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rinterSettings/printerSettings1.bin" ContentType="application/vnd.openxmlformats-officedocument.spreadsheetml.printerSettings"/>
  <Override PartName="/xl/drawings/drawing1.xml" ContentType="application/vnd.openxmlformats-officedocument.drawing+xml"/>
  <Override PartName="/xl/printerSettings/printerSettings2.bin" ContentType="application/vnd.openxmlformats-officedocument.spreadsheetml.printerSettings"/>
  <Override PartName="/xl/drawings/drawing2.xml" ContentType="application/vnd.openxmlformats-officedocument.drawing+xml"/>
  <Override PartName="/xl/printerSettings/printerSettings3.bin" ContentType="application/vnd.openxmlformats-officedocument.spreadsheetml.printerSettings"/>
  <Override PartName="/xl/printerSettings/printerSettings4.bin" ContentType="application/vnd.openxmlformats-officedocument.spreadsheetml.printerSettings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rinterSettings/printerSettings5.bin" ContentType="application/vnd.openxmlformats-officedocument.spreadsheetml.printerSettings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printerSettings/printerSettings6.bin" ContentType="application/vnd.openxmlformats-officedocument.spreadsheetml.printerSettings"/>
  <Override PartName="/xl/printerSettings/printerSettings7.bin" ContentType="application/vnd.openxmlformats-officedocument.spreadsheetml.printerSettings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rinterSettings/printerSettings8.bin" ContentType="application/vnd.openxmlformats-officedocument.spreadsheetml.printerSettings"/>
  <Override PartName="/xl/drawings/drawing4.xml" ContentType="application/vnd.openxmlformats-officedocument.drawing+xml"/>
  <Override PartName="/xl/printerSettings/printerSettings9.bin" ContentType="application/vnd.openxmlformats-officedocument.spreadsheetml.printerSettings"/>
  <Override PartName="/xl/drawings/drawing5.xml" ContentType="application/vnd.openxmlformats-officedocument.drawing+xml"/>
  <Override PartName="/xl/printerSettings/printerSettings10.bin" ContentType="application/vnd.openxmlformats-officedocument.spreadsheetml.printerSettings"/>
  <Override PartName="/xl/printerSettings/printerSettings11.bin" ContentType="application/vnd.openxmlformats-officedocument.spreadsheetml.printerSettings"/>
  <Override PartName="/xl/drawings/drawing6.xml" ContentType="application/vnd.openxmlformats-officedocument.drawing+xml"/>
  <Override PartName="/xl/printerSettings/printerSettings12.bin" ContentType="application/vnd.openxmlformats-officedocument.spreadsheetml.printerSettings"/>
  <Override PartName="/xl/drawings/drawing7.xml" ContentType="application/vnd.openxmlformats-officedocument.drawing+xml"/>
  <Override PartName="/xl/printerSettings/printerSettings13.bin" ContentType="application/vnd.openxmlformats-officedocument.spreadsheetml.printerSettings"/>
  <Override PartName="/xl/drawings/drawing8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231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https://hilti.sharepoint.com/sites/de008962/Shared Documents/3 - Approvals/Estimator/"/>
    </mc:Choice>
  </mc:AlternateContent>
  <xr:revisionPtr revIDLastSave="4440" documentId="8_{193D1AC2-ADBA-4619-8652-B4823885D8F3}" xr6:coauthVersionLast="47" xr6:coauthVersionMax="47" xr10:uidLastSave="{B73FAD75-8F73-43CA-BC7C-8A4B472B78E1}"/>
  <workbookProtection workbookAlgorithmName="SHA-512" workbookHashValue="7d75uFKFjBF4st7PiWXXvVIYsa6hwP4rdee+YBIQZhiBmjsWVOBYathRTTck78/YviKIDyVesvlorpI/HOt/Zw==" workbookSaltValue="/+178ufmWN8wmtwk14w5+Q==" workbookSpinCount="100000" lockStructure="1"/>
  <bookViews>
    <workbookView xWindow="22932" yWindow="-108" windowWidth="41496" windowHeight="16776" tabRatio="711" firstSheet="1" activeTab="1" xr2:uid="{00000000-000D-0000-FFFF-FFFF00000000}"/>
  </bookViews>
  <sheets>
    <sheet name="Build Notes" sheetId="18" state="hidden" r:id="rId1"/>
    <sheet name="Estimator Steel Portfolio" sheetId="20" r:id="rId2"/>
    <sheet name="W D Calculator" sheetId="17" state="hidden" r:id="rId3"/>
    <sheet name="Backoffice Calculators" sheetId="10" state="hidden" r:id="rId4"/>
    <sheet name="HFF60_Data_UL" sheetId="26" state="hidden" r:id="rId5"/>
    <sheet name="HFF60_Data_extrapolated" sheetId="31" state="hidden" r:id="rId6"/>
    <sheet name="HFF120_Data_UL" sheetId="9" state="hidden" r:id="rId7"/>
    <sheet name="HFF120_Data_extrapolated" sheetId="29" state="hidden" r:id="rId8"/>
    <sheet name="AWHB_Data_UL" sheetId="15" state="hidden" r:id="rId9"/>
    <sheet name="AWHB_Data_extrapolated" sheetId="30" state="hidden" r:id="rId10"/>
    <sheet name="WB5_Data_UL" sheetId="27" state="hidden" r:id="rId11"/>
    <sheet name="members" sheetId="7" state="hidden" r:id="rId12"/>
    <sheet name="Steel member options" sheetId="5" state="hidden" r:id="rId13"/>
    <sheet name="members_metric" sheetId="21" state="hidden" r:id="rId14"/>
    <sheet name="Steel Members Metric" sheetId="19" state="hidden" r:id="rId15"/>
  </sheets>
  <definedNames>
    <definedName name="_xlnm._FilterDatabase" localSheetId="9" hidden="1">AWHB_Data_extrapolated!$Z$284:$AF$418</definedName>
    <definedName name="_xlnm._FilterDatabase" localSheetId="8" hidden="1">AWHB_Data_UL!$Z$281:$AF$411</definedName>
    <definedName name="AmericanStandardChannels">'Steel member options'!$E$3:$E$33</definedName>
    <definedName name="AmericanStandardChannelsMetric">'Steel Members Metric'!$H$4:$H$35</definedName>
    <definedName name="BackofficeMember" localSheetId="9">#REF!</definedName>
    <definedName name="BackofficeMember" localSheetId="7">#REF!</definedName>
    <definedName name="BackofficeMember" localSheetId="5">#REF!</definedName>
    <definedName name="BackofficeMember" localSheetId="4">#REF!</definedName>
    <definedName name="BackofficeMember" localSheetId="10">#REF!</definedName>
    <definedName name="BackofficeMember">'Steel member options'!$U$3:$U$7</definedName>
    <definedName name="BeamType" localSheetId="9">#REF!</definedName>
    <definedName name="BeamType" localSheetId="7">#REF!</definedName>
    <definedName name="BeamType" localSheetId="5">#REF!</definedName>
    <definedName name="BeamType" localSheetId="4">#REF!</definedName>
    <definedName name="BeamType" localSheetId="10">#REF!</definedName>
    <definedName name="BeamType">'Steel member options'!$B$3:$B$18</definedName>
    <definedName name="Check">#REF!</definedName>
    <definedName name="Competitors">'Steel member options'!$W$3:$W$4</definedName>
    <definedName name="DoubleAngleswithtwoequallegsbacktoback">'Steel member options'!$I$3:$I$54</definedName>
    <definedName name="DoubleAngleswithtwoequallegsbacktobackMetric">'Steel Members Metric'!$P$4:$P$55</definedName>
    <definedName name="DoubleAngleswithtwounequallegs">'Steel member options'!$H$3:$H$77</definedName>
    <definedName name="DoubleAngleswithtwounequallegsMetric">'Steel Members Metric'!$N$4:$N$78</definedName>
    <definedName name="DoubleExtraStrongPipe">'Steel member options'!$O$3:$O$11</definedName>
    <definedName name="DoubleExtraStrongPipeMetric">'Steel Members Metric'!$AB$4:$AB$12</definedName>
    <definedName name="EstimatorMode" localSheetId="9">#REF!</definedName>
    <definedName name="EstimatorMode" localSheetId="7">#REF!</definedName>
    <definedName name="EstimatorMode" localSheetId="5">#REF!</definedName>
    <definedName name="EstimatorMode" localSheetId="4">#REF!</definedName>
    <definedName name="EstimatorMode" localSheetId="10">#REF!</definedName>
    <definedName name="EstimatorMode">'Steel member options'!$V$3:$V$4</definedName>
    <definedName name="ExtraStrongPipe">'Steel member options'!$N$3:$N$18</definedName>
    <definedName name="ExtraStrongPipeMetric">'Steel Members Metric'!$Z$4:$Z$19</definedName>
    <definedName name="fghh">#REF!</definedName>
    <definedName name="fgjhkfujk">WB5_Data_UL!$C$4:$O$4</definedName>
    <definedName name="FireRating" localSheetId="9">#REF!</definedName>
    <definedName name="FireRating" localSheetId="7">#REF!</definedName>
    <definedName name="FireRating" localSheetId="5">#REF!</definedName>
    <definedName name="FireRating" localSheetId="4">#REF!</definedName>
    <definedName name="FireRating" localSheetId="10">#REF!</definedName>
    <definedName name="FireRating">'Steel member options'!$R$3:$R$12</definedName>
    <definedName name="gjk">#REF!</definedName>
    <definedName name="h">#REF!</definedName>
    <definedName name="HFF60_Data">#REF!</definedName>
    <definedName name="HFF60_HrRating">#REF!</definedName>
    <definedName name="hg">#REF!</definedName>
    <definedName name="HSSSteelPipe">'Steel member options'!$L$3:$L$144</definedName>
    <definedName name="HSSSTeelPipeMetric">'Steel Members Metric'!$V$4:$V$145</definedName>
    <definedName name="jh">#REF!</definedName>
    <definedName name="jhgklgik">WB5_Data_UL!$C$4:$P$864</definedName>
    <definedName name="MiscellaneousChannels">'Steel member options'!$F$3:$F$37</definedName>
    <definedName name="MiscellaneousChannelsMetric">'Steel Members Metric'!$J$4:$J$38</definedName>
    <definedName name="Overspray" localSheetId="9">#REF!</definedName>
    <definedName name="Overspray" localSheetId="7">#REF!</definedName>
    <definedName name="Overspray" localSheetId="5">#REF!</definedName>
    <definedName name="Overspray" localSheetId="4">#REF!</definedName>
    <definedName name="Overspray" localSheetId="10">#REF!</definedName>
    <definedName name="Overspray">'Steel member options'!$S$3:$S$9</definedName>
    <definedName name="RectangularHollowSections">'Steel member options'!$J$3:$J$275</definedName>
    <definedName name="RectangularHollowSectionsMetric">'Steel Members Metric'!$R$4:$R$276</definedName>
    <definedName name="RestrainedBeam">'Steel member options'!$Q$3:$Q$269</definedName>
    <definedName name="RestrainedBeamMetric">'Steel Members Metric'!$AF$4:$AF$270</definedName>
    <definedName name="SingleAngles">'Steel member options'!$G$3:$G$128</definedName>
    <definedName name="SingleAnglesMetric">'Steel Members Metric'!$L$4:$L$129</definedName>
    <definedName name="SquareHollowSections">'Steel member options'!$K$3:$K$91</definedName>
    <definedName name="SquareHollowSectionsMetric">'Steel Members Metric'!$T$4:$T$92</definedName>
    <definedName name="StandardSteelPipe">'Steel member options'!$M$3:$M$18</definedName>
    <definedName name="StandardSteelPipeMetric">'Steel Members Metric'!$X$4:$X$19</definedName>
    <definedName name="Thermosorb_VOC_Data">#REF!</definedName>
    <definedName name="Thermosorb_VOC_HrRating">#REF!</definedName>
    <definedName name="UnrestrainedBeam">'Steel member options'!$P$3:$P$269</definedName>
    <definedName name="UnrestrainedBeamMetric">'Steel Members Metric'!$AD$4:$AD$270</definedName>
    <definedName name="WB5_Data">#REF!</definedName>
    <definedName name="WB5_HrRating">#REF!</definedName>
    <definedName name="WideFlangeSolidColumns">'Steel member options'!$C$3:$C$269</definedName>
    <definedName name="WideFlangeSolidColumnsMetric">'Steel Members Metric'!$D$4:$D$271</definedName>
    <definedName name="WTColumns">'Steel member options'!$D$3:$D$269</definedName>
    <definedName name="WTColumnsMetric">'Steel Members Metric'!$F$4:$F$271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942" i="21" l="1"/>
  <c r="F1942" i="21"/>
  <c r="L1941" i="21"/>
  <c r="F1941" i="21"/>
  <c r="L1940" i="21"/>
  <c r="F1940" i="21"/>
  <c r="L1939" i="21"/>
  <c r="F1939" i="21"/>
  <c r="L1938" i="21"/>
  <c r="F1938" i="21"/>
  <c r="L1937" i="21"/>
  <c r="F1937" i="21"/>
  <c r="L1936" i="21"/>
  <c r="F1936" i="21"/>
  <c r="L1935" i="21"/>
  <c r="F1935" i="21"/>
  <c r="L1933" i="21"/>
  <c r="F1933" i="21"/>
  <c r="L1932" i="21"/>
  <c r="F1932" i="21"/>
  <c r="L1931" i="21"/>
  <c r="F1931" i="21"/>
  <c r="L1930" i="21"/>
  <c r="F1930" i="21"/>
  <c r="L1929" i="21"/>
  <c r="F1929" i="21"/>
  <c r="L1928" i="21"/>
  <c r="F1928" i="21"/>
  <c r="L1927" i="21"/>
  <c r="F1927" i="21"/>
  <c r="L1926" i="21"/>
  <c r="F1926" i="21"/>
  <c r="L1925" i="21"/>
  <c r="F1925" i="21"/>
  <c r="L1924" i="21"/>
  <c r="F1924" i="21"/>
  <c r="L1923" i="21"/>
  <c r="F1923" i="21"/>
  <c r="L1922" i="21"/>
  <c r="F1922" i="21"/>
  <c r="L1921" i="21"/>
  <c r="F1921" i="21"/>
  <c r="L1920" i="21"/>
  <c r="F1920" i="21"/>
  <c r="L1919" i="21"/>
  <c r="F1919" i="21"/>
  <c r="L1917" i="21"/>
  <c r="F1917" i="21"/>
  <c r="L1916" i="21"/>
  <c r="F1916" i="21"/>
  <c r="L1915" i="21"/>
  <c r="F1915" i="21"/>
  <c r="L1914" i="21"/>
  <c r="F1914" i="21"/>
  <c r="L1913" i="21"/>
  <c r="F1913" i="21"/>
  <c r="L1912" i="21"/>
  <c r="F1912" i="21"/>
  <c r="L1911" i="21"/>
  <c r="F1911" i="21"/>
  <c r="L1910" i="21"/>
  <c r="F1910" i="21"/>
  <c r="L1909" i="21"/>
  <c r="F1909" i="21"/>
  <c r="L1908" i="21"/>
  <c r="F1908" i="21"/>
  <c r="L1907" i="21"/>
  <c r="F1907" i="21"/>
  <c r="L1906" i="21"/>
  <c r="F1906" i="21"/>
  <c r="L1905" i="21"/>
  <c r="F1905" i="21"/>
  <c r="L1904" i="21"/>
  <c r="F1904" i="21"/>
  <c r="L1903" i="21"/>
  <c r="F1903" i="21"/>
  <c r="L1901" i="21"/>
  <c r="F1901" i="21"/>
  <c r="L1900" i="21"/>
  <c r="F1900" i="21"/>
  <c r="L1899" i="21"/>
  <c r="F1899" i="21"/>
  <c r="L1898" i="21"/>
  <c r="F1898" i="21"/>
  <c r="L1897" i="21"/>
  <c r="F1897" i="21"/>
  <c r="L1896" i="21"/>
  <c r="F1896" i="21"/>
  <c r="L1895" i="21"/>
  <c r="F1895" i="21"/>
  <c r="L1894" i="21"/>
  <c r="F1894" i="21"/>
  <c r="L1893" i="21"/>
  <c r="F1893" i="21"/>
  <c r="L1892" i="21"/>
  <c r="F1892" i="21"/>
  <c r="L1891" i="21"/>
  <c r="F1891" i="21"/>
  <c r="L1890" i="21"/>
  <c r="F1890" i="21"/>
  <c r="L1889" i="21"/>
  <c r="F1889" i="21"/>
  <c r="L1888" i="21"/>
  <c r="F1888" i="21"/>
  <c r="L1887" i="21"/>
  <c r="F1887" i="21"/>
  <c r="L1886" i="21"/>
  <c r="F1886" i="21"/>
  <c r="L1885" i="21"/>
  <c r="F1885" i="21"/>
  <c r="L1884" i="21"/>
  <c r="F1884" i="21"/>
  <c r="L1883" i="21"/>
  <c r="F1883" i="21"/>
  <c r="L1882" i="21"/>
  <c r="F1882" i="21"/>
  <c r="L1881" i="21"/>
  <c r="F1881" i="21"/>
  <c r="L1880" i="21"/>
  <c r="F1880" i="21"/>
  <c r="L1879" i="21"/>
  <c r="F1879" i="21"/>
  <c r="L1878" i="21"/>
  <c r="F1878" i="21"/>
  <c r="L1877" i="21"/>
  <c r="F1877" i="21"/>
  <c r="L1876" i="21"/>
  <c r="F1876" i="21"/>
  <c r="L1875" i="21"/>
  <c r="F1875" i="21"/>
  <c r="L1874" i="21"/>
  <c r="F1874" i="21"/>
  <c r="L1873" i="21"/>
  <c r="F1873" i="21"/>
  <c r="L1872" i="21"/>
  <c r="F1872" i="21"/>
  <c r="L1871" i="21"/>
  <c r="F1871" i="21"/>
  <c r="L1870" i="21"/>
  <c r="F1870" i="21"/>
  <c r="L1869" i="21"/>
  <c r="F1869" i="21"/>
  <c r="L1868" i="21"/>
  <c r="F1868" i="21"/>
  <c r="L1867" i="21"/>
  <c r="F1867" i="21"/>
  <c r="L1866" i="21"/>
  <c r="F1866" i="21"/>
  <c r="L1865" i="21"/>
  <c r="F1865" i="21"/>
  <c r="L1864" i="21"/>
  <c r="F1864" i="21"/>
  <c r="L1863" i="21"/>
  <c r="F1863" i="21"/>
  <c r="L1862" i="21"/>
  <c r="F1862" i="21"/>
  <c r="L1861" i="21"/>
  <c r="F1861" i="21"/>
  <c r="L1860" i="21"/>
  <c r="F1860" i="21"/>
  <c r="L1859" i="21"/>
  <c r="F1859" i="21"/>
  <c r="L1858" i="21"/>
  <c r="F1858" i="21"/>
  <c r="L1857" i="21"/>
  <c r="F1857" i="21"/>
  <c r="L1856" i="21"/>
  <c r="F1856" i="21"/>
  <c r="L1855" i="21"/>
  <c r="F1855" i="21"/>
  <c r="L1854" i="21"/>
  <c r="F1854" i="21"/>
  <c r="L1853" i="21"/>
  <c r="F1853" i="21"/>
  <c r="L1852" i="21"/>
  <c r="F1852" i="21"/>
  <c r="L1851" i="21"/>
  <c r="F1851" i="21"/>
  <c r="L1850" i="21"/>
  <c r="F1850" i="21"/>
  <c r="L1849" i="21"/>
  <c r="F1849" i="21"/>
  <c r="L1848" i="21"/>
  <c r="F1848" i="21"/>
  <c r="L1847" i="21"/>
  <c r="F1847" i="21"/>
  <c r="L1846" i="21"/>
  <c r="F1846" i="21"/>
  <c r="L1845" i="21"/>
  <c r="F1845" i="21"/>
  <c r="L1844" i="21"/>
  <c r="F1844" i="21"/>
  <c r="L1843" i="21"/>
  <c r="F1843" i="21"/>
  <c r="L1842" i="21"/>
  <c r="F1842" i="21"/>
  <c r="L1841" i="21"/>
  <c r="F1841" i="21"/>
  <c r="L1840" i="21"/>
  <c r="F1840" i="21"/>
  <c r="L1839" i="21"/>
  <c r="F1839" i="21"/>
  <c r="L1838" i="21"/>
  <c r="F1838" i="21"/>
  <c r="L1837" i="21"/>
  <c r="F1837" i="21"/>
  <c r="L1836" i="21"/>
  <c r="F1836" i="21"/>
  <c r="L1835" i="21"/>
  <c r="F1835" i="21"/>
  <c r="L1834" i="21"/>
  <c r="F1834" i="21"/>
  <c r="L1833" i="21"/>
  <c r="F1833" i="21"/>
  <c r="L1832" i="21"/>
  <c r="F1832" i="21"/>
  <c r="L1831" i="21"/>
  <c r="F1831" i="21"/>
  <c r="L1830" i="21"/>
  <c r="F1830" i="21"/>
  <c r="L1829" i="21"/>
  <c r="F1829" i="21"/>
  <c r="L1828" i="21"/>
  <c r="F1828" i="21"/>
  <c r="L1827" i="21"/>
  <c r="F1827" i="21"/>
  <c r="L1826" i="21"/>
  <c r="F1826" i="21"/>
  <c r="L1825" i="21"/>
  <c r="F1825" i="21"/>
  <c r="L1824" i="21"/>
  <c r="F1824" i="21"/>
  <c r="L1823" i="21"/>
  <c r="F1823" i="21"/>
  <c r="L1822" i="21"/>
  <c r="F1822" i="21"/>
  <c r="L1821" i="21"/>
  <c r="F1821" i="21"/>
  <c r="L1820" i="21"/>
  <c r="F1820" i="21"/>
  <c r="L1819" i="21"/>
  <c r="F1819" i="21"/>
  <c r="L1818" i="21"/>
  <c r="F1818" i="21"/>
  <c r="L1817" i="21"/>
  <c r="F1817" i="21"/>
  <c r="L1816" i="21"/>
  <c r="F1816" i="21"/>
  <c r="L1815" i="21"/>
  <c r="F1815" i="21"/>
  <c r="L1814" i="21"/>
  <c r="F1814" i="21"/>
  <c r="L1813" i="21"/>
  <c r="F1813" i="21"/>
  <c r="L1812" i="21"/>
  <c r="F1812" i="21"/>
  <c r="L1811" i="21"/>
  <c r="F1811" i="21"/>
  <c r="L1810" i="21"/>
  <c r="F1810" i="21"/>
  <c r="L1809" i="21"/>
  <c r="F1809" i="21"/>
  <c r="L1808" i="21"/>
  <c r="F1808" i="21"/>
  <c r="L1807" i="21"/>
  <c r="F1807" i="21"/>
  <c r="L1806" i="21"/>
  <c r="F1806" i="21"/>
  <c r="L1805" i="21"/>
  <c r="F1805" i="21"/>
  <c r="L1804" i="21"/>
  <c r="F1804" i="21"/>
  <c r="L1803" i="21"/>
  <c r="F1803" i="21"/>
  <c r="L1802" i="21"/>
  <c r="F1802" i="21"/>
  <c r="L1801" i="21"/>
  <c r="F1801" i="21"/>
  <c r="L1800" i="21"/>
  <c r="F1800" i="21"/>
  <c r="L1799" i="21"/>
  <c r="F1799" i="21"/>
  <c r="L1798" i="21"/>
  <c r="F1798" i="21"/>
  <c r="L1797" i="21"/>
  <c r="F1797" i="21"/>
  <c r="L1796" i="21"/>
  <c r="F1796" i="21"/>
  <c r="L1795" i="21"/>
  <c r="F1795" i="21"/>
  <c r="L1794" i="21"/>
  <c r="F1794" i="21"/>
  <c r="L1793" i="21"/>
  <c r="F1793" i="21"/>
  <c r="L1792" i="21"/>
  <c r="F1792" i="21"/>
  <c r="L1791" i="21"/>
  <c r="F1791" i="21"/>
  <c r="L1790" i="21"/>
  <c r="F1790" i="21"/>
  <c r="L1789" i="21"/>
  <c r="F1789" i="21"/>
  <c r="L1788" i="21"/>
  <c r="F1788" i="21"/>
  <c r="L1787" i="21"/>
  <c r="F1787" i="21"/>
  <c r="L1786" i="21"/>
  <c r="F1786" i="21"/>
  <c r="L1785" i="21"/>
  <c r="F1785" i="21"/>
  <c r="L1784" i="21"/>
  <c r="F1784" i="21"/>
  <c r="L1783" i="21"/>
  <c r="F1783" i="21"/>
  <c r="L1782" i="21"/>
  <c r="F1782" i="21"/>
  <c r="L1781" i="21"/>
  <c r="F1781" i="21"/>
  <c r="L1780" i="21"/>
  <c r="F1780" i="21"/>
  <c r="L1779" i="21"/>
  <c r="F1779" i="21"/>
  <c r="L1778" i="21"/>
  <c r="F1778" i="21"/>
  <c r="L1777" i="21"/>
  <c r="F1777" i="21"/>
  <c r="L1776" i="21"/>
  <c r="F1776" i="21"/>
  <c r="L1775" i="21"/>
  <c r="F1775" i="21"/>
  <c r="L1774" i="21"/>
  <c r="F1774" i="21"/>
  <c r="L1773" i="21"/>
  <c r="F1773" i="21"/>
  <c r="L1772" i="21"/>
  <c r="F1772" i="21"/>
  <c r="L1771" i="21"/>
  <c r="F1771" i="21"/>
  <c r="L1770" i="21"/>
  <c r="F1770" i="21"/>
  <c r="L1769" i="21"/>
  <c r="F1769" i="21"/>
  <c r="L1768" i="21"/>
  <c r="F1768" i="21"/>
  <c r="L1767" i="21"/>
  <c r="F1767" i="21"/>
  <c r="L1766" i="21"/>
  <c r="F1766" i="21"/>
  <c r="L1765" i="21"/>
  <c r="F1765" i="21"/>
  <c r="L1764" i="21"/>
  <c r="F1764" i="21"/>
  <c r="L1763" i="21"/>
  <c r="F1763" i="21"/>
  <c r="L1762" i="21"/>
  <c r="F1762" i="21"/>
  <c r="L1761" i="21"/>
  <c r="F1761" i="21"/>
  <c r="L1759" i="21"/>
  <c r="G1759" i="21"/>
  <c r="F1759" i="21"/>
  <c r="L1758" i="21"/>
  <c r="G1758" i="21"/>
  <c r="F1758" i="21"/>
  <c r="L1757" i="21"/>
  <c r="G1757" i="21"/>
  <c r="F1757" i="21"/>
  <c r="L1756" i="21"/>
  <c r="G1756" i="21"/>
  <c r="F1756" i="21"/>
  <c r="L1755" i="21"/>
  <c r="G1755" i="21"/>
  <c r="F1755" i="21"/>
  <c r="L1754" i="21"/>
  <c r="G1754" i="21"/>
  <c r="F1754" i="21"/>
  <c r="L1753" i="21"/>
  <c r="G1753" i="21"/>
  <c r="F1753" i="21"/>
  <c r="L1752" i="21"/>
  <c r="G1752" i="21"/>
  <c r="F1752" i="21"/>
  <c r="L1751" i="21"/>
  <c r="G1751" i="21"/>
  <c r="F1751" i="21"/>
  <c r="L1750" i="21"/>
  <c r="G1750" i="21"/>
  <c r="F1750" i="21"/>
  <c r="L1749" i="21"/>
  <c r="G1749" i="21"/>
  <c r="F1749" i="21"/>
  <c r="L1748" i="21"/>
  <c r="G1748" i="21"/>
  <c r="F1748" i="21"/>
  <c r="L1747" i="21"/>
  <c r="G1747" i="21"/>
  <c r="F1747" i="21"/>
  <c r="L1746" i="21"/>
  <c r="G1746" i="21"/>
  <c r="F1746" i="21"/>
  <c r="L1745" i="21"/>
  <c r="G1745" i="21"/>
  <c r="F1745" i="21"/>
  <c r="L1744" i="21"/>
  <c r="G1744" i="21"/>
  <c r="F1744" i="21"/>
  <c r="L1743" i="21"/>
  <c r="G1743" i="21"/>
  <c r="F1743" i="21"/>
  <c r="L1742" i="21"/>
  <c r="G1742" i="21"/>
  <c r="F1742" i="21"/>
  <c r="L1741" i="21"/>
  <c r="G1741" i="21"/>
  <c r="F1741" i="21"/>
  <c r="L1740" i="21"/>
  <c r="G1740" i="21"/>
  <c r="F1740" i="21"/>
  <c r="L1739" i="21"/>
  <c r="G1739" i="21"/>
  <c r="F1739" i="21"/>
  <c r="L1738" i="21"/>
  <c r="G1738" i="21"/>
  <c r="F1738" i="21"/>
  <c r="L1737" i="21"/>
  <c r="G1737" i="21"/>
  <c r="F1737" i="21"/>
  <c r="L1736" i="21"/>
  <c r="G1736" i="21"/>
  <c r="F1736" i="21"/>
  <c r="L1735" i="21"/>
  <c r="G1735" i="21"/>
  <c r="F1735" i="21"/>
  <c r="L1734" i="21"/>
  <c r="G1734" i="21"/>
  <c r="F1734" i="21"/>
  <c r="L1733" i="21"/>
  <c r="G1733" i="21"/>
  <c r="F1733" i="21"/>
  <c r="L1732" i="21"/>
  <c r="G1732" i="21"/>
  <c r="F1732" i="21"/>
  <c r="L1731" i="21"/>
  <c r="G1731" i="21"/>
  <c r="F1731" i="21"/>
  <c r="L1730" i="21"/>
  <c r="G1730" i="21"/>
  <c r="F1730" i="21"/>
  <c r="L1729" i="21"/>
  <c r="G1729" i="21"/>
  <c r="F1729" i="21"/>
  <c r="L1728" i="21"/>
  <c r="G1728" i="21"/>
  <c r="F1728" i="21"/>
  <c r="L1727" i="21"/>
  <c r="G1727" i="21"/>
  <c r="F1727" i="21"/>
  <c r="L1726" i="21"/>
  <c r="G1726" i="21"/>
  <c r="F1726" i="21"/>
  <c r="L1725" i="21"/>
  <c r="G1725" i="21"/>
  <c r="F1725" i="21"/>
  <c r="L1724" i="21"/>
  <c r="G1724" i="21"/>
  <c r="F1724" i="21"/>
  <c r="L1723" i="21"/>
  <c r="G1723" i="21"/>
  <c r="F1723" i="21"/>
  <c r="L1722" i="21"/>
  <c r="G1722" i="21"/>
  <c r="F1722" i="21"/>
  <c r="L1721" i="21"/>
  <c r="G1721" i="21"/>
  <c r="F1721" i="21"/>
  <c r="L1720" i="21"/>
  <c r="G1720" i="21"/>
  <c r="F1720" i="21"/>
  <c r="L1719" i="21"/>
  <c r="G1719" i="21"/>
  <c r="F1719" i="21"/>
  <c r="L1718" i="21"/>
  <c r="G1718" i="21"/>
  <c r="F1718" i="21"/>
  <c r="L1717" i="21"/>
  <c r="G1717" i="21"/>
  <c r="F1717" i="21"/>
  <c r="L1716" i="21"/>
  <c r="G1716" i="21"/>
  <c r="F1716" i="21"/>
  <c r="L1715" i="21"/>
  <c r="G1715" i="21"/>
  <c r="F1715" i="21"/>
  <c r="L1714" i="21"/>
  <c r="G1714" i="21"/>
  <c r="F1714" i="21"/>
  <c r="L1713" i="21"/>
  <c r="G1713" i="21"/>
  <c r="F1713" i="21"/>
  <c r="L1712" i="21"/>
  <c r="G1712" i="21"/>
  <c r="F1712" i="21"/>
  <c r="L1711" i="21"/>
  <c r="G1711" i="21"/>
  <c r="F1711" i="21"/>
  <c r="L1710" i="21"/>
  <c r="G1710" i="21"/>
  <c r="F1710" i="21"/>
  <c r="L1709" i="21"/>
  <c r="G1709" i="21"/>
  <c r="F1709" i="21"/>
  <c r="L1708" i="21"/>
  <c r="G1708" i="21"/>
  <c r="F1708" i="21"/>
  <c r="L1707" i="21"/>
  <c r="G1707" i="21"/>
  <c r="F1707" i="21"/>
  <c r="L1706" i="21"/>
  <c r="G1706" i="21"/>
  <c r="F1706" i="21"/>
  <c r="L1705" i="21"/>
  <c r="G1705" i="21"/>
  <c r="F1705" i="21"/>
  <c r="L1704" i="21"/>
  <c r="G1704" i="21"/>
  <c r="F1704" i="21"/>
  <c r="L1703" i="21"/>
  <c r="G1703" i="21"/>
  <c r="F1703" i="21"/>
  <c r="L1702" i="21"/>
  <c r="G1702" i="21"/>
  <c r="F1702" i="21"/>
  <c r="L1701" i="21"/>
  <c r="G1701" i="21"/>
  <c r="F1701" i="21"/>
  <c r="L1700" i="21"/>
  <c r="G1700" i="21"/>
  <c r="F1700" i="21"/>
  <c r="L1699" i="21"/>
  <c r="G1699" i="21"/>
  <c r="F1699" i="21"/>
  <c r="L1698" i="21"/>
  <c r="G1698" i="21"/>
  <c r="F1698" i="21"/>
  <c r="L1697" i="21"/>
  <c r="G1697" i="21"/>
  <c r="F1697" i="21"/>
  <c r="L1696" i="21"/>
  <c r="G1696" i="21"/>
  <c r="F1696" i="21"/>
  <c r="L1695" i="21"/>
  <c r="G1695" i="21"/>
  <c r="F1695" i="21"/>
  <c r="L1694" i="21"/>
  <c r="G1694" i="21"/>
  <c r="F1694" i="21"/>
  <c r="L1693" i="21"/>
  <c r="G1693" i="21"/>
  <c r="F1693" i="21"/>
  <c r="L1692" i="21"/>
  <c r="G1692" i="21"/>
  <c r="F1692" i="21"/>
  <c r="L1691" i="21"/>
  <c r="G1691" i="21"/>
  <c r="F1691" i="21"/>
  <c r="L1690" i="21"/>
  <c r="G1690" i="21"/>
  <c r="F1690" i="21"/>
  <c r="L1689" i="21"/>
  <c r="G1689" i="21"/>
  <c r="F1689" i="21"/>
  <c r="L1688" i="21"/>
  <c r="G1688" i="21"/>
  <c r="F1688" i="21"/>
  <c r="L1687" i="21"/>
  <c r="G1687" i="21"/>
  <c r="F1687" i="21"/>
  <c r="L1686" i="21"/>
  <c r="G1686" i="21"/>
  <c r="F1686" i="21"/>
  <c r="L1685" i="21"/>
  <c r="G1685" i="21"/>
  <c r="F1685" i="21"/>
  <c r="L1684" i="21"/>
  <c r="G1684" i="21"/>
  <c r="F1684" i="21"/>
  <c r="L1683" i="21"/>
  <c r="G1683" i="21"/>
  <c r="F1683" i="21"/>
  <c r="L1682" i="21"/>
  <c r="G1682" i="21"/>
  <c r="F1682" i="21"/>
  <c r="L1681" i="21"/>
  <c r="G1681" i="21"/>
  <c r="F1681" i="21"/>
  <c r="L1680" i="21"/>
  <c r="G1680" i="21"/>
  <c r="F1680" i="21"/>
  <c r="L1679" i="21"/>
  <c r="G1679" i="21"/>
  <c r="F1679" i="21"/>
  <c r="L1678" i="21"/>
  <c r="G1678" i="21"/>
  <c r="F1678" i="21"/>
  <c r="L1677" i="21"/>
  <c r="G1677" i="21"/>
  <c r="F1677" i="21"/>
  <c r="L1676" i="21"/>
  <c r="G1676" i="21"/>
  <c r="F1676" i="21"/>
  <c r="L1675" i="21"/>
  <c r="G1675" i="21"/>
  <c r="F1675" i="21"/>
  <c r="L1674" i="21"/>
  <c r="G1674" i="21"/>
  <c r="F1674" i="21"/>
  <c r="L1673" i="21"/>
  <c r="G1673" i="21"/>
  <c r="F1673" i="21"/>
  <c r="L1672" i="21"/>
  <c r="G1672" i="21"/>
  <c r="F1672" i="21"/>
  <c r="L1670" i="21"/>
  <c r="G1670" i="21"/>
  <c r="F1670" i="21"/>
  <c r="L1669" i="21"/>
  <c r="G1669" i="21"/>
  <c r="F1669" i="21"/>
  <c r="L1668" i="21"/>
  <c r="G1668" i="21"/>
  <c r="F1668" i="21"/>
  <c r="L1667" i="21"/>
  <c r="G1667" i="21"/>
  <c r="F1667" i="21"/>
  <c r="L1666" i="21"/>
  <c r="G1666" i="21"/>
  <c r="F1666" i="21"/>
  <c r="L1665" i="21"/>
  <c r="G1665" i="21"/>
  <c r="F1665" i="21"/>
  <c r="L1664" i="21"/>
  <c r="G1664" i="21"/>
  <c r="F1664" i="21"/>
  <c r="L1663" i="21"/>
  <c r="G1663" i="21"/>
  <c r="F1663" i="21"/>
  <c r="L1662" i="21"/>
  <c r="G1662" i="21"/>
  <c r="F1662" i="21"/>
  <c r="L1661" i="21"/>
  <c r="G1661" i="21"/>
  <c r="F1661" i="21"/>
  <c r="L1660" i="21"/>
  <c r="G1660" i="21"/>
  <c r="F1660" i="21"/>
  <c r="L1659" i="21"/>
  <c r="G1659" i="21"/>
  <c r="F1659" i="21"/>
  <c r="L1658" i="21"/>
  <c r="G1658" i="21"/>
  <c r="F1658" i="21"/>
  <c r="L1657" i="21"/>
  <c r="G1657" i="21"/>
  <c r="F1657" i="21"/>
  <c r="L1656" i="21"/>
  <c r="G1656" i="21"/>
  <c r="F1656" i="21"/>
  <c r="L1655" i="21"/>
  <c r="G1655" i="21"/>
  <c r="F1655" i="21"/>
  <c r="L1654" i="21"/>
  <c r="G1654" i="21"/>
  <c r="F1654" i="21"/>
  <c r="L1653" i="21"/>
  <c r="G1653" i="21"/>
  <c r="F1653" i="21"/>
  <c r="L1652" i="21"/>
  <c r="G1652" i="21"/>
  <c r="F1652" i="21"/>
  <c r="L1651" i="21"/>
  <c r="G1651" i="21"/>
  <c r="F1651" i="21"/>
  <c r="L1650" i="21"/>
  <c r="G1650" i="21"/>
  <c r="F1650" i="21"/>
  <c r="L1649" i="21"/>
  <c r="G1649" i="21"/>
  <c r="F1649" i="21"/>
  <c r="L1648" i="21"/>
  <c r="G1648" i="21"/>
  <c r="F1648" i="21"/>
  <c r="L1647" i="21"/>
  <c r="G1647" i="21"/>
  <c r="F1647" i="21"/>
  <c r="L1646" i="21"/>
  <c r="G1646" i="21"/>
  <c r="F1646" i="21"/>
  <c r="L1645" i="21"/>
  <c r="G1645" i="21"/>
  <c r="F1645" i="21"/>
  <c r="L1644" i="21"/>
  <c r="G1644" i="21"/>
  <c r="F1644" i="21"/>
  <c r="L1643" i="21"/>
  <c r="G1643" i="21"/>
  <c r="F1643" i="21"/>
  <c r="L1642" i="21"/>
  <c r="G1642" i="21"/>
  <c r="F1642" i="21"/>
  <c r="L1641" i="21"/>
  <c r="G1641" i="21"/>
  <c r="F1641" i="21"/>
  <c r="L1640" i="21"/>
  <c r="G1640" i="21"/>
  <c r="F1640" i="21"/>
  <c r="L1639" i="21"/>
  <c r="G1639" i="21"/>
  <c r="F1639" i="21"/>
  <c r="L1638" i="21"/>
  <c r="G1638" i="21"/>
  <c r="F1638" i="21"/>
  <c r="L1637" i="21"/>
  <c r="G1637" i="21"/>
  <c r="F1637" i="21"/>
  <c r="L1636" i="21"/>
  <c r="G1636" i="21"/>
  <c r="F1636" i="21"/>
  <c r="L1635" i="21"/>
  <c r="G1635" i="21"/>
  <c r="F1635" i="21"/>
  <c r="L1634" i="21"/>
  <c r="G1634" i="21"/>
  <c r="F1634" i="21"/>
  <c r="L1633" i="21"/>
  <c r="G1633" i="21"/>
  <c r="F1633" i="21"/>
  <c r="L1632" i="21"/>
  <c r="G1632" i="21"/>
  <c r="F1632" i="21"/>
  <c r="L1631" i="21"/>
  <c r="G1631" i="21"/>
  <c r="F1631" i="21"/>
  <c r="L1630" i="21"/>
  <c r="G1630" i="21"/>
  <c r="F1630" i="21"/>
  <c r="L1629" i="21"/>
  <c r="G1629" i="21"/>
  <c r="F1629" i="21"/>
  <c r="L1628" i="21"/>
  <c r="G1628" i="21"/>
  <c r="F1628" i="21"/>
  <c r="L1627" i="21"/>
  <c r="G1627" i="21"/>
  <c r="F1627" i="21"/>
  <c r="L1626" i="21"/>
  <c r="G1626" i="21"/>
  <c r="F1626" i="21"/>
  <c r="L1625" i="21"/>
  <c r="G1625" i="21"/>
  <c r="F1625" i="21"/>
  <c r="L1624" i="21"/>
  <c r="G1624" i="21"/>
  <c r="F1624" i="21"/>
  <c r="L1623" i="21"/>
  <c r="G1623" i="21"/>
  <c r="F1623" i="21"/>
  <c r="L1622" i="21"/>
  <c r="G1622" i="21"/>
  <c r="F1622" i="21"/>
  <c r="L1621" i="21"/>
  <c r="G1621" i="21"/>
  <c r="F1621" i="21"/>
  <c r="L1620" i="21"/>
  <c r="G1620" i="21"/>
  <c r="F1620" i="21"/>
  <c r="L1619" i="21"/>
  <c r="G1619" i="21"/>
  <c r="F1619" i="21"/>
  <c r="L1618" i="21"/>
  <c r="G1618" i="21"/>
  <c r="F1618" i="21"/>
  <c r="L1617" i="21"/>
  <c r="G1617" i="21"/>
  <c r="F1617" i="21"/>
  <c r="L1616" i="21"/>
  <c r="G1616" i="21"/>
  <c r="F1616" i="21"/>
  <c r="L1615" i="21"/>
  <c r="G1615" i="21"/>
  <c r="F1615" i="21"/>
  <c r="L1614" i="21"/>
  <c r="G1614" i="21"/>
  <c r="F1614" i="21"/>
  <c r="L1613" i="21"/>
  <c r="G1613" i="21"/>
  <c r="F1613" i="21"/>
  <c r="L1612" i="21"/>
  <c r="G1612" i="21"/>
  <c r="F1612" i="21"/>
  <c r="L1611" i="21"/>
  <c r="G1611" i="21"/>
  <c r="F1611" i="21"/>
  <c r="L1610" i="21"/>
  <c r="G1610" i="21"/>
  <c r="F1610" i="21"/>
  <c r="L1609" i="21"/>
  <c r="G1609" i="21"/>
  <c r="F1609" i="21"/>
  <c r="L1608" i="21"/>
  <c r="G1608" i="21"/>
  <c r="F1608" i="21"/>
  <c r="L1607" i="21"/>
  <c r="G1607" i="21"/>
  <c r="F1607" i="21"/>
  <c r="L1606" i="21"/>
  <c r="G1606" i="21"/>
  <c r="F1606" i="21"/>
  <c r="L1605" i="21"/>
  <c r="G1605" i="21"/>
  <c r="F1605" i="21"/>
  <c r="L1604" i="21"/>
  <c r="G1604" i="21"/>
  <c r="F1604" i="21"/>
  <c r="L1603" i="21"/>
  <c r="G1603" i="21"/>
  <c r="F1603" i="21"/>
  <c r="L1602" i="21"/>
  <c r="G1602" i="21"/>
  <c r="F1602" i="21"/>
  <c r="L1601" i="21"/>
  <c r="G1601" i="21"/>
  <c r="F1601" i="21"/>
  <c r="L1600" i="21"/>
  <c r="G1600" i="21"/>
  <c r="F1600" i="21"/>
  <c r="L1599" i="21"/>
  <c r="G1599" i="21"/>
  <c r="F1599" i="21"/>
  <c r="L1598" i="21"/>
  <c r="G1598" i="21"/>
  <c r="F1598" i="21"/>
  <c r="L1597" i="21"/>
  <c r="G1597" i="21"/>
  <c r="F1597" i="21"/>
  <c r="L1596" i="21"/>
  <c r="G1596" i="21"/>
  <c r="F1596" i="21"/>
  <c r="L1595" i="21"/>
  <c r="G1595" i="21"/>
  <c r="F1595" i="21"/>
  <c r="L1594" i="21"/>
  <c r="G1594" i="21"/>
  <c r="F1594" i="21"/>
  <c r="L1593" i="21"/>
  <c r="G1593" i="21"/>
  <c r="F1593" i="21"/>
  <c r="L1592" i="21"/>
  <c r="G1592" i="21"/>
  <c r="F1592" i="21"/>
  <c r="L1591" i="21"/>
  <c r="G1591" i="21"/>
  <c r="F1591" i="21"/>
  <c r="L1590" i="21"/>
  <c r="G1590" i="21"/>
  <c r="F1590" i="21"/>
  <c r="L1589" i="21"/>
  <c r="G1589" i="21"/>
  <c r="F1589" i="21"/>
  <c r="L1588" i="21"/>
  <c r="G1588" i="21"/>
  <c r="F1588" i="21"/>
  <c r="L1587" i="21"/>
  <c r="G1587" i="21"/>
  <c r="F1587" i="21"/>
  <c r="L1586" i="21"/>
  <c r="G1586" i="21"/>
  <c r="F1586" i="21"/>
  <c r="L1585" i="21"/>
  <c r="G1585" i="21"/>
  <c r="F1585" i="21"/>
  <c r="L1584" i="21"/>
  <c r="G1584" i="21"/>
  <c r="F1584" i="21"/>
  <c r="L1583" i="21"/>
  <c r="G1583" i="21"/>
  <c r="F1583" i="21"/>
  <c r="L1582" i="21"/>
  <c r="G1582" i="21"/>
  <c r="F1582" i="21"/>
  <c r="L1581" i="21"/>
  <c r="G1581" i="21"/>
  <c r="F1581" i="21"/>
  <c r="L1580" i="21"/>
  <c r="G1580" i="21"/>
  <c r="F1580" i="21"/>
  <c r="L1579" i="21"/>
  <c r="G1579" i="21"/>
  <c r="F1579" i="21"/>
  <c r="L1578" i="21"/>
  <c r="G1578" i="21"/>
  <c r="F1578" i="21"/>
  <c r="L1577" i="21"/>
  <c r="G1577" i="21"/>
  <c r="F1577" i="21"/>
  <c r="L1576" i="21"/>
  <c r="G1576" i="21"/>
  <c r="F1576" i="21"/>
  <c r="L1575" i="21"/>
  <c r="G1575" i="21"/>
  <c r="F1575" i="21"/>
  <c r="L1574" i="21"/>
  <c r="G1574" i="21"/>
  <c r="F1574" i="21"/>
  <c r="L1573" i="21"/>
  <c r="G1573" i="21"/>
  <c r="F1573" i="21"/>
  <c r="L1572" i="21"/>
  <c r="G1572" i="21"/>
  <c r="F1572" i="21"/>
  <c r="L1571" i="21"/>
  <c r="G1571" i="21"/>
  <c r="F1571" i="21"/>
  <c r="L1570" i="21"/>
  <c r="G1570" i="21"/>
  <c r="F1570" i="21"/>
  <c r="L1569" i="21"/>
  <c r="G1569" i="21"/>
  <c r="F1569" i="21"/>
  <c r="L1568" i="21"/>
  <c r="G1568" i="21"/>
  <c r="F1568" i="21"/>
  <c r="L1567" i="21"/>
  <c r="G1567" i="21"/>
  <c r="F1567" i="21"/>
  <c r="L1566" i="21"/>
  <c r="G1566" i="21"/>
  <c r="F1566" i="21"/>
  <c r="L1565" i="21"/>
  <c r="G1565" i="21"/>
  <c r="F1565" i="21"/>
  <c r="L1564" i="21"/>
  <c r="G1564" i="21"/>
  <c r="F1564" i="21"/>
  <c r="L1563" i="21"/>
  <c r="G1563" i="21"/>
  <c r="F1563" i="21"/>
  <c r="L1562" i="21"/>
  <c r="G1562" i="21"/>
  <c r="F1562" i="21"/>
  <c r="L1561" i="21"/>
  <c r="G1561" i="21"/>
  <c r="F1561" i="21"/>
  <c r="L1560" i="21"/>
  <c r="G1560" i="21"/>
  <c r="F1560" i="21"/>
  <c r="L1559" i="21"/>
  <c r="G1559" i="21"/>
  <c r="F1559" i="21"/>
  <c r="L1558" i="21"/>
  <c r="G1558" i="21"/>
  <c r="F1558" i="21"/>
  <c r="L1557" i="21"/>
  <c r="G1557" i="21"/>
  <c r="F1557" i="21"/>
  <c r="L1556" i="21"/>
  <c r="G1556" i="21"/>
  <c r="F1556" i="21"/>
  <c r="L1555" i="21"/>
  <c r="G1555" i="21"/>
  <c r="F1555" i="21"/>
  <c r="L1554" i="21"/>
  <c r="G1554" i="21"/>
  <c r="F1554" i="21"/>
  <c r="L1553" i="21"/>
  <c r="G1553" i="21"/>
  <c r="F1553" i="21"/>
  <c r="L1552" i="21"/>
  <c r="G1552" i="21"/>
  <c r="F1552" i="21"/>
  <c r="L1551" i="21"/>
  <c r="G1551" i="21"/>
  <c r="F1551" i="21"/>
  <c r="L1550" i="21"/>
  <c r="G1550" i="21"/>
  <c r="F1550" i="21"/>
  <c r="L1549" i="21"/>
  <c r="G1549" i="21"/>
  <c r="F1549" i="21"/>
  <c r="L1548" i="21"/>
  <c r="G1548" i="21"/>
  <c r="F1548" i="21"/>
  <c r="L1547" i="21"/>
  <c r="G1547" i="21"/>
  <c r="F1547" i="21"/>
  <c r="L1546" i="21"/>
  <c r="G1546" i="21"/>
  <c r="F1546" i="21"/>
  <c r="L1545" i="21"/>
  <c r="G1545" i="21"/>
  <c r="F1545" i="21"/>
  <c r="L1544" i="21"/>
  <c r="G1544" i="21"/>
  <c r="F1544" i="21"/>
  <c r="L1543" i="21"/>
  <c r="G1543" i="21"/>
  <c r="F1543" i="21"/>
  <c r="L1542" i="21"/>
  <c r="G1542" i="21"/>
  <c r="F1542" i="21"/>
  <c r="L1541" i="21"/>
  <c r="G1541" i="21"/>
  <c r="F1541" i="21"/>
  <c r="L1540" i="21"/>
  <c r="G1540" i="21"/>
  <c r="F1540" i="21"/>
  <c r="L1539" i="21"/>
  <c r="G1539" i="21"/>
  <c r="F1539" i="21"/>
  <c r="L1538" i="21"/>
  <c r="G1538" i="21"/>
  <c r="F1538" i="21"/>
  <c r="L1537" i="21"/>
  <c r="G1537" i="21"/>
  <c r="F1537" i="21"/>
  <c r="L1536" i="21"/>
  <c r="G1536" i="21"/>
  <c r="F1536" i="21"/>
  <c r="L1535" i="21"/>
  <c r="G1535" i="21"/>
  <c r="F1535" i="21"/>
  <c r="L1534" i="21"/>
  <c r="G1534" i="21"/>
  <c r="F1534" i="21"/>
  <c r="L1533" i="21"/>
  <c r="G1533" i="21"/>
  <c r="F1533" i="21"/>
  <c r="L1532" i="21"/>
  <c r="G1532" i="21"/>
  <c r="F1532" i="21"/>
  <c r="L1531" i="21"/>
  <c r="G1531" i="21"/>
  <c r="F1531" i="21"/>
  <c r="L1530" i="21"/>
  <c r="G1530" i="21"/>
  <c r="F1530" i="21"/>
  <c r="L1529" i="21"/>
  <c r="G1529" i="21"/>
  <c r="F1529" i="21"/>
  <c r="L1528" i="21"/>
  <c r="G1528" i="21"/>
  <c r="F1528" i="21"/>
  <c r="L1527" i="21"/>
  <c r="G1527" i="21"/>
  <c r="F1527" i="21"/>
  <c r="L1526" i="21"/>
  <c r="G1526" i="21"/>
  <c r="F1526" i="21"/>
  <c r="L1525" i="21"/>
  <c r="G1525" i="21"/>
  <c r="F1525" i="21"/>
  <c r="L1524" i="21"/>
  <c r="G1524" i="21"/>
  <c r="F1524" i="21"/>
  <c r="L1523" i="21"/>
  <c r="G1523" i="21"/>
  <c r="F1523" i="21"/>
  <c r="L1522" i="21"/>
  <c r="G1522" i="21"/>
  <c r="F1522" i="21"/>
  <c r="L1521" i="21"/>
  <c r="G1521" i="21"/>
  <c r="F1521" i="21"/>
  <c r="L1520" i="21"/>
  <c r="G1520" i="21"/>
  <c r="F1520" i="21"/>
  <c r="L1519" i="21"/>
  <c r="G1519" i="21"/>
  <c r="F1519" i="21"/>
  <c r="L1518" i="21"/>
  <c r="G1518" i="21"/>
  <c r="F1518" i="21"/>
  <c r="L1517" i="21"/>
  <c r="G1517" i="21"/>
  <c r="F1517" i="21"/>
  <c r="L1516" i="21"/>
  <c r="G1516" i="21"/>
  <c r="F1516" i="21"/>
  <c r="L1515" i="21"/>
  <c r="G1515" i="21"/>
  <c r="F1515" i="21"/>
  <c r="L1514" i="21"/>
  <c r="G1514" i="21"/>
  <c r="F1514" i="21"/>
  <c r="L1513" i="21"/>
  <c r="G1513" i="21"/>
  <c r="F1513" i="21"/>
  <c r="L1512" i="21"/>
  <c r="G1512" i="21"/>
  <c r="F1512" i="21"/>
  <c r="L1511" i="21"/>
  <c r="G1511" i="21"/>
  <c r="F1511" i="21"/>
  <c r="L1510" i="21"/>
  <c r="G1510" i="21"/>
  <c r="F1510" i="21"/>
  <c r="L1509" i="21"/>
  <c r="G1509" i="21"/>
  <c r="F1509" i="21"/>
  <c r="L1508" i="21"/>
  <c r="G1508" i="21"/>
  <c r="F1508" i="21"/>
  <c r="L1507" i="21"/>
  <c r="G1507" i="21"/>
  <c r="F1507" i="21"/>
  <c r="L1506" i="21"/>
  <c r="G1506" i="21"/>
  <c r="F1506" i="21"/>
  <c r="L1505" i="21"/>
  <c r="G1505" i="21"/>
  <c r="F1505" i="21"/>
  <c r="L1504" i="21"/>
  <c r="G1504" i="21"/>
  <c r="F1504" i="21"/>
  <c r="L1503" i="21"/>
  <c r="G1503" i="21"/>
  <c r="F1503" i="21"/>
  <c r="L1502" i="21"/>
  <c r="G1502" i="21"/>
  <c r="F1502" i="21"/>
  <c r="L1501" i="21"/>
  <c r="G1501" i="21"/>
  <c r="F1501" i="21"/>
  <c r="L1500" i="21"/>
  <c r="G1500" i="21"/>
  <c r="F1500" i="21"/>
  <c r="L1499" i="21"/>
  <c r="G1499" i="21"/>
  <c r="F1499" i="21"/>
  <c r="L1498" i="21"/>
  <c r="G1498" i="21"/>
  <c r="F1498" i="21"/>
  <c r="L1497" i="21"/>
  <c r="G1497" i="21"/>
  <c r="F1497" i="21"/>
  <c r="L1496" i="21"/>
  <c r="G1496" i="21"/>
  <c r="F1496" i="21"/>
  <c r="L1495" i="21"/>
  <c r="G1495" i="21"/>
  <c r="F1495" i="21"/>
  <c r="L1494" i="21"/>
  <c r="G1494" i="21"/>
  <c r="F1494" i="21"/>
  <c r="L1493" i="21"/>
  <c r="G1493" i="21"/>
  <c r="F1493" i="21"/>
  <c r="L1492" i="21"/>
  <c r="G1492" i="21"/>
  <c r="F1492" i="21"/>
  <c r="L1491" i="21"/>
  <c r="G1491" i="21"/>
  <c r="F1491" i="21"/>
  <c r="L1490" i="21"/>
  <c r="G1490" i="21"/>
  <c r="F1490" i="21"/>
  <c r="L1489" i="21"/>
  <c r="G1489" i="21"/>
  <c r="F1489" i="21"/>
  <c r="L1488" i="21"/>
  <c r="G1488" i="21"/>
  <c r="F1488" i="21"/>
  <c r="L1487" i="21"/>
  <c r="G1487" i="21"/>
  <c r="F1487" i="21"/>
  <c r="L1486" i="21"/>
  <c r="G1486" i="21"/>
  <c r="F1486" i="21"/>
  <c r="L1485" i="21"/>
  <c r="G1485" i="21"/>
  <c r="F1485" i="21"/>
  <c r="L1484" i="21"/>
  <c r="G1484" i="21"/>
  <c r="F1484" i="21"/>
  <c r="L1483" i="21"/>
  <c r="G1483" i="21"/>
  <c r="F1483" i="21"/>
  <c r="L1482" i="21"/>
  <c r="G1482" i="21"/>
  <c r="F1482" i="21"/>
  <c r="L1481" i="21"/>
  <c r="G1481" i="21"/>
  <c r="F1481" i="21"/>
  <c r="L1480" i="21"/>
  <c r="G1480" i="21"/>
  <c r="F1480" i="21"/>
  <c r="L1479" i="21"/>
  <c r="G1479" i="21"/>
  <c r="F1479" i="21"/>
  <c r="L1478" i="21"/>
  <c r="G1478" i="21"/>
  <c r="F1478" i="21"/>
  <c r="L1477" i="21"/>
  <c r="G1477" i="21"/>
  <c r="F1477" i="21"/>
  <c r="L1476" i="21"/>
  <c r="G1476" i="21"/>
  <c r="F1476" i="21"/>
  <c r="L1475" i="21"/>
  <c r="G1475" i="21"/>
  <c r="F1475" i="21"/>
  <c r="L1474" i="21"/>
  <c r="G1474" i="21"/>
  <c r="F1474" i="21"/>
  <c r="L1473" i="21"/>
  <c r="G1473" i="21"/>
  <c r="F1473" i="21"/>
  <c r="L1472" i="21"/>
  <c r="G1472" i="21"/>
  <c r="F1472" i="21"/>
  <c r="L1471" i="21"/>
  <c r="G1471" i="21"/>
  <c r="F1471" i="21"/>
  <c r="L1470" i="21"/>
  <c r="G1470" i="21"/>
  <c r="F1470" i="21"/>
  <c r="L1469" i="21"/>
  <c r="G1469" i="21"/>
  <c r="F1469" i="21"/>
  <c r="L1468" i="21"/>
  <c r="G1468" i="21"/>
  <c r="F1468" i="21"/>
  <c r="L1467" i="21"/>
  <c r="G1467" i="21"/>
  <c r="F1467" i="21"/>
  <c r="L1466" i="21"/>
  <c r="G1466" i="21"/>
  <c r="F1466" i="21"/>
  <c r="L1465" i="21"/>
  <c r="G1465" i="21"/>
  <c r="F1465" i="21"/>
  <c r="L1464" i="21"/>
  <c r="G1464" i="21"/>
  <c r="F1464" i="21"/>
  <c r="L1463" i="21"/>
  <c r="G1463" i="21"/>
  <c r="F1463" i="21"/>
  <c r="L1462" i="21"/>
  <c r="G1462" i="21"/>
  <c r="F1462" i="21"/>
  <c r="L1461" i="21"/>
  <c r="G1461" i="21"/>
  <c r="F1461" i="21"/>
  <c r="L1460" i="21"/>
  <c r="G1460" i="21"/>
  <c r="F1460" i="21"/>
  <c r="L1459" i="21"/>
  <c r="G1459" i="21"/>
  <c r="F1459" i="21"/>
  <c r="L1458" i="21"/>
  <c r="G1458" i="21"/>
  <c r="F1458" i="21"/>
  <c r="L1457" i="21"/>
  <c r="G1457" i="21"/>
  <c r="F1457" i="21"/>
  <c r="L1456" i="21"/>
  <c r="G1456" i="21"/>
  <c r="F1456" i="21"/>
  <c r="L1455" i="21"/>
  <c r="G1455" i="21"/>
  <c r="F1455" i="21"/>
  <c r="L1454" i="21"/>
  <c r="G1454" i="21"/>
  <c r="F1454" i="21"/>
  <c r="L1453" i="21"/>
  <c r="G1453" i="21"/>
  <c r="F1453" i="21"/>
  <c r="L1452" i="21"/>
  <c r="G1452" i="21"/>
  <c r="F1452" i="21"/>
  <c r="L1451" i="21"/>
  <c r="G1451" i="21"/>
  <c r="F1451" i="21"/>
  <c r="L1450" i="21"/>
  <c r="G1450" i="21"/>
  <c r="F1450" i="21"/>
  <c r="L1449" i="21"/>
  <c r="G1449" i="21"/>
  <c r="F1449" i="21"/>
  <c r="L1448" i="21"/>
  <c r="G1448" i="21"/>
  <c r="F1448" i="21"/>
  <c r="L1447" i="21"/>
  <c r="G1447" i="21"/>
  <c r="F1447" i="21"/>
  <c r="L1446" i="21"/>
  <c r="G1446" i="21"/>
  <c r="F1446" i="21"/>
  <c r="L1445" i="21"/>
  <c r="G1445" i="21"/>
  <c r="F1445" i="21"/>
  <c r="L1444" i="21"/>
  <c r="G1444" i="21"/>
  <c r="F1444" i="21"/>
  <c r="L1443" i="21"/>
  <c r="G1443" i="21"/>
  <c r="F1443" i="21"/>
  <c r="L1442" i="21"/>
  <c r="G1442" i="21"/>
  <c r="F1442" i="21"/>
  <c r="L1441" i="21"/>
  <c r="G1441" i="21"/>
  <c r="F1441" i="21"/>
  <c r="L1440" i="21"/>
  <c r="G1440" i="21"/>
  <c r="F1440" i="21"/>
  <c r="L1439" i="21"/>
  <c r="G1439" i="21"/>
  <c r="F1439" i="21"/>
  <c r="L1438" i="21"/>
  <c r="G1438" i="21"/>
  <c r="F1438" i="21"/>
  <c r="L1437" i="21"/>
  <c r="G1437" i="21"/>
  <c r="F1437" i="21"/>
  <c r="L1436" i="21"/>
  <c r="G1436" i="21"/>
  <c r="F1436" i="21"/>
  <c r="L1435" i="21"/>
  <c r="G1435" i="21"/>
  <c r="F1435" i="21"/>
  <c r="L1434" i="21"/>
  <c r="G1434" i="21"/>
  <c r="F1434" i="21"/>
  <c r="L1433" i="21"/>
  <c r="G1433" i="21"/>
  <c r="F1433" i="21"/>
  <c r="L1432" i="21"/>
  <c r="G1432" i="21"/>
  <c r="F1432" i="21"/>
  <c r="L1431" i="21"/>
  <c r="G1431" i="21"/>
  <c r="F1431" i="21"/>
  <c r="L1430" i="21"/>
  <c r="G1430" i="21"/>
  <c r="F1430" i="21"/>
  <c r="L1429" i="21"/>
  <c r="G1429" i="21"/>
  <c r="F1429" i="21"/>
  <c r="L1428" i="21"/>
  <c r="G1428" i="21"/>
  <c r="F1428" i="21"/>
  <c r="L1427" i="21"/>
  <c r="G1427" i="21"/>
  <c r="F1427" i="21"/>
  <c r="L1426" i="21"/>
  <c r="G1426" i="21"/>
  <c r="F1426" i="21"/>
  <c r="L1425" i="21"/>
  <c r="G1425" i="21"/>
  <c r="F1425" i="21"/>
  <c r="L1424" i="21"/>
  <c r="G1424" i="21"/>
  <c r="F1424" i="21"/>
  <c r="L1423" i="21"/>
  <c r="G1423" i="21"/>
  <c r="F1423" i="21"/>
  <c r="L1422" i="21"/>
  <c r="G1422" i="21"/>
  <c r="F1422" i="21"/>
  <c r="L1421" i="21"/>
  <c r="G1421" i="21"/>
  <c r="F1421" i="21"/>
  <c r="L1420" i="21"/>
  <c r="G1420" i="21"/>
  <c r="F1420" i="21"/>
  <c r="L1419" i="21"/>
  <c r="G1419" i="21"/>
  <c r="F1419" i="21"/>
  <c r="L1418" i="21"/>
  <c r="G1418" i="21"/>
  <c r="F1418" i="21"/>
  <c r="L1417" i="21"/>
  <c r="G1417" i="21"/>
  <c r="F1417" i="21"/>
  <c r="L1416" i="21"/>
  <c r="G1416" i="21"/>
  <c r="F1416" i="21"/>
  <c r="L1415" i="21"/>
  <c r="G1415" i="21"/>
  <c r="F1415" i="21"/>
  <c r="L1414" i="21"/>
  <c r="G1414" i="21"/>
  <c r="F1414" i="21"/>
  <c r="L1413" i="21"/>
  <c r="G1413" i="21"/>
  <c r="F1413" i="21"/>
  <c r="L1412" i="21"/>
  <c r="G1412" i="21"/>
  <c r="F1412" i="21"/>
  <c r="L1411" i="21"/>
  <c r="G1411" i="21"/>
  <c r="F1411" i="21"/>
  <c r="L1410" i="21"/>
  <c r="G1410" i="21"/>
  <c r="F1410" i="21"/>
  <c r="L1409" i="21"/>
  <c r="G1409" i="21"/>
  <c r="F1409" i="21"/>
  <c r="L1408" i="21"/>
  <c r="G1408" i="21"/>
  <c r="F1408" i="21"/>
  <c r="L1407" i="21"/>
  <c r="G1407" i="21"/>
  <c r="F1407" i="21"/>
  <c r="L1406" i="21"/>
  <c r="G1406" i="21"/>
  <c r="F1406" i="21"/>
  <c r="L1405" i="21"/>
  <c r="G1405" i="21"/>
  <c r="F1405" i="21"/>
  <c r="L1404" i="21"/>
  <c r="G1404" i="21"/>
  <c r="F1404" i="21"/>
  <c r="L1403" i="21"/>
  <c r="G1403" i="21"/>
  <c r="F1403" i="21"/>
  <c r="L1402" i="21"/>
  <c r="G1402" i="21"/>
  <c r="F1402" i="21"/>
  <c r="L1401" i="21"/>
  <c r="G1401" i="21"/>
  <c r="F1401" i="21"/>
  <c r="L1400" i="21"/>
  <c r="G1400" i="21"/>
  <c r="F1400" i="21"/>
  <c r="L1399" i="21"/>
  <c r="G1399" i="21"/>
  <c r="F1399" i="21"/>
  <c r="L1397" i="21"/>
  <c r="F1397" i="21"/>
  <c r="L1396" i="21"/>
  <c r="F1396" i="21"/>
  <c r="L1395" i="21"/>
  <c r="F1395" i="21"/>
  <c r="L1394" i="21"/>
  <c r="F1394" i="21"/>
  <c r="L1393" i="21"/>
  <c r="F1393" i="21"/>
  <c r="L1392" i="21"/>
  <c r="F1392" i="21"/>
  <c r="L1391" i="21"/>
  <c r="F1391" i="21"/>
  <c r="L1390" i="21"/>
  <c r="F1390" i="21"/>
  <c r="L1389" i="21"/>
  <c r="F1389" i="21"/>
  <c r="L1388" i="21"/>
  <c r="F1388" i="21"/>
  <c r="L1387" i="21"/>
  <c r="F1387" i="21"/>
  <c r="L1386" i="21"/>
  <c r="F1386" i="21"/>
  <c r="L1385" i="21"/>
  <c r="F1385" i="21"/>
  <c r="L1384" i="21"/>
  <c r="F1384" i="21"/>
  <c r="L1383" i="21"/>
  <c r="F1383" i="21"/>
  <c r="L1382" i="21"/>
  <c r="F1382" i="21"/>
  <c r="L1381" i="21"/>
  <c r="F1381" i="21"/>
  <c r="L1380" i="21"/>
  <c r="F1380" i="21"/>
  <c r="L1379" i="21"/>
  <c r="F1379" i="21"/>
  <c r="L1378" i="21"/>
  <c r="F1378" i="21"/>
  <c r="L1377" i="21"/>
  <c r="F1377" i="21"/>
  <c r="L1376" i="21"/>
  <c r="F1376" i="21"/>
  <c r="L1375" i="21"/>
  <c r="F1375" i="21"/>
  <c r="L1374" i="21"/>
  <c r="F1374" i="21"/>
  <c r="L1373" i="21"/>
  <c r="F1373" i="21"/>
  <c r="L1372" i="21"/>
  <c r="F1372" i="21"/>
  <c r="L1371" i="21"/>
  <c r="F1371" i="21"/>
  <c r="L1370" i="21"/>
  <c r="F1370" i="21"/>
  <c r="L1369" i="21"/>
  <c r="F1369" i="21"/>
  <c r="L1368" i="21"/>
  <c r="F1368" i="21"/>
  <c r="L1367" i="21"/>
  <c r="F1367" i="21"/>
  <c r="L1366" i="21"/>
  <c r="F1366" i="21"/>
  <c r="L1365" i="21"/>
  <c r="F1365" i="21"/>
  <c r="L1364" i="21"/>
  <c r="F1364" i="21"/>
  <c r="L1363" i="21"/>
  <c r="F1363" i="21"/>
  <c r="L1362" i="21"/>
  <c r="F1362" i="21"/>
  <c r="L1361" i="21"/>
  <c r="F1361" i="21"/>
  <c r="L1360" i="21"/>
  <c r="F1360" i="21"/>
  <c r="L1359" i="21"/>
  <c r="F1359" i="21"/>
  <c r="L1358" i="21"/>
  <c r="F1358" i="21"/>
  <c r="L1357" i="21"/>
  <c r="F1357" i="21"/>
  <c r="L1356" i="21"/>
  <c r="F1356" i="21"/>
  <c r="L1355" i="21"/>
  <c r="F1355" i="21"/>
  <c r="L1354" i="21"/>
  <c r="F1354" i="21"/>
  <c r="L1353" i="21"/>
  <c r="F1353" i="21"/>
  <c r="L1352" i="21"/>
  <c r="F1352" i="21"/>
  <c r="L1351" i="21"/>
  <c r="F1351" i="21"/>
  <c r="L1350" i="21"/>
  <c r="F1350" i="21"/>
  <c r="L1349" i="21"/>
  <c r="F1349" i="21"/>
  <c r="L1348" i="21"/>
  <c r="F1348" i="21"/>
  <c r="L1347" i="21"/>
  <c r="F1347" i="21"/>
  <c r="L1346" i="21"/>
  <c r="F1346" i="21"/>
  <c r="L1345" i="21"/>
  <c r="F1345" i="21"/>
  <c r="L1344" i="21"/>
  <c r="F1344" i="21"/>
  <c r="L1343" i="21"/>
  <c r="F1343" i="21"/>
  <c r="L1342" i="21"/>
  <c r="F1342" i="21"/>
  <c r="L1341" i="21"/>
  <c r="F1341" i="21"/>
  <c r="L1340" i="21"/>
  <c r="F1340" i="21"/>
  <c r="L1339" i="21"/>
  <c r="F1339" i="21"/>
  <c r="L1338" i="21"/>
  <c r="F1338" i="21"/>
  <c r="L1337" i="21"/>
  <c r="F1337" i="21"/>
  <c r="L1336" i="21"/>
  <c r="F1336" i="21"/>
  <c r="L1335" i="21"/>
  <c r="F1335" i="21"/>
  <c r="L1334" i="21"/>
  <c r="F1334" i="21"/>
  <c r="L1333" i="21"/>
  <c r="F1333" i="21"/>
  <c r="L1332" i="21"/>
  <c r="F1332" i="21"/>
  <c r="L1331" i="21"/>
  <c r="F1331" i="21"/>
  <c r="L1330" i="21"/>
  <c r="F1330" i="21"/>
  <c r="L1329" i="21"/>
  <c r="F1329" i="21"/>
  <c r="L1328" i="21"/>
  <c r="F1328" i="21"/>
  <c r="L1327" i="21"/>
  <c r="F1327" i="21"/>
  <c r="L1326" i="21"/>
  <c r="F1326" i="21"/>
  <c r="L1325" i="21"/>
  <c r="F1325" i="21"/>
  <c r="L1324" i="21"/>
  <c r="F1324" i="21"/>
  <c r="L1322" i="21"/>
  <c r="F1322" i="21"/>
  <c r="L1321" i="21"/>
  <c r="F1321" i="21"/>
  <c r="L1320" i="21"/>
  <c r="F1320" i="21"/>
  <c r="L1319" i="21"/>
  <c r="F1319" i="21"/>
  <c r="L1318" i="21"/>
  <c r="F1318" i="21"/>
  <c r="L1317" i="21"/>
  <c r="F1317" i="21"/>
  <c r="L1316" i="21"/>
  <c r="F1316" i="21"/>
  <c r="L1315" i="21"/>
  <c r="F1315" i="21"/>
  <c r="L1314" i="21"/>
  <c r="F1314" i="21"/>
  <c r="L1313" i="21"/>
  <c r="F1313" i="21"/>
  <c r="L1312" i="21"/>
  <c r="F1312" i="21"/>
  <c r="L1311" i="21"/>
  <c r="F1311" i="21"/>
  <c r="L1310" i="21"/>
  <c r="F1310" i="21"/>
  <c r="L1309" i="21"/>
  <c r="F1309" i="21"/>
  <c r="L1308" i="21"/>
  <c r="F1308" i="21"/>
  <c r="L1307" i="21"/>
  <c r="F1307" i="21"/>
  <c r="L1306" i="21"/>
  <c r="F1306" i="21"/>
  <c r="L1305" i="21"/>
  <c r="F1305" i="21"/>
  <c r="L1304" i="21"/>
  <c r="F1304" i="21"/>
  <c r="L1303" i="21"/>
  <c r="F1303" i="21"/>
  <c r="L1302" i="21"/>
  <c r="F1302" i="21"/>
  <c r="L1301" i="21"/>
  <c r="F1301" i="21"/>
  <c r="L1300" i="21"/>
  <c r="F1300" i="21"/>
  <c r="L1299" i="21"/>
  <c r="F1299" i="21"/>
  <c r="L1298" i="21"/>
  <c r="F1298" i="21"/>
  <c r="L1297" i="21"/>
  <c r="F1297" i="21"/>
  <c r="L1296" i="21"/>
  <c r="F1296" i="21"/>
  <c r="L1295" i="21"/>
  <c r="F1295" i="21"/>
  <c r="L1294" i="21"/>
  <c r="F1294" i="21"/>
  <c r="L1293" i="21"/>
  <c r="F1293" i="21"/>
  <c r="L1292" i="21"/>
  <c r="F1292" i="21"/>
  <c r="L1291" i="21"/>
  <c r="F1291" i="21"/>
  <c r="L1290" i="21"/>
  <c r="F1290" i="21"/>
  <c r="L1289" i="21"/>
  <c r="F1289" i="21"/>
  <c r="L1288" i="21"/>
  <c r="F1288" i="21"/>
  <c r="L1287" i="21"/>
  <c r="F1287" i="21"/>
  <c r="L1286" i="21"/>
  <c r="F1286" i="21"/>
  <c r="L1285" i="21"/>
  <c r="F1285" i="21"/>
  <c r="L1284" i="21"/>
  <c r="F1284" i="21"/>
  <c r="L1283" i="21"/>
  <c r="F1283" i="21"/>
  <c r="L1282" i="21"/>
  <c r="F1282" i="21"/>
  <c r="L1281" i="21"/>
  <c r="F1281" i="21"/>
  <c r="L1280" i="21"/>
  <c r="F1280" i="21"/>
  <c r="L1279" i="21"/>
  <c r="F1279" i="21"/>
  <c r="L1278" i="21"/>
  <c r="F1278" i="21"/>
  <c r="L1277" i="21"/>
  <c r="F1277" i="21"/>
  <c r="L1276" i="21"/>
  <c r="F1276" i="21"/>
  <c r="L1275" i="21"/>
  <c r="F1275" i="21"/>
  <c r="L1274" i="21"/>
  <c r="F1274" i="21"/>
  <c r="L1273" i="21"/>
  <c r="F1273" i="21"/>
  <c r="L1272" i="21"/>
  <c r="F1272" i="21"/>
  <c r="L1270" i="21"/>
  <c r="F1270" i="21"/>
  <c r="L1269" i="21"/>
  <c r="F1269" i="21"/>
  <c r="L1268" i="21"/>
  <c r="F1268" i="21"/>
  <c r="L1267" i="21"/>
  <c r="F1267" i="21"/>
  <c r="L1266" i="21"/>
  <c r="F1266" i="21"/>
  <c r="L1265" i="21"/>
  <c r="F1265" i="21"/>
  <c r="L1264" i="21"/>
  <c r="F1264" i="21"/>
  <c r="L1263" i="21"/>
  <c r="F1263" i="21"/>
  <c r="L1262" i="21"/>
  <c r="F1262" i="21"/>
  <c r="L1261" i="21"/>
  <c r="F1261" i="21"/>
  <c r="L1260" i="21"/>
  <c r="F1260" i="21"/>
  <c r="L1259" i="21"/>
  <c r="F1259" i="21"/>
  <c r="L1258" i="21"/>
  <c r="F1258" i="21"/>
  <c r="L1257" i="21"/>
  <c r="F1257" i="21"/>
  <c r="L1256" i="21"/>
  <c r="F1256" i="21"/>
  <c r="L1255" i="21"/>
  <c r="F1255" i="21"/>
  <c r="L1254" i="21"/>
  <c r="F1254" i="21"/>
  <c r="L1253" i="21"/>
  <c r="F1253" i="21"/>
  <c r="L1252" i="21"/>
  <c r="F1252" i="21"/>
  <c r="L1251" i="21"/>
  <c r="F1251" i="21"/>
  <c r="L1250" i="21"/>
  <c r="F1250" i="21"/>
  <c r="L1249" i="21"/>
  <c r="F1249" i="21"/>
  <c r="L1248" i="21"/>
  <c r="F1248" i="21"/>
  <c r="L1247" i="21"/>
  <c r="F1247" i="21"/>
  <c r="L1246" i="21"/>
  <c r="F1246" i="21"/>
  <c r="L1245" i="21"/>
  <c r="F1245" i="21"/>
  <c r="L1244" i="21"/>
  <c r="F1244" i="21"/>
  <c r="L1243" i="21"/>
  <c r="F1243" i="21"/>
  <c r="L1242" i="21"/>
  <c r="F1242" i="21"/>
  <c r="L1241" i="21"/>
  <c r="F1241" i="21"/>
  <c r="L1240" i="21"/>
  <c r="F1240" i="21"/>
  <c r="L1239" i="21"/>
  <c r="F1239" i="21"/>
  <c r="L1238" i="21"/>
  <c r="F1238" i="21"/>
  <c r="L1237" i="21"/>
  <c r="F1237" i="21"/>
  <c r="L1236" i="21"/>
  <c r="F1236" i="21"/>
  <c r="L1235" i="21"/>
  <c r="F1235" i="21"/>
  <c r="L1234" i="21"/>
  <c r="F1234" i="21"/>
  <c r="L1233" i="21"/>
  <c r="F1233" i="21"/>
  <c r="L1232" i="21"/>
  <c r="F1232" i="21"/>
  <c r="L1231" i="21"/>
  <c r="F1231" i="21"/>
  <c r="L1230" i="21"/>
  <c r="F1230" i="21"/>
  <c r="L1229" i="21"/>
  <c r="F1229" i="21"/>
  <c r="L1228" i="21"/>
  <c r="F1228" i="21"/>
  <c r="L1227" i="21"/>
  <c r="F1227" i="21"/>
  <c r="L1226" i="21"/>
  <c r="F1226" i="21"/>
  <c r="L1225" i="21"/>
  <c r="F1225" i="21"/>
  <c r="L1224" i="21"/>
  <c r="F1224" i="21"/>
  <c r="L1223" i="21"/>
  <c r="F1223" i="21"/>
  <c r="L1222" i="21"/>
  <c r="F1222" i="21"/>
  <c r="L1221" i="21"/>
  <c r="F1221" i="21"/>
  <c r="L1220" i="21"/>
  <c r="F1220" i="21"/>
  <c r="L1219" i="21"/>
  <c r="F1219" i="21"/>
  <c r="L1218" i="21"/>
  <c r="F1218" i="21"/>
  <c r="L1217" i="21"/>
  <c r="F1217" i="21"/>
  <c r="L1216" i="21"/>
  <c r="F1216" i="21"/>
  <c r="L1215" i="21"/>
  <c r="F1215" i="21"/>
  <c r="L1214" i="21"/>
  <c r="F1214" i="21"/>
  <c r="L1213" i="21"/>
  <c r="F1213" i="21"/>
  <c r="L1212" i="21"/>
  <c r="F1212" i="21"/>
  <c r="L1211" i="21"/>
  <c r="F1211" i="21"/>
  <c r="L1210" i="21"/>
  <c r="F1210" i="21"/>
  <c r="L1209" i="21"/>
  <c r="F1209" i="21"/>
  <c r="L1208" i="21"/>
  <c r="F1208" i="21"/>
  <c r="L1207" i="21"/>
  <c r="F1207" i="21"/>
  <c r="L1206" i="21"/>
  <c r="F1206" i="21"/>
  <c r="L1205" i="21"/>
  <c r="F1205" i="21"/>
  <c r="L1204" i="21"/>
  <c r="F1204" i="21"/>
  <c r="L1203" i="21"/>
  <c r="F1203" i="21"/>
  <c r="L1202" i="21"/>
  <c r="F1202" i="21"/>
  <c r="L1201" i="21"/>
  <c r="F1201" i="21"/>
  <c r="L1200" i="21"/>
  <c r="F1200" i="21"/>
  <c r="L1199" i="21"/>
  <c r="F1199" i="21"/>
  <c r="L1198" i="21"/>
  <c r="F1198" i="21"/>
  <c r="L1197" i="21"/>
  <c r="F1197" i="21"/>
  <c r="L1196" i="21"/>
  <c r="F1196" i="21"/>
  <c r="L1195" i="21"/>
  <c r="F1195" i="21"/>
  <c r="L1194" i="21"/>
  <c r="F1194" i="21"/>
  <c r="L1193" i="21"/>
  <c r="F1193" i="21"/>
  <c r="L1192" i="21"/>
  <c r="F1192" i="21"/>
  <c r="L1191" i="21"/>
  <c r="F1191" i="21"/>
  <c r="L1190" i="21"/>
  <c r="F1190" i="21"/>
  <c r="L1189" i="21"/>
  <c r="F1189" i="21"/>
  <c r="L1188" i="21"/>
  <c r="F1188" i="21"/>
  <c r="L1187" i="21"/>
  <c r="F1187" i="21"/>
  <c r="L1186" i="21"/>
  <c r="F1186" i="21"/>
  <c r="L1185" i="21"/>
  <c r="F1185" i="21"/>
  <c r="L1184" i="21"/>
  <c r="F1184" i="21"/>
  <c r="L1183" i="21"/>
  <c r="F1183" i="21"/>
  <c r="L1182" i="21"/>
  <c r="F1182" i="21"/>
  <c r="L1181" i="21"/>
  <c r="F1181" i="21"/>
  <c r="L1180" i="21"/>
  <c r="F1180" i="21"/>
  <c r="L1179" i="21"/>
  <c r="F1179" i="21"/>
  <c r="L1178" i="21"/>
  <c r="F1178" i="21"/>
  <c r="L1177" i="21"/>
  <c r="F1177" i="21"/>
  <c r="L1176" i="21"/>
  <c r="F1176" i="21"/>
  <c r="L1175" i="21"/>
  <c r="F1175" i="21"/>
  <c r="L1174" i="21"/>
  <c r="F1174" i="21"/>
  <c r="L1173" i="21"/>
  <c r="F1173" i="21"/>
  <c r="L1172" i="21"/>
  <c r="F1172" i="21"/>
  <c r="L1171" i="21"/>
  <c r="F1171" i="21"/>
  <c r="L1170" i="21"/>
  <c r="F1170" i="21"/>
  <c r="L1169" i="21"/>
  <c r="F1169" i="21"/>
  <c r="L1168" i="21"/>
  <c r="F1168" i="21"/>
  <c r="L1167" i="21"/>
  <c r="F1167" i="21"/>
  <c r="L1166" i="21"/>
  <c r="F1166" i="21"/>
  <c r="L1165" i="21"/>
  <c r="F1165" i="21"/>
  <c r="L1164" i="21"/>
  <c r="F1164" i="21"/>
  <c r="L1163" i="21"/>
  <c r="F1163" i="21"/>
  <c r="L1162" i="21"/>
  <c r="F1162" i="21"/>
  <c r="L1161" i="21"/>
  <c r="F1161" i="21"/>
  <c r="L1160" i="21"/>
  <c r="F1160" i="21"/>
  <c r="L1159" i="21"/>
  <c r="F1159" i="21"/>
  <c r="L1158" i="21"/>
  <c r="F1158" i="21"/>
  <c r="L1157" i="21"/>
  <c r="F1157" i="21"/>
  <c r="L1156" i="21"/>
  <c r="F1156" i="21"/>
  <c r="L1155" i="21"/>
  <c r="F1155" i="21"/>
  <c r="L1154" i="21"/>
  <c r="F1154" i="21"/>
  <c r="L1153" i="21"/>
  <c r="F1153" i="21"/>
  <c r="L1152" i="21"/>
  <c r="F1152" i="21"/>
  <c r="L1151" i="21"/>
  <c r="F1151" i="21"/>
  <c r="L1150" i="21"/>
  <c r="F1150" i="21"/>
  <c r="L1149" i="21"/>
  <c r="F1149" i="21"/>
  <c r="L1148" i="21"/>
  <c r="F1148" i="21"/>
  <c r="L1147" i="21"/>
  <c r="F1147" i="21"/>
  <c r="L1146" i="21"/>
  <c r="F1146" i="21"/>
  <c r="L1144" i="21"/>
  <c r="F1144" i="21"/>
  <c r="L1143" i="21"/>
  <c r="F1143" i="21"/>
  <c r="L1142" i="21"/>
  <c r="F1142" i="21"/>
  <c r="L1141" i="21"/>
  <c r="F1141" i="21"/>
  <c r="L1140" i="21"/>
  <c r="F1140" i="21"/>
  <c r="L1139" i="21"/>
  <c r="F1139" i="21"/>
  <c r="L1138" i="21"/>
  <c r="F1138" i="21"/>
  <c r="L1137" i="21"/>
  <c r="F1137" i="21"/>
  <c r="L1136" i="21"/>
  <c r="F1136" i="21"/>
  <c r="L1135" i="21"/>
  <c r="F1135" i="21"/>
  <c r="L1134" i="21"/>
  <c r="F1134" i="21"/>
  <c r="L1133" i="21"/>
  <c r="F1133" i="21"/>
  <c r="L1132" i="21"/>
  <c r="F1132" i="21"/>
  <c r="L1131" i="21"/>
  <c r="F1131" i="21"/>
  <c r="L1130" i="21"/>
  <c r="F1130" i="21"/>
  <c r="L1129" i="21"/>
  <c r="F1129" i="21"/>
  <c r="L1128" i="21"/>
  <c r="F1128" i="21"/>
  <c r="L1127" i="21"/>
  <c r="F1127" i="21"/>
  <c r="L1126" i="21"/>
  <c r="F1126" i="21"/>
  <c r="L1125" i="21"/>
  <c r="F1125" i="21"/>
  <c r="L1124" i="21"/>
  <c r="F1124" i="21"/>
  <c r="L1123" i="21"/>
  <c r="F1123" i="21"/>
  <c r="L1122" i="21"/>
  <c r="F1122" i="21"/>
  <c r="L1121" i="21"/>
  <c r="F1121" i="21"/>
  <c r="L1120" i="21"/>
  <c r="F1120" i="21"/>
  <c r="L1119" i="21"/>
  <c r="F1119" i="21"/>
  <c r="L1118" i="21"/>
  <c r="F1118" i="21"/>
  <c r="L1117" i="21"/>
  <c r="F1117" i="21"/>
  <c r="L1116" i="21"/>
  <c r="F1116" i="21"/>
  <c r="L1115" i="21"/>
  <c r="F1115" i="21"/>
  <c r="L1114" i="21"/>
  <c r="F1114" i="21"/>
  <c r="L1113" i="21"/>
  <c r="F1113" i="21"/>
  <c r="L1112" i="21"/>
  <c r="F1112" i="21"/>
  <c r="L1111" i="21"/>
  <c r="F1111" i="21"/>
  <c r="L1110" i="21"/>
  <c r="F1110" i="21"/>
  <c r="L1109" i="21"/>
  <c r="F1109" i="21"/>
  <c r="L1108" i="21"/>
  <c r="F1108" i="21"/>
  <c r="L1107" i="21"/>
  <c r="F1107" i="21"/>
  <c r="L1106" i="21"/>
  <c r="F1106" i="21"/>
  <c r="L1105" i="21"/>
  <c r="F1105" i="21"/>
  <c r="L1104" i="21"/>
  <c r="F1104" i="21"/>
  <c r="L1103" i="21"/>
  <c r="F1103" i="21"/>
  <c r="L1102" i="21"/>
  <c r="F1102" i="21"/>
  <c r="L1101" i="21"/>
  <c r="F1101" i="21"/>
  <c r="L1100" i="21"/>
  <c r="F1100" i="21"/>
  <c r="L1099" i="21"/>
  <c r="F1099" i="21"/>
  <c r="L1098" i="21"/>
  <c r="F1098" i="21"/>
  <c r="L1097" i="21"/>
  <c r="F1097" i="21"/>
  <c r="L1096" i="21"/>
  <c r="F1096" i="21"/>
  <c r="L1095" i="21"/>
  <c r="F1095" i="21"/>
  <c r="L1094" i="21"/>
  <c r="F1094" i="21"/>
  <c r="L1093" i="21"/>
  <c r="F1093" i="21"/>
  <c r="L1092" i="21"/>
  <c r="F1092" i="21"/>
  <c r="L1091" i="21"/>
  <c r="F1091" i="21"/>
  <c r="L1090" i="21"/>
  <c r="F1090" i="21"/>
  <c r="L1089" i="21"/>
  <c r="F1089" i="21"/>
  <c r="L1088" i="21"/>
  <c r="F1088" i="21"/>
  <c r="L1087" i="21"/>
  <c r="F1087" i="21"/>
  <c r="L1086" i="21"/>
  <c r="F1086" i="21"/>
  <c r="L1085" i="21"/>
  <c r="F1085" i="21"/>
  <c r="L1084" i="21"/>
  <c r="F1084" i="21"/>
  <c r="L1083" i="21"/>
  <c r="F1083" i="21"/>
  <c r="L1082" i="21"/>
  <c r="F1082" i="21"/>
  <c r="L1081" i="21"/>
  <c r="F1081" i="21"/>
  <c r="L1080" i="21"/>
  <c r="F1080" i="21"/>
  <c r="L1079" i="21"/>
  <c r="F1079" i="21"/>
  <c r="L1078" i="21"/>
  <c r="F1078" i="21"/>
  <c r="L1077" i="21"/>
  <c r="F1077" i="21"/>
  <c r="L1076" i="21"/>
  <c r="F1076" i="21"/>
  <c r="L1075" i="21"/>
  <c r="F1075" i="21"/>
  <c r="L1074" i="21"/>
  <c r="F1074" i="21"/>
  <c r="L1073" i="21"/>
  <c r="F1073" i="21"/>
  <c r="L1072" i="21"/>
  <c r="F1072" i="21"/>
  <c r="L1071" i="21"/>
  <c r="F1071" i="21"/>
  <c r="L1070" i="21"/>
  <c r="F1070" i="21"/>
  <c r="L1069" i="21"/>
  <c r="F1069" i="21"/>
  <c r="L1068" i="21"/>
  <c r="F1068" i="21"/>
  <c r="L1067" i="21"/>
  <c r="F1067" i="21"/>
  <c r="L1066" i="21"/>
  <c r="F1066" i="21"/>
  <c r="L1065" i="21"/>
  <c r="F1065" i="21"/>
  <c r="L1064" i="21"/>
  <c r="F1064" i="21"/>
  <c r="L1063" i="21"/>
  <c r="F1063" i="21"/>
  <c r="L1062" i="21"/>
  <c r="F1062" i="21"/>
  <c r="L1061" i="21"/>
  <c r="F1061" i="21"/>
  <c r="L1060" i="21"/>
  <c r="F1060" i="21"/>
  <c r="L1059" i="21"/>
  <c r="F1059" i="21"/>
  <c r="L1058" i="21"/>
  <c r="F1058" i="21"/>
  <c r="L1057" i="21"/>
  <c r="F1057" i="21"/>
  <c r="L1056" i="21"/>
  <c r="F1056" i="21"/>
  <c r="L1055" i="21"/>
  <c r="F1055" i="21"/>
  <c r="L1054" i="21"/>
  <c r="F1054" i="21"/>
  <c r="L1053" i="21"/>
  <c r="F1053" i="21"/>
  <c r="L1052" i="21"/>
  <c r="F1052" i="21"/>
  <c r="L1051" i="21"/>
  <c r="F1051" i="21"/>
  <c r="L1050" i="21"/>
  <c r="F1050" i="21"/>
  <c r="L1049" i="21"/>
  <c r="F1049" i="21"/>
  <c r="L1048" i="21"/>
  <c r="F1048" i="21"/>
  <c r="L1047" i="21"/>
  <c r="F1047" i="21"/>
  <c r="L1046" i="21"/>
  <c r="F1046" i="21"/>
  <c r="L1045" i="21"/>
  <c r="F1045" i="21"/>
  <c r="L1044" i="21"/>
  <c r="F1044" i="21"/>
  <c r="L1043" i="21"/>
  <c r="F1043" i="21"/>
  <c r="L1042" i="21"/>
  <c r="F1042" i="21"/>
  <c r="L1041" i="21"/>
  <c r="F1041" i="21"/>
  <c r="L1040" i="21"/>
  <c r="F1040" i="21"/>
  <c r="L1039" i="21"/>
  <c r="F1039" i="21"/>
  <c r="L1038" i="21"/>
  <c r="F1038" i="21"/>
  <c r="L1037" i="21"/>
  <c r="F1037" i="21"/>
  <c r="L1036" i="21"/>
  <c r="F1036" i="21"/>
  <c r="L1035" i="21"/>
  <c r="F1035" i="21"/>
  <c r="L1034" i="21"/>
  <c r="F1034" i="21"/>
  <c r="L1033" i="21"/>
  <c r="F1033" i="21"/>
  <c r="L1032" i="21"/>
  <c r="F1032" i="21"/>
  <c r="L1031" i="21"/>
  <c r="F1031" i="21"/>
  <c r="L1030" i="21"/>
  <c r="F1030" i="21"/>
  <c r="L1029" i="21"/>
  <c r="F1029" i="21"/>
  <c r="L1028" i="21"/>
  <c r="F1028" i="21"/>
  <c r="L1027" i="21"/>
  <c r="F1027" i="21"/>
  <c r="L1026" i="21"/>
  <c r="F1026" i="21"/>
  <c r="L1025" i="21"/>
  <c r="F1025" i="21"/>
  <c r="L1024" i="21"/>
  <c r="F1024" i="21"/>
  <c r="L1023" i="21"/>
  <c r="F1023" i="21"/>
  <c r="L1022" i="21"/>
  <c r="F1022" i="21"/>
  <c r="L1021" i="21"/>
  <c r="F1021" i="21"/>
  <c r="L1020" i="21"/>
  <c r="F1020" i="21"/>
  <c r="L1019" i="21"/>
  <c r="F1019" i="21"/>
  <c r="L1018" i="21"/>
  <c r="F1018" i="21"/>
  <c r="L1017" i="21"/>
  <c r="F1017" i="21"/>
  <c r="L1016" i="21"/>
  <c r="F1016" i="21"/>
  <c r="L1015" i="21"/>
  <c r="F1015" i="21"/>
  <c r="L1014" i="21"/>
  <c r="F1014" i="21"/>
  <c r="L1013" i="21"/>
  <c r="F1013" i="21"/>
  <c r="L1012" i="21"/>
  <c r="F1012" i="21"/>
  <c r="L1011" i="21"/>
  <c r="F1011" i="21"/>
  <c r="L1010" i="21"/>
  <c r="F1010" i="21"/>
  <c r="L1009" i="21"/>
  <c r="F1009" i="21"/>
  <c r="L1008" i="21"/>
  <c r="F1008" i="21"/>
  <c r="L1007" i="21"/>
  <c r="F1007" i="21"/>
  <c r="L1006" i="21"/>
  <c r="F1006" i="21"/>
  <c r="L1005" i="21"/>
  <c r="F1005" i="21"/>
  <c r="L1004" i="21"/>
  <c r="F1004" i="21"/>
  <c r="L1003" i="21"/>
  <c r="F1003" i="21"/>
  <c r="L1002" i="21"/>
  <c r="F1002" i="21"/>
  <c r="L1001" i="21"/>
  <c r="F1001" i="21"/>
  <c r="L1000" i="21"/>
  <c r="F1000" i="21"/>
  <c r="L999" i="21"/>
  <c r="F999" i="21"/>
  <c r="L998" i="21"/>
  <c r="F998" i="21"/>
  <c r="L997" i="21"/>
  <c r="F997" i="21"/>
  <c r="L996" i="21"/>
  <c r="F996" i="21"/>
  <c r="L995" i="21"/>
  <c r="F995" i="21"/>
  <c r="L994" i="21"/>
  <c r="F994" i="21"/>
  <c r="L993" i="21"/>
  <c r="F993" i="21"/>
  <c r="L992" i="21"/>
  <c r="F992" i="21"/>
  <c r="L991" i="21"/>
  <c r="F991" i="21"/>
  <c r="L990" i="21"/>
  <c r="F990" i="21"/>
  <c r="L989" i="21"/>
  <c r="F989" i="21"/>
  <c r="L988" i="21"/>
  <c r="F988" i="21"/>
  <c r="L987" i="21"/>
  <c r="F987" i="21"/>
  <c r="L986" i="21"/>
  <c r="F986" i="21"/>
  <c r="L985" i="21"/>
  <c r="F985" i="21"/>
  <c r="L984" i="21"/>
  <c r="F984" i="21"/>
  <c r="L983" i="21"/>
  <c r="F983" i="21"/>
  <c r="L982" i="21"/>
  <c r="F982" i="21"/>
  <c r="L981" i="21"/>
  <c r="F981" i="21"/>
  <c r="L980" i="21"/>
  <c r="F980" i="21"/>
  <c r="L979" i="21"/>
  <c r="F979" i="21"/>
  <c r="L978" i="21"/>
  <c r="F978" i="21"/>
  <c r="L977" i="21"/>
  <c r="F977" i="21"/>
  <c r="L976" i="21"/>
  <c r="F976" i="21"/>
  <c r="L975" i="21"/>
  <c r="F975" i="21"/>
  <c r="L974" i="21"/>
  <c r="F974" i="21"/>
  <c r="L973" i="21"/>
  <c r="F973" i="21"/>
  <c r="L972" i="21"/>
  <c r="F972" i="21"/>
  <c r="L971" i="21"/>
  <c r="F971" i="21"/>
  <c r="L970" i="21"/>
  <c r="F970" i="21"/>
  <c r="L969" i="21"/>
  <c r="F969" i="21"/>
  <c r="L968" i="21"/>
  <c r="F968" i="21"/>
  <c r="L967" i="21"/>
  <c r="F967" i="21"/>
  <c r="L966" i="21"/>
  <c r="F966" i="21"/>
  <c r="L965" i="21"/>
  <c r="F965" i="21"/>
  <c r="L964" i="21"/>
  <c r="F964" i="21"/>
  <c r="L963" i="21"/>
  <c r="F963" i="21"/>
  <c r="L962" i="21"/>
  <c r="F962" i="21"/>
  <c r="L961" i="21"/>
  <c r="F961" i="21"/>
  <c r="L960" i="21"/>
  <c r="F960" i="21"/>
  <c r="L959" i="21"/>
  <c r="F959" i="21"/>
  <c r="L958" i="21"/>
  <c r="F958" i="21"/>
  <c r="L957" i="21"/>
  <c r="F957" i="21"/>
  <c r="L956" i="21"/>
  <c r="F956" i="21"/>
  <c r="L955" i="21"/>
  <c r="F955" i="21"/>
  <c r="L954" i="21"/>
  <c r="F954" i="21"/>
  <c r="L953" i="21"/>
  <c r="F953" i="21"/>
  <c r="L952" i="21"/>
  <c r="F952" i="21"/>
  <c r="L951" i="21"/>
  <c r="F951" i="21"/>
  <c r="L950" i="21"/>
  <c r="F950" i="21"/>
  <c r="L949" i="21"/>
  <c r="F949" i="21"/>
  <c r="L948" i="21"/>
  <c r="F948" i="21"/>
  <c r="L947" i="21"/>
  <c r="F947" i="21"/>
  <c r="L946" i="21"/>
  <c r="F946" i="21"/>
  <c r="L945" i="21"/>
  <c r="F945" i="21"/>
  <c r="L944" i="21"/>
  <c r="F944" i="21"/>
  <c r="L943" i="21"/>
  <c r="F943" i="21"/>
  <c r="L942" i="21"/>
  <c r="F942" i="21"/>
  <c r="L941" i="21"/>
  <c r="F941" i="21"/>
  <c r="L940" i="21"/>
  <c r="F940" i="21"/>
  <c r="L939" i="21"/>
  <c r="F939" i="21"/>
  <c r="L938" i="21"/>
  <c r="F938" i="21"/>
  <c r="L937" i="21"/>
  <c r="F937" i="21"/>
  <c r="L936" i="21"/>
  <c r="F936" i="21"/>
  <c r="L935" i="21"/>
  <c r="F935" i="21"/>
  <c r="L934" i="21"/>
  <c r="F934" i="21"/>
  <c r="L933" i="21"/>
  <c r="F933" i="21"/>
  <c r="L932" i="21"/>
  <c r="F932" i="21"/>
  <c r="L931" i="21"/>
  <c r="F931" i="21"/>
  <c r="L930" i="21"/>
  <c r="F930" i="21"/>
  <c r="L929" i="21"/>
  <c r="F929" i="21"/>
  <c r="L928" i="21"/>
  <c r="F928" i="21"/>
  <c r="L927" i="21"/>
  <c r="F927" i="21"/>
  <c r="L926" i="21"/>
  <c r="F926" i="21"/>
  <c r="L925" i="21"/>
  <c r="F925" i="21"/>
  <c r="L924" i="21"/>
  <c r="F924" i="21"/>
  <c r="L923" i="21"/>
  <c r="F923" i="21"/>
  <c r="L922" i="21"/>
  <c r="F922" i="21"/>
  <c r="L921" i="21"/>
  <c r="F921" i="21"/>
  <c r="L920" i="21"/>
  <c r="F920" i="21"/>
  <c r="L919" i="21"/>
  <c r="F919" i="21"/>
  <c r="L918" i="21"/>
  <c r="F918" i="21"/>
  <c r="L917" i="21"/>
  <c r="F917" i="21"/>
  <c r="L916" i="21"/>
  <c r="F916" i="21"/>
  <c r="L915" i="21"/>
  <c r="F915" i="21"/>
  <c r="L914" i="21"/>
  <c r="F914" i="21"/>
  <c r="L913" i="21"/>
  <c r="F913" i="21"/>
  <c r="L912" i="21"/>
  <c r="F912" i="21"/>
  <c r="L911" i="21"/>
  <c r="F911" i="21"/>
  <c r="L910" i="21"/>
  <c r="F910" i="21"/>
  <c r="L909" i="21"/>
  <c r="F909" i="21"/>
  <c r="L908" i="21"/>
  <c r="F908" i="21"/>
  <c r="L907" i="21"/>
  <c r="F907" i="21"/>
  <c r="L906" i="21"/>
  <c r="F906" i="21"/>
  <c r="L905" i="21"/>
  <c r="F905" i="21"/>
  <c r="L904" i="21"/>
  <c r="F904" i="21"/>
  <c r="L903" i="21"/>
  <c r="F903" i="21"/>
  <c r="L902" i="21"/>
  <c r="F902" i="21"/>
  <c r="L901" i="21"/>
  <c r="F901" i="21"/>
  <c r="L900" i="21"/>
  <c r="F900" i="21"/>
  <c r="L899" i="21"/>
  <c r="F899" i="21"/>
  <c r="L898" i="21"/>
  <c r="F898" i="21"/>
  <c r="L897" i="21"/>
  <c r="F897" i="21"/>
  <c r="L896" i="21"/>
  <c r="F896" i="21"/>
  <c r="L895" i="21"/>
  <c r="F895" i="21"/>
  <c r="L894" i="21"/>
  <c r="F894" i="21"/>
  <c r="L893" i="21"/>
  <c r="F893" i="21"/>
  <c r="L892" i="21"/>
  <c r="F892" i="21"/>
  <c r="L891" i="21"/>
  <c r="F891" i="21"/>
  <c r="L890" i="21"/>
  <c r="F890" i="21"/>
  <c r="L889" i="21"/>
  <c r="F889" i="21"/>
  <c r="L888" i="21"/>
  <c r="F888" i="21"/>
  <c r="L887" i="21"/>
  <c r="F887" i="21"/>
  <c r="L886" i="21"/>
  <c r="F886" i="21"/>
  <c r="L885" i="21"/>
  <c r="F885" i="21"/>
  <c r="L884" i="21"/>
  <c r="F884" i="21"/>
  <c r="L883" i="21"/>
  <c r="F883" i="21"/>
  <c r="L882" i="21"/>
  <c r="F882" i="21"/>
  <c r="L881" i="21"/>
  <c r="F881" i="21"/>
  <c r="L880" i="21"/>
  <c r="F880" i="21"/>
  <c r="L879" i="21"/>
  <c r="F879" i="21"/>
  <c r="L878" i="21"/>
  <c r="F878" i="21"/>
  <c r="L876" i="21"/>
  <c r="F876" i="21"/>
  <c r="L875" i="21"/>
  <c r="F875" i="21"/>
  <c r="L874" i="21"/>
  <c r="F874" i="21"/>
  <c r="L873" i="21"/>
  <c r="F873" i="21"/>
  <c r="L872" i="21"/>
  <c r="F872" i="21"/>
  <c r="L871" i="21"/>
  <c r="F871" i="21"/>
  <c r="L870" i="21"/>
  <c r="F870" i="21"/>
  <c r="L869" i="21"/>
  <c r="F869" i="21"/>
  <c r="L868" i="21"/>
  <c r="F868" i="21"/>
  <c r="L867" i="21"/>
  <c r="F867" i="21"/>
  <c r="L866" i="21"/>
  <c r="F866" i="21"/>
  <c r="L865" i="21"/>
  <c r="F865" i="21"/>
  <c r="L864" i="21"/>
  <c r="F864" i="21"/>
  <c r="L863" i="21"/>
  <c r="F863" i="21"/>
  <c r="L862" i="21"/>
  <c r="F862" i="21"/>
  <c r="L861" i="21"/>
  <c r="F861" i="21"/>
  <c r="L860" i="21"/>
  <c r="F860" i="21"/>
  <c r="L859" i="21"/>
  <c r="F859" i="21"/>
  <c r="L858" i="21"/>
  <c r="F858" i="21"/>
  <c r="L857" i="21"/>
  <c r="F857" i="21"/>
  <c r="L856" i="21"/>
  <c r="F856" i="21"/>
  <c r="L855" i="21"/>
  <c r="F855" i="21"/>
  <c r="L854" i="21"/>
  <c r="F854" i="21"/>
  <c r="L853" i="21"/>
  <c r="F853" i="21"/>
  <c r="L852" i="21"/>
  <c r="F852" i="21"/>
  <c r="L851" i="21"/>
  <c r="F851" i="21"/>
  <c r="L850" i="21"/>
  <c r="F850" i="21"/>
  <c r="L849" i="21"/>
  <c r="F849" i="21"/>
  <c r="L848" i="21"/>
  <c r="F848" i="21"/>
  <c r="L847" i="21"/>
  <c r="F847" i="21"/>
  <c r="L846" i="21"/>
  <c r="F846" i="21"/>
  <c r="L845" i="21"/>
  <c r="F845" i="21"/>
  <c r="L844" i="21"/>
  <c r="F844" i="21"/>
  <c r="L843" i="21"/>
  <c r="F843" i="21"/>
  <c r="L842" i="21"/>
  <c r="F842" i="21"/>
  <c r="L841" i="21"/>
  <c r="F841" i="21"/>
  <c r="L840" i="21"/>
  <c r="F840" i="21"/>
  <c r="L839" i="21"/>
  <c r="F839" i="21"/>
  <c r="L838" i="21"/>
  <c r="F838" i="21"/>
  <c r="L837" i="21"/>
  <c r="F837" i="21"/>
  <c r="L836" i="21"/>
  <c r="F836" i="21"/>
  <c r="L835" i="21"/>
  <c r="F835" i="21"/>
  <c r="L834" i="21"/>
  <c r="F834" i="21"/>
  <c r="L833" i="21"/>
  <c r="F833" i="21"/>
  <c r="L832" i="21"/>
  <c r="F832" i="21"/>
  <c r="L831" i="21"/>
  <c r="F831" i="21"/>
  <c r="L830" i="21"/>
  <c r="F830" i="21"/>
  <c r="L829" i="21"/>
  <c r="F829" i="21"/>
  <c r="L828" i="21"/>
  <c r="F828" i="21"/>
  <c r="L827" i="21"/>
  <c r="F827" i="21"/>
  <c r="L826" i="21"/>
  <c r="F826" i="21"/>
  <c r="L825" i="21"/>
  <c r="F825" i="21"/>
  <c r="L824" i="21"/>
  <c r="F824" i="21"/>
  <c r="L823" i="21"/>
  <c r="F823" i="21"/>
  <c r="L822" i="21"/>
  <c r="F822" i="21"/>
  <c r="L821" i="21"/>
  <c r="F821" i="21"/>
  <c r="L820" i="21"/>
  <c r="F820" i="21"/>
  <c r="L819" i="21"/>
  <c r="F819" i="21"/>
  <c r="L818" i="21"/>
  <c r="F818" i="21"/>
  <c r="L817" i="21"/>
  <c r="F817" i="21"/>
  <c r="L816" i="21"/>
  <c r="F816" i="21"/>
  <c r="L815" i="21"/>
  <c r="F815" i="21"/>
  <c r="L814" i="21"/>
  <c r="F814" i="21"/>
  <c r="L813" i="21"/>
  <c r="F813" i="21"/>
  <c r="L812" i="21"/>
  <c r="F812" i="21"/>
  <c r="L811" i="21"/>
  <c r="F811" i="21"/>
  <c r="L810" i="21"/>
  <c r="F810" i="21"/>
  <c r="L809" i="21"/>
  <c r="F809" i="21"/>
  <c r="L808" i="21"/>
  <c r="F808" i="21"/>
  <c r="L807" i="21"/>
  <c r="F807" i="21"/>
  <c r="L806" i="21"/>
  <c r="F806" i="21"/>
  <c r="L805" i="21"/>
  <c r="F805" i="21"/>
  <c r="L804" i="21"/>
  <c r="F804" i="21"/>
  <c r="L803" i="21"/>
  <c r="F803" i="21"/>
  <c r="L802" i="21"/>
  <c r="F802" i="21"/>
  <c r="L801" i="21"/>
  <c r="F801" i="21"/>
  <c r="L800" i="21"/>
  <c r="F800" i="21"/>
  <c r="L799" i="21"/>
  <c r="F799" i="21"/>
  <c r="L798" i="21"/>
  <c r="F798" i="21"/>
  <c r="L797" i="21"/>
  <c r="F797" i="21"/>
  <c r="L796" i="21"/>
  <c r="F796" i="21"/>
  <c r="L795" i="21"/>
  <c r="F795" i="21"/>
  <c r="L794" i="21"/>
  <c r="F794" i="21"/>
  <c r="L793" i="21"/>
  <c r="F793" i="21"/>
  <c r="L792" i="21"/>
  <c r="F792" i="21"/>
  <c r="L791" i="21"/>
  <c r="F791" i="21"/>
  <c r="L790" i="21"/>
  <c r="F790" i="21"/>
  <c r="L789" i="21"/>
  <c r="F789" i="21"/>
  <c r="L788" i="21"/>
  <c r="F788" i="21"/>
  <c r="L787" i="21"/>
  <c r="F787" i="21"/>
  <c r="L786" i="21"/>
  <c r="F786" i="21"/>
  <c r="L785" i="21"/>
  <c r="F785" i="21"/>
  <c r="L784" i="21"/>
  <c r="F784" i="21"/>
  <c r="L783" i="21"/>
  <c r="F783" i="21"/>
  <c r="L782" i="21"/>
  <c r="F782" i="21"/>
  <c r="L781" i="21"/>
  <c r="F781" i="21"/>
  <c r="L780" i="21"/>
  <c r="F780" i="21"/>
  <c r="L779" i="21"/>
  <c r="F779" i="21"/>
  <c r="L778" i="21"/>
  <c r="F778" i="21"/>
  <c r="L777" i="21"/>
  <c r="F777" i="21"/>
  <c r="L776" i="21"/>
  <c r="F776" i="21"/>
  <c r="L775" i="21"/>
  <c r="F775" i="21"/>
  <c r="L774" i="21"/>
  <c r="F774" i="21"/>
  <c r="L773" i="21"/>
  <c r="F773" i="21"/>
  <c r="L772" i="21"/>
  <c r="F772" i="21"/>
  <c r="L771" i="21"/>
  <c r="F771" i="21"/>
  <c r="L770" i="21"/>
  <c r="F770" i="21"/>
  <c r="L769" i="21"/>
  <c r="F769" i="21"/>
  <c r="L768" i="21"/>
  <c r="F768" i="21"/>
  <c r="L767" i="21"/>
  <c r="F767" i="21"/>
  <c r="L766" i="21"/>
  <c r="F766" i="21"/>
  <c r="L765" i="21"/>
  <c r="F765" i="21"/>
  <c r="L764" i="21"/>
  <c r="F764" i="21"/>
  <c r="L763" i="21"/>
  <c r="F763" i="21"/>
  <c r="L762" i="21"/>
  <c r="F762" i="21"/>
  <c r="L761" i="21"/>
  <c r="F761" i="21"/>
  <c r="L760" i="21"/>
  <c r="F760" i="21"/>
  <c r="L759" i="21"/>
  <c r="F759" i="21"/>
  <c r="L758" i="21"/>
  <c r="F758" i="21"/>
  <c r="L757" i="21"/>
  <c r="F757" i="21"/>
  <c r="L756" i="21"/>
  <c r="F756" i="21"/>
  <c r="L755" i="21"/>
  <c r="F755" i="21"/>
  <c r="L754" i="21"/>
  <c r="F754" i="21"/>
  <c r="L753" i="21"/>
  <c r="F753" i="21"/>
  <c r="L752" i="21"/>
  <c r="F752" i="21"/>
  <c r="L751" i="21"/>
  <c r="F751" i="21"/>
  <c r="L750" i="21"/>
  <c r="F750" i="21"/>
  <c r="L749" i="21"/>
  <c r="F749" i="21"/>
  <c r="L748" i="21"/>
  <c r="F748" i="21"/>
  <c r="L747" i="21"/>
  <c r="F747" i="21"/>
  <c r="L746" i="21"/>
  <c r="F746" i="21"/>
  <c r="L745" i="21"/>
  <c r="F745" i="21"/>
  <c r="L744" i="21"/>
  <c r="F744" i="21"/>
  <c r="L743" i="21"/>
  <c r="F743" i="21"/>
  <c r="L742" i="21"/>
  <c r="F742" i="21"/>
  <c r="L741" i="21"/>
  <c r="F741" i="21"/>
  <c r="L740" i="21"/>
  <c r="F740" i="21"/>
  <c r="L739" i="21"/>
  <c r="F739" i="21"/>
  <c r="L738" i="21"/>
  <c r="F738" i="21"/>
  <c r="L737" i="21"/>
  <c r="F737" i="21"/>
  <c r="L736" i="21"/>
  <c r="F736" i="21"/>
  <c r="L735" i="21"/>
  <c r="F735" i="21"/>
  <c r="L734" i="21"/>
  <c r="F734" i="21"/>
  <c r="L733" i="21"/>
  <c r="F733" i="21"/>
  <c r="L732" i="21"/>
  <c r="F732" i="21"/>
  <c r="L731" i="21"/>
  <c r="F731" i="21"/>
  <c r="L730" i="21"/>
  <c r="F730" i="21"/>
  <c r="L729" i="21"/>
  <c r="F729" i="21"/>
  <c r="L728" i="21"/>
  <c r="F728" i="21"/>
  <c r="L727" i="21"/>
  <c r="F727" i="21"/>
  <c r="L726" i="21"/>
  <c r="F726" i="21"/>
  <c r="L725" i="21"/>
  <c r="F725" i="21"/>
  <c r="L724" i="21"/>
  <c r="F724" i="21"/>
  <c r="L723" i="21"/>
  <c r="F723" i="21"/>
  <c r="L722" i="21"/>
  <c r="F722" i="21"/>
  <c r="L721" i="21"/>
  <c r="F721" i="21"/>
  <c r="L720" i="21"/>
  <c r="F720" i="21"/>
  <c r="L719" i="21"/>
  <c r="F719" i="21"/>
  <c r="L718" i="21"/>
  <c r="F718" i="21"/>
  <c r="L717" i="21"/>
  <c r="F717" i="21"/>
  <c r="L716" i="21"/>
  <c r="F716" i="21"/>
  <c r="L715" i="21"/>
  <c r="F715" i="21"/>
  <c r="L714" i="21"/>
  <c r="F714" i="21"/>
  <c r="L713" i="21"/>
  <c r="F713" i="21"/>
  <c r="L712" i="21"/>
  <c r="F712" i="21"/>
  <c r="L711" i="21"/>
  <c r="F711" i="21"/>
  <c r="L710" i="21"/>
  <c r="F710" i="21"/>
  <c r="L709" i="21"/>
  <c r="F709" i="21"/>
  <c r="L708" i="21"/>
  <c r="F708" i="21"/>
  <c r="L707" i="21"/>
  <c r="F707" i="21"/>
  <c r="L706" i="21"/>
  <c r="F706" i="21"/>
  <c r="L705" i="21"/>
  <c r="F705" i="21"/>
  <c r="L704" i="21"/>
  <c r="F704" i="21"/>
  <c r="L703" i="21"/>
  <c r="F703" i="21"/>
  <c r="L702" i="21"/>
  <c r="F702" i="21"/>
  <c r="L701" i="21"/>
  <c r="F701" i="21"/>
  <c r="L700" i="21"/>
  <c r="F700" i="21"/>
  <c r="L699" i="21"/>
  <c r="F699" i="21"/>
  <c r="L698" i="21"/>
  <c r="F698" i="21"/>
  <c r="L697" i="21"/>
  <c r="F697" i="21"/>
  <c r="L696" i="21"/>
  <c r="F696" i="21"/>
  <c r="L695" i="21"/>
  <c r="F695" i="21"/>
  <c r="L694" i="21"/>
  <c r="F694" i="21"/>
  <c r="L693" i="21"/>
  <c r="F693" i="21"/>
  <c r="L692" i="21"/>
  <c r="F692" i="21"/>
  <c r="L691" i="21"/>
  <c r="F691" i="21"/>
  <c r="L690" i="21"/>
  <c r="F690" i="21"/>
  <c r="L689" i="21"/>
  <c r="F689" i="21"/>
  <c r="L688" i="21"/>
  <c r="F688" i="21"/>
  <c r="L687" i="21"/>
  <c r="F687" i="21"/>
  <c r="L686" i="21"/>
  <c r="F686" i="21"/>
  <c r="L685" i="21"/>
  <c r="F685" i="21"/>
  <c r="L684" i="21"/>
  <c r="F684" i="21"/>
  <c r="L683" i="21"/>
  <c r="F683" i="21"/>
  <c r="L682" i="21"/>
  <c r="F682" i="21"/>
  <c r="L681" i="21"/>
  <c r="F681" i="21"/>
  <c r="L680" i="21"/>
  <c r="F680" i="21"/>
  <c r="L679" i="21"/>
  <c r="F679" i="21"/>
  <c r="L678" i="21"/>
  <c r="F678" i="21"/>
  <c r="L677" i="21"/>
  <c r="F677" i="21"/>
  <c r="L676" i="21"/>
  <c r="F676" i="21"/>
  <c r="L675" i="21"/>
  <c r="F675" i="21"/>
  <c r="L674" i="21"/>
  <c r="F674" i="21"/>
  <c r="L673" i="21"/>
  <c r="F673" i="21"/>
  <c r="L672" i="21"/>
  <c r="F672" i="21"/>
  <c r="L671" i="21"/>
  <c r="F671" i="21"/>
  <c r="L670" i="21"/>
  <c r="F670" i="21"/>
  <c r="L669" i="21"/>
  <c r="F669" i="21"/>
  <c r="L668" i="21"/>
  <c r="F668" i="21"/>
  <c r="L667" i="21"/>
  <c r="F667" i="21"/>
  <c r="L666" i="21"/>
  <c r="F666" i="21"/>
  <c r="L665" i="21"/>
  <c r="F665" i="21"/>
  <c r="L664" i="21"/>
  <c r="F664" i="21"/>
  <c r="L663" i="21"/>
  <c r="F663" i="21"/>
  <c r="L662" i="21"/>
  <c r="F662" i="21"/>
  <c r="L661" i="21"/>
  <c r="F661" i="21"/>
  <c r="L660" i="21"/>
  <c r="F660" i="21"/>
  <c r="L659" i="21"/>
  <c r="F659" i="21"/>
  <c r="L658" i="21"/>
  <c r="F658" i="21"/>
  <c r="L657" i="21"/>
  <c r="F657" i="21"/>
  <c r="L656" i="21"/>
  <c r="F656" i="21"/>
  <c r="L655" i="21"/>
  <c r="F655" i="21"/>
  <c r="L654" i="21"/>
  <c r="F654" i="21"/>
  <c r="L653" i="21"/>
  <c r="F653" i="21"/>
  <c r="L652" i="21"/>
  <c r="F652" i="21"/>
  <c r="L651" i="21"/>
  <c r="F651" i="21"/>
  <c r="L650" i="21"/>
  <c r="F650" i="21"/>
  <c r="L649" i="21"/>
  <c r="F649" i="21"/>
  <c r="L648" i="21"/>
  <c r="F648" i="21"/>
  <c r="L647" i="21"/>
  <c r="F647" i="21"/>
  <c r="L646" i="21"/>
  <c r="F646" i="21"/>
  <c r="L645" i="21"/>
  <c r="F645" i="21"/>
  <c r="L644" i="21"/>
  <c r="F644" i="21"/>
  <c r="L643" i="21"/>
  <c r="F643" i="21"/>
  <c r="L642" i="21"/>
  <c r="F642" i="21"/>
  <c r="L641" i="21"/>
  <c r="F641" i="21"/>
  <c r="L640" i="21"/>
  <c r="F640" i="21"/>
  <c r="L639" i="21"/>
  <c r="F639" i="21"/>
  <c r="L638" i="21"/>
  <c r="F638" i="21"/>
  <c r="L637" i="21"/>
  <c r="F637" i="21"/>
  <c r="L636" i="21"/>
  <c r="F636" i="21"/>
  <c r="L635" i="21"/>
  <c r="F635" i="21"/>
  <c r="L634" i="21"/>
  <c r="F634" i="21"/>
  <c r="L633" i="21"/>
  <c r="F633" i="21"/>
  <c r="L632" i="21"/>
  <c r="F632" i="21"/>
  <c r="L631" i="21"/>
  <c r="F631" i="21"/>
  <c r="L630" i="21"/>
  <c r="F630" i="21"/>
  <c r="L629" i="21"/>
  <c r="F629" i="21"/>
  <c r="L628" i="21"/>
  <c r="F628" i="21"/>
  <c r="L627" i="21"/>
  <c r="F627" i="21"/>
  <c r="L626" i="21"/>
  <c r="F626" i="21"/>
  <c r="L625" i="21"/>
  <c r="F625" i="21"/>
  <c r="L624" i="21"/>
  <c r="F624" i="21"/>
  <c r="L623" i="21"/>
  <c r="F623" i="21"/>
  <c r="L622" i="21"/>
  <c r="F622" i="21"/>
  <c r="L621" i="21"/>
  <c r="F621" i="21"/>
  <c r="L620" i="21"/>
  <c r="F620" i="21"/>
  <c r="L619" i="21"/>
  <c r="F619" i="21"/>
  <c r="L618" i="21"/>
  <c r="F618" i="21"/>
  <c r="L617" i="21"/>
  <c r="F617" i="21"/>
  <c r="L616" i="21"/>
  <c r="F616" i="21"/>
  <c r="L615" i="21"/>
  <c r="F615" i="21"/>
  <c r="L614" i="21"/>
  <c r="F614" i="21"/>
  <c r="L613" i="21"/>
  <c r="F613" i="21"/>
  <c r="L612" i="21"/>
  <c r="F612" i="21"/>
  <c r="L611" i="21"/>
  <c r="F611" i="21"/>
  <c r="L610" i="21"/>
  <c r="F610" i="21"/>
  <c r="L608" i="21"/>
  <c r="F608" i="21"/>
  <c r="L607" i="21"/>
  <c r="F607" i="21"/>
  <c r="L606" i="21"/>
  <c r="F606" i="21"/>
  <c r="L605" i="21"/>
  <c r="F605" i="21"/>
  <c r="L604" i="21"/>
  <c r="F604" i="21"/>
  <c r="L603" i="21"/>
  <c r="F603" i="21"/>
  <c r="L602" i="21"/>
  <c r="F602" i="21"/>
  <c r="L601" i="21"/>
  <c r="F601" i="21"/>
  <c r="L600" i="21"/>
  <c r="F600" i="21"/>
  <c r="L599" i="21"/>
  <c r="F599" i="21"/>
  <c r="L598" i="21"/>
  <c r="F598" i="21"/>
  <c r="L597" i="21"/>
  <c r="F597" i="21"/>
  <c r="L596" i="21"/>
  <c r="F596" i="21"/>
  <c r="L595" i="21"/>
  <c r="F595" i="21"/>
  <c r="L594" i="21"/>
  <c r="F594" i="21"/>
  <c r="L593" i="21"/>
  <c r="F593" i="21"/>
  <c r="L592" i="21"/>
  <c r="F592" i="21"/>
  <c r="L591" i="21"/>
  <c r="F591" i="21"/>
  <c r="L590" i="21"/>
  <c r="F590" i="21"/>
  <c r="L589" i="21"/>
  <c r="F589" i="21"/>
  <c r="L588" i="21"/>
  <c r="F588" i="21"/>
  <c r="L587" i="21"/>
  <c r="F587" i="21"/>
  <c r="L586" i="21"/>
  <c r="F586" i="21"/>
  <c r="L585" i="21"/>
  <c r="F585" i="21"/>
  <c r="L584" i="21"/>
  <c r="F584" i="21"/>
  <c r="L583" i="21"/>
  <c r="F583" i="21"/>
  <c r="L582" i="21"/>
  <c r="F582" i="21"/>
  <c r="L581" i="21"/>
  <c r="F581" i="21"/>
  <c r="L580" i="21"/>
  <c r="F580" i="21"/>
  <c r="L579" i="21"/>
  <c r="F579" i="21"/>
  <c r="L578" i="21"/>
  <c r="F578" i="21"/>
  <c r="L577" i="21"/>
  <c r="F577" i="21"/>
  <c r="L576" i="21"/>
  <c r="F576" i="21"/>
  <c r="L575" i="21"/>
  <c r="F575" i="21"/>
  <c r="L573" i="21"/>
  <c r="F573" i="21"/>
  <c r="L572" i="21"/>
  <c r="F572" i="21"/>
  <c r="L571" i="21"/>
  <c r="F571" i="21"/>
  <c r="L570" i="21"/>
  <c r="F570" i="21"/>
  <c r="L569" i="21"/>
  <c r="F569" i="21"/>
  <c r="L568" i="21"/>
  <c r="F568" i="21"/>
  <c r="L567" i="21"/>
  <c r="F567" i="21"/>
  <c r="L566" i="21"/>
  <c r="F566" i="21"/>
  <c r="L565" i="21"/>
  <c r="F565" i="21"/>
  <c r="L564" i="21"/>
  <c r="F564" i="21"/>
  <c r="L563" i="21"/>
  <c r="F563" i="21"/>
  <c r="L562" i="21"/>
  <c r="F562" i="21"/>
  <c r="L561" i="21"/>
  <c r="F561" i="21"/>
  <c r="L560" i="21"/>
  <c r="F560" i="21"/>
  <c r="L559" i="21"/>
  <c r="F559" i="21"/>
  <c r="L558" i="21"/>
  <c r="F558" i="21"/>
  <c r="L557" i="21"/>
  <c r="F557" i="21"/>
  <c r="L556" i="21"/>
  <c r="F556" i="21"/>
  <c r="L555" i="21"/>
  <c r="F555" i="21"/>
  <c r="L554" i="21"/>
  <c r="F554" i="21"/>
  <c r="L553" i="21"/>
  <c r="F553" i="21"/>
  <c r="L552" i="21"/>
  <c r="F552" i="21"/>
  <c r="L551" i="21"/>
  <c r="F551" i="21"/>
  <c r="L550" i="21"/>
  <c r="F550" i="21"/>
  <c r="L549" i="21"/>
  <c r="F549" i="21"/>
  <c r="L548" i="21"/>
  <c r="F548" i="21"/>
  <c r="L547" i="21"/>
  <c r="F547" i="21"/>
  <c r="L546" i="21"/>
  <c r="F546" i="21"/>
  <c r="L545" i="21"/>
  <c r="F545" i="21"/>
  <c r="L544" i="21"/>
  <c r="F544" i="21"/>
  <c r="L543" i="21"/>
  <c r="F543" i="21"/>
  <c r="L542" i="21"/>
  <c r="F542" i="21"/>
  <c r="L541" i="21"/>
  <c r="F541" i="21"/>
  <c r="L540" i="21"/>
  <c r="F540" i="21"/>
  <c r="L539" i="21"/>
  <c r="F539" i="21"/>
  <c r="L538" i="21"/>
  <c r="F538" i="21"/>
  <c r="L537" i="21"/>
  <c r="F537" i="21"/>
  <c r="L536" i="21"/>
  <c r="F536" i="21"/>
  <c r="L535" i="21"/>
  <c r="F535" i="21"/>
  <c r="L534" i="21"/>
  <c r="F534" i="21"/>
  <c r="L533" i="21"/>
  <c r="F533" i="21"/>
  <c r="L532" i="21"/>
  <c r="F532" i="21"/>
  <c r="L531" i="21"/>
  <c r="F531" i="21"/>
  <c r="L530" i="21"/>
  <c r="F530" i="21"/>
  <c r="L529" i="21"/>
  <c r="F529" i="21"/>
  <c r="L528" i="21"/>
  <c r="F528" i="21"/>
  <c r="L527" i="21"/>
  <c r="F527" i="21"/>
  <c r="L526" i="21"/>
  <c r="F526" i="21"/>
  <c r="L525" i="21"/>
  <c r="F525" i="21"/>
  <c r="L524" i="21"/>
  <c r="F524" i="21"/>
  <c r="L523" i="21"/>
  <c r="F523" i="21"/>
  <c r="L522" i="21"/>
  <c r="F522" i="21"/>
  <c r="L521" i="21"/>
  <c r="F521" i="21"/>
  <c r="L520" i="21"/>
  <c r="F520" i="21"/>
  <c r="L519" i="21"/>
  <c r="F519" i="21"/>
  <c r="L518" i="21"/>
  <c r="F518" i="21"/>
  <c r="L517" i="21"/>
  <c r="F517" i="21"/>
  <c r="L516" i="21"/>
  <c r="F516" i="21"/>
  <c r="L515" i="21"/>
  <c r="F515" i="21"/>
  <c r="L514" i="21"/>
  <c r="F514" i="21"/>
  <c r="L513" i="21"/>
  <c r="F513" i="21"/>
  <c r="L512" i="21"/>
  <c r="F512" i="21"/>
  <c r="L511" i="21"/>
  <c r="F511" i="21"/>
  <c r="L510" i="21"/>
  <c r="F510" i="21"/>
  <c r="L509" i="21"/>
  <c r="F509" i="21"/>
  <c r="L508" i="21"/>
  <c r="F508" i="21"/>
  <c r="L507" i="21"/>
  <c r="F507" i="21"/>
  <c r="L506" i="21"/>
  <c r="F506" i="21"/>
  <c r="L505" i="21"/>
  <c r="F505" i="21"/>
  <c r="L504" i="21"/>
  <c r="F504" i="21"/>
  <c r="L503" i="21"/>
  <c r="F503" i="21"/>
  <c r="L502" i="21"/>
  <c r="F502" i="21"/>
  <c r="L501" i="21"/>
  <c r="F501" i="21"/>
  <c r="L500" i="21"/>
  <c r="F500" i="21"/>
  <c r="L499" i="21"/>
  <c r="F499" i="21"/>
  <c r="L498" i="21"/>
  <c r="F498" i="21"/>
  <c r="L497" i="21"/>
  <c r="F497" i="21"/>
  <c r="L496" i="21"/>
  <c r="F496" i="21"/>
  <c r="L495" i="21"/>
  <c r="F495" i="21"/>
  <c r="L494" i="21"/>
  <c r="F494" i="21"/>
  <c r="L493" i="21"/>
  <c r="F493" i="21"/>
  <c r="L492" i="21"/>
  <c r="F492" i="21"/>
  <c r="L491" i="21"/>
  <c r="F491" i="21"/>
  <c r="L490" i="21"/>
  <c r="F490" i="21"/>
  <c r="L489" i="21"/>
  <c r="F489" i="21"/>
  <c r="L488" i="21"/>
  <c r="F488" i="21"/>
  <c r="L487" i="21"/>
  <c r="F487" i="21"/>
  <c r="L486" i="21"/>
  <c r="F486" i="21"/>
  <c r="L485" i="21"/>
  <c r="F485" i="21"/>
  <c r="L484" i="21"/>
  <c r="F484" i="21"/>
  <c r="L483" i="21"/>
  <c r="F483" i="21"/>
  <c r="L482" i="21"/>
  <c r="F482" i="21"/>
  <c r="L481" i="21"/>
  <c r="F481" i="21"/>
  <c r="L480" i="21"/>
  <c r="F480" i="21"/>
  <c r="L479" i="21"/>
  <c r="F479" i="21"/>
  <c r="L478" i="21"/>
  <c r="F478" i="21"/>
  <c r="L477" i="21"/>
  <c r="F477" i="21"/>
  <c r="L476" i="21"/>
  <c r="F476" i="21"/>
  <c r="L475" i="21"/>
  <c r="F475" i="21"/>
  <c r="L474" i="21"/>
  <c r="F474" i="21"/>
  <c r="L473" i="21"/>
  <c r="F473" i="21"/>
  <c r="L472" i="21"/>
  <c r="F472" i="21"/>
  <c r="L471" i="21"/>
  <c r="F471" i="21"/>
  <c r="L470" i="21"/>
  <c r="F470" i="21"/>
  <c r="L469" i="21"/>
  <c r="F469" i="21"/>
  <c r="L468" i="21"/>
  <c r="F468" i="21"/>
  <c r="L467" i="21"/>
  <c r="F467" i="21"/>
  <c r="L466" i="21"/>
  <c r="F466" i="21"/>
  <c r="L465" i="21"/>
  <c r="F465" i="21"/>
  <c r="L464" i="21"/>
  <c r="F464" i="21"/>
  <c r="L463" i="21"/>
  <c r="F463" i="21"/>
  <c r="L462" i="21"/>
  <c r="F462" i="21"/>
  <c r="L461" i="21"/>
  <c r="F461" i="21"/>
  <c r="L460" i="21"/>
  <c r="F460" i="21"/>
  <c r="L459" i="21"/>
  <c r="F459" i="21"/>
  <c r="L458" i="21"/>
  <c r="F458" i="21"/>
  <c r="L457" i="21"/>
  <c r="F457" i="21"/>
  <c r="L456" i="21"/>
  <c r="F456" i="21"/>
  <c r="L455" i="21"/>
  <c r="F455" i="21"/>
  <c r="L454" i="21"/>
  <c r="F454" i="21"/>
  <c r="L453" i="21"/>
  <c r="F453" i="21"/>
  <c r="L452" i="21"/>
  <c r="F452" i="21"/>
  <c r="L451" i="21"/>
  <c r="F451" i="21"/>
  <c r="L450" i="21"/>
  <c r="F450" i="21"/>
  <c r="L449" i="21"/>
  <c r="F449" i="21"/>
  <c r="L448" i="21"/>
  <c r="F448" i="21"/>
  <c r="L447" i="21"/>
  <c r="F447" i="21"/>
  <c r="L446" i="21"/>
  <c r="F446" i="21"/>
  <c r="L445" i="21"/>
  <c r="F445" i="21"/>
  <c r="L444" i="21"/>
  <c r="F444" i="21"/>
  <c r="L443" i="21"/>
  <c r="F443" i="21"/>
  <c r="L442" i="21"/>
  <c r="F442" i="21"/>
  <c r="L441" i="21"/>
  <c r="F441" i="21"/>
  <c r="L440" i="21"/>
  <c r="F440" i="21"/>
  <c r="L439" i="21"/>
  <c r="F439" i="21"/>
  <c r="L438" i="21"/>
  <c r="F438" i="21"/>
  <c r="L437" i="21"/>
  <c r="F437" i="21"/>
  <c r="L436" i="21"/>
  <c r="F436" i="21"/>
  <c r="L435" i="21"/>
  <c r="F435" i="21"/>
  <c r="L434" i="21"/>
  <c r="F434" i="21"/>
  <c r="L433" i="21"/>
  <c r="F433" i="21"/>
  <c r="L432" i="21"/>
  <c r="F432" i="21"/>
  <c r="L431" i="21"/>
  <c r="F431" i="21"/>
  <c r="L430" i="21"/>
  <c r="F430" i="21"/>
  <c r="L429" i="21"/>
  <c r="F429" i="21"/>
  <c r="L428" i="21"/>
  <c r="F428" i="21"/>
  <c r="L427" i="21"/>
  <c r="F427" i="21"/>
  <c r="L426" i="21"/>
  <c r="F426" i="21"/>
  <c r="L425" i="21"/>
  <c r="F425" i="21"/>
  <c r="L424" i="21"/>
  <c r="F424" i="21"/>
  <c r="L423" i="21"/>
  <c r="F423" i="21"/>
  <c r="L422" i="21"/>
  <c r="F422" i="21"/>
  <c r="L421" i="21"/>
  <c r="F421" i="21"/>
  <c r="L420" i="21"/>
  <c r="F420" i="21"/>
  <c r="L419" i="21"/>
  <c r="F419" i="21"/>
  <c r="L418" i="21"/>
  <c r="F418" i="21"/>
  <c r="L417" i="21"/>
  <c r="F417" i="21"/>
  <c r="L416" i="21"/>
  <c r="F416" i="21"/>
  <c r="L415" i="21"/>
  <c r="F415" i="21"/>
  <c r="L414" i="21"/>
  <c r="F414" i="21"/>
  <c r="L413" i="21"/>
  <c r="F413" i="21"/>
  <c r="L412" i="21"/>
  <c r="F412" i="21"/>
  <c r="L411" i="21"/>
  <c r="F411" i="21"/>
  <c r="L410" i="21"/>
  <c r="F410" i="21"/>
  <c r="L409" i="21"/>
  <c r="F409" i="21"/>
  <c r="L408" i="21"/>
  <c r="F408" i="21"/>
  <c r="L407" i="21"/>
  <c r="F407" i="21"/>
  <c r="L406" i="21"/>
  <c r="F406" i="21"/>
  <c r="L405" i="21"/>
  <c r="F405" i="21"/>
  <c r="L404" i="21"/>
  <c r="F404" i="21"/>
  <c r="L403" i="21"/>
  <c r="F403" i="21"/>
  <c r="L402" i="21"/>
  <c r="F402" i="21"/>
  <c r="L401" i="21"/>
  <c r="F401" i="21"/>
  <c r="L400" i="21"/>
  <c r="F400" i="21"/>
  <c r="L399" i="21"/>
  <c r="F399" i="21"/>
  <c r="L398" i="21"/>
  <c r="F398" i="21"/>
  <c r="L397" i="21"/>
  <c r="F397" i="21"/>
  <c r="L396" i="21"/>
  <c r="F396" i="21"/>
  <c r="L395" i="21"/>
  <c r="F395" i="21"/>
  <c r="L394" i="21"/>
  <c r="F394" i="21"/>
  <c r="L393" i="21"/>
  <c r="F393" i="21"/>
  <c r="L392" i="21"/>
  <c r="F392" i="21"/>
  <c r="L391" i="21"/>
  <c r="F391" i="21"/>
  <c r="L390" i="21"/>
  <c r="F390" i="21"/>
  <c r="L389" i="21"/>
  <c r="F389" i="21"/>
  <c r="L388" i="21"/>
  <c r="F388" i="21"/>
  <c r="L387" i="21"/>
  <c r="F387" i="21"/>
  <c r="L386" i="21"/>
  <c r="F386" i="21"/>
  <c r="L385" i="21"/>
  <c r="F385" i="21"/>
  <c r="L384" i="21"/>
  <c r="F384" i="21"/>
  <c r="L383" i="21"/>
  <c r="F383" i="21"/>
  <c r="L382" i="21"/>
  <c r="F382" i="21"/>
  <c r="L381" i="21"/>
  <c r="F381" i="21"/>
  <c r="L380" i="21"/>
  <c r="F380" i="21"/>
  <c r="L379" i="21"/>
  <c r="F379" i="21"/>
  <c r="L378" i="21"/>
  <c r="F378" i="21"/>
  <c r="L377" i="21"/>
  <c r="F377" i="21"/>
  <c r="L376" i="21"/>
  <c r="F376" i="21"/>
  <c r="L375" i="21"/>
  <c r="F375" i="21"/>
  <c r="L374" i="21"/>
  <c r="F374" i="21"/>
  <c r="L373" i="21"/>
  <c r="F373" i="21"/>
  <c r="L372" i="21"/>
  <c r="F372" i="21"/>
  <c r="L371" i="21"/>
  <c r="F371" i="21"/>
  <c r="L370" i="21"/>
  <c r="F370" i="21"/>
  <c r="L369" i="21"/>
  <c r="F369" i="21"/>
  <c r="L368" i="21"/>
  <c r="F368" i="21"/>
  <c r="L367" i="21"/>
  <c r="F367" i="21"/>
  <c r="L366" i="21"/>
  <c r="F366" i="21"/>
  <c r="L365" i="21"/>
  <c r="F365" i="21"/>
  <c r="L364" i="21"/>
  <c r="F364" i="21"/>
  <c r="L363" i="21"/>
  <c r="F363" i="21"/>
  <c r="L362" i="21"/>
  <c r="F362" i="21"/>
  <c r="L361" i="21"/>
  <c r="F361" i="21"/>
  <c r="L360" i="21"/>
  <c r="F360" i="21"/>
  <c r="L359" i="21"/>
  <c r="F359" i="21"/>
  <c r="L358" i="21"/>
  <c r="F358" i="21"/>
  <c r="L357" i="21"/>
  <c r="F357" i="21"/>
  <c r="L356" i="21"/>
  <c r="F356" i="21"/>
  <c r="L355" i="21"/>
  <c r="F355" i="21"/>
  <c r="L354" i="21"/>
  <c r="F354" i="21"/>
  <c r="L353" i="21"/>
  <c r="F353" i="21"/>
  <c r="L352" i="21"/>
  <c r="F352" i="21"/>
  <c r="L351" i="21"/>
  <c r="F351" i="21"/>
  <c r="L350" i="21"/>
  <c r="F350" i="21"/>
  <c r="L349" i="21"/>
  <c r="F349" i="21"/>
  <c r="L348" i="21"/>
  <c r="F348" i="21"/>
  <c r="L347" i="21"/>
  <c r="F347" i="21"/>
  <c r="L346" i="21"/>
  <c r="F346" i="21"/>
  <c r="L345" i="21"/>
  <c r="F345" i="21"/>
  <c r="L344" i="21"/>
  <c r="F344" i="21"/>
  <c r="L343" i="21"/>
  <c r="F343" i="21"/>
  <c r="L342" i="21"/>
  <c r="F342" i="21"/>
  <c r="L341" i="21"/>
  <c r="F341" i="21"/>
  <c r="L340" i="21"/>
  <c r="F340" i="21"/>
  <c r="L339" i="21"/>
  <c r="F339" i="21"/>
  <c r="L338" i="21"/>
  <c r="F338" i="21"/>
  <c r="L337" i="21"/>
  <c r="F337" i="21"/>
  <c r="L336" i="21"/>
  <c r="F336" i="21"/>
  <c r="L335" i="21"/>
  <c r="F335" i="21"/>
  <c r="L334" i="21"/>
  <c r="F334" i="21"/>
  <c r="L333" i="21"/>
  <c r="F333" i="21"/>
  <c r="L332" i="21"/>
  <c r="F332" i="21"/>
  <c r="L331" i="21"/>
  <c r="F331" i="21"/>
  <c r="L330" i="21"/>
  <c r="F330" i="21"/>
  <c r="L329" i="21"/>
  <c r="F329" i="21"/>
  <c r="L328" i="21"/>
  <c r="F328" i="21"/>
  <c r="L327" i="21"/>
  <c r="F327" i="21"/>
  <c r="L326" i="21"/>
  <c r="F326" i="21"/>
  <c r="L325" i="21"/>
  <c r="F325" i="21"/>
  <c r="L324" i="21"/>
  <c r="F324" i="21"/>
  <c r="L323" i="21"/>
  <c r="F323" i="21"/>
  <c r="L322" i="21"/>
  <c r="F322" i="21"/>
  <c r="L321" i="21"/>
  <c r="F321" i="21"/>
  <c r="L320" i="21"/>
  <c r="F320" i="21"/>
  <c r="L319" i="21"/>
  <c r="F319" i="21"/>
  <c r="L318" i="21"/>
  <c r="F318" i="21"/>
  <c r="L317" i="21"/>
  <c r="F317" i="21"/>
  <c r="L316" i="21"/>
  <c r="F316" i="21"/>
  <c r="L315" i="21"/>
  <c r="F315" i="21"/>
  <c r="L314" i="21"/>
  <c r="F314" i="21"/>
  <c r="L313" i="21"/>
  <c r="F313" i="21"/>
  <c r="L312" i="21"/>
  <c r="F312" i="21"/>
  <c r="L311" i="21"/>
  <c r="F311" i="21"/>
  <c r="L310" i="21"/>
  <c r="F310" i="21"/>
  <c r="L309" i="21"/>
  <c r="F309" i="21"/>
  <c r="L308" i="21"/>
  <c r="F308" i="21"/>
  <c r="L307" i="21"/>
  <c r="F307" i="21"/>
  <c r="L305" i="21"/>
  <c r="F305" i="21"/>
  <c r="L304" i="21"/>
  <c r="F304" i="21"/>
  <c r="L303" i="21"/>
  <c r="F303" i="21"/>
  <c r="L302" i="21"/>
  <c r="F302" i="21"/>
  <c r="L301" i="21"/>
  <c r="F301" i="21"/>
  <c r="L300" i="21"/>
  <c r="F300" i="21"/>
  <c r="L299" i="21"/>
  <c r="F299" i="21"/>
  <c r="L298" i="21"/>
  <c r="F298" i="21"/>
  <c r="L297" i="21"/>
  <c r="F297" i="21"/>
  <c r="L296" i="21"/>
  <c r="F296" i="21"/>
  <c r="L295" i="21"/>
  <c r="F295" i="21"/>
  <c r="L294" i="21"/>
  <c r="F294" i="21"/>
  <c r="L293" i="21"/>
  <c r="F293" i="21"/>
  <c r="L292" i="21"/>
  <c r="F292" i="21"/>
  <c r="L291" i="21"/>
  <c r="F291" i="21"/>
  <c r="L290" i="21"/>
  <c r="F290" i="21"/>
  <c r="L289" i="21"/>
  <c r="F289" i="21"/>
  <c r="L288" i="21"/>
  <c r="F288" i="21"/>
  <c r="L287" i="21"/>
  <c r="F287" i="21"/>
  <c r="L286" i="21"/>
  <c r="F286" i="21"/>
  <c r="L285" i="21"/>
  <c r="F285" i="21"/>
  <c r="L284" i="21"/>
  <c r="F284" i="21"/>
  <c r="L283" i="21"/>
  <c r="F283" i="21"/>
  <c r="L282" i="21"/>
  <c r="F282" i="21"/>
  <c r="L281" i="21"/>
  <c r="F281" i="21"/>
  <c r="L280" i="21"/>
  <c r="F280" i="21"/>
  <c r="L279" i="21"/>
  <c r="F279" i="21"/>
  <c r="L278" i="21"/>
  <c r="F278" i="21"/>
  <c r="L277" i="21"/>
  <c r="F277" i="21"/>
  <c r="L276" i="21"/>
  <c r="F276" i="21"/>
  <c r="L275" i="21"/>
  <c r="F275" i="21"/>
  <c r="L273" i="21"/>
  <c r="F273" i="21"/>
  <c r="L272" i="21"/>
  <c r="F272" i="21"/>
  <c r="L271" i="21"/>
  <c r="F271" i="21"/>
  <c r="L270" i="21"/>
  <c r="F270" i="21"/>
  <c r="L269" i="21"/>
  <c r="F269" i="21"/>
  <c r="L268" i="21"/>
  <c r="F268" i="21"/>
  <c r="L267" i="21"/>
  <c r="F267" i="21"/>
  <c r="L266" i="21"/>
  <c r="F266" i="21"/>
  <c r="L265" i="21"/>
  <c r="F265" i="21"/>
  <c r="L264" i="21"/>
  <c r="F264" i="21"/>
  <c r="L263" i="21"/>
  <c r="F263" i="21"/>
  <c r="L262" i="21"/>
  <c r="F262" i="21"/>
  <c r="L261" i="21"/>
  <c r="F261" i="21"/>
  <c r="L260" i="21"/>
  <c r="F260" i="21"/>
  <c r="L259" i="21"/>
  <c r="F259" i="21"/>
  <c r="L258" i="21"/>
  <c r="F258" i="21"/>
  <c r="L257" i="21"/>
  <c r="F257" i="21"/>
  <c r="L256" i="21"/>
  <c r="F256" i="21"/>
  <c r="L255" i="21"/>
  <c r="F255" i="21"/>
  <c r="L254" i="21"/>
  <c r="F254" i="21"/>
  <c r="L253" i="21"/>
  <c r="F253" i="21"/>
  <c r="L252" i="21"/>
  <c r="F252" i="21"/>
  <c r="L251" i="21"/>
  <c r="F251" i="21"/>
  <c r="L250" i="21"/>
  <c r="F250" i="21"/>
  <c r="L249" i="21"/>
  <c r="F249" i="21"/>
  <c r="L248" i="21"/>
  <c r="F248" i="21"/>
  <c r="L247" i="21"/>
  <c r="F247" i="21"/>
  <c r="L246" i="21"/>
  <c r="F246" i="21"/>
  <c r="L245" i="21"/>
  <c r="F245" i="21"/>
  <c r="L244" i="21"/>
  <c r="F244" i="21"/>
  <c r="L243" i="21"/>
  <c r="F243" i="21"/>
  <c r="L242" i="21"/>
  <c r="F242" i="21"/>
  <c r="L241" i="21"/>
  <c r="F241" i="21"/>
  <c r="L240" i="21"/>
  <c r="F240" i="21"/>
  <c r="L239" i="21"/>
  <c r="F239" i="21"/>
  <c r="L238" i="21"/>
  <c r="F238" i="21"/>
  <c r="L237" i="21"/>
  <c r="F237" i="21"/>
  <c r="L236" i="21"/>
  <c r="F236" i="21"/>
  <c r="L235" i="21"/>
  <c r="F235" i="21"/>
  <c r="L234" i="21"/>
  <c r="F234" i="21"/>
  <c r="L233" i="21"/>
  <c r="F233" i="21"/>
  <c r="L232" i="21"/>
  <c r="F232" i="21"/>
  <c r="L231" i="21"/>
  <c r="F231" i="21"/>
  <c r="L230" i="21"/>
  <c r="F230" i="21"/>
  <c r="L229" i="21"/>
  <c r="F229" i="21"/>
  <c r="L228" i="21"/>
  <c r="F228" i="21"/>
  <c r="L227" i="21"/>
  <c r="F227" i="21"/>
  <c r="L226" i="21"/>
  <c r="F226" i="21"/>
  <c r="L225" i="21"/>
  <c r="F225" i="21"/>
  <c r="L224" i="21"/>
  <c r="F224" i="21"/>
  <c r="L223" i="21"/>
  <c r="F223" i="21"/>
  <c r="L222" i="21"/>
  <c r="F222" i="21"/>
  <c r="L221" i="21"/>
  <c r="F221" i="21"/>
  <c r="L220" i="21"/>
  <c r="F220" i="21"/>
  <c r="L219" i="21"/>
  <c r="F219" i="21"/>
  <c r="L218" i="21"/>
  <c r="F218" i="21"/>
  <c r="L217" i="21"/>
  <c r="F217" i="21"/>
  <c r="L216" i="21"/>
  <c r="F216" i="21"/>
  <c r="L215" i="21"/>
  <c r="F215" i="21"/>
  <c r="L214" i="21"/>
  <c r="F214" i="21"/>
  <c r="L213" i="21"/>
  <c r="F213" i="21"/>
  <c r="L212" i="21"/>
  <c r="F212" i="21"/>
  <c r="L211" i="21"/>
  <c r="F211" i="21"/>
  <c r="L210" i="21"/>
  <c r="F210" i="21"/>
  <c r="L209" i="21"/>
  <c r="F209" i="21"/>
  <c r="L208" i="21"/>
  <c r="F208" i="21"/>
  <c r="L207" i="21"/>
  <c r="F207" i="21"/>
  <c r="L206" i="21"/>
  <c r="F206" i="21"/>
  <c r="L205" i="21"/>
  <c r="F205" i="21"/>
  <c r="L204" i="21"/>
  <c r="F204" i="21"/>
  <c r="L203" i="21"/>
  <c r="F203" i="21"/>
  <c r="L202" i="21"/>
  <c r="F202" i="21"/>
  <c r="L201" i="21"/>
  <c r="F201" i="21"/>
  <c r="L200" i="21"/>
  <c r="F200" i="21"/>
  <c r="L199" i="21"/>
  <c r="F199" i="21"/>
  <c r="L198" i="21"/>
  <c r="F198" i="21"/>
  <c r="L197" i="21"/>
  <c r="F197" i="21"/>
  <c r="L196" i="21"/>
  <c r="F196" i="21"/>
  <c r="L195" i="21"/>
  <c r="F195" i="21"/>
  <c r="L194" i="21"/>
  <c r="F194" i="21"/>
  <c r="L193" i="21"/>
  <c r="F193" i="21"/>
  <c r="L192" i="21"/>
  <c r="F192" i="21"/>
  <c r="L191" i="21"/>
  <c r="F191" i="21"/>
  <c r="L190" i="21"/>
  <c r="F190" i="21"/>
  <c r="L189" i="21"/>
  <c r="F189" i="21"/>
  <c r="L188" i="21"/>
  <c r="F188" i="21"/>
  <c r="L187" i="21"/>
  <c r="F187" i="21"/>
  <c r="L186" i="21"/>
  <c r="F186" i="21"/>
  <c r="L185" i="21"/>
  <c r="F185" i="21"/>
  <c r="L184" i="21"/>
  <c r="F184" i="21"/>
  <c r="L183" i="21"/>
  <c r="F183" i="21"/>
  <c r="L182" i="21"/>
  <c r="F182" i="21"/>
  <c r="L181" i="21"/>
  <c r="F181" i="21"/>
  <c r="L180" i="21"/>
  <c r="F180" i="21"/>
  <c r="L179" i="21"/>
  <c r="F179" i="21"/>
  <c r="L178" i="21"/>
  <c r="F178" i="21"/>
  <c r="L177" i="21"/>
  <c r="F177" i="21"/>
  <c r="L176" i="21"/>
  <c r="F176" i="21"/>
  <c r="L175" i="21"/>
  <c r="F175" i="21"/>
  <c r="L174" i="21"/>
  <c r="F174" i="21"/>
  <c r="L173" i="21"/>
  <c r="F173" i="21"/>
  <c r="L172" i="21"/>
  <c r="F172" i="21"/>
  <c r="L171" i="21"/>
  <c r="F171" i="21"/>
  <c r="L170" i="21"/>
  <c r="F170" i="21"/>
  <c r="L169" i="21"/>
  <c r="F169" i="21"/>
  <c r="L168" i="21"/>
  <c r="F168" i="21"/>
  <c r="L167" i="21"/>
  <c r="F167" i="21"/>
  <c r="L166" i="21"/>
  <c r="F166" i="21"/>
  <c r="L165" i="21"/>
  <c r="F165" i="21"/>
  <c r="L164" i="21"/>
  <c r="F164" i="21"/>
  <c r="L163" i="21"/>
  <c r="F163" i="21"/>
  <c r="L162" i="21"/>
  <c r="F162" i="21"/>
  <c r="L161" i="21"/>
  <c r="F161" i="21"/>
  <c r="L160" i="21"/>
  <c r="F160" i="21"/>
  <c r="L159" i="21"/>
  <c r="F159" i="21"/>
  <c r="L158" i="21"/>
  <c r="F158" i="21"/>
  <c r="L157" i="21"/>
  <c r="F157" i="21"/>
  <c r="L156" i="21"/>
  <c r="F156" i="21"/>
  <c r="L155" i="21"/>
  <c r="F155" i="21"/>
  <c r="L154" i="21"/>
  <c r="F154" i="21"/>
  <c r="L153" i="21"/>
  <c r="F153" i="21"/>
  <c r="L152" i="21"/>
  <c r="F152" i="21"/>
  <c r="L151" i="21"/>
  <c r="F151" i="21"/>
  <c r="L150" i="21"/>
  <c r="F150" i="21"/>
  <c r="L149" i="21"/>
  <c r="F149" i="21"/>
  <c r="L148" i="21"/>
  <c r="F148" i="21"/>
  <c r="L147" i="21"/>
  <c r="F147" i="21"/>
  <c r="L146" i="21"/>
  <c r="F146" i="21"/>
  <c r="L145" i="21"/>
  <c r="F145" i="21"/>
  <c r="L144" i="21"/>
  <c r="F144" i="21"/>
  <c r="L143" i="21"/>
  <c r="F143" i="21"/>
  <c r="L142" i="21"/>
  <c r="F142" i="21"/>
  <c r="L141" i="21"/>
  <c r="F141" i="21"/>
  <c r="L140" i="21"/>
  <c r="F140" i="21"/>
  <c r="L139" i="21"/>
  <c r="F139" i="21"/>
  <c r="L138" i="21"/>
  <c r="F138" i="21"/>
  <c r="L137" i="21"/>
  <c r="F137" i="21"/>
  <c r="L136" i="21"/>
  <c r="F136" i="21"/>
  <c r="L135" i="21"/>
  <c r="F135" i="21"/>
  <c r="L134" i="21"/>
  <c r="F134" i="21"/>
  <c r="L133" i="21"/>
  <c r="F133" i="21"/>
  <c r="L132" i="21"/>
  <c r="F132" i="21"/>
  <c r="L131" i="21"/>
  <c r="F131" i="21"/>
  <c r="L130" i="21"/>
  <c r="F130" i="21"/>
  <c r="L129" i="21"/>
  <c r="F129" i="21"/>
  <c r="L128" i="21"/>
  <c r="F128" i="21"/>
  <c r="L127" i="21"/>
  <c r="F127" i="21"/>
  <c r="L126" i="21"/>
  <c r="F126" i="21"/>
  <c r="L125" i="21"/>
  <c r="F125" i="21"/>
  <c r="L124" i="21"/>
  <c r="F124" i="21"/>
  <c r="L123" i="21"/>
  <c r="F123" i="21"/>
  <c r="L122" i="21"/>
  <c r="F122" i="21"/>
  <c r="L121" i="21"/>
  <c r="F121" i="21"/>
  <c r="L120" i="21"/>
  <c r="F120" i="21"/>
  <c r="L119" i="21"/>
  <c r="F119" i="21"/>
  <c r="L118" i="21"/>
  <c r="F118" i="21"/>
  <c r="L117" i="21"/>
  <c r="F117" i="21"/>
  <c r="L116" i="21"/>
  <c r="F116" i="21"/>
  <c r="L115" i="21"/>
  <c r="F115" i="21"/>
  <c r="L114" i="21"/>
  <c r="F114" i="21"/>
  <c r="L113" i="21"/>
  <c r="F113" i="21"/>
  <c r="L112" i="21"/>
  <c r="F112" i="21"/>
  <c r="L111" i="21"/>
  <c r="F111" i="21"/>
  <c r="L110" i="21"/>
  <c r="F110" i="21"/>
  <c r="L109" i="21"/>
  <c r="F109" i="21"/>
  <c r="L108" i="21"/>
  <c r="F108" i="21"/>
  <c r="L107" i="21"/>
  <c r="F107" i="21"/>
  <c r="L106" i="21"/>
  <c r="F106" i="21"/>
  <c r="L105" i="21"/>
  <c r="F105" i="21"/>
  <c r="L104" i="21"/>
  <c r="F104" i="21"/>
  <c r="L103" i="21"/>
  <c r="F103" i="21"/>
  <c r="L102" i="21"/>
  <c r="F102" i="21"/>
  <c r="L101" i="21"/>
  <c r="F101" i="21"/>
  <c r="L100" i="21"/>
  <c r="F100" i="21"/>
  <c r="L99" i="21"/>
  <c r="F99" i="21"/>
  <c r="L98" i="21"/>
  <c r="F98" i="21"/>
  <c r="L97" i="21"/>
  <c r="F97" i="21"/>
  <c r="L96" i="21"/>
  <c r="F96" i="21"/>
  <c r="L95" i="21"/>
  <c r="F95" i="21"/>
  <c r="L94" i="21"/>
  <c r="F94" i="21"/>
  <c r="L93" i="21"/>
  <c r="F93" i="21"/>
  <c r="L92" i="21"/>
  <c r="F92" i="21"/>
  <c r="L91" i="21"/>
  <c r="F91" i="21"/>
  <c r="L90" i="21"/>
  <c r="F90" i="21"/>
  <c r="L89" i="21"/>
  <c r="F89" i="21"/>
  <c r="L88" i="21"/>
  <c r="F88" i="21"/>
  <c r="L87" i="21"/>
  <c r="F87" i="21"/>
  <c r="L86" i="21"/>
  <c r="F86" i="21"/>
  <c r="L85" i="21"/>
  <c r="F85" i="21"/>
  <c r="L84" i="21"/>
  <c r="F84" i="21"/>
  <c r="L83" i="21"/>
  <c r="F83" i="21"/>
  <c r="L82" i="21"/>
  <c r="F82" i="21"/>
  <c r="L81" i="21"/>
  <c r="F81" i="21"/>
  <c r="L80" i="21"/>
  <c r="F80" i="21"/>
  <c r="L79" i="21"/>
  <c r="F79" i="21"/>
  <c r="L78" i="21"/>
  <c r="F78" i="21"/>
  <c r="L77" i="21"/>
  <c r="F77" i="21"/>
  <c r="L76" i="21"/>
  <c r="F76" i="21"/>
  <c r="L75" i="21"/>
  <c r="F75" i="21"/>
  <c r="L74" i="21"/>
  <c r="F74" i="21"/>
  <c r="L73" i="21"/>
  <c r="F73" i="21"/>
  <c r="L72" i="21"/>
  <c r="F72" i="21"/>
  <c r="L71" i="21"/>
  <c r="F71" i="21"/>
  <c r="L70" i="21"/>
  <c r="F70" i="21"/>
  <c r="L69" i="21"/>
  <c r="F69" i="21"/>
  <c r="L68" i="21"/>
  <c r="F68" i="21"/>
  <c r="L67" i="21"/>
  <c r="F67" i="21"/>
  <c r="L66" i="21"/>
  <c r="F66" i="21"/>
  <c r="L65" i="21"/>
  <c r="F65" i="21"/>
  <c r="L64" i="21"/>
  <c r="F64" i="21"/>
  <c r="L63" i="21"/>
  <c r="F63" i="21"/>
  <c r="L62" i="21"/>
  <c r="F62" i="21"/>
  <c r="L61" i="21"/>
  <c r="F61" i="21"/>
  <c r="L60" i="21"/>
  <c r="F60" i="21"/>
  <c r="L59" i="21"/>
  <c r="F59" i="21"/>
  <c r="L58" i="21"/>
  <c r="F58" i="21"/>
  <c r="L57" i="21"/>
  <c r="F57" i="21"/>
  <c r="L56" i="21"/>
  <c r="F56" i="21"/>
  <c r="L55" i="21"/>
  <c r="F55" i="21"/>
  <c r="L54" i="21"/>
  <c r="F54" i="21"/>
  <c r="L53" i="21"/>
  <c r="F53" i="21"/>
  <c r="L52" i="21"/>
  <c r="F52" i="21"/>
  <c r="L51" i="21"/>
  <c r="F51" i="21"/>
  <c r="L50" i="21"/>
  <c r="F50" i="21"/>
  <c r="L49" i="21"/>
  <c r="F49" i="21"/>
  <c r="L48" i="21"/>
  <c r="F48" i="21"/>
  <c r="L47" i="21"/>
  <c r="F47" i="21"/>
  <c r="L46" i="21"/>
  <c r="F46" i="21"/>
  <c r="L45" i="21"/>
  <c r="F45" i="21"/>
  <c r="L44" i="21"/>
  <c r="F44" i="21"/>
  <c r="L43" i="21"/>
  <c r="F43" i="21"/>
  <c r="L42" i="21"/>
  <c r="F42" i="21"/>
  <c r="L41" i="21"/>
  <c r="F41" i="21"/>
  <c r="L40" i="21"/>
  <c r="F40" i="21"/>
  <c r="L39" i="21"/>
  <c r="F39" i="21"/>
  <c r="L38" i="21"/>
  <c r="F38" i="21"/>
  <c r="L37" i="21"/>
  <c r="F37" i="21"/>
  <c r="L36" i="21"/>
  <c r="F36" i="21"/>
  <c r="L35" i="21"/>
  <c r="F35" i="21"/>
  <c r="L34" i="21"/>
  <c r="F34" i="21"/>
  <c r="L33" i="21"/>
  <c r="F33" i="21"/>
  <c r="L32" i="21"/>
  <c r="F32" i="21"/>
  <c r="L31" i="21"/>
  <c r="F31" i="21"/>
  <c r="L30" i="21"/>
  <c r="F30" i="21"/>
  <c r="L29" i="21"/>
  <c r="F29" i="21"/>
  <c r="L28" i="21"/>
  <c r="F28" i="21"/>
  <c r="L27" i="21"/>
  <c r="F27" i="21"/>
  <c r="L26" i="21"/>
  <c r="F26" i="21"/>
  <c r="L25" i="21"/>
  <c r="F25" i="21"/>
  <c r="L24" i="21"/>
  <c r="F24" i="21"/>
  <c r="L23" i="21"/>
  <c r="F23" i="21"/>
  <c r="L22" i="21"/>
  <c r="F22" i="21"/>
  <c r="L21" i="21"/>
  <c r="F21" i="21"/>
  <c r="L20" i="21"/>
  <c r="F20" i="21"/>
  <c r="L19" i="21"/>
  <c r="F19" i="21"/>
  <c r="L18" i="21"/>
  <c r="F18" i="21"/>
  <c r="L17" i="21"/>
  <c r="F17" i="21"/>
  <c r="L16" i="21"/>
  <c r="F16" i="21"/>
  <c r="L15" i="21"/>
  <c r="F15" i="21"/>
  <c r="L14" i="21"/>
  <c r="F14" i="21"/>
  <c r="L13" i="21"/>
  <c r="F13" i="21"/>
  <c r="L12" i="21"/>
  <c r="F12" i="21"/>
  <c r="L11" i="21"/>
  <c r="F11" i="21"/>
  <c r="L10" i="21"/>
  <c r="F10" i="21"/>
  <c r="L9" i="21"/>
  <c r="F9" i="21"/>
  <c r="L8" i="21"/>
  <c r="F8" i="21"/>
  <c r="L7" i="21"/>
  <c r="F7" i="21"/>
  <c r="U246" i="9" l="1"/>
  <c r="U245" i="9"/>
  <c r="U244" i="9"/>
  <c r="U243" i="9"/>
  <c r="U242" i="9"/>
  <c r="U241" i="9"/>
  <c r="U240" i="9"/>
  <c r="U239" i="9"/>
  <c r="U238" i="9"/>
  <c r="U237" i="9"/>
  <c r="U236" i="9"/>
  <c r="U235" i="9"/>
  <c r="U234" i="9"/>
  <c r="U233" i="9"/>
  <c r="U232" i="9"/>
  <c r="U231" i="9"/>
  <c r="U230" i="9"/>
  <c r="U229" i="9"/>
  <c r="U228" i="9"/>
  <c r="U227" i="9"/>
  <c r="U226" i="9"/>
  <c r="U225" i="9"/>
  <c r="U224" i="9"/>
  <c r="U223" i="9"/>
  <c r="U7" i="9"/>
  <c r="U8" i="9"/>
  <c r="U9" i="9"/>
  <c r="U10" i="9"/>
  <c r="U11" i="9"/>
  <c r="U12" i="9"/>
  <c r="U13" i="9"/>
  <c r="U14" i="9"/>
  <c r="U15" i="9"/>
  <c r="U16" i="9"/>
  <c r="U17" i="9"/>
  <c r="U18" i="9"/>
  <c r="U19" i="9"/>
  <c r="U20" i="9"/>
  <c r="U21" i="9"/>
  <c r="U22" i="9"/>
  <c r="U23" i="9"/>
  <c r="U24" i="9"/>
  <c r="U25" i="9"/>
  <c r="U26" i="9"/>
  <c r="U27" i="9"/>
  <c r="U28" i="9"/>
  <c r="U29" i="9"/>
  <c r="U30" i="9"/>
  <c r="U31" i="9"/>
  <c r="U32" i="9"/>
  <c r="U33" i="9"/>
  <c r="U34" i="9"/>
  <c r="U35" i="9"/>
  <c r="U36" i="9"/>
  <c r="U37" i="9"/>
  <c r="U38" i="9"/>
  <c r="U39" i="9"/>
  <c r="U40" i="9"/>
  <c r="U41" i="9"/>
  <c r="U42" i="9"/>
  <c r="U43" i="9"/>
  <c r="U44" i="9"/>
  <c r="U45" i="9"/>
  <c r="U46" i="9"/>
  <c r="U47" i="9"/>
  <c r="U48" i="9"/>
  <c r="U49" i="9"/>
  <c r="U50" i="9"/>
  <c r="U51" i="9"/>
  <c r="U52" i="9"/>
  <c r="U53" i="9"/>
  <c r="U54" i="9"/>
  <c r="U55" i="9"/>
  <c r="U56" i="9"/>
  <c r="U57" i="9"/>
  <c r="U58" i="9"/>
  <c r="U59" i="9"/>
  <c r="U60" i="9"/>
  <c r="U61" i="9"/>
  <c r="U62" i="9"/>
  <c r="U63" i="9"/>
  <c r="U64" i="9"/>
  <c r="U65" i="9"/>
  <c r="U66" i="9"/>
  <c r="U67" i="9"/>
  <c r="U68" i="9"/>
  <c r="U69" i="9"/>
  <c r="U70" i="9"/>
  <c r="U71" i="9"/>
  <c r="U72" i="9"/>
  <c r="U73" i="9"/>
  <c r="U74" i="9"/>
  <c r="U75" i="9"/>
  <c r="U76" i="9"/>
  <c r="U77" i="9"/>
  <c r="U78" i="9"/>
  <c r="U79" i="9"/>
  <c r="U80" i="9"/>
  <c r="U81" i="9"/>
  <c r="U82" i="9"/>
  <c r="U83" i="9"/>
  <c r="U84" i="9"/>
  <c r="U85" i="9"/>
  <c r="U86" i="9"/>
  <c r="U87" i="9"/>
  <c r="U88" i="9"/>
  <c r="U89" i="9"/>
  <c r="U90" i="9"/>
  <c r="U91" i="9"/>
  <c r="U92" i="9"/>
  <c r="U93" i="9"/>
  <c r="U94" i="9"/>
  <c r="U95" i="9"/>
  <c r="U96" i="9"/>
  <c r="U97" i="9"/>
  <c r="U98" i="9"/>
  <c r="U99" i="9"/>
  <c r="U100" i="9"/>
  <c r="U101" i="9"/>
  <c r="U102" i="9"/>
  <c r="U103" i="9"/>
  <c r="U104" i="9"/>
  <c r="U105" i="9"/>
  <c r="U106" i="9"/>
  <c r="U107" i="9"/>
  <c r="U108" i="9"/>
  <c r="U109" i="9"/>
  <c r="U110" i="9"/>
  <c r="U111" i="9"/>
  <c r="U112" i="9"/>
  <c r="U113" i="9"/>
  <c r="U114" i="9"/>
  <c r="U115" i="9"/>
  <c r="U116" i="9"/>
  <c r="U117" i="9"/>
  <c r="U118" i="9"/>
  <c r="U119" i="9"/>
  <c r="U120" i="9"/>
  <c r="U121" i="9"/>
  <c r="U122" i="9"/>
  <c r="U123" i="9"/>
  <c r="U124" i="9"/>
  <c r="U125" i="9"/>
  <c r="U126" i="9"/>
  <c r="U127" i="9"/>
  <c r="U128" i="9"/>
  <c r="U129" i="9"/>
  <c r="U130" i="9"/>
  <c r="U131" i="9"/>
  <c r="U132" i="9"/>
  <c r="U133" i="9"/>
  <c r="U134" i="9"/>
  <c r="U135" i="9"/>
  <c r="U136" i="9"/>
  <c r="U137" i="9"/>
  <c r="U138" i="9"/>
  <c r="U139" i="9"/>
  <c r="U140" i="9"/>
  <c r="U141" i="9"/>
  <c r="U142" i="9"/>
  <c r="U143" i="9"/>
  <c r="U144" i="9"/>
  <c r="U145" i="9"/>
  <c r="U146" i="9"/>
  <c r="U147" i="9"/>
  <c r="U148" i="9"/>
  <c r="U149" i="9"/>
  <c r="U150" i="9"/>
  <c r="U151" i="9"/>
  <c r="U152" i="9"/>
  <c r="U153" i="9"/>
  <c r="U154" i="9"/>
  <c r="U155" i="9"/>
  <c r="U156" i="9"/>
  <c r="U157" i="9"/>
  <c r="U158" i="9"/>
  <c r="U159" i="9"/>
  <c r="U160" i="9"/>
  <c r="U161" i="9"/>
  <c r="U162" i="9"/>
  <c r="U163" i="9"/>
  <c r="U164" i="9"/>
  <c r="U165" i="9"/>
  <c r="U166" i="9"/>
  <c r="U167" i="9"/>
  <c r="U168" i="9"/>
  <c r="U169" i="9"/>
  <c r="U170" i="9"/>
  <c r="U171" i="9"/>
  <c r="U172" i="9"/>
  <c r="U173" i="9"/>
  <c r="U174" i="9"/>
  <c r="U175" i="9"/>
  <c r="U176" i="9"/>
  <c r="U177" i="9"/>
  <c r="U178" i="9"/>
  <c r="U179" i="9"/>
  <c r="U180" i="9"/>
  <c r="U181" i="9"/>
  <c r="U182" i="9"/>
  <c r="U183" i="9"/>
  <c r="U184" i="9"/>
  <c r="U185" i="9"/>
  <c r="U186" i="9"/>
  <c r="U187" i="9"/>
  <c r="U188" i="9"/>
  <c r="U189" i="9"/>
  <c r="U190" i="9"/>
  <c r="U191" i="9"/>
  <c r="U192" i="9"/>
  <c r="U193" i="9"/>
  <c r="U194" i="9"/>
  <c r="U195" i="9"/>
  <c r="U196" i="9"/>
  <c r="U197" i="9"/>
  <c r="U198" i="9"/>
  <c r="U199" i="9"/>
  <c r="U200" i="9"/>
  <c r="U201" i="9"/>
  <c r="U202" i="9"/>
  <c r="U203" i="9"/>
  <c r="U204" i="9"/>
  <c r="U205" i="9"/>
  <c r="U206" i="9"/>
  <c r="U207" i="9"/>
  <c r="U208" i="9"/>
  <c r="U209" i="9"/>
  <c r="U210" i="9"/>
  <c r="U211" i="9"/>
  <c r="U212" i="9"/>
  <c r="U213" i="9"/>
  <c r="U214" i="9"/>
  <c r="U215" i="9"/>
  <c r="U216" i="9"/>
  <c r="U217" i="9"/>
  <c r="U218" i="9"/>
  <c r="U219" i="9"/>
  <c r="U220" i="9"/>
  <c r="U221" i="9"/>
  <c r="U222" i="9"/>
  <c r="U6" i="9"/>
  <c r="S7" i="9" l="1"/>
  <c r="S8" i="9"/>
  <c r="S9" i="9"/>
  <c r="S10" i="9"/>
  <c r="S11" i="9"/>
  <c r="S12" i="9"/>
  <c r="S13" i="9"/>
  <c r="S14" i="9"/>
  <c r="S15" i="9"/>
  <c r="S16" i="9"/>
  <c r="S17" i="9"/>
  <c r="S18" i="9"/>
  <c r="S19" i="9"/>
  <c r="S20" i="9"/>
  <c r="S21" i="9"/>
  <c r="S22" i="9"/>
  <c r="S23" i="9"/>
  <c r="S24" i="9"/>
  <c r="S25" i="9"/>
  <c r="S26" i="9"/>
  <c r="S27" i="9"/>
  <c r="S28" i="9"/>
  <c r="S29" i="9"/>
  <c r="S30" i="9"/>
  <c r="S31" i="9"/>
  <c r="S32" i="9"/>
  <c r="S33" i="9"/>
  <c r="S34" i="9"/>
  <c r="S35" i="9"/>
  <c r="S36" i="9"/>
  <c r="S37" i="9"/>
  <c r="S38" i="9"/>
  <c r="S39" i="9"/>
  <c r="S40" i="9"/>
  <c r="S41" i="9"/>
  <c r="S42" i="9"/>
  <c r="S43" i="9"/>
  <c r="S44" i="9"/>
  <c r="S45" i="9"/>
  <c r="S46" i="9"/>
  <c r="S47" i="9"/>
  <c r="S48" i="9"/>
  <c r="S49" i="9"/>
  <c r="S50" i="9"/>
  <c r="S51" i="9"/>
  <c r="S52" i="9"/>
  <c r="S53" i="9"/>
  <c r="S54" i="9"/>
  <c r="S55" i="9"/>
  <c r="S56" i="9"/>
  <c r="S57" i="9"/>
  <c r="S58" i="9"/>
  <c r="S59" i="9"/>
  <c r="S60" i="9"/>
  <c r="S61" i="9"/>
  <c r="S62" i="9"/>
  <c r="S63" i="9"/>
  <c r="S64" i="9"/>
  <c r="S65" i="9"/>
  <c r="S66" i="9"/>
  <c r="S67" i="9"/>
  <c r="S68" i="9"/>
  <c r="S69" i="9"/>
  <c r="S70" i="9"/>
  <c r="S71" i="9"/>
  <c r="S72" i="9"/>
  <c r="S73" i="9"/>
  <c r="S74" i="9"/>
  <c r="S75" i="9"/>
  <c r="S76" i="9"/>
  <c r="S77" i="9"/>
  <c r="S78" i="9"/>
  <c r="S79" i="9"/>
  <c r="S80" i="9"/>
  <c r="S81" i="9"/>
  <c r="S82" i="9"/>
  <c r="S83" i="9"/>
  <c r="S84" i="9"/>
  <c r="S85" i="9"/>
  <c r="S86" i="9"/>
  <c r="S87" i="9"/>
  <c r="S88" i="9"/>
  <c r="S89" i="9"/>
  <c r="S90" i="9"/>
  <c r="S91" i="9"/>
  <c r="S92" i="9"/>
  <c r="S93" i="9"/>
  <c r="S94" i="9"/>
  <c r="S95" i="9"/>
  <c r="S96" i="9"/>
  <c r="S97" i="9"/>
  <c r="S98" i="9"/>
  <c r="S99" i="9"/>
  <c r="S100" i="9"/>
  <c r="S101" i="9"/>
  <c r="S102" i="9"/>
  <c r="S103" i="9"/>
  <c r="S104" i="9"/>
  <c r="S105" i="9"/>
  <c r="S106" i="9"/>
  <c r="S107" i="9"/>
  <c r="S108" i="9"/>
  <c r="S109" i="9"/>
  <c r="S110" i="9"/>
  <c r="S111" i="9"/>
  <c r="S112" i="9"/>
  <c r="S113" i="9"/>
  <c r="S114" i="9"/>
  <c r="S115" i="9"/>
  <c r="S116" i="9"/>
  <c r="S117" i="9"/>
  <c r="S118" i="9"/>
  <c r="S119" i="9"/>
  <c r="S120" i="9"/>
  <c r="S121" i="9"/>
  <c r="S122" i="9"/>
  <c r="S123" i="9"/>
  <c r="S124" i="9"/>
  <c r="S125" i="9"/>
  <c r="S126" i="9"/>
  <c r="S127" i="9"/>
  <c r="S128" i="9"/>
  <c r="S129" i="9"/>
  <c r="S130" i="9"/>
  <c r="S131" i="9"/>
  <c r="S132" i="9"/>
  <c r="S133" i="9"/>
  <c r="S134" i="9"/>
  <c r="S135" i="9"/>
  <c r="S136" i="9"/>
  <c r="S137" i="9"/>
  <c r="S138" i="9"/>
  <c r="S139" i="9"/>
  <c r="S140" i="9"/>
  <c r="S141" i="9"/>
  <c r="S142" i="9"/>
  <c r="S143" i="9"/>
  <c r="S144" i="9"/>
  <c r="S145" i="9"/>
  <c r="S146" i="9"/>
  <c r="S147" i="9"/>
  <c r="S148" i="9"/>
  <c r="S149" i="9"/>
  <c r="S150" i="9"/>
  <c r="S151" i="9"/>
  <c r="S152" i="9"/>
  <c r="S153" i="9"/>
  <c r="S154" i="9"/>
  <c r="S155" i="9"/>
  <c r="S156" i="9"/>
  <c r="S157" i="9"/>
  <c r="S158" i="9"/>
  <c r="S159" i="9"/>
  <c r="S160" i="9"/>
  <c r="S161" i="9"/>
  <c r="S162" i="9"/>
  <c r="S163" i="9"/>
  <c r="S164" i="9"/>
  <c r="S165" i="9"/>
  <c r="S166" i="9"/>
  <c r="S167" i="9"/>
  <c r="S168" i="9"/>
  <c r="S169" i="9"/>
  <c r="S170" i="9"/>
  <c r="S171" i="9"/>
  <c r="S172" i="9"/>
  <c r="S173" i="9"/>
  <c r="S174" i="9"/>
  <c r="S175" i="9"/>
  <c r="S176" i="9"/>
  <c r="S177" i="9"/>
  <c r="S178" i="9"/>
  <c r="S179" i="9"/>
  <c r="S180" i="9"/>
  <c r="S181" i="9"/>
  <c r="S182" i="9"/>
  <c r="S183" i="9"/>
  <c r="S184" i="9"/>
  <c r="S185" i="9"/>
  <c r="S186" i="9"/>
  <c r="S187" i="9"/>
  <c r="S188" i="9"/>
  <c r="S189" i="9"/>
  <c r="S190" i="9"/>
  <c r="S191" i="9"/>
  <c r="S192" i="9"/>
  <c r="S193" i="9"/>
  <c r="S194" i="9"/>
  <c r="S195" i="9"/>
  <c r="S196" i="9"/>
  <c r="S197" i="9"/>
  <c r="S198" i="9"/>
  <c r="S199" i="9"/>
  <c r="S200" i="9"/>
  <c r="S201" i="9"/>
  <c r="S202" i="9"/>
  <c r="S203" i="9"/>
  <c r="S204" i="9"/>
  <c r="S205" i="9"/>
  <c r="S206" i="9"/>
  <c r="S207" i="9"/>
  <c r="S208" i="9"/>
  <c r="S209" i="9"/>
  <c r="S210" i="9"/>
  <c r="S211" i="9"/>
  <c r="S212" i="9"/>
  <c r="S213" i="9"/>
  <c r="S214" i="9"/>
  <c r="S215" i="9"/>
  <c r="S216" i="9"/>
  <c r="S217" i="9"/>
  <c r="S218" i="9"/>
  <c r="S219" i="9"/>
  <c r="S220" i="9"/>
  <c r="S221" i="9"/>
  <c r="S222" i="9"/>
  <c r="S223" i="9"/>
  <c r="S224" i="9"/>
  <c r="S225" i="9"/>
  <c r="S226" i="9"/>
  <c r="S227" i="9"/>
  <c r="S228" i="9"/>
  <c r="S229" i="9"/>
  <c r="S230" i="9"/>
  <c r="S231" i="9"/>
  <c r="S232" i="9"/>
  <c r="S233" i="9"/>
  <c r="S234" i="9"/>
  <c r="S235" i="9"/>
  <c r="S236" i="9"/>
  <c r="S237" i="9"/>
  <c r="S238" i="9"/>
  <c r="S239" i="9"/>
  <c r="S240" i="9"/>
  <c r="S241" i="9"/>
  <c r="S242" i="9"/>
  <c r="S243" i="9"/>
  <c r="S244" i="9"/>
  <c r="S245" i="9"/>
  <c r="S246" i="9"/>
  <c r="S6" i="9"/>
  <c r="R6" i="9"/>
  <c r="R7" i="9"/>
  <c r="R8" i="9"/>
  <c r="R9" i="9"/>
  <c r="R10" i="9"/>
  <c r="R11" i="9"/>
  <c r="R12" i="9"/>
  <c r="R13" i="9"/>
  <c r="R14" i="9"/>
  <c r="R15" i="9"/>
  <c r="R16" i="9"/>
  <c r="R17" i="9"/>
  <c r="R18" i="9"/>
  <c r="R19" i="9"/>
  <c r="R20" i="9"/>
  <c r="R21" i="9"/>
  <c r="R22" i="9"/>
  <c r="R23" i="9"/>
  <c r="R24" i="9"/>
  <c r="R25" i="9"/>
  <c r="R26" i="9"/>
  <c r="R27" i="9"/>
  <c r="R28" i="9"/>
  <c r="R29" i="9"/>
  <c r="R30" i="9"/>
  <c r="R31" i="9"/>
  <c r="R32" i="9"/>
  <c r="R33" i="9"/>
  <c r="R34" i="9"/>
  <c r="R35" i="9"/>
  <c r="R36" i="9"/>
  <c r="R37" i="9"/>
  <c r="R38" i="9"/>
  <c r="R39" i="9"/>
  <c r="R40" i="9"/>
  <c r="R41" i="9"/>
  <c r="R42" i="9"/>
  <c r="R43" i="9"/>
  <c r="R44" i="9"/>
  <c r="R45" i="9"/>
  <c r="R46" i="9"/>
  <c r="R47" i="9"/>
  <c r="R48" i="9"/>
  <c r="R49" i="9"/>
  <c r="R50" i="9"/>
  <c r="R51" i="9"/>
  <c r="R52" i="9"/>
  <c r="R53" i="9"/>
  <c r="R54" i="9"/>
  <c r="R55" i="9"/>
  <c r="R56" i="9"/>
  <c r="R57" i="9"/>
  <c r="R58" i="9"/>
  <c r="R59" i="9"/>
  <c r="R60" i="9"/>
  <c r="R61" i="9"/>
  <c r="R62" i="9"/>
  <c r="R63" i="9"/>
  <c r="R64" i="9"/>
  <c r="R65" i="9"/>
  <c r="R66" i="9"/>
  <c r="R67" i="9"/>
  <c r="R68" i="9"/>
  <c r="R69" i="9"/>
  <c r="R70" i="9"/>
  <c r="R71" i="9"/>
  <c r="R72" i="9"/>
  <c r="R73" i="9"/>
  <c r="R74" i="9"/>
  <c r="R75" i="9"/>
  <c r="R76" i="9"/>
  <c r="R77" i="9"/>
  <c r="R78" i="9"/>
  <c r="R79" i="9"/>
  <c r="R80" i="9"/>
  <c r="R81" i="9"/>
  <c r="R82" i="9"/>
  <c r="R83" i="9"/>
  <c r="R84" i="9"/>
  <c r="R85" i="9"/>
  <c r="R86" i="9"/>
  <c r="R87" i="9"/>
  <c r="R88" i="9"/>
  <c r="R89" i="9"/>
  <c r="R90" i="9"/>
  <c r="R91" i="9"/>
  <c r="R92" i="9"/>
  <c r="R93" i="9"/>
  <c r="R94" i="9"/>
  <c r="R95" i="9"/>
  <c r="R96" i="9"/>
  <c r="R97" i="9"/>
  <c r="R98" i="9"/>
  <c r="R99" i="9"/>
  <c r="R100" i="9"/>
  <c r="R101" i="9"/>
  <c r="R102" i="9"/>
  <c r="R103" i="9"/>
  <c r="R104" i="9"/>
  <c r="R105" i="9"/>
  <c r="R106" i="9"/>
  <c r="R107" i="9"/>
  <c r="R108" i="9"/>
  <c r="R109" i="9"/>
  <c r="R110" i="9"/>
  <c r="R111" i="9"/>
  <c r="R112" i="9"/>
  <c r="R113" i="9"/>
  <c r="R114" i="9"/>
  <c r="R115" i="9"/>
  <c r="R116" i="9"/>
  <c r="R117" i="9"/>
  <c r="R118" i="9"/>
  <c r="R119" i="9"/>
  <c r="R120" i="9"/>
  <c r="R121" i="9"/>
  <c r="R122" i="9"/>
  <c r="R123" i="9"/>
  <c r="R124" i="9"/>
  <c r="R125" i="9"/>
  <c r="R126" i="9"/>
  <c r="R127" i="9"/>
  <c r="R128" i="9"/>
  <c r="R129" i="9"/>
  <c r="R130" i="9"/>
  <c r="R131" i="9"/>
  <c r="R132" i="9"/>
  <c r="R133" i="9"/>
  <c r="R134" i="9"/>
  <c r="R135" i="9"/>
  <c r="R136" i="9"/>
  <c r="R137" i="9"/>
  <c r="R138" i="9"/>
  <c r="R139" i="9"/>
  <c r="R140" i="9"/>
  <c r="R141" i="9"/>
  <c r="R142" i="9"/>
  <c r="R143" i="9"/>
  <c r="R144" i="9"/>
  <c r="R145" i="9"/>
  <c r="R146" i="9"/>
  <c r="R147" i="9"/>
  <c r="R148" i="9"/>
  <c r="R149" i="9"/>
  <c r="R150" i="9"/>
  <c r="R151" i="9"/>
  <c r="R152" i="9"/>
  <c r="R153" i="9"/>
  <c r="R154" i="9"/>
  <c r="R155" i="9"/>
  <c r="R156" i="9"/>
  <c r="R157" i="9"/>
  <c r="R158" i="9"/>
  <c r="R159" i="9"/>
  <c r="R160" i="9"/>
  <c r="R161" i="9"/>
  <c r="R162" i="9"/>
  <c r="R163" i="9"/>
  <c r="R164" i="9"/>
  <c r="R165" i="9"/>
  <c r="R166" i="9"/>
  <c r="R167" i="9"/>
  <c r="R168" i="9"/>
  <c r="R169" i="9"/>
  <c r="R170" i="9"/>
  <c r="R171" i="9"/>
  <c r="R172" i="9"/>
  <c r="R173" i="9"/>
  <c r="R174" i="9"/>
  <c r="R175" i="9"/>
  <c r="R176" i="9"/>
  <c r="R177" i="9"/>
  <c r="R178" i="9"/>
  <c r="R179" i="9"/>
  <c r="R180" i="9"/>
  <c r="R181" i="9"/>
  <c r="R182" i="9"/>
  <c r="R183" i="9"/>
  <c r="R184" i="9"/>
  <c r="R185" i="9"/>
  <c r="R186" i="9"/>
  <c r="R187" i="9"/>
  <c r="R188" i="9"/>
  <c r="R189" i="9"/>
  <c r="R190" i="9"/>
  <c r="R191" i="9"/>
  <c r="R192" i="9"/>
  <c r="R193" i="9"/>
  <c r="R194" i="9"/>
  <c r="R195" i="9"/>
  <c r="R196" i="9"/>
  <c r="R197" i="9"/>
  <c r="R198" i="9"/>
  <c r="R199" i="9"/>
  <c r="R200" i="9"/>
  <c r="R201" i="9"/>
  <c r="R202" i="9"/>
  <c r="R203" i="9"/>
  <c r="R204" i="9"/>
  <c r="R205" i="9"/>
  <c r="R206" i="9"/>
  <c r="R207" i="9"/>
  <c r="R208" i="9"/>
  <c r="R209" i="9"/>
  <c r="R210" i="9"/>
  <c r="R211" i="9"/>
  <c r="R212" i="9"/>
  <c r="R213" i="9"/>
  <c r="R214" i="9"/>
  <c r="R215" i="9"/>
  <c r="R216" i="9"/>
  <c r="R217" i="9"/>
  <c r="R218" i="9"/>
  <c r="R219" i="9"/>
  <c r="R220" i="9"/>
  <c r="R221" i="9"/>
  <c r="R222" i="9"/>
  <c r="R223" i="9"/>
  <c r="R224" i="9"/>
  <c r="R225" i="9"/>
  <c r="R226" i="9"/>
  <c r="R227" i="9"/>
  <c r="R228" i="9"/>
  <c r="R229" i="9"/>
  <c r="R230" i="9"/>
  <c r="R231" i="9"/>
  <c r="R232" i="9"/>
  <c r="R233" i="9"/>
  <c r="R234" i="9"/>
  <c r="R235" i="9"/>
  <c r="R236" i="9"/>
  <c r="R237" i="9"/>
  <c r="R238" i="9"/>
  <c r="R239" i="9"/>
  <c r="R240" i="9"/>
  <c r="R241" i="9"/>
  <c r="R242" i="9"/>
  <c r="R243" i="9"/>
  <c r="R244" i="9"/>
  <c r="R245" i="9"/>
  <c r="R246" i="9"/>
  <c r="H281" i="9" l="1"/>
  <c r="F281" i="9"/>
  <c r="E278" i="9"/>
  <c r="E279" i="9"/>
  <c r="E280" i="9"/>
  <c r="E281" i="9"/>
  <c r="E277" i="9"/>
  <c r="D278" i="9"/>
  <c r="D279" i="9"/>
  <c r="D280" i="9"/>
  <c r="D281" i="9"/>
  <c r="D277" i="9"/>
  <c r="D306" i="15"/>
  <c r="E306" i="15"/>
  <c r="D307" i="15"/>
  <c r="E307" i="15"/>
  <c r="D308" i="15"/>
  <c r="E308" i="15"/>
  <c r="D309" i="15"/>
  <c r="E309" i="15"/>
  <c r="D310" i="15"/>
  <c r="E310" i="15"/>
  <c r="D311" i="15"/>
  <c r="E311" i="15"/>
  <c r="D312" i="15"/>
  <c r="E312" i="15"/>
  <c r="D313" i="15"/>
  <c r="E313" i="15"/>
  <c r="E305" i="15"/>
  <c r="D305" i="15"/>
  <c r="D295" i="15"/>
  <c r="E295" i="15"/>
  <c r="D296" i="15"/>
  <c r="E296" i="15"/>
  <c r="D297" i="15"/>
  <c r="E297" i="15"/>
  <c r="D298" i="15"/>
  <c r="E298" i="15"/>
  <c r="D299" i="15"/>
  <c r="E299" i="15"/>
  <c r="D300" i="15"/>
  <c r="E300" i="15"/>
  <c r="E294" i="15"/>
  <c r="D294" i="15"/>
  <c r="E290" i="15"/>
  <c r="E289" i="15"/>
  <c r="D290" i="15"/>
  <c r="D289" i="15"/>
  <c r="D284" i="15"/>
  <c r="E284" i="15"/>
  <c r="D285" i="15"/>
  <c r="E285" i="15"/>
  <c r="E283" i="15"/>
  <c r="D283" i="15"/>
  <c r="E278" i="15"/>
  <c r="E279" i="15"/>
  <c r="E280" i="15"/>
  <c r="E281" i="15"/>
  <c r="E277" i="15"/>
  <c r="D278" i="15"/>
  <c r="D279" i="15"/>
  <c r="D280" i="15"/>
  <c r="D281" i="15"/>
  <c r="D277" i="15"/>
  <c r="C277" i="9"/>
  <c r="C278" i="9"/>
  <c r="C279" i="9"/>
  <c r="C280" i="9"/>
  <c r="G281" i="9"/>
  <c r="H283" i="9"/>
  <c r="H284" i="9"/>
  <c r="H285" i="9"/>
  <c r="H286" i="9"/>
  <c r="H282" i="9"/>
  <c r="G286" i="9"/>
  <c r="G285" i="9"/>
  <c r="G284" i="9"/>
  <c r="G283" i="9"/>
  <c r="G282" i="9"/>
  <c r="F286" i="9"/>
  <c r="F285" i="9"/>
  <c r="F284" i="9"/>
  <c r="F283" i="9"/>
  <c r="F282" i="9"/>
  <c r="E283" i="9"/>
  <c r="E284" i="9"/>
  <c r="E285" i="9"/>
  <c r="E286" i="9"/>
  <c r="E282" i="9"/>
  <c r="D283" i="9"/>
  <c r="D284" i="9"/>
  <c r="D285" i="9"/>
  <c r="D286" i="9"/>
  <c r="D282" i="9"/>
  <c r="C276" i="9"/>
  <c r="C277" i="27" l="1"/>
  <c r="C278" i="27"/>
  <c r="C279" i="27"/>
  <c r="C280" i="27"/>
  <c r="C281" i="27"/>
  <c r="C282" i="27"/>
  <c r="C283" i="27"/>
  <c r="C284" i="27"/>
  <c r="C285" i="27"/>
  <c r="C286" i="27"/>
  <c r="C287" i="27"/>
  <c r="C288" i="27"/>
  <c r="C289" i="27"/>
  <c r="C290" i="27"/>
  <c r="C291" i="27"/>
  <c r="C292" i="27"/>
  <c r="C293" i="27"/>
  <c r="C294" i="27"/>
  <c r="C295" i="27"/>
  <c r="C296" i="27"/>
  <c r="C297" i="27"/>
  <c r="C298" i="27"/>
  <c r="C299" i="27"/>
  <c r="C300" i="27"/>
  <c r="C301" i="27"/>
  <c r="C302" i="27"/>
  <c r="C303" i="27"/>
  <c r="C304" i="27"/>
  <c r="C305" i="27"/>
  <c r="C306" i="27"/>
  <c r="C307" i="27"/>
  <c r="C308" i="27"/>
  <c r="C309" i="27"/>
  <c r="C310" i="27"/>
  <c r="C311" i="27"/>
  <c r="C312" i="27"/>
  <c r="C313" i="27"/>
  <c r="C314" i="27"/>
  <c r="C315" i="27"/>
  <c r="C316" i="27"/>
  <c r="C317" i="27"/>
  <c r="C318" i="27"/>
  <c r="C319" i="27"/>
  <c r="C320" i="27"/>
  <c r="C321" i="27"/>
  <c r="C322" i="27"/>
  <c r="C323" i="27"/>
  <c r="C324" i="27"/>
  <c r="C325" i="27"/>
  <c r="C326" i="27"/>
  <c r="C327" i="27"/>
  <c r="C328" i="27"/>
  <c r="C329" i="27"/>
  <c r="C330" i="27"/>
  <c r="C331" i="27"/>
  <c r="C332" i="27"/>
  <c r="C333" i="27"/>
  <c r="C334" i="27"/>
  <c r="C335" i="27"/>
  <c r="C336" i="27"/>
  <c r="C337" i="27"/>
  <c r="C338" i="27"/>
  <c r="C339" i="27"/>
  <c r="C340" i="27"/>
  <c r="C341" i="27"/>
  <c r="C342" i="27"/>
  <c r="C343" i="27"/>
  <c r="C344" i="27"/>
  <c r="C345" i="27"/>
  <c r="C346" i="27"/>
  <c r="C347" i="27"/>
  <c r="C348" i="27"/>
  <c r="C349" i="27"/>
  <c r="C350" i="27"/>
  <c r="C351" i="27"/>
  <c r="C352" i="27"/>
  <c r="C353" i="27"/>
  <c r="C354" i="27"/>
  <c r="C355" i="27"/>
  <c r="C356" i="27"/>
  <c r="C357" i="27"/>
  <c r="C358" i="27"/>
  <c r="C359" i="27"/>
  <c r="C360" i="27"/>
  <c r="C361" i="27"/>
  <c r="C362" i="27"/>
  <c r="C363" i="27"/>
  <c r="C364" i="27"/>
  <c r="C275" i="27"/>
  <c r="C276" i="27"/>
  <c r="C276" i="26"/>
  <c r="C277" i="26"/>
  <c r="C278" i="26"/>
  <c r="C279" i="26"/>
  <c r="C280" i="26"/>
  <c r="C281" i="26"/>
  <c r="C282" i="26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" i="20"/>
  <c r="F15" i="20"/>
  <c r="F16" i="20"/>
  <c r="F17" i="20"/>
  <c r="F18" i="20"/>
  <c r="F19" i="20"/>
  <c r="F14" i="20"/>
  <c r="E1" i="20"/>
  <c r="G14" i="20"/>
  <c r="J1" i="31"/>
  <c r="C364" i="30"/>
  <c r="C365" i="30"/>
  <c r="C366" i="30"/>
  <c r="C367" i="30"/>
  <c r="C6" i="30"/>
  <c r="C7" i="30"/>
  <c r="C8" i="30"/>
  <c r="C627" i="29"/>
  <c r="C628" i="29"/>
  <c r="C629" i="29"/>
  <c r="C630" i="29"/>
  <c r="C374" i="29"/>
  <c r="C375" i="29"/>
  <c r="C376" i="29"/>
  <c r="C279" i="29" l="1"/>
  <c r="C278" i="29"/>
  <c r="C277" i="29"/>
  <c r="C6" i="29"/>
  <c r="C7" i="29"/>
  <c r="C8" i="29"/>
  <c r="C370" i="29" l="1"/>
  <c r="C369" i="29"/>
  <c r="C286" i="29"/>
  <c r="C282" i="29"/>
  <c r="C283" i="29"/>
  <c r="C284" i="29"/>
  <c r="C616" i="31"/>
  <c r="C617" i="31"/>
  <c r="C618" i="31"/>
  <c r="C619" i="31"/>
  <c r="C620" i="31"/>
  <c r="C621" i="31"/>
  <c r="C622" i="31"/>
  <c r="C623" i="31"/>
  <c r="C624" i="31"/>
  <c r="C625" i="31"/>
  <c r="C626" i="31"/>
  <c r="C627" i="31"/>
  <c r="C628" i="31"/>
  <c r="C629" i="31"/>
  <c r="C630" i="31"/>
  <c r="C631" i="31"/>
  <c r="C632" i="31"/>
  <c r="C633" i="31"/>
  <c r="C634" i="31"/>
  <c r="C635" i="31"/>
  <c r="C636" i="31"/>
  <c r="C637" i="31"/>
  <c r="C638" i="31"/>
  <c r="C639" i="31"/>
  <c r="C640" i="31"/>
  <c r="C641" i="31"/>
  <c r="C642" i="31"/>
  <c r="C643" i="31"/>
  <c r="C644" i="31"/>
  <c r="C645" i="31"/>
  <c r="C646" i="31"/>
  <c r="C647" i="31"/>
  <c r="C648" i="31"/>
  <c r="C649" i="31"/>
  <c r="C650" i="31"/>
  <c r="C651" i="31"/>
  <c r="C652" i="31"/>
  <c r="C653" i="31"/>
  <c r="C654" i="31"/>
  <c r="C655" i="31"/>
  <c r="C656" i="31"/>
  <c r="C657" i="31"/>
  <c r="C658" i="31"/>
  <c r="C659" i="31"/>
  <c r="C660" i="31"/>
  <c r="C661" i="31"/>
  <c r="C662" i="31"/>
  <c r="C663" i="31"/>
  <c r="C664" i="31"/>
  <c r="C665" i="31"/>
  <c r="C666" i="31"/>
  <c r="C667" i="31"/>
  <c r="C668" i="31"/>
  <c r="C669" i="31"/>
  <c r="C670" i="31"/>
  <c r="C671" i="31"/>
  <c r="C672" i="31"/>
  <c r="C673" i="31"/>
  <c r="C674" i="31"/>
  <c r="C675" i="31"/>
  <c r="C676" i="31"/>
  <c r="C677" i="31"/>
  <c r="C678" i="31"/>
  <c r="C679" i="31"/>
  <c r="C680" i="31"/>
  <c r="C681" i="31"/>
  <c r="C682" i="31"/>
  <c r="C683" i="31"/>
  <c r="C684" i="31"/>
  <c r="C685" i="31"/>
  <c r="C686" i="31"/>
  <c r="C687" i="31"/>
  <c r="C688" i="31"/>
  <c r="C689" i="31"/>
  <c r="C690" i="31"/>
  <c r="C691" i="31"/>
  <c r="C692" i="31"/>
  <c r="C693" i="31"/>
  <c r="C694" i="31"/>
  <c r="C695" i="31"/>
  <c r="C696" i="31"/>
  <c r="C697" i="31"/>
  <c r="C698" i="31"/>
  <c r="C699" i="31"/>
  <c r="C700" i="31"/>
  <c r="C701" i="31"/>
  <c r="C702" i="31"/>
  <c r="C703" i="31"/>
  <c r="C704" i="31"/>
  <c r="C705" i="31"/>
  <c r="C706" i="31"/>
  <c r="C707" i="31"/>
  <c r="C708" i="31"/>
  <c r="C709" i="31"/>
  <c r="C710" i="31"/>
  <c r="C711" i="31"/>
  <c r="C712" i="31"/>
  <c r="C713" i="31"/>
  <c r="C714" i="31"/>
  <c r="C715" i="31"/>
  <c r="C716" i="31"/>
  <c r="C717" i="31"/>
  <c r="C718" i="31"/>
  <c r="C719" i="31"/>
  <c r="C720" i="31"/>
  <c r="C721" i="31"/>
  <c r="C722" i="31"/>
  <c r="C723" i="31"/>
  <c r="C724" i="31"/>
  <c r="C725" i="31"/>
  <c r="C726" i="31"/>
  <c r="C727" i="31"/>
  <c r="C728" i="31"/>
  <c r="C729" i="31"/>
  <c r="C730" i="31"/>
  <c r="C731" i="31"/>
  <c r="C732" i="31"/>
  <c r="C733" i="31"/>
  <c r="C734" i="31"/>
  <c r="C735" i="31"/>
  <c r="C736" i="31"/>
  <c r="C737" i="31"/>
  <c r="C738" i="31"/>
  <c r="C739" i="31"/>
  <c r="C740" i="31"/>
  <c r="C741" i="31"/>
  <c r="C742" i="31"/>
  <c r="C743" i="31"/>
  <c r="C744" i="31"/>
  <c r="C745" i="31"/>
  <c r="C746" i="31"/>
  <c r="C747" i="31"/>
  <c r="C748" i="31"/>
  <c r="C749" i="31"/>
  <c r="C750" i="31"/>
  <c r="C751" i="31"/>
  <c r="C752" i="31"/>
  <c r="C753" i="31"/>
  <c r="C754" i="31"/>
  <c r="C755" i="31"/>
  <c r="C756" i="31"/>
  <c r="C757" i="31"/>
  <c r="C758" i="31"/>
  <c r="C759" i="31"/>
  <c r="C760" i="31"/>
  <c r="C761" i="31"/>
  <c r="C762" i="31"/>
  <c r="C763" i="31"/>
  <c r="C764" i="31"/>
  <c r="C765" i="31"/>
  <c r="C766" i="31"/>
  <c r="C767" i="31"/>
  <c r="C768" i="31"/>
  <c r="C769" i="31"/>
  <c r="C770" i="31"/>
  <c r="C771" i="31"/>
  <c r="C772" i="31"/>
  <c r="C773" i="31"/>
  <c r="C774" i="31"/>
  <c r="C775" i="31"/>
  <c r="C776" i="31"/>
  <c r="C777" i="31"/>
  <c r="C778" i="31"/>
  <c r="C779" i="31"/>
  <c r="C780" i="31"/>
  <c r="C781" i="31"/>
  <c r="C782" i="31"/>
  <c r="C783" i="31"/>
  <c r="C784" i="31"/>
  <c r="C785" i="31"/>
  <c r="C786" i="31"/>
  <c r="C787" i="31"/>
  <c r="C788" i="31"/>
  <c r="C789" i="31"/>
  <c r="C790" i="31"/>
  <c r="C791" i="31"/>
  <c r="C792" i="31"/>
  <c r="C793" i="31"/>
  <c r="C794" i="31"/>
  <c r="C795" i="31"/>
  <c r="C796" i="31"/>
  <c r="C797" i="31"/>
  <c r="C798" i="31"/>
  <c r="C799" i="31"/>
  <c r="C800" i="31"/>
  <c r="C801" i="31"/>
  <c r="C802" i="31"/>
  <c r="C803" i="31"/>
  <c r="C804" i="31"/>
  <c r="C805" i="31"/>
  <c r="C806" i="31"/>
  <c r="C807" i="31"/>
  <c r="C808" i="31"/>
  <c r="C809" i="31"/>
  <c r="C810" i="31"/>
  <c r="C811" i="31"/>
  <c r="C812" i="31"/>
  <c r="C813" i="31"/>
  <c r="C814" i="31"/>
  <c r="C815" i="31"/>
  <c r="C816" i="31"/>
  <c r="C817" i="31"/>
  <c r="C818" i="31"/>
  <c r="C819" i="31"/>
  <c r="C820" i="31"/>
  <c r="C821" i="31"/>
  <c r="C822" i="31"/>
  <c r="C823" i="31"/>
  <c r="C824" i="31"/>
  <c r="C825" i="31"/>
  <c r="C826" i="31"/>
  <c r="C827" i="31"/>
  <c r="C828" i="31"/>
  <c r="C829" i="31"/>
  <c r="C830" i="31"/>
  <c r="C831" i="31"/>
  <c r="C832" i="31"/>
  <c r="C833" i="31"/>
  <c r="C834" i="31"/>
  <c r="C835" i="31"/>
  <c r="C836" i="31"/>
  <c r="C837" i="31"/>
  <c r="C838" i="31"/>
  <c r="C839" i="31"/>
  <c r="C840" i="31"/>
  <c r="C841" i="31"/>
  <c r="C842" i="31"/>
  <c r="C843" i="31"/>
  <c r="C844" i="31"/>
  <c r="C845" i="31"/>
  <c r="C846" i="31"/>
  <c r="C847" i="31"/>
  <c r="C848" i="31"/>
  <c r="C849" i="31"/>
  <c r="C850" i="31"/>
  <c r="C851" i="31"/>
  <c r="C852" i="31"/>
  <c r="C853" i="31"/>
  <c r="C854" i="31"/>
  <c r="C855" i="31"/>
  <c r="C856" i="31"/>
  <c r="C857" i="31"/>
  <c r="C858" i="31"/>
  <c r="C859" i="31"/>
  <c r="C860" i="31"/>
  <c r="C861" i="31"/>
  <c r="C862" i="31"/>
  <c r="C863" i="31"/>
  <c r="C864" i="31"/>
  <c r="C275" i="31"/>
  <c r="C283" i="31"/>
  <c r="C284" i="31"/>
  <c r="C285" i="31"/>
  <c r="C286" i="31"/>
  <c r="C287" i="31"/>
  <c r="C288" i="31"/>
  <c r="C289" i="31"/>
  <c r="C290" i="31"/>
  <c r="C291" i="31"/>
  <c r="C292" i="31"/>
  <c r="C293" i="31"/>
  <c r="C294" i="31"/>
  <c r="C295" i="31"/>
  <c r="C296" i="31"/>
  <c r="C297" i="31"/>
  <c r="C298" i="31"/>
  <c r="C299" i="31"/>
  <c r="C300" i="31"/>
  <c r="C301" i="31"/>
  <c r="C302" i="31"/>
  <c r="C303" i="31"/>
  <c r="C304" i="31"/>
  <c r="C305" i="31"/>
  <c r="C306" i="31"/>
  <c r="C307" i="31"/>
  <c r="C308" i="31"/>
  <c r="C309" i="31"/>
  <c r="C310" i="31"/>
  <c r="C311" i="31"/>
  <c r="C312" i="31"/>
  <c r="C313" i="31"/>
  <c r="C314" i="31"/>
  <c r="C315" i="31"/>
  <c r="C316" i="31"/>
  <c r="C317" i="31"/>
  <c r="C318" i="31"/>
  <c r="C319" i="31"/>
  <c r="C320" i="31"/>
  <c r="C321" i="31"/>
  <c r="C322" i="31"/>
  <c r="C323" i="31"/>
  <c r="C324" i="31"/>
  <c r="C325" i="31"/>
  <c r="C326" i="31"/>
  <c r="C327" i="31"/>
  <c r="C328" i="31"/>
  <c r="C329" i="31"/>
  <c r="C330" i="31"/>
  <c r="C331" i="31"/>
  <c r="C332" i="31"/>
  <c r="C333" i="31"/>
  <c r="C334" i="31"/>
  <c r="C335" i="31"/>
  <c r="C336" i="31"/>
  <c r="C337" i="31"/>
  <c r="C338" i="31"/>
  <c r="C339" i="31"/>
  <c r="C340" i="31"/>
  <c r="C341" i="31"/>
  <c r="C342" i="31"/>
  <c r="C343" i="31"/>
  <c r="C344" i="31"/>
  <c r="C345" i="31"/>
  <c r="C346" i="31"/>
  <c r="C347" i="31"/>
  <c r="C348" i="31"/>
  <c r="C349" i="31"/>
  <c r="C350" i="31"/>
  <c r="C351" i="31"/>
  <c r="C352" i="31"/>
  <c r="C353" i="31"/>
  <c r="C354" i="31"/>
  <c r="C355" i="31"/>
  <c r="C356" i="31"/>
  <c r="C357" i="31"/>
  <c r="C358" i="31"/>
  <c r="C359" i="31"/>
  <c r="C360" i="31"/>
  <c r="C361" i="31"/>
  <c r="C362" i="31"/>
  <c r="C363" i="31"/>
  <c r="C364" i="31"/>
  <c r="C366" i="31"/>
  <c r="C367" i="31"/>
  <c r="C368" i="31"/>
  <c r="C369" i="31"/>
  <c r="C370" i="31"/>
  <c r="C371" i="31"/>
  <c r="C372" i="31"/>
  <c r="C373" i="31"/>
  <c r="C374" i="31"/>
  <c r="C375" i="31"/>
  <c r="C376" i="31"/>
  <c r="C377" i="31"/>
  <c r="C378" i="31"/>
  <c r="C379" i="31"/>
  <c r="C380" i="31"/>
  <c r="C381" i="31"/>
  <c r="C382" i="31"/>
  <c r="C383" i="31"/>
  <c r="C384" i="31"/>
  <c r="C385" i="31"/>
  <c r="C386" i="31"/>
  <c r="C387" i="31"/>
  <c r="C388" i="31"/>
  <c r="C389" i="31"/>
  <c r="C390" i="31"/>
  <c r="C391" i="31"/>
  <c r="C392" i="31"/>
  <c r="C393" i="31"/>
  <c r="C394" i="31"/>
  <c r="C395" i="31"/>
  <c r="C396" i="31"/>
  <c r="C397" i="31"/>
  <c r="C398" i="31"/>
  <c r="C399" i="31"/>
  <c r="C400" i="31"/>
  <c r="C401" i="31"/>
  <c r="C402" i="31"/>
  <c r="C403" i="31"/>
  <c r="C404" i="31"/>
  <c r="C405" i="31"/>
  <c r="C406" i="31"/>
  <c r="C407" i="31"/>
  <c r="C408" i="31"/>
  <c r="C409" i="31"/>
  <c r="C410" i="31"/>
  <c r="C411" i="31"/>
  <c r="C412" i="31"/>
  <c r="C413" i="31"/>
  <c r="C414" i="31"/>
  <c r="C415" i="31"/>
  <c r="C416" i="31"/>
  <c r="C417" i="31"/>
  <c r="C418" i="31"/>
  <c r="C419" i="31"/>
  <c r="C420" i="31"/>
  <c r="C421" i="31"/>
  <c r="C422" i="31"/>
  <c r="C423" i="31"/>
  <c r="C424" i="31"/>
  <c r="C425" i="31"/>
  <c r="C426" i="31"/>
  <c r="C427" i="31"/>
  <c r="C428" i="31"/>
  <c r="C429" i="31"/>
  <c r="C430" i="31"/>
  <c r="C431" i="31"/>
  <c r="C432" i="31"/>
  <c r="C433" i="31"/>
  <c r="C434" i="31"/>
  <c r="C435" i="31"/>
  <c r="C436" i="31"/>
  <c r="C437" i="31"/>
  <c r="C438" i="31"/>
  <c r="C439" i="31"/>
  <c r="C440" i="31"/>
  <c r="C441" i="31"/>
  <c r="C442" i="31"/>
  <c r="C443" i="31"/>
  <c r="C444" i="31"/>
  <c r="C445" i="31"/>
  <c r="C446" i="31"/>
  <c r="C447" i="31"/>
  <c r="C448" i="31"/>
  <c r="C449" i="31"/>
  <c r="C450" i="31"/>
  <c r="C451" i="31"/>
  <c r="C452" i="31"/>
  <c r="C453" i="31"/>
  <c r="C454" i="31"/>
  <c r="C455" i="31"/>
  <c r="C456" i="31"/>
  <c r="C457" i="31"/>
  <c r="C458" i="31"/>
  <c r="C459" i="31"/>
  <c r="C460" i="31"/>
  <c r="C461" i="31"/>
  <c r="C462" i="31"/>
  <c r="C463" i="31"/>
  <c r="C464" i="31"/>
  <c r="C465" i="31"/>
  <c r="C466" i="31"/>
  <c r="C467" i="31"/>
  <c r="C468" i="31"/>
  <c r="C469" i="31"/>
  <c r="C470" i="31"/>
  <c r="C471" i="31"/>
  <c r="C472" i="31"/>
  <c r="C473" i="31"/>
  <c r="C474" i="31"/>
  <c r="C475" i="31"/>
  <c r="C476" i="31"/>
  <c r="C477" i="31"/>
  <c r="C478" i="31"/>
  <c r="C479" i="31"/>
  <c r="C480" i="31"/>
  <c r="C481" i="31"/>
  <c r="C482" i="31"/>
  <c r="C483" i="31"/>
  <c r="C484" i="31"/>
  <c r="C485" i="31"/>
  <c r="C486" i="31"/>
  <c r="C487" i="31"/>
  <c r="C488" i="31"/>
  <c r="C489" i="31"/>
  <c r="C490" i="31"/>
  <c r="C491" i="31"/>
  <c r="C492" i="31"/>
  <c r="C493" i="31"/>
  <c r="C494" i="31"/>
  <c r="C495" i="31"/>
  <c r="C496" i="31"/>
  <c r="C497" i="31"/>
  <c r="C498" i="31"/>
  <c r="C499" i="31"/>
  <c r="C500" i="31"/>
  <c r="C501" i="31"/>
  <c r="C502" i="31"/>
  <c r="C503" i="31"/>
  <c r="C504" i="31"/>
  <c r="C505" i="31"/>
  <c r="C506" i="31"/>
  <c r="C507" i="31"/>
  <c r="C508" i="31"/>
  <c r="C509" i="31"/>
  <c r="C510" i="31"/>
  <c r="C511" i="31"/>
  <c r="C512" i="31"/>
  <c r="C513" i="31"/>
  <c r="C514" i="31"/>
  <c r="C515" i="31"/>
  <c r="C516" i="31"/>
  <c r="C517" i="31"/>
  <c r="C518" i="31"/>
  <c r="C519" i="31"/>
  <c r="C520" i="31"/>
  <c r="C521" i="31"/>
  <c r="C522" i="31"/>
  <c r="C523" i="31"/>
  <c r="C524" i="31"/>
  <c r="C525" i="31"/>
  <c r="C526" i="31"/>
  <c r="C527" i="31"/>
  <c r="C528" i="31"/>
  <c r="C529" i="31"/>
  <c r="C530" i="31"/>
  <c r="C531" i="31"/>
  <c r="C532" i="31"/>
  <c r="C533" i="31"/>
  <c r="C534" i="31"/>
  <c r="C535" i="31"/>
  <c r="C536" i="31"/>
  <c r="C537" i="31"/>
  <c r="C538" i="31"/>
  <c r="C539" i="31"/>
  <c r="C540" i="31"/>
  <c r="C541" i="31"/>
  <c r="C542" i="31"/>
  <c r="C543" i="31"/>
  <c r="C544" i="31"/>
  <c r="C545" i="31"/>
  <c r="C546" i="31"/>
  <c r="C547" i="31"/>
  <c r="C548" i="31"/>
  <c r="C549" i="31"/>
  <c r="C550" i="31"/>
  <c r="C551" i="31"/>
  <c r="C552" i="31"/>
  <c r="C553" i="31"/>
  <c r="C554" i="31"/>
  <c r="C555" i="31"/>
  <c r="C556" i="31"/>
  <c r="C557" i="31"/>
  <c r="C558" i="31"/>
  <c r="C559" i="31"/>
  <c r="C560" i="31"/>
  <c r="C561" i="31"/>
  <c r="C562" i="31"/>
  <c r="C563" i="31"/>
  <c r="C564" i="31"/>
  <c r="C565" i="31"/>
  <c r="C566" i="31"/>
  <c r="C567" i="31"/>
  <c r="C568" i="31"/>
  <c r="C569" i="31"/>
  <c r="C570" i="31"/>
  <c r="C571" i="31"/>
  <c r="C572" i="31"/>
  <c r="C573" i="31"/>
  <c r="C574" i="31"/>
  <c r="C575" i="31"/>
  <c r="C576" i="31"/>
  <c r="C577" i="31"/>
  <c r="C578" i="31"/>
  <c r="C579" i="31"/>
  <c r="C580" i="31"/>
  <c r="C581" i="31"/>
  <c r="C582" i="31"/>
  <c r="C583" i="31"/>
  <c r="C584" i="31"/>
  <c r="C585" i="31"/>
  <c r="C586" i="31"/>
  <c r="C587" i="31"/>
  <c r="C588" i="31"/>
  <c r="C589" i="31"/>
  <c r="C590" i="31"/>
  <c r="C591" i="31"/>
  <c r="C592" i="31"/>
  <c r="C593" i="31"/>
  <c r="C594" i="31"/>
  <c r="C595" i="31"/>
  <c r="C596" i="31"/>
  <c r="C597" i="31"/>
  <c r="C598" i="31"/>
  <c r="C599" i="31"/>
  <c r="C600" i="31"/>
  <c r="C601" i="31"/>
  <c r="C602" i="31"/>
  <c r="C603" i="31"/>
  <c r="C604" i="31"/>
  <c r="C605" i="31"/>
  <c r="C606" i="31"/>
  <c r="C607" i="31"/>
  <c r="C608" i="31"/>
  <c r="C609" i="31"/>
  <c r="C610" i="31"/>
  <c r="C611" i="31"/>
  <c r="C612" i="31"/>
  <c r="C613" i="31"/>
  <c r="C614" i="31"/>
  <c r="C5" i="31"/>
  <c r="C6" i="31"/>
  <c r="C7" i="31"/>
  <c r="C8" i="31"/>
  <c r="C9" i="31"/>
  <c r="C10" i="31"/>
  <c r="C11" i="31"/>
  <c r="C12" i="31"/>
  <c r="C13" i="31"/>
  <c r="C14" i="31"/>
  <c r="C15" i="31"/>
  <c r="C16" i="31"/>
  <c r="C17" i="31"/>
  <c r="C18" i="31"/>
  <c r="C19" i="31"/>
  <c r="C20" i="31"/>
  <c r="C21" i="31"/>
  <c r="C22" i="31"/>
  <c r="C23" i="31"/>
  <c r="C24" i="31"/>
  <c r="C25" i="31"/>
  <c r="C26" i="31"/>
  <c r="C27" i="31"/>
  <c r="C28" i="31"/>
  <c r="C29" i="31"/>
  <c r="C30" i="31"/>
  <c r="C31" i="31"/>
  <c r="C32" i="31"/>
  <c r="C33" i="31"/>
  <c r="C34" i="31"/>
  <c r="C35" i="31"/>
  <c r="C36" i="31"/>
  <c r="C37" i="31"/>
  <c r="C38" i="31"/>
  <c r="C39" i="31"/>
  <c r="C40" i="31"/>
  <c r="C41" i="31"/>
  <c r="C42" i="31"/>
  <c r="C43" i="31"/>
  <c r="C44" i="31"/>
  <c r="C45" i="31"/>
  <c r="C46" i="31"/>
  <c r="C47" i="31"/>
  <c r="C48" i="31"/>
  <c r="C49" i="31"/>
  <c r="C50" i="31"/>
  <c r="C51" i="31"/>
  <c r="C52" i="31"/>
  <c r="C53" i="31"/>
  <c r="C54" i="31"/>
  <c r="C55" i="31"/>
  <c r="C56" i="31"/>
  <c r="C57" i="31"/>
  <c r="C58" i="31"/>
  <c r="C59" i="31"/>
  <c r="C60" i="31"/>
  <c r="C61" i="31"/>
  <c r="C62" i="31"/>
  <c r="C63" i="31"/>
  <c r="C64" i="31"/>
  <c r="C65" i="31"/>
  <c r="C66" i="31"/>
  <c r="C67" i="31"/>
  <c r="C68" i="31"/>
  <c r="C69" i="31"/>
  <c r="C70" i="31"/>
  <c r="C71" i="31"/>
  <c r="C72" i="31"/>
  <c r="C73" i="31"/>
  <c r="C74" i="31"/>
  <c r="C75" i="31"/>
  <c r="C76" i="31"/>
  <c r="C77" i="31"/>
  <c r="C78" i="31"/>
  <c r="C79" i="31"/>
  <c r="C80" i="31"/>
  <c r="C81" i="31"/>
  <c r="C82" i="31"/>
  <c r="C83" i="31"/>
  <c r="C84" i="31"/>
  <c r="C85" i="31"/>
  <c r="C86" i="31"/>
  <c r="C87" i="31"/>
  <c r="C88" i="31"/>
  <c r="C89" i="31"/>
  <c r="C90" i="31"/>
  <c r="C91" i="31"/>
  <c r="C92" i="31"/>
  <c r="C93" i="31"/>
  <c r="C94" i="31"/>
  <c r="C95" i="31"/>
  <c r="C96" i="31"/>
  <c r="C97" i="31"/>
  <c r="C98" i="31"/>
  <c r="C99" i="31"/>
  <c r="C100" i="31"/>
  <c r="C101" i="31"/>
  <c r="C102" i="31"/>
  <c r="C103" i="31"/>
  <c r="C104" i="31"/>
  <c r="C105" i="31"/>
  <c r="C106" i="31"/>
  <c r="C107" i="31"/>
  <c r="C108" i="31"/>
  <c r="C109" i="31"/>
  <c r="C110" i="31"/>
  <c r="C111" i="31"/>
  <c r="C112" i="31"/>
  <c r="C113" i="31"/>
  <c r="C114" i="31"/>
  <c r="C115" i="31"/>
  <c r="C116" i="31"/>
  <c r="C117" i="31"/>
  <c r="C118" i="31"/>
  <c r="C119" i="31"/>
  <c r="C120" i="31"/>
  <c r="C121" i="31"/>
  <c r="C122" i="31"/>
  <c r="C123" i="31"/>
  <c r="C124" i="31"/>
  <c r="C125" i="31"/>
  <c r="C126" i="31"/>
  <c r="C127" i="31"/>
  <c r="C128" i="31"/>
  <c r="C129" i="31"/>
  <c r="C130" i="31"/>
  <c r="C131" i="31"/>
  <c r="C132" i="31"/>
  <c r="C133" i="31"/>
  <c r="C134" i="31"/>
  <c r="C135" i="31"/>
  <c r="C136" i="31"/>
  <c r="C137" i="31"/>
  <c r="C138" i="31"/>
  <c r="C139" i="31"/>
  <c r="C140" i="31"/>
  <c r="C141" i="31"/>
  <c r="C142" i="31"/>
  <c r="C143" i="31"/>
  <c r="C144" i="31"/>
  <c r="C145" i="31"/>
  <c r="C146" i="31"/>
  <c r="C147" i="31"/>
  <c r="C148" i="31"/>
  <c r="C149" i="31"/>
  <c r="C150" i="31"/>
  <c r="C151" i="31"/>
  <c r="C152" i="31"/>
  <c r="C153" i="31"/>
  <c r="C154" i="31"/>
  <c r="C155" i="31"/>
  <c r="C156" i="31"/>
  <c r="C157" i="31"/>
  <c r="C158" i="31"/>
  <c r="C159" i="31"/>
  <c r="C160" i="31"/>
  <c r="C161" i="31"/>
  <c r="C162" i="31"/>
  <c r="C163" i="31"/>
  <c r="C164" i="31"/>
  <c r="C165" i="31"/>
  <c r="C166" i="31"/>
  <c r="C167" i="31"/>
  <c r="C168" i="31"/>
  <c r="C169" i="31"/>
  <c r="C170" i="31"/>
  <c r="C171" i="31"/>
  <c r="C172" i="31"/>
  <c r="C173" i="31"/>
  <c r="C174" i="31"/>
  <c r="C175" i="31"/>
  <c r="C176" i="31"/>
  <c r="C177" i="31"/>
  <c r="C178" i="31"/>
  <c r="C179" i="31"/>
  <c r="C180" i="31"/>
  <c r="C181" i="31"/>
  <c r="C182" i="31"/>
  <c r="C183" i="31"/>
  <c r="C184" i="31"/>
  <c r="C185" i="31"/>
  <c r="C186" i="31"/>
  <c r="C187" i="31"/>
  <c r="C188" i="31"/>
  <c r="C189" i="31"/>
  <c r="C190" i="31"/>
  <c r="C191" i="31"/>
  <c r="C192" i="31"/>
  <c r="C193" i="31"/>
  <c r="C194" i="31"/>
  <c r="C195" i="31"/>
  <c r="C196" i="31"/>
  <c r="C197" i="31"/>
  <c r="C198" i="31"/>
  <c r="C199" i="31"/>
  <c r="C200" i="31"/>
  <c r="C201" i="31"/>
  <c r="C202" i="31"/>
  <c r="C203" i="31"/>
  <c r="C204" i="31"/>
  <c r="C205" i="31"/>
  <c r="C206" i="31"/>
  <c r="C207" i="31"/>
  <c r="C208" i="31"/>
  <c r="C209" i="31"/>
  <c r="C210" i="31"/>
  <c r="C211" i="31"/>
  <c r="C212" i="31"/>
  <c r="C213" i="31"/>
  <c r="C214" i="31"/>
  <c r="C215" i="31"/>
  <c r="C216" i="31"/>
  <c r="C217" i="31"/>
  <c r="C218" i="31"/>
  <c r="C219" i="31"/>
  <c r="C220" i="31"/>
  <c r="C221" i="31"/>
  <c r="C222" i="31"/>
  <c r="C223" i="31"/>
  <c r="C224" i="31"/>
  <c r="C225" i="31"/>
  <c r="C226" i="31"/>
  <c r="C227" i="31"/>
  <c r="C228" i="31"/>
  <c r="C229" i="31"/>
  <c r="C230" i="31"/>
  <c r="C231" i="31"/>
  <c r="C232" i="31"/>
  <c r="C233" i="31"/>
  <c r="C234" i="31"/>
  <c r="C235" i="31"/>
  <c r="C236" i="31"/>
  <c r="C237" i="31"/>
  <c r="C238" i="31"/>
  <c r="C239" i="31"/>
  <c r="C240" i="31"/>
  <c r="C241" i="31"/>
  <c r="C242" i="31"/>
  <c r="C243" i="31"/>
  <c r="C244" i="31"/>
  <c r="C245" i="31"/>
  <c r="C246" i="31"/>
  <c r="C247" i="31"/>
  <c r="C248" i="31"/>
  <c r="C249" i="31"/>
  <c r="C250" i="31"/>
  <c r="C251" i="31"/>
  <c r="C252" i="31"/>
  <c r="C253" i="31"/>
  <c r="C254" i="31"/>
  <c r="C255" i="31"/>
  <c r="C256" i="31"/>
  <c r="C257" i="31"/>
  <c r="C258" i="31"/>
  <c r="C259" i="31"/>
  <c r="C260" i="31"/>
  <c r="C261" i="31"/>
  <c r="C262" i="31"/>
  <c r="C263" i="31"/>
  <c r="C264" i="31"/>
  <c r="C265" i="31"/>
  <c r="C266" i="31"/>
  <c r="C267" i="31"/>
  <c r="C268" i="31"/>
  <c r="C269" i="31"/>
  <c r="C270" i="31"/>
  <c r="C271" i="31"/>
  <c r="C272" i="31"/>
  <c r="C273" i="31"/>
  <c r="AB132" i="17"/>
  <c r="AC132" i="17"/>
  <c r="AD132" i="17"/>
  <c r="AE132" i="17"/>
  <c r="AF132" i="17"/>
  <c r="AG132" i="17"/>
  <c r="AB122" i="17"/>
  <c r="AC122" i="17"/>
  <c r="AD122" i="17"/>
  <c r="AE122" i="17"/>
  <c r="AF122" i="17"/>
  <c r="AG122" i="17"/>
  <c r="AB109" i="17"/>
  <c r="AC109" i="17"/>
  <c r="AD109" i="17"/>
  <c r="AE109" i="17"/>
  <c r="AF109" i="17"/>
  <c r="AG109" i="17"/>
  <c r="AB99" i="17"/>
  <c r="AC99" i="17"/>
  <c r="AD99" i="17"/>
  <c r="AE99" i="17"/>
  <c r="AF99" i="17"/>
  <c r="AG99" i="17"/>
  <c r="AB89" i="17"/>
  <c r="AC89" i="17"/>
  <c r="AD89" i="17"/>
  <c r="AE89" i="17"/>
  <c r="AF89" i="17"/>
  <c r="AG89" i="17"/>
  <c r="AA132" i="17"/>
  <c r="Y132" i="17"/>
  <c r="AA122" i="17"/>
  <c r="Y122" i="17"/>
  <c r="AA109" i="17"/>
  <c r="Y109" i="17"/>
  <c r="AA99" i="17"/>
  <c r="Y99" i="17"/>
  <c r="AA89" i="17"/>
  <c r="Y89" i="17"/>
  <c r="O132" i="17"/>
  <c r="P132" i="17"/>
  <c r="R132" i="17"/>
  <c r="S132" i="17"/>
  <c r="U132" i="17"/>
  <c r="V132" i="17"/>
  <c r="O122" i="17"/>
  <c r="P122" i="17"/>
  <c r="R122" i="17"/>
  <c r="S122" i="17"/>
  <c r="U122" i="17"/>
  <c r="V122" i="17"/>
  <c r="O109" i="17"/>
  <c r="P109" i="17"/>
  <c r="R109" i="17"/>
  <c r="S109" i="17"/>
  <c r="U109" i="17"/>
  <c r="V109" i="17"/>
  <c r="O99" i="17"/>
  <c r="P99" i="17"/>
  <c r="R99" i="17"/>
  <c r="S99" i="17"/>
  <c r="U99" i="17"/>
  <c r="V99" i="17"/>
  <c r="O89" i="17"/>
  <c r="P89" i="17"/>
  <c r="R89" i="17"/>
  <c r="S89" i="17"/>
  <c r="U89" i="17"/>
  <c r="V89" i="17"/>
  <c r="AL132" i="17"/>
  <c r="AM132" i="17"/>
  <c r="AN132" i="17"/>
  <c r="AL122" i="17"/>
  <c r="AM122" i="17"/>
  <c r="AN122" i="17"/>
  <c r="AL109" i="17"/>
  <c r="AM109" i="17"/>
  <c r="AN109" i="17"/>
  <c r="AL99" i="17"/>
  <c r="AM99" i="17"/>
  <c r="AN99" i="17"/>
  <c r="AL89" i="17"/>
  <c r="AM89" i="17"/>
  <c r="AN89" i="17"/>
  <c r="K91" i="17"/>
  <c r="M91" i="17" s="1"/>
  <c r="M132" i="17"/>
  <c r="M122" i="17"/>
  <c r="M109" i="17"/>
  <c r="M99" i="17"/>
  <c r="M89" i="17"/>
  <c r="K100" i="17"/>
  <c r="M100" i="17" s="1"/>
  <c r="K132" i="17"/>
  <c r="K122" i="17"/>
  <c r="K109" i="17"/>
  <c r="K99" i="17"/>
  <c r="K89" i="17"/>
  <c r="K78" i="17"/>
  <c r="J132" i="17"/>
  <c r="J122" i="17"/>
  <c r="J109" i="17"/>
  <c r="J99" i="17"/>
  <c r="J89" i="17"/>
  <c r="I132" i="17"/>
  <c r="I122" i="17"/>
  <c r="H132" i="17"/>
  <c r="H122" i="17"/>
  <c r="D132" i="17"/>
  <c r="E132" i="17"/>
  <c r="F132" i="17"/>
  <c r="G132" i="17"/>
  <c r="G122" i="17"/>
  <c r="F122" i="17"/>
  <c r="E122" i="17"/>
  <c r="D122" i="17"/>
  <c r="I109" i="17"/>
  <c r="I99" i="17"/>
  <c r="I89" i="17"/>
  <c r="H90" i="17"/>
  <c r="I90" i="17" s="1"/>
  <c r="J90" i="17" s="1"/>
  <c r="H109" i="17"/>
  <c r="H99" i="17"/>
  <c r="H89" i="17"/>
  <c r="G109" i="17"/>
  <c r="D109" i="17"/>
  <c r="E109" i="17"/>
  <c r="F109" i="17"/>
  <c r="D99" i="17"/>
  <c r="E99" i="17"/>
  <c r="F99" i="17"/>
  <c r="G99" i="17"/>
  <c r="G89" i="17"/>
  <c r="F89" i="17"/>
  <c r="E89" i="17"/>
  <c r="D89" i="17"/>
  <c r="AB77" i="17"/>
  <c r="AC77" i="17"/>
  <c r="AD77" i="17"/>
  <c r="AE77" i="17"/>
  <c r="AF77" i="17"/>
  <c r="AG77" i="17"/>
  <c r="AB65" i="17"/>
  <c r="AC65" i="17"/>
  <c r="AD65" i="17"/>
  <c r="AE65" i="17"/>
  <c r="AF65" i="17"/>
  <c r="AG65" i="17"/>
  <c r="O77" i="17"/>
  <c r="P77" i="17"/>
  <c r="R77" i="17"/>
  <c r="S77" i="17"/>
  <c r="U77" i="17"/>
  <c r="V77" i="17"/>
  <c r="AA77" i="17"/>
  <c r="Y77" i="17"/>
  <c r="AA65" i="17"/>
  <c r="Y65" i="17"/>
  <c r="O65" i="17"/>
  <c r="P65" i="17"/>
  <c r="R65" i="17"/>
  <c r="S65" i="17"/>
  <c r="U65" i="17"/>
  <c r="V65" i="17"/>
  <c r="M77" i="17"/>
  <c r="M65" i="17"/>
  <c r="M52" i="17"/>
  <c r="M41" i="17"/>
  <c r="M29" i="17"/>
  <c r="M21" i="17"/>
  <c r="M13" i="17"/>
  <c r="C285" i="29"/>
  <c r="C373" i="29"/>
  <c r="AN77" i="17"/>
  <c r="AM77" i="17"/>
  <c r="AL77" i="17"/>
  <c r="AN65" i="17"/>
  <c r="AM65" i="17"/>
  <c r="AL65" i="17"/>
  <c r="K77" i="17"/>
  <c r="J77" i="17"/>
  <c r="I79" i="17"/>
  <c r="J79" i="17" s="1"/>
  <c r="I80" i="17"/>
  <c r="J80" i="17" s="1"/>
  <c r="I81" i="17"/>
  <c r="J81" i="17" s="1"/>
  <c r="I82" i="17"/>
  <c r="J82" i="17" s="1"/>
  <c r="I78" i="17"/>
  <c r="J78" i="17" s="1"/>
  <c r="I77" i="17"/>
  <c r="K65" i="17"/>
  <c r="J65" i="17"/>
  <c r="H65" i="17"/>
  <c r="G77" i="17"/>
  <c r="G65" i="17"/>
  <c r="AG52" i="17"/>
  <c r="AF52" i="17"/>
  <c r="AE52" i="17"/>
  <c r="AD52" i="17"/>
  <c r="AC52" i="17"/>
  <c r="AB52" i="17"/>
  <c r="AG41" i="17"/>
  <c r="AF41" i="17"/>
  <c r="AE41" i="17"/>
  <c r="AD41" i="17"/>
  <c r="AC41" i="17"/>
  <c r="AB41" i="17"/>
  <c r="AA52" i="17"/>
  <c r="Y52" i="17"/>
  <c r="AA41" i="17"/>
  <c r="Y41" i="17"/>
  <c r="V52" i="17"/>
  <c r="U52" i="17"/>
  <c r="S52" i="17"/>
  <c r="R52" i="17"/>
  <c r="P52" i="17"/>
  <c r="O52" i="17"/>
  <c r="V41" i="17"/>
  <c r="U41" i="17"/>
  <c r="S41" i="17"/>
  <c r="R41" i="17"/>
  <c r="P41" i="17"/>
  <c r="O41" i="17"/>
  <c r="AN52" i="17"/>
  <c r="AM52" i="17"/>
  <c r="AL52" i="17"/>
  <c r="AN41" i="17"/>
  <c r="AM41" i="17"/>
  <c r="AL41" i="17"/>
  <c r="K52" i="17"/>
  <c r="K41" i="17"/>
  <c r="J52" i="17"/>
  <c r="J41" i="17"/>
  <c r="I52" i="17"/>
  <c r="I41" i="17"/>
  <c r="H52" i="17"/>
  <c r="H41" i="17"/>
  <c r="G52" i="17"/>
  <c r="G41" i="17"/>
  <c r="I30" i="17"/>
  <c r="J30" i="17" s="1"/>
  <c r="AG29" i="17"/>
  <c r="AE29" i="17"/>
  <c r="AC29" i="17"/>
  <c r="AC21" i="17"/>
  <c r="AE21" i="17"/>
  <c r="AG21" i="17"/>
  <c r="AG13" i="17"/>
  <c r="AE13" i="17"/>
  <c r="AC13" i="17"/>
  <c r="AF29" i="17"/>
  <c r="AD29" i="17"/>
  <c r="AB29" i="17"/>
  <c r="AF21" i="17"/>
  <c r="AD21" i="17"/>
  <c r="AB21" i="17"/>
  <c r="AF13" i="17"/>
  <c r="AD13" i="17"/>
  <c r="AB13" i="17"/>
  <c r="AA29" i="17"/>
  <c r="AA21" i="17"/>
  <c r="AA13" i="17"/>
  <c r="Y29" i="17"/>
  <c r="Y21" i="17"/>
  <c r="Y13" i="17"/>
  <c r="AN29" i="17"/>
  <c r="AM29" i="17"/>
  <c r="AL29" i="17"/>
  <c r="AN21" i="17"/>
  <c r="AM21" i="17"/>
  <c r="AL21" i="17"/>
  <c r="AN13" i="17"/>
  <c r="AM13" i="17"/>
  <c r="AL13" i="17"/>
  <c r="V29" i="17"/>
  <c r="U29" i="17"/>
  <c r="V21" i="17"/>
  <c r="U21" i="17"/>
  <c r="S29" i="17"/>
  <c r="R29" i="17"/>
  <c r="S21" i="17"/>
  <c r="R21" i="17"/>
  <c r="P29" i="17"/>
  <c r="O29" i="17"/>
  <c r="P21" i="17"/>
  <c r="O21" i="17"/>
  <c r="V13" i="17"/>
  <c r="U13" i="17"/>
  <c r="S13" i="17"/>
  <c r="R13" i="17"/>
  <c r="P13" i="17"/>
  <c r="O13" i="17"/>
  <c r="K13" i="17"/>
  <c r="J13" i="17"/>
  <c r="J29" i="17"/>
  <c r="J21" i="17"/>
  <c r="K29" i="17"/>
  <c r="K21" i="17"/>
  <c r="H1" i="17"/>
  <c r="I31" i="17"/>
  <c r="J31" i="17" s="1"/>
  <c r="I32" i="17"/>
  <c r="J32" i="17" s="1"/>
  <c r="I33" i="17"/>
  <c r="J33" i="17" s="1"/>
  <c r="I34" i="17"/>
  <c r="J34" i="17" s="1"/>
  <c r="I23" i="17"/>
  <c r="J23" i="17" s="1"/>
  <c r="I24" i="17"/>
  <c r="J24" i="17" s="1"/>
  <c r="I25" i="17"/>
  <c r="J25" i="17" s="1"/>
  <c r="I26" i="17"/>
  <c r="J26" i="17" s="1"/>
  <c r="I22" i="17"/>
  <c r="J22" i="17" s="1"/>
  <c r="I15" i="17"/>
  <c r="J15" i="17" s="1"/>
  <c r="I16" i="17"/>
  <c r="J16" i="17" s="1"/>
  <c r="I17" i="17"/>
  <c r="J17" i="17" s="1"/>
  <c r="I18" i="17"/>
  <c r="J18" i="17" s="1"/>
  <c r="I14" i="17"/>
  <c r="J14" i="17" s="1"/>
  <c r="I29" i="17"/>
  <c r="I21" i="17"/>
  <c r="I13" i="17"/>
  <c r="H29" i="17"/>
  <c r="H21" i="17"/>
  <c r="H13" i="17"/>
  <c r="G29" i="17"/>
  <c r="G21" i="17"/>
  <c r="G13" i="17"/>
  <c r="AO13" i="20"/>
  <c r="AP13" i="20"/>
  <c r="AQ13" i="20"/>
  <c r="C865" i="30"/>
  <c r="C864" i="30"/>
  <c r="C863" i="30"/>
  <c r="C862" i="30"/>
  <c r="C861" i="30"/>
  <c r="C860" i="30"/>
  <c r="C859" i="30"/>
  <c r="C858" i="30"/>
  <c r="C857" i="30"/>
  <c r="C856" i="30"/>
  <c r="C855" i="30"/>
  <c r="C854" i="30"/>
  <c r="C853" i="30"/>
  <c r="C852" i="30"/>
  <c r="C851" i="30"/>
  <c r="C850" i="30"/>
  <c r="C849" i="30"/>
  <c r="C848" i="30"/>
  <c r="C847" i="30"/>
  <c r="C846" i="30"/>
  <c r="C845" i="30"/>
  <c r="C844" i="30"/>
  <c r="C843" i="30"/>
  <c r="C842" i="30"/>
  <c r="C841" i="30"/>
  <c r="C840" i="30"/>
  <c r="C839" i="30"/>
  <c r="C838" i="30"/>
  <c r="C837" i="30"/>
  <c r="C836" i="30"/>
  <c r="C835" i="30"/>
  <c r="C834" i="30"/>
  <c r="C833" i="30"/>
  <c r="C832" i="30"/>
  <c r="C831" i="30"/>
  <c r="C830" i="30"/>
  <c r="C829" i="30"/>
  <c r="C828" i="30"/>
  <c r="C827" i="30"/>
  <c r="C826" i="30"/>
  <c r="C825" i="30"/>
  <c r="C824" i="30"/>
  <c r="C823" i="30"/>
  <c r="C822" i="30"/>
  <c r="C821" i="30"/>
  <c r="C820" i="30"/>
  <c r="C819" i="30"/>
  <c r="C818" i="30"/>
  <c r="C817" i="30"/>
  <c r="C816" i="30"/>
  <c r="C815" i="30"/>
  <c r="C814" i="30"/>
  <c r="C813" i="30"/>
  <c r="C812" i="30"/>
  <c r="C811" i="30"/>
  <c r="C810" i="30"/>
  <c r="C809" i="30"/>
  <c r="C808" i="30"/>
  <c r="C807" i="30"/>
  <c r="C806" i="30"/>
  <c r="C805" i="30"/>
  <c r="C804" i="30"/>
  <c r="C803" i="30"/>
  <c r="C802" i="30"/>
  <c r="C801" i="30"/>
  <c r="C800" i="30"/>
  <c r="C799" i="30"/>
  <c r="C798" i="30"/>
  <c r="C797" i="30"/>
  <c r="C796" i="30"/>
  <c r="C795" i="30"/>
  <c r="C794" i="30"/>
  <c r="C793" i="30"/>
  <c r="C792" i="30"/>
  <c r="C791" i="30"/>
  <c r="C790" i="30"/>
  <c r="C789" i="30"/>
  <c r="C788" i="30"/>
  <c r="C787" i="30"/>
  <c r="C786" i="30"/>
  <c r="C785" i="30"/>
  <c r="C784" i="30"/>
  <c r="C783" i="30"/>
  <c r="C782" i="30"/>
  <c r="C781" i="30"/>
  <c r="C780" i="30"/>
  <c r="C779" i="30"/>
  <c r="C778" i="30"/>
  <c r="C777" i="30"/>
  <c r="C776" i="30"/>
  <c r="C775" i="30"/>
  <c r="C774" i="30"/>
  <c r="C773" i="30"/>
  <c r="C772" i="30"/>
  <c r="C771" i="30"/>
  <c r="C770" i="30"/>
  <c r="C769" i="30"/>
  <c r="C768" i="30"/>
  <c r="C767" i="30"/>
  <c r="C766" i="30"/>
  <c r="C765" i="30"/>
  <c r="C764" i="30"/>
  <c r="C763" i="30"/>
  <c r="C762" i="30"/>
  <c r="C761" i="30"/>
  <c r="C760" i="30"/>
  <c r="C759" i="30"/>
  <c r="C758" i="30"/>
  <c r="C757" i="30"/>
  <c r="C756" i="30"/>
  <c r="C755" i="30"/>
  <c r="C754" i="30"/>
  <c r="C753" i="30"/>
  <c r="C752" i="30"/>
  <c r="C751" i="30"/>
  <c r="C750" i="30"/>
  <c r="C749" i="30"/>
  <c r="C748" i="30"/>
  <c r="C747" i="30"/>
  <c r="C746" i="30"/>
  <c r="C745" i="30"/>
  <c r="C744" i="30"/>
  <c r="C743" i="30"/>
  <c r="C742" i="30"/>
  <c r="C741" i="30"/>
  <c r="C740" i="30"/>
  <c r="C739" i="30"/>
  <c r="C738" i="30"/>
  <c r="C737" i="30"/>
  <c r="C736" i="30"/>
  <c r="C735" i="30"/>
  <c r="C734" i="30"/>
  <c r="C733" i="30"/>
  <c r="C732" i="30"/>
  <c r="C731" i="30"/>
  <c r="C730" i="30"/>
  <c r="C729" i="30"/>
  <c r="C728" i="30"/>
  <c r="C727" i="30"/>
  <c r="C726" i="30"/>
  <c r="C725" i="30"/>
  <c r="C724" i="30"/>
  <c r="C723" i="30"/>
  <c r="C722" i="30"/>
  <c r="C721" i="30"/>
  <c r="C720" i="30"/>
  <c r="C719" i="30"/>
  <c r="C718" i="30"/>
  <c r="C717" i="30"/>
  <c r="C716" i="30"/>
  <c r="C715" i="30"/>
  <c r="C714" i="30"/>
  <c r="C713" i="30"/>
  <c r="C712" i="30"/>
  <c r="C711" i="30"/>
  <c r="C710" i="30"/>
  <c r="C709" i="30"/>
  <c r="C708" i="30"/>
  <c r="C707" i="30"/>
  <c r="C706" i="30"/>
  <c r="C705" i="30"/>
  <c r="C704" i="30"/>
  <c r="C703" i="30"/>
  <c r="C702" i="30"/>
  <c r="C701" i="30"/>
  <c r="C700" i="30"/>
  <c r="C699" i="30"/>
  <c r="C698" i="30"/>
  <c r="C697" i="30"/>
  <c r="C696" i="30"/>
  <c r="C695" i="30"/>
  <c r="C694" i="30"/>
  <c r="C693" i="30"/>
  <c r="C692" i="30"/>
  <c r="C691" i="30"/>
  <c r="C690" i="30"/>
  <c r="C689" i="30"/>
  <c r="C688" i="30"/>
  <c r="C687" i="30"/>
  <c r="C686" i="30"/>
  <c r="C685" i="30"/>
  <c r="C684" i="30"/>
  <c r="C683" i="30"/>
  <c r="C682" i="30"/>
  <c r="C681" i="30"/>
  <c r="C680" i="30"/>
  <c r="C679" i="30"/>
  <c r="C678" i="30"/>
  <c r="C677" i="30"/>
  <c r="C676" i="30"/>
  <c r="C675" i="30"/>
  <c r="C674" i="30"/>
  <c r="C673" i="30"/>
  <c r="C672" i="30"/>
  <c r="C671" i="30"/>
  <c r="C670" i="30"/>
  <c r="C669" i="30"/>
  <c r="C668" i="30"/>
  <c r="C667" i="30"/>
  <c r="C666" i="30"/>
  <c r="C665" i="30"/>
  <c r="C664" i="30"/>
  <c r="C663" i="30"/>
  <c r="C662" i="30"/>
  <c r="C661" i="30"/>
  <c r="C660" i="30"/>
  <c r="C659" i="30"/>
  <c r="C658" i="30"/>
  <c r="C657" i="30"/>
  <c r="C656" i="30"/>
  <c r="C655" i="30"/>
  <c r="C654" i="30"/>
  <c r="C653" i="30"/>
  <c r="C652" i="30"/>
  <c r="C651" i="30"/>
  <c r="C650" i="30"/>
  <c r="C649" i="30"/>
  <c r="C648" i="30"/>
  <c r="C647" i="30"/>
  <c r="C646" i="30"/>
  <c r="C645" i="30"/>
  <c r="C644" i="30"/>
  <c r="C643" i="30"/>
  <c r="C642" i="30"/>
  <c r="C641" i="30"/>
  <c r="C640" i="30"/>
  <c r="C639" i="30"/>
  <c r="C638" i="30"/>
  <c r="C637" i="30"/>
  <c r="C636" i="30"/>
  <c r="C635" i="30"/>
  <c r="C634" i="30"/>
  <c r="C633" i="30"/>
  <c r="C632" i="30"/>
  <c r="C631" i="30"/>
  <c r="C630" i="30"/>
  <c r="C629" i="30"/>
  <c r="C628" i="30"/>
  <c r="C627" i="30"/>
  <c r="C626" i="30"/>
  <c r="C625" i="30"/>
  <c r="C624" i="30"/>
  <c r="C623" i="30"/>
  <c r="C622" i="30"/>
  <c r="C621" i="30"/>
  <c r="C620" i="30"/>
  <c r="C619" i="30"/>
  <c r="C618" i="30"/>
  <c r="C617" i="30"/>
  <c r="C615" i="30"/>
  <c r="C614" i="30"/>
  <c r="C613" i="30"/>
  <c r="C612" i="30"/>
  <c r="C611" i="30"/>
  <c r="C610" i="30"/>
  <c r="C609" i="30"/>
  <c r="C608" i="30"/>
  <c r="C607" i="30"/>
  <c r="C606" i="30"/>
  <c r="C605" i="30"/>
  <c r="C604" i="30"/>
  <c r="C603" i="30"/>
  <c r="C602" i="30"/>
  <c r="C601" i="30"/>
  <c r="C600" i="30"/>
  <c r="C599" i="30"/>
  <c r="C598" i="30"/>
  <c r="C597" i="30"/>
  <c r="C596" i="30"/>
  <c r="C595" i="30"/>
  <c r="C594" i="30"/>
  <c r="C593" i="30"/>
  <c r="C592" i="30"/>
  <c r="C591" i="30"/>
  <c r="C590" i="30"/>
  <c r="C589" i="30"/>
  <c r="C588" i="30"/>
  <c r="C587" i="30"/>
  <c r="C586" i="30"/>
  <c r="C585" i="30"/>
  <c r="C584" i="30"/>
  <c r="C583" i="30"/>
  <c r="C582" i="30"/>
  <c r="C581" i="30"/>
  <c r="C580" i="30"/>
  <c r="C579" i="30"/>
  <c r="C578" i="30"/>
  <c r="C577" i="30"/>
  <c r="C576" i="30"/>
  <c r="C575" i="30"/>
  <c r="C574" i="30"/>
  <c r="C573" i="30"/>
  <c r="C572" i="30"/>
  <c r="C571" i="30"/>
  <c r="C570" i="30"/>
  <c r="C569" i="30"/>
  <c r="C568" i="30"/>
  <c r="C567" i="30"/>
  <c r="C566" i="30"/>
  <c r="C565" i="30"/>
  <c r="C564" i="30"/>
  <c r="C563" i="30"/>
  <c r="C562" i="30"/>
  <c r="C561" i="30"/>
  <c r="C560" i="30"/>
  <c r="C559" i="30"/>
  <c r="C558" i="30"/>
  <c r="C557" i="30"/>
  <c r="C556" i="30"/>
  <c r="C555" i="30"/>
  <c r="C554" i="30"/>
  <c r="C553" i="30"/>
  <c r="C552" i="30"/>
  <c r="C551" i="30"/>
  <c r="C550" i="30"/>
  <c r="C549" i="30"/>
  <c r="C548" i="30"/>
  <c r="C547" i="30"/>
  <c r="C546" i="30"/>
  <c r="C545" i="30"/>
  <c r="C544" i="30"/>
  <c r="C543" i="30"/>
  <c r="C542" i="30"/>
  <c r="C541" i="30"/>
  <c r="C540" i="30"/>
  <c r="C539" i="30"/>
  <c r="C538" i="30"/>
  <c r="C537" i="30"/>
  <c r="C536" i="30"/>
  <c r="C535" i="30"/>
  <c r="C534" i="30"/>
  <c r="C533" i="30"/>
  <c r="C532" i="30"/>
  <c r="C531" i="30"/>
  <c r="C530" i="30"/>
  <c r="C529" i="30"/>
  <c r="C528" i="30"/>
  <c r="C527" i="30"/>
  <c r="C526" i="30"/>
  <c r="C525" i="30"/>
  <c r="C524" i="30"/>
  <c r="C523" i="30"/>
  <c r="C522" i="30"/>
  <c r="C521" i="30"/>
  <c r="C520" i="30"/>
  <c r="C519" i="30"/>
  <c r="C518" i="30"/>
  <c r="C517" i="30"/>
  <c r="C516" i="30"/>
  <c r="C515" i="30"/>
  <c r="C514" i="30"/>
  <c r="C513" i="30"/>
  <c r="C512" i="30"/>
  <c r="C511" i="30"/>
  <c r="C510" i="30"/>
  <c r="C509" i="30"/>
  <c r="C508" i="30"/>
  <c r="C507" i="30"/>
  <c r="C506" i="30"/>
  <c r="C505" i="30"/>
  <c r="C504" i="30"/>
  <c r="C503" i="30"/>
  <c r="C502" i="30"/>
  <c r="C501" i="30"/>
  <c r="C500" i="30"/>
  <c r="C499" i="30"/>
  <c r="C498" i="30"/>
  <c r="C497" i="30"/>
  <c r="C496" i="30"/>
  <c r="C495" i="30"/>
  <c r="C494" i="30"/>
  <c r="C493" i="30"/>
  <c r="C492" i="30"/>
  <c r="C491" i="30"/>
  <c r="C490" i="30"/>
  <c r="C489" i="30"/>
  <c r="C488" i="30"/>
  <c r="C487" i="30"/>
  <c r="C486" i="30"/>
  <c r="C485" i="30"/>
  <c r="C484" i="30"/>
  <c r="C483" i="30"/>
  <c r="C482" i="30"/>
  <c r="C481" i="30"/>
  <c r="C480" i="30"/>
  <c r="C479" i="30"/>
  <c r="C478" i="30"/>
  <c r="C477" i="30"/>
  <c r="C476" i="30"/>
  <c r="C475" i="30"/>
  <c r="C474" i="30"/>
  <c r="C473" i="30"/>
  <c r="C472" i="30"/>
  <c r="C471" i="30"/>
  <c r="C470" i="30"/>
  <c r="C469" i="30"/>
  <c r="C468" i="30"/>
  <c r="C467" i="30"/>
  <c r="C466" i="30"/>
  <c r="C465" i="30"/>
  <c r="C464" i="30"/>
  <c r="C463" i="30"/>
  <c r="C462" i="30"/>
  <c r="C461" i="30"/>
  <c r="C460" i="30"/>
  <c r="C459" i="30"/>
  <c r="C458" i="30"/>
  <c r="C457" i="30"/>
  <c r="C456" i="30"/>
  <c r="C455" i="30"/>
  <c r="C454" i="30"/>
  <c r="C453" i="30"/>
  <c r="C452" i="30"/>
  <c r="C451" i="30"/>
  <c r="C450" i="30"/>
  <c r="C449" i="30"/>
  <c r="C448" i="30"/>
  <c r="C447" i="30"/>
  <c r="C446" i="30"/>
  <c r="C445" i="30"/>
  <c r="C444" i="30"/>
  <c r="C443" i="30"/>
  <c r="C442" i="30"/>
  <c r="C441" i="30"/>
  <c r="C440" i="30"/>
  <c r="C439" i="30"/>
  <c r="C438" i="30"/>
  <c r="C437" i="30"/>
  <c r="C436" i="30"/>
  <c r="C435" i="30"/>
  <c r="C434" i="30"/>
  <c r="C433" i="30"/>
  <c r="C432" i="30"/>
  <c r="C431" i="30"/>
  <c r="C430" i="30"/>
  <c r="C429" i="30"/>
  <c r="C428" i="30"/>
  <c r="C427" i="30"/>
  <c r="C426" i="30"/>
  <c r="C425" i="30"/>
  <c r="C424" i="30"/>
  <c r="C423" i="30"/>
  <c r="C422" i="30"/>
  <c r="C421" i="30"/>
  <c r="C420" i="30"/>
  <c r="C419" i="30"/>
  <c r="C418" i="30"/>
  <c r="C417" i="30"/>
  <c r="C416" i="30"/>
  <c r="C415" i="30"/>
  <c r="C414" i="30"/>
  <c r="C413" i="30"/>
  <c r="C412" i="30"/>
  <c r="C411" i="30"/>
  <c r="C410" i="30"/>
  <c r="C409" i="30"/>
  <c r="C408" i="30"/>
  <c r="C407" i="30"/>
  <c r="C406" i="30"/>
  <c r="C405" i="30"/>
  <c r="C404" i="30"/>
  <c r="C403" i="30"/>
  <c r="C402" i="30"/>
  <c r="C401" i="30"/>
  <c r="C400" i="30"/>
  <c r="C399" i="30"/>
  <c r="C398" i="30"/>
  <c r="C397" i="30"/>
  <c r="C396" i="30"/>
  <c r="C395" i="30"/>
  <c r="C394" i="30"/>
  <c r="C393" i="30"/>
  <c r="C392" i="30"/>
  <c r="C391" i="30"/>
  <c r="C390" i="30"/>
  <c r="C389" i="30"/>
  <c r="C388" i="30"/>
  <c r="C387" i="30"/>
  <c r="C386" i="30"/>
  <c r="C385" i="30"/>
  <c r="C384" i="30"/>
  <c r="C383" i="30"/>
  <c r="C382" i="30"/>
  <c r="C381" i="30"/>
  <c r="C380" i="30"/>
  <c r="C379" i="30"/>
  <c r="C378" i="30"/>
  <c r="C377" i="30"/>
  <c r="C376" i="30"/>
  <c r="C375" i="30"/>
  <c r="C374" i="30"/>
  <c r="C373" i="30"/>
  <c r="C372" i="30"/>
  <c r="C371" i="30"/>
  <c r="C370" i="30"/>
  <c r="C369" i="30"/>
  <c r="C368" i="30"/>
  <c r="C363" i="30"/>
  <c r="C361" i="30"/>
  <c r="C360" i="30"/>
  <c r="C359" i="30"/>
  <c r="C358" i="30"/>
  <c r="C357" i="30"/>
  <c r="C356" i="30"/>
  <c r="C355" i="30"/>
  <c r="C354" i="30"/>
  <c r="C353" i="30"/>
  <c r="C352" i="30"/>
  <c r="C351" i="30"/>
  <c r="C350" i="30"/>
  <c r="C349" i="30"/>
  <c r="C348" i="30"/>
  <c r="C347" i="30"/>
  <c r="C346" i="30"/>
  <c r="C345" i="30"/>
  <c r="C344" i="30"/>
  <c r="C343" i="30"/>
  <c r="C342" i="30"/>
  <c r="C341" i="30"/>
  <c r="C340" i="30"/>
  <c r="C339" i="30"/>
  <c r="C338" i="30"/>
  <c r="C337" i="30"/>
  <c r="C336" i="30"/>
  <c r="C335" i="30"/>
  <c r="C334" i="30"/>
  <c r="C333" i="30"/>
  <c r="C332" i="30"/>
  <c r="C331" i="30"/>
  <c r="C330" i="30"/>
  <c r="C329" i="30"/>
  <c r="C328" i="30"/>
  <c r="C327" i="30"/>
  <c r="C326" i="30"/>
  <c r="C325" i="30"/>
  <c r="C324" i="30"/>
  <c r="C323" i="30"/>
  <c r="C322" i="30"/>
  <c r="C321" i="30"/>
  <c r="C320" i="30"/>
  <c r="C319" i="30"/>
  <c r="C318" i="30"/>
  <c r="C317" i="30"/>
  <c r="C316" i="30"/>
  <c r="AD315" i="30"/>
  <c r="AD316" i="30" s="1"/>
  <c r="AD317" i="30" s="1"/>
  <c r="AD318" i="30" s="1"/>
  <c r="AD319" i="30" s="1"/>
  <c r="AD320" i="30" s="1"/>
  <c r="AD321" i="30" s="1"/>
  <c r="AD322" i="30" s="1"/>
  <c r="AD323" i="30" s="1"/>
  <c r="AC315" i="30"/>
  <c r="AC316" i="30" s="1"/>
  <c r="AC317" i="30" s="1"/>
  <c r="AC318" i="30" s="1"/>
  <c r="AC319" i="30" s="1"/>
  <c r="AC320" i="30" s="1"/>
  <c r="AC321" i="30" s="1"/>
  <c r="AC322" i="30" s="1"/>
  <c r="AC323" i="30" s="1"/>
  <c r="AB315" i="30"/>
  <c r="AB316" i="30" s="1"/>
  <c r="AB317" i="30" s="1"/>
  <c r="AB318" i="30" s="1"/>
  <c r="AB319" i="30" s="1"/>
  <c r="AB320" i="30" s="1"/>
  <c r="AB321" i="30" s="1"/>
  <c r="AB322" i="30" s="1"/>
  <c r="AB323" i="30" s="1"/>
  <c r="C315" i="30"/>
  <c r="C314" i="30"/>
  <c r="C313" i="30"/>
  <c r="C312" i="30"/>
  <c r="C311" i="30"/>
  <c r="C310" i="30"/>
  <c r="C309" i="30"/>
  <c r="C308" i="30"/>
  <c r="C307" i="30"/>
  <c r="C306" i="30"/>
  <c r="C305" i="30"/>
  <c r="AD304" i="30"/>
  <c r="AD305" i="30" s="1"/>
  <c r="AD306" i="30" s="1"/>
  <c r="AD307" i="30" s="1"/>
  <c r="AD308" i="30" s="1"/>
  <c r="AD309" i="30" s="1"/>
  <c r="AD310" i="30" s="1"/>
  <c r="AC304" i="30"/>
  <c r="AC305" i="30" s="1"/>
  <c r="AC306" i="30" s="1"/>
  <c r="AC307" i="30" s="1"/>
  <c r="AC308" i="30" s="1"/>
  <c r="AC309" i="30" s="1"/>
  <c r="AC310" i="30" s="1"/>
  <c r="AB304" i="30"/>
  <c r="AB305" i="30" s="1"/>
  <c r="AB306" i="30" s="1"/>
  <c r="AB307" i="30" s="1"/>
  <c r="AB308" i="30" s="1"/>
  <c r="AB309" i="30" s="1"/>
  <c r="AB310" i="30" s="1"/>
  <c r="C304" i="30"/>
  <c r="C303" i="30"/>
  <c r="C302" i="30"/>
  <c r="C301" i="30"/>
  <c r="C300" i="30"/>
  <c r="AD299" i="30"/>
  <c r="AD300" i="30" s="1"/>
  <c r="AC299" i="30"/>
  <c r="AC300" i="30" s="1"/>
  <c r="AB299" i="30"/>
  <c r="AB300" i="30" s="1"/>
  <c r="C299" i="30"/>
  <c r="C298" i="30"/>
  <c r="C297" i="30"/>
  <c r="C296" i="30"/>
  <c r="C295" i="30"/>
  <c r="C294" i="30"/>
  <c r="AD293" i="30"/>
  <c r="AD294" i="30" s="1"/>
  <c r="AD295" i="30" s="1"/>
  <c r="AC293" i="30"/>
  <c r="AC294" i="30" s="1"/>
  <c r="AC295" i="30" s="1"/>
  <c r="AB293" i="30"/>
  <c r="AB294" i="30" s="1"/>
  <c r="AB295" i="30" s="1"/>
  <c r="C293" i="30"/>
  <c r="C292" i="30"/>
  <c r="C291" i="30"/>
  <c r="C290" i="30"/>
  <c r="C289" i="30"/>
  <c r="C288" i="30"/>
  <c r="AC287" i="30"/>
  <c r="AC288" i="30" s="1"/>
  <c r="AC289" i="30" s="1"/>
  <c r="AC290" i="30" s="1"/>
  <c r="AC291" i="30" s="1"/>
  <c r="AB287" i="30"/>
  <c r="AB288" i="30" s="1"/>
  <c r="AB289" i="30" s="1"/>
  <c r="AB290" i="30" s="1"/>
  <c r="AB291" i="30" s="1"/>
  <c r="C287" i="30"/>
  <c r="C286" i="30"/>
  <c r="C285" i="30"/>
  <c r="C284" i="30"/>
  <c r="C283" i="30"/>
  <c r="C282" i="30"/>
  <c r="C281" i="30"/>
  <c r="C280" i="30"/>
  <c r="AL279" i="30"/>
  <c r="C279" i="30"/>
  <c r="AL278" i="30"/>
  <c r="C278" i="30"/>
  <c r="AL277" i="30"/>
  <c r="AL276" i="30"/>
  <c r="C276" i="30"/>
  <c r="AL275" i="30"/>
  <c r="C275" i="30"/>
  <c r="AL274" i="30"/>
  <c r="C274" i="30"/>
  <c r="AL273" i="30"/>
  <c r="C273" i="30"/>
  <c r="AL272" i="30"/>
  <c r="C272" i="30"/>
  <c r="AL271" i="30"/>
  <c r="C271" i="30"/>
  <c r="AL270" i="30"/>
  <c r="C270" i="30"/>
  <c r="AL269" i="30"/>
  <c r="C269" i="30"/>
  <c r="AL268" i="30"/>
  <c r="C268" i="30"/>
  <c r="AL267" i="30"/>
  <c r="C267" i="30"/>
  <c r="AL266" i="30"/>
  <c r="C266" i="30"/>
  <c r="AL265" i="30"/>
  <c r="C265" i="30"/>
  <c r="AL264" i="30"/>
  <c r="C264" i="30"/>
  <c r="AL263" i="30"/>
  <c r="C263" i="30"/>
  <c r="AL262" i="30"/>
  <c r="C262" i="30"/>
  <c r="AL261" i="30"/>
  <c r="C261" i="30"/>
  <c r="AL260" i="30"/>
  <c r="C260" i="30"/>
  <c r="AL259" i="30"/>
  <c r="C259" i="30"/>
  <c r="AL258" i="30"/>
  <c r="C258" i="30"/>
  <c r="AL257" i="30"/>
  <c r="C257" i="30"/>
  <c r="AL256" i="30"/>
  <c r="C256" i="30"/>
  <c r="AL255" i="30"/>
  <c r="C255" i="30"/>
  <c r="AL254" i="30"/>
  <c r="C254" i="30"/>
  <c r="AL253" i="30"/>
  <c r="C253" i="30"/>
  <c r="AL252" i="30"/>
  <c r="C252" i="30"/>
  <c r="AL251" i="30"/>
  <c r="C251" i="30"/>
  <c r="AL250" i="30"/>
  <c r="C250" i="30"/>
  <c r="AL249" i="30"/>
  <c r="C249" i="30"/>
  <c r="AL248" i="30"/>
  <c r="C248" i="30"/>
  <c r="AL247" i="30"/>
  <c r="C247" i="30"/>
  <c r="AL246" i="30"/>
  <c r="C246" i="30"/>
  <c r="AL245" i="30"/>
  <c r="C245" i="30"/>
  <c r="AL244" i="30"/>
  <c r="C244" i="30"/>
  <c r="AL243" i="30"/>
  <c r="C243" i="30"/>
  <c r="AL242" i="30"/>
  <c r="C242" i="30"/>
  <c r="AL241" i="30"/>
  <c r="C241" i="30"/>
  <c r="AL240" i="30"/>
  <c r="C240" i="30"/>
  <c r="AL239" i="30"/>
  <c r="C239" i="30"/>
  <c r="AL238" i="30"/>
  <c r="C238" i="30"/>
  <c r="AL237" i="30"/>
  <c r="C237" i="30"/>
  <c r="AL236" i="30"/>
  <c r="C236" i="30"/>
  <c r="AL235" i="30"/>
  <c r="C235" i="30"/>
  <c r="AL234" i="30"/>
  <c r="C234" i="30"/>
  <c r="AL233" i="30"/>
  <c r="C233" i="30"/>
  <c r="AL232" i="30"/>
  <c r="C232" i="30"/>
  <c r="AL231" i="30"/>
  <c r="AO231" i="30" s="1"/>
  <c r="C231" i="30"/>
  <c r="AL230" i="30"/>
  <c r="AO230" i="30" s="1"/>
  <c r="C230" i="30"/>
  <c r="AL229" i="30"/>
  <c r="C229" i="30"/>
  <c r="AL228" i="30"/>
  <c r="AO228" i="30" s="1"/>
  <c r="C228" i="30"/>
  <c r="AL227" i="30"/>
  <c r="AO227" i="30" s="1"/>
  <c r="C227" i="30"/>
  <c r="AL226" i="30"/>
  <c r="AO226" i="30" s="1"/>
  <c r="C226" i="30"/>
  <c r="AL225" i="30"/>
  <c r="AO225" i="30" s="1"/>
  <c r="C225" i="30"/>
  <c r="AL224" i="30"/>
  <c r="AO224" i="30" s="1"/>
  <c r="C224" i="30"/>
  <c r="AL223" i="30"/>
  <c r="C223" i="30"/>
  <c r="AL222" i="30"/>
  <c r="AO222" i="30" s="1"/>
  <c r="C222" i="30"/>
  <c r="AL221" i="30"/>
  <c r="AM221" i="30" s="1"/>
  <c r="C221" i="30"/>
  <c r="AL220" i="30"/>
  <c r="C220" i="30"/>
  <c r="AL219" i="30"/>
  <c r="AO219" i="30" s="1"/>
  <c r="C219" i="30"/>
  <c r="AL218" i="30"/>
  <c r="AO218" i="30" s="1"/>
  <c r="C218" i="30"/>
  <c r="AL217" i="30"/>
  <c r="C217" i="30"/>
  <c r="AL216" i="30"/>
  <c r="AO216" i="30" s="1"/>
  <c r="C216" i="30"/>
  <c r="AL215" i="30"/>
  <c r="AO215" i="30" s="1"/>
  <c r="C215" i="30"/>
  <c r="AL214" i="30"/>
  <c r="AO214" i="30" s="1"/>
  <c r="C214" i="30"/>
  <c r="AL213" i="30"/>
  <c r="AO213" i="30" s="1"/>
  <c r="C213" i="30"/>
  <c r="AL212" i="30"/>
  <c r="AO212" i="30" s="1"/>
  <c r="C212" i="30"/>
  <c r="AL211" i="30"/>
  <c r="C211" i="30"/>
  <c r="AL210" i="30"/>
  <c r="AO210" i="30" s="1"/>
  <c r="C210" i="30"/>
  <c r="AL209" i="30"/>
  <c r="AM209" i="30" s="1"/>
  <c r="C209" i="30"/>
  <c r="AL208" i="30"/>
  <c r="C208" i="30"/>
  <c r="AL207" i="30"/>
  <c r="AO207" i="30" s="1"/>
  <c r="C207" i="30"/>
  <c r="AL206" i="30"/>
  <c r="AO206" i="30" s="1"/>
  <c r="C206" i="30"/>
  <c r="AL205" i="30"/>
  <c r="AM205" i="30" s="1"/>
  <c r="C205" i="30"/>
  <c r="AL204" i="30"/>
  <c r="C204" i="30"/>
  <c r="AL203" i="30"/>
  <c r="AO203" i="30" s="1"/>
  <c r="C203" i="30"/>
  <c r="AL202" i="30"/>
  <c r="AO202" i="30" s="1"/>
  <c r="C202" i="30"/>
  <c r="AL201" i="30"/>
  <c r="AO201" i="30" s="1"/>
  <c r="C201" i="30"/>
  <c r="AL200" i="30"/>
  <c r="AO200" i="30" s="1"/>
  <c r="C200" i="30"/>
  <c r="AL199" i="30"/>
  <c r="AN199" i="30" s="1"/>
  <c r="C199" i="30"/>
  <c r="AL198" i="30"/>
  <c r="AO198" i="30" s="1"/>
  <c r="C198" i="30"/>
  <c r="AL197" i="30"/>
  <c r="AO197" i="30" s="1"/>
  <c r="C197" i="30"/>
  <c r="AL196" i="30"/>
  <c r="C196" i="30"/>
  <c r="AL195" i="30"/>
  <c r="C195" i="30"/>
  <c r="AL194" i="30"/>
  <c r="AO194" i="30" s="1"/>
  <c r="C194" i="30"/>
  <c r="AL193" i="30"/>
  <c r="AM193" i="30" s="1"/>
  <c r="C193" i="30"/>
  <c r="AL192" i="30"/>
  <c r="C192" i="30"/>
  <c r="AL191" i="30"/>
  <c r="AO191" i="30" s="1"/>
  <c r="C191" i="30"/>
  <c r="AL190" i="30"/>
  <c r="AO190" i="30" s="1"/>
  <c r="C190" i="30"/>
  <c r="AL189" i="30"/>
  <c r="AN189" i="30" s="1"/>
  <c r="C189" i="30"/>
  <c r="AL188" i="30"/>
  <c r="AO188" i="30" s="1"/>
  <c r="C188" i="30"/>
  <c r="AL187" i="30"/>
  <c r="C187" i="30"/>
  <c r="AL186" i="30"/>
  <c r="AO186" i="30" s="1"/>
  <c r="C186" i="30"/>
  <c r="AL185" i="30"/>
  <c r="AO185" i="30" s="1"/>
  <c r="C185" i="30"/>
  <c r="AL184" i="30"/>
  <c r="AM184" i="30" s="1"/>
  <c r="C184" i="30"/>
  <c r="AL183" i="30"/>
  <c r="C183" i="30"/>
  <c r="AL182" i="30"/>
  <c r="AO182" i="30" s="1"/>
  <c r="C182" i="30"/>
  <c r="AL181" i="30"/>
  <c r="AM181" i="30" s="1"/>
  <c r="C181" i="30"/>
  <c r="AL180" i="30"/>
  <c r="C180" i="30"/>
  <c r="AL179" i="30"/>
  <c r="AO179" i="30" s="1"/>
  <c r="C179" i="30"/>
  <c r="AL178" i="30"/>
  <c r="AO178" i="30" s="1"/>
  <c r="C178" i="30"/>
  <c r="AL177" i="30"/>
  <c r="AN177" i="30" s="1"/>
  <c r="C177" i="30"/>
  <c r="AL176" i="30"/>
  <c r="AO176" i="30" s="1"/>
  <c r="C176" i="30"/>
  <c r="AL175" i="30"/>
  <c r="AN175" i="30" s="1"/>
  <c r="C175" i="30"/>
  <c r="AL174" i="30"/>
  <c r="AO174" i="30" s="1"/>
  <c r="C174" i="30"/>
  <c r="AL173" i="30"/>
  <c r="AO173" i="30" s="1"/>
  <c r="C173" i="30"/>
  <c r="AL172" i="30"/>
  <c r="C172" i="30"/>
  <c r="AL171" i="30"/>
  <c r="C171" i="30"/>
  <c r="AL170" i="30"/>
  <c r="AO170" i="30" s="1"/>
  <c r="C170" i="30"/>
  <c r="AL169" i="30"/>
  <c r="AM169" i="30" s="1"/>
  <c r="C169" i="30"/>
  <c r="AL168" i="30"/>
  <c r="C168" i="30"/>
  <c r="AL167" i="30"/>
  <c r="AO167" i="30" s="1"/>
  <c r="C167" i="30"/>
  <c r="AL166" i="30"/>
  <c r="AO166" i="30" s="1"/>
  <c r="C166" i="30"/>
  <c r="AL165" i="30"/>
  <c r="C165" i="30"/>
  <c r="AL164" i="30"/>
  <c r="AO164" i="30" s="1"/>
  <c r="C164" i="30"/>
  <c r="AL163" i="30"/>
  <c r="AN163" i="30" s="1"/>
  <c r="C163" i="30"/>
  <c r="AL162" i="30"/>
  <c r="AO162" i="30" s="1"/>
  <c r="C162" i="30"/>
  <c r="AL161" i="30"/>
  <c r="AO161" i="30" s="1"/>
  <c r="C161" i="30"/>
  <c r="AL160" i="30"/>
  <c r="AM160" i="30" s="1"/>
  <c r="C160" i="30"/>
  <c r="AL159" i="30"/>
  <c r="C159" i="30"/>
  <c r="AL158" i="30"/>
  <c r="AO158" i="30" s="1"/>
  <c r="C158" i="30"/>
  <c r="AL157" i="30"/>
  <c r="AM157" i="30" s="1"/>
  <c r="C157" i="30"/>
  <c r="AL156" i="30"/>
  <c r="C156" i="30"/>
  <c r="AL155" i="30"/>
  <c r="AO155" i="30" s="1"/>
  <c r="C155" i="30"/>
  <c r="AL154" i="30"/>
  <c r="AO154" i="30" s="1"/>
  <c r="C154" i="30"/>
  <c r="AL153" i="30"/>
  <c r="AN153" i="30" s="1"/>
  <c r="C153" i="30"/>
  <c r="AL152" i="30"/>
  <c r="AO152" i="30" s="1"/>
  <c r="C152" i="30"/>
  <c r="AL151" i="30"/>
  <c r="C151" i="30"/>
  <c r="AL150" i="30"/>
  <c r="AO150" i="30" s="1"/>
  <c r="C150" i="30"/>
  <c r="AL149" i="30"/>
  <c r="AO149" i="30" s="1"/>
  <c r="C149" i="30"/>
  <c r="AL148" i="30"/>
  <c r="AM148" i="30" s="1"/>
  <c r="C148" i="30"/>
  <c r="AL147" i="30"/>
  <c r="C147" i="30"/>
  <c r="AL146" i="30"/>
  <c r="AM146" i="30" s="1"/>
  <c r="C146" i="30"/>
  <c r="AL145" i="30"/>
  <c r="AM145" i="30" s="1"/>
  <c r="C145" i="30"/>
  <c r="AL144" i="30"/>
  <c r="AM144" i="30" s="1"/>
  <c r="C144" i="30"/>
  <c r="AL143" i="30"/>
  <c r="AM143" i="30" s="1"/>
  <c r="C143" i="30"/>
  <c r="AL142" i="30"/>
  <c r="AM142" i="30" s="1"/>
  <c r="C142" i="30"/>
  <c r="AL141" i="30"/>
  <c r="AM141" i="30" s="1"/>
  <c r="C141" i="30"/>
  <c r="AL140" i="30"/>
  <c r="AM140" i="30" s="1"/>
  <c r="C140" i="30"/>
  <c r="AL139" i="30"/>
  <c r="AM139" i="30" s="1"/>
  <c r="C139" i="30"/>
  <c r="AL138" i="30"/>
  <c r="AM138" i="30" s="1"/>
  <c r="C138" i="30"/>
  <c r="AL137" i="30"/>
  <c r="AM137" i="30" s="1"/>
  <c r="C137" i="30"/>
  <c r="AL136" i="30"/>
  <c r="AM136" i="30" s="1"/>
  <c r="C136" i="30"/>
  <c r="AL135" i="30"/>
  <c r="AM135" i="30" s="1"/>
  <c r="C135" i="30"/>
  <c r="AL134" i="30"/>
  <c r="AM134" i="30" s="1"/>
  <c r="C134" i="30"/>
  <c r="AL133" i="30"/>
  <c r="AM133" i="30" s="1"/>
  <c r="C133" i="30"/>
  <c r="AL132" i="30"/>
  <c r="AM132" i="30" s="1"/>
  <c r="C132" i="30"/>
  <c r="AL131" i="30"/>
  <c r="AM131" i="30" s="1"/>
  <c r="C131" i="30"/>
  <c r="AL130" i="30"/>
  <c r="AM130" i="30" s="1"/>
  <c r="C130" i="30"/>
  <c r="AL129" i="30"/>
  <c r="AM129" i="30" s="1"/>
  <c r="C129" i="30"/>
  <c r="AL128" i="30"/>
  <c r="AM128" i="30" s="1"/>
  <c r="C128" i="30"/>
  <c r="AL127" i="30"/>
  <c r="AM127" i="30" s="1"/>
  <c r="C127" i="30"/>
  <c r="AL126" i="30"/>
  <c r="AM126" i="30" s="1"/>
  <c r="C126" i="30"/>
  <c r="AL125" i="30"/>
  <c r="AM125" i="30" s="1"/>
  <c r="C125" i="30"/>
  <c r="AL124" i="30"/>
  <c r="AM124" i="30" s="1"/>
  <c r="C124" i="30"/>
  <c r="AL123" i="30"/>
  <c r="AM123" i="30" s="1"/>
  <c r="C123" i="30"/>
  <c r="AL122" i="30"/>
  <c r="AM122" i="30" s="1"/>
  <c r="C122" i="30"/>
  <c r="AL121" i="30"/>
  <c r="AM121" i="30" s="1"/>
  <c r="C121" i="30"/>
  <c r="AL120" i="30"/>
  <c r="AM120" i="30" s="1"/>
  <c r="C120" i="30"/>
  <c r="AL119" i="30"/>
  <c r="AM119" i="30" s="1"/>
  <c r="C119" i="30"/>
  <c r="AL118" i="30"/>
  <c r="AM118" i="30" s="1"/>
  <c r="C118" i="30"/>
  <c r="AL117" i="30"/>
  <c r="AM117" i="30" s="1"/>
  <c r="C117" i="30"/>
  <c r="AL116" i="30"/>
  <c r="AM116" i="30" s="1"/>
  <c r="C116" i="30"/>
  <c r="AL115" i="30"/>
  <c r="AM115" i="30" s="1"/>
  <c r="C115" i="30"/>
  <c r="AL114" i="30"/>
  <c r="AM114" i="30" s="1"/>
  <c r="C114" i="30"/>
  <c r="AL113" i="30"/>
  <c r="AM113" i="30" s="1"/>
  <c r="C113" i="30"/>
  <c r="AL112" i="30"/>
  <c r="AM112" i="30" s="1"/>
  <c r="C112" i="30"/>
  <c r="AL111" i="30"/>
  <c r="AM111" i="30" s="1"/>
  <c r="C111" i="30"/>
  <c r="AL110" i="30"/>
  <c r="AM110" i="30" s="1"/>
  <c r="C110" i="30"/>
  <c r="AL109" i="30"/>
  <c r="AM109" i="30" s="1"/>
  <c r="C109" i="30"/>
  <c r="AL108" i="30"/>
  <c r="AM108" i="30" s="1"/>
  <c r="C108" i="30"/>
  <c r="AL107" i="30"/>
  <c r="AM107" i="30" s="1"/>
  <c r="C107" i="30"/>
  <c r="AL106" i="30"/>
  <c r="AM106" i="30" s="1"/>
  <c r="C106" i="30"/>
  <c r="AL105" i="30"/>
  <c r="AM105" i="30" s="1"/>
  <c r="C105" i="30"/>
  <c r="AL104" i="30"/>
  <c r="AM104" i="30" s="1"/>
  <c r="C104" i="30"/>
  <c r="AL103" i="30"/>
  <c r="AM103" i="30" s="1"/>
  <c r="C103" i="30"/>
  <c r="AL102" i="30"/>
  <c r="AM102" i="30" s="1"/>
  <c r="C102" i="30"/>
  <c r="AL101" i="30"/>
  <c r="AM101" i="30" s="1"/>
  <c r="C101" i="30"/>
  <c r="AL100" i="30"/>
  <c r="AM100" i="30" s="1"/>
  <c r="C100" i="30"/>
  <c r="AL99" i="30"/>
  <c r="AM99" i="30" s="1"/>
  <c r="C99" i="30"/>
  <c r="AL98" i="30"/>
  <c r="AM98" i="30" s="1"/>
  <c r="C98" i="30"/>
  <c r="AL97" i="30"/>
  <c r="AM97" i="30" s="1"/>
  <c r="C97" i="30"/>
  <c r="AL96" i="30"/>
  <c r="AM96" i="30" s="1"/>
  <c r="C96" i="30"/>
  <c r="AL95" i="30"/>
  <c r="AM95" i="30" s="1"/>
  <c r="C95" i="30"/>
  <c r="AL94" i="30"/>
  <c r="AM94" i="30" s="1"/>
  <c r="C94" i="30"/>
  <c r="AL93" i="30"/>
  <c r="AM93" i="30" s="1"/>
  <c r="C93" i="30"/>
  <c r="AL92" i="30"/>
  <c r="AM92" i="30" s="1"/>
  <c r="C92" i="30"/>
  <c r="AL91" i="30"/>
  <c r="AM91" i="30" s="1"/>
  <c r="C91" i="30"/>
  <c r="AL90" i="30"/>
  <c r="AM90" i="30" s="1"/>
  <c r="C90" i="30"/>
  <c r="AL89" i="30"/>
  <c r="AM89" i="30" s="1"/>
  <c r="C89" i="30"/>
  <c r="AL88" i="30"/>
  <c r="AM88" i="30" s="1"/>
  <c r="C88" i="30"/>
  <c r="AL87" i="30"/>
  <c r="AM87" i="30" s="1"/>
  <c r="C87" i="30"/>
  <c r="AL86" i="30"/>
  <c r="AM86" i="30" s="1"/>
  <c r="C86" i="30"/>
  <c r="AL85" i="30"/>
  <c r="AM85" i="30" s="1"/>
  <c r="C85" i="30"/>
  <c r="AL84" i="30"/>
  <c r="AM84" i="30" s="1"/>
  <c r="C84" i="30"/>
  <c r="AL83" i="30"/>
  <c r="AM83" i="30" s="1"/>
  <c r="C83" i="30"/>
  <c r="AL82" i="30"/>
  <c r="AM82" i="30" s="1"/>
  <c r="C82" i="30"/>
  <c r="AL81" i="30"/>
  <c r="AM81" i="30" s="1"/>
  <c r="C81" i="30"/>
  <c r="AL80" i="30"/>
  <c r="AM80" i="30" s="1"/>
  <c r="C80" i="30"/>
  <c r="AL79" i="30"/>
  <c r="AM79" i="30" s="1"/>
  <c r="C79" i="30"/>
  <c r="AL78" i="30"/>
  <c r="AM78" i="30" s="1"/>
  <c r="C78" i="30"/>
  <c r="AL77" i="30"/>
  <c r="AM77" i="30" s="1"/>
  <c r="C77" i="30"/>
  <c r="AL76" i="30"/>
  <c r="AM76" i="30" s="1"/>
  <c r="C76" i="30"/>
  <c r="AL75" i="30"/>
  <c r="AO75" i="30" s="1"/>
  <c r="C75" i="30"/>
  <c r="AL74" i="30"/>
  <c r="AO74" i="30" s="1"/>
  <c r="C74" i="30"/>
  <c r="AL73" i="30"/>
  <c r="AO73" i="30" s="1"/>
  <c r="C73" i="30"/>
  <c r="AL72" i="30"/>
  <c r="AO72" i="30" s="1"/>
  <c r="C72" i="30"/>
  <c r="AL71" i="30"/>
  <c r="AO71" i="30" s="1"/>
  <c r="C71" i="30"/>
  <c r="AL70" i="30"/>
  <c r="AO70" i="30" s="1"/>
  <c r="C70" i="30"/>
  <c r="AL69" i="30"/>
  <c r="AO69" i="30" s="1"/>
  <c r="C69" i="30"/>
  <c r="AL68" i="30"/>
  <c r="AO68" i="30" s="1"/>
  <c r="C68" i="30"/>
  <c r="AL67" i="30"/>
  <c r="AO67" i="30" s="1"/>
  <c r="C67" i="30"/>
  <c r="AL66" i="30"/>
  <c r="AO66" i="30" s="1"/>
  <c r="C66" i="30"/>
  <c r="AL65" i="30"/>
  <c r="AO65" i="30" s="1"/>
  <c r="C65" i="30"/>
  <c r="AL64" i="30"/>
  <c r="AO64" i="30" s="1"/>
  <c r="C64" i="30"/>
  <c r="AL63" i="30"/>
  <c r="AO63" i="30" s="1"/>
  <c r="C63" i="30"/>
  <c r="AL62" i="30"/>
  <c r="AO62" i="30" s="1"/>
  <c r="C62" i="30"/>
  <c r="AL61" i="30"/>
  <c r="AO61" i="30" s="1"/>
  <c r="C61" i="30"/>
  <c r="AL60" i="30"/>
  <c r="AO60" i="30" s="1"/>
  <c r="C60" i="30"/>
  <c r="AL59" i="30"/>
  <c r="AO59" i="30" s="1"/>
  <c r="C59" i="30"/>
  <c r="AL58" i="30"/>
  <c r="AO58" i="30" s="1"/>
  <c r="C58" i="30"/>
  <c r="AL57" i="30"/>
  <c r="AO57" i="30" s="1"/>
  <c r="C57" i="30"/>
  <c r="AL56" i="30"/>
  <c r="AO56" i="30" s="1"/>
  <c r="C56" i="30"/>
  <c r="AL55" i="30"/>
  <c r="AO55" i="30" s="1"/>
  <c r="C55" i="30"/>
  <c r="AL54" i="30"/>
  <c r="AO54" i="30" s="1"/>
  <c r="C54" i="30"/>
  <c r="AL53" i="30"/>
  <c r="AO53" i="30" s="1"/>
  <c r="C53" i="30"/>
  <c r="AL52" i="30"/>
  <c r="AO52" i="30" s="1"/>
  <c r="C52" i="30"/>
  <c r="AL51" i="30"/>
  <c r="AO51" i="30" s="1"/>
  <c r="C51" i="30"/>
  <c r="AL50" i="30"/>
  <c r="AO50" i="30" s="1"/>
  <c r="C50" i="30"/>
  <c r="AL49" i="30"/>
  <c r="AO49" i="30" s="1"/>
  <c r="C49" i="30"/>
  <c r="AL48" i="30"/>
  <c r="AO48" i="30" s="1"/>
  <c r="C48" i="30"/>
  <c r="AL47" i="30"/>
  <c r="AO47" i="30" s="1"/>
  <c r="C47" i="30"/>
  <c r="AL46" i="30"/>
  <c r="AO46" i="30" s="1"/>
  <c r="C46" i="30"/>
  <c r="AL45" i="30"/>
  <c r="AO45" i="30" s="1"/>
  <c r="C45" i="30"/>
  <c r="AL44" i="30"/>
  <c r="AO44" i="30" s="1"/>
  <c r="C44" i="30"/>
  <c r="AL43" i="30"/>
  <c r="AO43" i="30" s="1"/>
  <c r="C43" i="30"/>
  <c r="AL42" i="30"/>
  <c r="AO42" i="30" s="1"/>
  <c r="C42" i="30"/>
  <c r="AL41" i="30"/>
  <c r="AO41" i="30" s="1"/>
  <c r="C41" i="30"/>
  <c r="AL40" i="30"/>
  <c r="AO40" i="30" s="1"/>
  <c r="C40" i="30"/>
  <c r="AL39" i="30"/>
  <c r="AO39" i="30" s="1"/>
  <c r="C39" i="30"/>
  <c r="AL38" i="30"/>
  <c r="AO38" i="30" s="1"/>
  <c r="C38" i="30"/>
  <c r="AL37" i="30"/>
  <c r="AO37" i="30" s="1"/>
  <c r="C37" i="30"/>
  <c r="AL36" i="30"/>
  <c r="AO36" i="30" s="1"/>
  <c r="C36" i="30"/>
  <c r="AL35" i="30"/>
  <c r="AO35" i="30" s="1"/>
  <c r="C35" i="30"/>
  <c r="AL34" i="30"/>
  <c r="AO34" i="30" s="1"/>
  <c r="C34" i="30"/>
  <c r="AL33" i="30"/>
  <c r="AO33" i="30" s="1"/>
  <c r="C33" i="30"/>
  <c r="AL32" i="30"/>
  <c r="AO32" i="30" s="1"/>
  <c r="C32" i="30"/>
  <c r="AL31" i="30"/>
  <c r="AO31" i="30" s="1"/>
  <c r="C31" i="30"/>
  <c r="AL30" i="30"/>
  <c r="AO30" i="30" s="1"/>
  <c r="C30" i="30"/>
  <c r="AL29" i="30"/>
  <c r="AO29" i="30" s="1"/>
  <c r="C29" i="30"/>
  <c r="AL28" i="30"/>
  <c r="AO28" i="30" s="1"/>
  <c r="C28" i="30"/>
  <c r="AL27" i="30"/>
  <c r="AO27" i="30" s="1"/>
  <c r="C27" i="30"/>
  <c r="AL26" i="30"/>
  <c r="AO26" i="30" s="1"/>
  <c r="C26" i="30"/>
  <c r="AL25" i="30"/>
  <c r="AO25" i="30" s="1"/>
  <c r="C25" i="30"/>
  <c r="AL24" i="30"/>
  <c r="AO24" i="30" s="1"/>
  <c r="C24" i="30"/>
  <c r="AL23" i="30"/>
  <c r="AM23" i="30" s="1"/>
  <c r="C23" i="30"/>
  <c r="AL22" i="30"/>
  <c r="AM22" i="30" s="1"/>
  <c r="X22" i="30"/>
  <c r="W22" i="30"/>
  <c r="V22" i="30"/>
  <c r="U22" i="30"/>
  <c r="T22" i="30"/>
  <c r="S22" i="30"/>
  <c r="C22" i="30"/>
  <c r="AL21" i="30"/>
  <c r="AM21" i="30" s="1"/>
  <c r="C21" i="30"/>
  <c r="AL20" i="30"/>
  <c r="AM20" i="30" s="1"/>
  <c r="C20" i="30"/>
  <c r="AL19" i="30"/>
  <c r="AM19" i="30" s="1"/>
  <c r="C19" i="30"/>
  <c r="AL18" i="30"/>
  <c r="AM18" i="30" s="1"/>
  <c r="C18" i="30"/>
  <c r="AL17" i="30"/>
  <c r="AM17" i="30" s="1"/>
  <c r="C17" i="30"/>
  <c r="AL16" i="30"/>
  <c r="AM16" i="30" s="1"/>
  <c r="C16" i="30"/>
  <c r="AL15" i="30"/>
  <c r="AM15" i="30" s="1"/>
  <c r="C15" i="30"/>
  <c r="AL14" i="30"/>
  <c r="AM14" i="30" s="1"/>
  <c r="C14" i="30"/>
  <c r="AL13" i="30"/>
  <c r="AM13" i="30" s="1"/>
  <c r="C13" i="30"/>
  <c r="AL12" i="30"/>
  <c r="AM12" i="30" s="1"/>
  <c r="C12" i="30"/>
  <c r="C11" i="30"/>
  <c r="C10" i="30"/>
  <c r="C9" i="30"/>
  <c r="C5" i="30"/>
  <c r="C878" i="29"/>
  <c r="C877" i="29"/>
  <c r="C876" i="29"/>
  <c r="C875" i="29"/>
  <c r="C874" i="29"/>
  <c r="C873" i="29"/>
  <c r="C872" i="29"/>
  <c r="C871" i="29"/>
  <c r="C870" i="29"/>
  <c r="C869" i="29"/>
  <c r="C868" i="29"/>
  <c r="C867" i="29"/>
  <c r="C866" i="29"/>
  <c r="C865" i="29"/>
  <c r="C864" i="29"/>
  <c r="C863" i="29"/>
  <c r="C862" i="29"/>
  <c r="C861" i="29"/>
  <c r="C860" i="29"/>
  <c r="C859" i="29"/>
  <c r="C858" i="29"/>
  <c r="C857" i="29"/>
  <c r="C856" i="29"/>
  <c r="C855" i="29"/>
  <c r="C854" i="29"/>
  <c r="C853" i="29"/>
  <c r="C852" i="29"/>
  <c r="C851" i="29"/>
  <c r="C850" i="29"/>
  <c r="C849" i="29"/>
  <c r="C848" i="29"/>
  <c r="C847" i="29"/>
  <c r="C846" i="29"/>
  <c r="C845" i="29"/>
  <c r="C844" i="29"/>
  <c r="C843" i="29"/>
  <c r="C842" i="29"/>
  <c r="C841" i="29"/>
  <c r="C840" i="29"/>
  <c r="C839" i="29"/>
  <c r="C838" i="29"/>
  <c r="C837" i="29"/>
  <c r="C836" i="29"/>
  <c r="C835" i="29"/>
  <c r="C834" i="29"/>
  <c r="C833" i="29"/>
  <c r="C832" i="29"/>
  <c r="C831" i="29"/>
  <c r="C830" i="29"/>
  <c r="C829" i="29"/>
  <c r="C828" i="29"/>
  <c r="C827" i="29"/>
  <c r="C826" i="29"/>
  <c r="C825" i="29"/>
  <c r="C824" i="29"/>
  <c r="C823" i="29"/>
  <c r="C822" i="29"/>
  <c r="C821" i="29"/>
  <c r="C820" i="29"/>
  <c r="C819" i="29"/>
  <c r="C818" i="29"/>
  <c r="C817" i="29"/>
  <c r="C816" i="29"/>
  <c r="C815" i="29"/>
  <c r="C814" i="29"/>
  <c r="C813" i="29"/>
  <c r="C812" i="29"/>
  <c r="C811" i="29"/>
  <c r="C810" i="29"/>
  <c r="C809" i="29"/>
  <c r="C808" i="29"/>
  <c r="C807" i="29"/>
  <c r="C806" i="29"/>
  <c r="C805" i="29"/>
  <c r="C804" i="29"/>
  <c r="C803" i="29"/>
  <c r="C802" i="29"/>
  <c r="C801" i="29"/>
  <c r="C800" i="29"/>
  <c r="C799" i="29"/>
  <c r="C798" i="29"/>
  <c r="C797" i="29"/>
  <c r="C796" i="29"/>
  <c r="C795" i="29"/>
  <c r="C794" i="29"/>
  <c r="C793" i="29"/>
  <c r="C792" i="29"/>
  <c r="C791" i="29"/>
  <c r="C790" i="29"/>
  <c r="C789" i="29"/>
  <c r="C788" i="29"/>
  <c r="C787" i="29"/>
  <c r="C786" i="29"/>
  <c r="C785" i="29"/>
  <c r="C784" i="29"/>
  <c r="C783" i="29"/>
  <c r="C782" i="29"/>
  <c r="C781" i="29"/>
  <c r="C780" i="29"/>
  <c r="C779" i="29"/>
  <c r="C778" i="29"/>
  <c r="C777" i="29"/>
  <c r="C776" i="29"/>
  <c r="C775" i="29"/>
  <c r="C774" i="29"/>
  <c r="C773" i="29"/>
  <c r="C772" i="29"/>
  <c r="C771" i="29"/>
  <c r="C770" i="29"/>
  <c r="C769" i="29"/>
  <c r="C768" i="29"/>
  <c r="C767" i="29"/>
  <c r="C766" i="29"/>
  <c r="C765" i="29"/>
  <c r="C764" i="29"/>
  <c r="C763" i="29"/>
  <c r="C762" i="29"/>
  <c r="C761" i="29"/>
  <c r="C760" i="29"/>
  <c r="C759" i="29"/>
  <c r="C758" i="29"/>
  <c r="C757" i="29"/>
  <c r="C756" i="29"/>
  <c r="C755" i="29"/>
  <c r="C754" i="29"/>
  <c r="C753" i="29"/>
  <c r="C752" i="29"/>
  <c r="C751" i="29"/>
  <c r="C750" i="29"/>
  <c r="C749" i="29"/>
  <c r="C748" i="29"/>
  <c r="C747" i="29"/>
  <c r="C746" i="29"/>
  <c r="C745" i="29"/>
  <c r="C744" i="29"/>
  <c r="C743" i="29"/>
  <c r="C742" i="29"/>
  <c r="C741" i="29"/>
  <c r="C740" i="29"/>
  <c r="C739" i="29"/>
  <c r="C738" i="29"/>
  <c r="C737" i="29"/>
  <c r="C736" i="29"/>
  <c r="C735" i="29"/>
  <c r="C734" i="29"/>
  <c r="C733" i="29"/>
  <c r="C732" i="29"/>
  <c r="C731" i="29"/>
  <c r="C730" i="29"/>
  <c r="C729" i="29"/>
  <c r="C728" i="29"/>
  <c r="C727" i="29"/>
  <c r="C726" i="29"/>
  <c r="C725" i="29"/>
  <c r="C724" i="29"/>
  <c r="C723" i="29"/>
  <c r="C722" i="29"/>
  <c r="C721" i="29"/>
  <c r="C720" i="29"/>
  <c r="C719" i="29"/>
  <c r="C718" i="29"/>
  <c r="C717" i="29"/>
  <c r="C716" i="29"/>
  <c r="C715" i="29"/>
  <c r="C714" i="29"/>
  <c r="C713" i="29"/>
  <c r="C712" i="29"/>
  <c r="C711" i="29"/>
  <c r="C710" i="29"/>
  <c r="C709" i="29"/>
  <c r="C708" i="29"/>
  <c r="C707" i="29"/>
  <c r="C706" i="29"/>
  <c r="C705" i="29"/>
  <c r="C704" i="29"/>
  <c r="C703" i="29"/>
  <c r="C702" i="29"/>
  <c r="C701" i="29"/>
  <c r="C700" i="29"/>
  <c r="C699" i="29"/>
  <c r="C698" i="29"/>
  <c r="C697" i="29"/>
  <c r="C696" i="29"/>
  <c r="C695" i="29"/>
  <c r="C694" i="29"/>
  <c r="C693" i="29"/>
  <c r="C692" i="29"/>
  <c r="C691" i="29"/>
  <c r="C690" i="29"/>
  <c r="C689" i="29"/>
  <c r="C688" i="29"/>
  <c r="C687" i="29"/>
  <c r="C686" i="29"/>
  <c r="C685" i="29"/>
  <c r="C684" i="29"/>
  <c r="C683" i="29"/>
  <c r="C682" i="29"/>
  <c r="C681" i="29"/>
  <c r="C680" i="29"/>
  <c r="C679" i="29"/>
  <c r="C678" i="29"/>
  <c r="C677" i="29"/>
  <c r="C676" i="29"/>
  <c r="C675" i="29"/>
  <c r="C674" i="29"/>
  <c r="C673" i="29"/>
  <c r="C672" i="29"/>
  <c r="C671" i="29"/>
  <c r="C670" i="29"/>
  <c r="C669" i="29"/>
  <c r="C668" i="29"/>
  <c r="C667" i="29"/>
  <c r="C666" i="29"/>
  <c r="C665" i="29"/>
  <c r="C664" i="29"/>
  <c r="C663" i="29"/>
  <c r="C662" i="29"/>
  <c r="C661" i="29"/>
  <c r="C660" i="29"/>
  <c r="C659" i="29"/>
  <c r="C658" i="29"/>
  <c r="C657" i="29"/>
  <c r="C656" i="29"/>
  <c r="C655" i="29"/>
  <c r="C654" i="29"/>
  <c r="C653" i="29"/>
  <c r="C652" i="29"/>
  <c r="C651" i="29"/>
  <c r="C650" i="29"/>
  <c r="C649" i="29"/>
  <c r="C648" i="29"/>
  <c r="C647" i="29"/>
  <c r="C646" i="29"/>
  <c r="C645" i="29"/>
  <c r="C644" i="29"/>
  <c r="C643" i="29"/>
  <c r="C642" i="29"/>
  <c r="C641" i="29"/>
  <c r="C640" i="29"/>
  <c r="C639" i="29"/>
  <c r="C638" i="29"/>
  <c r="C637" i="29"/>
  <c r="C636" i="29"/>
  <c r="C635" i="29"/>
  <c r="C634" i="29"/>
  <c r="C633" i="29"/>
  <c r="C632" i="29"/>
  <c r="C631" i="29"/>
  <c r="C626" i="29"/>
  <c r="C624" i="29"/>
  <c r="C623" i="29"/>
  <c r="C622" i="29"/>
  <c r="C621" i="29"/>
  <c r="C620" i="29"/>
  <c r="C619" i="29"/>
  <c r="C618" i="29"/>
  <c r="C617" i="29"/>
  <c r="C616" i="29"/>
  <c r="C615" i="29"/>
  <c r="C614" i="29"/>
  <c r="C613" i="29"/>
  <c r="C612" i="29"/>
  <c r="C611" i="29"/>
  <c r="C610" i="29"/>
  <c r="C609" i="29"/>
  <c r="C608" i="29"/>
  <c r="C607" i="29"/>
  <c r="C606" i="29"/>
  <c r="C605" i="29"/>
  <c r="C604" i="29"/>
  <c r="C603" i="29"/>
  <c r="C602" i="29"/>
  <c r="C601" i="29"/>
  <c r="C600" i="29"/>
  <c r="C599" i="29"/>
  <c r="C598" i="29"/>
  <c r="C597" i="29"/>
  <c r="C596" i="29"/>
  <c r="C595" i="29"/>
  <c r="C594" i="29"/>
  <c r="C593" i="29"/>
  <c r="C592" i="29"/>
  <c r="C591" i="29"/>
  <c r="C590" i="29"/>
  <c r="C589" i="29"/>
  <c r="C588" i="29"/>
  <c r="C587" i="29"/>
  <c r="C586" i="29"/>
  <c r="C585" i="29"/>
  <c r="C584" i="29"/>
  <c r="C583" i="29"/>
  <c r="C582" i="29"/>
  <c r="C581" i="29"/>
  <c r="C580" i="29"/>
  <c r="C579" i="29"/>
  <c r="C578" i="29"/>
  <c r="C577" i="29"/>
  <c r="C576" i="29"/>
  <c r="C575" i="29"/>
  <c r="C574" i="29"/>
  <c r="C573" i="29"/>
  <c r="C572" i="29"/>
  <c r="C571" i="29"/>
  <c r="C570" i="29"/>
  <c r="C569" i="29"/>
  <c r="C568" i="29"/>
  <c r="C567" i="29"/>
  <c r="C566" i="29"/>
  <c r="C565" i="29"/>
  <c r="C564" i="29"/>
  <c r="C563" i="29"/>
  <c r="C562" i="29"/>
  <c r="C561" i="29"/>
  <c r="C560" i="29"/>
  <c r="C559" i="29"/>
  <c r="C558" i="29"/>
  <c r="C557" i="29"/>
  <c r="C556" i="29"/>
  <c r="C555" i="29"/>
  <c r="C554" i="29"/>
  <c r="C553" i="29"/>
  <c r="C552" i="29"/>
  <c r="C551" i="29"/>
  <c r="C550" i="29"/>
  <c r="C549" i="29"/>
  <c r="C548" i="29"/>
  <c r="C547" i="29"/>
  <c r="C546" i="29"/>
  <c r="C545" i="29"/>
  <c r="C544" i="29"/>
  <c r="C543" i="29"/>
  <c r="C542" i="29"/>
  <c r="C541" i="29"/>
  <c r="C540" i="29"/>
  <c r="C539" i="29"/>
  <c r="C538" i="29"/>
  <c r="C537" i="29"/>
  <c r="C536" i="29"/>
  <c r="C535" i="29"/>
  <c r="C534" i="29"/>
  <c r="C533" i="29"/>
  <c r="C532" i="29"/>
  <c r="C531" i="29"/>
  <c r="C530" i="29"/>
  <c r="C529" i="29"/>
  <c r="C528" i="29"/>
  <c r="C527" i="29"/>
  <c r="C526" i="29"/>
  <c r="C525" i="29"/>
  <c r="C524" i="29"/>
  <c r="C523" i="29"/>
  <c r="C522" i="29"/>
  <c r="C521" i="29"/>
  <c r="C520" i="29"/>
  <c r="C519" i="29"/>
  <c r="C518" i="29"/>
  <c r="C517" i="29"/>
  <c r="C516" i="29"/>
  <c r="C515" i="29"/>
  <c r="C514" i="29"/>
  <c r="C513" i="29"/>
  <c r="C512" i="29"/>
  <c r="C511" i="29"/>
  <c r="C510" i="29"/>
  <c r="C509" i="29"/>
  <c r="C508" i="29"/>
  <c r="C507" i="29"/>
  <c r="C506" i="29"/>
  <c r="C505" i="29"/>
  <c r="C504" i="29"/>
  <c r="C503" i="29"/>
  <c r="C502" i="29"/>
  <c r="C501" i="29"/>
  <c r="C500" i="29"/>
  <c r="C499" i="29"/>
  <c r="C498" i="29"/>
  <c r="C497" i="29"/>
  <c r="C496" i="29"/>
  <c r="C495" i="29"/>
  <c r="C494" i="29"/>
  <c r="C493" i="29"/>
  <c r="C492" i="29"/>
  <c r="C491" i="29"/>
  <c r="C490" i="29"/>
  <c r="C489" i="29"/>
  <c r="C488" i="29"/>
  <c r="C487" i="29"/>
  <c r="C486" i="29"/>
  <c r="C485" i="29"/>
  <c r="C484" i="29"/>
  <c r="C483" i="29"/>
  <c r="C482" i="29"/>
  <c r="C481" i="29"/>
  <c r="C480" i="29"/>
  <c r="C479" i="29"/>
  <c r="C478" i="29"/>
  <c r="C477" i="29"/>
  <c r="C476" i="29"/>
  <c r="C475" i="29"/>
  <c r="C474" i="29"/>
  <c r="C473" i="29"/>
  <c r="C472" i="29"/>
  <c r="C471" i="29"/>
  <c r="C470" i="29"/>
  <c r="C469" i="29"/>
  <c r="C468" i="29"/>
  <c r="C467" i="29"/>
  <c r="C466" i="29"/>
  <c r="C465" i="29"/>
  <c r="C464" i="29"/>
  <c r="C463" i="29"/>
  <c r="C462" i="29"/>
  <c r="C461" i="29"/>
  <c r="C460" i="29"/>
  <c r="C459" i="29"/>
  <c r="C458" i="29"/>
  <c r="C457" i="29"/>
  <c r="C456" i="29"/>
  <c r="C455" i="29"/>
  <c r="C454" i="29"/>
  <c r="C453" i="29"/>
  <c r="C452" i="29"/>
  <c r="C451" i="29"/>
  <c r="C450" i="29"/>
  <c r="C449" i="29"/>
  <c r="C448" i="29"/>
  <c r="C447" i="29"/>
  <c r="C446" i="29"/>
  <c r="C445" i="29"/>
  <c r="C444" i="29"/>
  <c r="C443" i="29"/>
  <c r="C442" i="29"/>
  <c r="C441" i="29"/>
  <c r="C440" i="29"/>
  <c r="C439" i="29"/>
  <c r="C438" i="29"/>
  <c r="C437" i="29"/>
  <c r="C436" i="29"/>
  <c r="C435" i="29"/>
  <c r="C434" i="29"/>
  <c r="C433" i="29"/>
  <c r="C432" i="29"/>
  <c r="C431" i="29"/>
  <c r="C430" i="29"/>
  <c r="C429" i="29"/>
  <c r="C428" i="29"/>
  <c r="C427" i="29"/>
  <c r="C426" i="29"/>
  <c r="C425" i="29"/>
  <c r="C424" i="29"/>
  <c r="C423" i="29"/>
  <c r="C422" i="29"/>
  <c r="C421" i="29"/>
  <c r="C420" i="29"/>
  <c r="C419" i="29"/>
  <c r="C418" i="29"/>
  <c r="C417" i="29"/>
  <c r="C416" i="29"/>
  <c r="C415" i="29"/>
  <c r="C414" i="29"/>
  <c r="C413" i="29"/>
  <c r="C412" i="29"/>
  <c r="C411" i="29"/>
  <c r="C410" i="29"/>
  <c r="C409" i="29"/>
  <c r="C408" i="29"/>
  <c r="C407" i="29"/>
  <c r="C406" i="29"/>
  <c r="C405" i="29"/>
  <c r="C404" i="29"/>
  <c r="C403" i="29"/>
  <c r="C402" i="29"/>
  <c r="C401" i="29"/>
  <c r="C400" i="29"/>
  <c r="C399" i="29"/>
  <c r="C398" i="29"/>
  <c r="C397" i="29"/>
  <c r="C396" i="29"/>
  <c r="C395" i="29"/>
  <c r="C394" i="29"/>
  <c r="C393" i="29"/>
  <c r="C392" i="29"/>
  <c r="C391" i="29"/>
  <c r="C390" i="29"/>
  <c r="C389" i="29"/>
  <c r="C388" i="29"/>
  <c r="C387" i="29"/>
  <c r="C386" i="29"/>
  <c r="C385" i="29"/>
  <c r="C384" i="29"/>
  <c r="C383" i="29"/>
  <c r="C382" i="29"/>
  <c r="C381" i="29"/>
  <c r="C380" i="29"/>
  <c r="C379" i="29"/>
  <c r="C378" i="29"/>
  <c r="C377" i="29"/>
  <c r="C372" i="29"/>
  <c r="C368" i="29"/>
  <c r="C367" i="29"/>
  <c r="C366" i="29"/>
  <c r="C365" i="29"/>
  <c r="C364" i="29"/>
  <c r="C363" i="29"/>
  <c r="C362" i="29"/>
  <c r="C361" i="29"/>
  <c r="C360" i="29"/>
  <c r="C359" i="29"/>
  <c r="C358" i="29"/>
  <c r="C357" i="29"/>
  <c r="C356" i="29"/>
  <c r="C355" i="29"/>
  <c r="C354" i="29"/>
  <c r="C353" i="29"/>
  <c r="C352" i="29"/>
  <c r="C351" i="29"/>
  <c r="C350" i="29"/>
  <c r="C349" i="29"/>
  <c r="C348" i="29"/>
  <c r="C347" i="29"/>
  <c r="C346" i="29"/>
  <c r="C345" i="29"/>
  <c r="C344" i="29"/>
  <c r="C343" i="29"/>
  <c r="C342" i="29"/>
  <c r="C341" i="29"/>
  <c r="C340" i="29"/>
  <c r="C339" i="29"/>
  <c r="C338" i="29"/>
  <c r="C337" i="29"/>
  <c r="C336" i="29"/>
  <c r="C335" i="29"/>
  <c r="C334" i="29"/>
  <c r="C333" i="29"/>
  <c r="C332" i="29"/>
  <c r="C331" i="29"/>
  <c r="C330" i="29"/>
  <c r="C329" i="29"/>
  <c r="C328" i="29"/>
  <c r="C327" i="29"/>
  <c r="C326" i="29"/>
  <c r="C325" i="29"/>
  <c r="C324" i="29"/>
  <c r="C323" i="29"/>
  <c r="C322" i="29"/>
  <c r="C321" i="29"/>
  <c r="C320" i="29"/>
  <c r="C319" i="29"/>
  <c r="C318" i="29"/>
  <c r="C317" i="29"/>
  <c r="C316" i="29"/>
  <c r="C315" i="29"/>
  <c r="C314" i="29"/>
  <c r="C313" i="29"/>
  <c r="C312" i="29"/>
  <c r="C311" i="29"/>
  <c r="C310" i="29"/>
  <c r="C309" i="29"/>
  <c r="C308" i="29"/>
  <c r="C307" i="29"/>
  <c r="C306" i="29"/>
  <c r="C305" i="29"/>
  <c r="C304" i="29"/>
  <c r="C303" i="29"/>
  <c r="C302" i="29"/>
  <c r="C301" i="29"/>
  <c r="C300" i="29"/>
  <c r="C299" i="29"/>
  <c r="C298" i="29"/>
  <c r="C297" i="29"/>
  <c r="C296" i="29"/>
  <c r="C295" i="29"/>
  <c r="C294" i="29"/>
  <c r="C293" i="29"/>
  <c r="C292" i="29"/>
  <c r="C291" i="29"/>
  <c r="C290" i="29"/>
  <c r="C289" i="29"/>
  <c r="C288" i="29"/>
  <c r="C287" i="29"/>
  <c r="C281" i="29"/>
  <c r="C276" i="29"/>
  <c r="C275" i="29"/>
  <c r="C274" i="29"/>
  <c r="C273" i="29"/>
  <c r="C272" i="29"/>
  <c r="C271" i="29"/>
  <c r="C270" i="29"/>
  <c r="C269" i="29"/>
  <c r="C268" i="29"/>
  <c r="C267" i="29"/>
  <c r="C266" i="29"/>
  <c r="C265" i="29"/>
  <c r="C264" i="29"/>
  <c r="C263" i="29"/>
  <c r="C262" i="29"/>
  <c r="C261" i="29"/>
  <c r="C260" i="29"/>
  <c r="C259" i="29"/>
  <c r="C258" i="29"/>
  <c r="C257" i="29"/>
  <c r="C256" i="29"/>
  <c r="C255" i="29"/>
  <c r="C254" i="29"/>
  <c r="C253" i="29"/>
  <c r="C252" i="29"/>
  <c r="C251" i="29"/>
  <c r="C250" i="29"/>
  <c r="C249" i="29"/>
  <c r="C248" i="29"/>
  <c r="C247" i="29"/>
  <c r="C246" i="29"/>
  <c r="C245" i="29"/>
  <c r="C244" i="29"/>
  <c r="C243" i="29"/>
  <c r="C242" i="29"/>
  <c r="C241" i="29"/>
  <c r="C240" i="29"/>
  <c r="C239" i="29"/>
  <c r="C238" i="29"/>
  <c r="C237" i="29"/>
  <c r="C236" i="29"/>
  <c r="C235" i="29"/>
  <c r="C234" i="29"/>
  <c r="C233" i="29"/>
  <c r="C232" i="29"/>
  <c r="C231" i="29"/>
  <c r="C230" i="29"/>
  <c r="C229" i="29"/>
  <c r="C228" i="29"/>
  <c r="C227" i="29"/>
  <c r="C226" i="29"/>
  <c r="C225" i="29"/>
  <c r="C224" i="29"/>
  <c r="C223" i="29"/>
  <c r="C222" i="29"/>
  <c r="C221" i="29"/>
  <c r="C220" i="29"/>
  <c r="C219" i="29"/>
  <c r="C218" i="29"/>
  <c r="C217" i="29"/>
  <c r="C216" i="29"/>
  <c r="C215" i="29"/>
  <c r="C214" i="29"/>
  <c r="C213" i="29"/>
  <c r="C212" i="29"/>
  <c r="C211" i="29"/>
  <c r="C210" i="29"/>
  <c r="C209" i="29"/>
  <c r="C208" i="29"/>
  <c r="C207" i="29"/>
  <c r="C206" i="29"/>
  <c r="C205" i="29"/>
  <c r="C204" i="29"/>
  <c r="C203" i="29"/>
  <c r="C202" i="29"/>
  <c r="C201" i="29"/>
  <c r="C200" i="29"/>
  <c r="C199" i="29"/>
  <c r="C198" i="29"/>
  <c r="C197" i="29"/>
  <c r="C196" i="29"/>
  <c r="C195" i="29"/>
  <c r="C194" i="29"/>
  <c r="C193" i="29"/>
  <c r="C192" i="29"/>
  <c r="C191" i="29"/>
  <c r="C190" i="29"/>
  <c r="C189" i="29"/>
  <c r="C188" i="29"/>
  <c r="C187" i="29"/>
  <c r="C186" i="29"/>
  <c r="C185" i="29"/>
  <c r="C184" i="29"/>
  <c r="C183" i="29"/>
  <c r="C182" i="29"/>
  <c r="C181" i="29"/>
  <c r="C180" i="29"/>
  <c r="C179" i="29"/>
  <c r="C178" i="29"/>
  <c r="C177" i="29"/>
  <c r="C176" i="29"/>
  <c r="C175" i="29"/>
  <c r="C174" i="29"/>
  <c r="C173" i="29"/>
  <c r="C172" i="29"/>
  <c r="C171" i="29"/>
  <c r="C170" i="29"/>
  <c r="C169" i="29"/>
  <c r="C168" i="29"/>
  <c r="C167" i="29"/>
  <c r="C166" i="29"/>
  <c r="C165" i="29"/>
  <c r="C164" i="29"/>
  <c r="C163" i="29"/>
  <c r="C162" i="29"/>
  <c r="C161" i="29"/>
  <c r="C160" i="29"/>
  <c r="C159" i="29"/>
  <c r="C158" i="29"/>
  <c r="C157" i="29"/>
  <c r="C156" i="29"/>
  <c r="C155" i="29"/>
  <c r="C154" i="29"/>
  <c r="C153" i="29"/>
  <c r="C152" i="29"/>
  <c r="C151" i="29"/>
  <c r="C150" i="29"/>
  <c r="C149" i="29"/>
  <c r="C148" i="29"/>
  <c r="C147" i="29"/>
  <c r="C146" i="29"/>
  <c r="C145" i="29"/>
  <c r="C144" i="29"/>
  <c r="C143" i="29"/>
  <c r="C142" i="29"/>
  <c r="C141" i="29"/>
  <c r="C140" i="29"/>
  <c r="C139" i="29"/>
  <c r="C138" i="29"/>
  <c r="C137" i="29"/>
  <c r="C136" i="29"/>
  <c r="C135" i="29"/>
  <c r="C134" i="29"/>
  <c r="C133" i="29"/>
  <c r="C132" i="29"/>
  <c r="C131" i="29"/>
  <c r="C130" i="29"/>
  <c r="C129" i="29"/>
  <c r="C128" i="29"/>
  <c r="C127" i="29"/>
  <c r="C126" i="29"/>
  <c r="C125" i="29"/>
  <c r="C124" i="29"/>
  <c r="C123" i="29"/>
  <c r="C122" i="29"/>
  <c r="C121" i="29"/>
  <c r="C120" i="29"/>
  <c r="C119" i="29"/>
  <c r="C118" i="29"/>
  <c r="C117" i="29"/>
  <c r="C116" i="29"/>
  <c r="C115" i="29"/>
  <c r="C114" i="29"/>
  <c r="C113" i="29"/>
  <c r="C112" i="29"/>
  <c r="C111" i="29"/>
  <c r="C110" i="29"/>
  <c r="C109" i="29"/>
  <c r="C108" i="29"/>
  <c r="C107" i="29"/>
  <c r="C106" i="29"/>
  <c r="C105" i="29"/>
  <c r="C104" i="29"/>
  <c r="C103" i="29"/>
  <c r="C102" i="29"/>
  <c r="C101" i="29"/>
  <c r="C100" i="29"/>
  <c r="C99" i="29"/>
  <c r="C98" i="29"/>
  <c r="C97" i="29"/>
  <c r="C96" i="29"/>
  <c r="C95" i="29"/>
  <c r="C94" i="29"/>
  <c r="C93" i="29"/>
  <c r="C92" i="29"/>
  <c r="C91" i="29"/>
  <c r="C90" i="29"/>
  <c r="C89" i="29"/>
  <c r="C88" i="29"/>
  <c r="C87" i="29"/>
  <c r="C86" i="29"/>
  <c r="C85" i="29"/>
  <c r="C84" i="29"/>
  <c r="C83" i="29"/>
  <c r="C82" i="29"/>
  <c r="C81" i="29"/>
  <c r="C80" i="29"/>
  <c r="C79" i="29"/>
  <c r="C78" i="29"/>
  <c r="C77" i="29"/>
  <c r="C76" i="29"/>
  <c r="C75" i="29"/>
  <c r="C74" i="29"/>
  <c r="C73" i="29"/>
  <c r="C72" i="29"/>
  <c r="C71" i="29"/>
  <c r="C70" i="29"/>
  <c r="C69" i="29"/>
  <c r="C68" i="29"/>
  <c r="C67" i="29"/>
  <c r="C66" i="29"/>
  <c r="C65" i="29"/>
  <c r="C64" i="29"/>
  <c r="C63" i="29"/>
  <c r="C62" i="29"/>
  <c r="C61" i="29"/>
  <c r="C60" i="29"/>
  <c r="C59" i="29"/>
  <c r="C58" i="29"/>
  <c r="C57" i="29"/>
  <c r="C56" i="29"/>
  <c r="C55" i="29"/>
  <c r="C54" i="29"/>
  <c r="C53" i="29"/>
  <c r="C52" i="29"/>
  <c r="C51" i="29"/>
  <c r="C50" i="29"/>
  <c r="C49" i="29"/>
  <c r="C48" i="29"/>
  <c r="C47" i="29"/>
  <c r="C46" i="29"/>
  <c r="C45" i="29"/>
  <c r="C44" i="29"/>
  <c r="C43" i="29"/>
  <c r="C42" i="29"/>
  <c r="C41" i="29"/>
  <c r="C40" i="29"/>
  <c r="C39" i="29"/>
  <c r="C38" i="29"/>
  <c r="C37" i="29"/>
  <c r="C36" i="29"/>
  <c r="C35" i="29"/>
  <c r="C34" i="29"/>
  <c r="C33" i="29"/>
  <c r="C32" i="29"/>
  <c r="C31" i="29"/>
  <c r="C30" i="29"/>
  <c r="C29" i="29"/>
  <c r="C28" i="29"/>
  <c r="C27" i="29"/>
  <c r="C26" i="29"/>
  <c r="C25" i="29"/>
  <c r="C24" i="29"/>
  <c r="C23" i="29"/>
  <c r="C22" i="29"/>
  <c r="C21" i="29"/>
  <c r="C20" i="29"/>
  <c r="C19" i="29"/>
  <c r="C18" i="29"/>
  <c r="C17" i="29"/>
  <c r="C16" i="29"/>
  <c r="C15" i="29"/>
  <c r="C14" i="29"/>
  <c r="C13" i="29"/>
  <c r="C12" i="29"/>
  <c r="C11" i="29"/>
  <c r="C10" i="29"/>
  <c r="C9" i="29"/>
  <c r="C5" i="29"/>
  <c r="AM63" i="30" l="1"/>
  <c r="AN227" i="30"/>
  <c r="AN97" i="30"/>
  <c r="AN201" i="30"/>
  <c r="AN230" i="30"/>
  <c r="AM31" i="30"/>
  <c r="AM227" i="30"/>
  <c r="AM230" i="30"/>
  <c r="AM37" i="30"/>
  <c r="AM49" i="30"/>
  <c r="AN198" i="30"/>
  <c r="AN100" i="30"/>
  <c r="AM191" i="30"/>
  <c r="AM53" i="30"/>
  <c r="AO116" i="30"/>
  <c r="AM214" i="30"/>
  <c r="AO113" i="30"/>
  <c r="AN214" i="30"/>
  <c r="AM47" i="30"/>
  <c r="AM65" i="30"/>
  <c r="AM155" i="30"/>
  <c r="AM166" i="30"/>
  <c r="AM69" i="30"/>
  <c r="AN92" i="30"/>
  <c r="AN125" i="30"/>
  <c r="AO144" i="30"/>
  <c r="AM178" i="30"/>
  <c r="AM33" i="30"/>
  <c r="AN85" i="30"/>
  <c r="AO107" i="30"/>
  <c r="AN133" i="30"/>
  <c r="AM25" i="30"/>
  <c r="AM57" i="30"/>
  <c r="AM51" i="30"/>
  <c r="AN121" i="30"/>
  <c r="AM41" i="30"/>
  <c r="AM73" i="30"/>
  <c r="AN173" i="30"/>
  <c r="AN182" i="30"/>
  <c r="AM61" i="30"/>
  <c r="AM39" i="30"/>
  <c r="AM55" i="30"/>
  <c r="AM71" i="30"/>
  <c r="AN106" i="30"/>
  <c r="AN128" i="30"/>
  <c r="AM150" i="30"/>
  <c r="AM174" i="30"/>
  <c r="AM186" i="30"/>
  <c r="AM200" i="30"/>
  <c r="AM206" i="30"/>
  <c r="AN213" i="30"/>
  <c r="AN222" i="30"/>
  <c r="AM170" i="30"/>
  <c r="AM182" i="30"/>
  <c r="AM224" i="30"/>
  <c r="AM35" i="30"/>
  <c r="AM67" i="30"/>
  <c r="AM29" i="30"/>
  <c r="AM45" i="30"/>
  <c r="AN77" i="30"/>
  <c r="AM222" i="30"/>
  <c r="AN206" i="30"/>
  <c r="AM176" i="30"/>
  <c r="AN80" i="30"/>
  <c r="AM202" i="30"/>
  <c r="AO121" i="30"/>
  <c r="AM27" i="30"/>
  <c r="AM43" i="30"/>
  <c r="AM59" i="30"/>
  <c r="AM75" i="30"/>
  <c r="AN89" i="30"/>
  <c r="AN113" i="30"/>
  <c r="AN116" i="30"/>
  <c r="AN136" i="30"/>
  <c r="AM198" i="30"/>
  <c r="AN108" i="30"/>
  <c r="AN124" i="30"/>
  <c r="AN170" i="30"/>
  <c r="AO108" i="30"/>
  <c r="AN219" i="30"/>
  <c r="AN25" i="30"/>
  <c r="AN27" i="30"/>
  <c r="AN29" i="30"/>
  <c r="AN31" i="30"/>
  <c r="AN33" i="30"/>
  <c r="AN35" i="30"/>
  <c r="AN37" i="30"/>
  <c r="AN39" i="30"/>
  <c r="AN41" i="30"/>
  <c r="AN43" i="30"/>
  <c r="AN45" i="30"/>
  <c r="AN47" i="30"/>
  <c r="AN49" i="30"/>
  <c r="AN51" i="30"/>
  <c r="AN53" i="30"/>
  <c r="AN55" i="30"/>
  <c r="AN57" i="30"/>
  <c r="AN59" i="30"/>
  <c r="AN61" i="30"/>
  <c r="AN63" i="30"/>
  <c r="AN65" i="30"/>
  <c r="AN67" i="30"/>
  <c r="AN69" i="30"/>
  <c r="AN71" i="30"/>
  <c r="AN73" i="30"/>
  <c r="AN75" i="30"/>
  <c r="AO77" i="30"/>
  <c r="AO80" i="30"/>
  <c r="AO83" i="30"/>
  <c r="AO85" i="30"/>
  <c r="AN88" i="30"/>
  <c r="AN96" i="30"/>
  <c r="AN101" i="30"/>
  <c r="AN104" i="30"/>
  <c r="AN109" i="30"/>
  <c r="AN112" i="30"/>
  <c r="AN120" i="30"/>
  <c r="AO125" i="30"/>
  <c r="AO128" i="30"/>
  <c r="AO131" i="30"/>
  <c r="AO133" i="30"/>
  <c r="AN142" i="30"/>
  <c r="AN150" i="30"/>
  <c r="AN155" i="30"/>
  <c r="AM158" i="30"/>
  <c r="AN166" i="30"/>
  <c r="AN174" i="30"/>
  <c r="AM179" i="30"/>
  <c r="AM190" i="30"/>
  <c r="AM203" i="30"/>
  <c r="AO96" i="30"/>
  <c r="AN190" i="30"/>
  <c r="AM164" i="30"/>
  <c r="AM188" i="30"/>
  <c r="AN225" i="30"/>
  <c r="AM24" i="30"/>
  <c r="AM26" i="30"/>
  <c r="AM28" i="30"/>
  <c r="AM30" i="30"/>
  <c r="AM32" i="30"/>
  <c r="AM34" i="30"/>
  <c r="AM36" i="30"/>
  <c r="AM38" i="30"/>
  <c r="AM40" i="30"/>
  <c r="AM42" i="30"/>
  <c r="AM44" i="30"/>
  <c r="AM46" i="30"/>
  <c r="AM48" i="30"/>
  <c r="AM50" i="30"/>
  <c r="AM52" i="30"/>
  <c r="AM54" i="30"/>
  <c r="AM56" i="30"/>
  <c r="AM58" i="30"/>
  <c r="AM60" i="30"/>
  <c r="AM62" i="30"/>
  <c r="AM64" i="30"/>
  <c r="AM66" i="30"/>
  <c r="AM68" i="30"/>
  <c r="AM70" i="30"/>
  <c r="AM72" i="30"/>
  <c r="AM74" i="30"/>
  <c r="AN76" i="30"/>
  <c r="AN84" i="30"/>
  <c r="AN132" i="30"/>
  <c r="AO137" i="30"/>
  <c r="AO140" i="30"/>
  <c r="AO143" i="30"/>
  <c r="AO145" i="30"/>
  <c r="AM154" i="30"/>
  <c r="AM162" i="30"/>
  <c r="AM167" i="30"/>
  <c r="AM212" i="30"/>
  <c r="AN179" i="30"/>
  <c r="AN118" i="30"/>
  <c r="AN137" i="30"/>
  <c r="AN140" i="30"/>
  <c r="AN145" i="30"/>
  <c r="AN24" i="30"/>
  <c r="AN26" i="30"/>
  <c r="AN28" i="30"/>
  <c r="AN30" i="30"/>
  <c r="AN32" i="30"/>
  <c r="AN34" i="30"/>
  <c r="AN36" i="30"/>
  <c r="AN38" i="30"/>
  <c r="AN40" i="30"/>
  <c r="AN42" i="30"/>
  <c r="AN44" i="30"/>
  <c r="AN46" i="30"/>
  <c r="AN48" i="30"/>
  <c r="AN50" i="30"/>
  <c r="AN52" i="30"/>
  <c r="AN54" i="30"/>
  <c r="AN56" i="30"/>
  <c r="AN58" i="30"/>
  <c r="AN60" i="30"/>
  <c r="AN62" i="30"/>
  <c r="AN64" i="30"/>
  <c r="AN66" i="30"/>
  <c r="AN68" i="30"/>
  <c r="AN70" i="30"/>
  <c r="AN72" i="30"/>
  <c r="AN74" i="30"/>
  <c r="AO76" i="30"/>
  <c r="AO84" i="30"/>
  <c r="AO132" i="30"/>
  <c r="AN154" i="30"/>
  <c r="AN162" i="30"/>
  <c r="AN167" i="30"/>
  <c r="AO101" i="30"/>
  <c r="AO109" i="30"/>
  <c r="AN94" i="30"/>
  <c r="AN82" i="30"/>
  <c r="AN87" i="30"/>
  <c r="AO89" i="30"/>
  <c r="AO92" i="30"/>
  <c r="AO95" i="30"/>
  <c r="AO97" i="30"/>
  <c r="AO100" i="30"/>
  <c r="AO119" i="30"/>
  <c r="AN130" i="30"/>
  <c r="AM152" i="30"/>
  <c r="AN178" i="30"/>
  <c r="AN186" i="30"/>
  <c r="AN191" i="30"/>
  <c r="AM194" i="30"/>
  <c r="AN202" i="30"/>
  <c r="AN207" i="30"/>
  <c r="AM210" i="30"/>
  <c r="AM215" i="30"/>
  <c r="AM218" i="30"/>
  <c r="AM226" i="30"/>
  <c r="AO88" i="30"/>
  <c r="AO104" i="30"/>
  <c r="AO112" i="30"/>
  <c r="AO120" i="30"/>
  <c r="AN158" i="30"/>
  <c r="AN203" i="30"/>
  <c r="AN144" i="30"/>
  <c r="AN194" i="30"/>
  <c r="AN210" i="30"/>
  <c r="AN215" i="30"/>
  <c r="AN218" i="30"/>
  <c r="AN226" i="30"/>
  <c r="AO151" i="30"/>
  <c r="AM151" i="30"/>
  <c r="AO165" i="30"/>
  <c r="AM165" i="30"/>
  <c r="AO172" i="30"/>
  <c r="AN172" i="30"/>
  <c r="AO180" i="30"/>
  <c r="AN180" i="30"/>
  <c r="AM180" i="30"/>
  <c r="AO187" i="30"/>
  <c r="AM187" i="30"/>
  <c r="AO208" i="30"/>
  <c r="AN208" i="30"/>
  <c r="AM208" i="30"/>
  <c r="AN81" i="30"/>
  <c r="AO82" i="30"/>
  <c r="AN93" i="30"/>
  <c r="AO94" i="30"/>
  <c r="AN105" i="30"/>
  <c r="AO106" i="30"/>
  <c r="AN117" i="30"/>
  <c r="AO118" i="30"/>
  <c r="AN129" i="30"/>
  <c r="AO130" i="30"/>
  <c r="AN141" i="30"/>
  <c r="AO142" i="30"/>
  <c r="AN151" i="30"/>
  <c r="AO157" i="30"/>
  <c r="AN157" i="30"/>
  <c r="AN165" i="30"/>
  <c r="AM172" i="30"/>
  <c r="AN187" i="30"/>
  <c r="AO193" i="30"/>
  <c r="AN193" i="30"/>
  <c r="AO220" i="30"/>
  <c r="AN220" i="30"/>
  <c r="AM220" i="30"/>
  <c r="AO81" i="30"/>
  <c r="AO93" i="30"/>
  <c r="AO105" i="30"/>
  <c r="AO117" i="30"/>
  <c r="AO129" i="30"/>
  <c r="AO141" i="30"/>
  <c r="AO171" i="30"/>
  <c r="AM171" i="30"/>
  <c r="AN79" i="30"/>
  <c r="AN91" i="30"/>
  <c r="AN103" i="30"/>
  <c r="AN115" i="30"/>
  <c r="AN127" i="30"/>
  <c r="AN139" i="30"/>
  <c r="AM149" i="30"/>
  <c r="AN171" i="30"/>
  <c r="AM185" i="30"/>
  <c r="AN78" i="30"/>
  <c r="AO79" i="30"/>
  <c r="AN90" i="30"/>
  <c r="AO91" i="30"/>
  <c r="AN102" i="30"/>
  <c r="AO103" i="30"/>
  <c r="AN114" i="30"/>
  <c r="AO115" i="30"/>
  <c r="AN126" i="30"/>
  <c r="AO127" i="30"/>
  <c r="AN138" i="30"/>
  <c r="AO139" i="30"/>
  <c r="AO148" i="30"/>
  <c r="AN148" i="30"/>
  <c r="AN149" i="30"/>
  <c r="AO156" i="30"/>
  <c r="AN156" i="30"/>
  <c r="AM156" i="30"/>
  <c r="AO163" i="30"/>
  <c r="AM163" i="30"/>
  <c r="AO177" i="30"/>
  <c r="AM177" i="30"/>
  <c r="AO184" i="30"/>
  <c r="AN184" i="30"/>
  <c r="AN185" i="30"/>
  <c r="AO192" i="30"/>
  <c r="AN192" i="30"/>
  <c r="AM192" i="30"/>
  <c r="AO199" i="30"/>
  <c r="AM199" i="30"/>
  <c r="AO78" i="30"/>
  <c r="AO90" i="30"/>
  <c r="AO102" i="30"/>
  <c r="AO114" i="30"/>
  <c r="AO126" i="30"/>
  <c r="AO138" i="30"/>
  <c r="AO169" i="30"/>
  <c r="AN169" i="30"/>
  <c r="AO205" i="30"/>
  <c r="AN205" i="30"/>
  <c r="AO147" i="30"/>
  <c r="AM147" i="30"/>
  <c r="AO183" i="30"/>
  <c r="AM183" i="30"/>
  <c r="AO211" i="30"/>
  <c r="AM211" i="30"/>
  <c r="AN99" i="30"/>
  <c r="AN111" i="30"/>
  <c r="AN123" i="30"/>
  <c r="AO124" i="30"/>
  <c r="AN135" i="30"/>
  <c r="AO136" i="30"/>
  <c r="AN147" i="30"/>
  <c r="AM161" i="30"/>
  <c r="AN183" i="30"/>
  <c r="AM197" i="30"/>
  <c r="AN211" i="30"/>
  <c r="AO217" i="30"/>
  <c r="AN217" i="30"/>
  <c r="AM217" i="30"/>
  <c r="AO223" i="30"/>
  <c r="AM223" i="30"/>
  <c r="AN86" i="30"/>
  <c r="AO87" i="30"/>
  <c r="AN98" i="30"/>
  <c r="AO99" i="30"/>
  <c r="AN110" i="30"/>
  <c r="AO111" i="30"/>
  <c r="AN122" i="30"/>
  <c r="AO123" i="30"/>
  <c r="AN134" i="30"/>
  <c r="AO135" i="30"/>
  <c r="AN146" i="30"/>
  <c r="AO153" i="30"/>
  <c r="AM153" i="30"/>
  <c r="AO160" i="30"/>
  <c r="AN160" i="30"/>
  <c r="AN161" i="30"/>
  <c r="AO168" i="30"/>
  <c r="AN168" i="30"/>
  <c r="AM168" i="30"/>
  <c r="AO175" i="30"/>
  <c r="AM175" i="30"/>
  <c r="AO189" i="30"/>
  <c r="AM189" i="30"/>
  <c r="AO196" i="30"/>
  <c r="AN196" i="30"/>
  <c r="AN197" i="30"/>
  <c r="AO204" i="30"/>
  <c r="AN204" i="30"/>
  <c r="AM204" i="30"/>
  <c r="AN223" i="30"/>
  <c r="AO229" i="30"/>
  <c r="AN229" i="30"/>
  <c r="AM229" i="30"/>
  <c r="AO86" i="30"/>
  <c r="AO98" i="30"/>
  <c r="AO110" i="30"/>
  <c r="AO122" i="30"/>
  <c r="AO134" i="30"/>
  <c r="AO146" i="30"/>
  <c r="AO181" i="30"/>
  <c r="AN181" i="30"/>
  <c r="AM196" i="30"/>
  <c r="AO209" i="30"/>
  <c r="AN209" i="30"/>
  <c r="AO159" i="30"/>
  <c r="AM159" i="30"/>
  <c r="AO195" i="30"/>
  <c r="AM195" i="30"/>
  <c r="AO221" i="30"/>
  <c r="AN221" i="30"/>
  <c r="AN83" i="30"/>
  <c r="AN95" i="30"/>
  <c r="AN107" i="30"/>
  <c r="AN119" i="30"/>
  <c r="AN131" i="30"/>
  <c r="AN143" i="30"/>
  <c r="AN159" i="30"/>
  <c r="AM173" i="30"/>
  <c r="AN195" i="30"/>
  <c r="AN152" i="30"/>
  <c r="AN164" i="30"/>
  <c r="AN176" i="30"/>
  <c r="AN188" i="30"/>
  <c r="AN200" i="30"/>
  <c r="AN212" i="30"/>
  <c r="AN224" i="30"/>
  <c r="AN231" i="30"/>
  <c r="AM231" i="30"/>
  <c r="AM207" i="30"/>
  <c r="AM219" i="30"/>
  <c r="AM216" i="30"/>
  <c r="AM228" i="30"/>
  <c r="AN216" i="30"/>
  <c r="AN228" i="30"/>
  <c r="AM201" i="30"/>
  <c r="AM213" i="30"/>
  <c r="AM225" i="30"/>
  <c r="BB8" i="20"/>
  <c r="AY8" i="20"/>
  <c r="AI8" i="20" l="1"/>
  <c r="AB8" i="20"/>
  <c r="U8" i="20"/>
  <c r="AI13" i="20"/>
  <c r="AG13" i="20"/>
  <c r="AF13" i="20"/>
  <c r="AE13" i="20"/>
  <c r="AI12" i="20"/>
  <c r="AE9" i="20"/>
  <c r="AE7" i="20"/>
  <c r="AB13" i="20"/>
  <c r="Z13" i="20"/>
  <c r="Y13" i="20"/>
  <c r="X13" i="20"/>
  <c r="AB12" i="20"/>
  <c r="X9" i="20"/>
  <c r="X7" i="20"/>
  <c r="C864" i="27"/>
  <c r="C863" i="27"/>
  <c r="C862" i="27"/>
  <c r="C861" i="27"/>
  <c r="C860" i="27"/>
  <c r="C859" i="27"/>
  <c r="C858" i="27"/>
  <c r="C857" i="27"/>
  <c r="C856" i="27"/>
  <c r="C855" i="27"/>
  <c r="C854" i="27"/>
  <c r="C853" i="27"/>
  <c r="C852" i="27"/>
  <c r="C851" i="27"/>
  <c r="C850" i="27"/>
  <c r="C849" i="27"/>
  <c r="C848" i="27"/>
  <c r="C847" i="27"/>
  <c r="C846" i="27"/>
  <c r="C845" i="27"/>
  <c r="C844" i="27"/>
  <c r="C843" i="27"/>
  <c r="C842" i="27"/>
  <c r="C841" i="27"/>
  <c r="C840" i="27"/>
  <c r="C839" i="27"/>
  <c r="C838" i="27"/>
  <c r="C837" i="27"/>
  <c r="C836" i="27"/>
  <c r="C835" i="27"/>
  <c r="C834" i="27"/>
  <c r="C833" i="27"/>
  <c r="C832" i="27"/>
  <c r="C831" i="27"/>
  <c r="C830" i="27"/>
  <c r="C829" i="27"/>
  <c r="C828" i="27"/>
  <c r="C827" i="27"/>
  <c r="C826" i="27"/>
  <c r="C825" i="27"/>
  <c r="C824" i="27"/>
  <c r="C823" i="27"/>
  <c r="C822" i="27"/>
  <c r="C821" i="27"/>
  <c r="C820" i="27"/>
  <c r="C819" i="27"/>
  <c r="C818" i="27"/>
  <c r="C817" i="27"/>
  <c r="C816" i="27"/>
  <c r="C815" i="27"/>
  <c r="C814" i="27"/>
  <c r="C813" i="27"/>
  <c r="C812" i="27"/>
  <c r="C811" i="27"/>
  <c r="C810" i="27"/>
  <c r="C809" i="27"/>
  <c r="C808" i="27"/>
  <c r="C807" i="27"/>
  <c r="C806" i="27"/>
  <c r="C805" i="27"/>
  <c r="C804" i="27"/>
  <c r="C803" i="27"/>
  <c r="C802" i="27"/>
  <c r="C801" i="27"/>
  <c r="C800" i="27"/>
  <c r="C799" i="27"/>
  <c r="C798" i="27"/>
  <c r="C797" i="27"/>
  <c r="C796" i="27"/>
  <c r="C795" i="27"/>
  <c r="C794" i="27"/>
  <c r="C793" i="27"/>
  <c r="C792" i="27"/>
  <c r="C791" i="27"/>
  <c r="C790" i="27"/>
  <c r="C789" i="27"/>
  <c r="C788" i="27"/>
  <c r="C787" i="27"/>
  <c r="C786" i="27"/>
  <c r="C785" i="27"/>
  <c r="C784" i="27"/>
  <c r="C783" i="27"/>
  <c r="C782" i="27"/>
  <c r="C781" i="27"/>
  <c r="C780" i="27"/>
  <c r="C779" i="27"/>
  <c r="C778" i="27"/>
  <c r="C777" i="27"/>
  <c r="C776" i="27"/>
  <c r="C775" i="27"/>
  <c r="C774" i="27"/>
  <c r="C773" i="27"/>
  <c r="C772" i="27"/>
  <c r="C771" i="27"/>
  <c r="C770" i="27"/>
  <c r="C769" i="27"/>
  <c r="C768" i="27"/>
  <c r="C767" i="27"/>
  <c r="C766" i="27"/>
  <c r="C765" i="27"/>
  <c r="C764" i="27"/>
  <c r="C763" i="27"/>
  <c r="C762" i="27"/>
  <c r="C761" i="27"/>
  <c r="C760" i="27"/>
  <c r="C759" i="27"/>
  <c r="C758" i="27"/>
  <c r="C757" i="27"/>
  <c r="C756" i="27"/>
  <c r="C755" i="27"/>
  <c r="C754" i="27"/>
  <c r="C753" i="27"/>
  <c r="C752" i="27"/>
  <c r="C751" i="27"/>
  <c r="C750" i="27"/>
  <c r="C749" i="27"/>
  <c r="C748" i="27"/>
  <c r="C747" i="27"/>
  <c r="C746" i="27"/>
  <c r="C745" i="27"/>
  <c r="C744" i="27"/>
  <c r="C743" i="27"/>
  <c r="C742" i="27"/>
  <c r="C741" i="27"/>
  <c r="C740" i="27"/>
  <c r="C739" i="27"/>
  <c r="C738" i="27"/>
  <c r="C737" i="27"/>
  <c r="C736" i="27"/>
  <c r="C735" i="27"/>
  <c r="C734" i="27"/>
  <c r="C733" i="27"/>
  <c r="C732" i="27"/>
  <c r="C731" i="27"/>
  <c r="C730" i="27"/>
  <c r="C729" i="27"/>
  <c r="C728" i="27"/>
  <c r="C727" i="27"/>
  <c r="C726" i="27"/>
  <c r="C725" i="27"/>
  <c r="C724" i="27"/>
  <c r="C723" i="27"/>
  <c r="C722" i="27"/>
  <c r="C721" i="27"/>
  <c r="C720" i="27"/>
  <c r="C719" i="27"/>
  <c r="C718" i="27"/>
  <c r="C717" i="27"/>
  <c r="C716" i="27"/>
  <c r="C715" i="27"/>
  <c r="C714" i="27"/>
  <c r="C713" i="27"/>
  <c r="C712" i="27"/>
  <c r="C711" i="27"/>
  <c r="C710" i="27"/>
  <c r="C709" i="27"/>
  <c r="C708" i="27"/>
  <c r="C707" i="27"/>
  <c r="C706" i="27"/>
  <c r="C705" i="27"/>
  <c r="C704" i="27"/>
  <c r="C703" i="27"/>
  <c r="C702" i="27"/>
  <c r="C701" i="27"/>
  <c r="C700" i="27"/>
  <c r="C699" i="27"/>
  <c r="C698" i="27"/>
  <c r="C697" i="27"/>
  <c r="C696" i="27"/>
  <c r="C695" i="27"/>
  <c r="C694" i="27"/>
  <c r="C693" i="27"/>
  <c r="C692" i="27"/>
  <c r="C691" i="27"/>
  <c r="C690" i="27"/>
  <c r="C689" i="27"/>
  <c r="C688" i="27"/>
  <c r="C687" i="27"/>
  <c r="C686" i="27"/>
  <c r="C685" i="27"/>
  <c r="C684" i="27"/>
  <c r="C683" i="27"/>
  <c r="C682" i="27"/>
  <c r="C681" i="27"/>
  <c r="C680" i="27"/>
  <c r="C679" i="27"/>
  <c r="C678" i="27"/>
  <c r="C677" i="27"/>
  <c r="C676" i="27"/>
  <c r="C675" i="27"/>
  <c r="C674" i="27"/>
  <c r="C673" i="27"/>
  <c r="C672" i="27"/>
  <c r="C671" i="27"/>
  <c r="C670" i="27"/>
  <c r="C669" i="27"/>
  <c r="C668" i="27"/>
  <c r="C667" i="27"/>
  <c r="C666" i="27"/>
  <c r="C665" i="27"/>
  <c r="C664" i="27"/>
  <c r="C663" i="27"/>
  <c r="C662" i="27"/>
  <c r="C661" i="27"/>
  <c r="C660" i="27"/>
  <c r="C659" i="27"/>
  <c r="C658" i="27"/>
  <c r="C657" i="27"/>
  <c r="C656" i="27"/>
  <c r="C655" i="27"/>
  <c r="C654" i="27"/>
  <c r="C653" i="27"/>
  <c r="C652" i="27"/>
  <c r="C651" i="27"/>
  <c r="C650" i="27"/>
  <c r="C649" i="27"/>
  <c r="C648" i="27"/>
  <c r="C647" i="27"/>
  <c r="C646" i="27"/>
  <c r="C645" i="27"/>
  <c r="C644" i="27"/>
  <c r="C643" i="27"/>
  <c r="C642" i="27"/>
  <c r="C641" i="27"/>
  <c r="C640" i="27"/>
  <c r="C639" i="27"/>
  <c r="C638" i="27"/>
  <c r="C637" i="27"/>
  <c r="C636" i="27"/>
  <c r="C635" i="27"/>
  <c r="C634" i="27"/>
  <c r="C633" i="27"/>
  <c r="C632" i="27"/>
  <c r="C631" i="27"/>
  <c r="C630" i="27"/>
  <c r="C629" i="27"/>
  <c r="C628" i="27"/>
  <c r="C627" i="27"/>
  <c r="C626" i="27"/>
  <c r="C625" i="27"/>
  <c r="C624" i="27"/>
  <c r="C623" i="27"/>
  <c r="C622" i="27"/>
  <c r="C621" i="27"/>
  <c r="C620" i="27"/>
  <c r="C619" i="27"/>
  <c r="C618" i="27"/>
  <c r="C617" i="27"/>
  <c r="C616" i="27"/>
  <c r="C614" i="27"/>
  <c r="C613" i="27"/>
  <c r="C612" i="27"/>
  <c r="C611" i="27"/>
  <c r="C610" i="27"/>
  <c r="C609" i="27"/>
  <c r="C608" i="27"/>
  <c r="C607" i="27"/>
  <c r="C606" i="27"/>
  <c r="C605" i="27"/>
  <c r="C604" i="27"/>
  <c r="C603" i="27"/>
  <c r="C602" i="27"/>
  <c r="C601" i="27"/>
  <c r="C600" i="27"/>
  <c r="C599" i="27"/>
  <c r="C598" i="27"/>
  <c r="C597" i="27"/>
  <c r="C596" i="27"/>
  <c r="C595" i="27"/>
  <c r="C594" i="27"/>
  <c r="C593" i="27"/>
  <c r="C592" i="27"/>
  <c r="C591" i="27"/>
  <c r="C590" i="27"/>
  <c r="C589" i="27"/>
  <c r="C588" i="27"/>
  <c r="C587" i="27"/>
  <c r="C586" i="27"/>
  <c r="C585" i="27"/>
  <c r="C584" i="27"/>
  <c r="C583" i="27"/>
  <c r="C582" i="27"/>
  <c r="C581" i="27"/>
  <c r="C580" i="27"/>
  <c r="C579" i="27"/>
  <c r="C578" i="27"/>
  <c r="C577" i="27"/>
  <c r="C576" i="27"/>
  <c r="C575" i="27"/>
  <c r="C574" i="27"/>
  <c r="C573" i="27"/>
  <c r="C572" i="27"/>
  <c r="C571" i="27"/>
  <c r="C570" i="27"/>
  <c r="C569" i="27"/>
  <c r="C568" i="27"/>
  <c r="C567" i="27"/>
  <c r="C566" i="27"/>
  <c r="C565" i="27"/>
  <c r="C564" i="27"/>
  <c r="C563" i="27"/>
  <c r="C562" i="27"/>
  <c r="C561" i="27"/>
  <c r="C560" i="27"/>
  <c r="C559" i="27"/>
  <c r="C558" i="27"/>
  <c r="C557" i="27"/>
  <c r="C556" i="27"/>
  <c r="C555" i="27"/>
  <c r="C554" i="27"/>
  <c r="C553" i="27"/>
  <c r="C552" i="27"/>
  <c r="C551" i="27"/>
  <c r="C550" i="27"/>
  <c r="C549" i="27"/>
  <c r="C548" i="27"/>
  <c r="C547" i="27"/>
  <c r="C546" i="27"/>
  <c r="C545" i="27"/>
  <c r="C544" i="27"/>
  <c r="C543" i="27"/>
  <c r="C542" i="27"/>
  <c r="C541" i="27"/>
  <c r="C540" i="27"/>
  <c r="C539" i="27"/>
  <c r="C538" i="27"/>
  <c r="C537" i="27"/>
  <c r="C536" i="27"/>
  <c r="C535" i="27"/>
  <c r="C534" i="27"/>
  <c r="C533" i="27"/>
  <c r="C532" i="27"/>
  <c r="C531" i="27"/>
  <c r="C530" i="27"/>
  <c r="C529" i="27"/>
  <c r="C528" i="27"/>
  <c r="C527" i="27"/>
  <c r="C526" i="27"/>
  <c r="C525" i="27"/>
  <c r="C524" i="27"/>
  <c r="C523" i="27"/>
  <c r="C522" i="27"/>
  <c r="C521" i="27"/>
  <c r="C520" i="27"/>
  <c r="C519" i="27"/>
  <c r="C518" i="27"/>
  <c r="C517" i="27"/>
  <c r="C516" i="27"/>
  <c r="C515" i="27"/>
  <c r="C514" i="27"/>
  <c r="C513" i="27"/>
  <c r="C512" i="27"/>
  <c r="C511" i="27"/>
  <c r="C510" i="27"/>
  <c r="C509" i="27"/>
  <c r="C508" i="27"/>
  <c r="C507" i="27"/>
  <c r="C506" i="27"/>
  <c r="C505" i="27"/>
  <c r="C504" i="27"/>
  <c r="C503" i="27"/>
  <c r="C502" i="27"/>
  <c r="C501" i="27"/>
  <c r="C500" i="27"/>
  <c r="C499" i="27"/>
  <c r="C498" i="27"/>
  <c r="C497" i="27"/>
  <c r="C496" i="27"/>
  <c r="C495" i="27"/>
  <c r="C494" i="27"/>
  <c r="C493" i="27"/>
  <c r="C492" i="27"/>
  <c r="C491" i="27"/>
  <c r="C490" i="27"/>
  <c r="C489" i="27"/>
  <c r="C488" i="27"/>
  <c r="C487" i="27"/>
  <c r="C486" i="27"/>
  <c r="C485" i="27"/>
  <c r="C484" i="27"/>
  <c r="C483" i="27"/>
  <c r="C482" i="27"/>
  <c r="C481" i="27"/>
  <c r="C480" i="27"/>
  <c r="C479" i="27"/>
  <c r="C478" i="27"/>
  <c r="C477" i="27"/>
  <c r="C476" i="27"/>
  <c r="C475" i="27"/>
  <c r="C474" i="27"/>
  <c r="C473" i="27"/>
  <c r="C472" i="27"/>
  <c r="C471" i="27"/>
  <c r="C470" i="27"/>
  <c r="C469" i="27"/>
  <c r="C468" i="27"/>
  <c r="C467" i="27"/>
  <c r="C466" i="27"/>
  <c r="C465" i="27"/>
  <c r="C464" i="27"/>
  <c r="C463" i="27"/>
  <c r="C462" i="27"/>
  <c r="C461" i="27"/>
  <c r="C460" i="27"/>
  <c r="C459" i="27"/>
  <c r="C458" i="27"/>
  <c r="C457" i="27"/>
  <c r="C456" i="27"/>
  <c r="C455" i="27"/>
  <c r="C454" i="27"/>
  <c r="C453" i="27"/>
  <c r="C452" i="27"/>
  <c r="C451" i="27"/>
  <c r="C450" i="27"/>
  <c r="C449" i="27"/>
  <c r="C448" i="27"/>
  <c r="C447" i="27"/>
  <c r="C446" i="27"/>
  <c r="C445" i="27"/>
  <c r="C444" i="27"/>
  <c r="C443" i="27"/>
  <c r="C442" i="27"/>
  <c r="C441" i="27"/>
  <c r="C440" i="27"/>
  <c r="C439" i="27"/>
  <c r="C438" i="27"/>
  <c r="C437" i="27"/>
  <c r="C436" i="27"/>
  <c r="C435" i="27"/>
  <c r="C434" i="27"/>
  <c r="C433" i="27"/>
  <c r="C432" i="27"/>
  <c r="C431" i="27"/>
  <c r="C430" i="27"/>
  <c r="C429" i="27"/>
  <c r="C428" i="27"/>
  <c r="C427" i="27"/>
  <c r="C426" i="27"/>
  <c r="C425" i="27"/>
  <c r="C424" i="27"/>
  <c r="C423" i="27"/>
  <c r="C422" i="27"/>
  <c r="C421" i="27"/>
  <c r="C420" i="27"/>
  <c r="C419" i="27"/>
  <c r="C418" i="27"/>
  <c r="C417" i="27"/>
  <c r="C416" i="27"/>
  <c r="C415" i="27"/>
  <c r="C414" i="27"/>
  <c r="C413" i="27"/>
  <c r="C412" i="27"/>
  <c r="C411" i="27"/>
  <c r="C410" i="27"/>
  <c r="C409" i="27"/>
  <c r="C408" i="27"/>
  <c r="C407" i="27"/>
  <c r="C406" i="27"/>
  <c r="C405" i="27"/>
  <c r="C404" i="27"/>
  <c r="C403" i="27"/>
  <c r="C402" i="27"/>
  <c r="C401" i="27"/>
  <c r="C400" i="27"/>
  <c r="C399" i="27"/>
  <c r="C398" i="27"/>
  <c r="C397" i="27"/>
  <c r="C396" i="27"/>
  <c r="C395" i="27"/>
  <c r="C394" i="27"/>
  <c r="C393" i="27"/>
  <c r="C392" i="27"/>
  <c r="C391" i="27"/>
  <c r="C390" i="27"/>
  <c r="C389" i="27"/>
  <c r="C388" i="27"/>
  <c r="C387" i="27"/>
  <c r="C386" i="27"/>
  <c r="C385" i="27"/>
  <c r="C384" i="27"/>
  <c r="C383" i="27"/>
  <c r="C382" i="27"/>
  <c r="C381" i="27"/>
  <c r="C380" i="27"/>
  <c r="C379" i="27"/>
  <c r="C378" i="27"/>
  <c r="C377" i="27"/>
  <c r="C376" i="27"/>
  <c r="C375" i="27"/>
  <c r="C374" i="27"/>
  <c r="C373" i="27"/>
  <c r="C372" i="27"/>
  <c r="C371" i="27"/>
  <c r="C370" i="27"/>
  <c r="C369" i="27"/>
  <c r="C368" i="27"/>
  <c r="C367" i="27"/>
  <c r="C366" i="27"/>
  <c r="C273" i="27"/>
  <c r="C272" i="27"/>
  <c r="C271" i="27"/>
  <c r="C270" i="27"/>
  <c r="C269" i="27"/>
  <c r="C268" i="27"/>
  <c r="C267" i="27"/>
  <c r="C266" i="27"/>
  <c r="C265" i="27"/>
  <c r="C264" i="27"/>
  <c r="C263" i="27"/>
  <c r="C262" i="27"/>
  <c r="C261" i="27"/>
  <c r="C260" i="27"/>
  <c r="C259" i="27"/>
  <c r="C258" i="27"/>
  <c r="C257" i="27"/>
  <c r="C256" i="27"/>
  <c r="C255" i="27"/>
  <c r="C254" i="27"/>
  <c r="C253" i="27"/>
  <c r="C252" i="27"/>
  <c r="C251" i="27"/>
  <c r="C250" i="27"/>
  <c r="C249" i="27"/>
  <c r="C248" i="27"/>
  <c r="C247" i="27"/>
  <c r="C246" i="27"/>
  <c r="C245" i="27"/>
  <c r="C244" i="27"/>
  <c r="C243" i="27"/>
  <c r="C242" i="27"/>
  <c r="C241" i="27"/>
  <c r="C240" i="27"/>
  <c r="C239" i="27"/>
  <c r="C238" i="27"/>
  <c r="C237" i="27"/>
  <c r="C236" i="27"/>
  <c r="C235" i="27"/>
  <c r="C234" i="27"/>
  <c r="C233" i="27"/>
  <c r="C232" i="27"/>
  <c r="C231" i="27"/>
  <c r="C230" i="27"/>
  <c r="C229" i="27"/>
  <c r="C228" i="27"/>
  <c r="C227" i="27"/>
  <c r="C226" i="27"/>
  <c r="C225" i="27"/>
  <c r="C224" i="27"/>
  <c r="C223" i="27"/>
  <c r="C222" i="27"/>
  <c r="C221" i="27"/>
  <c r="C220" i="27"/>
  <c r="C219" i="27"/>
  <c r="C218" i="27"/>
  <c r="C217" i="27"/>
  <c r="C216" i="27"/>
  <c r="C215" i="27"/>
  <c r="C214" i="27"/>
  <c r="C213" i="27"/>
  <c r="C212" i="27"/>
  <c r="C211" i="27"/>
  <c r="C210" i="27"/>
  <c r="C209" i="27"/>
  <c r="C208" i="27"/>
  <c r="C207" i="27"/>
  <c r="C206" i="27"/>
  <c r="C205" i="27"/>
  <c r="C204" i="27"/>
  <c r="C203" i="27"/>
  <c r="C202" i="27"/>
  <c r="C201" i="27"/>
  <c r="C200" i="27"/>
  <c r="C199" i="27"/>
  <c r="C198" i="27"/>
  <c r="C197" i="27"/>
  <c r="C196" i="27"/>
  <c r="C195" i="27"/>
  <c r="C194" i="27"/>
  <c r="C193" i="27"/>
  <c r="C192" i="27"/>
  <c r="C191" i="27"/>
  <c r="C190" i="27"/>
  <c r="C189" i="27"/>
  <c r="C188" i="27"/>
  <c r="C187" i="27"/>
  <c r="C186" i="27"/>
  <c r="C185" i="27"/>
  <c r="C184" i="27"/>
  <c r="C183" i="27"/>
  <c r="C182" i="27"/>
  <c r="C181" i="27"/>
  <c r="C180" i="27"/>
  <c r="C179" i="27"/>
  <c r="C178" i="27"/>
  <c r="C177" i="27"/>
  <c r="C176" i="27"/>
  <c r="C175" i="27"/>
  <c r="C174" i="27"/>
  <c r="C173" i="27"/>
  <c r="C172" i="27"/>
  <c r="C171" i="27"/>
  <c r="C170" i="27"/>
  <c r="C169" i="27"/>
  <c r="C168" i="27"/>
  <c r="C167" i="27"/>
  <c r="C166" i="27"/>
  <c r="C165" i="27"/>
  <c r="C164" i="27"/>
  <c r="C163" i="27"/>
  <c r="C162" i="27"/>
  <c r="C161" i="27"/>
  <c r="C160" i="27"/>
  <c r="C159" i="27"/>
  <c r="C158" i="27"/>
  <c r="C157" i="27"/>
  <c r="C156" i="27"/>
  <c r="C155" i="27"/>
  <c r="C154" i="27"/>
  <c r="C153" i="27"/>
  <c r="C152" i="27"/>
  <c r="C151" i="27"/>
  <c r="C150" i="27"/>
  <c r="C149" i="27"/>
  <c r="C148" i="27"/>
  <c r="C147" i="27"/>
  <c r="C146" i="27"/>
  <c r="C145" i="27"/>
  <c r="C144" i="27"/>
  <c r="C143" i="27"/>
  <c r="C142" i="27"/>
  <c r="C141" i="27"/>
  <c r="C140" i="27"/>
  <c r="C139" i="27"/>
  <c r="C138" i="27"/>
  <c r="C137" i="27"/>
  <c r="C136" i="27"/>
  <c r="C135" i="27"/>
  <c r="C134" i="27"/>
  <c r="C133" i="27"/>
  <c r="C132" i="27"/>
  <c r="C131" i="27"/>
  <c r="C130" i="27"/>
  <c r="C129" i="27"/>
  <c r="C128" i="27"/>
  <c r="C127" i="27"/>
  <c r="C126" i="27"/>
  <c r="C125" i="27"/>
  <c r="C124" i="27"/>
  <c r="C123" i="27"/>
  <c r="C122" i="27"/>
  <c r="C121" i="27"/>
  <c r="C120" i="27"/>
  <c r="C119" i="27"/>
  <c r="C118" i="27"/>
  <c r="C117" i="27"/>
  <c r="C116" i="27"/>
  <c r="C115" i="27"/>
  <c r="C114" i="27"/>
  <c r="C113" i="27"/>
  <c r="C112" i="27"/>
  <c r="C111" i="27"/>
  <c r="C110" i="27"/>
  <c r="C109" i="27"/>
  <c r="C108" i="27"/>
  <c r="C107" i="27"/>
  <c r="C106" i="27"/>
  <c r="C105" i="27"/>
  <c r="C104" i="27"/>
  <c r="C103" i="27"/>
  <c r="C102" i="27"/>
  <c r="C101" i="27"/>
  <c r="C100" i="27"/>
  <c r="C99" i="27"/>
  <c r="C98" i="27"/>
  <c r="C97" i="27"/>
  <c r="C96" i="27"/>
  <c r="C95" i="27"/>
  <c r="C94" i="27"/>
  <c r="C93" i="27"/>
  <c r="C92" i="27"/>
  <c r="C91" i="27"/>
  <c r="C90" i="27"/>
  <c r="C89" i="27"/>
  <c r="C88" i="27"/>
  <c r="C87" i="27"/>
  <c r="C86" i="27"/>
  <c r="C85" i="27"/>
  <c r="C84" i="27"/>
  <c r="C83" i="27"/>
  <c r="C82" i="27"/>
  <c r="C81" i="27"/>
  <c r="C80" i="27"/>
  <c r="C79" i="27"/>
  <c r="C78" i="27"/>
  <c r="C77" i="27"/>
  <c r="C76" i="27"/>
  <c r="C75" i="27"/>
  <c r="C74" i="27"/>
  <c r="C73" i="27"/>
  <c r="C72" i="27"/>
  <c r="C71" i="27"/>
  <c r="C70" i="27"/>
  <c r="C69" i="27"/>
  <c r="C68" i="27"/>
  <c r="C67" i="27"/>
  <c r="C66" i="27"/>
  <c r="C65" i="27"/>
  <c r="C64" i="27"/>
  <c r="C63" i="27"/>
  <c r="C62" i="27"/>
  <c r="C61" i="27"/>
  <c r="C60" i="27"/>
  <c r="C59" i="27"/>
  <c r="C58" i="27"/>
  <c r="C57" i="27"/>
  <c r="C56" i="27"/>
  <c r="C55" i="27"/>
  <c r="C54" i="27"/>
  <c r="C53" i="27"/>
  <c r="C52" i="27"/>
  <c r="C51" i="27"/>
  <c r="C50" i="27"/>
  <c r="C49" i="27"/>
  <c r="C48" i="27"/>
  <c r="C47" i="27"/>
  <c r="C46" i="27"/>
  <c r="C45" i="27"/>
  <c r="C44" i="27"/>
  <c r="C43" i="27"/>
  <c r="C42" i="27"/>
  <c r="C41" i="27"/>
  <c r="C40" i="27"/>
  <c r="C39" i="27"/>
  <c r="C38" i="27"/>
  <c r="C37" i="27"/>
  <c r="C36" i="27"/>
  <c r="C35" i="27"/>
  <c r="C34" i="27"/>
  <c r="C33" i="27"/>
  <c r="C32" i="27"/>
  <c r="C31" i="27"/>
  <c r="C30" i="27"/>
  <c r="C29" i="27"/>
  <c r="C28" i="27"/>
  <c r="C27" i="27"/>
  <c r="C26" i="27"/>
  <c r="C25" i="27"/>
  <c r="C24" i="27"/>
  <c r="C23" i="27"/>
  <c r="C22" i="27"/>
  <c r="C21" i="27"/>
  <c r="C20" i="27"/>
  <c r="C19" i="27"/>
  <c r="C18" i="27"/>
  <c r="C17" i="27"/>
  <c r="C16" i="27"/>
  <c r="C15" i="27"/>
  <c r="C14" i="27"/>
  <c r="C13" i="27"/>
  <c r="C12" i="27"/>
  <c r="C11" i="27"/>
  <c r="C10" i="27"/>
  <c r="C9" i="27"/>
  <c r="C8" i="27"/>
  <c r="C7" i="27"/>
  <c r="C6" i="27"/>
  <c r="C5" i="27"/>
  <c r="C864" i="26"/>
  <c r="C863" i="26"/>
  <c r="C862" i="26"/>
  <c r="C861" i="26"/>
  <c r="C860" i="26"/>
  <c r="C859" i="26"/>
  <c r="C858" i="26"/>
  <c r="C857" i="26"/>
  <c r="C856" i="26"/>
  <c r="C855" i="26"/>
  <c r="C854" i="26"/>
  <c r="C853" i="26"/>
  <c r="C852" i="26"/>
  <c r="C851" i="26"/>
  <c r="C850" i="26"/>
  <c r="C849" i="26"/>
  <c r="C848" i="26"/>
  <c r="C847" i="26"/>
  <c r="C846" i="26"/>
  <c r="C845" i="26"/>
  <c r="C844" i="26"/>
  <c r="C843" i="26"/>
  <c r="C842" i="26"/>
  <c r="C841" i="26"/>
  <c r="C840" i="26"/>
  <c r="C839" i="26"/>
  <c r="C838" i="26"/>
  <c r="C837" i="26"/>
  <c r="C836" i="26"/>
  <c r="C835" i="26"/>
  <c r="C834" i="26"/>
  <c r="C833" i="26"/>
  <c r="C832" i="26"/>
  <c r="C831" i="26"/>
  <c r="C830" i="26"/>
  <c r="C829" i="26"/>
  <c r="C828" i="26"/>
  <c r="C827" i="26"/>
  <c r="C826" i="26"/>
  <c r="C825" i="26"/>
  <c r="C824" i="26"/>
  <c r="C823" i="26"/>
  <c r="C822" i="26"/>
  <c r="C821" i="26"/>
  <c r="C820" i="26"/>
  <c r="C819" i="26"/>
  <c r="C818" i="26"/>
  <c r="C817" i="26"/>
  <c r="C816" i="26"/>
  <c r="C815" i="26"/>
  <c r="C814" i="26"/>
  <c r="C813" i="26"/>
  <c r="C812" i="26"/>
  <c r="C811" i="26"/>
  <c r="C810" i="26"/>
  <c r="C809" i="26"/>
  <c r="C808" i="26"/>
  <c r="C807" i="26"/>
  <c r="C806" i="26"/>
  <c r="C805" i="26"/>
  <c r="C804" i="26"/>
  <c r="C803" i="26"/>
  <c r="C802" i="26"/>
  <c r="C801" i="26"/>
  <c r="C800" i="26"/>
  <c r="C799" i="26"/>
  <c r="C798" i="26"/>
  <c r="C797" i="26"/>
  <c r="C796" i="26"/>
  <c r="C795" i="26"/>
  <c r="C794" i="26"/>
  <c r="C793" i="26"/>
  <c r="C792" i="26"/>
  <c r="C791" i="26"/>
  <c r="C790" i="26"/>
  <c r="C789" i="26"/>
  <c r="C788" i="26"/>
  <c r="C787" i="26"/>
  <c r="C786" i="26"/>
  <c r="C785" i="26"/>
  <c r="C784" i="26"/>
  <c r="C783" i="26"/>
  <c r="C782" i="26"/>
  <c r="C781" i="26"/>
  <c r="C780" i="26"/>
  <c r="C779" i="26"/>
  <c r="C778" i="26"/>
  <c r="C777" i="26"/>
  <c r="C776" i="26"/>
  <c r="C775" i="26"/>
  <c r="C774" i="26"/>
  <c r="C773" i="26"/>
  <c r="C772" i="26"/>
  <c r="C771" i="26"/>
  <c r="C770" i="26"/>
  <c r="C769" i="26"/>
  <c r="C768" i="26"/>
  <c r="C767" i="26"/>
  <c r="C766" i="26"/>
  <c r="C765" i="26"/>
  <c r="C764" i="26"/>
  <c r="C763" i="26"/>
  <c r="C762" i="26"/>
  <c r="C761" i="26"/>
  <c r="C760" i="26"/>
  <c r="C759" i="26"/>
  <c r="C758" i="26"/>
  <c r="C757" i="26"/>
  <c r="C756" i="26"/>
  <c r="C755" i="26"/>
  <c r="C754" i="26"/>
  <c r="C753" i="26"/>
  <c r="C752" i="26"/>
  <c r="C751" i="26"/>
  <c r="C750" i="26"/>
  <c r="C749" i="26"/>
  <c r="C748" i="26"/>
  <c r="C747" i="26"/>
  <c r="C746" i="26"/>
  <c r="C745" i="26"/>
  <c r="C744" i="26"/>
  <c r="C743" i="26"/>
  <c r="C742" i="26"/>
  <c r="C741" i="26"/>
  <c r="C740" i="26"/>
  <c r="C739" i="26"/>
  <c r="C738" i="26"/>
  <c r="C737" i="26"/>
  <c r="C736" i="26"/>
  <c r="C735" i="26"/>
  <c r="C734" i="26"/>
  <c r="C733" i="26"/>
  <c r="C732" i="26"/>
  <c r="C731" i="26"/>
  <c r="C730" i="26"/>
  <c r="C729" i="26"/>
  <c r="C728" i="26"/>
  <c r="C727" i="26"/>
  <c r="C726" i="26"/>
  <c r="C725" i="26"/>
  <c r="C724" i="26"/>
  <c r="C723" i="26"/>
  <c r="C722" i="26"/>
  <c r="C721" i="26"/>
  <c r="C720" i="26"/>
  <c r="C719" i="26"/>
  <c r="C718" i="26"/>
  <c r="C717" i="26"/>
  <c r="C716" i="26"/>
  <c r="C715" i="26"/>
  <c r="C714" i="26"/>
  <c r="C713" i="26"/>
  <c r="C712" i="26"/>
  <c r="C711" i="26"/>
  <c r="C710" i="26"/>
  <c r="C709" i="26"/>
  <c r="C708" i="26"/>
  <c r="C707" i="26"/>
  <c r="C706" i="26"/>
  <c r="C705" i="26"/>
  <c r="C704" i="26"/>
  <c r="C703" i="26"/>
  <c r="C702" i="26"/>
  <c r="C701" i="26"/>
  <c r="C700" i="26"/>
  <c r="C699" i="26"/>
  <c r="C698" i="26"/>
  <c r="C697" i="26"/>
  <c r="C696" i="26"/>
  <c r="C695" i="26"/>
  <c r="C694" i="26"/>
  <c r="C693" i="26"/>
  <c r="C692" i="26"/>
  <c r="C691" i="26"/>
  <c r="C690" i="26"/>
  <c r="C689" i="26"/>
  <c r="C688" i="26"/>
  <c r="C687" i="26"/>
  <c r="C686" i="26"/>
  <c r="C685" i="26"/>
  <c r="C684" i="26"/>
  <c r="C683" i="26"/>
  <c r="C682" i="26"/>
  <c r="C681" i="26"/>
  <c r="C680" i="26"/>
  <c r="C679" i="26"/>
  <c r="C678" i="26"/>
  <c r="C677" i="26"/>
  <c r="C676" i="26"/>
  <c r="C675" i="26"/>
  <c r="C674" i="26"/>
  <c r="C673" i="26"/>
  <c r="C672" i="26"/>
  <c r="C671" i="26"/>
  <c r="C670" i="26"/>
  <c r="C669" i="26"/>
  <c r="C668" i="26"/>
  <c r="C667" i="26"/>
  <c r="C666" i="26"/>
  <c r="C665" i="26"/>
  <c r="C664" i="26"/>
  <c r="C663" i="26"/>
  <c r="C662" i="26"/>
  <c r="C661" i="26"/>
  <c r="C660" i="26"/>
  <c r="C659" i="26"/>
  <c r="C658" i="26"/>
  <c r="C657" i="26"/>
  <c r="C656" i="26"/>
  <c r="C655" i="26"/>
  <c r="C654" i="26"/>
  <c r="C653" i="26"/>
  <c r="C652" i="26"/>
  <c r="C651" i="26"/>
  <c r="C650" i="26"/>
  <c r="C649" i="26"/>
  <c r="C648" i="26"/>
  <c r="C647" i="26"/>
  <c r="C646" i="26"/>
  <c r="C645" i="26"/>
  <c r="C644" i="26"/>
  <c r="C643" i="26"/>
  <c r="C642" i="26"/>
  <c r="C641" i="26"/>
  <c r="C640" i="26"/>
  <c r="C639" i="26"/>
  <c r="C638" i="26"/>
  <c r="C637" i="26"/>
  <c r="C636" i="26"/>
  <c r="C635" i="26"/>
  <c r="C634" i="26"/>
  <c r="C633" i="26"/>
  <c r="C632" i="26"/>
  <c r="C631" i="26"/>
  <c r="C630" i="26"/>
  <c r="C629" i="26"/>
  <c r="C628" i="26"/>
  <c r="C627" i="26"/>
  <c r="C626" i="26"/>
  <c r="C625" i="26"/>
  <c r="C624" i="26"/>
  <c r="C623" i="26"/>
  <c r="C622" i="26"/>
  <c r="C621" i="26"/>
  <c r="C620" i="26"/>
  <c r="C619" i="26"/>
  <c r="C618" i="26"/>
  <c r="C617" i="26"/>
  <c r="C616" i="26"/>
  <c r="C614" i="26"/>
  <c r="C613" i="26"/>
  <c r="C612" i="26"/>
  <c r="C611" i="26"/>
  <c r="C610" i="26"/>
  <c r="C609" i="26"/>
  <c r="C608" i="26"/>
  <c r="C607" i="26"/>
  <c r="C606" i="26"/>
  <c r="C605" i="26"/>
  <c r="C604" i="26"/>
  <c r="C603" i="26"/>
  <c r="C602" i="26"/>
  <c r="C601" i="26"/>
  <c r="C600" i="26"/>
  <c r="C599" i="26"/>
  <c r="C598" i="26"/>
  <c r="C597" i="26"/>
  <c r="C596" i="26"/>
  <c r="C595" i="26"/>
  <c r="C594" i="26"/>
  <c r="C593" i="26"/>
  <c r="C592" i="26"/>
  <c r="C591" i="26"/>
  <c r="C590" i="26"/>
  <c r="C589" i="26"/>
  <c r="C588" i="26"/>
  <c r="C587" i="26"/>
  <c r="C586" i="26"/>
  <c r="C585" i="26"/>
  <c r="C584" i="26"/>
  <c r="C583" i="26"/>
  <c r="C582" i="26"/>
  <c r="C581" i="26"/>
  <c r="C580" i="26"/>
  <c r="C579" i="26"/>
  <c r="C578" i="26"/>
  <c r="C577" i="26"/>
  <c r="C576" i="26"/>
  <c r="C575" i="26"/>
  <c r="C574" i="26"/>
  <c r="C573" i="26"/>
  <c r="C572" i="26"/>
  <c r="C571" i="26"/>
  <c r="C570" i="26"/>
  <c r="C569" i="26"/>
  <c r="C568" i="26"/>
  <c r="C567" i="26"/>
  <c r="C566" i="26"/>
  <c r="C565" i="26"/>
  <c r="C564" i="26"/>
  <c r="C563" i="26"/>
  <c r="C562" i="26"/>
  <c r="C561" i="26"/>
  <c r="C560" i="26"/>
  <c r="C559" i="26"/>
  <c r="C558" i="26"/>
  <c r="C557" i="26"/>
  <c r="C556" i="26"/>
  <c r="C555" i="26"/>
  <c r="C554" i="26"/>
  <c r="C553" i="26"/>
  <c r="C552" i="26"/>
  <c r="C551" i="26"/>
  <c r="C550" i="26"/>
  <c r="C549" i="26"/>
  <c r="C548" i="26"/>
  <c r="C547" i="26"/>
  <c r="C546" i="26"/>
  <c r="C545" i="26"/>
  <c r="C544" i="26"/>
  <c r="C543" i="26"/>
  <c r="C542" i="26"/>
  <c r="C541" i="26"/>
  <c r="C540" i="26"/>
  <c r="C539" i="26"/>
  <c r="C538" i="26"/>
  <c r="C537" i="26"/>
  <c r="C536" i="26"/>
  <c r="C535" i="26"/>
  <c r="C534" i="26"/>
  <c r="C533" i="26"/>
  <c r="C532" i="26"/>
  <c r="C531" i="26"/>
  <c r="C530" i="26"/>
  <c r="C529" i="26"/>
  <c r="C528" i="26"/>
  <c r="C527" i="26"/>
  <c r="C526" i="26"/>
  <c r="C525" i="26"/>
  <c r="C524" i="26"/>
  <c r="C523" i="26"/>
  <c r="C522" i="26"/>
  <c r="C521" i="26"/>
  <c r="C520" i="26"/>
  <c r="C519" i="26"/>
  <c r="C518" i="26"/>
  <c r="C517" i="26"/>
  <c r="C516" i="26"/>
  <c r="C515" i="26"/>
  <c r="C514" i="26"/>
  <c r="C513" i="26"/>
  <c r="C512" i="26"/>
  <c r="C511" i="26"/>
  <c r="C510" i="26"/>
  <c r="C509" i="26"/>
  <c r="C508" i="26"/>
  <c r="C507" i="26"/>
  <c r="C506" i="26"/>
  <c r="C505" i="26"/>
  <c r="C504" i="26"/>
  <c r="C503" i="26"/>
  <c r="C502" i="26"/>
  <c r="C501" i="26"/>
  <c r="C500" i="26"/>
  <c r="C499" i="26"/>
  <c r="C498" i="26"/>
  <c r="C497" i="26"/>
  <c r="C496" i="26"/>
  <c r="C495" i="26"/>
  <c r="C494" i="26"/>
  <c r="C493" i="26"/>
  <c r="C492" i="26"/>
  <c r="C491" i="26"/>
  <c r="C490" i="26"/>
  <c r="C489" i="26"/>
  <c r="C488" i="26"/>
  <c r="C487" i="26"/>
  <c r="C486" i="26"/>
  <c r="C485" i="26"/>
  <c r="C484" i="26"/>
  <c r="C483" i="26"/>
  <c r="C482" i="26"/>
  <c r="C481" i="26"/>
  <c r="C480" i="26"/>
  <c r="C479" i="26"/>
  <c r="C478" i="26"/>
  <c r="C477" i="26"/>
  <c r="C476" i="26"/>
  <c r="C475" i="26"/>
  <c r="C474" i="26"/>
  <c r="C473" i="26"/>
  <c r="C472" i="26"/>
  <c r="C471" i="26"/>
  <c r="C470" i="26"/>
  <c r="C469" i="26"/>
  <c r="C468" i="26"/>
  <c r="C467" i="26"/>
  <c r="C466" i="26"/>
  <c r="C465" i="26"/>
  <c r="C464" i="26"/>
  <c r="C463" i="26"/>
  <c r="C462" i="26"/>
  <c r="C461" i="26"/>
  <c r="C460" i="26"/>
  <c r="C459" i="26"/>
  <c r="C458" i="26"/>
  <c r="C457" i="26"/>
  <c r="C456" i="26"/>
  <c r="C455" i="26"/>
  <c r="C454" i="26"/>
  <c r="C453" i="26"/>
  <c r="C452" i="26"/>
  <c r="C451" i="26"/>
  <c r="C450" i="26"/>
  <c r="C449" i="26"/>
  <c r="C448" i="26"/>
  <c r="C447" i="26"/>
  <c r="C446" i="26"/>
  <c r="C445" i="26"/>
  <c r="C444" i="26"/>
  <c r="C443" i="26"/>
  <c r="C442" i="26"/>
  <c r="C441" i="26"/>
  <c r="C440" i="26"/>
  <c r="C439" i="26"/>
  <c r="C438" i="26"/>
  <c r="C437" i="26"/>
  <c r="C436" i="26"/>
  <c r="C435" i="26"/>
  <c r="C434" i="26"/>
  <c r="C433" i="26"/>
  <c r="C432" i="26"/>
  <c r="C431" i="26"/>
  <c r="C430" i="26"/>
  <c r="C429" i="26"/>
  <c r="C428" i="26"/>
  <c r="C427" i="26"/>
  <c r="C426" i="26"/>
  <c r="C425" i="26"/>
  <c r="C424" i="26"/>
  <c r="C423" i="26"/>
  <c r="C422" i="26"/>
  <c r="C421" i="26"/>
  <c r="C420" i="26"/>
  <c r="C419" i="26"/>
  <c r="C418" i="26"/>
  <c r="C417" i="26"/>
  <c r="C416" i="26"/>
  <c r="C415" i="26"/>
  <c r="C414" i="26"/>
  <c r="C413" i="26"/>
  <c r="C412" i="26"/>
  <c r="C411" i="26"/>
  <c r="C410" i="26"/>
  <c r="C409" i="26"/>
  <c r="C408" i="26"/>
  <c r="C407" i="26"/>
  <c r="C406" i="26"/>
  <c r="C405" i="26"/>
  <c r="C404" i="26"/>
  <c r="C403" i="26"/>
  <c r="C402" i="26"/>
  <c r="C401" i="26"/>
  <c r="C400" i="26"/>
  <c r="C399" i="26"/>
  <c r="C398" i="26"/>
  <c r="C397" i="26"/>
  <c r="C396" i="26"/>
  <c r="C395" i="26"/>
  <c r="C394" i="26"/>
  <c r="C393" i="26"/>
  <c r="C392" i="26"/>
  <c r="C391" i="26"/>
  <c r="C390" i="26"/>
  <c r="C389" i="26"/>
  <c r="C388" i="26"/>
  <c r="C387" i="26"/>
  <c r="C386" i="26"/>
  <c r="C385" i="26"/>
  <c r="C384" i="26"/>
  <c r="C383" i="26"/>
  <c r="C382" i="26"/>
  <c r="C381" i="26"/>
  <c r="C380" i="26"/>
  <c r="C379" i="26"/>
  <c r="C378" i="26"/>
  <c r="C377" i="26"/>
  <c r="C376" i="26"/>
  <c r="C375" i="26"/>
  <c r="C374" i="26"/>
  <c r="C373" i="26"/>
  <c r="C372" i="26"/>
  <c r="C371" i="26"/>
  <c r="C370" i="26"/>
  <c r="C369" i="26"/>
  <c r="C368" i="26"/>
  <c r="C367" i="26"/>
  <c r="C366" i="26"/>
  <c r="C364" i="26"/>
  <c r="C363" i="26"/>
  <c r="C362" i="26"/>
  <c r="C361" i="26"/>
  <c r="C360" i="26"/>
  <c r="C359" i="26"/>
  <c r="C358" i="26"/>
  <c r="C357" i="26"/>
  <c r="C356" i="26"/>
  <c r="C355" i="26"/>
  <c r="C354" i="26"/>
  <c r="C353" i="26"/>
  <c r="C352" i="26"/>
  <c r="C351" i="26"/>
  <c r="C350" i="26"/>
  <c r="C349" i="26"/>
  <c r="C348" i="26"/>
  <c r="C347" i="26"/>
  <c r="C346" i="26"/>
  <c r="C345" i="26"/>
  <c r="C344" i="26"/>
  <c r="C343" i="26"/>
  <c r="C342" i="26"/>
  <c r="C341" i="26"/>
  <c r="C340" i="26"/>
  <c r="C339" i="26"/>
  <c r="C338" i="26"/>
  <c r="C337" i="26"/>
  <c r="C336" i="26"/>
  <c r="C335" i="26"/>
  <c r="C334" i="26"/>
  <c r="C333" i="26"/>
  <c r="C332" i="26"/>
  <c r="C331" i="26"/>
  <c r="C330" i="26"/>
  <c r="C329" i="26"/>
  <c r="C328" i="26"/>
  <c r="C327" i="26"/>
  <c r="C326" i="26"/>
  <c r="C325" i="26"/>
  <c r="C324" i="26"/>
  <c r="C323" i="26"/>
  <c r="C322" i="26"/>
  <c r="C321" i="26"/>
  <c r="C320" i="26"/>
  <c r="C319" i="26"/>
  <c r="C318" i="26"/>
  <c r="C317" i="26"/>
  <c r="C316" i="26"/>
  <c r="C315" i="26"/>
  <c r="C314" i="26"/>
  <c r="C313" i="26"/>
  <c r="C312" i="26"/>
  <c r="C311" i="26"/>
  <c r="C310" i="26"/>
  <c r="C309" i="26"/>
  <c r="C308" i="26"/>
  <c r="C307" i="26"/>
  <c r="C306" i="26"/>
  <c r="C305" i="26"/>
  <c r="C304" i="26"/>
  <c r="C303" i="26"/>
  <c r="C302" i="26"/>
  <c r="C301" i="26"/>
  <c r="C300" i="26"/>
  <c r="C299" i="26"/>
  <c r="C298" i="26"/>
  <c r="C297" i="26"/>
  <c r="C296" i="26"/>
  <c r="C295" i="26"/>
  <c r="C294" i="26"/>
  <c r="C293" i="26"/>
  <c r="C292" i="26"/>
  <c r="C291" i="26"/>
  <c r="C290" i="26"/>
  <c r="C289" i="26"/>
  <c r="C288" i="26"/>
  <c r="C287" i="26"/>
  <c r="C286" i="26"/>
  <c r="C285" i="26"/>
  <c r="C284" i="26"/>
  <c r="C283" i="26"/>
  <c r="C275" i="26"/>
  <c r="C273" i="26"/>
  <c r="C272" i="26"/>
  <c r="C271" i="26"/>
  <c r="C270" i="26"/>
  <c r="C269" i="26"/>
  <c r="C268" i="26"/>
  <c r="C267" i="26"/>
  <c r="C266" i="26"/>
  <c r="C265" i="26"/>
  <c r="C264" i="26"/>
  <c r="C263" i="26"/>
  <c r="C262" i="26"/>
  <c r="C261" i="26"/>
  <c r="C260" i="26"/>
  <c r="C259" i="26"/>
  <c r="C258" i="26"/>
  <c r="C257" i="26"/>
  <c r="C256" i="26"/>
  <c r="C255" i="26"/>
  <c r="C254" i="26"/>
  <c r="C253" i="26"/>
  <c r="C252" i="26"/>
  <c r="C251" i="26"/>
  <c r="C250" i="26"/>
  <c r="C249" i="26"/>
  <c r="C248" i="26"/>
  <c r="C247" i="26"/>
  <c r="C246" i="26"/>
  <c r="C245" i="26"/>
  <c r="C244" i="26"/>
  <c r="C243" i="26"/>
  <c r="C242" i="26"/>
  <c r="C241" i="26"/>
  <c r="C240" i="26"/>
  <c r="C239" i="26"/>
  <c r="C238" i="26"/>
  <c r="C237" i="26"/>
  <c r="C236" i="26"/>
  <c r="C235" i="26"/>
  <c r="C234" i="26"/>
  <c r="C233" i="26"/>
  <c r="C232" i="26"/>
  <c r="C231" i="26"/>
  <c r="C230" i="26"/>
  <c r="C229" i="26"/>
  <c r="C228" i="26"/>
  <c r="C227" i="26"/>
  <c r="C226" i="26"/>
  <c r="C225" i="26"/>
  <c r="C224" i="26"/>
  <c r="C223" i="26"/>
  <c r="C222" i="26"/>
  <c r="C221" i="26"/>
  <c r="C220" i="26"/>
  <c r="C219" i="26"/>
  <c r="C218" i="26"/>
  <c r="C217" i="26"/>
  <c r="C216" i="26"/>
  <c r="C215" i="26"/>
  <c r="C214" i="26"/>
  <c r="C213" i="26"/>
  <c r="C212" i="26"/>
  <c r="C211" i="26"/>
  <c r="C210" i="26"/>
  <c r="C209" i="26"/>
  <c r="C208" i="26"/>
  <c r="C207" i="26"/>
  <c r="C206" i="26"/>
  <c r="C205" i="26"/>
  <c r="C204" i="26"/>
  <c r="C203" i="26"/>
  <c r="C202" i="26"/>
  <c r="C201" i="26"/>
  <c r="C200" i="26"/>
  <c r="C199" i="26"/>
  <c r="C198" i="26"/>
  <c r="C197" i="26"/>
  <c r="C196" i="26"/>
  <c r="C195" i="26"/>
  <c r="C194" i="26"/>
  <c r="C193" i="26"/>
  <c r="C192" i="26"/>
  <c r="C191" i="26"/>
  <c r="C190" i="26"/>
  <c r="C189" i="26"/>
  <c r="C188" i="26"/>
  <c r="C187" i="26"/>
  <c r="C186" i="26"/>
  <c r="C185" i="26"/>
  <c r="C184" i="26"/>
  <c r="C183" i="26"/>
  <c r="C182" i="26"/>
  <c r="C181" i="26"/>
  <c r="C180" i="26"/>
  <c r="C179" i="26"/>
  <c r="C178" i="26"/>
  <c r="C177" i="26"/>
  <c r="C176" i="26"/>
  <c r="C175" i="26"/>
  <c r="C174" i="26"/>
  <c r="C173" i="26"/>
  <c r="C172" i="26"/>
  <c r="C171" i="26"/>
  <c r="C170" i="26"/>
  <c r="C169" i="26"/>
  <c r="C168" i="26"/>
  <c r="C167" i="26"/>
  <c r="C166" i="26"/>
  <c r="C165" i="26"/>
  <c r="C164" i="26"/>
  <c r="C163" i="26"/>
  <c r="C162" i="26"/>
  <c r="C161" i="26"/>
  <c r="C160" i="26"/>
  <c r="C159" i="26"/>
  <c r="C158" i="26"/>
  <c r="C157" i="26"/>
  <c r="C156" i="26"/>
  <c r="C155" i="26"/>
  <c r="C154" i="26"/>
  <c r="C153" i="26"/>
  <c r="C152" i="26"/>
  <c r="C151" i="26"/>
  <c r="C150" i="26"/>
  <c r="C149" i="26"/>
  <c r="C148" i="26"/>
  <c r="C147" i="26"/>
  <c r="C146" i="26"/>
  <c r="C145" i="26"/>
  <c r="C144" i="26"/>
  <c r="C143" i="26"/>
  <c r="C142" i="26"/>
  <c r="C141" i="26"/>
  <c r="C140" i="26"/>
  <c r="C139" i="26"/>
  <c r="C138" i="26"/>
  <c r="C137" i="26"/>
  <c r="C136" i="26"/>
  <c r="C135" i="26"/>
  <c r="C134" i="26"/>
  <c r="C133" i="26"/>
  <c r="C132" i="26"/>
  <c r="C131" i="26"/>
  <c r="C130" i="26"/>
  <c r="C129" i="26"/>
  <c r="C128" i="26"/>
  <c r="C127" i="26"/>
  <c r="C126" i="26"/>
  <c r="C125" i="26"/>
  <c r="C124" i="26"/>
  <c r="C123" i="26"/>
  <c r="C122" i="26"/>
  <c r="C121" i="26"/>
  <c r="C120" i="26"/>
  <c r="C119" i="26"/>
  <c r="C118" i="26"/>
  <c r="C117" i="26"/>
  <c r="C116" i="26"/>
  <c r="C115" i="26"/>
  <c r="C114" i="26"/>
  <c r="C113" i="26"/>
  <c r="C112" i="26"/>
  <c r="C111" i="26"/>
  <c r="C110" i="26"/>
  <c r="C109" i="26"/>
  <c r="C108" i="26"/>
  <c r="C107" i="26"/>
  <c r="C106" i="26"/>
  <c r="C105" i="26"/>
  <c r="C104" i="26"/>
  <c r="C103" i="26"/>
  <c r="C102" i="26"/>
  <c r="C101" i="26"/>
  <c r="C100" i="26"/>
  <c r="C99" i="26"/>
  <c r="C98" i="26"/>
  <c r="C97" i="26"/>
  <c r="C96" i="26"/>
  <c r="C95" i="26"/>
  <c r="C94" i="26"/>
  <c r="C93" i="26"/>
  <c r="C92" i="26"/>
  <c r="C91" i="26"/>
  <c r="C90" i="26"/>
  <c r="C89" i="26"/>
  <c r="C88" i="26"/>
  <c r="C87" i="26"/>
  <c r="C86" i="26"/>
  <c r="C85" i="26"/>
  <c r="C84" i="26"/>
  <c r="C83" i="26"/>
  <c r="C82" i="26"/>
  <c r="C81" i="26"/>
  <c r="C80" i="26"/>
  <c r="C79" i="26"/>
  <c r="C78" i="26"/>
  <c r="C77" i="26"/>
  <c r="C76" i="26"/>
  <c r="C75" i="26"/>
  <c r="C74" i="26"/>
  <c r="C73" i="26"/>
  <c r="C72" i="26"/>
  <c r="C71" i="26"/>
  <c r="C70" i="26"/>
  <c r="C69" i="26"/>
  <c r="C68" i="26"/>
  <c r="C67" i="26"/>
  <c r="C66" i="26"/>
  <c r="C65" i="26"/>
  <c r="C64" i="26"/>
  <c r="C63" i="26"/>
  <c r="C62" i="26"/>
  <c r="C61" i="26"/>
  <c r="C60" i="26"/>
  <c r="C59" i="26"/>
  <c r="C58" i="26"/>
  <c r="C57" i="26"/>
  <c r="C56" i="26"/>
  <c r="C55" i="26"/>
  <c r="C54" i="26"/>
  <c r="C53" i="26"/>
  <c r="C52" i="26"/>
  <c r="C51" i="26"/>
  <c r="C50" i="26"/>
  <c r="C49" i="26"/>
  <c r="C48" i="26"/>
  <c r="C47" i="26"/>
  <c r="C46" i="26"/>
  <c r="C45" i="26"/>
  <c r="C44" i="26"/>
  <c r="C43" i="26"/>
  <c r="C42" i="26"/>
  <c r="C41" i="26"/>
  <c r="C40" i="26"/>
  <c r="C39" i="26"/>
  <c r="C38" i="26"/>
  <c r="C37" i="26"/>
  <c r="C36" i="26"/>
  <c r="C35" i="26"/>
  <c r="C34" i="26"/>
  <c r="C33" i="26"/>
  <c r="C32" i="26"/>
  <c r="C31" i="26"/>
  <c r="C30" i="26"/>
  <c r="C29" i="26"/>
  <c r="C28" i="26"/>
  <c r="C27" i="26"/>
  <c r="C26" i="26"/>
  <c r="C25" i="26"/>
  <c r="C24" i="26"/>
  <c r="C23" i="26"/>
  <c r="C22" i="26"/>
  <c r="C21" i="26"/>
  <c r="C20" i="26"/>
  <c r="C19" i="26"/>
  <c r="C18" i="26"/>
  <c r="C17" i="26"/>
  <c r="C16" i="26"/>
  <c r="C15" i="26"/>
  <c r="C14" i="26"/>
  <c r="C13" i="26"/>
  <c r="C12" i="26"/>
  <c r="C11" i="26"/>
  <c r="C10" i="26"/>
  <c r="C9" i="26"/>
  <c r="C8" i="26"/>
  <c r="C7" i="26"/>
  <c r="C6" i="26"/>
  <c r="C5" i="26"/>
  <c r="J9" i="20"/>
  <c r="AV8" i="20" l="1"/>
  <c r="AS8" i="20"/>
  <c r="Q9" i="20"/>
  <c r="Q7" i="20"/>
  <c r="J7" i="20"/>
  <c r="U13" i="20"/>
  <c r="S13" i="20"/>
  <c r="R13" i="20"/>
  <c r="Q13" i="20"/>
  <c r="U12" i="20"/>
  <c r="N12" i="20"/>
  <c r="N13" i="20"/>
  <c r="L13" i="20"/>
  <c r="K13" i="20"/>
  <c r="J13" i="20"/>
  <c r="H13" i="20"/>
  <c r="F13" i="20"/>
  <c r="D13" i="20"/>
  <c r="AM13" i="20"/>
  <c r="C611" i="15" l="1"/>
  <c r="C612" i="15"/>
  <c r="C613" i="15"/>
  <c r="C614" i="15"/>
  <c r="C615" i="15"/>
  <c r="C616" i="15"/>
  <c r="C617" i="15"/>
  <c r="C618" i="15"/>
  <c r="C619" i="15"/>
  <c r="C620" i="15"/>
  <c r="C621" i="15"/>
  <c r="C622" i="15"/>
  <c r="C623" i="15"/>
  <c r="C624" i="15"/>
  <c r="C625" i="15"/>
  <c r="C626" i="15"/>
  <c r="C627" i="15"/>
  <c r="C628" i="15"/>
  <c r="C629" i="15"/>
  <c r="C630" i="15"/>
  <c r="C631" i="15"/>
  <c r="C632" i="15"/>
  <c r="C633" i="15"/>
  <c r="C634" i="15"/>
  <c r="C635" i="15"/>
  <c r="C636" i="15"/>
  <c r="C637" i="15"/>
  <c r="C638" i="15"/>
  <c r="C639" i="15"/>
  <c r="C640" i="15"/>
  <c r="C641" i="15"/>
  <c r="C642" i="15"/>
  <c r="C643" i="15"/>
  <c r="C644" i="15"/>
  <c r="C645" i="15"/>
  <c r="C646" i="15"/>
  <c r="C647" i="15"/>
  <c r="C648" i="15"/>
  <c r="C649" i="15"/>
  <c r="C650" i="15"/>
  <c r="C651" i="15"/>
  <c r="C652" i="15"/>
  <c r="C653" i="15"/>
  <c r="C654" i="15"/>
  <c r="C655" i="15"/>
  <c r="C656" i="15"/>
  <c r="C657" i="15"/>
  <c r="C658" i="15"/>
  <c r="C659" i="15"/>
  <c r="C660" i="15"/>
  <c r="C661" i="15"/>
  <c r="C662" i="15"/>
  <c r="C663" i="15"/>
  <c r="C664" i="15"/>
  <c r="C665" i="15"/>
  <c r="C666" i="15"/>
  <c r="C667" i="15"/>
  <c r="C668" i="15"/>
  <c r="C669" i="15"/>
  <c r="C670" i="15"/>
  <c r="C671" i="15"/>
  <c r="C672" i="15"/>
  <c r="C673" i="15"/>
  <c r="C674" i="15"/>
  <c r="C675" i="15"/>
  <c r="C676" i="15"/>
  <c r="C677" i="15"/>
  <c r="C678" i="15"/>
  <c r="C679" i="15"/>
  <c r="C680" i="15"/>
  <c r="C681" i="15"/>
  <c r="C682" i="15"/>
  <c r="C683" i="15"/>
  <c r="C684" i="15"/>
  <c r="C685" i="15"/>
  <c r="C686" i="15"/>
  <c r="C687" i="15"/>
  <c r="C688" i="15"/>
  <c r="C689" i="15"/>
  <c r="C690" i="15"/>
  <c r="C691" i="15"/>
  <c r="C692" i="15"/>
  <c r="C693" i="15"/>
  <c r="C694" i="15"/>
  <c r="C695" i="15"/>
  <c r="C696" i="15"/>
  <c r="C697" i="15"/>
  <c r="C698" i="15"/>
  <c r="C699" i="15"/>
  <c r="C700" i="15"/>
  <c r="C701" i="15"/>
  <c r="C702" i="15"/>
  <c r="C703" i="15"/>
  <c r="C704" i="15"/>
  <c r="C705" i="15"/>
  <c r="C706" i="15"/>
  <c r="C707" i="15"/>
  <c r="C708" i="15"/>
  <c r="C709" i="15"/>
  <c r="C710" i="15"/>
  <c r="C711" i="15"/>
  <c r="C712" i="15"/>
  <c r="C713" i="15"/>
  <c r="C714" i="15"/>
  <c r="C715" i="15"/>
  <c r="C716" i="15"/>
  <c r="C717" i="15"/>
  <c r="C718" i="15"/>
  <c r="C719" i="15"/>
  <c r="C720" i="15"/>
  <c r="C721" i="15"/>
  <c r="C722" i="15"/>
  <c r="C723" i="15"/>
  <c r="C724" i="15"/>
  <c r="C725" i="15"/>
  <c r="C726" i="15"/>
  <c r="C727" i="15"/>
  <c r="C728" i="15"/>
  <c r="C729" i="15"/>
  <c r="C730" i="15"/>
  <c r="C731" i="15"/>
  <c r="C732" i="15"/>
  <c r="C733" i="15"/>
  <c r="C734" i="15"/>
  <c r="C735" i="15"/>
  <c r="C736" i="15"/>
  <c r="C737" i="15"/>
  <c r="C738" i="15"/>
  <c r="C739" i="15"/>
  <c r="C740" i="15"/>
  <c r="C741" i="15"/>
  <c r="C742" i="15"/>
  <c r="C743" i="15"/>
  <c r="C744" i="15"/>
  <c r="C745" i="15"/>
  <c r="C746" i="15"/>
  <c r="C747" i="15"/>
  <c r="C748" i="15"/>
  <c r="C749" i="15"/>
  <c r="C750" i="15"/>
  <c r="C751" i="15"/>
  <c r="C752" i="15"/>
  <c r="C753" i="15"/>
  <c r="C754" i="15"/>
  <c r="C755" i="15"/>
  <c r="C756" i="15"/>
  <c r="C757" i="15"/>
  <c r="C758" i="15"/>
  <c r="C759" i="15"/>
  <c r="C760" i="15"/>
  <c r="C761" i="15"/>
  <c r="C762" i="15"/>
  <c r="C763" i="15"/>
  <c r="C764" i="15"/>
  <c r="C765" i="15"/>
  <c r="C766" i="15"/>
  <c r="C767" i="15"/>
  <c r="C768" i="15"/>
  <c r="C769" i="15"/>
  <c r="C770" i="15"/>
  <c r="C771" i="15"/>
  <c r="C772" i="15"/>
  <c r="C773" i="15"/>
  <c r="C774" i="15"/>
  <c r="C775" i="15"/>
  <c r="C776" i="15"/>
  <c r="C777" i="15"/>
  <c r="C778" i="15"/>
  <c r="C779" i="15"/>
  <c r="C780" i="15"/>
  <c r="C781" i="15"/>
  <c r="C782" i="15"/>
  <c r="C783" i="15"/>
  <c r="C784" i="15"/>
  <c r="C785" i="15"/>
  <c r="C786" i="15"/>
  <c r="C787" i="15"/>
  <c r="C788" i="15"/>
  <c r="C789" i="15"/>
  <c r="C790" i="15"/>
  <c r="C791" i="15"/>
  <c r="C792" i="15"/>
  <c r="C793" i="15"/>
  <c r="C794" i="15"/>
  <c r="C795" i="15"/>
  <c r="C796" i="15"/>
  <c r="C797" i="15"/>
  <c r="C798" i="15"/>
  <c r="C799" i="15"/>
  <c r="C800" i="15"/>
  <c r="C801" i="15"/>
  <c r="C802" i="15"/>
  <c r="C803" i="15"/>
  <c r="C804" i="15"/>
  <c r="C805" i="15"/>
  <c r="C806" i="15"/>
  <c r="C807" i="15"/>
  <c r="C808" i="15"/>
  <c r="C809" i="15"/>
  <c r="C810" i="15"/>
  <c r="C811" i="15"/>
  <c r="C812" i="15"/>
  <c r="C813" i="15"/>
  <c r="C814" i="15"/>
  <c r="C815" i="15"/>
  <c r="C816" i="15"/>
  <c r="C817" i="15"/>
  <c r="C818" i="15"/>
  <c r="C819" i="15"/>
  <c r="C820" i="15"/>
  <c r="C821" i="15"/>
  <c r="C822" i="15"/>
  <c r="C823" i="15"/>
  <c r="C824" i="15"/>
  <c r="C825" i="15"/>
  <c r="C826" i="15"/>
  <c r="C827" i="15"/>
  <c r="C828" i="15"/>
  <c r="C829" i="15"/>
  <c r="C830" i="15"/>
  <c r="C831" i="15"/>
  <c r="C832" i="15"/>
  <c r="C833" i="15"/>
  <c r="C834" i="15"/>
  <c r="C835" i="15"/>
  <c r="C836" i="15"/>
  <c r="C837" i="15"/>
  <c r="C838" i="15"/>
  <c r="C839" i="15"/>
  <c r="C840" i="15"/>
  <c r="C841" i="15"/>
  <c r="C842" i="15"/>
  <c r="C843" i="15"/>
  <c r="C844" i="15"/>
  <c r="C845" i="15"/>
  <c r="C846" i="15"/>
  <c r="C847" i="15"/>
  <c r="C848" i="15"/>
  <c r="C849" i="15"/>
  <c r="C850" i="15"/>
  <c r="C851" i="15"/>
  <c r="C852" i="15"/>
  <c r="C853" i="15"/>
  <c r="C854" i="15"/>
  <c r="C855" i="15"/>
  <c r="C856" i="15"/>
  <c r="C857" i="15"/>
  <c r="C858" i="15"/>
  <c r="C610" i="15"/>
  <c r="C361" i="15"/>
  <c r="C362" i="15"/>
  <c r="C363" i="15"/>
  <c r="C364" i="15"/>
  <c r="C365" i="15"/>
  <c r="C366" i="15"/>
  <c r="C367" i="15"/>
  <c r="C368" i="15"/>
  <c r="C369" i="15"/>
  <c r="C370" i="15"/>
  <c r="C371" i="15"/>
  <c r="C372" i="15"/>
  <c r="C373" i="15"/>
  <c r="C374" i="15"/>
  <c r="C375" i="15"/>
  <c r="C376" i="15"/>
  <c r="C377" i="15"/>
  <c r="C378" i="15"/>
  <c r="C379" i="15"/>
  <c r="C380" i="15"/>
  <c r="C381" i="15"/>
  <c r="C382" i="15"/>
  <c r="C383" i="15"/>
  <c r="C384" i="15"/>
  <c r="C385" i="15"/>
  <c r="C386" i="15"/>
  <c r="C387" i="15"/>
  <c r="C388" i="15"/>
  <c r="C389" i="15"/>
  <c r="C390" i="15"/>
  <c r="C391" i="15"/>
  <c r="C392" i="15"/>
  <c r="C393" i="15"/>
  <c r="C394" i="15"/>
  <c r="C395" i="15"/>
  <c r="C396" i="15"/>
  <c r="C397" i="15"/>
  <c r="C398" i="15"/>
  <c r="C399" i="15"/>
  <c r="C400" i="15"/>
  <c r="C401" i="15"/>
  <c r="C402" i="15"/>
  <c r="C403" i="15"/>
  <c r="C404" i="15"/>
  <c r="C405" i="15"/>
  <c r="C406" i="15"/>
  <c r="C407" i="15"/>
  <c r="C408" i="15"/>
  <c r="C409" i="15"/>
  <c r="C410" i="15"/>
  <c r="C411" i="15"/>
  <c r="C412" i="15"/>
  <c r="C413" i="15"/>
  <c r="C414" i="15"/>
  <c r="C415" i="15"/>
  <c r="C416" i="15"/>
  <c r="C417" i="15"/>
  <c r="C418" i="15"/>
  <c r="C419" i="15"/>
  <c r="C420" i="15"/>
  <c r="C421" i="15"/>
  <c r="C422" i="15"/>
  <c r="C423" i="15"/>
  <c r="C424" i="15"/>
  <c r="C425" i="15"/>
  <c r="C426" i="15"/>
  <c r="C427" i="15"/>
  <c r="C428" i="15"/>
  <c r="C429" i="15"/>
  <c r="C430" i="15"/>
  <c r="C431" i="15"/>
  <c r="C432" i="15"/>
  <c r="C433" i="15"/>
  <c r="C434" i="15"/>
  <c r="C435" i="15"/>
  <c r="C436" i="15"/>
  <c r="C437" i="15"/>
  <c r="C438" i="15"/>
  <c r="C439" i="15"/>
  <c r="C440" i="15"/>
  <c r="C441" i="15"/>
  <c r="C442" i="15"/>
  <c r="C443" i="15"/>
  <c r="C444" i="15"/>
  <c r="C445" i="15"/>
  <c r="C446" i="15"/>
  <c r="C447" i="15"/>
  <c r="C448" i="15"/>
  <c r="C449" i="15"/>
  <c r="C450" i="15"/>
  <c r="C451" i="15"/>
  <c r="C452" i="15"/>
  <c r="C453" i="15"/>
  <c r="C454" i="15"/>
  <c r="C455" i="15"/>
  <c r="C456" i="15"/>
  <c r="C457" i="15"/>
  <c r="C458" i="15"/>
  <c r="C459" i="15"/>
  <c r="C460" i="15"/>
  <c r="C461" i="15"/>
  <c r="C462" i="15"/>
  <c r="C463" i="15"/>
  <c r="C464" i="15"/>
  <c r="C465" i="15"/>
  <c r="C466" i="15"/>
  <c r="C467" i="15"/>
  <c r="C468" i="15"/>
  <c r="C469" i="15"/>
  <c r="C470" i="15"/>
  <c r="C471" i="15"/>
  <c r="C472" i="15"/>
  <c r="C473" i="15"/>
  <c r="C474" i="15"/>
  <c r="C475" i="15"/>
  <c r="C476" i="15"/>
  <c r="C477" i="15"/>
  <c r="C478" i="15"/>
  <c r="C479" i="15"/>
  <c r="C480" i="15"/>
  <c r="C481" i="15"/>
  <c r="C482" i="15"/>
  <c r="C483" i="15"/>
  <c r="C484" i="15"/>
  <c r="C485" i="15"/>
  <c r="C486" i="15"/>
  <c r="C487" i="15"/>
  <c r="C488" i="15"/>
  <c r="C489" i="15"/>
  <c r="C490" i="15"/>
  <c r="C491" i="15"/>
  <c r="C492" i="15"/>
  <c r="C493" i="15"/>
  <c r="C494" i="15"/>
  <c r="C495" i="15"/>
  <c r="C496" i="15"/>
  <c r="C497" i="15"/>
  <c r="C498" i="15"/>
  <c r="C499" i="15"/>
  <c r="C500" i="15"/>
  <c r="C501" i="15"/>
  <c r="C502" i="15"/>
  <c r="C503" i="15"/>
  <c r="C504" i="15"/>
  <c r="C505" i="15"/>
  <c r="C506" i="15"/>
  <c r="C507" i="15"/>
  <c r="C508" i="15"/>
  <c r="C509" i="15"/>
  <c r="C510" i="15"/>
  <c r="C511" i="15"/>
  <c r="C512" i="15"/>
  <c r="C513" i="15"/>
  <c r="C514" i="15"/>
  <c r="C515" i="15"/>
  <c r="C516" i="15"/>
  <c r="C517" i="15"/>
  <c r="C518" i="15"/>
  <c r="C519" i="15"/>
  <c r="C520" i="15"/>
  <c r="C521" i="15"/>
  <c r="C522" i="15"/>
  <c r="C523" i="15"/>
  <c r="C524" i="15"/>
  <c r="C525" i="15"/>
  <c r="C526" i="15"/>
  <c r="C527" i="15"/>
  <c r="C528" i="15"/>
  <c r="C529" i="15"/>
  <c r="C530" i="15"/>
  <c r="C531" i="15"/>
  <c r="C532" i="15"/>
  <c r="C533" i="15"/>
  <c r="C534" i="15"/>
  <c r="C535" i="15"/>
  <c r="C536" i="15"/>
  <c r="C537" i="15"/>
  <c r="C538" i="15"/>
  <c r="C539" i="15"/>
  <c r="C540" i="15"/>
  <c r="C541" i="15"/>
  <c r="C542" i="15"/>
  <c r="C543" i="15"/>
  <c r="C544" i="15"/>
  <c r="C545" i="15"/>
  <c r="C546" i="15"/>
  <c r="C547" i="15"/>
  <c r="C548" i="15"/>
  <c r="C549" i="15"/>
  <c r="C550" i="15"/>
  <c r="C551" i="15"/>
  <c r="C552" i="15"/>
  <c r="C553" i="15"/>
  <c r="C554" i="15"/>
  <c r="C555" i="15"/>
  <c r="C556" i="15"/>
  <c r="C557" i="15"/>
  <c r="C558" i="15"/>
  <c r="C559" i="15"/>
  <c r="C560" i="15"/>
  <c r="C561" i="15"/>
  <c r="C562" i="15"/>
  <c r="C563" i="15"/>
  <c r="C564" i="15"/>
  <c r="C565" i="15"/>
  <c r="C566" i="15"/>
  <c r="C567" i="15"/>
  <c r="C568" i="15"/>
  <c r="C569" i="15"/>
  <c r="C570" i="15"/>
  <c r="C571" i="15"/>
  <c r="C572" i="15"/>
  <c r="C573" i="15"/>
  <c r="C574" i="15"/>
  <c r="C575" i="15"/>
  <c r="C576" i="15"/>
  <c r="C577" i="15"/>
  <c r="C578" i="15"/>
  <c r="C579" i="15"/>
  <c r="C580" i="15"/>
  <c r="C581" i="15"/>
  <c r="C582" i="15"/>
  <c r="C583" i="15"/>
  <c r="C584" i="15"/>
  <c r="C585" i="15"/>
  <c r="C586" i="15"/>
  <c r="C587" i="15"/>
  <c r="C588" i="15"/>
  <c r="C589" i="15"/>
  <c r="C590" i="15"/>
  <c r="C591" i="15"/>
  <c r="C592" i="15"/>
  <c r="C593" i="15"/>
  <c r="C594" i="15"/>
  <c r="C595" i="15"/>
  <c r="C596" i="15"/>
  <c r="C597" i="15"/>
  <c r="C598" i="15"/>
  <c r="C599" i="15"/>
  <c r="C600" i="15"/>
  <c r="C601" i="15"/>
  <c r="C602" i="15"/>
  <c r="C603" i="15"/>
  <c r="C604" i="15"/>
  <c r="C605" i="15"/>
  <c r="C606" i="15"/>
  <c r="C607" i="15"/>
  <c r="C608" i="15"/>
  <c r="C360" i="15"/>
  <c r="C276" i="15"/>
  <c r="C277" i="15"/>
  <c r="C278" i="15"/>
  <c r="C279" i="15"/>
  <c r="C280" i="15"/>
  <c r="C281" i="15"/>
  <c r="C282" i="15"/>
  <c r="C283" i="15"/>
  <c r="C284" i="15"/>
  <c r="C285" i="15"/>
  <c r="C286" i="15"/>
  <c r="C287" i="15"/>
  <c r="C288" i="15"/>
  <c r="C289" i="15"/>
  <c r="C290" i="15"/>
  <c r="C291" i="15"/>
  <c r="C292" i="15"/>
  <c r="C293" i="15"/>
  <c r="C294" i="15"/>
  <c r="C295" i="15"/>
  <c r="C296" i="15"/>
  <c r="C297" i="15"/>
  <c r="C298" i="15"/>
  <c r="C299" i="15"/>
  <c r="C300" i="15"/>
  <c r="C301" i="15"/>
  <c r="C302" i="15"/>
  <c r="C303" i="15"/>
  <c r="C304" i="15"/>
  <c r="C305" i="15"/>
  <c r="C306" i="15"/>
  <c r="C307" i="15"/>
  <c r="C308" i="15"/>
  <c r="C309" i="15"/>
  <c r="C310" i="15"/>
  <c r="C311" i="15"/>
  <c r="C312" i="15"/>
  <c r="C313" i="15"/>
  <c r="C314" i="15"/>
  <c r="C315" i="15"/>
  <c r="C316" i="15"/>
  <c r="C317" i="15"/>
  <c r="C318" i="15"/>
  <c r="C319" i="15"/>
  <c r="C320" i="15"/>
  <c r="C321" i="15"/>
  <c r="C322" i="15"/>
  <c r="C323" i="15"/>
  <c r="C324" i="15"/>
  <c r="C325" i="15"/>
  <c r="C326" i="15"/>
  <c r="C327" i="15"/>
  <c r="C328" i="15"/>
  <c r="C329" i="15"/>
  <c r="C330" i="15"/>
  <c r="C331" i="15"/>
  <c r="C332" i="15"/>
  <c r="C333" i="15"/>
  <c r="C334" i="15"/>
  <c r="C335" i="15"/>
  <c r="C336" i="15"/>
  <c r="C337" i="15"/>
  <c r="C338" i="15"/>
  <c r="C339" i="15"/>
  <c r="C340" i="15"/>
  <c r="C341" i="15"/>
  <c r="C342" i="15"/>
  <c r="C343" i="15"/>
  <c r="C344" i="15"/>
  <c r="C345" i="15"/>
  <c r="C346" i="15"/>
  <c r="C347" i="15"/>
  <c r="C348" i="15"/>
  <c r="C349" i="15"/>
  <c r="C350" i="15"/>
  <c r="C351" i="15"/>
  <c r="C352" i="15"/>
  <c r="C353" i="15"/>
  <c r="C354" i="15"/>
  <c r="C355" i="15"/>
  <c r="C356" i="15"/>
  <c r="C357" i="15"/>
  <c r="C358" i="15"/>
  <c r="C275" i="15"/>
  <c r="C6" i="15"/>
  <c r="C7" i="15"/>
  <c r="C8" i="15"/>
  <c r="C9" i="15"/>
  <c r="C10" i="15"/>
  <c r="C11" i="15"/>
  <c r="C12" i="15"/>
  <c r="C13" i="15"/>
  <c r="C14" i="15"/>
  <c r="C15" i="15"/>
  <c r="C16" i="15"/>
  <c r="C17" i="15"/>
  <c r="C18" i="15"/>
  <c r="C19" i="15"/>
  <c r="C20" i="15"/>
  <c r="C21" i="15"/>
  <c r="C22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40" i="15"/>
  <c r="C41" i="15"/>
  <c r="C42" i="15"/>
  <c r="C43" i="15"/>
  <c r="C44" i="15"/>
  <c r="C45" i="15"/>
  <c r="C46" i="15"/>
  <c r="C47" i="15"/>
  <c r="C48" i="15"/>
  <c r="C49" i="15"/>
  <c r="C50" i="15"/>
  <c r="C51" i="15"/>
  <c r="C52" i="15"/>
  <c r="C53" i="15"/>
  <c r="C54" i="15"/>
  <c r="C55" i="15"/>
  <c r="C56" i="15"/>
  <c r="C57" i="15"/>
  <c r="C58" i="15"/>
  <c r="C59" i="15"/>
  <c r="C60" i="15"/>
  <c r="C61" i="15"/>
  <c r="C62" i="15"/>
  <c r="C63" i="15"/>
  <c r="C64" i="15"/>
  <c r="C65" i="15"/>
  <c r="C66" i="15"/>
  <c r="C67" i="15"/>
  <c r="C68" i="15"/>
  <c r="C69" i="15"/>
  <c r="C70" i="15"/>
  <c r="C71" i="15"/>
  <c r="C72" i="15"/>
  <c r="C73" i="15"/>
  <c r="C74" i="15"/>
  <c r="C75" i="15"/>
  <c r="C76" i="15"/>
  <c r="C77" i="15"/>
  <c r="C78" i="15"/>
  <c r="C79" i="15"/>
  <c r="C80" i="15"/>
  <c r="C81" i="15"/>
  <c r="C82" i="15"/>
  <c r="C83" i="15"/>
  <c r="C84" i="15"/>
  <c r="C85" i="15"/>
  <c r="C86" i="15"/>
  <c r="C87" i="15"/>
  <c r="C88" i="15"/>
  <c r="C89" i="15"/>
  <c r="C90" i="15"/>
  <c r="C91" i="15"/>
  <c r="C92" i="15"/>
  <c r="C93" i="15"/>
  <c r="C94" i="15"/>
  <c r="C95" i="15"/>
  <c r="C96" i="15"/>
  <c r="C97" i="15"/>
  <c r="C98" i="15"/>
  <c r="C99" i="15"/>
  <c r="C100" i="15"/>
  <c r="C101" i="15"/>
  <c r="C102" i="15"/>
  <c r="C103" i="15"/>
  <c r="C104" i="15"/>
  <c r="C105" i="15"/>
  <c r="C106" i="15"/>
  <c r="C107" i="15"/>
  <c r="C108" i="15"/>
  <c r="C109" i="15"/>
  <c r="C110" i="15"/>
  <c r="C111" i="15"/>
  <c r="C112" i="15"/>
  <c r="C113" i="15"/>
  <c r="C114" i="15"/>
  <c r="C115" i="15"/>
  <c r="C116" i="15"/>
  <c r="C117" i="15"/>
  <c r="C118" i="15"/>
  <c r="C119" i="15"/>
  <c r="C120" i="15"/>
  <c r="C121" i="15"/>
  <c r="C122" i="15"/>
  <c r="C123" i="15"/>
  <c r="C124" i="15"/>
  <c r="C125" i="15"/>
  <c r="C126" i="15"/>
  <c r="C127" i="15"/>
  <c r="C128" i="15"/>
  <c r="C129" i="15"/>
  <c r="C130" i="15"/>
  <c r="C131" i="15"/>
  <c r="C132" i="15"/>
  <c r="C133" i="15"/>
  <c r="C134" i="15"/>
  <c r="C135" i="15"/>
  <c r="C136" i="15"/>
  <c r="C137" i="15"/>
  <c r="C138" i="15"/>
  <c r="C139" i="15"/>
  <c r="C140" i="15"/>
  <c r="C141" i="15"/>
  <c r="C142" i="15"/>
  <c r="C143" i="15"/>
  <c r="C144" i="15"/>
  <c r="C145" i="15"/>
  <c r="C146" i="15"/>
  <c r="C147" i="15"/>
  <c r="C148" i="15"/>
  <c r="C149" i="15"/>
  <c r="C150" i="15"/>
  <c r="C151" i="15"/>
  <c r="C152" i="15"/>
  <c r="C153" i="15"/>
  <c r="C154" i="15"/>
  <c r="C155" i="15"/>
  <c r="C156" i="15"/>
  <c r="C157" i="15"/>
  <c r="C158" i="15"/>
  <c r="C159" i="15"/>
  <c r="C160" i="15"/>
  <c r="C161" i="15"/>
  <c r="C162" i="15"/>
  <c r="C163" i="15"/>
  <c r="C164" i="15"/>
  <c r="C165" i="15"/>
  <c r="C166" i="15"/>
  <c r="C167" i="15"/>
  <c r="C168" i="15"/>
  <c r="C169" i="15"/>
  <c r="C170" i="15"/>
  <c r="C171" i="15"/>
  <c r="C172" i="15"/>
  <c r="C173" i="15"/>
  <c r="C174" i="15"/>
  <c r="C175" i="15"/>
  <c r="C176" i="15"/>
  <c r="C177" i="15"/>
  <c r="C178" i="15"/>
  <c r="C179" i="15"/>
  <c r="C180" i="15"/>
  <c r="C181" i="15"/>
  <c r="C182" i="15"/>
  <c r="C183" i="15"/>
  <c r="C184" i="15"/>
  <c r="C185" i="15"/>
  <c r="C186" i="15"/>
  <c r="C187" i="15"/>
  <c r="C188" i="15"/>
  <c r="C189" i="15"/>
  <c r="C190" i="15"/>
  <c r="C191" i="15"/>
  <c r="C192" i="15"/>
  <c r="C193" i="15"/>
  <c r="C194" i="15"/>
  <c r="C195" i="15"/>
  <c r="C196" i="15"/>
  <c r="C197" i="15"/>
  <c r="C198" i="15"/>
  <c r="C199" i="15"/>
  <c r="C200" i="15"/>
  <c r="C201" i="15"/>
  <c r="C202" i="15"/>
  <c r="C203" i="15"/>
  <c r="C204" i="15"/>
  <c r="C205" i="15"/>
  <c r="C206" i="15"/>
  <c r="C207" i="15"/>
  <c r="C208" i="15"/>
  <c r="C209" i="15"/>
  <c r="C210" i="15"/>
  <c r="C211" i="15"/>
  <c r="C212" i="15"/>
  <c r="C213" i="15"/>
  <c r="C214" i="15"/>
  <c r="C215" i="15"/>
  <c r="C216" i="15"/>
  <c r="C217" i="15"/>
  <c r="C218" i="15"/>
  <c r="C219" i="15"/>
  <c r="C220" i="15"/>
  <c r="C221" i="15"/>
  <c r="C222" i="15"/>
  <c r="C223" i="15"/>
  <c r="C224" i="15"/>
  <c r="C225" i="15"/>
  <c r="C226" i="15"/>
  <c r="C227" i="15"/>
  <c r="C228" i="15"/>
  <c r="C229" i="15"/>
  <c r="C230" i="15"/>
  <c r="C231" i="15"/>
  <c r="C232" i="15"/>
  <c r="C233" i="15"/>
  <c r="C234" i="15"/>
  <c r="C235" i="15"/>
  <c r="C236" i="15"/>
  <c r="C237" i="15"/>
  <c r="C238" i="15"/>
  <c r="C239" i="15"/>
  <c r="C240" i="15"/>
  <c r="C241" i="15"/>
  <c r="C242" i="15"/>
  <c r="C243" i="15"/>
  <c r="C244" i="15"/>
  <c r="C245" i="15"/>
  <c r="C246" i="15"/>
  <c r="C247" i="15"/>
  <c r="C248" i="15"/>
  <c r="C249" i="15"/>
  <c r="C250" i="15"/>
  <c r="C251" i="15"/>
  <c r="C252" i="15"/>
  <c r="C253" i="15"/>
  <c r="C254" i="15"/>
  <c r="C255" i="15"/>
  <c r="C256" i="15"/>
  <c r="C257" i="15"/>
  <c r="C258" i="15"/>
  <c r="C259" i="15"/>
  <c r="C260" i="15"/>
  <c r="C261" i="15"/>
  <c r="C262" i="15"/>
  <c r="C263" i="15"/>
  <c r="C264" i="15"/>
  <c r="C265" i="15"/>
  <c r="C266" i="15"/>
  <c r="C267" i="15"/>
  <c r="C268" i="15"/>
  <c r="C269" i="15"/>
  <c r="C270" i="15"/>
  <c r="C271" i="15"/>
  <c r="C272" i="15"/>
  <c r="C273" i="15"/>
  <c r="C5" i="15"/>
  <c r="D11" i="10" l="1"/>
  <c r="C615" i="9"/>
  <c r="C616" i="9"/>
  <c r="C617" i="9"/>
  <c r="C618" i="9"/>
  <c r="C619" i="9"/>
  <c r="C620" i="9"/>
  <c r="C621" i="9"/>
  <c r="C622" i="9"/>
  <c r="C623" i="9"/>
  <c r="C624" i="9"/>
  <c r="C625" i="9"/>
  <c r="C626" i="9"/>
  <c r="C627" i="9"/>
  <c r="C628" i="9"/>
  <c r="C629" i="9"/>
  <c r="C630" i="9"/>
  <c r="C631" i="9"/>
  <c r="C632" i="9"/>
  <c r="C633" i="9"/>
  <c r="C634" i="9"/>
  <c r="C635" i="9"/>
  <c r="C636" i="9"/>
  <c r="C637" i="9"/>
  <c r="C638" i="9"/>
  <c r="C639" i="9"/>
  <c r="C640" i="9"/>
  <c r="C641" i="9"/>
  <c r="C642" i="9"/>
  <c r="C643" i="9"/>
  <c r="C644" i="9"/>
  <c r="C645" i="9"/>
  <c r="C646" i="9"/>
  <c r="C647" i="9"/>
  <c r="C648" i="9"/>
  <c r="C649" i="9"/>
  <c r="C650" i="9"/>
  <c r="C651" i="9"/>
  <c r="C652" i="9"/>
  <c r="C653" i="9"/>
  <c r="C654" i="9"/>
  <c r="C655" i="9"/>
  <c r="C656" i="9"/>
  <c r="C657" i="9"/>
  <c r="C658" i="9"/>
  <c r="C659" i="9"/>
  <c r="C660" i="9"/>
  <c r="C661" i="9"/>
  <c r="C662" i="9"/>
  <c r="C663" i="9"/>
  <c r="C664" i="9"/>
  <c r="C665" i="9"/>
  <c r="C666" i="9"/>
  <c r="C667" i="9"/>
  <c r="C668" i="9"/>
  <c r="C669" i="9"/>
  <c r="C670" i="9"/>
  <c r="C671" i="9"/>
  <c r="C672" i="9"/>
  <c r="C673" i="9"/>
  <c r="C674" i="9"/>
  <c r="C675" i="9"/>
  <c r="C676" i="9"/>
  <c r="C677" i="9"/>
  <c r="C678" i="9"/>
  <c r="C679" i="9"/>
  <c r="C680" i="9"/>
  <c r="C681" i="9"/>
  <c r="C682" i="9"/>
  <c r="C683" i="9"/>
  <c r="C684" i="9"/>
  <c r="C685" i="9"/>
  <c r="C686" i="9"/>
  <c r="C687" i="9"/>
  <c r="C688" i="9"/>
  <c r="C689" i="9"/>
  <c r="C690" i="9"/>
  <c r="C691" i="9"/>
  <c r="C692" i="9"/>
  <c r="C693" i="9"/>
  <c r="C694" i="9"/>
  <c r="C695" i="9"/>
  <c r="C696" i="9"/>
  <c r="C697" i="9"/>
  <c r="C698" i="9"/>
  <c r="C699" i="9"/>
  <c r="C700" i="9"/>
  <c r="C701" i="9"/>
  <c r="C702" i="9"/>
  <c r="C703" i="9"/>
  <c r="C704" i="9"/>
  <c r="C705" i="9"/>
  <c r="C706" i="9"/>
  <c r="C707" i="9"/>
  <c r="C708" i="9"/>
  <c r="C709" i="9"/>
  <c r="C710" i="9"/>
  <c r="C711" i="9"/>
  <c r="C712" i="9"/>
  <c r="C713" i="9"/>
  <c r="C714" i="9"/>
  <c r="C715" i="9"/>
  <c r="C716" i="9"/>
  <c r="C717" i="9"/>
  <c r="C718" i="9"/>
  <c r="C719" i="9"/>
  <c r="C720" i="9"/>
  <c r="C721" i="9"/>
  <c r="C722" i="9"/>
  <c r="C723" i="9"/>
  <c r="C724" i="9"/>
  <c r="C725" i="9"/>
  <c r="C726" i="9"/>
  <c r="C727" i="9"/>
  <c r="C728" i="9"/>
  <c r="C729" i="9"/>
  <c r="C730" i="9"/>
  <c r="C731" i="9"/>
  <c r="C732" i="9"/>
  <c r="C733" i="9"/>
  <c r="C734" i="9"/>
  <c r="C735" i="9"/>
  <c r="C736" i="9"/>
  <c r="C737" i="9"/>
  <c r="C738" i="9"/>
  <c r="C739" i="9"/>
  <c r="C740" i="9"/>
  <c r="C741" i="9"/>
  <c r="C742" i="9"/>
  <c r="C743" i="9"/>
  <c r="C744" i="9"/>
  <c r="C745" i="9"/>
  <c r="C746" i="9"/>
  <c r="C747" i="9"/>
  <c r="C748" i="9"/>
  <c r="C749" i="9"/>
  <c r="C750" i="9"/>
  <c r="C751" i="9"/>
  <c r="C752" i="9"/>
  <c r="C753" i="9"/>
  <c r="C754" i="9"/>
  <c r="C755" i="9"/>
  <c r="C756" i="9"/>
  <c r="C757" i="9"/>
  <c r="C758" i="9"/>
  <c r="C759" i="9"/>
  <c r="C760" i="9"/>
  <c r="C761" i="9"/>
  <c r="C762" i="9"/>
  <c r="C763" i="9"/>
  <c r="C764" i="9"/>
  <c r="C765" i="9"/>
  <c r="C766" i="9"/>
  <c r="C767" i="9"/>
  <c r="C768" i="9"/>
  <c r="C769" i="9"/>
  <c r="C770" i="9"/>
  <c r="C771" i="9"/>
  <c r="C772" i="9"/>
  <c r="C773" i="9"/>
  <c r="C774" i="9"/>
  <c r="C775" i="9"/>
  <c r="C776" i="9"/>
  <c r="C777" i="9"/>
  <c r="C778" i="9"/>
  <c r="C779" i="9"/>
  <c r="C780" i="9"/>
  <c r="C781" i="9"/>
  <c r="C782" i="9"/>
  <c r="C783" i="9"/>
  <c r="C784" i="9"/>
  <c r="C785" i="9"/>
  <c r="C786" i="9"/>
  <c r="C787" i="9"/>
  <c r="C788" i="9"/>
  <c r="C789" i="9"/>
  <c r="C790" i="9"/>
  <c r="C791" i="9"/>
  <c r="C792" i="9"/>
  <c r="C793" i="9"/>
  <c r="C794" i="9"/>
  <c r="C795" i="9"/>
  <c r="C796" i="9"/>
  <c r="C797" i="9"/>
  <c r="C798" i="9"/>
  <c r="C799" i="9"/>
  <c r="C800" i="9"/>
  <c r="C801" i="9"/>
  <c r="C802" i="9"/>
  <c r="C803" i="9"/>
  <c r="C804" i="9"/>
  <c r="C805" i="9"/>
  <c r="C806" i="9"/>
  <c r="C807" i="9"/>
  <c r="C808" i="9"/>
  <c r="C809" i="9"/>
  <c r="C810" i="9"/>
  <c r="C811" i="9"/>
  <c r="C812" i="9"/>
  <c r="C813" i="9"/>
  <c r="C814" i="9"/>
  <c r="C815" i="9"/>
  <c r="C816" i="9"/>
  <c r="C817" i="9"/>
  <c r="C818" i="9"/>
  <c r="C819" i="9"/>
  <c r="C820" i="9"/>
  <c r="C821" i="9"/>
  <c r="C822" i="9"/>
  <c r="C823" i="9"/>
  <c r="C824" i="9"/>
  <c r="C825" i="9"/>
  <c r="C826" i="9"/>
  <c r="C827" i="9"/>
  <c r="C828" i="9"/>
  <c r="C829" i="9"/>
  <c r="C830" i="9"/>
  <c r="C831" i="9"/>
  <c r="C832" i="9"/>
  <c r="C833" i="9"/>
  <c r="C834" i="9"/>
  <c r="C835" i="9"/>
  <c r="C836" i="9"/>
  <c r="C837" i="9"/>
  <c r="C838" i="9"/>
  <c r="C839" i="9"/>
  <c r="C840" i="9"/>
  <c r="C841" i="9"/>
  <c r="C842" i="9"/>
  <c r="C843" i="9"/>
  <c r="C844" i="9"/>
  <c r="C845" i="9"/>
  <c r="C846" i="9"/>
  <c r="C847" i="9"/>
  <c r="C848" i="9"/>
  <c r="C849" i="9"/>
  <c r="C850" i="9"/>
  <c r="C851" i="9"/>
  <c r="C852" i="9"/>
  <c r="C853" i="9"/>
  <c r="C854" i="9"/>
  <c r="C855" i="9"/>
  <c r="C856" i="9"/>
  <c r="C857" i="9"/>
  <c r="C858" i="9"/>
  <c r="C859" i="9"/>
  <c r="C860" i="9"/>
  <c r="C861" i="9"/>
  <c r="C862" i="9"/>
  <c r="C614" i="9"/>
  <c r="C365" i="9"/>
  <c r="C366" i="9"/>
  <c r="C367" i="9"/>
  <c r="C368" i="9"/>
  <c r="C369" i="9"/>
  <c r="C370" i="9"/>
  <c r="C371" i="9"/>
  <c r="C372" i="9"/>
  <c r="C373" i="9"/>
  <c r="C374" i="9"/>
  <c r="C375" i="9"/>
  <c r="C376" i="9"/>
  <c r="C377" i="9"/>
  <c r="C378" i="9"/>
  <c r="C379" i="9"/>
  <c r="C380" i="9"/>
  <c r="C381" i="9"/>
  <c r="C382" i="9"/>
  <c r="C383" i="9"/>
  <c r="C384" i="9"/>
  <c r="C385" i="9"/>
  <c r="C386" i="9"/>
  <c r="C387" i="9"/>
  <c r="C388" i="9"/>
  <c r="C389" i="9"/>
  <c r="C390" i="9"/>
  <c r="C391" i="9"/>
  <c r="C392" i="9"/>
  <c r="C393" i="9"/>
  <c r="C394" i="9"/>
  <c r="C395" i="9"/>
  <c r="C396" i="9"/>
  <c r="C397" i="9"/>
  <c r="C398" i="9"/>
  <c r="C399" i="9"/>
  <c r="C400" i="9"/>
  <c r="C401" i="9"/>
  <c r="C402" i="9"/>
  <c r="C403" i="9"/>
  <c r="C404" i="9"/>
  <c r="C405" i="9"/>
  <c r="C406" i="9"/>
  <c r="C407" i="9"/>
  <c r="C408" i="9"/>
  <c r="C409" i="9"/>
  <c r="C410" i="9"/>
  <c r="C411" i="9"/>
  <c r="C412" i="9"/>
  <c r="C413" i="9"/>
  <c r="C414" i="9"/>
  <c r="C415" i="9"/>
  <c r="C416" i="9"/>
  <c r="C417" i="9"/>
  <c r="C418" i="9"/>
  <c r="C419" i="9"/>
  <c r="C420" i="9"/>
  <c r="C421" i="9"/>
  <c r="C422" i="9"/>
  <c r="C423" i="9"/>
  <c r="C424" i="9"/>
  <c r="C425" i="9"/>
  <c r="C426" i="9"/>
  <c r="C427" i="9"/>
  <c r="C428" i="9"/>
  <c r="C429" i="9"/>
  <c r="C430" i="9"/>
  <c r="C431" i="9"/>
  <c r="C432" i="9"/>
  <c r="C433" i="9"/>
  <c r="C434" i="9"/>
  <c r="C435" i="9"/>
  <c r="C436" i="9"/>
  <c r="C437" i="9"/>
  <c r="C438" i="9"/>
  <c r="C439" i="9"/>
  <c r="C440" i="9"/>
  <c r="C441" i="9"/>
  <c r="C442" i="9"/>
  <c r="C443" i="9"/>
  <c r="C444" i="9"/>
  <c r="C445" i="9"/>
  <c r="C446" i="9"/>
  <c r="C447" i="9"/>
  <c r="C448" i="9"/>
  <c r="C449" i="9"/>
  <c r="C450" i="9"/>
  <c r="C451" i="9"/>
  <c r="C452" i="9"/>
  <c r="C453" i="9"/>
  <c r="C454" i="9"/>
  <c r="C455" i="9"/>
  <c r="C456" i="9"/>
  <c r="C457" i="9"/>
  <c r="C458" i="9"/>
  <c r="C459" i="9"/>
  <c r="C460" i="9"/>
  <c r="C461" i="9"/>
  <c r="C462" i="9"/>
  <c r="C463" i="9"/>
  <c r="C464" i="9"/>
  <c r="C465" i="9"/>
  <c r="C466" i="9"/>
  <c r="C467" i="9"/>
  <c r="C468" i="9"/>
  <c r="C469" i="9"/>
  <c r="C470" i="9"/>
  <c r="C471" i="9"/>
  <c r="C472" i="9"/>
  <c r="C473" i="9"/>
  <c r="C474" i="9"/>
  <c r="C475" i="9"/>
  <c r="C476" i="9"/>
  <c r="C477" i="9"/>
  <c r="C478" i="9"/>
  <c r="C479" i="9"/>
  <c r="C480" i="9"/>
  <c r="C481" i="9"/>
  <c r="C482" i="9"/>
  <c r="C483" i="9"/>
  <c r="C484" i="9"/>
  <c r="C485" i="9"/>
  <c r="C486" i="9"/>
  <c r="C487" i="9"/>
  <c r="C488" i="9"/>
  <c r="C489" i="9"/>
  <c r="C490" i="9"/>
  <c r="C491" i="9"/>
  <c r="C492" i="9"/>
  <c r="C493" i="9"/>
  <c r="C494" i="9"/>
  <c r="C495" i="9"/>
  <c r="C496" i="9"/>
  <c r="C497" i="9"/>
  <c r="C498" i="9"/>
  <c r="C499" i="9"/>
  <c r="C500" i="9"/>
  <c r="C501" i="9"/>
  <c r="C502" i="9"/>
  <c r="C503" i="9"/>
  <c r="C504" i="9"/>
  <c r="C505" i="9"/>
  <c r="C506" i="9"/>
  <c r="C507" i="9"/>
  <c r="C508" i="9"/>
  <c r="C509" i="9"/>
  <c r="C510" i="9"/>
  <c r="C511" i="9"/>
  <c r="C512" i="9"/>
  <c r="C513" i="9"/>
  <c r="C514" i="9"/>
  <c r="C515" i="9"/>
  <c r="C516" i="9"/>
  <c r="C517" i="9"/>
  <c r="C518" i="9"/>
  <c r="C519" i="9"/>
  <c r="C520" i="9"/>
  <c r="C521" i="9"/>
  <c r="C522" i="9"/>
  <c r="C523" i="9"/>
  <c r="C524" i="9"/>
  <c r="C525" i="9"/>
  <c r="C526" i="9"/>
  <c r="C527" i="9"/>
  <c r="C528" i="9"/>
  <c r="C529" i="9"/>
  <c r="C530" i="9"/>
  <c r="C531" i="9"/>
  <c r="C532" i="9"/>
  <c r="C533" i="9"/>
  <c r="C534" i="9"/>
  <c r="C535" i="9"/>
  <c r="C536" i="9"/>
  <c r="C537" i="9"/>
  <c r="C538" i="9"/>
  <c r="C539" i="9"/>
  <c r="C540" i="9"/>
  <c r="C541" i="9"/>
  <c r="C542" i="9"/>
  <c r="C543" i="9"/>
  <c r="C544" i="9"/>
  <c r="C545" i="9"/>
  <c r="C546" i="9"/>
  <c r="C547" i="9"/>
  <c r="C548" i="9"/>
  <c r="C549" i="9"/>
  <c r="C550" i="9"/>
  <c r="C551" i="9"/>
  <c r="C552" i="9"/>
  <c r="C553" i="9"/>
  <c r="C554" i="9"/>
  <c r="C555" i="9"/>
  <c r="C556" i="9"/>
  <c r="C557" i="9"/>
  <c r="C558" i="9"/>
  <c r="C559" i="9"/>
  <c r="C560" i="9"/>
  <c r="C561" i="9"/>
  <c r="C562" i="9"/>
  <c r="C563" i="9"/>
  <c r="C564" i="9"/>
  <c r="C565" i="9"/>
  <c r="C566" i="9"/>
  <c r="C567" i="9"/>
  <c r="C568" i="9"/>
  <c r="C569" i="9"/>
  <c r="C570" i="9"/>
  <c r="C571" i="9"/>
  <c r="C572" i="9"/>
  <c r="C573" i="9"/>
  <c r="C574" i="9"/>
  <c r="C575" i="9"/>
  <c r="C576" i="9"/>
  <c r="C577" i="9"/>
  <c r="C578" i="9"/>
  <c r="C579" i="9"/>
  <c r="C580" i="9"/>
  <c r="C581" i="9"/>
  <c r="C582" i="9"/>
  <c r="C583" i="9"/>
  <c r="C584" i="9"/>
  <c r="C585" i="9"/>
  <c r="C586" i="9"/>
  <c r="C587" i="9"/>
  <c r="C588" i="9"/>
  <c r="C589" i="9"/>
  <c r="C590" i="9"/>
  <c r="C591" i="9"/>
  <c r="C592" i="9"/>
  <c r="C593" i="9"/>
  <c r="C594" i="9"/>
  <c r="C595" i="9"/>
  <c r="C596" i="9"/>
  <c r="C597" i="9"/>
  <c r="C598" i="9"/>
  <c r="C599" i="9"/>
  <c r="C600" i="9"/>
  <c r="C601" i="9"/>
  <c r="C602" i="9"/>
  <c r="C603" i="9"/>
  <c r="C604" i="9"/>
  <c r="C605" i="9"/>
  <c r="C606" i="9"/>
  <c r="C607" i="9"/>
  <c r="C608" i="9"/>
  <c r="C609" i="9"/>
  <c r="C610" i="9"/>
  <c r="C611" i="9"/>
  <c r="C612" i="9"/>
  <c r="C364" i="9"/>
  <c r="C281" i="9"/>
  <c r="C282" i="9"/>
  <c r="C283" i="9"/>
  <c r="C284" i="9"/>
  <c r="C285" i="9"/>
  <c r="C286" i="9"/>
  <c r="C287" i="9"/>
  <c r="C288" i="9"/>
  <c r="C289" i="9"/>
  <c r="C290" i="9"/>
  <c r="C291" i="9"/>
  <c r="C292" i="9"/>
  <c r="C293" i="9"/>
  <c r="C294" i="9"/>
  <c r="C295" i="9"/>
  <c r="C296" i="9"/>
  <c r="C297" i="9"/>
  <c r="C298" i="9"/>
  <c r="C299" i="9"/>
  <c r="C300" i="9"/>
  <c r="C301" i="9"/>
  <c r="C302" i="9"/>
  <c r="C303" i="9"/>
  <c r="C304" i="9"/>
  <c r="C305" i="9"/>
  <c r="C306" i="9"/>
  <c r="C307" i="9"/>
  <c r="C308" i="9"/>
  <c r="C309" i="9"/>
  <c r="C310" i="9"/>
  <c r="C311" i="9"/>
  <c r="C312" i="9"/>
  <c r="C313" i="9"/>
  <c r="C314" i="9"/>
  <c r="C315" i="9"/>
  <c r="C316" i="9"/>
  <c r="C317" i="9"/>
  <c r="C318" i="9"/>
  <c r="C319" i="9"/>
  <c r="C320" i="9"/>
  <c r="C321" i="9"/>
  <c r="C322" i="9"/>
  <c r="C323" i="9"/>
  <c r="C324" i="9"/>
  <c r="C325" i="9"/>
  <c r="C326" i="9"/>
  <c r="C327" i="9"/>
  <c r="C328" i="9"/>
  <c r="C329" i="9"/>
  <c r="C330" i="9"/>
  <c r="C331" i="9"/>
  <c r="C332" i="9"/>
  <c r="C333" i="9"/>
  <c r="C334" i="9"/>
  <c r="C335" i="9"/>
  <c r="C336" i="9"/>
  <c r="C337" i="9"/>
  <c r="C338" i="9"/>
  <c r="C339" i="9"/>
  <c r="C340" i="9"/>
  <c r="C341" i="9"/>
  <c r="C342" i="9"/>
  <c r="C343" i="9"/>
  <c r="C344" i="9"/>
  <c r="C345" i="9"/>
  <c r="C346" i="9"/>
  <c r="C347" i="9"/>
  <c r="C348" i="9"/>
  <c r="C349" i="9"/>
  <c r="C350" i="9"/>
  <c r="C351" i="9"/>
  <c r="C352" i="9"/>
  <c r="C353" i="9"/>
  <c r="C354" i="9"/>
  <c r="C355" i="9"/>
  <c r="C356" i="9"/>
  <c r="C357" i="9"/>
  <c r="C358" i="9"/>
  <c r="C359" i="9"/>
  <c r="C360" i="9"/>
  <c r="C361" i="9"/>
  <c r="C362" i="9"/>
  <c r="C275" i="9"/>
  <c r="C7" i="9"/>
  <c r="C8" i="9"/>
  <c r="C9" i="9"/>
  <c r="C10" i="9"/>
  <c r="C11" i="9"/>
  <c r="C12" i="9"/>
  <c r="C13" i="9"/>
  <c r="C14" i="9"/>
  <c r="C15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C55" i="9"/>
  <c r="C56" i="9"/>
  <c r="C57" i="9"/>
  <c r="C58" i="9"/>
  <c r="C59" i="9"/>
  <c r="C60" i="9"/>
  <c r="C61" i="9"/>
  <c r="C62" i="9"/>
  <c r="C63" i="9"/>
  <c r="C64" i="9"/>
  <c r="C65" i="9"/>
  <c r="C66" i="9"/>
  <c r="C67" i="9"/>
  <c r="C68" i="9"/>
  <c r="C69" i="9"/>
  <c r="C70" i="9"/>
  <c r="C71" i="9"/>
  <c r="C72" i="9"/>
  <c r="C73" i="9"/>
  <c r="C74" i="9"/>
  <c r="C75" i="9"/>
  <c r="C76" i="9"/>
  <c r="C77" i="9"/>
  <c r="C78" i="9"/>
  <c r="C79" i="9"/>
  <c r="C80" i="9"/>
  <c r="C81" i="9"/>
  <c r="C82" i="9"/>
  <c r="C83" i="9"/>
  <c r="C84" i="9"/>
  <c r="C85" i="9"/>
  <c r="C86" i="9"/>
  <c r="C87" i="9"/>
  <c r="C88" i="9"/>
  <c r="C89" i="9"/>
  <c r="C90" i="9"/>
  <c r="C91" i="9"/>
  <c r="C92" i="9"/>
  <c r="C93" i="9"/>
  <c r="C94" i="9"/>
  <c r="C95" i="9"/>
  <c r="C96" i="9"/>
  <c r="C97" i="9"/>
  <c r="C98" i="9"/>
  <c r="C99" i="9"/>
  <c r="C100" i="9"/>
  <c r="C101" i="9"/>
  <c r="C102" i="9"/>
  <c r="C103" i="9"/>
  <c r="C104" i="9"/>
  <c r="C105" i="9"/>
  <c r="C106" i="9"/>
  <c r="C107" i="9"/>
  <c r="C108" i="9"/>
  <c r="C109" i="9"/>
  <c r="C110" i="9"/>
  <c r="C111" i="9"/>
  <c r="C112" i="9"/>
  <c r="C113" i="9"/>
  <c r="C114" i="9"/>
  <c r="C115" i="9"/>
  <c r="C116" i="9"/>
  <c r="C117" i="9"/>
  <c r="C118" i="9"/>
  <c r="C119" i="9"/>
  <c r="C120" i="9"/>
  <c r="C121" i="9"/>
  <c r="C122" i="9"/>
  <c r="C123" i="9"/>
  <c r="C124" i="9"/>
  <c r="C125" i="9"/>
  <c r="C126" i="9"/>
  <c r="C127" i="9"/>
  <c r="C128" i="9"/>
  <c r="C129" i="9"/>
  <c r="C130" i="9"/>
  <c r="C131" i="9"/>
  <c r="C132" i="9"/>
  <c r="C133" i="9"/>
  <c r="C134" i="9"/>
  <c r="C135" i="9"/>
  <c r="C136" i="9"/>
  <c r="C137" i="9"/>
  <c r="C138" i="9"/>
  <c r="C139" i="9"/>
  <c r="C140" i="9"/>
  <c r="C141" i="9"/>
  <c r="C142" i="9"/>
  <c r="C143" i="9"/>
  <c r="C144" i="9"/>
  <c r="C145" i="9"/>
  <c r="C146" i="9"/>
  <c r="C147" i="9"/>
  <c r="C148" i="9"/>
  <c r="C149" i="9"/>
  <c r="C150" i="9"/>
  <c r="C151" i="9"/>
  <c r="C152" i="9"/>
  <c r="C153" i="9"/>
  <c r="C154" i="9"/>
  <c r="C155" i="9"/>
  <c r="C156" i="9"/>
  <c r="C157" i="9"/>
  <c r="C158" i="9"/>
  <c r="C159" i="9"/>
  <c r="C160" i="9"/>
  <c r="C161" i="9"/>
  <c r="C162" i="9"/>
  <c r="C163" i="9"/>
  <c r="C164" i="9"/>
  <c r="C165" i="9"/>
  <c r="C166" i="9"/>
  <c r="C167" i="9"/>
  <c r="C168" i="9"/>
  <c r="C169" i="9"/>
  <c r="C170" i="9"/>
  <c r="C171" i="9"/>
  <c r="C172" i="9"/>
  <c r="C173" i="9"/>
  <c r="C174" i="9"/>
  <c r="C175" i="9"/>
  <c r="C176" i="9"/>
  <c r="C177" i="9"/>
  <c r="C178" i="9"/>
  <c r="C179" i="9"/>
  <c r="C180" i="9"/>
  <c r="C181" i="9"/>
  <c r="C182" i="9"/>
  <c r="C183" i="9"/>
  <c r="C184" i="9"/>
  <c r="C185" i="9"/>
  <c r="C186" i="9"/>
  <c r="C187" i="9"/>
  <c r="C188" i="9"/>
  <c r="C189" i="9"/>
  <c r="C190" i="9"/>
  <c r="C191" i="9"/>
  <c r="C192" i="9"/>
  <c r="C193" i="9"/>
  <c r="C194" i="9"/>
  <c r="C195" i="9"/>
  <c r="C196" i="9"/>
  <c r="C197" i="9"/>
  <c r="C198" i="9"/>
  <c r="C199" i="9"/>
  <c r="C200" i="9"/>
  <c r="C201" i="9"/>
  <c r="C202" i="9"/>
  <c r="C203" i="9"/>
  <c r="C204" i="9"/>
  <c r="C205" i="9"/>
  <c r="C206" i="9"/>
  <c r="C207" i="9"/>
  <c r="C208" i="9"/>
  <c r="C209" i="9"/>
  <c r="C210" i="9"/>
  <c r="C211" i="9"/>
  <c r="C212" i="9"/>
  <c r="C213" i="9"/>
  <c r="C214" i="9"/>
  <c r="C215" i="9"/>
  <c r="C216" i="9"/>
  <c r="C217" i="9"/>
  <c r="C218" i="9"/>
  <c r="C219" i="9"/>
  <c r="C220" i="9"/>
  <c r="C221" i="9"/>
  <c r="C222" i="9"/>
  <c r="C223" i="9"/>
  <c r="C224" i="9"/>
  <c r="C225" i="9"/>
  <c r="C226" i="9"/>
  <c r="C227" i="9"/>
  <c r="C228" i="9"/>
  <c r="C229" i="9"/>
  <c r="C230" i="9"/>
  <c r="C231" i="9"/>
  <c r="C232" i="9"/>
  <c r="C233" i="9"/>
  <c r="C234" i="9"/>
  <c r="C235" i="9"/>
  <c r="C236" i="9"/>
  <c r="C237" i="9"/>
  <c r="C238" i="9"/>
  <c r="C239" i="9"/>
  <c r="C240" i="9"/>
  <c r="C241" i="9"/>
  <c r="C242" i="9"/>
  <c r="C243" i="9"/>
  <c r="C244" i="9"/>
  <c r="C245" i="9"/>
  <c r="C246" i="9"/>
  <c r="C247" i="9"/>
  <c r="C248" i="9"/>
  <c r="C249" i="9"/>
  <c r="C250" i="9"/>
  <c r="C251" i="9"/>
  <c r="C252" i="9"/>
  <c r="C253" i="9"/>
  <c r="C254" i="9"/>
  <c r="C255" i="9"/>
  <c r="C256" i="9"/>
  <c r="C257" i="9"/>
  <c r="C258" i="9"/>
  <c r="C259" i="9"/>
  <c r="C260" i="9"/>
  <c r="C261" i="9"/>
  <c r="C262" i="9"/>
  <c r="C263" i="9"/>
  <c r="C264" i="9"/>
  <c r="C265" i="9"/>
  <c r="C266" i="9"/>
  <c r="C267" i="9"/>
  <c r="C268" i="9"/>
  <c r="C269" i="9"/>
  <c r="C270" i="9"/>
  <c r="C271" i="9"/>
  <c r="C272" i="9"/>
  <c r="C273" i="9"/>
  <c r="C5" i="9"/>
  <c r="C6" i="9"/>
  <c r="C11" i="10" l="1"/>
  <c r="M1941" i="7"/>
  <c r="M1942" i="7"/>
  <c r="M1940" i="7"/>
  <c r="M1936" i="7"/>
  <c r="M1937" i="7"/>
  <c r="M1938" i="7"/>
  <c r="M1935" i="7"/>
  <c r="M1920" i="7"/>
  <c r="M1921" i="7"/>
  <c r="M1922" i="7"/>
  <c r="M1923" i="7"/>
  <c r="M1924" i="7"/>
  <c r="M1925" i="7"/>
  <c r="M1926" i="7"/>
  <c r="M1927" i="7"/>
  <c r="M1928" i="7"/>
  <c r="M1929" i="7"/>
  <c r="M1930" i="7"/>
  <c r="M1931" i="7"/>
  <c r="M1932" i="7"/>
  <c r="M1933" i="7"/>
  <c r="M1919" i="7"/>
  <c r="M1904" i="7"/>
  <c r="M1905" i="7"/>
  <c r="M1906" i="7"/>
  <c r="M1907" i="7"/>
  <c r="M1908" i="7"/>
  <c r="M1909" i="7"/>
  <c r="M1910" i="7"/>
  <c r="M1911" i="7"/>
  <c r="M1912" i="7"/>
  <c r="M1913" i="7"/>
  <c r="M1914" i="7"/>
  <c r="M1915" i="7"/>
  <c r="M1916" i="7"/>
  <c r="M1917" i="7"/>
  <c r="M1903" i="7"/>
  <c r="M1762" i="7"/>
  <c r="M1763" i="7"/>
  <c r="M1764" i="7"/>
  <c r="M1765" i="7"/>
  <c r="M1766" i="7"/>
  <c r="M1767" i="7"/>
  <c r="M1768" i="7"/>
  <c r="M1769" i="7"/>
  <c r="M1770" i="7"/>
  <c r="M1771" i="7"/>
  <c r="M1772" i="7"/>
  <c r="M1773" i="7"/>
  <c r="M1774" i="7"/>
  <c r="M1775" i="7"/>
  <c r="M1776" i="7"/>
  <c r="M1777" i="7"/>
  <c r="M1778" i="7"/>
  <c r="M1779" i="7"/>
  <c r="M1780" i="7"/>
  <c r="M1781" i="7"/>
  <c r="M1782" i="7"/>
  <c r="M1783" i="7"/>
  <c r="M1784" i="7"/>
  <c r="M1785" i="7"/>
  <c r="M1786" i="7"/>
  <c r="M1787" i="7"/>
  <c r="M1788" i="7"/>
  <c r="M1789" i="7"/>
  <c r="M1790" i="7"/>
  <c r="M1791" i="7"/>
  <c r="M1792" i="7"/>
  <c r="M1793" i="7"/>
  <c r="M1794" i="7"/>
  <c r="M1795" i="7"/>
  <c r="M1796" i="7"/>
  <c r="M1797" i="7"/>
  <c r="M1798" i="7"/>
  <c r="M1799" i="7"/>
  <c r="M1800" i="7"/>
  <c r="M1801" i="7"/>
  <c r="M1802" i="7"/>
  <c r="M1803" i="7"/>
  <c r="M1804" i="7"/>
  <c r="M1805" i="7"/>
  <c r="M1806" i="7"/>
  <c r="M1807" i="7"/>
  <c r="M1808" i="7"/>
  <c r="M1809" i="7"/>
  <c r="M1810" i="7"/>
  <c r="M1811" i="7"/>
  <c r="M1812" i="7"/>
  <c r="M1813" i="7"/>
  <c r="M1814" i="7"/>
  <c r="M1815" i="7"/>
  <c r="M1816" i="7"/>
  <c r="M1817" i="7"/>
  <c r="M1818" i="7"/>
  <c r="M1819" i="7"/>
  <c r="M1820" i="7"/>
  <c r="M1821" i="7"/>
  <c r="M1822" i="7"/>
  <c r="M1823" i="7"/>
  <c r="M1824" i="7"/>
  <c r="M1825" i="7"/>
  <c r="M1826" i="7"/>
  <c r="M1827" i="7"/>
  <c r="M1828" i="7"/>
  <c r="M1829" i="7"/>
  <c r="M1830" i="7"/>
  <c r="M1831" i="7"/>
  <c r="M1832" i="7"/>
  <c r="M1833" i="7"/>
  <c r="M1834" i="7"/>
  <c r="M1835" i="7"/>
  <c r="M1836" i="7"/>
  <c r="M1837" i="7"/>
  <c r="M1838" i="7"/>
  <c r="M1839" i="7"/>
  <c r="M1840" i="7"/>
  <c r="M1841" i="7"/>
  <c r="M1842" i="7"/>
  <c r="M1843" i="7"/>
  <c r="M1844" i="7"/>
  <c r="M1845" i="7"/>
  <c r="M1846" i="7"/>
  <c r="M1847" i="7"/>
  <c r="M1848" i="7"/>
  <c r="M1849" i="7"/>
  <c r="M1850" i="7"/>
  <c r="M1851" i="7"/>
  <c r="M1852" i="7"/>
  <c r="M1853" i="7"/>
  <c r="M1854" i="7"/>
  <c r="M1855" i="7"/>
  <c r="M1856" i="7"/>
  <c r="M1857" i="7"/>
  <c r="M1858" i="7"/>
  <c r="M1859" i="7"/>
  <c r="M1860" i="7"/>
  <c r="M1861" i="7"/>
  <c r="M1862" i="7"/>
  <c r="M1863" i="7"/>
  <c r="M1864" i="7"/>
  <c r="M1865" i="7"/>
  <c r="M1866" i="7"/>
  <c r="M1867" i="7"/>
  <c r="M1868" i="7"/>
  <c r="M1869" i="7"/>
  <c r="M1870" i="7"/>
  <c r="M1871" i="7"/>
  <c r="M1872" i="7"/>
  <c r="M1873" i="7"/>
  <c r="M1874" i="7"/>
  <c r="M1875" i="7"/>
  <c r="M1876" i="7"/>
  <c r="M1877" i="7"/>
  <c r="M1878" i="7"/>
  <c r="M1879" i="7"/>
  <c r="M1880" i="7"/>
  <c r="M1881" i="7"/>
  <c r="M1882" i="7"/>
  <c r="M1883" i="7"/>
  <c r="M1884" i="7"/>
  <c r="M1885" i="7"/>
  <c r="M1886" i="7"/>
  <c r="M1887" i="7"/>
  <c r="M1888" i="7"/>
  <c r="M1889" i="7"/>
  <c r="M1890" i="7"/>
  <c r="M1891" i="7"/>
  <c r="M1892" i="7"/>
  <c r="M1893" i="7"/>
  <c r="M1894" i="7"/>
  <c r="M1895" i="7"/>
  <c r="M1896" i="7"/>
  <c r="M1897" i="7"/>
  <c r="M1898" i="7"/>
  <c r="M1899" i="7"/>
  <c r="M1900" i="7"/>
  <c r="M1901" i="7"/>
  <c r="M1761" i="7"/>
  <c r="M1759" i="7"/>
  <c r="M1758" i="7"/>
  <c r="M1757" i="7"/>
  <c r="M1756" i="7"/>
  <c r="M1755" i="7"/>
  <c r="M1754" i="7"/>
  <c r="M1753" i="7"/>
  <c r="M1752" i="7"/>
  <c r="M1751" i="7"/>
  <c r="M1750" i="7"/>
  <c r="M1749" i="7"/>
  <c r="M1748" i="7"/>
  <c r="M1747" i="7"/>
  <c r="M1746" i="7"/>
  <c r="M1745" i="7"/>
  <c r="M1744" i="7"/>
  <c r="M1743" i="7"/>
  <c r="M1742" i="7"/>
  <c r="M1741" i="7"/>
  <c r="M1740" i="7"/>
  <c r="M1739" i="7"/>
  <c r="M1738" i="7"/>
  <c r="M1737" i="7"/>
  <c r="M1736" i="7"/>
  <c r="M1735" i="7"/>
  <c r="M1734" i="7"/>
  <c r="M1733" i="7"/>
  <c r="M1732" i="7"/>
  <c r="M1731" i="7"/>
  <c r="M1730" i="7"/>
  <c r="M1729" i="7"/>
  <c r="M1728" i="7"/>
  <c r="M1727" i="7"/>
  <c r="M1726" i="7"/>
  <c r="M1725" i="7"/>
  <c r="M1724" i="7"/>
  <c r="M1723" i="7"/>
  <c r="M1722" i="7"/>
  <c r="M1721" i="7"/>
  <c r="M1720" i="7"/>
  <c r="M1719" i="7"/>
  <c r="M1718" i="7"/>
  <c r="M1717" i="7"/>
  <c r="M1716" i="7"/>
  <c r="M1715" i="7"/>
  <c r="M1714" i="7"/>
  <c r="M1713" i="7"/>
  <c r="M1712" i="7"/>
  <c r="M1711" i="7"/>
  <c r="M1710" i="7"/>
  <c r="M1709" i="7"/>
  <c r="M1708" i="7"/>
  <c r="M1707" i="7"/>
  <c r="M1706" i="7"/>
  <c r="M1705" i="7"/>
  <c r="M1704" i="7"/>
  <c r="M1703" i="7"/>
  <c r="M1702" i="7"/>
  <c r="M1701" i="7"/>
  <c r="M1700" i="7"/>
  <c r="M1699" i="7"/>
  <c r="M1698" i="7"/>
  <c r="M1697" i="7"/>
  <c r="M1696" i="7"/>
  <c r="M1695" i="7"/>
  <c r="M1694" i="7"/>
  <c r="M1693" i="7"/>
  <c r="M1692" i="7"/>
  <c r="M1691" i="7"/>
  <c r="M1690" i="7"/>
  <c r="M1689" i="7"/>
  <c r="M1688" i="7"/>
  <c r="M1687" i="7"/>
  <c r="M1686" i="7"/>
  <c r="M1685" i="7"/>
  <c r="M1684" i="7"/>
  <c r="M1683" i="7"/>
  <c r="M1682" i="7"/>
  <c r="M1681" i="7"/>
  <c r="M1680" i="7"/>
  <c r="M1679" i="7"/>
  <c r="M1678" i="7"/>
  <c r="M1677" i="7"/>
  <c r="M1676" i="7"/>
  <c r="M1675" i="7"/>
  <c r="M1674" i="7"/>
  <c r="M1673" i="7"/>
  <c r="M1672" i="7"/>
  <c r="M1671" i="7"/>
  <c r="M1670" i="7"/>
  <c r="M1669" i="7"/>
  <c r="M1668" i="7"/>
  <c r="M1667" i="7"/>
  <c r="M1666" i="7"/>
  <c r="M1665" i="7"/>
  <c r="M1664" i="7"/>
  <c r="M1663" i="7"/>
  <c r="M1662" i="7"/>
  <c r="M1661" i="7"/>
  <c r="M1660" i="7"/>
  <c r="M1659" i="7"/>
  <c r="M1658" i="7"/>
  <c r="M1657" i="7"/>
  <c r="M1656" i="7"/>
  <c r="M1655" i="7"/>
  <c r="M1654" i="7"/>
  <c r="M1653" i="7"/>
  <c r="M1652" i="7"/>
  <c r="M1651" i="7"/>
  <c r="M1650" i="7"/>
  <c r="M1649" i="7"/>
  <c r="M1648" i="7"/>
  <c r="M1647" i="7"/>
  <c r="M1646" i="7"/>
  <c r="M1645" i="7"/>
  <c r="M1644" i="7"/>
  <c r="M1643" i="7"/>
  <c r="M1642" i="7"/>
  <c r="M1641" i="7"/>
  <c r="M1640" i="7"/>
  <c r="M1639" i="7"/>
  <c r="M1638" i="7"/>
  <c r="M1637" i="7"/>
  <c r="M1636" i="7"/>
  <c r="M1635" i="7"/>
  <c r="M1634" i="7"/>
  <c r="M1633" i="7"/>
  <c r="M1632" i="7"/>
  <c r="M1631" i="7"/>
  <c r="M1630" i="7"/>
  <c r="M1629" i="7"/>
  <c r="M1628" i="7"/>
  <c r="M1627" i="7"/>
  <c r="M1626" i="7"/>
  <c r="M1625" i="7"/>
  <c r="M1624" i="7"/>
  <c r="M1623" i="7"/>
  <c r="M1622" i="7"/>
  <c r="M1621" i="7"/>
  <c r="M1620" i="7"/>
  <c r="M1619" i="7"/>
  <c r="M1618" i="7"/>
  <c r="M1617" i="7"/>
  <c r="M1616" i="7"/>
  <c r="M1615" i="7"/>
  <c r="M1614" i="7"/>
  <c r="M1613" i="7"/>
  <c r="M1612" i="7"/>
  <c r="M1611" i="7"/>
  <c r="M1610" i="7"/>
  <c r="M1609" i="7"/>
  <c r="M1608" i="7"/>
  <c r="M1607" i="7"/>
  <c r="M1606" i="7"/>
  <c r="M1605" i="7"/>
  <c r="M1604" i="7"/>
  <c r="M1603" i="7"/>
  <c r="M1602" i="7"/>
  <c r="M1601" i="7"/>
  <c r="M1600" i="7"/>
  <c r="M1599" i="7"/>
  <c r="M1598" i="7"/>
  <c r="M1597" i="7"/>
  <c r="M1596" i="7"/>
  <c r="M1595" i="7"/>
  <c r="M1594" i="7"/>
  <c r="M1593" i="7"/>
  <c r="M1592" i="7"/>
  <c r="M1591" i="7"/>
  <c r="M1590" i="7"/>
  <c r="M1589" i="7"/>
  <c r="M1588" i="7"/>
  <c r="M1587" i="7"/>
  <c r="M1586" i="7"/>
  <c r="M1585" i="7"/>
  <c r="M1584" i="7"/>
  <c r="M1583" i="7"/>
  <c r="M1582" i="7"/>
  <c r="M1581" i="7"/>
  <c r="M1580" i="7"/>
  <c r="M1579" i="7"/>
  <c r="M1578" i="7"/>
  <c r="M1577" i="7"/>
  <c r="M1576" i="7"/>
  <c r="M1575" i="7"/>
  <c r="M1574" i="7"/>
  <c r="M1573" i="7"/>
  <c r="M1572" i="7"/>
  <c r="M1571" i="7"/>
  <c r="M1570" i="7"/>
  <c r="M1569" i="7"/>
  <c r="M1568" i="7"/>
  <c r="M1567" i="7"/>
  <c r="M1566" i="7"/>
  <c r="M1565" i="7"/>
  <c r="M1564" i="7"/>
  <c r="M1563" i="7"/>
  <c r="M1562" i="7"/>
  <c r="M1561" i="7"/>
  <c r="M1560" i="7"/>
  <c r="M1559" i="7"/>
  <c r="M1558" i="7"/>
  <c r="M1557" i="7"/>
  <c r="M1556" i="7"/>
  <c r="M1555" i="7"/>
  <c r="M1554" i="7"/>
  <c r="M1553" i="7"/>
  <c r="M1552" i="7"/>
  <c r="M1551" i="7"/>
  <c r="M1550" i="7"/>
  <c r="M1549" i="7"/>
  <c r="M1548" i="7"/>
  <c r="M1547" i="7"/>
  <c r="M1546" i="7"/>
  <c r="M1545" i="7"/>
  <c r="M1544" i="7"/>
  <c r="M1543" i="7"/>
  <c r="M1542" i="7"/>
  <c r="M1541" i="7"/>
  <c r="M1540" i="7"/>
  <c r="M1539" i="7"/>
  <c r="M1538" i="7"/>
  <c r="M1537" i="7"/>
  <c r="M1536" i="7"/>
  <c r="M1535" i="7"/>
  <c r="M1534" i="7"/>
  <c r="M1533" i="7"/>
  <c r="M1532" i="7"/>
  <c r="M1531" i="7"/>
  <c r="M1530" i="7"/>
  <c r="M1529" i="7"/>
  <c r="M1528" i="7"/>
  <c r="M1527" i="7"/>
  <c r="M1526" i="7"/>
  <c r="M1525" i="7"/>
  <c r="M1524" i="7"/>
  <c r="M1523" i="7"/>
  <c r="M1522" i="7"/>
  <c r="M1521" i="7"/>
  <c r="M1520" i="7"/>
  <c r="M1519" i="7"/>
  <c r="M1518" i="7"/>
  <c r="M1517" i="7"/>
  <c r="M1516" i="7"/>
  <c r="M1515" i="7"/>
  <c r="M1514" i="7"/>
  <c r="M1513" i="7"/>
  <c r="M1512" i="7"/>
  <c r="M1511" i="7"/>
  <c r="M1510" i="7"/>
  <c r="M1509" i="7"/>
  <c r="M1508" i="7"/>
  <c r="M1507" i="7"/>
  <c r="M1506" i="7"/>
  <c r="M1505" i="7"/>
  <c r="M1504" i="7"/>
  <c r="M1503" i="7"/>
  <c r="M1502" i="7"/>
  <c r="M1501" i="7"/>
  <c r="M1500" i="7"/>
  <c r="M1499" i="7"/>
  <c r="M1498" i="7"/>
  <c r="M1497" i="7"/>
  <c r="M1496" i="7"/>
  <c r="M1495" i="7"/>
  <c r="M1494" i="7"/>
  <c r="M1493" i="7"/>
  <c r="M1492" i="7"/>
  <c r="M1491" i="7"/>
  <c r="M1490" i="7"/>
  <c r="M1489" i="7"/>
  <c r="M1488" i="7"/>
  <c r="M1487" i="7"/>
  <c r="M1486" i="7"/>
  <c r="M1485" i="7"/>
  <c r="M1484" i="7"/>
  <c r="M1483" i="7"/>
  <c r="M1482" i="7"/>
  <c r="M1481" i="7"/>
  <c r="M1480" i="7"/>
  <c r="M1479" i="7"/>
  <c r="M1478" i="7"/>
  <c r="M1477" i="7"/>
  <c r="M1476" i="7"/>
  <c r="M1475" i="7"/>
  <c r="M1474" i="7"/>
  <c r="M1473" i="7"/>
  <c r="M1472" i="7"/>
  <c r="M1471" i="7"/>
  <c r="M1470" i="7"/>
  <c r="M1469" i="7"/>
  <c r="M1468" i="7"/>
  <c r="M1467" i="7"/>
  <c r="M1466" i="7"/>
  <c r="M1465" i="7"/>
  <c r="M1464" i="7"/>
  <c r="M1463" i="7"/>
  <c r="M1462" i="7"/>
  <c r="M1461" i="7"/>
  <c r="M1460" i="7"/>
  <c r="M1459" i="7"/>
  <c r="M1458" i="7"/>
  <c r="M1457" i="7"/>
  <c r="M1456" i="7"/>
  <c r="M1455" i="7"/>
  <c r="M1454" i="7"/>
  <c r="M1453" i="7"/>
  <c r="M1452" i="7"/>
  <c r="M1451" i="7"/>
  <c r="M1450" i="7"/>
  <c r="M1449" i="7"/>
  <c r="M1448" i="7"/>
  <c r="M1447" i="7"/>
  <c r="M1446" i="7"/>
  <c r="M1445" i="7"/>
  <c r="M1444" i="7"/>
  <c r="M1443" i="7"/>
  <c r="M1442" i="7"/>
  <c r="M1441" i="7"/>
  <c r="M1440" i="7"/>
  <c r="M1439" i="7"/>
  <c r="M1438" i="7"/>
  <c r="M1437" i="7"/>
  <c r="M1436" i="7"/>
  <c r="M1435" i="7"/>
  <c r="M1434" i="7"/>
  <c r="M1433" i="7"/>
  <c r="M1432" i="7"/>
  <c r="M1431" i="7"/>
  <c r="M1430" i="7"/>
  <c r="M1429" i="7"/>
  <c r="M1428" i="7"/>
  <c r="M1427" i="7"/>
  <c r="M1419" i="7"/>
  <c r="M1420" i="7"/>
  <c r="M1421" i="7"/>
  <c r="M1422" i="7"/>
  <c r="M1423" i="7"/>
  <c r="M1424" i="7"/>
  <c r="M1425" i="7"/>
  <c r="M1418" i="7" l="1"/>
  <c r="M1325" i="7"/>
  <c r="M1326" i="7"/>
  <c r="M1327" i="7"/>
  <c r="M1328" i="7"/>
  <c r="M1329" i="7"/>
  <c r="M1330" i="7"/>
  <c r="M1331" i="7"/>
  <c r="M1332" i="7"/>
  <c r="M1333" i="7"/>
  <c r="M1334" i="7"/>
  <c r="M1335" i="7"/>
  <c r="M1336" i="7"/>
  <c r="M1337" i="7"/>
  <c r="M1338" i="7"/>
  <c r="M1339" i="7"/>
  <c r="M1340" i="7"/>
  <c r="M1341" i="7"/>
  <c r="M1342" i="7"/>
  <c r="M1343" i="7"/>
  <c r="M1344" i="7"/>
  <c r="M1345" i="7"/>
  <c r="M1346" i="7"/>
  <c r="M1347" i="7"/>
  <c r="M1348" i="7"/>
  <c r="M1349" i="7"/>
  <c r="M1350" i="7"/>
  <c r="M1351" i="7"/>
  <c r="M1352" i="7"/>
  <c r="M1353" i="7"/>
  <c r="M1354" i="7"/>
  <c r="M1355" i="7"/>
  <c r="M1356" i="7"/>
  <c r="M1357" i="7"/>
  <c r="M1358" i="7"/>
  <c r="M1359" i="7"/>
  <c r="M1360" i="7"/>
  <c r="M1361" i="7"/>
  <c r="M1362" i="7"/>
  <c r="M1363" i="7"/>
  <c r="M1364" i="7"/>
  <c r="M1365" i="7"/>
  <c r="M1366" i="7"/>
  <c r="M1367" i="7"/>
  <c r="M1368" i="7"/>
  <c r="M1369" i="7"/>
  <c r="M1370" i="7"/>
  <c r="M1371" i="7"/>
  <c r="M1372" i="7"/>
  <c r="M1373" i="7"/>
  <c r="M1374" i="7"/>
  <c r="M1375" i="7"/>
  <c r="M1376" i="7"/>
  <c r="M1377" i="7"/>
  <c r="M1378" i="7"/>
  <c r="M1379" i="7"/>
  <c r="M1380" i="7"/>
  <c r="M1381" i="7"/>
  <c r="M1382" i="7"/>
  <c r="M1383" i="7"/>
  <c r="M1384" i="7"/>
  <c r="M1385" i="7"/>
  <c r="M1386" i="7"/>
  <c r="M1387" i="7"/>
  <c r="M1388" i="7"/>
  <c r="M1389" i="7"/>
  <c r="M1390" i="7"/>
  <c r="M1391" i="7"/>
  <c r="M1392" i="7"/>
  <c r="M1393" i="7"/>
  <c r="M1394" i="7"/>
  <c r="M1395" i="7"/>
  <c r="M1396" i="7"/>
  <c r="M1397" i="7"/>
  <c r="M1324" i="7"/>
  <c r="M1273" i="7"/>
  <c r="M1274" i="7"/>
  <c r="M1275" i="7"/>
  <c r="M1276" i="7"/>
  <c r="M1277" i="7"/>
  <c r="M1278" i="7"/>
  <c r="M1279" i="7"/>
  <c r="M1280" i="7"/>
  <c r="M1281" i="7"/>
  <c r="M1282" i="7"/>
  <c r="M1283" i="7"/>
  <c r="M1284" i="7"/>
  <c r="M1285" i="7"/>
  <c r="M1286" i="7"/>
  <c r="M1287" i="7"/>
  <c r="M1288" i="7"/>
  <c r="M1289" i="7"/>
  <c r="M1290" i="7"/>
  <c r="M1291" i="7"/>
  <c r="M1292" i="7"/>
  <c r="M1293" i="7"/>
  <c r="M1294" i="7"/>
  <c r="M1295" i="7"/>
  <c r="M1296" i="7"/>
  <c r="M1297" i="7"/>
  <c r="M1298" i="7"/>
  <c r="M1299" i="7"/>
  <c r="M1300" i="7"/>
  <c r="M1301" i="7"/>
  <c r="M1302" i="7"/>
  <c r="M1303" i="7"/>
  <c r="M1304" i="7"/>
  <c r="M1305" i="7"/>
  <c r="M1306" i="7"/>
  <c r="M1307" i="7"/>
  <c r="M1308" i="7"/>
  <c r="M1309" i="7"/>
  <c r="M1310" i="7"/>
  <c r="M1311" i="7"/>
  <c r="M1312" i="7"/>
  <c r="M1313" i="7"/>
  <c r="M1314" i="7"/>
  <c r="M1315" i="7"/>
  <c r="M1316" i="7"/>
  <c r="M1317" i="7"/>
  <c r="M1318" i="7"/>
  <c r="M1319" i="7"/>
  <c r="M1320" i="7"/>
  <c r="M1321" i="7"/>
  <c r="M1322" i="7"/>
  <c r="M1272" i="7"/>
  <c r="M1147" i="7"/>
  <c r="M1148" i="7"/>
  <c r="M1149" i="7"/>
  <c r="M1150" i="7"/>
  <c r="M1151" i="7"/>
  <c r="M1152" i="7"/>
  <c r="M1153" i="7"/>
  <c r="M1154" i="7"/>
  <c r="M1155" i="7"/>
  <c r="M1156" i="7"/>
  <c r="M1157" i="7"/>
  <c r="M1158" i="7"/>
  <c r="M1159" i="7"/>
  <c r="M1160" i="7"/>
  <c r="M1161" i="7"/>
  <c r="M1162" i="7"/>
  <c r="M1163" i="7"/>
  <c r="M1164" i="7"/>
  <c r="M1165" i="7"/>
  <c r="M1166" i="7"/>
  <c r="M1167" i="7"/>
  <c r="M1168" i="7"/>
  <c r="M1169" i="7"/>
  <c r="M1170" i="7"/>
  <c r="M1171" i="7"/>
  <c r="M1172" i="7"/>
  <c r="M1173" i="7"/>
  <c r="M1174" i="7"/>
  <c r="M1175" i="7"/>
  <c r="M1176" i="7"/>
  <c r="M1177" i="7"/>
  <c r="M1178" i="7"/>
  <c r="M1179" i="7"/>
  <c r="M1180" i="7"/>
  <c r="M1181" i="7"/>
  <c r="M1182" i="7"/>
  <c r="M1183" i="7"/>
  <c r="M1184" i="7"/>
  <c r="M1185" i="7"/>
  <c r="M1186" i="7"/>
  <c r="M1187" i="7"/>
  <c r="M1188" i="7"/>
  <c r="M1189" i="7"/>
  <c r="M1190" i="7"/>
  <c r="M1191" i="7"/>
  <c r="M1192" i="7"/>
  <c r="M1193" i="7"/>
  <c r="M1194" i="7"/>
  <c r="M1195" i="7"/>
  <c r="M1196" i="7"/>
  <c r="M1197" i="7"/>
  <c r="M1198" i="7"/>
  <c r="M1199" i="7"/>
  <c r="M1200" i="7"/>
  <c r="M1201" i="7"/>
  <c r="M1202" i="7"/>
  <c r="M1203" i="7"/>
  <c r="M1204" i="7"/>
  <c r="M1205" i="7"/>
  <c r="M1206" i="7"/>
  <c r="M1207" i="7"/>
  <c r="M1208" i="7"/>
  <c r="M1209" i="7"/>
  <c r="M1210" i="7"/>
  <c r="M1211" i="7"/>
  <c r="M1212" i="7"/>
  <c r="M1213" i="7"/>
  <c r="M1214" i="7"/>
  <c r="M1215" i="7"/>
  <c r="M1216" i="7"/>
  <c r="M1217" i="7"/>
  <c r="M1218" i="7"/>
  <c r="M1219" i="7"/>
  <c r="M1220" i="7"/>
  <c r="M1221" i="7"/>
  <c r="M1222" i="7"/>
  <c r="M1223" i="7"/>
  <c r="M1224" i="7"/>
  <c r="M1225" i="7"/>
  <c r="M1226" i="7"/>
  <c r="M1227" i="7"/>
  <c r="M1228" i="7"/>
  <c r="M1229" i="7"/>
  <c r="M1230" i="7"/>
  <c r="M1231" i="7"/>
  <c r="M1232" i="7"/>
  <c r="M1233" i="7"/>
  <c r="M1234" i="7"/>
  <c r="M1235" i="7"/>
  <c r="M1236" i="7"/>
  <c r="M1237" i="7"/>
  <c r="M1238" i="7"/>
  <c r="M1239" i="7"/>
  <c r="M1240" i="7"/>
  <c r="M1241" i="7"/>
  <c r="M1242" i="7"/>
  <c r="M1243" i="7"/>
  <c r="M1244" i="7"/>
  <c r="M1245" i="7"/>
  <c r="M1246" i="7"/>
  <c r="M1247" i="7"/>
  <c r="M1248" i="7"/>
  <c r="M1249" i="7"/>
  <c r="M1250" i="7"/>
  <c r="M1251" i="7"/>
  <c r="M1252" i="7"/>
  <c r="M1253" i="7"/>
  <c r="M1254" i="7"/>
  <c r="M1255" i="7"/>
  <c r="M1256" i="7"/>
  <c r="M1257" i="7"/>
  <c r="M1258" i="7"/>
  <c r="M1259" i="7"/>
  <c r="M1260" i="7"/>
  <c r="M1261" i="7"/>
  <c r="M1262" i="7"/>
  <c r="M1263" i="7"/>
  <c r="M1264" i="7"/>
  <c r="M1265" i="7"/>
  <c r="M1266" i="7"/>
  <c r="M1267" i="7"/>
  <c r="M1268" i="7"/>
  <c r="M1269" i="7"/>
  <c r="M1270" i="7"/>
  <c r="M1146" i="7"/>
  <c r="M1144" i="7"/>
  <c r="M1143" i="7"/>
  <c r="M1142" i="7"/>
  <c r="M1141" i="7"/>
  <c r="M1140" i="7"/>
  <c r="M1139" i="7"/>
  <c r="M1138" i="7"/>
  <c r="M1137" i="7"/>
  <c r="M1136" i="7"/>
  <c r="M1135" i="7"/>
  <c r="M1134" i="7"/>
  <c r="M1133" i="7"/>
  <c r="M1132" i="7"/>
  <c r="M1131" i="7"/>
  <c r="M1130" i="7"/>
  <c r="M1129" i="7"/>
  <c r="M1128" i="7"/>
  <c r="M1127" i="7"/>
  <c r="M1126" i="7"/>
  <c r="M1125" i="7"/>
  <c r="M1124" i="7"/>
  <c r="M1123" i="7"/>
  <c r="M1122" i="7"/>
  <c r="M1121" i="7"/>
  <c r="M1120" i="7"/>
  <c r="M1119" i="7"/>
  <c r="M1118" i="7"/>
  <c r="M1117" i="7"/>
  <c r="M1116" i="7"/>
  <c r="M1115" i="7"/>
  <c r="M1114" i="7"/>
  <c r="M1113" i="7"/>
  <c r="M1112" i="7"/>
  <c r="M1111" i="7"/>
  <c r="M1110" i="7"/>
  <c r="M1109" i="7"/>
  <c r="M1108" i="7"/>
  <c r="M1107" i="7"/>
  <c r="M1106" i="7"/>
  <c r="M1105" i="7"/>
  <c r="M1104" i="7"/>
  <c r="M1103" i="7"/>
  <c r="M1102" i="7"/>
  <c r="M1101" i="7"/>
  <c r="M1100" i="7"/>
  <c r="M1099" i="7"/>
  <c r="M1098" i="7"/>
  <c r="M1097" i="7"/>
  <c r="M1096" i="7"/>
  <c r="M1095" i="7"/>
  <c r="M1094" i="7"/>
  <c r="M1093" i="7"/>
  <c r="M1092" i="7"/>
  <c r="M1091" i="7"/>
  <c r="M1090" i="7"/>
  <c r="M1089" i="7"/>
  <c r="M1088" i="7"/>
  <c r="M1087" i="7"/>
  <c r="M1086" i="7"/>
  <c r="M1085" i="7"/>
  <c r="M1084" i="7"/>
  <c r="M1083" i="7"/>
  <c r="M1082" i="7"/>
  <c r="M1081" i="7"/>
  <c r="M1080" i="7"/>
  <c r="M1079" i="7"/>
  <c r="M1078" i="7"/>
  <c r="M1077" i="7"/>
  <c r="M1076" i="7"/>
  <c r="M1075" i="7"/>
  <c r="M1074" i="7"/>
  <c r="M1073" i="7"/>
  <c r="M1072" i="7"/>
  <c r="M1071" i="7"/>
  <c r="M1070" i="7"/>
  <c r="M1069" i="7"/>
  <c r="M1068" i="7"/>
  <c r="M1067" i="7"/>
  <c r="M1066" i="7"/>
  <c r="M1065" i="7"/>
  <c r="M1064" i="7"/>
  <c r="M1063" i="7"/>
  <c r="M1062" i="7"/>
  <c r="M1061" i="7"/>
  <c r="M1060" i="7"/>
  <c r="M1059" i="7"/>
  <c r="M1058" i="7"/>
  <c r="M1057" i="7"/>
  <c r="M1056" i="7"/>
  <c r="M1055" i="7"/>
  <c r="M1054" i="7"/>
  <c r="M1053" i="7"/>
  <c r="M1052" i="7"/>
  <c r="M1051" i="7"/>
  <c r="M1050" i="7"/>
  <c r="M1049" i="7"/>
  <c r="M1048" i="7"/>
  <c r="M1047" i="7"/>
  <c r="M1046" i="7"/>
  <c r="M1045" i="7"/>
  <c r="M1044" i="7"/>
  <c r="M1043" i="7"/>
  <c r="M1042" i="7"/>
  <c r="M1041" i="7"/>
  <c r="M1040" i="7"/>
  <c r="M1039" i="7"/>
  <c r="M1038" i="7"/>
  <c r="M1037" i="7"/>
  <c r="M1036" i="7"/>
  <c r="M1035" i="7"/>
  <c r="M1034" i="7"/>
  <c r="M1033" i="7"/>
  <c r="M1032" i="7"/>
  <c r="M1031" i="7"/>
  <c r="M1030" i="7"/>
  <c r="M1029" i="7"/>
  <c r="M1028" i="7"/>
  <c r="M1027" i="7"/>
  <c r="M1026" i="7"/>
  <c r="M1025" i="7"/>
  <c r="M1024" i="7"/>
  <c r="M1023" i="7"/>
  <c r="M1022" i="7"/>
  <c r="M1021" i="7"/>
  <c r="M1020" i="7"/>
  <c r="M1019" i="7"/>
  <c r="M1018" i="7"/>
  <c r="M1017" i="7"/>
  <c r="M1016" i="7"/>
  <c r="M1015" i="7"/>
  <c r="M1014" i="7"/>
  <c r="M1013" i="7"/>
  <c r="M1012" i="7"/>
  <c r="M1011" i="7"/>
  <c r="M1010" i="7"/>
  <c r="M1009" i="7"/>
  <c r="M1008" i="7"/>
  <c r="M1007" i="7"/>
  <c r="M1006" i="7"/>
  <c r="M1005" i="7"/>
  <c r="M1004" i="7"/>
  <c r="M1003" i="7"/>
  <c r="M1002" i="7"/>
  <c r="M1001" i="7"/>
  <c r="M1000" i="7"/>
  <c r="M999" i="7"/>
  <c r="M998" i="7"/>
  <c r="M997" i="7"/>
  <c r="M996" i="7"/>
  <c r="M995" i="7"/>
  <c r="M994" i="7"/>
  <c r="M993" i="7"/>
  <c r="M992" i="7"/>
  <c r="M991" i="7"/>
  <c r="M990" i="7"/>
  <c r="M989" i="7"/>
  <c r="M988" i="7"/>
  <c r="M987" i="7"/>
  <c r="M986" i="7"/>
  <c r="M985" i="7"/>
  <c r="M984" i="7"/>
  <c r="M983" i="7"/>
  <c r="M982" i="7"/>
  <c r="M981" i="7"/>
  <c r="M980" i="7"/>
  <c r="M979" i="7"/>
  <c r="M978" i="7"/>
  <c r="M977" i="7"/>
  <c r="M976" i="7"/>
  <c r="M975" i="7"/>
  <c r="M974" i="7"/>
  <c r="M973" i="7"/>
  <c r="M972" i="7"/>
  <c r="M971" i="7"/>
  <c r="M970" i="7"/>
  <c r="M969" i="7"/>
  <c r="M968" i="7"/>
  <c r="M967" i="7"/>
  <c r="M966" i="7"/>
  <c r="M965" i="7"/>
  <c r="M964" i="7"/>
  <c r="M963" i="7"/>
  <c r="M962" i="7"/>
  <c r="M961" i="7"/>
  <c r="M960" i="7"/>
  <c r="M959" i="7"/>
  <c r="M958" i="7"/>
  <c r="M957" i="7"/>
  <c r="M956" i="7"/>
  <c r="M955" i="7"/>
  <c r="M954" i="7"/>
  <c r="M953" i="7"/>
  <c r="M952" i="7"/>
  <c r="M951" i="7"/>
  <c r="M950" i="7"/>
  <c r="M949" i="7"/>
  <c r="M948" i="7"/>
  <c r="M947" i="7"/>
  <c r="M946" i="7"/>
  <c r="M945" i="7"/>
  <c r="M944" i="7"/>
  <c r="M943" i="7"/>
  <c r="M942" i="7"/>
  <c r="M941" i="7"/>
  <c r="M940" i="7"/>
  <c r="M939" i="7"/>
  <c r="M938" i="7"/>
  <c r="M937" i="7"/>
  <c r="M936" i="7"/>
  <c r="M935" i="7"/>
  <c r="M934" i="7"/>
  <c r="M933" i="7"/>
  <c r="M932" i="7"/>
  <c r="M931" i="7"/>
  <c r="M930" i="7"/>
  <c r="M929" i="7"/>
  <c r="M928" i="7"/>
  <c r="M927" i="7"/>
  <c r="M926" i="7"/>
  <c r="M925" i="7"/>
  <c r="M924" i="7"/>
  <c r="M923" i="7"/>
  <c r="M922" i="7"/>
  <c r="M921" i="7"/>
  <c r="M920" i="7"/>
  <c r="M919" i="7"/>
  <c r="M918" i="7"/>
  <c r="M917" i="7"/>
  <c r="M916" i="7"/>
  <c r="M915" i="7"/>
  <c r="M914" i="7"/>
  <c r="M913" i="7"/>
  <c r="M912" i="7"/>
  <c r="M911" i="7"/>
  <c r="M910" i="7"/>
  <c r="M909" i="7"/>
  <c r="M908" i="7"/>
  <c r="M907" i="7"/>
  <c r="M906" i="7"/>
  <c r="M905" i="7"/>
  <c r="M904" i="7"/>
  <c r="M903" i="7"/>
  <c r="M902" i="7"/>
  <c r="M901" i="7"/>
  <c r="M900" i="7"/>
  <c r="M899" i="7"/>
  <c r="M898" i="7"/>
  <c r="M897" i="7"/>
  <c r="M896" i="7"/>
  <c r="M895" i="7"/>
  <c r="M894" i="7"/>
  <c r="M893" i="7"/>
  <c r="M892" i="7"/>
  <c r="M891" i="7"/>
  <c r="M890" i="7"/>
  <c r="M889" i="7"/>
  <c r="M888" i="7"/>
  <c r="M887" i="7"/>
  <c r="M886" i="7"/>
  <c r="M885" i="7"/>
  <c r="M884" i="7"/>
  <c r="M883" i="7"/>
  <c r="M882" i="7"/>
  <c r="M881" i="7"/>
  <c r="M880" i="7"/>
  <c r="M879" i="7"/>
  <c r="M878" i="7"/>
  <c r="M611" i="7"/>
  <c r="M612" i="7"/>
  <c r="M613" i="7"/>
  <c r="M614" i="7"/>
  <c r="M615" i="7"/>
  <c r="M616" i="7"/>
  <c r="M617" i="7"/>
  <c r="M618" i="7"/>
  <c r="M619" i="7"/>
  <c r="M620" i="7"/>
  <c r="M621" i="7"/>
  <c r="M622" i="7"/>
  <c r="M623" i="7"/>
  <c r="M624" i="7"/>
  <c r="M625" i="7"/>
  <c r="M626" i="7"/>
  <c r="M627" i="7"/>
  <c r="M628" i="7"/>
  <c r="M629" i="7"/>
  <c r="M630" i="7"/>
  <c r="M631" i="7"/>
  <c r="M632" i="7"/>
  <c r="M633" i="7"/>
  <c r="M634" i="7"/>
  <c r="M635" i="7"/>
  <c r="M636" i="7"/>
  <c r="M637" i="7"/>
  <c r="M638" i="7"/>
  <c r="M639" i="7"/>
  <c r="M640" i="7"/>
  <c r="M641" i="7"/>
  <c r="M642" i="7"/>
  <c r="M643" i="7"/>
  <c r="M644" i="7"/>
  <c r="M645" i="7"/>
  <c r="M646" i="7"/>
  <c r="M647" i="7"/>
  <c r="M648" i="7"/>
  <c r="M649" i="7"/>
  <c r="M650" i="7"/>
  <c r="M651" i="7"/>
  <c r="M652" i="7"/>
  <c r="M653" i="7"/>
  <c r="M654" i="7"/>
  <c r="M655" i="7"/>
  <c r="M656" i="7"/>
  <c r="M657" i="7"/>
  <c r="M658" i="7"/>
  <c r="M659" i="7"/>
  <c r="M660" i="7"/>
  <c r="M661" i="7"/>
  <c r="M662" i="7"/>
  <c r="M663" i="7"/>
  <c r="M664" i="7"/>
  <c r="M665" i="7"/>
  <c r="M666" i="7"/>
  <c r="M667" i="7"/>
  <c r="M668" i="7"/>
  <c r="M669" i="7"/>
  <c r="M670" i="7"/>
  <c r="M671" i="7"/>
  <c r="M672" i="7"/>
  <c r="M673" i="7"/>
  <c r="M674" i="7"/>
  <c r="M675" i="7"/>
  <c r="M676" i="7"/>
  <c r="M677" i="7"/>
  <c r="M678" i="7"/>
  <c r="M679" i="7"/>
  <c r="M680" i="7"/>
  <c r="M681" i="7"/>
  <c r="M682" i="7"/>
  <c r="M683" i="7"/>
  <c r="M684" i="7"/>
  <c r="M685" i="7"/>
  <c r="M686" i="7"/>
  <c r="M687" i="7"/>
  <c r="M688" i="7"/>
  <c r="M689" i="7"/>
  <c r="M690" i="7"/>
  <c r="M691" i="7"/>
  <c r="M692" i="7"/>
  <c r="M693" i="7"/>
  <c r="M694" i="7"/>
  <c r="M695" i="7"/>
  <c r="M696" i="7"/>
  <c r="M697" i="7"/>
  <c r="M698" i="7"/>
  <c r="M699" i="7"/>
  <c r="M700" i="7"/>
  <c r="M701" i="7"/>
  <c r="M702" i="7"/>
  <c r="M703" i="7"/>
  <c r="M704" i="7"/>
  <c r="M705" i="7"/>
  <c r="M706" i="7"/>
  <c r="M707" i="7"/>
  <c r="M708" i="7"/>
  <c r="M709" i="7"/>
  <c r="M710" i="7"/>
  <c r="M711" i="7"/>
  <c r="M712" i="7"/>
  <c r="M713" i="7"/>
  <c r="M714" i="7"/>
  <c r="M715" i="7"/>
  <c r="M716" i="7"/>
  <c r="M717" i="7"/>
  <c r="M718" i="7"/>
  <c r="M719" i="7"/>
  <c r="M720" i="7"/>
  <c r="M721" i="7"/>
  <c r="M722" i="7"/>
  <c r="M723" i="7"/>
  <c r="M724" i="7"/>
  <c r="M725" i="7"/>
  <c r="M726" i="7"/>
  <c r="M727" i="7"/>
  <c r="M728" i="7"/>
  <c r="M729" i="7"/>
  <c r="M730" i="7"/>
  <c r="M731" i="7"/>
  <c r="M732" i="7"/>
  <c r="M733" i="7"/>
  <c r="M734" i="7"/>
  <c r="M735" i="7"/>
  <c r="M736" i="7"/>
  <c r="M737" i="7"/>
  <c r="M738" i="7"/>
  <c r="M739" i="7"/>
  <c r="M740" i="7"/>
  <c r="M741" i="7"/>
  <c r="M742" i="7"/>
  <c r="M743" i="7"/>
  <c r="M744" i="7"/>
  <c r="M745" i="7"/>
  <c r="M746" i="7"/>
  <c r="M747" i="7"/>
  <c r="M748" i="7"/>
  <c r="M749" i="7"/>
  <c r="M750" i="7"/>
  <c r="M751" i="7"/>
  <c r="M752" i="7"/>
  <c r="M753" i="7"/>
  <c r="M754" i="7"/>
  <c r="M755" i="7"/>
  <c r="M756" i="7"/>
  <c r="M757" i="7"/>
  <c r="M758" i="7"/>
  <c r="M759" i="7"/>
  <c r="M760" i="7"/>
  <c r="M761" i="7"/>
  <c r="M762" i="7"/>
  <c r="M763" i="7"/>
  <c r="M764" i="7"/>
  <c r="M765" i="7"/>
  <c r="M766" i="7"/>
  <c r="M767" i="7"/>
  <c r="M768" i="7"/>
  <c r="M769" i="7"/>
  <c r="M770" i="7"/>
  <c r="M771" i="7"/>
  <c r="M772" i="7"/>
  <c r="M773" i="7"/>
  <c r="M774" i="7"/>
  <c r="M775" i="7"/>
  <c r="M776" i="7"/>
  <c r="M777" i="7"/>
  <c r="M778" i="7"/>
  <c r="M779" i="7"/>
  <c r="M780" i="7"/>
  <c r="M781" i="7"/>
  <c r="M782" i="7"/>
  <c r="M783" i="7"/>
  <c r="M784" i="7"/>
  <c r="M785" i="7"/>
  <c r="M786" i="7"/>
  <c r="M787" i="7"/>
  <c r="M788" i="7"/>
  <c r="M789" i="7"/>
  <c r="M790" i="7"/>
  <c r="M791" i="7"/>
  <c r="M792" i="7"/>
  <c r="M793" i="7"/>
  <c r="M794" i="7"/>
  <c r="M795" i="7"/>
  <c r="M796" i="7"/>
  <c r="M797" i="7"/>
  <c r="M798" i="7"/>
  <c r="M799" i="7"/>
  <c r="M800" i="7"/>
  <c r="M801" i="7"/>
  <c r="M802" i="7"/>
  <c r="M803" i="7"/>
  <c r="M804" i="7"/>
  <c r="M805" i="7"/>
  <c r="M806" i="7"/>
  <c r="M807" i="7"/>
  <c r="M808" i="7"/>
  <c r="M809" i="7"/>
  <c r="M810" i="7"/>
  <c r="M811" i="7"/>
  <c r="M812" i="7"/>
  <c r="M813" i="7"/>
  <c r="M814" i="7"/>
  <c r="M815" i="7"/>
  <c r="M816" i="7"/>
  <c r="M817" i="7"/>
  <c r="M818" i="7"/>
  <c r="M819" i="7"/>
  <c r="M820" i="7"/>
  <c r="M821" i="7"/>
  <c r="M822" i="7"/>
  <c r="M823" i="7"/>
  <c r="M824" i="7"/>
  <c r="M825" i="7"/>
  <c r="M826" i="7"/>
  <c r="M827" i="7"/>
  <c r="M828" i="7"/>
  <c r="M829" i="7"/>
  <c r="M830" i="7"/>
  <c r="M831" i="7"/>
  <c r="M832" i="7"/>
  <c r="M833" i="7"/>
  <c r="M834" i="7"/>
  <c r="M835" i="7"/>
  <c r="M836" i="7"/>
  <c r="M837" i="7"/>
  <c r="M838" i="7"/>
  <c r="M839" i="7"/>
  <c r="M840" i="7"/>
  <c r="M841" i="7"/>
  <c r="M842" i="7"/>
  <c r="M843" i="7"/>
  <c r="M844" i="7"/>
  <c r="M845" i="7"/>
  <c r="M846" i="7"/>
  <c r="M847" i="7"/>
  <c r="M848" i="7"/>
  <c r="M849" i="7"/>
  <c r="M850" i="7"/>
  <c r="M851" i="7"/>
  <c r="M852" i="7"/>
  <c r="M853" i="7"/>
  <c r="M854" i="7"/>
  <c r="M855" i="7"/>
  <c r="M856" i="7"/>
  <c r="M857" i="7"/>
  <c r="M858" i="7"/>
  <c r="M859" i="7"/>
  <c r="M860" i="7"/>
  <c r="M861" i="7"/>
  <c r="M862" i="7"/>
  <c r="M863" i="7"/>
  <c r="M864" i="7"/>
  <c r="M865" i="7"/>
  <c r="M866" i="7"/>
  <c r="M867" i="7"/>
  <c r="M868" i="7"/>
  <c r="M869" i="7"/>
  <c r="M870" i="7"/>
  <c r="M871" i="7"/>
  <c r="M872" i="7"/>
  <c r="M873" i="7"/>
  <c r="M874" i="7"/>
  <c r="M875" i="7"/>
  <c r="M876" i="7"/>
  <c r="M610" i="7"/>
  <c r="M576" i="7"/>
  <c r="M577" i="7"/>
  <c r="M578" i="7"/>
  <c r="M579" i="7"/>
  <c r="M580" i="7"/>
  <c r="M581" i="7"/>
  <c r="M582" i="7"/>
  <c r="M583" i="7"/>
  <c r="M584" i="7"/>
  <c r="M585" i="7"/>
  <c r="M586" i="7"/>
  <c r="M587" i="7"/>
  <c r="M588" i="7"/>
  <c r="M589" i="7"/>
  <c r="M590" i="7"/>
  <c r="M591" i="7"/>
  <c r="M592" i="7"/>
  <c r="M593" i="7"/>
  <c r="M594" i="7"/>
  <c r="M595" i="7"/>
  <c r="M596" i="7"/>
  <c r="M597" i="7"/>
  <c r="M598" i="7"/>
  <c r="M599" i="7"/>
  <c r="M600" i="7"/>
  <c r="M601" i="7"/>
  <c r="M602" i="7"/>
  <c r="M603" i="7"/>
  <c r="M604" i="7"/>
  <c r="M605" i="7"/>
  <c r="M606" i="7"/>
  <c r="M607" i="7"/>
  <c r="M608" i="7"/>
  <c r="M575" i="7"/>
  <c r="M308" i="7"/>
  <c r="M309" i="7"/>
  <c r="M310" i="7"/>
  <c r="M311" i="7"/>
  <c r="M312" i="7"/>
  <c r="M313" i="7"/>
  <c r="M314" i="7"/>
  <c r="M315" i="7"/>
  <c r="M316" i="7"/>
  <c r="M317" i="7"/>
  <c r="M318" i="7"/>
  <c r="M319" i="7"/>
  <c r="M320" i="7"/>
  <c r="M321" i="7"/>
  <c r="M322" i="7"/>
  <c r="M323" i="7"/>
  <c r="M324" i="7"/>
  <c r="M325" i="7"/>
  <c r="M326" i="7"/>
  <c r="M327" i="7"/>
  <c r="M328" i="7"/>
  <c r="M329" i="7"/>
  <c r="M330" i="7"/>
  <c r="M331" i="7"/>
  <c r="M332" i="7"/>
  <c r="M333" i="7"/>
  <c r="M334" i="7"/>
  <c r="M335" i="7"/>
  <c r="M336" i="7"/>
  <c r="M337" i="7"/>
  <c r="M338" i="7"/>
  <c r="M339" i="7"/>
  <c r="M340" i="7"/>
  <c r="M341" i="7"/>
  <c r="M342" i="7"/>
  <c r="M343" i="7"/>
  <c r="M344" i="7"/>
  <c r="M345" i="7"/>
  <c r="M346" i="7"/>
  <c r="M347" i="7"/>
  <c r="M348" i="7"/>
  <c r="M349" i="7"/>
  <c r="M350" i="7"/>
  <c r="M351" i="7"/>
  <c r="M352" i="7"/>
  <c r="M353" i="7"/>
  <c r="M354" i="7"/>
  <c r="M355" i="7"/>
  <c r="M356" i="7"/>
  <c r="M357" i="7"/>
  <c r="M358" i="7"/>
  <c r="M359" i="7"/>
  <c r="M360" i="7"/>
  <c r="M361" i="7"/>
  <c r="M362" i="7"/>
  <c r="M363" i="7"/>
  <c r="M364" i="7"/>
  <c r="M365" i="7"/>
  <c r="M366" i="7"/>
  <c r="M367" i="7"/>
  <c r="M368" i="7"/>
  <c r="M369" i="7"/>
  <c r="M370" i="7"/>
  <c r="M371" i="7"/>
  <c r="M372" i="7"/>
  <c r="M373" i="7"/>
  <c r="M374" i="7"/>
  <c r="M375" i="7"/>
  <c r="M376" i="7"/>
  <c r="M377" i="7"/>
  <c r="M378" i="7"/>
  <c r="M379" i="7"/>
  <c r="M380" i="7"/>
  <c r="M381" i="7"/>
  <c r="M382" i="7"/>
  <c r="M383" i="7"/>
  <c r="M384" i="7"/>
  <c r="M385" i="7"/>
  <c r="M386" i="7"/>
  <c r="M387" i="7"/>
  <c r="M388" i="7"/>
  <c r="M389" i="7"/>
  <c r="M390" i="7"/>
  <c r="M391" i="7"/>
  <c r="M392" i="7"/>
  <c r="M393" i="7"/>
  <c r="M394" i="7"/>
  <c r="M395" i="7"/>
  <c r="M396" i="7"/>
  <c r="M397" i="7"/>
  <c r="M398" i="7"/>
  <c r="M399" i="7"/>
  <c r="M400" i="7"/>
  <c r="M401" i="7"/>
  <c r="M402" i="7"/>
  <c r="M403" i="7"/>
  <c r="M404" i="7"/>
  <c r="M405" i="7"/>
  <c r="M406" i="7"/>
  <c r="M407" i="7"/>
  <c r="M408" i="7"/>
  <c r="M409" i="7"/>
  <c r="M410" i="7"/>
  <c r="M411" i="7"/>
  <c r="M412" i="7"/>
  <c r="M413" i="7"/>
  <c r="M414" i="7"/>
  <c r="M415" i="7"/>
  <c r="M416" i="7"/>
  <c r="M417" i="7"/>
  <c r="M418" i="7"/>
  <c r="M419" i="7"/>
  <c r="M420" i="7"/>
  <c r="M421" i="7"/>
  <c r="M422" i="7"/>
  <c r="M423" i="7"/>
  <c r="M424" i="7"/>
  <c r="M425" i="7"/>
  <c r="M426" i="7"/>
  <c r="M427" i="7"/>
  <c r="M428" i="7"/>
  <c r="M429" i="7"/>
  <c r="M430" i="7"/>
  <c r="M431" i="7"/>
  <c r="M432" i="7"/>
  <c r="M433" i="7"/>
  <c r="M434" i="7"/>
  <c r="M435" i="7"/>
  <c r="M436" i="7"/>
  <c r="M437" i="7"/>
  <c r="M438" i="7"/>
  <c r="M439" i="7"/>
  <c r="M440" i="7"/>
  <c r="M441" i="7"/>
  <c r="M442" i="7"/>
  <c r="M443" i="7"/>
  <c r="M444" i="7"/>
  <c r="M445" i="7"/>
  <c r="M446" i="7"/>
  <c r="M447" i="7"/>
  <c r="M448" i="7"/>
  <c r="M449" i="7"/>
  <c r="M450" i="7"/>
  <c r="M451" i="7"/>
  <c r="M452" i="7"/>
  <c r="M453" i="7"/>
  <c r="M454" i="7"/>
  <c r="M455" i="7"/>
  <c r="M456" i="7"/>
  <c r="M457" i="7"/>
  <c r="M458" i="7"/>
  <c r="M459" i="7"/>
  <c r="M460" i="7"/>
  <c r="M461" i="7"/>
  <c r="M462" i="7"/>
  <c r="M463" i="7"/>
  <c r="M464" i="7"/>
  <c r="M465" i="7"/>
  <c r="M466" i="7"/>
  <c r="M467" i="7"/>
  <c r="M468" i="7"/>
  <c r="M469" i="7"/>
  <c r="M470" i="7"/>
  <c r="M471" i="7"/>
  <c r="M472" i="7"/>
  <c r="M473" i="7"/>
  <c r="M474" i="7"/>
  <c r="M475" i="7"/>
  <c r="M476" i="7"/>
  <c r="M477" i="7"/>
  <c r="M478" i="7"/>
  <c r="M479" i="7"/>
  <c r="M480" i="7"/>
  <c r="M481" i="7"/>
  <c r="M482" i="7"/>
  <c r="M483" i="7"/>
  <c r="M484" i="7"/>
  <c r="M485" i="7"/>
  <c r="M486" i="7"/>
  <c r="M487" i="7"/>
  <c r="M488" i="7"/>
  <c r="M489" i="7"/>
  <c r="M490" i="7"/>
  <c r="M491" i="7"/>
  <c r="M492" i="7"/>
  <c r="M493" i="7"/>
  <c r="M494" i="7"/>
  <c r="M495" i="7"/>
  <c r="M496" i="7"/>
  <c r="M497" i="7"/>
  <c r="M498" i="7"/>
  <c r="M499" i="7"/>
  <c r="M500" i="7"/>
  <c r="M501" i="7"/>
  <c r="M502" i="7"/>
  <c r="M503" i="7"/>
  <c r="M504" i="7"/>
  <c r="M505" i="7"/>
  <c r="M506" i="7"/>
  <c r="M507" i="7"/>
  <c r="M508" i="7"/>
  <c r="M509" i="7"/>
  <c r="M510" i="7"/>
  <c r="M511" i="7"/>
  <c r="M512" i="7"/>
  <c r="M513" i="7"/>
  <c r="M514" i="7"/>
  <c r="M515" i="7"/>
  <c r="M516" i="7"/>
  <c r="M517" i="7"/>
  <c r="M518" i="7"/>
  <c r="M519" i="7"/>
  <c r="M520" i="7"/>
  <c r="M521" i="7"/>
  <c r="M522" i="7"/>
  <c r="M523" i="7"/>
  <c r="M524" i="7"/>
  <c r="M525" i="7"/>
  <c r="M526" i="7"/>
  <c r="M527" i="7"/>
  <c r="M528" i="7"/>
  <c r="M529" i="7"/>
  <c r="M530" i="7"/>
  <c r="M531" i="7"/>
  <c r="M532" i="7"/>
  <c r="M533" i="7"/>
  <c r="M534" i="7"/>
  <c r="M535" i="7"/>
  <c r="M536" i="7"/>
  <c r="M537" i="7"/>
  <c r="M538" i="7"/>
  <c r="M539" i="7"/>
  <c r="M540" i="7"/>
  <c r="M541" i="7"/>
  <c r="M542" i="7"/>
  <c r="M543" i="7"/>
  <c r="M544" i="7"/>
  <c r="M545" i="7"/>
  <c r="M546" i="7"/>
  <c r="M547" i="7"/>
  <c r="M548" i="7"/>
  <c r="M549" i="7"/>
  <c r="M550" i="7"/>
  <c r="M551" i="7"/>
  <c r="M552" i="7"/>
  <c r="M553" i="7"/>
  <c r="M554" i="7"/>
  <c r="M555" i="7"/>
  <c r="M556" i="7"/>
  <c r="M557" i="7"/>
  <c r="M558" i="7"/>
  <c r="M559" i="7"/>
  <c r="M560" i="7"/>
  <c r="M561" i="7"/>
  <c r="M562" i="7"/>
  <c r="M563" i="7"/>
  <c r="M564" i="7"/>
  <c r="M565" i="7"/>
  <c r="M566" i="7"/>
  <c r="M567" i="7"/>
  <c r="M568" i="7"/>
  <c r="M569" i="7"/>
  <c r="M570" i="7"/>
  <c r="M571" i="7"/>
  <c r="M572" i="7"/>
  <c r="M573" i="7"/>
  <c r="M307" i="7"/>
  <c r="M276" i="7"/>
  <c r="M277" i="7"/>
  <c r="M278" i="7"/>
  <c r="M279" i="7"/>
  <c r="M280" i="7"/>
  <c r="M281" i="7"/>
  <c r="M282" i="7"/>
  <c r="M283" i="7"/>
  <c r="M284" i="7"/>
  <c r="M285" i="7"/>
  <c r="M286" i="7"/>
  <c r="M287" i="7"/>
  <c r="M288" i="7"/>
  <c r="M289" i="7"/>
  <c r="M290" i="7"/>
  <c r="M291" i="7"/>
  <c r="M292" i="7"/>
  <c r="M293" i="7"/>
  <c r="M294" i="7"/>
  <c r="M295" i="7"/>
  <c r="M296" i="7"/>
  <c r="M297" i="7"/>
  <c r="M298" i="7"/>
  <c r="M299" i="7"/>
  <c r="M300" i="7"/>
  <c r="M301" i="7"/>
  <c r="M302" i="7"/>
  <c r="M303" i="7"/>
  <c r="M304" i="7"/>
  <c r="M305" i="7"/>
  <c r="M275" i="7"/>
  <c r="M8" i="7"/>
  <c r="M9" i="7"/>
  <c r="M10" i="7"/>
  <c r="M11" i="7"/>
  <c r="M12" i="7"/>
  <c r="M13" i="7"/>
  <c r="M14" i="7"/>
  <c r="M15" i="7"/>
  <c r="M16" i="7"/>
  <c r="M17" i="7"/>
  <c r="M18" i="7"/>
  <c r="M19" i="7"/>
  <c r="M20" i="7"/>
  <c r="M21" i="7"/>
  <c r="M22" i="7"/>
  <c r="M23" i="7"/>
  <c r="M24" i="7"/>
  <c r="M25" i="7"/>
  <c r="M26" i="7"/>
  <c r="M27" i="7"/>
  <c r="M28" i="7"/>
  <c r="M29" i="7"/>
  <c r="M30" i="7"/>
  <c r="M31" i="7"/>
  <c r="M32" i="7"/>
  <c r="M33" i="7"/>
  <c r="M34" i="7"/>
  <c r="M35" i="7"/>
  <c r="M36" i="7"/>
  <c r="M37" i="7"/>
  <c r="M38" i="7"/>
  <c r="M39" i="7"/>
  <c r="M40" i="7"/>
  <c r="M41" i="7"/>
  <c r="M42" i="7"/>
  <c r="M43" i="7"/>
  <c r="M44" i="7"/>
  <c r="M45" i="7"/>
  <c r="M46" i="7"/>
  <c r="M47" i="7"/>
  <c r="M48" i="7"/>
  <c r="M49" i="7"/>
  <c r="M50" i="7"/>
  <c r="M51" i="7"/>
  <c r="M52" i="7"/>
  <c r="M53" i="7"/>
  <c r="M54" i="7"/>
  <c r="M55" i="7"/>
  <c r="M56" i="7"/>
  <c r="M57" i="7"/>
  <c r="M58" i="7"/>
  <c r="M59" i="7"/>
  <c r="M60" i="7"/>
  <c r="M61" i="7"/>
  <c r="M62" i="7"/>
  <c r="M63" i="7"/>
  <c r="M64" i="7"/>
  <c r="M65" i="7"/>
  <c r="M66" i="7"/>
  <c r="M67" i="7"/>
  <c r="M68" i="7"/>
  <c r="M69" i="7"/>
  <c r="M70" i="7"/>
  <c r="M71" i="7"/>
  <c r="M72" i="7"/>
  <c r="M73" i="7"/>
  <c r="M74" i="7"/>
  <c r="M75" i="7"/>
  <c r="M76" i="7"/>
  <c r="M77" i="7"/>
  <c r="M78" i="7"/>
  <c r="M79" i="7"/>
  <c r="M80" i="7"/>
  <c r="M81" i="7"/>
  <c r="M82" i="7"/>
  <c r="M83" i="7"/>
  <c r="M84" i="7"/>
  <c r="M85" i="7"/>
  <c r="M86" i="7"/>
  <c r="M87" i="7"/>
  <c r="M88" i="7"/>
  <c r="M89" i="7"/>
  <c r="M90" i="7"/>
  <c r="M91" i="7"/>
  <c r="M92" i="7"/>
  <c r="M93" i="7"/>
  <c r="M94" i="7"/>
  <c r="M95" i="7"/>
  <c r="M96" i="7"/>
  <c r="M97" i="7"/>
  <c r="M98" i="7"/>
  <c r="M99" i="7"/>
  <c r="M100" i="7"/>
  <c r="M101" i="7"/>
  <c r="M102" i="7"/>
  <c r="M103" i="7"/>
  <c r="M104" i="7"/>
  <c r="M105" i="7"/>
  <c r="M106" i="7"/>
  <c r="M107" i="7"/>
  <c r="M108" i="7"/>
  <c r="M109" i="7"/>
  <c r="M110" i="7"/>
  <c r="M111" i="7"/>
  <c r="M112" i="7"/>
  <c r="M113" i="7"/>
  <c r="M114" i="7"/>
  <c r="M115" i="7"/>
  <c r="M116" i="7"/>
  <c r="M117" i="7"/>
  <c r="M118" i="7"/>
  <c r="M119" i="7"/>
  <c r="M120" i="7"/>
  <c r="M121" i="7"/>
  <c r="M122" i="7"/>
  <c r="M123" i="7"/>
  <c r="M124" i="7"/>
  <c r="M125" i="7"/>
  <c r="M126" i="7"/>
  <c r="M127" i="7"/>
  <c r="M128" i="7"/>
  <c r="M129" i="7"/>
  <c r="M130" i="7"/>
  <c r="M131" i="7"/>
  <c r="M132" i="7"/>
  <c r="M133" i="7"/>
  <c r="M134" i="7"/>
  <c r="M135" i="7"/>
  <c r="M136" i="7"/>
  <c r="M137" i="7"/>
  <c r="M138" i="7"/>
  <c r="M139" i="7"/>
  <c r="M140" i="7"/>
  <c r="M141" i="7"/>
  <c r="M142" i="7"/>
  <c r="M143" i="7"/>
  <c r="M144" i="7"/>
  <c r="M145" i="7"/>
  <c r="M146" i="7"/>
  <c r="M147" i="7"/>
  <c r="M148" i="7"/>
  <c r="M149" i="7"/>
  <c r="M150" i="7"/>
  <c r="M151" i="7"/>
  <c r="M152" i="7"/>
  <c r="M153" i="7"/>
  <c r="M154" i="7"/>
  <c r="M155" i="7"/>
  <c r="M156" i="7"/>
  <c r="M157" i="7"/>
  <c r="M158" i="7"/>
  <c r="M159" i="7"/>
  <c r="M160" i="7"/>
  <c r="M161" i="7"/>
  <c r="M162" i="7"/>
  <c r="M163" i="7"/>
  <c r="M164" i="7"/>
  <c r="M165" i="7"/>
  <c r="M166" i="7"/>
  <c r="M167" i="7"/>
  <c r="M168" i="7"/>
  <c r="M169" i="7"/>
  <c r="M170" i="7"/>
  <c r="M171" i="7"/>
  <c r="M172" i="7"/>
  <c r="M173" i="7"/>
  <c r="M174" i="7"/>
  <c r="M175" i="7"/>
  <c r="M176" i="7"/>
  <c r="M177" i="7"/>
  <c r="M178" i="7"/>
  <c r="M179" i="7"/>
  <c r="M180" i="7"/>
  <c r="M181" i="7"/>
  <c r="M182" i="7"/>
  <c r="M183" i="7"/>
  <c r="M184" i="7"/>
  <c r="M185" i="7"/>
  <c r="M186" i="7"/>
  <c r="M187" i="7"/>
  <c r="M188" i="7"/>
  <c r="M189" i="7"/>
  <c r="M190" i="7"/>
  <c r="M191" i="7"/>
  <c r="M192" i="7"/>
  <c r="M193" i="7"/>
  <c r="M194" i="7"/>
  <c r="M195" i="7"/>
  <c r="M196" i="7"/>
  <c r="M197" i="7"/>
  <c r="M198" i="7"/>
  <c r="M199" i="7"/>
  <c r="M200" i="7"/>
  <c r="M201" i="7"/>
  <c r="M202" i="7"/>
  <c r="M203" i="7"/>
  <c r="M204" i="7"/>
  <c r="M205" i="7"/>
  <c r="M206" i="7"/>
  <c r="M207" i="7"/>
  <c r="M208" i="7"/>
  <c r="M209" i="7"/>
  <c r="M210" i="7"/>
  <c r="M211" i="7"/>
  <c r="M212" i="7"/>
  <c r="M213" i="7"/>
  <c r="M214" i="7"/>
  <c r="M215" i="7"/>
  <c r="M216" i="7"/>
  <c r="M217" i="7"/>
  <c r="M218" i="7"/>
  <c r="M219" i="7"/>
  <c r="M220" i="7"/>
  <c r="M221" i="7"/>
  <c r="M222" i="7"/>
  <c r="M223" i="7"/>
  <c r="M224" i="7"/>
  <c r="M225" i="7"/>
  <c r="M226" i="7"/>
  <c r="M227" i="7"/>
  <c r="M228" i="7"/>
  <c r="M229" i="7"/>
  <c r="M230" i="7"/>
  <c r="M231" i="7"/>
  <c r="M232" i="7"/>
  <c r="M233" i="7"/>
  <c r="M234" i="7"/>
  <c r="M235" i="7"/>
  <c r="M236" i="7"/>
  <c r="M237" i="7"/>
  <c r="M238" i="7"/>
  <c r="M239" i="7"/>
  <c r="M240" i="7"/>
  <c r="M241" i="7"/>
  <c r="M242" i="7"/>
  <c r="M243" i="7"/>
  <c r="M244" i="7"/>
  <c r="M245" i="7"/>
  <c r="M246" i="7"/>
  <c r="M247" i="7"/>
  <c r="M248" i="7"/>
  <c r="M249" i="7"/>
  <c r="M250" i="7"/>
  <c r="M251" i="7"/>
  <c r="M252" i="7"/>
  <c r="M253" i="7"/>
  <c r="M254" i="7"/>
  <c r="M255" i="7"/>
  <c r="M256" i="7"/>
  <c r="M257" i="7"/>
  <c r="M258" i="7"/>
  <c r="M259" i="7"/>
  <c r="M260" i="7"/>
  <c r="M261" i="7"/>
  <c r="M262" i="7"/>
  <c r="M263" i="7"/>
  <c r="M264" i="7"/>
  <c r="M265" i="7"/>
  <c r="M266" i="7"/>
  <c r="M267" i="7"/>
  <c r="M268" i="7"/>
  <c r="M269" i="7"/>
  <c r="M270" i="7"/>
  <c r="M271" i="7"/>
  <c r="M272" i="7"/>
  <c r="M273" i="7"/>
  <c r="M7" i="7"/>
  <c r="AL10" i="15" l="1"/>
  <c r="AM10" i="15" s="1"/>
  <c r="AL11" i="15"/>
  <c r="AM11" i="15" s="1"/>
  <c r="AL12" i="15"/>
  <c r="AM12" i="15" s="1"/>
  <c r="AL13" i="15"/>
  <c r="AM13" i="15" s="1"/>
  <c r="AL14" i="15"/>
  <c r="AM14" i="15" s="1"/>
  <c r="AL15" i="15"/>
  <c r="AM15" i="15" s="1"/>
  <c r="AL16" i="15"/>
  <c r="AM16" i="15" s="1"/>
  <c r="AL17" i="15"/>
  <c r="AM17" i="15" s="1"/>
  <c r="AL18" i="15"/>
  <c r="AM18" i="15" s="1"/>
  <c r="AL19" i="15"/>
  <c r="AM19" i="15" s="1"/>
  <c r="AL20" i="15"/>
  <c r="AM20" i="15" s="1"/>
  <c r="AL21" i="15"/>
  <c r="AN21" i="15" s="1"/>
  <c r="AL22" i="15"/>
  <c r="AO22" i="15" s="1"/>
  <c r="AL23" i="15"/>
  <c r="AL24" i="15"/>
  <c r="AL25" i="15"/>
  <c r="AO25" i="15" s="1"/>
  <c r="AL26" i="15"/>
  <c r="AO26" i="15" s="1"/>
  <c r="AL27" i="15"/>
  <c r="AL28" i="15"/>
  <c r="AN28" i="15" s="1"/>
  <c r="AL29" i="15"/>
  <c r="AO29" i="15" s="1"/>
  <c r="AL30" i="15"/>
  <c r="AO30" i="15" s="1"/>
  <c r="AL31" i="15"/>
  <c r="AL32" i="15"/>
  <c r="AL33" i="15"/>
  <c r="AO33" i="15" s="1"/>
  <c r="AL34" i="15"/>
  <c r="AO34" i="15" s="1"/>
  <c r="AL35" i="15"/>
  <c r="AL36" i="15"/>
  <c r="AN36" i="15" s="1"/>
  <c r="AL37" i="15"/>
  <c r="AN37" i="15" s="1"/>
  <c r="AL38" i="15"/>
  <c r="AO38" i="15" s="1"/>
  <c r="AL39" i="15"/>
  <c r="AL40" i="15"/>
  <c r="AL41" i="15"/>
  <c r="AO41" i="15" s="1"/>
  <c r="AL42" i="15"/>
  <c r="AO42" i="15" s="1"/>
  <c r="AL43" i="15"/>
  <c r="AL44" i="15"/>
  <c r="AN44" i="15" s="1"/>
  <c r="AL45" i="15"/>
  <c r="AO45" i="15" s="1"/>
  <c r="AL46" i="15"/>
  <c r="AO46" i="15" s="1"/>
  <c r="AL47" i="15"/>
  <c r="AL48" i="15"/>
  <c r="AL49" i="15"/>
  <c r="AO49" i="15" s="1"/>
  <c r="AL50" i="15"/>
  <c r="AO50" i="15" s="1"/>
  <c r="AL51" i="15"/>
  <c r="AL52" i="15"/>
  <c r="AN52" i="15" s="1"/>
  <c r="AL53" i="15"/>
  <c r="AN53" i="15" s="1"/>
  <c r="AL54" i="15"/>
  <c r="AO54" i="15" s="1"/>
  <c r="AL55" i="15"/>
  <c r="AL56" i="15"/>
  <c r="AL57" i="15"/>
  <c r="AO57" i="15" s="1"/>
  <c r="AL58" i="15"/>
  <c r="AO58" i="15" s="1"/>
  <c r="AL59" i="15"/>
  <c r="AL60" i="15"/>
  <c r="AN60" i="15" s="1"/>
  <c r="AL61" i="15"/>
  <c r="AO61" i="15" s="1"/>
  <c r="AL62" i="15"/>
  <c r="AO62" i="15" s="1"/>
  <c r="AL63" i="15"/>
  <c r="AL64" i="15"/>
  <c r="AL65" i="15"/>
  <c r="AO65" i="15" s="1"/>
  <c r="AL66" i="15"/>
  <c r="AO66" i="15" s="1"/>
  <c r="AL67" i="15"/>
  <c r="AL68" i="15"/>
  <c r="AN68" i="15" s="1"/>
  <c r="AL69" i="15"/>
  <c r="AN69" i="15" s="1"/>
  <c r="AL70" i="15"/>
  <c r="AO70" i="15" s="1"/>
  <c r="AL71" i="15"/>
  <c r="AL72" i="15"/>
  <c r="AL73" i="15"/>
  <c r="AO73" i="15" s="1"/>
  <c r="AL74" i="15"/>
  <c r="AO74" i="15" s="1"/>
  <c r="AL75" i="15"/>
  <c r="AL76" i="15"/>
  <c r="AN76" i="15" s="1"/>
  <c r="AL77" i="15"/>
  <c r="AO77" i="15" s="1"/>
  <c r="AL78" i="15"/>
  <c r="AO78" i="15" s="1"/>
  <c r="AL79" i="15"/>
  <c r="AL80" i="15"/>
  <c r="AL81" i="15"/>
  <c r="AO81" i="15" s="1"/>
  <c r="AL82" i="15"/>
  <c r="AO82" i="15" s="1"/>
  <c r="AL83" i="15"/>
  <c r="AL84" i="15"/>
  <c r="AN84" i="15" s="1"/>
  <c r="AL85" i="15"/>
  <c r="AN85" i="15" s="1"/>
  <c r="AL86" i="15"/>
  <c r="AO86" i="15" s="1"/>
  <c r="AL87" i="15"/>
  <c r="AL88" i="15"/>
  <c r="AL89" i="15"/>
  <c r="AO89" i="15" s="1"/>
  <c r="AL90" i="15"/>
  <c r="AO90" i="15" s="1"/>
  <c r="AL91" i="15"/>
  <c r="AL92" i="15"/>
  <c r="AN92" i="15" s="1"/>
  <c r="AL93" i="15"/>
  <c r="AO93" i="15" s="1"/>
  <c r="AL94" i="15"/>
  <c r="AO94" i="15" s="1"/>
  <c r="AL95" i="15"/>
  <c r="AL96" i="15"/>
  <c r="AL97" i="15"/>
  <c r="AO97" i="15" s="1"/>
  <c r="AL98" i="15"/>
  <c r="AO98" i="15" s="1"/>
  <c r="AL99" i="15"/>
  <c r="AL100" i="15"/>
  <c r="AN100" i="15" s="1"/>
  <c r="AL101" i="15"/>
  <c r="AN101" i="15" s="1"/>
  <c r="AL102" i="15"/>
  <c r="AO102" i="15" s="1"/>
  <c r="AL103" i="15"/>
  <c r="AL104" i="15"/>
  <c r="AL105" i="15"/>
  <c r="AO105" i="15" s="1"/>
  <c r="AL106" i="15"/>
  <c r="AO106" i="15" s="1"/>
  <c r="AL107" i="15"/>
  <c r="AL108" i="15"/>
  <c r="AN108" i="15" s="1"/>
  <c r="AL109" i="15"/>
  <c r="AO109" i="15" s="1"/>
  <c r="AL110" i="15"/>
  <c r="AO110" i="15" s="1"/>
  <c r="AL111" i="15"/>
  <c r="AL112" i="15"/>
  <c r="AL113" i="15"/>
  <c r="AL114" i="15"/>
  <c r="AM114" i="15" s="1"/>
  <c r="AL115" i="15"/>
  <c r="AL116" i="15"/>
  <c r="AM116" i="15" s="1"/>
  <c r="AL117" i="15"/>
  <c r="AO117" i="15" s="1"/>
  <c r="AL118" i="15"/>
  <c r="AM118" i="15" s="1"/>
  <c r="AL119" i="15"/>
  <c r="AL120" i="15"/>
  <c r="AL121" i="15"/>
  <c r="AL122" i="15"/>
  <c r="AM122" i="15" s="1"/>
  <c r="AL123" i="15"/>
  <c r="AL124" i="15"/>
  <c r="AM124" i="15" s="1"/>
  <c r="AL125" i="15"/>
  <c r="AO125" i="15" s="1"/>
  <c r="AL126" i="15"/>
  <c r="AM126" i="15" s="1"/>
  <c r="AL127" i="15"/>
  <c r="AL128" i="15"/>
  <c r="AL129" i="15"/>
  <c r="AL130" i="15"/>
  <c r="AM130" i="15" s="1"/>
  <c r="AL131" i="15"/>
  <c r="AL132" i="15"/>
  <c r="AM132" i="15" s="1"/>
  <c r="AL133" i="15"/>
  <c r="AO133" i="15" s="1"/>
  <c r="AL134" i="15"/>
  <c r="AM134" i="15" s="1"/>
  <c r="AL135" i="15"/>
  <c r="AL136" i="15"/>
  <c r="AL137" i="15"/>
  <c r="AL138" i="15"/>
  <c r="AM138" i="15" s="1"/>
  <c r="AL139" i="15"/>
  <c r="AL140" i="15"/>
  <c r="AM140" i="15" s="1"/>
  <c r="AL141" i="15"/>
  <c r="AO141" i="15" s="1"/>
  <c r="AL142" i="15"/>
  <c r="AM142" i="15" s="1"/>
  <c r="AL143" i="15"/>
  <c r="AL144" i="15"/>
  <c r="AL145" i="15"/>
  <c r="AL146" i="15"/>
  <c r="AM146" i="15" s="1"/>
  <c r="AL147" i="15"/>
  <c r="AM147" i="15" s="1"/>
  <c r="AL148" i="15"/>
  <c r="AM148" i="15" s="1"/>
  <c r="AL149" i="15"/>
  <c r="AM149" i="15" s="1"/>
  <c r="AL150" i="15"/>
  <c r="AL151" i="15"/>
  <c r="AM151" i="15" s="1"/>
  <c r="AL152" i="15"/>
  <c r="AL153" i="15"/>
  <c r="AL154" i="15"/>
  <c r="AM154" i="15" s="1"/>
  <c r="AL155" i="15"/>
  <c r="AL156" i="15"/>
  <c r="AM156" i="15" s="1"/>
  <c r="AL157" i="15"/>
  <c r="AO157" i="15" s="1"/>
  <c r="AL158" i="15"/>
  <c r="AM158" i="15" s="1"/>
  <c r="AL159" i="15"/>
  <c r="AL160" i="15"/>
  <c r="AL161" i="15"/>
  <c r="AL162" i="15"/>
  <c r="AM162" i="15" s="1"/>
  <c r="AL163" i="15"/>
  <c r="AM163" i="15" s="1"/>
  <c r="AL164" i="15"/>
  <c r="AM164" i="15" s="1"/>
  <c r="AL165" i="15"/>
  <c r="AM165" i="15" s="1"/>
  <c r="AL166" i="15"/>
  <c r="AL167" i="15"/>
  <c r="AL168" i="15"/>
  <c r="AL169" i="15"/>
  <c r="AL170" i="15"/>
  <c r="AM170" i="15" s="1"/>
  <c r="AL171" i="15"/>
  <c r="AL172" i="15"/>
  <c r="AM172" i="15" s="1"/>
  <c r="AL173" i="15"/>
  <c r="AO173" i="15" s="1"/>
  <c r="AL174" i="15"/>
  <c r="AL175" i="15"/>
  <c r="AL176" i="15"/>
  <c r="AL177" i="15"/>
  <c r="AL178" i="15"/>
  <c r="AM178" i="15" s="1"/>
  <c r="AL179" i="15"/>
  <c r="AL180" i="15"/>
  <c r="AM180" i="15" s="1"/>
  <c r="AL181" i="15"/>
  <c r="AM181" i="15" s="1"/>
  <c r="AL182" i="15"/>
  <c r="AL183" i="15"/>
  <c r="AL184" i="15"/>
  <c r="AL185" i="15"/>
  <c r="AL186" i="15"/>
  <c r="AM186" i="15" s="1"/>
  <c r="AL187" i="15"/>
  <c r="AL188" i="15"/>
  <c r="AM188" i="15" s="1"/>
  <c r="AL189" i="15"/>
  <c r="AO189" i="15" s="1"/>
  <c r="AL190" i="15"/>
  <c r="AL191" i="15"/>
  <c r="AL192" i="15"/>
  <c r="AL193" i="15"/>
  <c r="AL194" i="15"/>
  <c r="AM194" i="15" s="1"/>
  <c r="AL195" i="15"/>
  <c r="AL196" i="15"/>
  <c r="AM196" i="15" s="1"/>
  <c r="AL197" i="15"/>
  <c r="AM197" i="15" s="1"/>
  <c r="AL198" i="15"/>
  <c r="AL199" i="15"/>
  <c r="AL200" i="15"/>
  <c r="AL201" i="15"/>
  <c r="AL202" i="15"/>
  <c r="AM202" i="15" s="1"/>
  <c r="AL203" i="15"/>
  <c r="AL204" i="15"/>
  <c r="AM204" i="15" s="1"/>
  <c r="AL205" i="15"/>
  <c r="AO205" i="15" s="1"/>
  <c r="AL206" i="15"/>
  <c r="AL207" i="15"/>
  <c r="AL208" i="15"/>
  <c r="AL209" i="15"/>
  <c r="AL210" i="15"/>
  <c r="AM210" i="15" s="1"/>
  <c r="AL211" i="15"/>
  <c r="AL212" i="15"/>
  <c r="AM212" i="15" s="1"/>
  <c r="AL213" i="15"/>
  <c r="AM213" i="15" s="1"/>
  <c r="AL214" i="15"/>
  <c r="AL215" i="15"/>
  <c r="AL216" i="15"/>
  <c r="AL217" i="15"/>
  <c r="AL218" i="15"/>
  <c r="AM218" i="15" s="1"/>
  <c r="AL219" i="15"/>
  <c r="AL220" i="15"/>
  <c r="AM220" i="15" s="1"/>
  <c r="AL221" i="15"/>
  <c r="AO221" i="15" s="1"/>
  <c r="AL222" i="15"/>
  <c r="AL223" i="15"/>
  <c r="AL224" i="15"/>
  <c r="AL225" i="15"/>
  <c r="AL226" i="15"/>
  <c r="AM226" i="15" s="1"/>
  <c r="AL227" i="15"/>
  <c r="AL228" i="15"/>
  <c r="AM228" i="15" s="1"/>
  <c r="AL229" i="15"/>
  <c r="AL230" i="15"/>
  <c r="AL231" i="15"/>
  <c r="AL232" i="15"/>
  <c r="AL233" i="15"/>
  <c r="AL234" i="15"/>
  <c r="AL235" i="15"/>
  <c r="AL236" i="15"/>
  <c r="AL237" i="15"/>
  <c r="AL238" i="15"/>
  <c r="AL239" i="15"/>
  <c r="AL240" i="15"/>
  <c r="AL241" i="15"/>
  <c r="AL242" i="15"/>
  <c r="AL243" i="15"/>
  <c r="AL244" i="15"/>
  <c r="AL245" i="15"/>
  <c r="AL246" i="15"/>
  <c r="AL247" i="15"/>
  <c r="AL248" i="15"/>
  <c r="AL249" i="15"/>
  <c r="AL250" i="15"/>
  <c r="AL251" i="15"/>
  <c r="AL252" i="15"/>
  <c r="AL253" i="15"/>
  <c r="AL254" i="15"/>
  <c r="AL255" i="15"/>
  <c r="AL256" i="15"/>
  <c r="AL257" i="15"/>
  <c r="AL258" i="15"/>
  <c r="AL259" i="15"/>
  <c r="AL260" i="15"/>
  <c r="AL261" i="15"/>
  <c r="AL262" i="15"/>
  <c r="AL263" i="15"/>
  <c r="AL264" i="15"/>
  <c r="AL265" i="15"/>
  <c r="AL266" i="15"/>
  <c r="AL267" i="15"/>
  <c r="AL268" i="15"/>
  <c r="AL269" i="15"/>
  <c r="AL270" i="15"/>
  <c r="AL271" i="15"/>
  <c r="AL272" i="15"/>
  <c r="AL273" i="15"/>
  <c r="AL274" i="15"/>
  <c r="AL275" i="15"/>
  <c r="AL276" i="15"/>
  <c r="AL9" i="15"/>
  <c r="AM9" i="15" s="1"/>
  <c r="X19" i="15"/>
  <c r="W19" i="15"/>
  <c r="V19" i="15"/>
  <c r="U19" i="15"/>
  <c r="T19" i="15"/>
  <c r="S19" i="15"/>
  <c r="AD312" i="15"/>
  <c r="AD313" i="15" s="1"/>
  <c r="AD314" i="15" s="1"/>
  <c r="AD315" i="15" s="1"/>
  <c r="AD316" i="15" s="1"/>
  <c r="AD317" i="15" s="1"/>
  <c r="AD318" i="15" s="1"/>
  <c r="AD319" i="15" s="1"/>
  <c r="AD320" i="15" s="1"/>
  <c r="AC312" i="15"/>
  <c r="AC313" i="15" s="1"/>
  <c r="AC314" i="15" s="1"/>
  <c r="AC315" i="15" s="1"/>
  <c r="AC316" i="15" s="1"/>
  <c r="AC317" i="15" s="1"/>
  <c r="AC318" i="15" s="1"/>
  <c r="AC319" i="15" s="1"/>
  <c r="AC320" i="15" s="1"/>
  <c r="AB312" i="15"/>
  <c r="AB313" i="15" s="1"/>
  <c r="AB314" i="15" s="1"/>
  <c r="AB315" i="15" s="1"/>
  <c r="AB316" i="15" s="1"/>
  <c r="AB317" i="15" s="1"/>
  <c r="AB318" i="15" s="1"/>
  <c r="AB319" i="15" s="1"/>
  <c r="AB320" i="15" s="1"/>
  <c r="AD301" i="15"/>
  <c r="AD302" i="15" s="1"/>
  <c r="AD303" i="15" s="1"/>
  <c r="AD304" i="15" s="1"/>
  <c r="AD305" i="15" s="1"/>
  <c r="AD306" i="15" s="1"/>
  <c r="AD307" i="15" s="1"/>
  <c r="AC301" i="15"/>
  <c r="AC302" i="15" s="1"/>
  <c r="AC303" i="15" s="1"/>
  <c r="AC304" i="15" s="1"/>
  <c r="AC305" i="15" s="1"/>
  <c r="AC306" i="15" s="1"/>
  <c r="AC307" i="15" s="1"/>
  <c r="AB301" i="15"/>
  <c r="AB302" i="15" s="1"/>
  <c r="AB303" i="15" s="1"/>
  <c r="AB304" i="15" s="1"/>
  <c r="AB305" i="15" s="1"/>
  <c r="AB306" i="15" s="1"/>
  <c r="AB307" i="15" s="1"/>
  <c r="AD296" i="15"/>
  <c r="AD297" i="15" s="1"/>
  <c r="AC296" i="15"/>
  <c r="AC297" i="15" s="1"/>
  <c r="AB296" i="15"/>
  <c r="AB297" i="15" s="1"/>
  <c r="AD290" i="15"/>
  <c r="AD291" i="15" s="1"/>
  <c r="AD292" i="15" s="1"/>
  <c r="AC290" i="15"/>
  <c r="AC291" i="15" s="1"/>
  <c r="AC292" i="15" s="1"/>
  <c r="AB290" i="15"/>
  <c r="AB291" i="15" s="1"/>
  <c r="AB292" i="15" s="1"/>
  <c r="AC284" i="15"/>
  <c r="AC285" i="15" s="1"/>
  <c r="AC286" i="15" s="1"/>
  <c r="AC287" i="15" s="1"/>
  <c r="AC288" i="15" s="1"/>
  <c r="AB284" i="15"/>
  <c r="AB285" i="15" s="1"/>
  <c r="AB286" i="15" s="1"/>
  <c r="AB287" i="15" s="1"/>
  <c r="AB288" i="15" s="1"/>
  <c r="AM26" i="15" l="1"/>
  <c r="AM30" i="15"/>
  <c r="AM34" i="15"/>
  <c r="AM42" i="15"/>
  <c r="AM38" i="15"/>
  <c r="AM46" i="15"/>
  <c r="AM22" i="15"/>
  <c r="AO225" i="15"/>
  <c r="AN225" i="15"/>
  <c r="AO217" i="15"/>
  <c r="AN217" i="15"/>
  <c r="AO209" i="15"/>
  <c r="AN209" i="15"/>
  <c r="AO201" i="15"/>
  <c r="AN201" i="15"/>
  <c r="AO193" i="15"/>
  <c r="AN193" i="15"/>
  <c r="AO185" i="15"/>
  <c r="AN185" i="15"/>
  <c r="AO177" i="15"/>
  <c r="AN177" i="15"/>
  <c r="AO169" i="15"/>
  <c r="AN169" i="15"/>
  <c r="AO161" i="15"/>
  <c r="AN161" i="15"/>
  <c r="AO153" i="15"/>
  <c r="AN153" i="15"/>
  <c r="AO145" i="15"/>
  <c r="AN145" i="15"/>
  <c r="AO137" i="15"/>
  <c r="AN137" i="15"/>
  <c r="AO129" i="15"/>
  <c r="AN129" i="15"/>
  <c r="AO121" i="15"/>
  <c r="AN121" i="15"/>
  <c r="AO113" i="15"/>
  <c r="AN113" i="15"/>
  <c r="AM21" i="15"/>
  <c r="AM25" i="15"/>
  <c r="AM29" i="15"/>
  <c r="AM33" i="15"/>
  <c r="AM37" i="15"/>
  <c r="AM41" i="15"/>
  <c r="AM45" i="15"/>
  <c r="AM49" i="15"/>
  <c r="AM53" i="15"/>
  <c r="AM57" i="15"/>
  <c r="AM61" i="15"/>
  <c r="AM65" i="15"/>
  <c r="AM69" i="15"/>
  <c r="AM73" i="15"/>
  <c r="AM77" i="15"/>
  <c r="AM81" i="15"/>
  <c r="AM85" i="15"/>
  <c r="AM89" i="15"/>
  <c r="AM93" i="15"/>
  <c r="AM97" i="15"/>
  <c r="AM101" i="15"/>
  <c r="AM105" i="15"/>
  <c r="AM109" i="15"/>
  <c r="AM113" i="15"/>
  <c r="AM117" i="15"/>
  <c r="AM121" i="15"/>
  <c r="AM125" i="15"/>
  <c r="AM129" i="15"/>
  <c r="AM133" i="15"/>
  <c r="AM137" i="15"/>
  <c r="AM141" i="15"/>
  <c r="AM157" i="15"/>
  <c r="AM169" i="15"/>
  <c r="AM177" i="15"/>
  <c r="AM185" i="15"/>
  <c r="AM193" i="15"/>
  <c r="AM201" i="15"/>
  <c r="AM209" i="15"/>
  <c r="AM217" i="15"/>
  <c r="AM225" i="15"/>
  <c r="AN25" i="15"/>
  <c r="AN33" i="15"/>
  <c r="AN41" i="15"/>
  <c r="AN49" i="15"/>
  <c r="AN57" i="15"/>
  <c r="AN65" i="15"/>
  <c r="AN73" i="15"/>
  <c r="AN81" i="15"/>
  <c r="AN89" i="15"/>
  <c r="AN97" i="15"/>
  <c r="AN105" i="15"/>
  <c r="AN116" i="15"/>
  <c r="AN132" i="15"/>
  <c r="AN148" i="15"/>
  <c r="AN164" i="15"/>
  <c r="AN180" i="15"/>
  <c r="AN196" i="15"/>
  <c r="AN212" i="15"/>
  <c r="AN228" i="15"/>
  <c r="AO36" i="15"/>
  <c r="AO52" i="15"/>
  <c r="AO68" i="15"/>
  <c r="AO84" i="15"/>
  <c r="AO100" i="15"/>
  <c r="AO116" i="15"/>
  <c r="AO132" i="15"/>
  <c r="AO148" i="15"/>
  <c r="AO164" i="15"/>
  <c r="AO180" i="15"/>
  <c r="AO196" i="15"/>
  <c r="AO212" i="15"/>
  <c r="AO228" i="15"/>
  <c r="AM216" i="15"/>
  <c r="AO216" i="15"/>
  <c r="AN216" i="15"/>
  <c r="AM192" i="15"/>
  <c r="AO192" i="15"/>
  <c r="AN192" i="15"/>
  <c r="AM184" i="15"/>
  <c r="AO184" i="15"/>
  <c r="AN184" i="15"/>
  <c r="AM160" i="15"/>
  <c r="AO160" i="15"/>
  <c r="AN160" i="15"/>
  <c r="AN104" i="15"/>
  <c r="AO104" i="15"/>
  <c r="AN88" i="15"/>
  <c r="AO88" i="15"/>
  <c r="AN80" i="15"/>
  <c r="AO80" i="15"/>
  <c r="AN72" i="15"/>
  <c r="AO72" i="15"/>
  <c r="AN64" i="15"/>
  <c r="AO64" i="15"/>
  <c r="AN56" i="15"/>
  <c r="AO56" i="15"/>
  <c r="AN48" i="15"/>
  <c r="AO48" i="15"/>
  <c r="AN40" i="15"/>
  <c r="AO40" i="15"/>
  <c r="AN32" i="15"/>
  <c r="AO32" i="15"/>
  <c r="AN24" i="15"/>
  <c r="AO24" i="15"/>
  <c r="AM50" i="15"/>
  <c r="AM54" i="15"/>
  <c r="AM58" i="15"/>
  <c r="AM62" i="15"/>
  <c r="AM66" i="15"/>
  <c r="AM70" i="15"/>
  <c r="AM74" i="15"/>
  <c r="AM78" i="15"/>
  <c r="AM82" i="15"/>
  <c r="AM86" i="15"/>
  <c r="AM90" i="15"/>
  <c r="AM94" i="15"/>
  <c r="AM98" i="15"/>
  <c r="AM102" i="15"/>
  <c r="AM106" i="15"/>
  <c r="AM110" i="15"/>
  <c r="AM153" i="15"/>
  <c r="AN26" i="15"/>
  <c r="AN34" i="15"/>
  <c r="AN42" i="15"/>
  <c r="AN50" i="15"/>
  <c r="AN58" i="15"/>
  <c r="AN66" i="15"/>
  <c r="AN74" i="15"/>
  <c r="AN82" i="15"/>
  <c r="AN90" i="15"/>
  <c r="AN98" i="15"/>
  <c r="AN106" i="15"/>
  <c r="AN117" i="15"/>
  <c r="AN133" i="15"/>
  <c r="AN149" i="15"/>
  <c r="AN165" i="15"/>
  <c r="AN181" i="15"/>
  <c r="AN197" i="15"/>
  <c r="AN213" i="15"/>
  <c r="AO21" i="15"/>
  <c r="AO37" i="15"/>
  <c r="AO53" i="15"/>
  <c r="AO69" i="15"/>
  <c r="AO85" i="15"/>
  <c r="AO101" i="15"/>
  <c r="AO149" i="15"/>
  <c r="AO165" i="15"/>
  <c r="AO181" i="15"/>
  <c r="AO197" i="15"/>
  <c r="AO213" i="15"/>
  <c r="AM224" i="15"/>
  <c r="AO224" i="15"/>
  <c r="AN224" i="15"/>
  <c r="AM208" i="15"/>
  <c r="AO208" i="15"/>
  <c r="AN208" i="15"/>
  <c r="AM200" i="15"/>
  <c r="AO200" i="15"/>
  <c r="AN200" i="15"/>
  <c r="AM176" i="15"/>
  <c r="AO176" i="15"/>
  <c r="AN176" i="15"/>
  <c r="AM168" i="15"/>
  <c r="AO168" i="15"/>
  <c r="AN168" i="15"/>
  <c r="AM152" i="15"/>
  <c r="AO152" i="15"/>
  <c r="AN152" i="15"/>
  <c r="AM144" i="15"/>
  <c r="AO144" i="15"/>
  <c r="AN144" i="15"/>
  <c r="AO136" i="15"/>
  <c r="AN136" i="15"/>
  <c r="AO128" i="15"/>
  <c r="AN128" i="15"/>
  <c r="AO120" i="15"/>
  <c r="AN120" i="15"/>
  <c r="AO112" i="15"/>
  <c r="AN112" i="15"/>
  <c r="AN96" i="15"/>
  <c r="AO96" i="15"/>
  <c r="AO227" i="15"/>
  <c r="AN227" i="15"/>
  <c r="AM227" i="15"/>
  <c r="AO223" i="15"/>
  <c r="AN223" i="15"/>
  <c r="AM223" i="15"/>
  <c r="AO219" i="15"/>
  <c r="AN219" i="15"/>
  <c r="AM219" i="15"/>
  <c r="AO215" i="15"/>
  <c r="AN215" i="15"/>
  <c r="AM215" i="15"/>
  <c r="AO211" i="15"/>
  <c r="AN211" i="15"/>
  <c r="AM211" i="15"/>
  <c r="AO207" i="15"/>
  <c r="AN207" i="15"/>
  <c r="AM207" i="15"/>
  <c r="AO203" i="15"/>
  <c r="AN203" i="15"/>
  <c r="AM203" i="15"/>
  <c r="AO199" i="15"/>
  <c r="AN199" i="15"/>
  <c r="AM199" i="15"/>
  <c r="AO195" i="15"/>
  <c r="AN195" i="15"/>
  <c r="AM195" i="15"/>
  <c r="AO191" i="15"/>
  <c r="AN191" i="15"/>
  <c r="AM191" i="15"/>
  <c r="AO187" i="15"/>
  <c r="AN187" i="15"/>
  <c r="AM187" i="15"/>
  <c r="AO183" i="15"/>
  <c r="AN183" i="15"/>
  <c r="AM183" i="15"/>
  <c r="AO179" i="15"/>
  <c r="AN179" i="15"/>
  <c r="AM179" i="15"/>
  <c r="AO175" i="15"/>
  <c r="AN175" i="15"/>
  <c r="AM175" i="15"/>
  <c r="AO171" i="15"/>
  <c r="AN171" i="15"/>
  <c r="AM171" i="15"/>
  <c r="AO167" i="15"/>
  <c r="AN167" i="15"/>
  <c r="AM167" i="15"/>
  <c r="AO163" i="15"/>
  <c r="AN163" i="15"/>
  <c r="AO159" i="15"/>
  <c r="AN159" i="15"/>
  <c r="AO155" i="15"/>
  <c r="AN155" i="15"/>
  <c r="AO151" i="15"/>
  <c r="AN151" i="15"/>
  <c r="AO147" i="15"/>
  <c r="AN147" i="15"/>
  <c r="AO143" i="15"/>
  <c r="AN143" i="15"/>
  <c r="AO139" i="15"/>
  <c r="AN139" i="15"/>
  <c r="AO135" i="15"/>
  <c r="AN135" i="15"/>
  <c r="AO131" i="15"/>
  <c r="AN131" i="15"/>
  <c r="AO127" i="15"/>
  <c r="AN127" i="15"/>
  <c r="AO123" i="15"/>
  <c r="AN123" i="15"/>
  <c r="AO119" i="15"/>
  <c r="AN119" i="15"/>
  <c r="AO115" i="15"/>
  <c r="AN115" i="15"/>
  <c r="AO111" i="15"/>
  <c r="AN111" i="15"/>
  <c r="AO107" i="15"/>
  <c r="AN107" i="15"/>
  <c r="AO103" i="15"/>
  <c r="AN103" i="15"/>
  <c r="AO99" i="15"/>
  <c r="AN99" i="15"/>
  <c r="AO95" i="15"/>
  <c r="AN95" i="15"/>
  <c r="AO91" i="15"/>
  <c r="AN91" i="15"/>
  <c r="AO87" i="15"/>
  <c r="AN87" i="15"/>
  <c r="AO83" i="15"/>
  <c r="AN83" i="15"/>
  <c r="AO79" i="15"/>
  <c r="AN79" i="15"/>
  <c r="AO75" i="15"/>
  <c r="AN75" i="15"/>
  <c r="AO71" i="15"/>
  <c r="AN71" i="15"/>
  <c r="AO67" i="15"/>
  <c r="AN67" i="15"/>
  <c r="AO63" i="15"/>
  <c r="AN63" i="15"/>
  <c r="AO59" i="15"/>
  <c r="AN59" i="15"/>
  <c r="AO55" i="15"/>
  <c r="AN55" i="15"/>
  <c r="AO51" i="15"/>
  <c r="AN51" i="15"/>
  <c r="AO47" i="15"/>
  <c r="AN47" i="15"/>
  <c r="AO43" i="15"/>
  <c r="AN43" i="15"/>
  <c r="AO39" i="15"/>
  <c r="AN39" i="15"/>
  <c r="AO35" i="15"/>
  <c r="AN35" i="15"/>
  <c r="AO31" i="15"/>
  <c r="AN31" i="15"/>
  <c r="AO27" i="15"/>
  <c r="AN27" i="15"/>
  <c r="AO23" i="15"/>
  <c r="AN23" i="15"/>
  <c r="AM23" i="15"/>
  <c r="AM27" i="15"/>
  <c r="AM31" i="15"/>
  <c r="AM35" i="15"/>
  <c r="AM39" i="15"/>
  <c r="AM43" i="15"/>
  <c r="AM47" i="15"/>
  <c r="AM51" i="15"/>
  <c r="AM55" i="15"/>
  <c r="AM59" i="15"/>
  <c r="AM63" i="15"/>
  <c r="AM67" i="15"/>
  <c r="AM71" i="15"/>
  <c r="AM75" i="15"/>
  <c r="AM79" i="15"/>
  <c r="AM83" i="15"/>
  <c r="AM87" i="15"/>
  <c r="AM91" i="15"/>
  <c r="AM95" i="15"/>
  <c r="AM99" i="15"/>
  <c r="AM103" i="15"/>
  <c r="AM107" i="15"/>
  <c r="AM111" i="15"/>
  <c r="AM115" i="15"/>
  <c r="AM119" i="15"/>
  <c r="AM123" i="15"/>
  <c r="AM127" i="15"/>
  <c r="AM131" i="15"/>
  <c r="AM135" i="15"/>
  <c r="AM139" i="15"/>
  <c r="AM143" i="15"/>
  <c r="AM159" i="15"/>
  <c r="AM173" i="15"/>
  <c r="AM189" i="15"/>
  <c r="AM205" i="15"/>
  <c r="AM221" i="15"/>
  <c r="AN29" i="15"/>
  <c r="AN45" i="15"/>
  <c r="AN61" i="15"/>
  <c r="AN77" i="15"/>
  <c r="AN93" i="15"/>
  <c r="AN109" i="15"/>
  <c r="AN124" i="15"/>
  <c r="AN140" i="15"/>
  <c r="AN156" i="15"/>
  <c r="AN172" i="15"/>
  <c r="AN188" i="15"/>
  <c r="AN204" i="15"/>
  <c r="AN220" i="15"/>
  <c r="AO28" i="15"/>
  <c r="AO44" i="15"/>
  <c r="AO60" i="15"/>
  <c r="AO76" i="15"/>
  <c r="AO92" i="15"/>
  <c r="AO108" i="15"/>
  <c r="AO124" i="15"/>
  <c r="AO140" i="15"/>
  <c r="AO156" i="15"/>
  <c r="AO172" i="15"/>
  <c r="AO188" i="15"/>
  <c r="AO204" i="15"/>
  <c r="AO220" i="15"/>
  <c r="AO226" i="15"/>
  <c r="AN226" i="15"/>
  <c r="AO222" i="15"/>
  <c r="AN222" i="15"/>
  <c r="AO218" i="15"/>
  <c r="AN218" i="15"/>
  <c r="AO214" i="15"/>
  <c r="AN214" i="15"/>
  <c r="AO210" i="15"/>
  <c r="AN210" i="15"/>
  <c r="AO206" i="15"/>
  <c r="AN206" i="15"/>
  <c r="AO202" i="15"/>
  <c r="AN202" i="15"/>
  <c r="AO198" i="15"/>
  <c r="AN198" i="15"/>
  <c r="AO194" i="15"/>
  <c r="AN194" i="15"/>
  <c r="AO190" i="15"/>
  <c r="AN190" i="15"/>
  <c r="AO186" i="15"/>
  <c r="AN186" i="15"/>
  <c r="AO182" i="15"/>
  <c r="AN182" i="15"/>
  <c r="AO178" i="15"/>
  <c r="AN178" i="15"/>
  <c r="AO174" i="15"/>
  <c r="AN174" i="15"/>
  <c r="AO170" i="15"/>
  <c r="AN170" i="15"/>
  <c r="AO166" i="15"/>
  <c r="AN166" i="15"/>
  <c r="AO162" i="15"/>
  <c r="AN162" i="15"/>
  <c r="AO158" i="15"/>
  <c r="AN158" i="15"/>
  <c r="AO154" i="15"/>
  <c r="AN154" i="15"/>
  <c r="AO150" i="15"/>
  <c r="AN150" i="15"/>
  <c r="AO146" i="15"/>
  <c r="AN146" i="15"/>
  <c r="AO142" i="15"/>
  <c r="AN142" i="15"/>
  <c r="AO138" i="15"/>
  <c r="AN138" i="15"/>
  <c r="AO134" i="15"/>
  <c r="AN134" i="15"/>
  <c r="AO130" i="15"/>
  <c r="AN130" i="15"/>
  <c r="AO126" i="15"/>
  <c r="AN126" i="15"/>
  <c r="AO122" i="15"/>
  <c r="AN122" i="15"/>
  <c r="AO118" i="15"/>
  <c r="AN118" i="15"/>
  <c r="AO114" i="15"/>
  <c r="AN114" i="15"/>
  <c r="AM24" i="15"/>
  <c r="AM28" i="15"/>
  <c r="AM32" i="15"/>
  <c r="AM36" i="15"/>
  <c r="AM40" i="15"/>
  <c r="AM44" i="15"/>
  <c r="AM48" i="15"/>
  <c r="AM52" i="15"/>
  <c r="AM56" i="15"/>
  <c r="AM60" i="15"/>
  <c r="AM64" i="15"/>
  <c r="AM68" i="15"/>
  <c r="AM72" i="15"/>
  <c r="AM76" i="15"/>
  <c r="AM80" i="15"/>
  <c r="AM84" i="15"/>
  <c r="AM88" i="15"/>
  <c r="AM92" i="15"/>
  <c r="AM96" i="15"/>
  <c r="AM100" i="15"/>
  <c r="AM104" i="15"/>
  <c r="AM108" i="15"/>
  <c r="AM112" i="15"/>
  <c r="AM120" i="15"/>
  <c r="AM128" i="15"/>
  <c r="AM136" i="15"/>
  <c r="AM145" i="15"/>
  <c r="AM150" i="15"/>
  <c r="AM155" i="15"/>
  <c r="AM161" i="15"/>
  <c r="AM166" i="15"/>
  <c r="AM174" i="15"/>
  <c r="AM182" i="15"/>
  <c r="AM190" i="15"/>
  <c r="AM198" i="15"/>
  <c r="AM206" i="15"/>
  <c r="AM214" i="15"/>
  <c r="AM222" i="15"/>
  <c r="AN22" i="15"/>
  <c r="AN30" i="15"/>
  <c r="AN38" i="15"/>
  <c r="AN46" i="15"/>
  <c r="AN54" i="15"/>
  <c r="AN62" i="15"/>
  <c r="AN70" i="15"/>
  <c r="AN78" i="15"/>
  <c r="AN86" i="15"/>
  <c r="AN94" i="15"/>
  <c r="AN102" i="15"/>
  <c r="AN110" i="15"/>
  <c r="AN125" i="15"/>
  <c r="AN141" i="15"/>
  <c r="AN157" i="15"/>
  <c r="AN173" i="15"/>
  <c r="AN189" i="15"/>
  <c r="AN205" i="15"/>
  <c r="AN221" i="15"/>
  <c r="K137" i="17" l="1"/>
  <c r="H137" i="17"/>
  <c r="I137" i="17" s="1"/>
  <c r="J137" i="17" s="1"/>
  <c r="L137" i="17" s="1"/>
  <c r="K136" i="17"/>
  <c r="H136" i="17"/>
  <c r="I136" i="17" s="1"/>
  <c r="J136" i="17" s="1"/>
  <c r="L136" i="17" s="1"/>
  <c r="K135" i="17"/>
  <c r="H135" i="17"/>
  <c r="I135" i="17" s="1"/>
  <c r="J135" i="17" s="1"/>
  <c r="L135" i="17" s="1"/>
  <c r="K134" i="17"/>
  <c r="H134" i="17"/>
  <c r="I134" i="17" s="1"/>
  <c r="J134" i="17" s="1"/>
  <c r="L134" i="17" s="1"/>
  <c r="K127" i="17"/>
  <c r="H127" i="17"/>
  <c r="I127" i="17" s="1"/>
  <c r="J127" i="17" s="1"/>
  <c r="L127" i="17" s="1"/>
  <c r="K126" i="17"/>
  <c r="H126" i="17"/>
  <c r="I126" i="17" s="1"/>
  <c r="J126" i="17" s="1"/>
  <c r="L126" i="17" s="1"/>
  <c r="K125" i="17"/>
  <c r="H125" i="17"/>
  <c r="I125" i="17" s="1"/>
  <c r="J125" i="17" s="1"/>
  <c r="L125" i="17" s="1"/>
  <c r="K124" i="17"/>
  <c r="H124" i="17"/>
  <c r="I124" i="17" s="1"/>
  <c r="J124" i="17" s="1"/>
  <c r="L124" i="17" s="1"/>
  <c r="K114" i="17"/>
  <c r="H114" i="17"/>
  <c r="I114" i="17" s="1"/>
  <c r="J114" i="17" s="1"/>
  <c r="L114" i="17" s="1"/>
  <c r="K113" i="17"/>
  <c r="H113" i="17"/>
  <c r="I113" i="17" s="1"/>
  <c r="J113" i="17" s="1"/>
  <c r="L113" i="17" s="1"/>
  <c r="K112" i="17"/>
  <c r="H112" i="17"/>
  <c r="I112" i="17" s="1"/>
  <c r="J112" i="17" s="1"/>
  <c r="L112" i="17" s="1"/>
  <c r="K111" i="17"/>
  <c r="H111" i="17"/>
  <c r="I111" i="17" s="1"/>
  <c r="J111" i="17" s="1"/>
  <c r="L111" i="17" s="1"/>
  <c r="K104" i="17"/>
  <c r="H104" i="17"/>
  <c r="I104" i="17" s="1"/>
  <c r="J104" i="17" s="1"/>
  <c r="K103" i="17"/>
  <c r="H103" i="17"/>
  <c r="I103" i="17" s="1"/>
  <c r="J103" i="17" s="1"/>
  <c r="L103" i="17" s="1"/>
  <c r="K102" i="17"/>
  <c r="H102" i="17"/>
  <c r="I102" i="17" s="1"/>
  <c r="J102" i="17" s="1"/>
  <c r="L102" i="17" s="1"/>
  <c r="K101" i="17"/>
  <c r="H101" i="17"/>
  <c r="I101" i="17" s="1"/>
  <c r="J101" i="17" s="1"/>
  <c r="L101" i="17" s="1"/>
  <c r="K94" i="17"/>
  <c r="H94" i="17"/>
  <c r="I94" i="17" s="1"/>
  <c r="J94" i="17" s="1"/>
  <c r="L94" i="17" s="1"/>
  <c r="K93" i="17"/>
  <c r="H93" i="17"/>
  <c r="I93" i="17" s="1"/>
  <c r="J93" i="17" s="1"/>
  <c r="L93" i="17" s="1"/>
  <c r="K92" i="17"/>
  <c r="H92" i="17"/>
  <c r="I92" i="17" s="1"/>
  <c r="J92" i="17" s="1"/>
  <c r="L92" i="17" s="1"/>
  <c r="AA91" i="17"/>
  <c r="H91" i="17"/>
  <c r="I91" i="17" s="1"/>
  <c r="J91" i="17" s="1"/>
  <c r="L91" i="17" s="1"/>
  <c r="K82" i="17"/>
  <c r="K81" i="17"/>
  <c r="K80" i="17"/>
  <c r="K79" i="17"/>
  <c r="K70" i="17"/>
  <c r="M70" i="17" s="1"/>
  <c r="AA70" i="17" s="1"/>
  <c r="J70" i="17"/>
  <c r="L70" i="17" s="1"/>
  <c r="K69" i="17"/>
  <c r="M69" i="17" s="1"/>
  <c r="AA69" i="17" s="1"/>
  <c r="J69" i="17"/>
  <c r="L69" i="17" s="1"/>
  <c r="K68" i="17"/>
  <c r="M68" i="17" s="1"/>
  <c r="AA68" i="17" s="1"/>
  <c r="J68" i="17"/>
  <c r="L68" i="17" s="1"/>
  <c r="K67" i="17"/>
  <c r="M67" i="17" s="1"/>
  <c r="AA67" i="17" s="1"/>
  <c r="J67" i="17"/>
  <c r="K57" i="17"/>
  <c r="J57" i="17"/>
  <c r="K56" i="17"/>
  <c r="J56" i="17"/>
  <c r="L56" i="17" s="1"/>
  <c r="K55" i="17"/>
  <c r="J55" i="17"/>
  <c r="L55" i="17" s="1"/>
  <c r="K54" i="17"/>
  <c r="J54" i="17"/>
  <c r="K46" i="17"/>
  <c r="J46" i="17"/>
  <c r="L46" i="17" s="1"/>
  <c r="K45" i="17"/>
  <c r="J45" i="17"/>
  <c r="L45" i="17" s="1"/>
  <c r="K44" i="17"/>
  <c r="J44" i="17"/>
  <c r="K43" i="17"/>
  <c r="J43" i="17"/>
  <c r="L43" i="17" s="1"/>
  <c r="K34" i="17"/>
  <c r="M34" i="17" s="1"/>
  <c r="K33" i="17"/>
  <c r="M33" i="17" s="1"/>
  <c r="K32" i="17"/>
  <c r="M32" i="17" s="1"/>
  <c r="K31" i="17"/>
  <c r="M31" i="17" s="1"/>
  <c r="K26" i="17"/>
  <c r="M26" i="17" s="1"/>
  <c r="K25" i="17"/>
  <c r="M25" i="17" s="1"/>
  <c r="K24" i="17"/>
  <c r="M24" i="17" s="1"/>
  <c r="K23" i="17"/>
  <c r="M23" i="17" s="1"/>
  <c r="K18" i="17"/>
  <c r="M18" i="17" s="1"/>
  <c r="K17" i="17"/>
  <c r="M17" i="17" s="1"/>
  <c r="K16" i="17"/>
  <c r="M16" i="17" s="1"/>
  <c r="K15" i="17"/>
  <c r="M15" i="17" s="1"/>
  <c r="L104" i="17" l="1"/>
  <c r="AM103" i="17"/>
  <c r="R103" i="17" s="1"/>
  <c r="T103" i="17" s="1"/>
  <c r="AN103" i="17"/>
  <c r="U103" i="17" s="1"/>
  <c r="W103" i="17" s="1"/>
  <c r="AL103" i="17"/>
  <c r="O103" i="17" s="1"/>
  <c r="Q103" i="17" s="1"/>
  <c r="AM127" i="17"/>
  <c r="R127" i="17" s="1"/>
  <c r="T127" i="17" s="1"/>
  <c r="AL127" i="17"/>
  <c r="O127" i="17" s="1"/>
  <c r="Q127" i="17" s="1"/>
  <c r="AN127" i="17"/>
  <c r="U127" i="17" s="1"/>
  <c r="W127" i="17" s="1"/>
  <c r="AL125" i="17"/>
  <c r="O125" i="17" s="1"/>
  <c r="Q125" i="17" s="1"/>
  <c r="AM125" i="17"/>
  <c r="R125" i="17" s="1"/>
  <c r="T125" i="17" s="1"/>
  <c r="AN125" i="17"/>
  <c r="U125" i="17" s="1"/>
  <c r="W125" i="17" s="1"/>
  <c r="M103" i="17"/>
  <c r="AA103" i="17" s="1"/>
  <c r="M104" i="17"/>
  <c r="AA104" i="17" s="1"/>
  <c r="M127" i="17"/>
  <c r="AA127" i="17" s="1"/>
  <c r="M125" i="17"/>
  <c r="AA125" i="17" s="1"/>
  <c r="AL134" i="17"/>
  <c r="O134" i="17" s="1"/>
  <c r="Q134" i="17" s="1"/>
  <c r="AN134" i="17"/>
  <c r="U134" i="17" s="1"/>
  <c r="W134" i="17" s="1"/>
  <c r="AM134" i="17"/>
  <c r="R134" i="17" s="1"/>
  <c r="T134" i="17" s="1"/>
  <c r="AL104" i="17"/>
  <c r="O104" i="17" s="1"/>
  <c r="Q104" i="17" s="1"/>
  <c r="AM104" i="17"/>
  <c r="R104" i="17" s="1"/>
  <c r="T104" i="17" s="1"/>
  <c r="AN104" i="17"/>
  <c r="U104" i="17" s="1"/>
  <c r="W104" i="17" s="1"/>
  <c r="AN93" i="17"/>
  <c r="U93" i="17" s="1"/>
  <c r="W93" i="17" s="1"/>
  <c r="AL93" i="17"/>
  <c r="O93" i="17" s="1"/>
  <c r="Q93" i="17" s="1"/>
  <c r="AM93" i="17"/>
  <c r="R93" i="17" s="1"/>
  <c r="T93" i="17" s="1"/>
  <c r="M94" i="17"/>
  <c r="AA94" i="17" s="1"/>
  <c r="M135" i="17"/>
  <c r="AA135" i="17" s="1"/>
  <c r="AL126" i="17"/>
  <c r="O126" i="17" s="1"/>
  <c r="Q126" i="17" s="1"/>
  <c r="AM126" i="17"/>
  <c r="R126" i="17" s="1"/>
  <c r="T126" i="17" s="1"/>
  <c r="AN126" i="17"/>
  <c r="U126" i="17" s="1"/>
  <c r="W126" i="17" s="1"/>
  <c r="M126" i="17"/>
  <c r="AA126" i="17" s="1"/>
  <c r="M111" i="17"/>
  <c r="AA111" i="17" s="1"/>
  <c r="M112" i="17"/>
  <c r="AA112" i="17" s="1"/>
  <c r="AL135" i="17"/>
  <c r="O135" i="17" s="1"/>
  <c r="Q135" i="17" s="1"/>
  <c r="AN135" i="17"/>
  <c r="U135" i="17" s="1"/>
  <c r="W135" i="17" s="1"/>
  <c r="AM135" i="17"/>
  <c r="R135" i="17" s="1"/>
  <c r="T135" i="17" s="1"/>
  <c r="AL114" i="17"/>
  <c r="O114" i="17" s="1"/>
  <c r="Q114" i="17" s="1"/>
  <c r="AN114" i="17"/>
  <c r="U114" i="17" s="1"/>
  <c r="W114" i="17" s="1"/>
  <c r="AM114" i="17"/>
  <c r="R114" i="17" s="1"/>
  <c r="T114" i="17" s="1"/>
  <c r="AL136" i="17"/>
  <c r="O136" i="17" s="1"/>
  <c r="Q136" i="17" s="1"/>
  <c r="AM136" i="17"/>
  <c r="R136" i="17" s="1"/>
  <c r="T136" i="17" s="1"/>
  <c r="AN136" i="17"/>
  <c r="U136" i="17" s="1"/>
  <c r="W136" i="17" s="1"/>
  <c r="AL91" i="17"/>
  <c r="O91" i="17" s="1"/>
  <c r="Q91" i="17" s="1"/>
  <c r="AM91" i="17"/>
  <c r="R91" i="17" s="1"/>
  <c r="T91" i="17" s="1"/>
  <c r="AN91" i="17"/>
  <c r="U91" i="17" s="1"/>
  <c r="W91" i="17" s="1"/>
  <c r="AL112" i="17"/>
  <c r="O112" i="17" s="1"/>
  <c r="Q112" i="17" s="1"/>
  <c r="AM112" i="17"/>
  <c r="R112" i="17" s="1"/>
  <c r="T112" i="17" s="1"/>
  <c r="AN112" i="17"/>
  <c r="U112" i="17" s="1"/>
  <c r="W112" i="17" s="1"/>
  <c r="M93" i="17"/>
  <c r="AA93" i="17" s="1"/>
  <c r="AL94" i="17"/>
  <c r="O94" i="17" s="1"/>
  <c r="Q94" i="17" s="1"/>
  <c r="AM94" i="17"/>
  <c r="R94" i="17" s="1"/>
  <c r="T94" i="17" s="1"/>
  <c r="AN94" i="17"/>
  <c r="U94" i="17" s="1"/>
  <c r="W94" i="17" s="1"/>
  <c r="AN101" i="17"/>
  <c r="U101" i="17" s="1"/>
  <c r="W101" i="17" s="1"/>
  <c r="AL101" i="17"/>
  <c r="O101" i="17" s="1"/>
  <c r="Q101" i="17" s="1"/>
  <c r="AM101" i="17"/>
  <c r="R101" i="17" s="1"/>
  <c r="T101" i="17" s="1"/>
  <c r="M101" i="17"/>
  <c r="AA101" i="17" s="1"/>
  <c r="M114" i="17"/>
  <c r="AA114" i="17" s="1"/>
  <c r="M136" i="17"/>
  <c r="AA136" i="17" s="1"/>
  <c r="AL92" i="17"/>
  <c r="O92" i="17" s="1"/>
  <c r="Q92" i="17" s="1"/>
  <c r="AM92" i="17"/>
  <c r="R92" i="17" s="1"/>
  <c r="T92" i="17" s="1"/>
  <c r="AN92" i="17"/>
  <c r="U92" i="17" s="1"/>
  <c r="W92" i="17" s="1"/>
  <c r="M92" i="17"/>
  <c r="AA92" i="17" s="1"/>
  <c r="M134" i="17"/>
  <c r="AA134" i="17" s="1"/>
  <c r="AM102" i="17"/>
  <c r="R102" i="17" s="1"/>
  <c r="T102" i="17" s="1"/>
  <c r="AN102" i="17"/>
  <c r="U102" i="17" s="1"/>
  <c r="W102" i="17" s="1"/>
  <c r="AL102" i="17"/>
  <c r="O102" i="17" s="1"/>
  <c r="Q102" i="17" s="1"/>
  <c r="AM124" i="17"/>
  <c r="R124" i="17" s="1"/>
  <c r="T124" i="17" s="1"/>
  <c r="AN124" i="17"/>
  <c r="U124" i="17" s="1"/>
  <c r="W124" i="17" s="1"/>
  <c r="AL124" i="17"/>
  <c r="O124" i="17" s="1"/>
  <c r="Q124" i="17" s="1"/>
  <c r="AM137" i="17"/>
  <c r="R137" i="17" s="1"/>
  <c r="T137" i="17" s="1"/>
  <c r="AN137" i="17"/>
  <c r="U137" i="17" s="1"/>
  <c r="W137" i="17" s="1"/>
  <c r="AL137" i="17"/>
  <c r="O137" i="17" s="1"/>
  <c r="Q137" i="17" s="1"/>
  <c r="AN111" i="17"/>
  <c r="U111" i="17" s="1"/>
  <c r="W111" i="17" s="1"/>
  <c r="AL111" i="17"/>
  <c r="O111" i="17" s="1"/>
  <c r="Q111" i="17" s="1"/>
  <c r="AM111" i="17"/>
  <c r="R111" i="17" s="1"/>
  <c r="T111" i="17" s="1"/>
  <c r="AL113" i="17"/>
  <c r="O113" i="17" s="1"/>
  <c r="Q113" i="17" s="1"/>
  <c r="AN113" i="17"/>
  <c r="U113" i="17" s="1"/>
  <c r="W113" i="17" s="1"/>
  <c r="AM113" i="17"/>
  <c r="R113" i="17" s="1"/>
  <c r="T113" i="17" s="1"/>
  <c r="M113" i="17"/>
  <c r="AA113" i="17" s="1"/>
  <c r="M102" i="17"/>
  <c r="AA102" i="17" s="1"/>
  <c r="M124" i="17"/>
  <c r="AA124" i="17" s="1"/>
  <c r="M137" i="17"/>
  <c r="AA137" i="17" s="1"/>
  <c r="L67" i="17"/>
  <c r="AM67" i="17" s="1"/>
  <c r="R67" i="17" s="1"/>
  <c r="T67" i="17" s="1"/>
  <c r="AM69" i="17"/>
  <c r="R69" i="17" s="1"/>
  <c r="T69" i="17" s="1"/>
  <c r="AN69" i="17"/>
  <c r="U69" i="17" s="1"/>
  <c r="W69" i="17" s="1"/>
  <c r="AL69" i="17"/>
  <c r="O69" i="17" s="1"/>
  <c r="Q69" i="17" s="1"/>
  <c r="AM70" i="17"/>
  <c r="R70" i="17" s="1"/>
  <c r="T70" i="17" s="1"/>
  <c r="AN70" i="17"/>
  <c r="U70" i="17" s="1"/>
  <c r="W70" i="17" s="1"/>
  <c r="AL70" i="17"/>
  <c r="O70" i="17" s="1"/>
  <c r="Q70" i="17" s="1"/>
  <c r="AL68" i="17"/>
  <c r="O68" i="17" s="1"/>
  <c r="Q68" i="17" s="1"/>
  <c r="AN68" i="17"/>
  <c r="U68" i="17" s="1"/>
  <c r="W68" i="17" s="1"/>
  <c r="AM68" i="17"/>
  <c r="R68" i="17" s="1"/>
  <c r="T68" i="17" s="1"/>
  <c r="AL67" i="17"/>
  <c r="O67" i="17" s="1"/>
  <c r="Q67" i="17" s="1"/>
  <c r="L44" i="17"/>
  <c r="AM44" i="17" s="1"/>
  <c r="R44" i="17" s="1"/>
  <c r="T44" i="17" s="1"/>
  <c r="L57" i="17"/>
  <c r="AM57" i="17" s="1"/>
  <c r="R57" i="17" s="1"/>
  <c r="T57" i="17" s="1"/>
  <c r="M46" i="17"/>
  <c r="AA46" i="17" s="1"/>
  <c r="L54" i="17"/>
  <c r="AL54" i="17" s="1"/>
  <c r="AM46" i="17"/>
  <c r="R46" i="17" s="1"/>
  <c r="T46" i="17" s="1"/>
  <c r="AL46" i="17"/>
  <c r="O46" i="17" s="1"/>
  <c r="Q46" i="17" s="1"/>
  <c r="AN46" i="17"/>
  <c r="U46" i="17" s="1"/>
  <c r="W46" i="17" s="1"/>
  <c r="M54" i="17"/>
  <c r="AA54" i="17" s="1"/>
  <c r="M55" i="17"/>
  <c r="AA55" i="17" s="1"/>
  <c r="AL43" i="17"/>
  <c r="O43" i="17" s="1"/>
  <c r="Q43" i="17" s="1"/>
  <c r="AN43" i="17"/>
  <c r="U43" i="17" s="1"/>
  <c r="W43" i="17" s="1"/>
  <c r="AM43" i="17"/>
  <c r="R43" i="17" s="1"/>
  <c r="T43" i="17" s="1"/>
  <c r="AN56" i="17"/>
  <c r="U56" i="17" s="1"/>
  <c r="W56" i="17" s="1"/>
  <c r="AM56" i="17"/>
  <c r="R56" i="17" s="1"/>
  <c r="T56" i="17" s="1"/>
  <c r="AL56" i="17"/>
  <c r="O56" i="17" s="1"/>
  <c r="Q56" i="17" s="1"/>
  <c r="M79" i="17"/>
  <c r="AA79" i="17" s="1"/>
  <c r="L79" i="17"/>
  <c r="AN55" i="17"/>
  <c r="U55" i="17" s="1"/>
  <c r="W55" i="17" s="1"/>
  <c r="AM55" i="17"/>
  <c r="R55" i="17" s="1"/>
  <c r="T55" i="17" s="1"/>
  <c r="AL55" i="17"/>
  <c r="O55" i="17" s="1"/>
  <c r="Q55" i="17" s="1"/>
  <c r="M43" i="17"/>
  <c r="AA43" i="17" s="1"/>
  <c r="M56" i="17"/>
  <c r="AA56" i="17" s="1"/>
  <c r="M80" i="17"/>
  <c r="AA80" i="17" s="1"/>
  <c r="L80" i="17"/>
  <c r="M81" i="17"/>
  <c r="AA81" i="17" s="1"/>
  <c r="L81" i="17"/>
  <c r="M44" i="17"/>
  <c r="AA44" i="17" s="1"/>
  <c r="M57" i="17"/>
  <c r="AA57" i="17" s="1"/>
  <c r="M82" i="17"/>
  <c r="AA82" i="17" s="1"/>
  <c r="L82" i="17"/>
  <c r="AM45" i="17"/>
  <c r="R45" i="17" s="1"/>
  <c r="T45" i="17" s="1"/>
  <c r="AL45" i="17"/>
  <c r="O45" i="17" s="1"/>
  <c r="Q45" i="17" s="1"/>
  <c r="AN45" i="17"/>
  <c r="U45" i="17" s="1"/>
  <c r="W45" i="17" s="1"/>
  <c r="M45" i="17"/>
  <c r="AA45" i="17" s="1"/>
  <c r="AA26" i="17"/>
  <c r="L26" i="17"/>
  <c r="AA31" i="17"/>
  <c r="L31" i="17"/>
  <c r="AA32" i="17"/>
  <c r="L32" i="17"/>
  <c r="AA33" i="17"/>
  <c r="L33" i="17"/>
  <c r="AA18" i="17"/>
  <c r="L18" i="17"/>
  <c r="AA34" i="17"/>
  <c r="L34" i="17"/>
  <c r="AA15" i="17"/>
  <c r="L15" i="17"/>
  <c r="AA16" i="17"/>
  <c r="L16" i="17"/>
  <c r="AA23" i="17"/>
  <c r="L23" i="17"/>
  <c r="AA24" i="17"/>
  <c r="L24" i="17"/>
  <c r="AA25" i="17"/>
  <c r="L25" i="17"/>
  <c r="AA17" i="17"/>
  <c r="L17" i="17"/>
  <c r="AN67" i="17" l="1"/>
  <c r="U67" i="17" s="1"/>
  <c r="W67" i="17" s="1"/>
  <c r="P112" i="17"/>
  <c r="AB112" i="17" s="1"/>
  <c r="AC112" i="17" s="1"/>
  <c r="S124" i="17"/>
  <c r="AD124" i="17" s="1"/>
  <c r="AE124" i="17" s="1"/>
  <c r="P102" i="17"/>
  <c r="AB102" i="17" s="1"/>
  <c r="AC102" i="17" s="1"/>
  <c r="S91" i="17"/>
  <c r="AD91" i="17" s="1"/>
  <c r="AE91" i="17" s="1"/>
  <c r="S104" i="17"/>
  <c r="AD104" i="17" s="1"/>
  <c r="AE104" i="17" s="1"/>
  <c r="S112" i="17"/>
  <c r="AD112" i="17" s="1"/>
  <c r="AE112" i="17" s="1"/>
  <c r="V124" i="17"/>
  <c r="AF124" i="17" s="1"/>
  <c r="AG124" i="17" s="1"/>
  <c r="V104" i="17"/>
  <c r="AF104" i="17" s="1"/>
  <c r="AG104" i="17" s="1"/>
  <c r="V102" i="17"/>
  <c r="AF102" i="17" s="1"/>
  <c r="AG102" i="17" s="1"/>
  <c r="P91" i="17"/>
  <c r="AB91" i="17" s="1"/>
  <c r="AC91" i="17" s="1"/>
  <c r="P104" i="17"/>
  <c r="AB104" i="17" s="1"/>
  <c r="AC104" i="17" s="1"/>
  <c r="V93" i="17"/>
  <c r="AF93" i="17" s="1"/>
  <c r="AG93" i="17" s="1"/>
  <c r="V91" i="17"/>
  <c r="AF91" i="17" s="1"/>
  <c r="AG91" i="17" s="1"/>
  <c r="S113" i="17"/>
  <c r="AD113" i="17" s="1"/>
  <c r="AE113" i="17" s="1"/>
  <c r="S102" i="17"/>
  <c r="AD102" i="17" s="1"/>
  <c r="AE102" i="17" s="1"/>
  <c r="S101" i="17"/>
  <c r="AD101" i="17" s="1"/>
  <c r="AE101" i="17" s="1"/>
  <c r="V136" i="17"/>
  <c r="AF136" i="17" s="1"/>
  <c r="AG136" i="17" s="1"/>
  <c r="S134" i="17"/>
  <c r="AD134" i="17" s="1"/>
  <c r="AE134" i="17" s="1"/>
  <c r="V125" i="17"/>
  <c r="AF125" i="17" s="1"/>
  <c r="AG125" i="17" s="1"/>
  <c r="P101" i="17"/>
  <c r="AB101" i="17" s="1"/>
  <c r="AC101" i="17" s="1"/>
  <c r="V134" i="17"/>
  <c r="AF134" i="17" s="1"/>
  <c r="AG134" i="17" s="1"/>
  <c r="P113" i="17"/>
  <c r="AB113" i="17" s="1"/>
  <c r="AC113" i="17" s="1"/>
  <c r="V101" i="17"/>
  <c r="AF101" i="17" s="1"/>
  <c r="AG101" i="17" s="1"/>
  <c r="P125" i="17"/>
  <c r="AB125" i="17" s="1"/>
  <c r="AC125" i="17" s="1"/>
  <c r="S111" i="17"/>
  <c r="AD111" i="17" s="1"/>
  <c r="AE111" i="17" s="1"/>
  <c r="V94" i="17"/>
  <c r="AF94" i="17" s="1"/>
  <c r="AG94" i="17" s="1"/>
  <c r="S114" i="17"/>
  <c r="AD114" i="17" s="1"/>
  <c r="AE114" i="17" s="1"/>
  <c r="P126" i="17"/>
  <c r="AB126" i="17" s="1"/>
  <c r="AC126" i="17" s="1"/>
  <c r="V127" i="17"/>
  <c r="AF127" i="17" s="1"/>
  <c r="AG127" i="17" s="1"/>
  <c r="S126" i="17"/>
  <c r="AD126" i="17" s="1"/>
  <c r="AE126" i="17" s="1"/>
  <c r="P111" i="17"/>
  <c r="AB111" i="17" s="1"/>
  <c r="AC111" i="17" s="1"/>
  <c r="S94" i="17"/>
  <c r="AD94" i="17" s="1"/>
  <c r="AE94" i="17" s="1"/>
  <c r="V114" i="17"/>
  <c r="AF114" i="17" s="1"/>
  <c r="AG114" i="17" s="1"/>
  <c r="P127" i="17"/>
  <c r="AB127" i="17" s="1"/>
  <c r="AC127" i="17" s="1"/>
  <c r="P93" i="17"/>
  <c r="AB93" i="17" s="1"/>
  <c r="AC93" i="17" s="1"/>
  <c r="V113" i="17"/>
  <c r="AF113" i="17" s="1"/>
  <c r="AG113" i="17" s="1"/>
  <c r="S125" i="17"/>
  <c r="AD125" i="17" s="1"/>
  <c r="AE125" i="17" s="1"/>
  <c r="P134" i="17"/>
  <c r="AB134" i="17" s="1"/>
  <c r="AC134" i="17" s="1"/>
  <c r="V111" i="17"/>
  <c r="AF111" i="17" s="1"/>
  <c r="AG111" i="17" s="1"/>
  <c r="V92" i="17"/>
  <c r="AF92" i="17" s="1"/>
  <c r="AG92" i="17" s="1"/>
  <c r="P94" i="17"/>
  <c r="AB94" i="17" s="1"/>
  <c r="AC94" i="17" s="1"/>
  <c r="P114" i="17"/>
  <c r="AB114" i="17" s="1"/>
  <c r="AC114" i="17" s="1"/>
  <c r="S127" i="17"/>
  <c r="AD127" i="17" s="1"/>
  <c r="AE127" i="17" s="1"/>
  <c r="V126" i="17"/>
  <c r="AF126" i="17" s="1"/>
  <c r="AG126" i="17" s="1"/>
  <c r="P136" i="17"/>
  <c r="AB136" i="17" s="1"/>
  <c r="AC136" i="17" s="1"/>
  <c r="P137" i="17"/>
  <c r="AB137" i="17" s="1"/>
  <c r="AC137" i="17" s="1"/>
  <c r="S92" i="17"/>
  <c r="AD92" i="17" s="1"/>
  <c r="AE92" i="17" s="1"/>
  <c r="S135" i="17"/>
  <c r="AD135" i="17" s="1"/>
  <c r="AE135" i="17" s="1"/>
  <c r="P103" i="17"/>
  <c r="AB103" i="17" s="1"/>
  <c r="AC103" i="17" s="1"/>
  <c r="V137" i="17"/>
  <c r="AF137" i="17" s="1"/>
  <c r="AG137" i="17" s="1"/>
  <c r="P92" i="17"/>
  <c r="AB92" i="17" s="1"/>
  <c r="AC92" i="17" s="1"/>
  <c r="V135" i="17"/>
  <c r="AF135" i="17" s="1"/>
  <c r="AG135" i="17" s="1"/>
  <c r="V103" i="17"/>
  <c r="AF103" i="17" s="1"/>
  <c r="AG103" i="17" s="1"/>
  <c r="P124" i="17"/>
  <c r="AB124" i="17" s="1"/>
  <c r="AC124" i="17" s="1"/>
  <c r="S136" i="17"/>
  <c r="AD136" i="17" s="1"/>
  <c r="AE136" i="17" s="1"/>
  <c r="S137" i="17"/>
  <c r="AD137" i="17" s="1"/>
  <c r="AE137" i="17" s="1"/>
  <c r="V112" i="17"/>
  <c r="AF112" i="17" s="1"/>
  <c r="AG112" i="17" s="1"/>
  <c r="P135" i="17"/>
  <c r="AB135" i="17" s="1"/>
  <c r="AC135" i="17" s="1"/>
  <c r="S93" i="17"/>
  <c r="AD93" i="17" s="1"/>
  <c r="AE93" i="17" s="1"/>
  <c r="S103" i="17"/>
  <c r="AD103" i="17" s="1"/>
  <c r="AE103" i="17" s="1"/>
  <c r="S69" i="17"/>
  <c r="AD69" i="17" s="1"/>
  <c r="AE69" i="17" s="1"/>
  <c r="P67" i="17"/>
  <c r="AB67" i="17" s="1"/>
  <c r="AC67" i="17" s="1"/>
  <c r="S67" i="17"/>
  <c r="AD67" i="17" s="1"/>
  <c r="AE67" i="17" s="1"/>
  <c r="S68" i="17"/>
  <c r="AD68" i="17" s="1"/>
  <c r="AE68" i="17" s="1"/>
  <c r="P68" i="17"/>
  <c r="AB68" i="17" s="1"/>
  <c r="AC68" i="17" s="1"/>
  <c r="P70" i="17"/>
  <c r="AB70" i="17" s="1"/>
  <c r="AC70" i="17" s="1"/>
  <c r="V70" i="17"/>
  <c r="AF70" i="17" s="1"/>
  <c r="AG70" i="17" s="1"/>
  <c r="S70" i="17"/>
  <c r="AD70" i="17" s="1"/>
  <c r="AE70" i="17" s="1"/>
  <c r="P69" i="17"/>
  <c r="AB69" i="17" s="1"/>
  <c r="AC69" i="17" s="1"/>
  <c r="V68" i="17"/>
  <c r="AF68" i="17" s="1"/>
  <c r="AG68" i="17" s="1"/>
  <c r="V69" i="17"/>
  <c r="AF69" i="17" s="1"/>
  <c r="AG69" i="17" s="1"/>
  <c r="AN57" i="17"/>
  <c r="U57" i="17" s="1"/>
  <c r="W57" i="17" s="1"/>
  <c r="AN44" i="17"/>
  <c r="U44" i="17" s="1"/>
  <c r="W44" i="17" s="1"/>
  <c r="AL44" i="17"/>
  <c r="O44" i="17" s="1"/>
  <c r="Q44" i="17" s="1"/>
  <c r="AN80" i="17"/>
  <c r="U80" i="17" s="1"/>
  <c r="W80" i="17" s="1"/>
  <c r="AL80" i="17"/>
  <c r="O80" i="17" s="1"/>
  <c r="Q80" i="17" s="1"/>
  <c r="AM80" i="17"/>
  <c r="R80" i="17" s="1"/>
  <c r="T80" i="17" s="1"/>
  <c r="AN82" i="17"/>
  <c r="U82" i="17" s="1"/>
  <c r="W82" i="17" s="1"/>
  <c r="AL82" i="17"/>
  <c r="O82" i="17" s="1"/>
  <c r="Q82" i="17" s="1"/>
  <c r="AM82" i="17"/>
  <c r="R82" i="17" s="1"/>
  <c r="T82" i="17" s="1"/>
  <c r="AN81" i="17"/>
  <c r="U81" i="17" s="1"/>
  <c r="W81" i="17" s="1"/>
  <c r="AM81" i="17"/>
  <c r="R81" i="17" s="1"/>
  <c r="T81" i="17" s="1"/>
  <c r="AL81" i="17"/>
  <c r="O81" i="17" s="1"/>
  <c r="Q81" i="17" s="1"/>
  <c r="AL57" i="17"/>
  <c r="O57" i="17" s="1"/>
  <c r="Q57" i="17" s="1"/>
  <c r="AN79" i="17"/>
  <c r="U79" i="17" s="1"/>
  <c r="W79" i="17" s="1"/>
  <c r="AM79" i="17"/>
  <c r="R79" i="17" s="1"/>
  <c r="T79" i="17" s="1"/>
  <c r="AL79" i="17"/>
  <c r="O79" i="17" s="1"/>
  <c r="Q79" i="17" s="1"/>
  <c r="V43" i="17"/>
  <c r="AF43" i="17" s="1"/>
  <c r="AG43" i="17" s="1"/>
  <c r="P43" i="17"/>
  <c r="AB43" i="17" s="1"/>
  <c r="AC43" i="17" s="1"/>
  <c r="P55" i="17"/>
  <c r="AB55" i="17" s="1"/>
  <c r="AC55" i="17" s="1"/>
  <c r="V45" i="17"/>
  <c r="AF45" i="17" s="1"/>
  <c r="AG45" i="17" s="1"/>
  <c r="S57" i="17"/>
  <c r="AD57" i="17" s="1"/>
  <c r="AE57" i="17" s="1"/>
  <c r="S55" i="17"/>
  <c r="AD55" i="17" s="1"/>
  <c r="AE55" i="17" s="1"/>
  <c r="P45" i="17"/>
  <c r="AB45" i="17" s="1"/>
  <c r="AC45" i="17" s="1"/>
  <c r="V55" i="17"/>
  <c r="AF55" i="17" s="1"/>
  <c r="AG55" i="17" s="1"/>
  <c r="S45" i="17"/>
  <c r="AD45" i="17" s="1"/>
  <c r="AE45" i="17" s="1"/>
  <c r="V46" i="17"/>
  <c r="AF46" i="17" s="1"/>
  <c r="AG46" i="17" s="1"/>
  <c r="P46" i="17"/>
  <c r="AB46" i="17" s="1"/>
  <c r="AC46" i="17" s="1"/>
  <c r="S44" i="17"/>
  <c r="AD44" i="17" s="1"/>
  <c r="AE44" i="17" s="1"/>
  <c r="P56" i="17"/>
  <c r="AB56" i="17" s="1"/>
  <c r="AC56" i="17" s="1"/>
  <c r="S46" i="17"/>
  <c r="AD46" i="17" s="1"/>
  <c r="AE46" i="17" s="1"/>
  <c r="S56" i="17"/>
  <c r="AD56" i="17" s="1"/>
  <c r="AE56" i="17" s="1"/>
  <c r="O54" i="17"/>
  <c r="Q54" i="17" s="1"/>
  <c r="AN54" i="17"/>
  <c r="U54" i="17" s="1"/>
  <c r="W54" i="17" s="1"/>
  <c r="AM54" i="17"/>
  <c r="R54" i="17" s="1"/>
  <c r="T54" i="17" s="1"/>
  <c r="V56" i="17"/>
  <c r="AF56" i="17" s="1"/>
  <c r="AG56" i="17" s="1"/>
  <c r="S43" i="17"/>
  <c r="AD43" i="17" s="1"/>
  <c r="AE43" i="17" s="1"/>
  <c r="AM34" i="17"/>
  <c r="R34" i="17" s="1"/>
  <c r="T34" i="17" s="1"/>
  <c r="AN34" i="17"/>
  <c r="U34" i="17" s="1"/>
  <c r="W34" i="17" s="1"/>
  <c r="AL34" i="17"/>
  <c r="O34" i="17" s="1"/>
  <c r="Q34" i="17" s="1"/>
  <c r="AM25" i="17"/>
  <c r="R25" i="17" s="1"/>
  <c r="T25" i="17" s="1"/>
  <c r="AN25" i="17"/>
  <c r="U25" i="17" s="1"/>
  <c r="W25" i="17" s="1"/>
  <c r="AL25" i="17"/>
  <c r="O25" i="17" s="1"/>
  <c r="Q25" i="17" s="1"/>
  <c r="AM33" i="17"/>
  <c r="R33" i="17" s="1"/>
  <c r="T33" i="17" s="1"/>
  <c r="AL33" i="17"/>
  <c r="O33" i="17" s="1"/>
  <c r="Q33" i="17" s="1"/>
  <c r="AN33" i="17"/>
  <c r="U33" i="17" s="1"/>
  <c r="W33" i="17" s="1"/>
  <c r="AM32" i="17"/>
  <c r="R32" i="17" s="1"/>
  <c r="T32" i="17" s="1"/>
  <c r="AN32" i="17"/>
  <c r="U32" i="17" s="1"/>
  <c r="W32" i="17" s="1"/>
  <c r="AL32" i="17"/>
  <c r="O32" i="17" s="1"/>
  <c r="Q32" i="17" s="1"/>
  <c r="AL16" i="17"/>
  <c r="O16" i="17" s="1"/>
  <c r="Q16" i="17" s="1"/>
  <c r="AM16" i="17"/>
  <c r="R16" i="17" s="1"/>
  <c r="T16" i="17" s="1"/>
  <c r="AN16" i="17"/>
  <c r="U16" i="17" s="1"/>
  <c r="W16" i="17" s="1"/>
  <c r="AL31" i="17"/>
  <c r="O31" i="17" s="1"/>
  <c r="Q31" i="17" s="1"/>
  <c r="AN31" i="17"/>
  <c r="U31" i="17" s="1"/>
  <c r="W31" i="17" s="1"/>
  <c r="AM31" i="17"/>
  <c r="R31" i="17" s="1"/>
  <c r="T31" i="17" s="1"/>
  <c r="AN15" i="17"/>
  <c r="U15" i="17" s="1"/>
  <c r="W15" i="17" s="1"/>
  <c r="AM15" i="17"/>
  <c r="R15" i="17" s="1"/>
  <c r="T15" i="17" s="1"/>
  <c r="AL15" i="17"/>
  <c r="O15" i="17" s="1"/>
  <c r="Q15" i="17" s="1"/>
  <c r="AN26" i="17"/>
  <c r="U26" i="17" s="1"/>
  <c r="W26" i="17" s="1"/>
  <c r="AL26" i="17"/>
  <c r="O26" i="17" s="1"/>
  <c r="Q26" i="17" s="1"/>
  <c r="AM26" i="17"/>
  <c r="R26" i="17" s="1"/>
  <c r="T26" i="17" s="1"/>
  <c r="AM18" i="17"/>
  <c r="R18" i="17" s="1"/>
  <c r="T18" i="17" s="1"/>
  <c r="AN18" i="17"/>
  <c r="U18" i="17" s="1"/>
  <c r="W18" i="17" s="1"/>
  <c r="AL18" i="17"/>
  <c r="O18" i="17" s="1"/>
  <c r="Q18" i="17" s="1"/>
  <c r="AL24" i="17"/>
  <c r="O24" i="17" s="1"/>
  <c r="Q24" i="17" s="1"/>
  <c r="AN24" i="17"/>
  <c r="U24" i="17" s="1"/>
  <c r="W24" i="17" s="1"/>
  <c r="AM24" i="17"/>
  <c r="R24" i="17" s="1"/>
  <c r="T24" i="17" s="1"/>
  <c r="AL23" i="17"/>
  <c r="O23" i="17" s="1"/>
  <c r="Q23" i="17" s="1"/>
  <c r="AM23" i="17"/>
  <c r="R23" i="17" s="1"/>
  <c r="T23" i="17" s="1"/>
  <c r="AN23" i="17"/>
  <c r="U23" i="17" s="1"/>
  <c r="W23" i="17" s="1"/>
  <c r="AM17" i="17"/>
  <c r="R17" i="17" s="1"/>
  <c r="T17" i="17" s="1"/>
  <c r="AL17" i="17"/>
  <c r="O17" i="17" s="1"/>
  <c r="Q17" i="17" s="1"/>
  <c r="AN17" i="17"/>
  <c r="U17" i="17" s="1"/>
  <c r="W17" i="17" s="1"/>
  <c r="V67" i="17" l="1"/>
  <c r="AF67" i="17" s="1"/>
  <c r="AG67" i="17" s="1"/>
  <c r="V57" i="17"/>
  <c r="AF57" i="17" s="1"/>
  <c r="AG57" i="17" s="1"/>
  <c r="P44" i="17"/>
  <c r="AB44" i="17" s="1"/>
  <c r="AC44" i="17" s="1"/>
  <c r="V80" i="17"/>
  <c r="AF80" i="17" s="1"/>
  <c r="AG80" i="17" s="1"/>
  <c r="P79" i="17"/>
  <c r="AB79" i="17" s="1"/>
  <c r="AC79" i="17" s="1"/>
  <c r="S79" i="17"/>
  <c r="AD79" i="17" s="1"/>
  <c r="AE79" i="17" s="1"/>
  <c r="V79" i="17"/>
  <c r="AF79" i="17" s="1"/>
  <c r="AG79" i="17" s="1"/>
  <c r="S81" i="17"/>
  <c r="AD81" i="17" s="1"/>
  <c r="AE81" i="17" s="1"/>
  <c r="V81" i="17"/>
  <c r="AF81" i="17" s="1"/>
  <c r="AG81" i="17" s="1"/>
  <c r="V44" i="17"/>
  <c r="AF44" i="17" s="1"/>
  <c r="AG44" i="17" s="1"/>
  <c r="S82" i="17"/>
  <c r="AD82" i="17" s="1"/>
  <c r="AE82" i="17" s="1"/>
  <c r="P82" i="17"/>
  <c r="AB82" i="17" s="1"/>
  <c r="AC82" i="17" s="1"/>
  <c r="P80" i="17"/>
  <c r="AB80" i="17" s="1"/>
  <c r="AC80" i="17" s="1"/>
  <c r="P81" i="17"/>
  <c r="AB81" i="17" s="1"/>
  <c r="AC81" i="17" s="1"/>
  <c r="V82" i="17"/>
  <c r="AF82" i="17" s="1"/>
  <c r="AG82" i="17" s="1"/>
  <c r="S80" i="17"/>
  <c r="AD80" i="17" s="1"/>
  <c r="AE80" i="17" s="1"/>
  <c r="P57" i="17"/>
  <c r="AB57" i="17" s="1"/>
  <c r="AC57" i="17" s="1"/>
  <c r="S54" i="17"/>
  <c r="AD54" i="17" s="1"/>
  <c r="AE54" i="17" s="1"/>
  <c r="V54" i="17"/>
  <c r="AF54" i="17" s="1"/>
  <c r="AG54" i="17" s="1"/>
  <c r="P54" i="17"/>
  <c r="AB54" i="17" s="1"/>
  <c r="AC54" i="17" s="1"/>
  <c r="V23" i="17"/>
  <c r="P23" i="17"/>
  <c r="S33" i="17"/>
  <c r="P18" i="17"/>
  <c r="AB18" i="17" s="1"/>
  <c r="AC18" i="17" s="1"/>
  <c r="S23" i="17"/>
  <c r="V31" i="17"/>
  <c r="S18" i="17"/>
  <c r="AD18" i="17" s="1"/>
  <c r="AE18" i="17" s="1"/>
  <c r="P26" i="17"/>
  <c r="S15" i="17"/>
  <c r="AD15" i="17" s="1"/>
  <c r="AE15" i="17" s="1"/>
  <c r="S34" i="17"/>
  <c r="P25" i="17"/>
  <c r="V16" i="17"/>
  <c r="V26" i="17"/>
  <c r="V17" i="17"/>
  <c r="V15" i="17"/>
  <c r="P15" i="17"/>
  <c r="AB15" i="17" s="1"/>
  <c r="AC15" i="17" s="1"/>
  <c r="V34" i="17"/>
  <c r="S25" i="17"/>
  <c r="P16" i="17"/>
  <c r="AB16" i="17" s="1"/>
  <c r="AC16" i="17" s="1"/>
  <c r="S26" i="17"/>
  <c r="V24" i="17"/>
  <c r="P31" i="17"/>
  <c r="P34" i="17"/>
  <c r="S17" i="17"/>
  <c r="AD17" i="17" s="1"/>
  <c r="AE17" i="17" s="1"/>
  <c r="P32" i="17"/>
  <c r="S16" i="17"/>
  <c r="AD16" i="17" s="1"/>
  <c r="AE16" i="17" s="1"/>
  <c r="S32" i="17"/>
  <c r="P33" i="17"/>
  <c r="S24" i="17"/>
  <c r="S31" i="17"/>
  <c r="P17" i="17"/>
  <c r="AB17" i="17" s="1"/>
  <c r="AC17" i="17" s="1"/>
  <c r="V25" i="17"/>
  <c r="V32" i="17"/>
  <c r="V33" i="17"/>
  <c r="V18" i="17"/>
  <c r="P24" i="17"/>
  <c r="K133" i="17"/>
  <c r="H133" i="17"/>
  <c r="I133" i="17" s="1"/>
  <c r="J133" i="17" s="1"/>
  <c r="L133" i="17" s="1"/>
  <c r="K123" i="17"/>
  <c r="H123" i="17"/>
  <c r="I123" i="17" s="1"/>
  <c r="J123" i="17" s="1"/>
  <c r="L123" i="17" s="1"/>
  <c r="K110" i="17"/>
  <c r="H110" i="17"/>
  <c r="I110" i="17" s="1"/>
  <c r="J110" i="17" s="1"/>
  <c r="AA100" i="17"/>
  <c r="H100" i="17"/>
  <c r="I100" i="17" s="1"/>
  <c r="J100" i="17" s="1"/>
  <c r="L100" i="17" s="1"/>
  <c r="K90" i="17"/>
  <c r="K66" i="17"/>
  <c r="M66" i="17" s="1"/>
  <c r="AA66" i="17" s="1"/>
  <c r="J66" i="17"/>
  <c r="K53" i="17"/>
  <c r="J53" i="17"/>
  <c r="K42" i="17"/>
  <c r="J42" i="17"/>
  <c r="K30" i="17"/>
  <c r="M30" i="17" s="1"/>
  <c r="K22" i="17"/>
  <c r="M22" i="17" s="1"/>
  <c r="K14" i="17"/>
  <c r="L110" i="17" l="1"/>
  <c r="M133" i="17"/>
  <c r="AA133" i="17" s="1"/>
  <c r="AL110" i="17"/>
  <c r="O110" i="17" s="1"/>
  <c r="Q110" i="17" s="1"/>
  <c r="AM110" i="17"/>
  <c r="R110" i="17" s="1"/>
  <c r="T110" i="17" s="1"/>
  <c r="AN110" i="17"/>
  <c r="U110" i="17" s="1"/>
  <c r="W110" i="17" s="1"/>
  <c r="M123" i="17"/>
  <c r="AA123" i="17" s="1"/>
  <c r="AM123" i="17"/>
  <c r="R123" i="17" s="1"/>
  <c r="T123" i="17" s="1"/>
  <c r="AN123" i="17"/>
  <c r="U123" i="17" s="1"/>
  <c r="W123" i="17" s="1"/>
  <c r="AL123" i="17"/>
  <c r="O123" i="17" s="1"/>
  <c r="Q123" i="17" s="1"/>
  <c r="M110" i="17"/>
  <c r="AA110" i="17" s="1"/>
  <c r="AL133" i="17"/>
  <c r="O133" i="17" s="1"/>
  <c r="Q133" i="17" s="1"/>
  <c r="AN133" i="17"/>
  <c r="U133" i="17" s="1"/>
  <c r="W133" i="17" s="1"/>
  <c r="AM133" i="17"/>
  <c r="R133" i="17" s="1"/>
  <c r="T133" i="17" s="1"/>
  <c r="M90" i="17"/>
  <c r="AA90" i="17" s="1"/>
  <c r="L90" i="17"/>
  <c r="AM100" i="17"/>
  <c r="R100" i="17" s="1"/>
  <c r="T100" i="17" s="1"/>
  <c r="AN100" i="17"/>
  <c r="U100" i="17" s="1"/>
  <c r="W100" i="17" s="1"/>
  <c r="AL100" i="17"/>
  <c r="O100" i="17" s="1"/>
  <c r="Q100" i="17" s="1"/>
  <c r="L42" i="17"/>
  <c r="AM42" i="17" s="1"/>
  <c r="R42" i="17" s="1"/>
  <c r="T42" i="17" s="1"/>
  <c r="M42" i="17"/>
  <c r="AA42" i="17" s="1"/>
  <c r="L53" i="17"/>
  <c r="AM53" i="17" s="1"/>
  <c r="L66" i="17"/>
  <c r="M53" i="17"/>
  <c r="AA53" i="17" s="1"/>
  <c r="M78" i="17"/>
  <c r="AA78" i="17" s="1"/>
  <c r="L78" i="17"/>
  <c r="AL78" i="17" s="1"/>
  <c r="O78" i="17" s="1"/>
  <c r="Q78" i="17" s="1"/>
  <c r="L14" i="17"/>
  <c r="AN14" i="17" s="1"/>
  <c r="U14" i="17" s="1"/>
  <c r="W14" i="17" s="1"/>
  <c r="M14" i="17"/>
  <c r="AA14" i="17" s="1"/>
  <c r="AA22" i="17"/>
  <c r="L22" i="17"/>
  <c r="AA30" i="17"/>
  <c r="L30" i="17"/>
  <c r="AD31" i="17"/>
  <c r="AE31" i="17" s="1"/>
  <c r="AB25" i="17"/>
  <c r="AC25" i="17" s="1"/>
  <c r="AB31" i="17"/>
  <c r="AC31" i="17" s="1"/>
  <c r="AF24" i="17"/>
  <c r="AG24" i="17" s="1"/>
  <c r="AB24" i="17"/>
  <c r="AC24" i="17" s="1"/>
  <c r="AF16" i="17"/>
  <c r="AG16" i="17" s="1"/>
  <c r="AF18" i="17"/>
  <c r="AG18" i="17" s="1"/>
  <c r="AD23" i="17"/>
  <c r="AE23" i="17" s="1"/>
  <c r="AD34" i="17"/>
  <c r="AE34" i="17" s="1"/>
  <c r="AB33" i="17"/>
  <c r="AC33" i="17" s="1"/>
  <c r="AF32" i="17"/>
  <c r="AG32" i="17" s="1"/>
  <c r="AD33" i="17"/>
  <c r="AE33" i="17" s="1"/>
  <c r="AD26" i="17"/>
  <c r="AE26" i="17" s="1"/>
  <c r="AF17" i="17"/>
  <c r="AG17" i="17" s="1"/>
  <c r="AB26" i="17"/>
  <c r="AC26" i="17" s="1"/>
  <c r="AD25" i="17"/>
  <c r="AE25" i="17" s="1"/>
  <c r="AF31" i="17"/>
  <c r="AG31" i="17" s="1"/>
  <c r="AB34" i="17"/>
  <c r="AC34" i="17" s="1"/>
  <c r="AF33" i="17"/>
  <c r="AG33" i="17" s="1"/>
  <c r="AF15" i="17"/>
  <c r="AG15" i="17" s="1"/>
  <c r="AD32" i="17"/>
  <c r="AE32" i="17" s="1"/>
  <c r="AF25" i="17"/>
  <c r="AG25" i="17" s="1"/>
  <c r="AB23" i="17"/>
  <c r="AC23" i="17" s="1"/>
  <c r="AF26" i="17"/>
  <c r="AG26" i="17" s="1"/>
  <c r="AF34" i="17"/>
  <c r="AG34" i="17" s="1"/>
  <c r="AD24" i="17"/>
  <c r="AE24" i="17" s="1"/>
  <c r="AB32" i="17"/>
  <c r="AC32" i="17" s="1"/>
  <c r="AF23" i="17"/>
  <c r="AG23" i="17" s="1"/>
  <c r="P110" i="17" l="1"/>
  <c r="AB110" i="17" s="1"/>
  <c r="AC110" i="17" s="1"/>
  <c r="V110" i="17"/>
  <c r="AF110" i="17" s="1"/>
  <c r="AG110" i="17" s="1"/>
  <c r="S123" i="17"/>
  <c r="AD123" i="17" s="1"/>
  <c r="AE123" i="17" s="1"/>
  <c r="S133" i="17"/>
  <c r="AD133" i="17" s="1"/>
  <c r="AE133" i="17" s="1"/>
  <c r="S100" i="17"/>
  <c r="AD100" i="17" s="1"/>
  <c r="AE100" i="17" s="1"/>
  <c r="AM90" i="17"/>
  <c r="R90" i="17" s="1"/>
  <c r="T90" i="17" s="1"/>
  <c r="AN90" i="17"/>
  <c r="U90" i="17" s="1"/>
  <c r="W90" i="17" s="1"/>
  <c r="AL90" i="17"/>
  <c r="O90" i="17" s="1"/>
  <c r="Q90" i="17" s="1"/>
  <c r="V133" i="17"/>
  <c r="AF133" i="17" s="1"/>
  <c r="AG133" i="17" s="1"/>
  <c r="V123" i="17"/>
  <c r="AF123" i="17" s="1"/>
  <c r="AG123" i="17" s="1"/>
  <c r="V100" i="17"/>
  <c r="AF100" i="17" s="1"/>
  <c r="AG100" i="17" s="1"/>
  <c r="P133" i="17"/>
  <c r="AB133" i="17" s="1"/>
  <c r="AC133" i="17" s="1"/>
  <c r="P123" i="17"/>
  <c r="AB123" i="17" s="1"/>
  <c r="AC123" i="17" s="1"/>
  <c r="P100" i="17"/>
  <c r="AB100" i="17" s="1"/>
  <c r="AC100" i="17" s="1"/>
  <c r="S110" i="17"/>
  <c r="AD110" i="17" s="1"/>
  <c r="AE110" i="17" s="1"/>
  <c r="AM78" i="17"/>
  <c r="R78" i="17" s="1"/>
  <c r="T78" i="17" s="1"/>
  <c r="AN78" i="17"/>
  <c r="U78" i="17" s="1"/>
  <c r="W78" i="17" s="1"/>
  <c r="AN42" i="17"/>
  <c r="U42" i="17" s="1"/>
  <c r="W42" i="17" s="1"/>
  <c r="AL42" i="17"/>
  <c r="O42" i="17" s="1"/>
  <c r="Q42" i="17" s="1"/>
  <c r="AN66" i="17"/>
  <c r="U66" i="17" s="1"/>
  <c r="W66" i="17" s="1"/>
  <c r="AM66" i="17"/>
  <c r="R66" i="17" s="1"/>
  <c r="T66" i="17" s="1"/>
  <c r="AL66" i="17"/>
  <c r="O66" i="17" s="1"/>
  <c r="Q66" i="17" s="1"/>
  <c r="AM14" i="17"/>
  <c r="R14" i="17" s="1"/>
  <c r="T14" i="17" s="1"/>
  <c r="AL14" i="17"/>
  <c r="O14" i="17" s="1"/>
  <c r="Q14" i="17" s="1"/>
  <c r="AL53" i="17"/>
  <c r="O53" i="17" s="1"/>
  <c r="Q53" i="17" s="1"/>
  <c r="AN53" i="17"/>
  <c r="U53" i="17" s="1"/>
  <c r="W53" i="17" s="1"/>
  <c r="R53" i="17"/>
  <c r="T53" i="17" s="1"/>
  <c r="S42" i="17"/>
  <c r="AD42" i="17" s="1"/>
  <c r="AE42" i="17" s="1"/>
  <c r="AM30" i="17"/>
  <c r="R30" i="17" s="1"/>
  <c r="T30" i="17" s="1"/>
  <c r="AN30" i="17"/>
  <c r="U30" i="17" s="1"/>
  <c r="W30" i="17" s="1"/>
  <c r="AL30" i="17"/>
  <c r="O30" i="17" s="1"/>
  <c r="Q30" i="17" s="1"/>
  <c r="AM22" i="17"/>
  <c r="R22" i="17" s="1"/>
  <c r="T22" i="17" s="1"/>
  <c r="AL22" i="17"/>
  <c r="O22" i="17" s="1"/>
  <c r="Q22" i="17" s="1"/>
  <c r="AN22" i="17"/>
  <c r="U22" i="17" s="1"/>
  <c r="W22" i="17" s="1"/>
  <c r="D10" i="10"/>
  <c r="V42" i="17" l="1"/>
  <c r="AF42" i="17" s="1"/>
  <c r="AG42" i="17" s="1"/>
  <c r="P42" i="17"/>
  <c r="AB42" i="17" s="1"/>
  <c r="AC42" i="17" s="1"/>
  <c r="P90" i="17"/>
  <c r="AB90" i="17" s="1"/>
  <c r="AC90" i="17" s="1"/>
  <c r="S90" i="17"/>
  <c r="AD90" i="17" s="1"/>
  <c r="AE90" i="17" s="1"/>
  <c r="V90" i="17"/>
  <c r="AF90" i="17" s="1"/>
  <c r="AG90" i="17" s="1"/>
  <c r="P66" i="17"/>
  <c r="AB66" i="17" s="1"/>
  <c r="AC66" i="17" s="1"/>
  <c r="S66" i="17"/>
  <c r="AD66" i="17" s="1"/>
  <c r="AE66" i="17" s="1"/>
  <c r="V66" i="17"/>
  <c r="AF66" i="17" s="1"/>
  <c r="AG66" i="17" s="1"/>
  <c r="P78" i="17"/>
  <c r="AB78" i="17" s="1"/>
  <c r="AC78" i="17" s="1"/>
  <c r="S78" i="17"/>
  <c r="AD78" i="17" s="1"/>
  <c r="AE78" i="17" s="1"/>
  <c r="V78" i="17"/>
  <c r="AF78" i="17" s="1"/>
  <c r="AG78" i="17" s="1"/>
  <c r="S53" i="17"/>
  <c r="AD53" i="17" s="1"/>
  <c r="AE53" i="17" s="1"/>
  <c r="V53" i="17"/>
  <c r="AF53" i="17" s="1"/>
  <c r="AG53" i="17" s="1"/>
  <c r="P53" i="17"/>
  <c r="AB53" i="17" s="1"/>
  <c r="AC53" i="17" s="1"/>
  <c r="P14" i="17"/>
  <c r="S14" i="17"/>
  <c r="AD14" i="17" s="1"/>
  <c r="AE14" i="17" s="1"/>
  <c r="V22" i="17"/>
  <c r="S22" i="17"/>
  <c r="V14" i="17"/>
  <c r="P22" i="17"/>
  <c r="P30" i="17"/>
  <c r="S30" i="17"/>
  <c r="V30" i="17"/>
  <c r="D12" i="10"/>
  <c r="D13" i="10" s="1"/>
  <c r="D14" i="10" s="1"/>
  <c r="AF22" i="17" l="1"/>
  <c r="AG22" i="17" s="1"/>
  <c r="AD22" i="17"/>
  <c r="AE22" i="17" s="1"/>
  <c r="AB22" i="17"/>
  <c r="AC22" i="17" s="1"/>
  <c r="AF30" i="17"/>
  <c r="AG30" i="17" s="1"/>
  <c r="AF14" i="17"/>
  <c r="AG14" i="17" s="1"/>
  <c r="AD30" i="17"/>
  <c r="AE30" i="17" s="1"/>
  <c r="AB30" i="17"/>
  <c r="AC30" i="17" s="1"/>
  <c r="AB14" i="17"/>
  <c r="AC14" i="17" s="1"/>
  <c r="C10" i="10"/>
  <c r="E1759" i="7" l="1"/>
  <c r="E1758" i="7"/>
  <c r="E1757" i="7"/>
  <c r="E1756" i="7"/>
  <c r="E1755" i="7"/>
  <c r="E1754" i="7"/>
  <c r="E1753" i="7"/>
  <c r="E1752" i="7"/>
  <c r="E1751" i="7"/>
  <c r="E1750" i="7"/>
  <c r="E1749" i="7"/>
  <c r="E1748" i="7"/>
  <c r="E1747" i="7"/>
  <c r="E1746" i="7"/>
  <c r="E1745" i="7"/>
  <c r="E1744" i="7"/>
  <c r="E1743" i="7"/>
  <c r="E1742" i="7"/>
  <c r="E1741" i="7"/>
  <c r="E1740" i="7"/>
  <c r="E1739" i="7"/>
  <c r="E1738" i="7"/>
  <c r="E1737" i="7"/>
  <c r="E1736" i="7"/>
  <c r="E1735" i="7"/>
  <c r="E1734" i="7"/>
  <c r="E1733" i="7"/>
  <c r="E1732" i="7"/>
  <c r="E1731" i="7"/>
  <c r="E1730" i="7"/>
  <c r="E1729" i="7"/>
  <c r="E1728" i="7"/>
  <c r="E1727" i="7"/>
  <c r="E1726" i="7"/>
  <c r="E1725" i="7"/>
  <c r="E1724" i="7"/>
  <c r="E1723" i="7"/>
  <c r="E1722" i="7"/>
  <c r="E1721" i="7"/>
  <c r="E1720" i="7"/>
  <c r="E1719" i="7"/>
  <c r="E1718" i="7"/>
  <c r="E1717" i="7"/>
  <c r="E1716" i="7"/>
  <c r="E1715" i="7"/>
  <c r="E1714" i="7"/>
  <c r="E1713" i="7"/>
  <c r="E1712" i="7"/>
  <c r="E1711" i="7"/>
  <c r="E1710" i="7"/>
  <c r="E1709" i="7"/>
  <c r="E1708" i="7"/>
  <c r="E1707" i="7"/>
  <c r="E1706" i="7"/>
  <c r="E1705" i="7"/>
  <c r="E1704" i="7"/>
  <c r="E1703" i="7"/>
  <c r="E1702" i="7"/>
  <c r="E1701" i="7"/>
  <c r="E1700" i="7"/>
  <c r="E1699" i="7"/>
  <c r="E1698" i="7"/>
  <c r="E1697" i="7"/>
  <c r="E1696" i="7"/>
  <c r="E1695" i="7"/>
  <c r="E1694" i="7"/>
  <c r="E1693" i="7"/>
  <c r="E1692" i="7"/>
  <c r="E1691" i="7"/>
  <c r="E1690" i="7"/>
  <c r="E1689" i="7"/>
  <c r="E1688" i="7"/>
  <c r="E1687" i="7"/>
  <c r="E1686" i="7"/>
  <c r="E1685" i="7"/>
  <c r="E1684" i="7"/>
  <c r="E1683" i="7"/>
  <c r="E1682" i="7"/>
  <c r="E1681" i="7"/>
  <c r="E1680" i="7"/>
  <c r="E1679" i="7"/>
  <c r="E1678" i="7"/>
  <c r="E1677" i="7"/>
  <c r="E1676" i="7"/>
  <c r="E1675" i="7"/>
  <c r="E1674" i="7"/>
  <c r="E1673" i="7"/>
  <c r="E1672" i="7"/>
  <c r="E1400" i="7"/>
  <c r="E1401" i="7"/>
  <c r="E1402" i="7"/>
  <c r="E1403" i="7"/>
  <c r="E1404" i="7"/>
  <c r="E1405" i="7"/>
  <c r="E1406" i="7"/>
  <c r="E1407" i="7"/>
  <c r="E1408" i="7"/>
  <c r="E1409" i="7"/>
  <c r="E1410" i="7"/>
  <c r="E1411" i="7"/>
  <c r="E1412" i="7"/>
  <c r="E1413" i="7"/>
  <c r="E1414" i="7"/>
  <c r="E1415" i="7"/>
  <c r="E1416" i="7"/>
  <c r="E1417" i="7"/>
  <c r="E1418" i="7"/>
  <c r="E1419" i="7"/>
  <c r="E1420" i="7"/>
  <c r="E1421" i="7"/>
  <c r="E1422" i="7"/>
  <c r="E1423" i="7"/>
  <c r="E1424" i="7"/>
  <c r="E1425" i="7"/>
  <c r="E1426" i="7"/>
  <c r="E1427" i="7"/>
  <c r="E1428" i="7"/>
  <c r="E1429" i="7"/>
  <c r="E1430" i="7"/>
  <c r="E1431" i="7"/>
  <c r="E1432" i="7"/>
  <c r="E1433" i="7"/>
  <c r="E1434" i="7"/>
  <c r="E1435" i="7"/>
  <c r="E1436" i="7"/>
  <c r="E1437" i="7"/>
  <c r="E1438" i="7"/>
  <c r="E1439" i="7"/>
  <c r="E1440" i="7"/>
  <c r="E1441" i="7"/>
  <c r="E1442" i="7"/>
  <c r="E1443" i="7"/>
  <c r="E1444" i="7"/>
  <c r="E1445" i="7"/>
  <c r="E1446" i="7"/>
  <c r="E1447" i="7"/>
  <c r="E1448" i="7"/>
  <c r="E1449" i="7"/>
  <c r="E1450" i="7"/>
  <c r="E1451" i="7"/>
  <c r="E1452" i="7"/>
  <c r="E1453" i="7"/>
  <c r="E1454" i="7"/>
  <c r="E1455" i="7"/>
  <c r="E1456" i="7"/>
  <c r="E1457" i="7"/>
  <c r="E1458" i="7"/>
  <c r="E1459" i="7"/>
  <c r="E1460" i="7"/>
  <c r="E1461" i="7"/>
  <c r="E1462" i="7"/>
  <c r="E1463" i="7"/>
  <c r="E1464" i="7"/>
  <c r="E1465" i="7"/>
  <c r="E1466" i="7"/>
  <c r="E1467" i="7"/>
  <c r="E1468" i="7"/>
  <c r="E1469" i="7"/>
  <c r="E1470" i="7"/>
  <c r="E1471" i="7"/>
  <c r="E1472" i="7"/>
  <c r="E1473" i="7"/>
  <c r="E1474" i="7"/>
  <c r="E1475" i="7"/>
  <c r="E1476" i="7"/>
  <c r="E1477" i="7"/>
  <c r="E1478" i="7"/>
  <c r="E1479" i="7"/>
  <c r="E1480" i="7"/>
  <c r="E1481" i="7"/>
  <c r="E1482" i="7"/>
  <c r="E1483" i="7"/>
  <c r="E1484" i="7"/>
  <c r="E1485" i="7"/>
  <c r="E1486" i="7"/>
  <c r="E1487" i="7"/>
  <c r="E1488" i="7"/>
  <c r="E1489" i="7"/>
  <c r="E1490" i="7"/>
  <c r="E1491" i="7"/>
  <c r="E1492" i="7"/>
  <c r="E1493" i="7"/>
  <c r="E1494" i="7"/>
  <c r="E1495" i="7"/>
  <c r="E1496" i="7"/>
  <c r="E1497" i="7"/>
  <c r="E1498" i="7"/>
  <c r="E1499" i="7"/>
  <c r="E1500" i="7"/>
  <c r="E1501" i="7"/>
  <c r="E1502" i="7"/>
  <c r="E1503" i="7"/>
  <c r="E1504" i="7"/>
  <c r="E1505" i="7"/>
  <c r="E1506" i="7"/>
  <c r="E1507" i="7"/>
  <c r="E1508" i="7"/>
  <c r="E1509" i="7"/>
  <c r="E1510" i="7"/>
  <c r="E1511" i="7"/>
  <c r="E1512" i="7"/>
  <c r="E1513" i="7"/>
  <c r="E1514" i="7"/>
  <c r="E1515" i="7"/>
  <c r="E1516" i="7"/>
  <c r="E1517" i="7"/>
  <c r="E1518" i="7"/>
  <c r="E1519" i="7"/>
  <c r="E1520" i="7"/>
  <c r="E1521" i="7"/>
  <c r="E1522" i="7"/>
  <c r="E1523" i="7"/>
  <c r="E1524" i="7"/>
  <c r="E1525" i="7"/>
  <c r="E1526" i="7"/>
  <c r="E1527" i="7"/>
  <c r="E1528" i="7"/>
  <c r="E1529" i="7"/>
  <c r="E1530" i="7"/>
  <c r="E1531" i="7"/>
  <c r="E1532" i="7"/>
  <c r="E1533" i="7"/>
  <c r="E1534" i="7"/>
  <c r="E1535" i="7"/>
  <c r="E1536" i="7"/>
  <c r="E1537" i="7"/>
  <c r="E1538" i="7"/>
  <c r="E1539" i="7"/>
  <c r="E1540" i="7"/>
  <c r="E1541" i="7"/>
  <c r="E1542" i="7"/>
  <c r="E1543" i="7"/>
  <c r="E1544" i="7"/>
  <c r="E1545" i="7"/>
  <c r="E1546" i="7"/>
  <c r="E1547" i="7"/>
  <c r="E1548" i="7"/>
  <c r="E1549" i="7"/>
  <c r="E1550" i="7"/>
  <c r="E1551" i="7"/>
  <c r="E1552" i="7"/>
  <c r="E1553" i="7"/>
  <c r="E1554" i="7"/>
  <c r="E1555" i="7"/>
  <c r="E1556" i="7"/>
  <c r="E1557" i="7"/>
  <c r="E1558" i="7"/>
  <c r="E1559" i="7"/>
  <c r="E1560" i="7"/>
  <c r="E1561" i="7"/>
  <c r="E1562" i="7"/>
  <c r="E1563" i="7"/>
  <c r="E1564" i="7"/>
  <c r="E1565" i="7"/>
  <c r="E1566" i="7"/>
  <c r="E1567" i="7"/>
  <c r="E1568" i="7"/>
  <c r="E1569" i="7"/>
  <c r="E1570" i="7"/>
  <c r="E1571" i="7"/>
  <c r="E1572" i="7"/>
  <c r="E1573" i="7"/>
  <c r="E1574" i="7"/>
  <c r="E1575" i="7"/>
  <c r="E1576" i="7"/>
  <c r="E1577" i="7"/>
  <c r="E1578" i="7"/>
  <c r="E1579" i="7"/>
  <c r="E1580" i="7"/>
  <c r="E1581" i="7"/>
  <c r="E1582" i="7"/>
  <c r="E1583" i="7"/>
  <c r="E1584" i="7"/>
  <c r="E1585" i="7"/>
  <c r="E1586" i="7"/>
  <c r="E1587" i="7"/>
  <c r="E1588" i="7"/>
  <c r="E1589" i="7"/>
  <c r="E1590" i="7"/>
  <c r="E1591" i="7"/>
  <c r="E1592" i="7"/>
  <c r="E1593" i="7"/>
  <c r="E1594" i="7"/>
  <c r="E1595" i="7"/>
  <c r="E1596" i="7"/>
  <c r="E1597" i="7"/>
  <c r="E1598" i="7"/>
  <c r="E1599" i="7"/>
  <c r="E1600" i="7"/>
  <c r="E1601" i="7"/>
  <c r="E1602" i="7"/>
  <c r="E1603" i="7"/>
  <c r="E1604" i="7"/>
  <c r="E1605" i="7"/>
  <c r="E1606" i="7"/>
  <c r="E1607" i="7"/>
  <c r="E1608" i="7"/>
  <c r="E1609" i="7"/>
  <c r="E1610" i="7"/>
  <c r="E1611" i="7"/>
  <c r="E1612" i="7"/>
  <c r="E1613" i="7"/>
  <c r="E1614" i="7"/>
  <c r="E1615" i="7"/>
  <c r="E1616" i="7"/>
  <c r="E1617" i="7"/>
  <c r="E1618" i="7"/>
  <c r="E1619" i="7"/>
  <c r="E1620" i="7"/>
  <c r="E1621" i="7"/>
  <c r="E1622" i="7"/>
  <c r="E1623" i="7"/>
  <c r="E1624" i="7"/>
  <c r="E1625" i="7"/>
  <c r="E1626" i="7"/>
  <c r="E1627" i="7"/>
  <c r="E1628" i="7"/>
  <c r="E1629" i="7"/>
  <c r="E1630" i="7"/>
  <c r="E1631" i="7"/>
  <c r="E1632" i="7"/>
  <c r="E1633" i="7"/>
  <c r="E1634" i="7"/>
  <c r="E1635" i="7"/>
  <c r="E1636" i="7"/>
  <c r="E1637" i="7"/>
  <c r="E1638" i="7"/>
  <c r="E1639" i="7"/>
  <c r="E1640" i="7"/>
  <c r="E1641" i="7"/>
  <c r="E1642" i="7"/>
  <c r="E1643" i="7"/>
  <c r="E1644" i="7"/>
  <c r="E1645" i="7"/>
  <c r="E1646" i="7"/>
  <c r="E1647" i="7"/>
  <c r="E1648" i="7"/>
  <c r="E1649" i="7"/>
  <c r="E1650" i="7"/>
  <c r="E1651" i="7"/>
  <c r="E1652" i="7"/>
  <c r="E1653" i="7"/>
  <c r="E1654" i="7"/>
  <c r="E1655" i="7"/>
  <c r="E1656" i="7"/>
  <c r="E1657" i="7"/>
  <c r="E1658" i="7"/>
  <c r="E1659" i="7"/>
  <c r="E1660" i="7"/>
  <c r="E1661" i="7"/>
  <c r="E1662" i="7"/>
  <c r="E1663" i="7"/>
  <c r="E1664" i="7"/>
  <c r="E1665" i="7"/>
  <c r="E1666" i="7"/>
  <c r="E1667" i="7"/>
  <c r="E1668" i="7"/>
  <c r="E1669" i="7"/>
  <c r="E1670" i="7"/>
  <c r="E1399" i="7"/>
  <c r="C12" i="10" l="1"/>
  <c r="C13" i="10" s="1"/>
  <c r="C14" i="10" s="1"/>
  <c r="D1936" i="7"/>
  <c r="D1937" i="7"/>
  <c r="D1938" i="7"/>
  <c r="D1939" i="7"/>
  <c r="D1940" i="7"/>
  <c r="D1941" i="7"/>
  <c r="D1942" i="7"/>
  <c r="D1935" i="7"/>
  <c r="D1673" i="7"/>
  <c r="D1674" i="7"/>
  <c r="D1675" i="7"/>
  <c r="D1676" i="7"/>
  <c r="D1677" i="7"/>
  <c r="D1678" i="7"/>
  <c r="D1679" i="7"/>
  <c r="D1680" i="7"/>
  <c r="D1681" i="7"/>
  <c r="D1682" i="7"/>
  <c r="D1683" i="7"/>
  <c r="D1684" i="7"/>
  <c r="D1685" i="7"/>
  <c r="D1686" i="7"/>
  <c r="D1687" i="7"/>
  <c r="D1688" i="7"/>
  <c r="D1689" i="7"/>
  <c r="D1690" i="7"/>
  <c r="D1691" i="7"/>
  <c r="D1692" i="7"/>
  <c r="D1693" i="7"/>
  <c r="D1694" i="7"/>
  <c r="D1695" i="7"/>
  <c r="D1696" i="7"/>
  <c r="D1697" i="7"/>
  <c r="D1698" i="7"/>
  <c r="D1699" i="7"/>
  <c r="D1700" i="7"/>
  <c r="D1701" i="7"/>
  <c r="D1702" i="7"/>
  <c r="D1703" i="7"/>
  <c r="D1704" i="7"/>
  <c r="D1705" i="7"/>
  <c r="D1706" i="7"/>
  <c r="D1707" i="7"/>
  <c r="D1708" i="7"/>
  <c r="D1709" i="7"/>
  <c r="D1710" i="7"/>
  <c r="D1711" i="7"/>
  <c r="D1712" i="7"/>
  <c r="D1713" i="7"/>
  <c r="D1714" i="7"/>
  <c r="D1715" i="7"/>
  <c r="D1716" i="7"/>
  <c r="D1717" i="7"/>
  <c r="D1718" i="7"/>
  <c r="D1719" i="7"/>
  <c r="D1720" i="7"/>
  <c r="D1721" i="7"/>
  <c r="D1722" i="7"/>
  <c r="D1723" i="7"/>
  <c r="D1724" i="7"/>
  <c r="D1725" i="7"/>
  <c r="D1726" i="7"/>
  <c r="D1727" i="7"/>
  <c r="D1728" i="7"/>
  <c r="D1729" i="7"/>
  <c r="D1730" i="7"/>
  <c r="D1731" i="7"/>
  <c r="D1732" i="7"/>
  <c r="D1733" i="7"/>
  <c r="D1734" i="7"/>
  <c r="D1735" i="7"/>
  <c r="D1736" i="7"/>
  <c r="D1737" i="7"/>
  <c r="D1738" i="7"/>
  <c r="D1739" i="7"/>
  <c r="D1740" i="7"/>
  <c r="D1741" i="7"/>
  <c r="D1742" i="7"/>
  <c r="D1743" i="7"/>
  <c r="D1744" i="7"/>
  <c r="D1745" i="7"/>
  <c r="D1746" i="7"/>
  <c r="D1747" i="7"/>
  <c r="D1748" i="7"/>
  <c r="D1749" i="7"/>
  <c r="D1750" i="7"/>
  <c r="D1751" i="7"/>
  <c r="D1752" i="7"/>
  <c r="D1753" i="7"/>
  <c r="D1754" i="7"/>
  <c r="D1755" i="7"/>
  <c r="D1756" i="7"/>
  <c r="D1757" i="7"/>
  <c r="D1758" i="7"/>
  <c r="D1759" i="7"/>
  <c r="D1672" i="7"/>
  <c r="D1400" i="7"/>
  <c r="D1401" i="7"/>
  <c r="D1402" i="7"/>
  <c r="D1403" i="7"/>
  <c r="D1404" i="7"/>
  <c r="D1405" i="7"/>
  <c r="D1406" i="7"/>
  <c r="D1407" i="7"/>
  <c r="D1408" i="7"/>
  <c r="D1409" i="7"/>
  <c r="D1410" i="7"/>
  <c r="D1411" i="7"/>
  <c r="D1412" i="7"/>
  <c r="D1413" i="7"/>
  <c r="D1414" i="7"/>
  <c r="D1415" i="7"/>
  <c r="D1416" i="7"/>
  <c r="D1417" i="7"/>
  <c r="D1418" i="7"/>
  <c r="D1419" i="7"/>
  <c r="D1420" i="7"/>
  <c r="D1421" i="7"/>
  <c r="D1422" i="7"/>
  <c r="D1423" i="7"/>
  <c r="D1424" i="7"/>
  <c r="D1425" i="7"/>
  <c r="D1426" i="7"/>
  <c r="D1427" i="7"/>
  <c r="D1428" i="7"/>
  <c r="D1429" i="7"/>
  <c r="D1430" i="7"/>
  <c r="D1431" i="7"/>
  <c r="D1432" i="7"/>
  <c r="D1433" i="7"/>
  <c r="D1434" i="7"/>
  <c r="D1435" i="7"/>
  <c r="D1436" i="7"/>
  <c r="D1437" i="7"/>
  <c r="D1438" i="7"/>
  <c r="D1439" i="7"/>
  <c r="D1440" i="7"/>
  <c r="D1441" i="7"/>
  <c r="D1442" i="7"/>
  <c r="D1443" i="7"/>
  <c r="D1444" i="7"/>
  <c r="D1445" i="7"/>
  <c r="D1446" i="7"/>
  <c r="D1447" i="7"/>
  <c r="D1448" i="7"/>
  <c r="D1449" i="7"/>
  <c r="D1450" i="7"/>
  <c r="D1451" i="7"/>
  <c r="D1452" i="7"/>
  <c r="D1453" i="7"/>
  <c r="D1454" i="7"/>
  <c r="D1455" i="7"/>
  <c r="D1456" i="7"/>
  <c r="D1457" i="7"/>
  <c r="D1458" i="7"/>
  <c r="D1459" i="7"/>
  <c r="D1460" i="7"/>
  <c r="D1461" i="7"/>
  <c r="D1462" i="7"/>
  <c r="D1463" i="7"/>
  <c r="D1464" i="7"/>
  <c r="D1465" i="7"/>
  <c r="D1466" i="7"/>
  <c r="D1467" i="7"/>
  <c r="D1468" i="7"/>
  <c r="D1469" i="7"/>
  <c r="D1470" i="7"/>
  <c r="D1471" i="7"/>
  <c r="D1472" i="7"/>
  <c r="D1473" i="7"/>
  <c r="D1474" i="7"/>
  <c r="D1475" i="7"/>
  <c r="D1476" i="7"/>
  <c r="D1477" i="7"/>
  <c r="D1478" i="7"/>
  <c r="D1479" i="7"/>
  <c r="D1480" i="7"/>
  <c r="D1481" i="7"/>
  <c r="D1482" i="7"/>
  <c r="D1483" i="7"/>
  <c r="D1484" i="7"/>
  <c r="D1485" i="7"/>
  <c r="D1486" i="7"/>
  <c r="D1487" i="7"/>
  <c r="D1488" i="7"/>
  <c r="D1489" i="7"/>
  <c r="D1490" i="7"/>
  <c r="D1491" i="7"/>
  <c r="D1492" i="7"/>
  <c r="D1493" i="7"/>
  <c r="D1494" i="7"/>
  <c r="D1495" i="7"/>
  <c r="D1496" i="7"/>
  <c r="D1497" i="7"/>
  <c r="D1498" i="7"/>
  <c r="D1499" i="7"/>
  <c r="D1500" i="7"/>
  <c r="D1501" i="7"/>
  <c r="D1502" i="7"/>
  <c r="D1503" i="7"/>
  <c r="D1504" i="7"/>
  <c r="D1505" i="7"/>
  <c r="D1506" i="7"/>
  <c r="D1507" i="7"/>
  <c r="D1508" i="7"/>
  <c r="D1509" i="7"/>
  <c r="D1510" i="7"/>
  <c r="D1511" i="7"/>
  <c r="D1512" i="7"/>
  <c r="D1513" i="7"/>
  <c r="D1514" i="7"/>
  <c r="D1515" i="7"/>
  <c r="D1516" i="7"/>
  <c r="D1517" i="7"/>
  <c r="D1518" i="7"/>
  <c r="D1519" i="7"/>
  <c r="D1520" i="7"/>
  <c r="D1521" i="7"/>
  <c r="D1522" i="7"/>
  <c r="D1523" i="7"/>
  <c r="D1524" i="7"/>
  <c r="D1525" i="7"/>
  <c r="D1526" i="7"/>
  <c r="D1527" i="7"/>
  <c r="D1528" i="7"/>
  <c r="D1529" i="7"/>
  <c r="D1530" i="7"/>
  <c r="D1531" i="7"/>
  <c r="D1532" i="7"/>
  <c r="D1533" i="7"/>
  <c r="D1534" i="7"/>
  <c r="D1535" i="7"/>
  <c r="D1536" i="7"/>
  <c r="D1537" i="7"/>
  <c r="D1538" i="7"/>
  <c r="D1539" i="7"/>
  <c r="D1540" i="7"/>
  <c r="D1541" i="7"/>
  <c r="D1542" i="7"/>
  <c r="D1543" i="7"/>
  <c r="D1544" i="7"/>
  <c r="D1545" i="7"/>
  <c r="D1546" i="7"/>
  <c r="D1547" i="7"/>
  <c r="D1548" i="7"/>
  <c r="D1549" i="7"/>
  <c r="D1550" i="7"/>
  <c r="D1551" i="7"/>
  <c r="D1552" i="7"/>
  <c r="D1553" i="7"/>
  <c r="D1554" i="7"/>
  <c r="D1555" i="7"/>
  <c r="D1556" i="7"/>
  <c r="D1557" i="7"/>
  <c r="D1558" i="7"/>
  <c r="D1559" i="7"/>
  <c r="D1560" i="7"/>
  <c r="D1561" i="7"/>
  <c r="D1562" i="7"/>
  <c r="D1563" i="7"/>
  <c r="D1564" i="7"/>
  <c r="D1565" i="7"/>
  <c r="D1566" i="7"/>
  <c r="D1567" i="7"/>
  <c r="D1568" i="7"/>
  <c r="D1569" i="7"/>
  <c r="D1570" i="7"/>
  <c r="D1571" i="7"/>
  <c r="D1572" i="7"/>
  <c r="D1573" i="7"/>
  <c r="D1574" i="7"/>
  <c r="D1575" i="7"/>
  <c r="D1576" i="7"/>
  <c r="D1577" i="7"/>
  <c r="D1578" i="7"/>
  <c r="D1579" i="7"/>
  <c r="D1580" i="7"/>
  <c r="D1581" i="7"/>
  <c r="D1582" i="7"/>
  <c r="D1583" i="7"/>
  <c r="D1584" i="7"/>
  <c r="D1585" i="7"/>
  <c r="D1586" i="7"/>
  <c r="D1587" i="7"/>
  <c r="D1588" i="7"/>
  <c r="D1589" i="7"/>
  <c r="D1590" i="7"/>
  <c r="D1591" i="7"/>
  <c r="D1592" i="7"/>
  <c r="D1593" i="7"/>
  <c r="D1594" i="7"/>
  <c r="D1595" i="7"/>
  <c r="D1596" i="7"/>
  <c r="D1597" i="7"/>
  <c r="D1598" i="7"/>
  <c r="D1599" i="7"/>
  <c r="D1600" i="7"/>
  <c r="D1601" i="7"/>
  <c r="D1602" i="7"/>
  <c r="D1603" i="7"/>
  <c r="D1604" i="7"/>
  <c r="D1605" i="7"/>
  <c r="D1606" i="7"/>
  <c r="D1607" i="7"/>
  <c r="D1608" i="7"/>
  <c r="D1609" i="7"/>
  <c r="D1610" i="7"/>
  <c r="D1611" i="7"/>
  <c r="D1612" i="7"/>
  <c r="D1613" i="7"/>
  <c r="D1614" i="7"/>
  <c r="D1615" i="7"/>
  <c r="D1616" i="7"/>
  <c r="D1617" i="7"/>
  <c r="D1618" i="7"/>
  <c r="D1619" i="7"/>
  <c r="D1620" i="7"/>
  <c r="D1621" i="7"/>
  <c r="D1622" i="7"/>
  <c r="D1623" i="7"/>
  <c r="D1624" i="7"/>
  <c r="D1625" i="7"/>
  <c r="D1626" i="7"/>
  <c r="D1627" i="7"/>
  <c r="D1628" i="7"/>
  <c r="D1629" i="7"/>
  <c r="D1630" i="7"/>
  <c r="D1631" i="7"/>
  <c r="D1632" i="7"/>
  <c r="D1633" i="7"/>
  <c r="D1634" i="7"/>
  <c r="D1635" i="7"/>
  <c r="D1636" i="7"/>
  <c r="D1637" i="7"/>
  <c r="D1638" i="7"/>
  <c r="D1639" i="7"/>
  <c r="D1640" i="7"/>
  <c r="D1641" i="7"/>
  <c r="D1642" i="7"/>
  <c r="D1643" i="7"/>
  <c r="D1644" i="7"/>
  <c r="D1645" i="7"/>
  <c r="D1646" i="7"/>
  <c r="D1647" i="7"/>
  <c r="D1648" i="7"/>
  <c r="D1649" i="7"/>
  <c r="D1650" i="7"/>
  <c r="D1651" i="7"/>
  <c r="D1652" i="7"/>
  <c r="D1653" i="7"/>
  <c r="D1654" i="7"/>
  <c r="D1655" i="7"/>
  <c r="D1656" i="7"/>
  <c r="D1657" i="7"/>
  <c r="D1658" i="7"/>
  <c r="D1659" i="7"/>
  <c r="D1660" i="7"/>
  <c r="D1661" i="7"/>
  <c r="D1662" i="7"/>
  <c r="D1663" i="7"/>
  <c r="D1664" i="7"/>
  <c r="D1665" i="7"/>
  <c r="D1666" i="7"/>
  <c r="D1667" i="7"/>
  <c r="D1668" i="7"/>
  <c r="D1669" i="7"/>
  <c r="D1670" i="7"/>
  <c r="D1399" i="7"/>
  <c r="D1933" i="7" l="1"/>
  <c r="D1932" i="7"/>
  <c r="D1931" i="7"/>
  <c r="D1930" i="7"/>
  <c r="D1929" i="7"/>
  <c r="D1928" i="7"/>
  <c r="D1927" i="7"/>
  <c r="D1926" i="7"/>
  <c r="D1925" i="7"/>
  <c r="D1924" i="7"/>
  <c r="D1923" i="7"/>
  <c r="D1922" i="7"/>
  <c r="D1921" i="7"/>
  <c r="D1920" i="7"/>
  <c r="D1919" i="7"/>
  <c r="D1904" i="7"/>
  <c r="D1905" i="7"/>
  <c r="D1906" i="7"/>
  <c r="D1907" i="7"/>
  <c r="D1908" i="7"/>
  <c r="D1909" i="7"/>
  <c r="D1910" i="7"/>
  <c r="D1911" i="7"/>
  <c r="D1912" i="7"/>
  <c r="D1913" i="7"/>
  <c r="D1914" i="7"/>
  <c r="D1915" i="7"/>
  <c r="D1916" i="7"/>
  <c r="D1917" i="7"/>
  <c r="D1903" i="7"/>
  <c r="D1762" i="7"/>
  <c r="D1763" i="7"/>
  <c r="D1764" i="7"/>
  <c r="D1765" i="7"/>
  <c r="D1766" i="7"/>
  <c r="D1767" i="7"/>
  <c r="D1768" i="7"/>
  <c r="D1769" i="7"/>
  <c r="D1770" i="7"/>
  <c r="D1771" i="7"/>
  <c r="D1772" i="7"/>
  <c r="D1773" i="7"/>
  <c r="D1774" i="7"/>
  <c r="D1775" i="7"/>
  <c r="D1776" i="7"/>
  <c r="D1777" i="7"/>
  <c r="D1778" i="7"/>
  <c r="D1779" i="7"/>
  <c r="D1780" i="7"/>
  <c r="D1781" i="7"/>
  <c r="D1782" i="7"/>
  <c r="D1783" i="7"/>
  <c r="D1784" i="7"/>
  <c r="D1785" i="7"/>
  <c r="D1786" i="7"/>
  <c r="D1787" i="7"/>
  <c r="D1788" i="7"/>
  <c r="D1789" i="7"/>
  <c r="D1790" i="7"/>
  <c r="D1791" i="7"/>
  <c r="D1792" i="7"/>
  <c r="D1793" i="7"/>
  <c r="D1794" i="7"/>
  <c r="D1795" i="7"/>
  <c r="D1796" i="7"/>
  <c r="D1797" i="7"/>
  <c r="D1798" i="7"/>
  <c r="D1799" i="7"/>
  <c r="D1800" i="7"/>
  <c r="D1801" i="7"/>
  <c r="D1802" i="7"/>
  <c r="D1803" i="7"/>
  <c r="D1804" i="7"/>
  <c r="D1805" i="7"/>
  <c r="D1806" i="7"/>
  <c r="D1807" i="7"/>
  <c r="D1808" i="7"/>
  <c r="D1809" i="7"/>
  <c r="D1810" i="7"/>
  <c r="D1811" i="7"/>
  <c r="D1812" i="7"/>
  <c r="D1813" i="7"/>
  <c r="D1814" i="7"/>
  <c r="D1815" i="7"/>
  <c r="D1816" i="7"/>
  <c r="D1817" i="7"/>
  <c r="D1818" i="7"/>
  <c r="D1819" i="7"/>
  <c r="D1820" i="7"/>
  <c r="D1821" i="7"/>
  <c r="D1822" i="7"/>
  <c r="D1823" i="7"/>
  <c r="D1824" i="7"/>
  <c r="D1825" i="7"/>
  <c r="D1826" i="7"/>
  <c r="D1827" i="7"/>
  <c r="D1828" i="7"/>
  <c r="D1829" i="7"/>
  <c r="D1830" i="7"/>
  <c r="D1831" i="7"/>
  <c r="D1832" i="7"/>
  <c r="D1833" i="7"/>
  <c r="D1834" i="7"/>
  <c r="D1835" i="7"/>
  <c r="D1836" i="7"/>
  <c r="D1837" i="7"/>
  <c r="D1838" i="7"/>
  <c r="D1839" i="7"/>
  <c r="D1840" i="7"/>
  <c r="D1841" i="7"/>
  <c r="D1842" i="7"/>
  <c r="D1843" i="7"/>
  <c r="D1844" i="7"/>
  <c r="D1845" i="7"/>
  <c r="D1846" i="7"/>
  <c r="D1847" i="7"/>
  <c r="D1848" i="7"/>
  <c r="D1849" i="7"/>
  <c r="D1850" i="7"/>
  <c r="D1851" i="7"/>
  <c r="D1852" i="7"/>
  <c r="D1853" i="7"/>
  <c r="D1854" i="7"/>
  <c r="D1855" i="7"/>
  <c r="D1856" i="7"/>
  <c r="D1857" i="7"/>
  <c r="D1858" i="7"/>
  <c r="D1859" i="7"/>
  <c r="D1860" i="7"/>
  <c r="D1861" i="7"/>
  <c r="D1862" i="7"/>
  <c r="D1863" i="7"/>
  <c r="D1864" i="7"/>
  <c r="D1865" i="7"/>
  <c r="D1866" i="7"/>
  <c r="D1867" i="7"/>
  <c r="D1868" i="7"/>
  <c r="D1869" i="7"/>
  <c r="D1870" i="7"/>
  <c r="D1871" i="7"/>
  <c r="D1872" i="7"/>
  <c r="D1873" i="7"/>
  <c r="D1874" i="7"/>
  <c r="D1875" i="7"/>
  <c r="D1876" i="7"/>
  <c r="D1877" i="7"/>
  <c r="D1878" i="7"/>
  <c r="D1879" i="7"/>
  <c r="D1880" i="7"/>
  <c r="D1881" i="7"/>
  <c r="D1882" i="7"/>
  <c r="D1883" i="7"/>
  <c r="D1884" i="7"/>
  <c r="D1885" i="7"/>
  <c r="D1886" i="7"/>
  <c r="D1887" i="7"/>
  <c r="D1888" i="7"/>
  <c r="D1889" i="7"/>
  <c r="D1890" i="7"/>
  <c r="D1891" i="7"/>
  <c r="D1892" i="7"/>
  <c r="D1893" i="7"/>
  <c r="D1894" i="7"/>
  <c r="D1895" i="7"/>
  <c r="D1896" i="7"/>
  <c r="D1897" i="7"/>
  <c r="D1898" i="7"/>
  <c r="D1899" i="7"/>
  <c r="D1900" i="7"/>
  <c r="D1901" i="7"/>
  <c r="D1761" i="7"/>
  <c r="D1325" i="7" l="1"/>
  <c r="D1326" i="7"/>
  <c r="D1327" i="7"/>
  <c r="D1328" i="7"/>
  <c r="D1329" i="7"/>
  <c r="D1330" i="7"/>
  <c r="D1331" i="7"/>
  <c r="D1332" i="7"/>
  <c r="D1333" i="7"/>
  <c r="D1334" i="7"/>
  <c r="D1335" i="7"/>
  <c r="D1336" i="7"/>
  <c r="D1337" i="7"/>
  <c r="D1338" i="7"/>
  <c r="D1339" i="7"/>
  <c r="D1340" i="7"/>
  <c r="D1341" i="7"/>
  <c r="D1342" i="7"/>
  <c r="D1343" i="7"/>
  <c r="D1344" i="7"/>
  <c r="D1345" i="7"/>
  <c r="D1346" i="7"/>
  <c r="D1347" i="7"/>
  <c r="D1348" i="7"/>
  <c r="D1349" i="7"/>
  <c r="D1350" i="7"/>
  <c r="D1351" i="7"/>
  <c r="D1352" i="7"/>
  <c r="D1353" i="7"/>
  <c r="D1354" i="7"/>
  <c r="D1355" i="7"/>
  <c r="D1356" i="7"/>
  <c r="D1357" i="7"/>
  <c r="D1358" i="7"/>
  <c r="D1359" i="7"/>
  <c r="D1360" i="7"/>
  <c r="D1361" i="7"/>
  <c r="D1362" i="7"/>
  <c r="D1363" i="7"/>
  <c r="D1364" i="7"/>
  <c r="D1365" i="7"/>
  <c r="D1366" i="7"/>
  <c r="D1367" i="7"/>
  <c r="D1368" i="7"/>
  <c r="D1369" i="7"/>
  <c r="D1370" i="7"/>
  <c r="D1371" i="7"/>
  <c r="D1372" i="7"/>
  <c r="D1373" i="7"/>
  <c r="D1374" i="7"/>
  <c r="D1375" i="7"/>
  <c r="D1376" i="7"/>
  <c r="D1377" i="7"/>
  <c r="D1378" i="7"/>
  <c r="D1379" i="7"/>
  <c r="D1380" i="7"/>
  <c r="D1381" i="7"/>
  <c r="D1382" i="7"/>
  <c r="D1383" i="7"/>
  <c r="D1384" i="7"/>
  <c r="D1385" i="7"/>
  <c r="D1386" i="7"/>
  <c r="D1387" i="7"/>
  <c r="D1388" i="7"/>
  <c r="D1389" i="7"/>
  <c r="D1390" i="7"/>
  <c r="D1391" i="7"/>
  <c r="D1392" i="7"/>
  <c r="D1393" i="7"/>
  <c r="D1394" i="7"/>
  <c r="D1395" i="7"/>
  <c r="D1396" i="7"/>
  <c r="D1397" i="7"/>
  <c r="D1324" i="7"/>
  <c r="D1273" i="7"/>
  <c r="D1274" i="7"/>
  <c r="D1275" i="7"/>
  <c r="D1276" i="7"/>
  <c r="D1277" i="7"/>
  <c r="D1278" i="7"/>
  <c r="D1279" i="7"/>
  <c r="D1280" i="7"/>
  <c r="D1281" i="7"/>
  <c r="D1282" i="7"/>
  <c r="D1283" i="7"/>
  <c r="D1284" i="7"/>
  <c r="D1285" i="7"/>
  <c r="D1286" i="7"/>
  <c r="D1287" i="7"/>
  <c r="D1288" i="7"/>
  <c r="D1289" i="7"/>
  <c r="D1290" i="7"/>
  <c r="D1291" i="7"/>
  <c r="D1292" i="7"/>
  <c r="D1293" i="7"/>
  <c r="D1294" i="7"/>
  <c r="D1295" i="7"/>
  <c r="D1296" i="7"/>
  <c r="D1297" i="7"/>
  <c r="D1298" i="7"/>
  <c r="D1299" i="7"/>
  <c r="D1300" i="7"/>
  <c r="D1301" i="7"/>
  <c r="D1302" i="7"/>
  <c r="D1303" i="7"/>
  <c r="D1304" i="7"/>
  <c r="D1305" i="7"/>
  <c r="D1306" i="7"/>
  <c r="D1307" i="7"/>
  <c r="D1308" i="7"/>
  <c r="D1309" i="7"/>
  <c r="D1310" i="7"/>
  <c r="D1311" i="7"/>
  <c r="D1312" i="7"/>
  <c r="D1313" i="7"/>
  <c r="D1314" i="7"/>
  <c r="D1315" i="7"/>
  <c r="D1316" i="7"/>
  <c r="D1317" i="7"/>
  <c r="D1318" i="7"/>
  <c r="D1319" i="7"/>
  <c r="D1320" i="7"/>
  <c r="D1321" i="7"/>
  <c r="D1322" i="7"/>
  <c r="D1272" i="7"/>
  <c r="D1147" i="7"/>
  <c r="D1148" i="7"/>
  <c r="D1149" i="7"/>
  <c r="D1150" i="7"/>
  <c r="D1151" i="7"/>
  <c r="D1152" i="7"/>
  <c r="D1153" i="7"/>
  <c r="D1154" i="7"/>
  <c r="D1155" i="7"/>
  <c r="D1156" i="7"/>
  <c r="D1157" i="7"/>
  <c r="D1158" i="7"/>
  <c r="D1159" i="7"/>
  <c r="D1160" i="7"/>
  <c r="D1161" i="7"/>
  <c r="D1162" i="7"/>
  <c r="D1163" i="7"/>
  <c r="D1164" i="7"/>
  <c r="D1165" i="7"/>
  <c r="D1166" i="7"/>
  <c r="D1167" i="7"/>
  <c r="D1168" i="7"/>
  <c r="D1169" i="7"/>
  <c r="D1170" i="7"/>
  <c r="D1171" i="7"/>
  <c r="D1172" i="7"/>
  <c r="D1173" i="7"/>
  <c r="D1174" i="7"/>
  <c r="D1175" i="7"/>
  <c r="D1176" i="7"/>
  <c r="D1177" i="7"/>
  <c r="D1178" i="7"/>
  <c r="D1179" i="7"/>
  <c r="D1180" i="7"/>
  <c r="D1181" i="7"/>
  <c r="D1182" i="7"/>
  <c r="D1183" i="7"/>
  <c r="D1184" i="7"/>
  <c r="D1185" i="7"/>
  <c r="D1186" i="7"/>
  <c r="D1187" i="7"/>
  <c r="D1188" i="7"/>
  <c r="D1189" i="7"/>
  <c r="D1190" i="7"/>
  <c r="D1191" i="7"/>
  <c r="D1192" i="7"/>
  <c r="D1193" i="7"/>
  <c r="D1194" i="7"/>
  <c r="D1195" i="7"/>
  <c r="D1196" i="7"/>
  <c r="D1197" i="7"/>
  <c r="D1198" i="7"/>
  <c r="D1199" i="7"/>
  <c r="D1200" i="7"/>
  <c r="D1201" i="7"/>
  <c r="D1202" i="7"/>
  <c r="D1203" i="7"/>
  <c r="D1204" i="7"/>
  <c r="D1205" i="7"/>
  <c r="D1206" i="7"/>
  <c r="D1207" i="7"/>
  <c r="D1208" i="7"/>
  <c r="D1209" i="7"/>
  <c r="D1210" i="7"/>
  <c r="D1211" i="7"/>
  <c r="D1212" i="7"/>
  <c r="D1213" i="7"/>
  <c r="D1214" i="7"/>
  <c r="D1215" i="7"/>
  <c r="D1216" i="7"/>
  <c r="D1217" i="7"/>
  <c r="D1218" i="7"/>
  <c r="D1219" i="7"/>
  <c r="D1220" i="7"/>
  <c r="D1221" i="7"/>
  <c r="D1222" i="7"/>
  <c r="D1223" i="7"/>
  <c r="D1224" i="7"/>
  <c r="D1225" i="7"/>
  <c r="D1226" i="7"/>
  <c r="D1227" i="7"/>
  <c r="D1228" i="7"/>
  <c r="D1229" i="7"/>
  <c r="D1230" i="7"/>
  <c r="D1231" i="7"/>
  <c r="D1232" i="7"/>
  <c r="D1233" i="7"/>
  <c r="D1234" i="7"/>
  <c r="D1235" i="7"/>
  <c r="D1236" i="7"/>
  <c r="D1237" i="7"/>
  <c r="D1238" i="7"/>
  <c r="D1239" i="7"/>
  <c r="D1240" i="7"/>
  <c r="D1241" i="7"/>
  <c r="D1242" i="7"/>
  <c r="D1243" i="7"/>
  <c r="D1244" i="7"/>
  <c r="D1245" i="7"/>
  <c r="D1246" i="7"/>
  <c r="D1247" i="7"/>
  <c r="D1248" i="7"/>
  <c r="D1249" i="7"/>
  <c r="D1250" i="7"/>
  <c r="D1251" i="7"/>
  <c r="D1252" i="7"/>
  <c r="D1253" i="7"/>
  <c r="D1254" i="7"/>
  <c r="D1255" i="7"/>
  <c r="D1256" i="7"/>
  <c r="D1257" i="7"/>
  <c r="D1258" i="7"/>
  <c r="D1259" i="7"/>
  <c r="D1260" i="7"/>
  <c r="D1261" i="7"/>
  <c r="D1262" i="7"/>
  <c r="D1263" i="7"/>
  <c r="D1264" i="7"/>
  <c r="D1265" i="7"/>
  <c r="D1266" i="7"/>
  <c r="D1267" i="7"/>
  <c r="D1268" i="7"/>
  <c r="D1269" i="7"/>
  <c r="D1270" i="7"/>
  <c r="D1146" i="7"/>
  <c r="D1144" i="7" l="1"/>
  <c r="D1143" i="7"/>
  <c r="D1142" i="7"/>
  <c r="D1141" i="7"/>
  <c r="D1140" i="7"/>
  <c r="D1139" i="7"/>
  <c r="D1138" i="7"/>
  <c r="D1137" i="7"/>
  <c r="D1136" i="7"/>
  <c r="D1135" i="7"/>
  <c r="D1134" i="7"/>
  <c r="D1133" i="7"/>
  <c r="D1132" i="7"/>
  <c r="D1131" i="7"/>
  <c r="D1130" i="7"/>
  <c r="D1129" i="7"/>
  <c r="D1128" i="7"/>
  <c r="D1127" i="7"/>
  <c r="D1126" i="7"/>
  <c r="D1125" i="7"/>
  <c r="D1124" i="7"/>
  <c r="D1123" i="7"/>
  <c r="D1122" i="7"/>
  <c r="D1121" i="7"/>
  <c r="D1120" i="7"/>
  <c r="D1119" i="7"/>
  <c r="D1118" i="7"/>
  <c r="D1117" i="7"/>
  <c r="D1116" i="7"/>
  <c r="D1115" i="7"/>
  <c r="D1114" i="7"/>
  <c r="D1113" i="7"/>
  <c r="D1112" i="7"/>
  <c r="D1111" i="7"/>
  <c r="D1110" i="7"/>
  <c r="D1109" i="7"/>
  <c r="D1108" i="7"/>
  <c r="D1107" i="7"/>
  <c r="D1106" i="7"/>
  <c r="D1105" i="7"/>
  <c r="D1104" i="7"/>
  <c r="D1103" i="7"/>
  <c r="D1102" i="7"/>
  <c r="D1101" i="7"/>
  <c r="D1100" i="7"/>
  <c r="D1099" i="7"/>
  <c r="D1098" i="7"/>
  <c r="D1097" i="7"/>
  <c r="D1096" i="7"/>
  <c r="D1095" i="7"/>
  <c r="D1094" i="7"/>
  <c r="D1093" i="7"/>
  <c r="D1092" i="7"/>
  <c r="D1091" i="7"/>
  <c r="D1090" i="7"/>
  <c r="D1089" i="7"/>
  <c r="D1088" i="7"/>
  <c r="D1087" i="7"/>
  <c r="D1086" i="7"/>
  <c r="D1085" i="7"/>
  <c r="D1084" i="7"/>
  <c r="D1083" i="7"/>
  <c r="D1082" i="7"/>
  <c r="D1081" i="7"/>
  <c r="D1080" i="7"/>
  <c r="D1079" i="7"/>
  <c r="D1078" i="7"/>
  <c r="D1077" i="7"/>
  <c r="D1076" i="7"/>
  <c r="D1075" i="7"/>
  <c r="D1074" i="7"/>
  <c r="D1073" i="7"/>
  <c r="D1072" i="7"/>
  <c r="D1071" i="7"/>
  <c r="D1070" i="7"/>
  <c r="D1069" i="7"/>
  <c r="D1068" i="7"/>
  <c r="D1067" i="7"/>
  <c r="D1066" i="7"/>
  <c r="D1065" i="7"/>
  <c r="D1064" i="7"/>
  <c r="D1063" i="7"/>
  <c r="D1062" i="7"/>
  <c r="D1061" i="7"/>
  <c r="D1060" i="7"/>
  <c r="D1059" i="7"/>
  <c r="D1058" i="7"/>
  <c r="D1057" i="7"/>
  <c r="D1056" i="7"/>
  <c r="D1055" i="7"/>
  <c r="D1054" i="7"/>
  <c r="D1053" i="7"/>
  <c r="D1052" i="7"/>
  <c r="D1051" i="7"/>
  <c r="D1050" i="7"/>
  <c r="D1049" i="7"/>
  <c r="D1048" i="7"/>
  <c r="D1047" i="7"/>
  <c r="D1046" i="7"/>
  <c r="D1045" i="7"/>
  <c r="D1044" i="7"/>
  <c r="D1043" i="7"/>
  <c r="D1042" i="7"/>
  <c r="D1041" i="7"/>
  <c r="D1040" i="7"/>
  <c r="D1039" i="7"/>
  <c r="D1038" i="7"/>
  <c r="D1037" i="7"/>
  <c r="D1036" i="7"/>
  <c r="D1035" i="7"/>
  <c r="D1034" i="7"/>
  <c r="D1033" i="7"/>
  <c r="D1032" i="7"/>
  <c r="D1031" i="7"/>
  <c r="D1030" i="7"/>
  <c r="D1029" i="7"/>
  <c r="D1028" i="7"/>
  <c r="D1027" i="7"/>
  <c r="D1026" i="7"/>
  <c r="D1025" i="7"/>
  <c r="D1024" i="7"/>
  <c r="D1023" i="7"/>
  <c r="D1022" i="7"/>
  <c r="D1021" i="7"/>
  <c r="D1020" i="7"/>
  <c r="D1019" i="7"/>
  <c r="D1018" i="7"/>
  <c r="D1017" i="7"/>
  <c r="D1016" i="7"/>
  <c r="D1015" i="7"/>
  <c r="D1014" i="7"/>
  <c r="D1013" i="7"/>
  <c r="D1012" i="7"/>
  <c r="D1011" i="7"/>
  <c r="D1010" i="7"/>
  <c r="D1009" i="7"/>
  <c r="D1008" i="7"/>
  <c r="D1007" i="7"/>
  <c r="D1006" i="7"/>
  <c r="D1005" i="7"/>
  <c r="D1004" i="7"/>
  <c r="D1003" i="7"/>
  <c r="D1002" i="7"/>
  <c r="D1001" i="7"/>
  <c r="D1000" i="7"/>
  <c r="D999" i="7"/>
  <c r="D998" i="7"/>
  <c r="D997" i="7"/>
  <c r="D996" i="7"/>
  <c r="D995" i="7"/>
  <c r="D994" i="7"/>
  <c r="D993" i="7"/>
  <c r="D992" i="7"/>
  <c r="D991" i="7"/>
  <c r="D990" i="7"/>
  <c r="D989" i="7"/>
  <c r="D988" i="7"/>
  <c r="D987" i="7"/>
  <c r="D986" i="7"/>
  <c r="D985" i="7"/>
  <c r="D984" i="7"/>
  <c r="D983" i="7"/>
  <c r="D982" i="7"/>
  <c r="D981" i="7"/>
  <c r="D980" i="7"/>
  <c r="D979" i="7"/>
  <c r="D978" i="7"/>
  <c r="D977" i="7"/>
  <c r="D976" i="7"/>
  <c r="D975" i="7"/>
  <c r="D974" i="7"/>
  <c r="D973" i="7"/>
  <c r="D972" i="7"/>
  <c r="D971" i="7"/>
  <c r="D970" i="7"/>
  <c r="D969" i="7"/>
  <c r="D968" i="7"/>
  <c r="D967" i="7"/>
  <c r="D966" i="7"/>
  <c r="D965" i="7"/>
  <c r="D964" i="7"/>
  <c r="D963" i="7"/>
  <c r="D962" i="7"/>
  <c r="D961" i="7"/>
  <c r="D960" i="7"/>
  <c r="D959" i="7"/>
  <c r="D958" i="7"/>
  <c r="D957" i="7"/>
  <c r="D956" i="7"/>
  <c r="D955" i="7"/>
  <c r="D954" i="7"/>
  <c r="D953" i="7"/>
  <c r="D952" i="7"/>
  <c r="D951" i="7"/>
  <c r="D950" i="7"/>
  <c r="D949" i="7"/>
  <c r="D948" i="7"/>
  <c r="D947" i="7"/>
  <c r="D946" i="7"/>
  <c r="D945" i="7"/>
  <c r="D944" i="7"/>
  <c r="D943" i="7"/>
  <c r="D942" i="7"/>
  <c r="D941" i="7"/>
  <c r="D940" i="7"/>
  <c r="D939" i="7"/>
  <c r="D938" i="7"/>
  <c r="D937" i="7"/>
  <c r="D936" i="7"/>
  <c r="D935" i="7"/>
  <c r="D934" i="7"/>
  <c r="D933" i="7"/>
  <c r="D932" i="7"/>
  <c r="D931" i="7"/>
  <c r="D930" i="7"/>
  <c r="D929" i="7"/>
  <c r="D928" i="7"/>
  <c r="D927" i="7"/>
  <c r="D926" i="7"/>
  <c r="D925" i="7"/>
  <c r="D924" i="7"/>
  <c r="D923" i="7"/>
  <c r="D922" i="7"/>
  <c r="D921" i="7"/>
  <c r="D920" i="7"/>
  <c r="D919" i="7"/>
  <c r="D918" i="7"/>
  <c r="D917" i="7"/>
  <c r="D916" i="7"/>
  <c r="D915" i="7"/>
  <c r="D914" i="7"/>
  <c r="D913" i="7"/>
  <c r="D912" i="7"/>
  <c r="D911" i="7"/>
  <c r="D910" i="7"/>
  <c r="D909" i="7"/>
  <c r="D908" i="7"/>
  <c r="D907" i="7"/>
  <c r="D906" i="7"/>
  <c r="D905" i="7"/>
  <c r="D904" i="7"/>
  <c r="D903" i="7"/>
  <c r="D902" i="7"/>
  <c r="D901" i="7"/>
  <c r="D900" i="7"/>
  <c r="D899" i="7"/>
  <c r="D898" i="7"/>
  <c r="D897" i="7"/>
  <c r="D896" i="7"/>
  <c r="D895" i="7"/>
  <c r="D894" i="7"/>
  <c r="D893" i="7"/>
  <c r="D892" i="7"/>
  <c r="D891" i="7"/>
  <c r="D890" i="7"/>
  <c r="D889" i="7"/>
  <c r="D888" i="7"/>
  <c r="D887" i="7"/>
  <c r="D886" i="7"/>
  <c r="D885" i="7"/>
  <c r="D884" i="7"/>
  <c r="D883" i="7"/>
  <c r="D882" i="7"/>
  <c r="D881" i="7"/>
  <c r="D880" i="7"/>
  <c r="D879" i="7"/>
  <c r="D878" i="7"/>
  <c r="D876" i="7"/>
  <c r="D875" i="7"/>
  <c r="D874" i="7"/>
  <c r="D873" i="7"/>
  <c r="D872" i="7"/>
  <c r="D871" i="7"/>
  <c r="D870" i="7"/>
  <c r="D869" i="7"/>
  <c r="D868" i="7"/>
  <c r="D867" i="7"/>
  <c r="D866" i="7"/>
  <c r="D865" i="7"/>
  <c r="D864" i="7"/>
  <c r="D863" i="7"/>
  <c r="D862" i="7"/>
  <c r="D861" i="7"/>
  <c r="D860" i="7"/>
  <c r="D859" i="7"/>
  <c r="D858" i="7"/>
  <c r="D857" i="7"/>
  <c r="D856" i="7"/>
  <c r="D855" i="7"/>
  <c r="D854" i="7"/>
  <c r="D853" i="7"/>
  <c r="D852" i="7"/>
  <c r="D851" i="7"/>
  <c r="D850" i="7"/>
  <c r="D849" i="7"/>
  <c r="D848" i="7"/>
  <c r="D847" i="7"/>
  <c r="D846" i="7"/>
  <c r="D845" i="7"/>
  <c r="D844" i="7"/>
  <c r="D843" i="7"/>
  <c r="D842" i="7"/>
  <c r="D841" i="7"/>
  <c r="D840" i="7"/>
  <c r="D839" i="7"/>
  <c r="D838" i="7"/>
  <c r="D837" i="7"/>
  <c r="D836" i="7"/>
  <c r="D835" i="7"/>
  <c r="D834" i="7"/>
  <c r="D833" i="7"/>
  <c r="D832" i="7"/>
  <c r="D831" i="7"/>
  <c r="D830" i="7"/>
  <c r="D829" i="7"/>
  <c r="D828" i="7"/>
  <c r="D827" i="7"/>
  <c r="D826" i="7"/>
  <c r="D825" i="7"/>
  <c r="D824" i="7"/>
  <c r="D823" i="7"/>
  <c r="D822" i="7"/>
  <c r="D821" i="7"/>
  <c r="D820" i="7"/>
  <c r="D819" i="7"/>
  <c r="D818" i="7"/>
  <c r="D817" i="7"/>
  <c r="D816" i="7"/>
  <c r="D815" i="7"/>
  <c r="D814" i="7"/>
  <c r="D813" i="7"/>
  <c r="D812" i="7"/>
  <c r="D811" i="7"/>
  <c r="D810" i="7"/>
  <c r="D809" i="7"/>
  <c r="D808" i="7"/>
  <c r="D807" i="7"/>
  <c r="D806" i="7"/>
  <c r="D805" i="7"/>
  <c r="D804" i="7"/>
  <c r="D803" i="7"/>
  <c r="D802" i="7"/>
  <c r="D801" i="7"/>
  <c r="D800" i="7"/>
  <c r="D799" i="7"/>
  <c r="D798" i="7"/>
  <c r="D797" i="7"/>
  <c r="D796" i="7"/>
  <c r="D795" i="7"/>
  <c r="D794" i="7"/>
  <c r="D793" i="7"/>
  <c r="D792" i="7"/>
  <c r="D791" i="7"/>
  <c r="D790" i="7"/>
  <c r="D789" i="7"/>
  <c r="D788" i="7"/>
  <c r="D787" i="7"/>
  <c r="D786" i="7"/>
  <c r="D785" i="7"/>
  <c r="D784" i="7"/>
  <c r="D783" i="7"/>
  <c r="D782" i="7"/>
  <c r="D781" i="7"/>
  <c r="D780" i="7"/>
  <c r="D779" i="7"/>
  <c r="D778" i="7"/>
  <c r="D777" i="7"/>
  <c r="D776" i="7"/>
  <c r="D775" i="7"/>
  <c r="D774" i="7"/>
  <c r="D773" i="7"/>
  <c r="D772" i="7"/>
  <c r="D771" i="7"/>
  <c r="D770" i="7"/>
  <c r="D769" i="7"/>
  <c r="D768" i="7"/>
  <c r="D767" i="7"/>
  <c r="D766" i="7"/>
  <c r="D765" i="7"/>
  <c r="D764" i="7"/>
  <c r="D763" i="7"/>
  <c r="D762" i="7"/>
  <c r="D761" i="7"/>
  <c r="D760" i="7"/>
  <c r="D759" i="7"/>
  <c r="D758" i="7"/>
  <c r="D757" i="7"/>
  <c r="D756" i="7"/>
  <c r="D755" i="7"/>
  <c r="D754" i="7"/>
  <c r="D753" i="7"/>
  <c r="D752" i="7"/>
  <c r="D751" i="7"/>
  <c r="D750" i="7"/>
  <c r="D749" i="7"/>
  <c r="D748" i="7"/>
  <c r="D747" i="7"/>
  <c r="D746" i="7"/>
  <c r="D745" i="7"/>
  <c r="D744" i="7"/>
  <c r="D743" i="7"/>
  <c r="D742" i="7"/>
  <c r="D741" i="7"/>
  <c r="D740" i="7"/>
  <c r="D739" i="7"/>
  <c r="D738" i="7"/>
  <c r="D737" i="7"/>
  <c r="D736" i="7"/>
  <c r="D735" i="7"/>
  <c r="D734" i="7"/>
  <c r="D733" i="7"/>
  <c r="D732" i="7"/>
  <c r="D731" i="7"/>
  <c r="D730" i="7"/>
  <c r="D729" i="7"/>
  <c r="D728" i="7"/>
  <c r="D727" i="7"/>
  <c r="D726" i="7"/>
  <c r="D725" i="7"/>
  <c r="D724" i="7"/>
  <c r="D723" i="7"/>
  <c r="D722" i="7"/>
  <c r="D721" i="7"/>
  <c r="D720" i="7"/>
  <c r="D719" i="7"/>
  <c r="D718" i="7"/>
  <c r="D717" i="7"/>
  <c r="D716" i="7"/>
  <c r="D715" i="7"/>
  <c r="D714" i="7"/>
  <c r="D713" i="7"/>
  <c r="D712" i="7"/>
  <c r="D711" i="7"/>
  <c r="D710" i="7"/>
  <c r="D709" i="7"/>
  <c r="D708" i="7"/>
  <c r="D707" i="7"/>
  <c r="D706" i="7"/>
  <c r="D705" i="7"/>
  <c r="D704" i="7"/>
  <c r="D703" i="7"/>
  <c r="D702" i="7"/>
  <c r="D701" i="7"/>
  <c r="D700" i="7"/>
  <c r="D699" i="7"/>
  <c r="D698" i="7"/>
  <c r="D697" i="7"/>
  <c r="D696" i="7"/>
  <c r="D695" i="7"/>
  <c r="D694" i="7"/>
  <c r="D693" i="7"/>
  <c r="D692" i="7"/>
  <c r="D691" i="7"/>
  <c r="D690" i="7"/>
  <c r="D689" i="7"/>
  <c r="D688" i="7"/>
  <c r="D687" i="7"/>
  <c r="D686" i="7"/>
  <c r="D685" i="7"/>
  <c r="D684" i="7"/>
  <c r="D683" i="7"/>
  <c r="D682" i="7"/>
  <c r="D681" i="7"/>
  <c r="D680" i="7"/>
  <c r="D679" i="7"/>
  <c r="D678" i="7"/>
  <c r="D677" i="7"/>
  <c r="D676" i="7"/>
  <c r="D675" i="7"/>
  <c r="D674" i="7"/>
  <c r="D673" i="7"/>
  <c r="D672" i="7"/>
  <c r="D671" i="7"/>
  <c r="D670" i="7"/>
  <c r="D669" i="7"/>
  <c r="D668" i="7"/>
  <c r="D667" i="7"/>
  <c r="D666" i="7"/>
  <c r="D665" i="7"/>
  <c r="D664" i="7"/>
  <c r="D663" i="7"/>
  <c r="D662" i="7"/>
  <c r="D661" i="7"/>
  <c r="D660" i="7"/>
  <c r="D659" i="7"/>
  <c r="D658" i="7"/>
  <c r="D657" i="7"/>
  <c r="D656" i="7"/>
  <c r="D655" i="7"/>
  <c r="D654" i="7"/>
  <c r="D653" i="7"/>
  <c r="D652" i="7"/>
  <c r="D651" i="7"/>
  <c r="D650" i="7"/>
  <c r="D649" i="7"/>
  <c r="D648" i="7"/>
  <c r="D647" i="7"/>
  <c r="D646" i="7"/>
  <c r="D645" i="7"/>
  <c r="D644" i="7"/>
  <c r="D643" i="7"/>
  <c r="D642" i="7"/>
  <c r="D641" i="7"/>
  <c r="D640" i="7"/>
  <c r="D639" i="7"/>
  <c r="D638" i="7"/>
  <c r="D637" i="7"/>
  <c r="D636" i="7"/>
  <c r="D635" i="7"/>
  <c r="D634" i="7"/>
  <c r="D633" i="7"/>
  <c r="D632" i="7"/>
  <c r="D631" i="7"/>
  <c r="D630" i="7"/>
  <c r="D629" i="7"/>
  <c r="D628" i="7"/>
  <c r="D627" i="7"/>
  <c r="D626" i="7"/>
  <c r="D625" i="7"/>
  <c r="D624" i="7"/>
  <c r="D623" i="7"/>
  <c r="D622" i="7"/>
  <c r="D621" i="7"/>
  <c r="D620" i="7"/>
  <c r="D619" i="7"/>
  <c r="D618" i="7"/>
  <c r="D617" i="7"/>
  <c r="D616" i="7"/>
  <c r="D615" i="7"/>
  <c r="D614" i="7"/>
  <c r="D613" i="7"/>
  <c r="D612" i="7"/>
  <c r="D611" i="7"/>
  <c r="D610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D71" i="7"/>
  <c r="D72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88" i="7"/>
  <c r="D89" i="7"/>
  <c r="D90" i="7"/>
  <c r="D91" i="7"/>
  <c r="D92" i="7"/>
  <c r="D93" i="7"/>
  <c r="D94" i="7"/>
  <c r="D95" i="7"/>
  <c r="D96" i="7"/>
  <c r="D97" i="7"/>
  <c r="D98" i="7"/>
  <c r="D99" i="7"/>
  <c r="D100" i="7"/>
  <c r="D101" i="7"/>
  <c r="D102" i="7"/>
  <c r="D103" i="7"/>
  <c r="D104" i="7"/>
  <c r="D105" i="7"/>
  <c r="D106" i="7"/>
  <c r="D107" i="7"/>
  <c r="D108" i="7"/>
  <c r="D109" i="7"/>
  <c r="D110" i="7"/>
  <c r="D111" i="7"/>
  <c r="D112" i="7"/>
  <c r="D113" i="7"/>
  <c r="D114" i="7"/>
  <c r="D115" i="7"/>
  <c r="D116" i="7"/>
  <c r="D117" i="7"/>
  <c r="D118" i="7"/>
  <c r="D119" i="7"/>
  <c r="D120" i="7"/>
  <c r="D121" i="7"/>
  <c r="D122" i="7"/>
  <c r="D123" i="7"/>
  <c r="D124" i="7"/>
  <c r="D125" i="7"/>
  <c r="D126" i="7"/>
  <c r="D127" i="7"/>
  <c r="D128" i="7"/>
  <c r="D129" i="7"/>
  <c r="D130" i="7"/>
  <c r="D131" i="7"/>
  <c r="D132" i="7"/>
  <c r="D133" i="7"/>
  <c r="D134" i="7"/>
  <c r="D135" i="7"/>
  <c r="D136" i="7"/>
  <c r="D137" i="7"/>
  <c r="D138" i="7"/>
  <c r="D139" i="7"/>
  <c r="D140" i="7"/>
  <c r="D141" i="7"/>
  <c r="D142" i="7"/>
  <c r="D143" i="7"/>
  <c r="D144" i="7"/>
  <c r="D145" i="7"/>
  <c r="D146" i="7"/>
  <c r="D147" i="7"/>
  <c r="D148" i="7"/>
  <c r="D149" i="7"/>
  <c r="D150" i="7"/>
  <c r="D151" i="7"/>
  <c r="D152" i="7"/>
  <c r="D153" i="7"/>
  <c r="D154" i="7"/>
  <c r="D155" i="7"/>
  <c r="D156" i="7"/>
  <c r="D157" i="7"/>
  <c r="D158" i="7"/>
  <c r="D159" i="7"/>
  <c r="D160" i="7"/>
  <c r="D161" i="7"/>
  <c r="D162" i="7"/>
  <c r="D163" i="7"/>
  <c r="D164" i="7"/>
  <c r="D165" i="7"/>
  <c r="D166" i="7"/>
  <c r="D167" i="7"/>
  <c r="D168" i="7"/>
  <c r="D169" i="7"/>
  <c r="D170" i="7"/>
  <c r="D171" i="7"/>
  <c r="D172" i="7"/>
  <c r="D173" i="7"/>
  <c r="D174" i="7"/>
  <c r="D175" i="7"/>
  <c r="D176" i="7"/>
  <c r="D177" i="7"/>
  <c r="D178" i="7"/>
  <c r="D179" i="7"/>
  <c r="D180" i="7"/>
  <c r="D181" i="7"/>
  <c r="D182" i="7"/>
  <c r="D183" i="7"/>
  <c r="D184" i="7"/>
  <c r="D185" i="7"/>
  <c r="D186" i="7"/>
  <c r="D187" i="7"/>
  <c r="D188" i="7"/>
  <c r="D189" i="7"/>
  <c r="D190" i="7"/>
  <c r="D191" i="7"/>
  <c r="D192" i="7"/>
  <c r="D193" i="7"/>
  <c r="D194" i="7"/>
  <c r="D195" i="7"/>
  <c r="D196" i="7"/>
  <c r="D197" i="7"/>
  <c r="D198" i="7"/>
  <c r="D199" i="7"/>
  <c r="D200" i="7"/>
  <c r="D201" i="7"/>
  <c r="D202" i="7"/>
  <c r="D203" i="7"/>
  <c r="D204" i="7"/>
  <c r="D205" i="7"/>
  <c r="D206" i="7"/>
  <c r="D207" i="7"/>
  <c r="D208" i="7"/>
  <c r="D209" i="7"/>
  <c r="D210" i="7"/>
  <c r="D211" i="7"/>
  <c r="D212" i="7"/>
  <c r="D213" i="7"/>
  <c r="D214" i="7"/>
  <c r="D215" i="7"/>
  <c r="D216" i="7"/>
  <c r="D217" i="7"/>
  <c r="D218" i="7"/>
  <c r="D219" i="7"/>
  <c r="D220" i="7"/>
  <c r="D221" i="7"/>
  <c r="D222" i="7"/>
  <c r="D223" i="7"/>
  <c r="D224" i="7"/>
  <c r="D225" i="7"/>
  <c r="D226" i="7"/>
  <c r="D227" i="7"/>
  <c r="D228" i="7"/>
  <c r="D229" i="7"/>
  <c r="D230" i="7"/>
  <c r="D231" i="7"/>
  <c r="D232" i="7"/>
  <c r="D233" i="7"/>
  <c r="D234" i="7"/>
  <c r="D235" i="7"/>
  <c r="D236" i="7"/>
  <c r="D237" i="7"/>
  <c r="D238" i="7"/>
  <c r="D239" i="7"/>
  <c r="D240" i="7"/>
  <c r="D241" i="7"/>
  <c r="D242" i="7"/>
  <c r="D243" i="7"/>
  <c r="D244" i="7"/>
  <c r="D245" i="7"/>
  <c r="D246" i="7"/>
  <c r="D247" i="7"/>
  <c r="D248" i="7"/>
  <c r="D249" i="7"/>
  <c r="D250" i="7"/>
  <c r="D251" i="7"/>
  <c r="D252" i="7"/>
  <c r="D253" i="7"/>
  <c r="D254" i="7"/>
  <c r="D255" i="7"/>
  <c r="D256" i="7"/>
  <c r="D257" i="7"/>
  <c r="D258" i="7"/>
  <c r="D259" i="7"/>
  <c r="D260" i="7"/>
  <c r="D261" i="7"/>
  <c r="D262" i="7"/>
  <c r="D263" i="7"/>
  <c r="D264" i="7"/>
  <c r="D265" i="7"/>
  <c r="D266" i="7"/>
  <c r="D267" i="7"/>
  <c r="D268" i="7"/>
  <c r="D269" i="7"/>
  <c r="D270" i="7"/>
  <c r="D271" i="7"/>
  <c r="D272" i="7"/>
  <c r="D273" i="7"/>
  <c r="D275" i="7"/>
  <c r="D276" i="7"/>
  <c r="D277" i="7"/>
  <c r="D278" i="7"/>
  <c r="D279" i="7"/>
  <c r="D280" i="7"/>
  <c r="D281" i="7"/>
  <c r="D282" i="7"/>
  <c r="D283" i="7"/>
  <c r="D284" i="7"/>
  <c r="D285" i="7"/>
  <c r="D286" i="7"/>
  <c r="D287" i="7"/>
  <c r="D288" i="7"/>
  <c r="D289" i="7"/>
  <c r="D290" i="7"/>
  <c r="D291" i="7"/>
  <c r="D292" i="7"/>
  <c r="D293" i="7"/>
  <c r="D294" i="7"/>
  <c r="D295" i="7"/>
  <c r="D296" i="7"/>
  <c r="D297" i="7"/>
  <c r="D298" i="7"/>
  <c r="D299" i="7"/>
  <c r="D300" i="7"/>
  <c r="D301" i="7"/>
  <c r="D302" i="7"/>
  <c r="D303" i="7"/>
  <c r="D304" i="7"/>
  <c r="D305" i="7"/>
  <c r="D307" i="7"/>
  <c r="D308" i="7"/>
  <c r="D309" i="7"/>
  <c r="D310" i="7"/>
  <c r="D311" i="7"/>
  <c r="D312" i="7"/>
  <c r="D313" i="7"/>
  <c r="D314" i="7"/>
  <c r="D315" i="7"/>
  <c r="D316" i="7"/>
  <c r="D317" i="7"/>
  <c r="D318" i="7"/>
  <c r="D319" i="7"/>
  <c r="D320" i="7"/>
  <c r="D321" i="7"/>
  <c r="D322" i="7"/>
  <c r="D323" i="7"/>
  <c r="D324" i="7"/>
  <c r="D325" i="7"/>
  <c r="D326" i="7"/>
  <c r="D327" i="7"/>
  <c r="D328" i="7"/>
  <c r="D329" i="7"/>
  <c r="D330" i="7"/>
  <c r="D331" i="7"/>
  <c r="D332" i="7"/>
  <c r="D333" i="7"/>
  <c r="D334" i="7"/>
  <c r="D335" i="7"/>
  <c r="D336" i="7"/>
  <c r="D337" i="7"/>
  <c r="D338" i="7"/>
  <c r="D339" i="7"/>
  <c r="D340" i="7"/>
  <c r="D341" i="7"/>
  <c r="D342" i="7"/>
  <c r="D343" i="7"/>
  <c r="D344" i="7"/>
  <c r="D345" i="7"/>
  <c r="D346" i="7"/>
  <c r="D347" i="7"/>
  <c r="D348" i="7"/>
  <c r="D349" i="7"/>
  <c r="D350" i="7"/>
  <c r="D351" i="7"/>
  <c r="D352" i="7"/>
  <c r="D353" i="7"/>
  <c r="D354" i="7"/>
  <c r="D355" i="7"/>
  <c r="D356" i="7"/>
  <c r="D357" i="7"/>
  <c r="D358" i="7"/>
  <c r="D359" i="7"/>
  <c r="D360" i="7"/>
  <c r="D361" i="7"/>
  <c r="D362" i="7"/>
  <c r="D363" i="7"/>
  <c r="D364" i="7"/>
  <c r="D365" i="7"/>
  <c r="D366" i="7"/>
  <c r="D367" i="7"/>
  <c r="D368" i="7"/>
  <c r="D369" i="7"/>
  <c r="D370" i="7"/>
  <c r="D371" i="7"/>
  <c r="D372" i="7"/>
  <c r="D373" i="7"/>
  <c r="D374" i="7"/>
  <c r="D375" i="7"/>
  <c r="D376" i="7"/>
  <c r="D377" i="7"/>
  <c r="D378" i="7"/>
  <c r="D379" i="7"/>
  <c r="D380" i="7"/>
  <c r="D381" i="7"/>
  <c r="D382" i="7"/>
  <c r="D383" i="7"/>
  <c r="D384" i="7"/>
  <c r="D385" i="7"/>
  <c r="D386" i="7"/>
  <c r="D387" i="7"/>
  <c r="D388" i="7"/>
  <c r="D389" i="7"/>
  <c r="D390" i="7"/>
  <c r="D391" i="7"/>
  <c r="D392" i="7"/>
  <c r="D393" i="7"/>
  <c r="D394" i="7"/>
  <c r="D395" i="7"/>
  <c r="D396" i="7"/>
  <c r="D397" i="7"/>
  <c r="D398" i="7"/>
  <c r="D399" i="7"/>
  <c r="D400" i="7"/>
  <c r="D401" i="7"/>
  <c r="D402" i="7"/>
  <c r="D403" i="7"/>
  <c r="D404" i="7"/>
  <c r="D405" i="7"/>
  <c r="D406" i="7"/>
  <c r="D407" i="7"/>
  <c r="D408" i="7"/>
  <c r="D409" i="7"/>
  <c r="D410" i="7"/>
  <c r="D411" i="7"/>
  <c r="D412" i="7"/>
  <c r="D413" i="7"/>
  <c r="D414" i="7"/>
  <c r="D415" i="7"/>
  <c r="D416" i="7"/>
  <c r="D417" i="7"/>
  <c r="D418" i="7"/>
  <c r="D419" i="7"/>
  <c r="D420" i="7"/>
  <c r="D421" i="7"/>
  <c r="D422" i="7"/>
  <c r="D423" i="7"/>
  <c r="D424" i="7"/>
  <c r="D425" i="7"/>
  <c r="D426" i="7"/>
  <c r="D427" i="7"/>
  <c r="D428" i="7"/>
  <c r="D429" i="7"/>
  <c r="D430" i="7"/>
  <c r="D431" i="7"/>
  <c r="D432" i="7"/>
  <c r="D433" i="7"/>
  <c r="D434" i="7"/>
  <c r="D435" i="7"/>
  <c r="D436" i="7"/>
  <c r="D437" i="7"/>
  <c r="D438" i="7"/>
  <c r="D439" i="7"/>
  <c r="D440" i="7"/>
  <c r="D441" i="7"/>
  <c r="D442" i="7"/>
  <c r="D443" i="7"/>
  <c r="D444" i="7"/>
  <c r="D445" i="7"/>
  <c r="D446" i="7"/>
  <c r="D447" i="7"/>
  <c r="D448" i="7"/>
  <c r="D449" i="7"/>
  <c r="D450" i="7"/>
  <c r="D451" i="7"/>
  <c r="D452" i="7"/>
  <c r="D453" i="7"/>
  <c r="D454" i="7"/>
  <c r="D455" i="7"/>
  <c r="D456" i="7"/>
  <c r="D457" i="7"/>
  <c r="D458" i="7"/>
  <c r="D459" i="7"/>
  <c r="D460" i="7"/>
  <c r="D461" i="7"/>
  <c r="D462" i="7"/>
  <c r="D463" i="7"/>
  <c r="D464" i="7"/>
  <c r="D465" i="7"/>
  <c r="D466" i="7"/>
  <c r="D467" i="7"/>
  <c r="D468" i="7"/>
  <c r="D469" i="7"/>
  <c r="D470" i="7"/>
  <c r="D471" i="7"/>
  <c r="D472" i="7"/>
  <c r="D473" i="7"/>
  <c r="D474" i="7"/>
  <c r="D475" i="7"/>
  <c r="D476" i="7"/>
  <c r="D477" i="7"/>
  <c r="D478" i="7"/>
  <c r="D479" i="7"/>
  <c r="D480" i="7"/>
  <c r="D481" i="7"/>
  <c r="D482" i="7"/>
  <c r="D483" i="7"/>
  <c r="D484" i="7"/>
  <c r="D485" i="7"/>
  <c r="D486" i="7"/>
  <c r="D487" i="7"/>
  <c r="D488" i="7"/>
  <c r="D489" i="7"/>
  <c r="D490" i="7"/>
  <c r="D491" i="7"/>
  <c r="D492" i="7"/>
  <c r="D493" i="7"/>
  <c r="D494" i="7"/>
  <c r="D495" i="7"/>
  <c r="D496" i="7"/>
  <c r="D497" i="7"/>
  <c r="D498" i="7"/>
  <c r="D499" i="7"/>
  <c r="D500" i="7"/>
  <c r="D501" i="7"/>
  <c r="D502" i="7"/>
  <c r="D503" i="7"/>
  <c r="D504" i="7"/>
  <c r="D505" i="7"/>
  <c r="D506" i="7"/>
  <c r="D507" i="7"/>
  <c r="D508" i="7"/>
  <c r="D509" i="7"/>
  <c r="D510" i="7"/>
  <c r="D511" i="7"/>
  <c r="D512" i="7"/>
  <c r="D513" i="7"/>
  <c r="D514" i="7"/>
  <c r="D515" i="7"/>
  <c r="D516" i="7"/>
  <c r="D517" i="7"/>
  <c r="D518" i="7"/>
  <c r="D519" i="7"/>
  <c r="D520" i="7"/>
  <c r="D521" i="7"/>
  <c r="D522" i="7"/>
  <c r="D523" i="7"/>
  <c r="D524" i="7"/>
  <c r="D525" i="7"/>
  <c r="D526" i="7"/>
  <c r="D527" i="7"/>
  <c r="D528" i="7"/>
  <c r="D529" i="7"/>
  <c r="D530" i="7"/>
  <c r="D531" i="7"/>
  <c r="D532" i="7"/>
  <c r="D533" i="7"/>
  <c r="D534" i="7"/>
  <c r="D535" i="7"/>
  <c r="D536" i="7"/>
  <c r="D537" i="7"/>
  <c r="D538" i="7"/>
  <c r="D539" i="7"/>
  <c r="D540" i="7"/>
  <c r="D541" i="7"/>
  <c r="D542" i="7"/>
  <c r="D543" i="7"/>
  <c r="D544" i="7"/>
  <c r="D545" i="7"/>
  <c r="D546" i="7"/>
  <c r="D547" i="7"/>
  <c r="D548" i="7"/>
  <c r="D549" i="7"/>
  <c r="D550" i="7"/>
  <c r="D551" i="7"/>
  <c r="D552" i="7"/>
  <c r="D553" i="7"/>
  <c r="D554" i="7"/>
  <c r="D555" i="7"/>
  <c r="D556" i="7"/>
  <c r="D557" i="7"/>
  <c r="D558" i="7"/>
  <c r="D559" i="7"/>
  <c r="D560" i="7"/>
  <c r="D561" i="7"/>
  <c r="D562" i="7"/>
  <c r="D563" i="7"/>
  <c r="D564" i="7"/>
  <c r="D565" i="7"/>
  <c r="D566" i="7"/>
  <c r="D567" i="7"/>
  <c r="D568" i="7"/>
  <c r="D569" i="7"/>
  <c r="D570" i="7"/>
  <c r="D571" i="7"/>
  <c r="D572" i="7"/>
  <c r="D573" i="7"/>
  <c r="D575" i="7"/>
  <c r="D576" i="7"/>
  <c r="D577" i="7"/>
  <c r="D578" i="7"/>
  <c r="D579" i="7"/>
  <c r="D580" i="7"/>
  <c r="D581" i="7"/>
  <c r="D582" i="7"/>
  <c r="D583" i="7"/>
  <c r="D584" i="7"/>
  <c r="D585" i="7"/>
  <c r="D586" i="7"/>
  <c r="D587" i="7"/>
  <c r="D588" i="7"/>
  <c r="D589" i="7"/>
  <c r="D590" i="7"/>
  <c r="D591" i="7"/>
  <c r="D592" i="7"/>
  <c r="D593" i="7"/>
  <c r="D594" i="7"/>
  <c r="D595" i="7"/>
  <c r="D596" i="7"/>
  <c r="D597" i="7"/>
  <c r="D598" i="7"/>
  <c r="D599" i="7"/>
  <c r="D600" i="7"/>
  <c r="D601" i="7"/>
  <c r="D602" i="7"/>
  <c r="D603" i="7"/>
  <c r="D604" i="7"/>
  <c r="D605" i="7"/>
  <c r="D606" i="7"/>
  <c r="D607" i="7"/>
  <c r="D608" i="7"/>
  <c r="D7" i="7"/>
  <c r="AM14" i="20" l="1"/>
  <c r="H14" i="20" s="1"/>
  <c r="AM15" i="20"/>
  <c r="H15" i="20" s="1"/>
  <c r="AM22" i="20"/>
  <c r="H22" i="20" s="1"/>
  <c r="AM34" i="20"/>
  <c r="H34" i="20" s="1"/>
  <c r="AM46" i="20"/>
  <c r="H46" i="20" s="1"/>
  <c r="AM58" i="20"/>
  <c r="H58" i="20" s="1"/>
  <c r="AM70" i="20"/>
  <c r="H70" i="20" s="1"/>
  <c r="AM82" i="20"/>
  <c r="H82" i="20" s="1"/>
  <c r="AM94" i="20"/>
  <c r="H94" i="20" s="1"/>
  <c r="AM106" i="20"/>
  <c r="H106" i="20" s="1"/>
  <c r="AM118" i="20"/>
  <c r="H118" i="20" s="1"/>
  <c r="AM130" i="20"/>
  <c r="H130" i="20" s="1"/>
  <c r="AM142" i="20"/>
  <c r="H142" i="20" s="1"/>
  <c r="AM154" i="20"/>
  <c r="H154" i="20" s="1"/>
  <c r="AM166" i="20"/>
  <c r="AM178" i="20"/>
  <c r="H178" i="20" s="1"/>
  <c r="AM190" i="20"/>
  <c r="H190" i="20" s="1"/>
  <c r="AM202" i="20"/>
  <c r="H202" i="20" s="1"/>
  <c r="AM68" i="20"/>
  <c r="H68" i="20" s="1"/>
  <c r="AM188" i="20"/>
  <c r="H188" i="20" s="1"/>
  <c r="AM117" i="20"/>
  <c r="H117" i="20" s="1"/>
  <c r="AM23" i="20"/>
  <c r="H23" i="20" s="1"/>
  <c r="AM35" i="20"/>
  <c r="AM47" i="20"/>
  <c r="H47" i="20" s="1"/>
  <c r="AM59" i="20"/>
  <c r="H59" i="20" s="1"/>
  <c r="AM71" i="20"/>
  <c r="H71" i="20" s="1"/>
  <c r="AM83" i="20"/>
  <c r="H83" i="20" s="1"/>
  <c r="AM95" i="20"/>
  <c r="H95" i="20" s="1"/>
  <c r="AM107" i="20"/>
  <c r="AM119" i="20"/>
  <c r="H119" i="20" s="1"/>
  <c r="AM131" i="20"/>
  <c r="H131" i="20" s="1"/>
  <c r="AM143" i="20"/>
  <c r="H143" i="20" s="1"/>
  <c r="AM155" i="20"/>
  <c r="H155" i="20" s="1"/>
  <c r="AM167" i="20"/>
  <c r="H167" i="20" s="1"/>
  <c r="AM179" i="20"/>
  <c r="H179" i="20" s="1"/>
  <c r="AM191" i="20"/>
  <c r="H191" i="20" s="1"/>
  <c r="AM203" i="20"/>
  <c r="H203" i="20" s="1"/>
  <c r="AM80" i="20"/>
  <c r="H80" i="20" s="1"/>
  <c r="AM81" i="20"/>
  <c r="H81" i="20" s="1"/>
  <c r="AM24" i="20"/>
  <c r="H24" i="20" s="1"/>
  <c r="AM36" i="20"/>
  <c r="H36" i="20" s="1"/>
  <c r="AM48" i="20"/>
  <c r="H48" i="20" s="1"/>
  <c r="AM60" i="20"/>
  <c r="H60" i="20" s="1"/>
  <c r="AM72" i="20"/>
  <c r="H72" i="20" s="1"/>
  <c r="AM84" i="20"/>
  <c r="H84" i="20" s="1"/>
  <c r="AM96" i="20"/>
  <c r="H96" i="20" s="1"/>
  <c r="AM108" i="20"/>
  <c r="H108" i="20" s="1"/>
  <c r="AM120" i="20"/>
  <c r="H120" i="20" s="1"/>
  <c r="AM132" i="20"/>
  <c r="H132" i="20" s="1"/>
  <c r="AM144" i="20"/>
  <c r="H144" i="20" s="1"/>
  <c r="AM156" i="20"/>
  <c r="H156" i="20" s="1"/>
  <c r="AM168" i="20"/>
  <c r="H168" i="20" s="1"/>
  <c r="AM180" i="20"/>
  <c r="H180" i="20" s="1"/>
  <c r="AM192" i="20"/>
  <c r="H192" i="20" s="1"/>
  <c r="AM204" i="20"/>
  <c r="H204" i="20" s="1"/>
  <c r="AM56" i="20"/>
  <c r="H56" i="20" s="1"/>
  <c r="AM200" i="20"/>
  <c r="H200" i="20" s="1"/>
  <c r="AM105" i="20"/>
  <c r="H105" i="20" s="1"/>
  <c r="AM25" i="20"/>
  <c r="H25" i="20" s="1"/>
  <c r="AM37" i="20"/>
  <c r="H37" i="20" s="1"/>
  <c r="AM49" i="20"/>
  <c r="AM61" i="20"/>
  <c r="H61" i="20" s="1"/>
  <c r="AM73" i="20"/>
  <c r="H73" i="20" s="1"/>
  <c r="AM85" i="20"/>
  <c r="H85" i="20" s="1"/>
  <c r="AM97" i="20"/>
  <c r="H97" i="20" s="1"/>
  <c r="AM109" i="20"/>
  <c r="H109" i="20" s="1"/>
  <c r="AM121" i="20"/>
  <c r="H121" i="20" s="1"/>
  <c r="AM133" i="20"/>
  <c r="H133" i="20" s="1"/>
  <c r="AM145" i="20"/>
  <c r="H145" i="20" s="1"/>
  <c r="AM157" i="20"/>
  <c r="H157" i="20" s="1"/>
  <c r="AM169" i="20"/>
  <c r="H169" i="20" s="1"/>
  <c r="AM181" i="20"/>
  <c r="H181" i="20" s="1"/>
  <c r="AM193" i="20"/>
  <c r="AM205" i="20"/>
  <c r="H205" i="20" s="1"/>
  <c r="AM44" i="20"/>
  <c r="AM93" i="20"/>
  <c r="H93" i="20" s="1"/>
  <c r="AM26" i="20"/>
  <c r="H26" i="20" s="1"/>
  <c r="AM38" i="20"/>
  <c r="H38" i="20" s="1"/>
  <c r="AM50" i="20"/>
  <c r="H50" i="20" s="1"/>
  <c r="AM62" i="20"/>
  <c r="AM74" i="20"/>
  <c r="H74" i="20" s="1"/>
  <c r="AM86" i="20"/>
  <c r="H86" i="20" s="1"/>
  <c r="AM98" i="20"/>
  <c r="H98" i="20" s="1"/>
  <c r="AM110" i="20"/>
  <c r="H110" i="20" s="1"/>
  <c r="AM122" i="20"/>
  <c r="H122" i="20" s="1"/>
  <c r="AM134" i="20"/>
  <c r="H134" i="20" s="1"/>
  <c r="AM146" i="20"/>
  <c r="H146" i="20" s="1"/>
  <c r="AM158" i="20"/>
  <c r="H158" i="20" s="1"/>
  <c r="AM170" i="20"/>
  <c r="AM182" i="20"/>
  <c r="H182" i="20" s="1"/>
  <c r="AM194" i="20"/>
  <c r="H194" i="20" s="1"/>
  <c r="AM32" i="20"/>
  <c r="H32" i="20" s="1"/>
  <c r="AM152" i="20"/>
  <c r="H152" i="20" s="1"/>
  <c r="AM57" i="20"/>
  <c r="H57" i="20" s="1"/>
  <c r="AM27" i="20"/>
  <c r="H27" i="20" s="1"/>
  <c r="AM39" i="20"/>
  <c r="H39" i="20" s="1"/>
  <c r="AM51" i="20"/>
  <c r="H51" i="20" s="1"/>
  <c r="AM63" i="20"/>
  <c r="AM75" i="20"/>
  <c r="H75" i="20" s="1"/>
  <c r="AM87" i="20"/>
  <c r="H87" i="20" s="1"/>
  <c r="AM99" i="20"/>
  <c r="H99" i="20" s="1"/>
  <c r="AM111" i="20"/>
  <c r="H111" i="20" s="1"/>
  <c r="AM123" i="20"/>
  <c r="H123" i="20" s="1"/>
  <c r="AM135" i="20"/>
  <c r="H135" i="20" s="1"/>
  <c r="AM147" i="20"/>
  <c r="H147" i="20" s="1"/>
  <c r="AM159" i="20"/>
  <c r="H159" i="20" s="1"/>
  <c r="AM171" i="20"/>
  <c r="H171" i="20" s="1"/>
  <c r="AM183" i="20"/>
  <c r="H183" i="20" s="1"/>
  <c r="AM195" i="20"/>
  <c r="H195" i="20" s="1"/>
  <c r="AM20" i="20"/>
  <c r="H20" i="20" s="1"/>
  <c r="AM176" i="20"/>
  <c r="H176" i="20" s="1"/>
  <c r="AM69" i="20"/>
  <c r="H69" i="20" s="1"/>
  <c r="AM16" i="20"/>
  <c r="H16" i="20" s="1"/>
  <c r="AM28" i="20"/>
  <c r="H28" i="20" s="1"/>
  <c r="AM40" i="20"/>
  <c r="H40" i="20" s="1"/>
  <c r="AM52" i="20"/>
  <c r="H52" i="20" s="1"/>
  <c r="AM64" i="20"/>
  <c r="H64" i="20" s="1"/>
  <c r="AM76" i="20"/>
  <c r="H76" i="20" s="1"/>
  <c r="AM88" i="20"/>
  <c r="H88" i="20" s="1"/>
  <c r="AM100" i="20"/>
  <c r="H100" i="20" s="1"/>
  <c r="AM112" i="20"/>
  <c r="AM124" i="20"/>
  <c r="H124" i="20" s="1"/>
  <c r="AM136" i="20"/>
  <c r="AM148" i="20"/>
  <c r="H148" i="20" s="1"/>
  <c r="AM160" i="20"/>
  <c r="H160" i="20" s="1"/>
  <c r="AM172" i="20"/>
  <c r="H172" i="20" s="1"/>
  <c r="AM184" i="20"/>
  <c r="H184" i="20" s="1"/>
  <c r="AM196" i="20"/>
  <c r="H196" i="20" s="1"/>
  <c r="AM92" i="20"/>
  <c r="H92" i="20" s="1"/>
  <c r="AM128" i="20"/>
  <c r="H128" i="20" s="1"/>
  <c r="AM164" i="20"/>
  <c r="H164" i="20" s="1"/>
  <c r="AM33" i="20"/>
  <c r="H33" i="20" s="1"/>
  <c r="AM17" i="20"/>
  <c r="H17" i="20" s="1"/>
  <c r="AM29" i="20"/>
  <c r="H29" i="20" s="1"/>
  <c r="AM41" i="20"/>
  <c r="H41" i="20" s="1"/>
  <c r="AM53" i="20"/>
  <c r="H53" i="20" s="1"/>
  <c r="AM65" i="20"/>
  <c r="H65" i="20" s="1"/>
  <c r="AM77" i="20"/>
  <c r="H77" i="20" s="1"/>
  <c r="AM89" i="20"/>
  <c r="H89" i="20" s="1"/>
  <c r="AM101" i="20"/>
  <c r="H101" i="20" s="1"/>
  <c r="AM113" i="20"/>
  <c r="H113" i="20" s="1"/>
  <c r="AM125" i="20"/>
  <c r="H125" i="20" s="1"/>
  <c r="AM137" i="20"/>
  <c r="H137" i="20" s="1"/>
  <c r="AM149" i="20"/>
  <c r="H149" i="20" s="1"/>
  <c r="AM161" i="20"/>
  <c r="AM173" i="20"/>
  <c r="H173" i="20" s="1"/>
  <c r="AM185" i="20"/>
  <c r="H185" i="20" s="1"/>
  <c r="AM197" i="20"/>
  <c r="H197" i="20" s="1"/>
  <c r="AM116" i="20"/>
  <c r="H116" i="20" s="1"/>
  <c r="AM129" i="20"/>
  <c r="H129" i="20" s="1"/>
  <c r="AM153" i="20"/>
  <c r="H153" i="20" s="1"/>
  <c r="AM177" i="20"/>
  <c r="H177" i="20" s="1"/>
  <c r="AM189" i="20"/>
  <c r="H189" i="20" s="1"/>
  <c r="AM18" i="20"/>
  <c r="H18" i="20" s="1"/>
  <c r="AM30" i="20"/>
  <c r="H30" i="20" s="1"/>
  <c r="AM42" i="20"/>
  <c r="H42" i="20" s="1"/>
  <c r="AM54" i="20"/>
  <c r="H54" i="20" s="1"/>
  <c r="AM66" i="20"/>
  <c r="H66" i="20" s="1"/>
  <c r="AM78" i="20"/>
  <c r="H78" i="20" s="1"/>
  <c r="AM90" i="20"/>
  <c r="H90" i="20" s="1"/>
  <c r="AM102" i="20"/>
  <c r="H102" i="20" s="1"/>
  <c r="AM114" i="20"/>
  <c r="AM126" i="20"/>
  <c r="H126" i="20" s="1"/>
  <c r="AM138" i="20"/>
  <c r="H138" i="20" s="1"/>
  <c r="AM150" i="20"/>
  <c r="H150" i="20" s="1"/>
  <c r="AM162" i="20"/>
  <c r="H162" i="20" s="1"/>
  <c r="AM174" i="20"/>
  <c r="H174" i="20" s="1"/>
  <c r="AM186" i="20"/>
  <c r="H186" i="20" s="1"/>
  <c r="AM198" i="20"/>
  <c r="H198" i="20" s="1"/>
  <c r="AM104" i="20"/>
  <c r="H104" i="20" s="1"/>
  <c r="AM21" i="20"/>
  <c r="H21" i="20" s="1"/>
  <c r="AM141" i="20"/>
  <c r="H141" i="20" s="1"/>
  <c r="AM165" i="20"/>
  <c r="H165" i="20" s="1"/>
  <c r="AM201" i="20"/>
  <c r="H201" i="20" s="1"/>
  <c r="AM19" i="20"/>
  <c r="H19" i="20" s="1"/>
  <c r="AM31" i="20"/>
  <c r="H31" i="20" s="1"/>
  <c r="AM43" i="20"/>
  <c r="H43" i="20" s="1"/>
  <c r="AM55" i="20"/>
  <c r="H55" i="20" s="1"/>
  <c r="AM67" i="20"/>
  <c r="H67" i="20" s="1"/>
  <c r="AM79" i="20"/>
  <c r="H79" i="20" s="1"/>
  <c r="AM91" i="20"/>
  <c r="H91" i="20" s="1"/>
  <c r="AM103" i="20"/>
  <c r="H103" i="20" s="1"/>
  <c r="AM115" i="20"/>
  <c r="H115" i="20" s="1"/>
  <c r="AM127" i="20"/>
  <c r="H127" i="20" s="1"/>
  <c r="AM139" i="20"/>
  <c r="H139" i="20" s="1"/>
  <c r="AM151" i="20"/>
  <c r="H151" i="20" s="1"/>
  <c r="AM163" i="20"/>
  <c r="H163" i="20" s="1"/>
  <c r="AM175" i="20"/>
  <c r="H175" i="20" s="1"/>
  <c r="AM187" i="20"/>
  <c r="H187" i="20" s="1"/>
  <c r="AM199" i="20"/>
  <c r="H199" i="20" s="1"/>
  <c r="AM140" i="20"/>
  <c r="H140" i="20" s="1"/>
  <c r="AM45" i="20"/>
  <c r="H45" i="20" s="1"/>
  <c r="AN205" i="20"/>
  <c r="AL204" i="20"/>
  <c r="AN189" i="20"/>
  <c r="AL147" i="20"/>
  <c r="AN125" i="20"/>
  <c r="AL176" i="20"/>
  <c r="AN154" i="20"/>
  <c r="AL112" i="20"/>
  <c r="AN90" i="20"/>
  <c r="AL181" i="20"/>
  <c r="AN159" i="20"/>
  <c r="AL117" i="20"/>
  <c r="AL162" i="20"/>
  <c r="AN140" i="20"/>
  <c r="AL98" i="20"/>
  <c r="AN76" i="20"/>
  <c r="AL167" i="20"/>
  <c r="AN145" i="20"/>
  <c r="AL103" i="20"/>
  <c r="AN81" i="20"/>
  <c r="AL172" i="20"/>
  <c r="AN150" i="20"/>
  <c r="AN195" i="20"/>
  <c r="AL174" i="20"/>
  <c r="AN152" i="20"/>
  <c r="AL110" i="20"/>
  <c r="AN88" i="20"/>
  <c r="AN187" i="20"/>
  <c r="AL36" i="20"/>
  <c r="AL121" i="20"/>
  <c r="AN71" i="20"/>
  <c r="AL49" i="20"/>
  <c r="AN27" i="20"/>
  <c r="AL47" i="20"/>
  <c r="AL62" i="20"/>
  <c r="AN40" i="20"/>
  <c r="AN179" i="20"/>
  <c r="AL35" i="20"/>
  <c r="AN110" i="20"/>
  <c r="AL75" i="20"/>
  <c r="AN50" i="20"/>
  <c r="AL45" i="20"/>
  <c r="AN23" i="20"/>
  <c r="AN94" i="20"/>
  <c r="AN60" i="20"/>
  <c r="AL18" i="20"/>
  <c r="AL203" i="20"/>
  <c r="AL187" i="20"/>
  <c r="AN165" i="20"/>
  <c r="AL123" i="20"/>
  <c r="AN194" i="20"/>
  <c r="AL152" i="20"/>
  <c r="AN130" i="20"/>
  <c r="AL88" i="20"/>
  <c r="AL202" i="20"/>
  <c r="AL157" i="20"/>
  <c r="AN135" i="20"/>
  <c r="H114" i="20"/>
  <c r="AN180" i="20"/>
  <c r="AL138" i="20"/>
  <c r="AN116" i="20"/>
  <c r="AL74" i="20"/>
  <c r="AN185" i="20"/>
  <c r="AL143" i="20"/>
  <c r="AN121" i="20"/>
  <c r="AL79" i="20"/>
  <c r="AN190" i="20"/>
  <c r="AL148" i="20"/>
  <c r="AN126" i="20"/>
  <c r="AN192" i="20"/>
  <c r="AL150" i="20"/>
  <c r="AN128" i="20"/>
  <c r="AL86" i="20"/>
  <c r="AL83" i="20"/>
  <c r="AN54" i="20"/>
  <c r="AL169" i="20"/>
  <c r="AL109" i="20"/>
  <c r="AN67" i="20"/>
  <c r="AL25" i="20"/>
  <c r="AL92" i="20"/>
  <c r="AL38" i="20"/>
  <c r="AN16" i="20"/>
  <c r="AL81" i="20"/>
  <c r="AN53" i="20"/>
  <c r="AN69" i="20"/>
  <c r="AL48" i="20"/>
  <c r="AN26" i="20"/>
  <c r="AN33" i="20"/>
  <c r="AL101" i="20"/>
  <c r="AN63" i="20"/>
  <c r="AL21" i="20"/>
  <c r="AL193" i="20"/>
  <c r="AL58" i="20"/>
  <c r="AN36" i="20"/>
  <c r="AN99" i="20"/>
  <c r="AN198" i="20"/>
  <c r="AL163" i="20"/>
  <c r="AN141" i="20"/>
  <c r="AL192" i="20"/>
  <c r="AN170" i="20"/>
  <c r="AL128" i="20"/>
  <c r="AN106" i="20"/>
  <c r="AL198" i="20"/>
  <c r="AN175" i="20"/>
  <c r="AL133" i="20"/>
  <c r="AN201" i="20"/>
  <c r="AL178" i="20"/>
  <c r="AN156" i="20"/>
  <c r="AL114" i="20"/>
  <c r="AN92" i="20"/>
  <c r="AL183" i="20"/>
  <c r="AN161" i="20"/>
  <c r="AL119" i="20"/>
  <c r="AN97" i="20"/>
  <c r="AL188" i="20"/>
  <c r="AN166" i="20"/>
  <c r="AL124" i="20"/>
  <c r="AL190" i="20"/>
  <c r="AN168" i="20"/>
  <c r="AL126" i="20"/>
  <c r="AN104" i="20"/>
  <c r="AL145" i="20"/>
  <c r="AN77" i="20"/>
  <c r="AL52" i="20"/>
  <c r="AN30" i="20"/>
  <c r="AN103" i="20"/>
  <c r="AL65" i="20"/>
  <c r="AN43" i="20"/>
  <c r="AN86" i="20"/>
  <c r="AN56" i="20"/>
  <c r="H35" i="20"/>
  <c r="AL137" i="20"/>
  <c r="AN75" i="20"/>
  <c r="AL51" i="20"/>
  <c r="AN29" i="20"/>
  <c r="AL55" i="20"/>
  <c r="AL107" i="20"/>
  <c r="AN66" i="20"/>
  <c r="AL24" i="20"/>
  <c r="AN17" i="20"/>
  <c r="AN95" i="20"/>
  <c r="AL61" i="20"/>
  <c r="AN39" i="20"/>
  <c r="AN171" i="20"/>
  <c r="AL84" i="20"/>
  <c r="AL34" i="20"/>
  <c r="AL63" i="20"/>
  <c r="AN197" i="20"/>
  <c r="AL196" i="20"/>
  <c r="AN181" i="20"/>
  <c r="AL139" i="20"/>
  <c r="AN117" i="20"/>
  <c r="AL168" i="20"/>
  <c r="AN146" i="20"/>
  <c r="AL104" i="20"/>
  <c r="AN82" i="20"/>
  <c r="AL173" i="20"/>
  <c r="AN151" i="20"/>
  <c r="AL154" i="20"/>
  <c r="AN132" i="20"/>
  <c r="AL90" i="20"/>
  <c r="AL159" i="20"/>
  <c r="AN137" i="20"/>
  <c r="AL95" i="20"/>
  <c r="AN73" i="20"/>
  <c r="AL164" i="20"/>
  <c r="AN142" i="20"/>
  <c r="AL166" i="20"/>
  <c r="AN144" i="20"/>
  <c r="AL102" i="20"/>
  <c r="AN80" i="20"/>
  <c r="AN123" i="20"/>
  <c r="H49" i="20"/>
  <c r="AL28" i="20"/>
  <c r="H44" i="20"/>
  <c r="H62" i="20"/>
  <c r="AL41" i="20"/>
  <c r="AN19" i="20"/>
  <c r="AL161" i="20"/>
  <c r="AL54" i="20"/>
  <c r="AN32" i="20"/>
  <c r="AL89" i="20"/>
  <c r="AN115" i="20"/>
  <c r="AL27" i="20"/>
  <c r="AN101" i="20"/>
  <c r="AL64" i="20"/>
  <c r="AN42" i="20"/>
  <c r="AL37" i="20"/>
  <c r="AN15" i="20"/>
  <c r="AN78" i="20"/>
  <c r="AN52" i="20"/>
  <c r="AN49" i="20"/>
  <c r="AL195" i="20"/>
  <c r="AL179" i="20"/>
  <c r="AN157" i="20"/>
  <c r="H136" i="20"/>
  <c r="AL115" i="20"/>
  <c r="AN186" i="20"/>
  <c r="AL144" i="20"/>
  <c r="AN122" i="20"/>
  <c r="AL80" i="20"/>
  <c r="AN191" i="20"/>
  <c r="H170" i="20"/>
  <c r="AL149" i="20"/>
  <c r="AN127" i="20"/>
  <c r="AL194" i="20"/>
  <c r="AN172" i="20"/>
  <c r="AL130" i="20"/>
  <c r="AN108" i="20"/>
  <c r="AL201" i="20"/>
  <c r="AN177" i="20"/>
  <c r="AL135" i="20"/>
  <c r="AN113" i="20"/>
  <c r="AL71" i="20"/>
  <c r="AN182" i="20"/>
  <c r="H161" i="20"/>
  <c r="AL140" i="20"/>
  <c r="AN118" i="20"/>
  <c r="AN184" i="20"/>
  <c r="AL142" i="20"/>
  <c r="AN120" i="20"/>
  <c r="AL78" i="20"/>
  <c r="AL68" i="20"/>
  <c r="AN46" i="20"/>
  <c r="AN25" i="20"/>
  <c r="AL93" i="20"/>
  <c r="AN59" i="20"/>
  <c r="AL17" i="20"/>
  <c r="AN139" i="20"/>
  <c r="AL76" i="20"/>
  <c r="AL30" i="20"/>
  <c r="AN57" i="20"/>
  <c r="AN107" i="20"/>
  <c r="AL67" i="20"/>
  <c r="AN45" i="20"/>
  <c r="AL15" i="20"/>
  <c r="AL40" i="20"/>
  <c r="AN18" i="20"/>
  <c r="AL85" i="20"/>
  <c r="AN55" i="20"/>
  <c r="AL105" i="20"/>
  <c r="AL129" i="20"/>
  <c r="AL50" i="20"/>
  <c r="AN28" i="20"/>
  <c r="AL31" i="20"/>
  <c r="AL205" i="20"/>
  <c r="AL199" i="20"/>
  <c r="AL155" i="20"/>
  <c r="AN133" i="20"/>
  <c r="H112" i="20"/>
  <c r="AL184" i="20"/>
  <c r="AN162" i="20"/>
  <c r="AL120" i="20"/>
  <c r="AN98" i="20"/>
  <c r="AL189" i="20"/>
  <c r="AN167" i="20"/>
  <c r="AL125" i="20"/>
  <c r="AL170" i="20"/>
  <c r="AN148" i="20"/>
  <c r="AL106" i="20"/>
  <c r="AN84" i="20"/>
  <c r="AL197" i="20"/>
  <c r="AL175" i="20"/>
  <c r="AN153" i="20"/>
  <c r="AL111" i="20"/>
  <c r="AN89" i="20"/>
  <c r="AN204" i="20"/>
  <c r="AL180" i="20"/>
  <c r="AN158" i="20"/>
  <c r="AL116" i="20"/>
  <c r="AL182" i="20"/>
  <c r="AN160" i="20"/>
  <c r="AL118" i="20"/>
  <c r="AN96" i="20"/>
  <c r="AL44" i="20"/>
  <c r="AN22" i="20"/>
  <c r="AL185" i="20"/>
  <c r="AN87" i="20"/>
  <c r="AL57" i="20"/>
  <c r="AN35" i="20"/>
  <c r="AN147" i="20"/>
  <c r="AN70" i="20"/>
  <c r="AN48" i="20"/>
  <c r="AN41" i="20"/>
  <c r="AL43" i="20"/>
  <c r="AN21" i="20"/>
  <c r="AL200" i="20"/>
  <c r="AL91" i="20"/>
  <c r="AN58" i="20"/>
  <c r="AL16" i="20"/>
  <c r="AL153" i="20"/>
  <c r="AN79" i="20"/>
  <c r="AL53" i="20"/>
  <c r="AN31" i="20"/>
  <c r="AN83" i="20"/>
  <c r="AN111" i="20"/>
  <c r="AN68" i="20"/>
  <c r="AL26" i="20"/>
  <c r="AN173" i="20"/>
  <c r="AL131" i="20"/>
  <c r="AN109" i="20"/>
  <c r="AL160" i="20"/>
  <c r="AN138" i="20"/>
  <c r="AL96" i="20"/>
  <c r="AN74" i="20"/>
  <c r="AL165" i="20"/>
  <c r="AN143" i="20"/>
  <c r="AN188" i="20"/>
  <c r="AL146" i="20"/>
  <c r="AN124" i="20"/>
  <c r="AL82" i="20"/>
  <c r="AN193" i="20"/>
  <c r="AL151" i="20"/>
  <c r="AN129" i="20"/>
  <c r="AL87" i="20"/>
  <c r="AN200" i="20"/>
  <c r="AL156" i="20"/>
  <c r="AN134" i="20"/>
  <c r="AN203" i="20"/>
  <c r="AL158" i="20"/>
  <c r="AN136" i="20"/>
  <c r="AL94" i="20"/>
  <c r="AN72" i="20"/>
  <c r="AL99" i="20"/>
  <c r="AN62" i="20"/>
  <c r="AL20" i="20"/>
  <c r="AN163" i="20"/>
  <c r="AL33" i="20"/>
  <c r="AL108" i="20"/>
  <c r="AL46" i="20"/>
  <c r="AN24" i="20"/>
  <c r="AL23" i="20"/>
  <c r="AL97" i="20"/>
  <c r="AN61" i="20"/>
  <c r="AL19" i="20"/>
  <c r="AL177" i="20"/>
  <c r="AN85" i="20"/>
  <c r="AL56" i="20"/>
  <c r="AN34" i="20"/>
  <c r="AN131" i="20"/>
  <c r="AL29" i="20"/>
  <c r="AL66" i="20"/>
  <c r="AN44" i="20"/>
  <c r="AN199" i="20"/>
  <c r="AL171" i="20"/>
  <c r="AN149" i="20"/>
  <c r="AN202" i="20"/>
  <c r="AN178" i="20"/>
  <c r="AL136" i="20"/>
  <c r="AN114" i="20"/>
  <c r="AL72" i="20"/>
  <c r="AN183" i="20"/>
  <c r="AL141" i="20"/>
  <c r="AN119" i="20"/>
  <c r="AL186" i="20"/>
  <c r="AN164" i="20"/>
  <c r="AL122" i="20"/>
  <c r="AN100" i="20"/>
  <c r="AL191" i="20"/>
  <c r="AN169" i="20"/>
  <c r="AL127" i="20"/>
  <c r="AN105" i="20"/>
  <c r="AN196" i="20"/>
  <c r="AN174" i="20"/>
  <c r="AL132" i="20"/>
  <c r="AN176" i="20"/>
  <c r="AL134" i="20"/>
  <c r="AN112" i="20"/>
  <c r="AL70" i="20"/>
  <c r="AN93" i="20"/>
  <c r="AL60" i="20"/>
  <c r="AN38" i="20"/>
  <c r="AL77" i="20"/>
  <c r="AN51" i="20"/>
  <c r="AN65" i="20"/>
  <c r="AN102" i="20"/>
  <c r="AN64" i="20"/>
  <c r="AL22" i="20"/>
  <c r="AN91" i="20"/>
  <c r="AL59" i="20"/>
  <c r="AN37" i="20"/>
  <c r="AN155" i="20"/>
  <c r="AL32" i="20"/>
  <c r="AL73" i="20"/>
  <c r="AL113" i="20"/>
  <c r="AL69" i="20"/>
  <c r="AN47" i="20"/>
  <c r="AL39" i="20"/>
  <c r="AL100" i="20"/>
  <c r="H63" i="20"/>
  <c r="AL42" i="20"/>
  <c r="AN20" i="20"/>
  <c r="AL14" i="20"/>
  <c r="AA14" i="20" s="1"/>
  <c r="AN14" i="20"/>
  <c r="G204" i="20"/>
  <c r="G200" i="20"/>
  <c r="G196" i="20"/>
  <c r="G192" i="20"/>
  <c r="G188" i="20"/>
  <c r="G184" i="20"/>
  <c r="G180" i="20"/>
  <c r="G176" i="20"/>
  <c r="G172" i="20"/>
  <c r="G168" i="20"/>
  <c r="H166" i="20"/>
  <c r="G164" i="20"/>
  <c r="G160" i="20"/>
  <c r="G156" i="20"/>
  <c r="G152" i="20"/>
  <c r="G148" i="20"/>
  <c r="G144" i="20"/>
  <c r="G140" i="20"/>
  <c r="G136" i="20"/>
  <c r="G132" i="20"/>
  <c r="G128" i="20"/>
  <c r="G124" i="20"/>
  <c r="G203" i="20"/>
  <c r="G199" i="20"/>
  <c r="G195" i="20"/>
  <c r="H193" i="20"/>
  <c r="G191" i="20"/>
  <c r="G187" i="20"/>
  <c r="G183" i="20"/>
  <c r="G179" i="20"/>
  <c r="G175" i="20"/>
  <c r="G171" i="20"/>
  <c r="G167" i="20"/>
  <c r="G163" i="20"/>
  <c r="G159" i="20"/>
  <c r="G155" i="20"/>
  <c r="G151" i="20"/>
  <c r="G147" i="20"/>
  <c r="G143" i="20"/>
  <c r="G139" i="20"/>
  <c r="G135" i="20"/>
  <c r="G131" i="20"/>
  <c r="G127" i="20"/>
  <c r="G123" i="20"/>
  <c r="G202" i="20"/>
  <c r="G198" i="20"/>
  <c r="G194" i="20"/>
  <c r="G190" i="20"/>
  <c r="G186" i="20"/>
  <c r="G182" i="20"/>
  <c r="G178" i="20"/>
  <c r="G174" i="20"/>
  <c r="G170" i="20"/>
  <c r="G166" i="20"/>
  <c r="G162" i="20"/>
  <c r="G158" i="20"/>
  <c r="G154" i="20"/>
  <c r="G150" i="20"/>
  <c r="G146" i="20"/>
  <c r="G142" i="20"/>
  <c r="G138" i="20"/>
  <c r="G134" i="20"/>
  <c r="G130" i="20"/>
  <c r="G126" i="20"/>
  <c r="G122" i="20"/>
  <c r="G205" i="20"/>
  <c r="G201" i="20"/>
  <c r="G197" i="20"/>
  <c r="G193" i="20"/>
  <c r="G189" i="20"/>
  <c r="G185" i="20"/>
  <c r="G181" i="20"/>
  <c r="G119" i="20"/>
  <c r="G115" i="20"/>
  <c r="G112" i="20"/>
  <c r="G108" i="20"/>
  <c r="G105" i="20"/>
  <c r="G101" i="20"/>
  <c r="G97" i="20"/>
  <c r="G93" i="20"/>
  <c r="G89" i="20"/>
  <c r="G85" i="20"/>
  <c r="G81" i="20"/>
  <c r="G77" i="20"/>
  <c r="G73" i="20"/>
  <c r="G69" i="20"/>
  <c r="G65" i="20"/>
  <c r="G61" i="20"/>
  <c r="G57" i="20"/>
  <c r="G121" i="20"/>
  <c r="G118" i="20"/>
  <c r="G114" i="20"/>
  <c r="G111" i="20"/>
  <c r="G107" i="20"/>
  <c r="G104" i="20"/>
  <c r="G100" i="20"/>
  <c r="G96" i="20"/>
  <c r="G92" i="20"/>
  <c r="G88" i="20"/>
  <c r="G84" i="20"/>
  <c r="G80" i="20"/>
  <c r="G76" i="20"/>
  <c r="G72" i="20"/>
  <c r="G68" i="20"/>
  <c r="G120" i="20"/>
  <c r="G117" i="20"/>
  <c r="G113" i="20"/>
  <c r="G110" i="20"/>
  <c r="G106" i="20"/>
  <c r="G103" i="20"/>
  <c r="G99" i="20"/>
  <c r="G95" i="20"/>
  <c r="G91" i="20"/>
  <c r="G87" i="20"/>
  <c r="G177" i="20"/>
  <c r="G173" i="20"/>
  <c r="G169" i="20"/>
  <c r="G165" i="20"/>
  <c r="G161" i="20"/>
  <c r="G157" i="20"/>
  <c r="G153" i="20"/>
  <c r="G149" i="20"/>
  <c r="G145" i="20"/>
  <c r="G141" i="20"/>
  <c r="G137" i="20"/>
  <c r="G133" i="20"/>
  <c r="G129" i="20"/>
  <c r="G125" i="20"/>
  <c r="G116" i="20"/>
  <c r="G109" i="20"/>
  <c r="H107" i="20"/>
  <c r="G102" i="20"/>
  <c r="G98" i="20"/>
  <c r="G94" i="20"/>
  <c r="G90" i="20"/>
  <c r="G86" i="20"/>
  <c r="G82" i="20"/>
  <c r="G78" i="20"/>
  <c r="G53" i="20"/>
  <c r="G49" i="20"/>
  <c r="G45" i="20"/>
  <c r="G41" i="20"/>
  <c r="G37" i="20"/>
  <c r="G33" i="20"/>
  <c r="G29" i="20"/>
  <c r="G26" i="20"/>
  <c r="G22" i="20"/>
  <c r="G18" i="20"/>
  <c r="G17" i="20"/>
  <c r="G27" i="20"/>
  <c r="G20" i="20"/>
  <c r="G64" i="20"/>
  <c r="G52" i="20"/>
  <c r="G48" i="20"/>
  <c r="G44" i="20"/>
  <c r="G40" i="20"/>
  <c r="G36" i="20"/>
  <c r="G32" i="20"/>
  <c r="G28" i="20"/>
  <c r="G25" i="20"/>
  <c r="G21" i="20"/>
  <c r="G24" i="20"/>
  <c r="G16" i="20"/>
  <c r="G75" i="20"/>
  <c r="G71" i="20"/>
  <c r="G67" i="20"/>
  <c r="G66" i="20"/>
  <c r="G63" i="20"/>
  <c r="G60" i="20"/>
  <c r="G59" i="20"/>
  <c r="G56" i="20"/>
  <c r="G83" i="20"/>
  <c r="G79" i="20"/>
  <c r="G74" i="20"/>
  <c r="G70" i="20"/>
  <c r="G51" i="20"/>
  <c r="G47" i="20"/>
  <c r="G43" i="20"/>
  <c r="G39" i="20"/>
  <c r="G35" i="20"/>
  <c r="G31" i="20"/>
  <c r="G54" i="20"/>
  <c r="G42" i="20"/>
  <c r="G30" i="20"/>
  <c r="G23" i="20"/>
  <c r="G62" i="20"/>
  <c r="G58" i="20"/>
  <c r="G55" i="20"/>
  <c r="G50" i="20"/>
  <c r="G46" i="20"/>
  <c r="G38" i="20"/>
  <c r="G34" i="20"/>
  <c r="G19" i="20"/>
  <c r="G15" i="20"/>
  <c r="AA42" i="20" l="1"/>
  <c r="AA100" i="20"/>
  <c r="AA39" i="20"/>
  <c r="AA69" i="20"/>
  <c r="AA113" i="20"/>
  <c r="AA73" i="20"/>
  <c r="AA32" i="20"/>
  <c r="AA59" i="20"/>
  <c r="AA22" i="20"/>
  <c r="AA77" i="20"/>
  <c r="AA60" i="20"/>
  <c r="AA70" i="20"/>
  <c r="AA134" i="20"/>
  <c r="AA132" i="20"/>
  <c r="AA127" i="20"/>
  <c r="AA191" i="20"/>
  <c r="AA122" i="20"/>
  <c r="AA186" i="20"/>
  <c r="AA141" i="20"/>
  <c r="AA72" i="20"/>
  <c r="AA136" i="20"/>
  <c r="AA171" i="20"/>
  <c r="AA66" i="20"/>
  <c r="AA29" i="20"/>
  <c r="AA56" i="20"/>
  <c r="AA177" i="20"/>
  <c r="AA19" i="20"/>
  <c r="AA97" i="20"/>
  <c r="AA23" i="20"/>
  <c r="AA46" i="20"/>
  <c r="AA108" i="20"/>
  <c r="AA33" i="20"/>
  <c r="AA20" i="20"/>
  <c r="AA99" i="20"/>
  <c r="AA94" i="20"/>
  <c r="AA158" i="20"/>
  <c r="AA156" i="20"/>
  <c r="AA87" i="20"/>
  <c r="AA151" i="20"/>
  <c r="AA82" i="20"/>
  <c r="AA146" i="20"/>
  <c r="AA165" i="20"/>
  <c r="AA96" i="20"/>
  <c r="AA160" i="20"/>
  <c r="AA131" i="20"/>
  <c r="AA26" i="20"/>
  <c r="AA53" i="20"/>
  <c r="AA153" i="20"/>
  <c r="AA16" i="20"/>
  <c r="AA91" i="20"/>
  <c r="AA200" i="20"/>
  <c r="AA43" i="20"/>
  <c r="AA57" i="20"/>
  <c r="AA185" i="20"/>
  <c r="AA44" i="20"/>
  <c r="AA118" i="20"/>
  <c r="AA182" i="20"/>
  <c r="AA116" i="20"/>
  <c r="AA180" i="20"/>
  <c r="AA111" i="20"/>
  <c r="AA175" i="20"/>
  <c r="AA197" i="20"/>
  <c r="AA106" i="20"/>
  <c r="AA170" i="20"/>
  <c r="AA125" i="20"/>
  <c r="AA189" i="20"/>
  <c r="AA120" i="20"/>
  <c r="AA184" i="20"/>
  <c r="AA155" i="20"/>
  <c r="AA199" i="20"/>
  <c r="AA205" i="20"/>
  <c r="AA31" i="20"/>
  <c r="AA50" i="20"/>
  <c r="AA129" i="20"/>
  <c r="AA105" i="20"/>
  <c r="AA85" i="20"/>
  <c r="AA40" i="20"/>
  <c r="AA15" i="20"/>
  <c r="AA67" i="20"/>
  <c r="AA30" i="20"/>
  <c r="AA76" i="20"/>
  <c r="AA17" i="20"/>
  <c r="AA93" i="20"/>
  <c r="AA68" i="20"/>
  <c r="AA78" i="20"/>
  <c r="AA142" i="20"/>
  <c r="AA140" i="20"/>
  <c r="AA71" i="20"/>
  <c r="AA135" i="20"/>
  <c r="AA201" i="20"/>
  <c r="AA130" i="20"/>
  <c r="AA194" i="20"/>
  <c r="AA149" i="20"/>
  <c r="AA80" i="20"/>
  <c r="AA144" i="20"/>
  <c r="AA115" i="20"/>
  <c r="AA179" i="20"/>
  <c r="AA195" i="20"/>
  <c r="AA37" i="20"/>
  <c r="AA64" i="20"/>
  <c r="AA27" i="20"/>
  <c r="AA89" i="20"/>
  <c r="AA54" i="20"/>
  <c r="AA161" i="20"/>
  <c r="AA41" i="20"/>
  <c r="AA28" i="20"/>
  <c r="AA102" i="20"/>
  <c r="AA166" i="20"/>
  <c r="AA164" i="20"/>
  <c r="AA95" i="20"/>
  <c r="AA159" i="20"/>
  <c r="AA90" i="20"/>
  <c r="AA154" i="20"/>
  <c r="AA173" i="20"/>
  <c r="AA104" i="20"/>
  <c r="AA168" i="20"/>
  <c r="AA139" i="20"/>
  <c r="AA196" i="20"/>
  <c r="AA63" i="20"/>
  <c r="AA34" i="20"/>
  <c r="AA84" i="20"/>
  <c r="AA61" i="20"/>
  <c r="AA24" i="20"/>
  <c r="AA107" i="20"/>
  <c r="AA55" i="20"/>
  <c r="AA51" i="20"/>
  <c r="AA137" i="20"/>
  <c r="AA65" i="20"/>
  <c r="AA52" i="20"/>
  <c r="AA145" i="20"/>
  <c r="AA126" i="20"/>
  <c r="AA190" i="20"/>
  <c r="AA124" i="20"/>
  <c r="AA188" i="20"/>
  <c r="AA119" i="20"/>
  <c r="AA183" i="20"/>
  <c r="AA114" i="20"/>
  <c r="AA178" i="20"/>
  <c r="AA133" i="20"/>
  <c r="AA198" i="20"/>
  <c r="AA128" i="20"/>
  <c r="AA192" i="20"/>
  <c r="AA163" i="20"/>
  <c r="AA58" i="20"/>
  <c r="AA193" i="20"/>
  <c r="AA21" i="20"/>
  <c r="AA101" i="20"/>
  <c r="AA48" i="20"/>
  <c r="AA81" i="20"/>
  <c r="AA38" i="20"/>
  <c r="AA92" i="20"/>
  <c r="AA25" i="20"/>
  <c r="AA109" i="20"/>
  <c r="AA169" i="20"/>
  <c r="AA83" i="20"/>
  <c r="AA86" i="20"/>
  <c r="AA150" i="20"/>
  <c r="AA148" i="20"/>
  <c r="AA79" i="20"/>
  <c r="AA143" i="20"/>
  <c r="AA74" i="20"/>
  <c r="AA138" i="20"/>
  <c r="AA157" i="20"/>
  <c r="AA202" i="20"/>
  <c r="AA88" i="20"/>
  <c r="AA152" i="20"/>
  <c r="AA123" i="20"/>
  <c r="AA187" i="20"/>
  <c r="AA203" i="20"/>
  <c r="AA18" i="20"/>
  <c r="AA45" i="20"/>
  <c r="AA75" i="20"/>
  <c r="AA35" i="20"/>
  <c r="AA62" i="20"/>
  <c r="AA47" i="20"/>
  <c r="AA49" i="20"/>
  <c r="AA121" i="20"/>
  <c r="AA36" i="20"/>
  <c r="AA110" i="20"/>
  <c r="AA174" i="20"/>
  <c r="AA172" i="20"/>
  <c r="AA103" i="20"/>
  <c r="AA167" i="20"/>
  <c r="AA98" i="20"/>
  <c r="AA162" i="20"/>
  <c r="AA117" i="20"/>
  <c r="AA181" i="20"/>
  <c r="AA112" i="20"/>
  <c r="AA176" i="20"/>
  <c r="AA147" i="20"/>
  <c r="AA204" i="20"/>
  <c r="AO14" i="20"/>
  <c r="J14" i="20" s="1"/>
  <c r="AO28" i="20"/>
  <c r="J28" i="20" s="1"/>
  <c r="M28" i="20" s="1"/>
  <c r="AO30" i="20"/>
  <c r="J30" i="20" s="1"/>
  <c r="M30" i="20" s="1"/>
  <c r="AQ30" i="20"/>
  <c r="AE30" i="20" s="1"/>
  <c r="AH30" i="20" s="1"/>
  <c r="AP30" i="20"/>
  <c r="Q30" i="20" s="1"/>
  <c r="T30" i="20" s="1"/>
  <c r="AO145" i="20"/>
  <c r="J145" i="20" s="1"/>
  <c r="M145" i="20" s="1"/>
  <c r="AP145" i="20"/>
  <c r="Q145" i="20" s="1"/>
  <c r="T145" i="20" s="1"/>
  <c r="AQ145" i="20"/>
  <c r="AE145" i="20" s="1"/>
  <c r="AH145" i="20" s="1"/>
  <c r="AQ35" i="20"/>
  <c r="AE35" i="20" s="1"/>
  <c r="AH35" i="20" s="1"/>
  <c r="AP35" i="20"/>
  <c r="Q35" i="20" s="1"/>
  <c r="T35" i="20" s="1"/>
  <c r="AO35" i="20"/>
  <c r="J35" i="20" s="1"/>
  <c r="M35" i="20" s="1"/>
  <c r="AO60" i="20"/>
  <c r="J60" i="20" s="1"/>
  <c r="M60" i="20" s="1"/>
  <c r="AQ60" i="20"/>
  <c r="AE60" i="20" s="1"/>
  <c r="AH60" i="20" s="1"/>
  <c r="AP60" i="20"/>
  <c r="Q60" i="20" s="1"/>
  <c r="T60" i="20" s="1"/>
  <c r="AO186" i="20"/>
  <c r="J186" i="20" s="1"/>
  <c r="M186" i="20" s="1"/>
  <c r="AQ186" i="20"/>
  <c r="AE186" i="20" s="1"/>
  <c r="AH186" i="20" s="1"/>
  <c r="AP186" i="20"/>
  <c r="Q186" i="20" s="1"/>
  <c r="T186" i="20" s="1"/>
  <c r="AO99" i="20"/>
  <c r="J99" i="20" s="1"/>
  <c r="M99" i="20" s="1"/>
  <c r="AQ99" i="20"/>
  <c r="AE99" i="20" s="1"/>
  <c r="AH99" i="20" s="1"/>
  <c r="AP99" i="20"/>
  <c r="Q99" i="20" s="1"/>
  <c r="T99" i="20" s="1"/>
  <c r="AO87" i="20"/>
  <c r="J87" i="20" s="1"/>
  <c r="M87" i="20" s="1"/>
  <c r="AQ87" i="20"/>
  <c r="AE87" i="20" s="1"/>
  <c r="AH87" i="20" s="1"/>
  <c r="AP87" i="20"/>
  <c r="Q87" i="20" s="1"/>
  <c r="T87" i="20" s="1"/>
  <c r="AQ153" i="20"/>
  <c r="AE153" i="20" s="1"/>
  <c r="AH153" i="20" s="1"/>
  <c r="AP153" i="20"/>
  <c r="Q153" i="20" s="1"/>
  <c r="T153" i="20" s="1"/>
  <c r="AO153" i="20"/>
  <c r="J153" i="20" s="1"/>
  <c r="M153" i="20" s="1"/>
  <c r="AO111" i="20"/>
  <c r="J111" i="20" s="1"/>
  <c r="M111" i="20" s="1"/>
  <c r="AQ111" i="20"/>
  <c r="AE111" i="20" s="1"/>
  <c r="AH111" i="20" s="1"/>
  <c r="AP111" i="20"/>
  <c r="Q111" i="20" s="1"/>
  <c r="T111" i="20" s="1"/>
  <c r="AO78" i="20"/>
  <c r="J78" i="20" s="1"/>
  <c r="M78" i="20" s="1"/>
  <c r="AQ78" i="20"/>
  <c r="AE78" i="20" s="1"/>
  <c r="AH78" i="20" s="1"/>
  <c r="AP78" i="20"/>
  <c r="Q78" i="20" s="1"/>
  <c r="T78" i="20" s="1"/>
  <c r="AO149" i="20"/>
  <c r="J149" i="20" s="1"/>
  <c r="M149" i="20" s="1"/>
  <c r="AQ149" i="20"/>
  <c r="AE149" i="20" s="1"/>
  <c r="AH149" i="20" s="1"/>
  <c r="AP149" i="20"/>
  <c r="Q149" i="20" s="1"/>
  <c r="T149" i="20" s="1"/>
  <c r="AQ179" i="20"/>
  <c r="AE179" i="20" s="1"/>
  <c r="AH179" i="20" s="1"/>
  <c r="AP179" i="20"/>
  <c r="Q179" i="20" s="1"/>
  <c r="T179" i="20" s="1"/>
  <c r="AO179" i="20"/>
  <c r="J179" i="20" s="1"/>
  <c r="M179" i="20" s="1"/>
  <c r="AO54" i="20"/>
  <c r="J54" i="20" s="1"/>
  <c r="M54" i="20" s="1"/>
  <c r="AQ54" i="20"/>
  <c r="AE54" i="20" s="1"/>
  <c r="AH54" i="20" s="1"/>
  <c r="AP54" i="20"/>
  <c r="Q54" i="20" s="1"/>
  <c r="T54" i="20" s="1"/>
  <c r="AQ119" i="20"/>
  <c r="AE119" i="20" s="1"/>
  <c r="AH119" i="20" s="1"/>
  <c r="AP119" i="20"/>
  <c r="Q119" i="20" s="1"/>
  <c r="T119" i="20" s="1"/>
  <c r="AO119" i="20"/>
  <c r="J119" i="20" s="1"/>
  <c r="M119" i="20" s="1"/>
  <c r="AO198" i="20"/>
  <c r="J198" i="20" s="1"/>
  <c r="M198" i="20" s="1"/>
  <c r="AQ198" i="20"/>
  <c r="AE198" i="20" s="1"/>
  <c r="AH198" i="20" s="1"/>
  <c r="AP198" i="20"/>
  <c r="Q198" i="20" s="1"/>
  <c r="T198" i="20" s="1"/>
  <c r="AO169" i="20"/>
  <c r="J169" i="20" s="1"/>
  <c r="M169" i="20" s="1"/>
  <c r="AQ169" i="20"/>
  <c r="AE169" i="20" s="1"/>
  <c r="AH169" i="20" s="1"/>
  <c r="AP169" i="20"/>
  <c r="Q169" i="20" s="1"/>
  <c r="T169" i="20" s="1"/>
  <c r="AQ203" i="20"/>
  <c r="AE203" i="20" s="1"/>
  <c r="AH203" i="20" s="1"/>
  <c r="AP203" i="20"/>
  <c r="Q203" i="20" s="1"/>
  <c r="T203" i="20" s="1"/>
  <c r="AO203" i="20"/>
  <c r="J203" i="20" s="1"/>
  <c r="M203" i="20" s="1"/>
  <c r="AQ167" i="20"/>
  <c r="AE167" i="20" s="1"/>
  <c r="AH167" i="20" s="1"/>
  <c r="AP167" i="20"/>
  <c r="Q167" i="20" s="1"/>
  <c r="T167" i="20" s="1"/>
  <c r="AO167" i="20"/>
  <c r="J167" i="20" s="1"/>
  <c r="M167" i="20" s="1"/>
  <c r="AO112" i="20"/>
  <c r="J112" i="20" s="1"/>
  <c r="M112" i="20" s="1"/>
  <c r="AQ112" i="20"/>
  <c r="AE112" i="20" s="1"/>
  <c r="AH112" i="20" s="1"/>
  <c r="AP112" i="20"/>
  <c r="Q112" i="20" s="1"/>
  <c r="T112" i="20" s="1"/>
  <c r="AO39" i="20"/>
  <c r="J39" i="20" s="1"/>
  <c r="M39" i="20" s="1"/>
  <c r="AQ39" i="20"/>
  <c r="AE39" i="20" s="1"/>
  <c r="AH39" i="20" s="1"/>
  <c r="AP39" i="20"/>
  <c r="Q39" i="20" s="1"/>
  <c r="T39" i="20" s="1"/>
  <c r="AQ23" i="20"/>
  <c r="AE23" i="20" s="1"/>
  <c r="AH23" i="20" s="1"/>
  <c r="AP23" i="20"/>
  <c r="Q23" i="20" s="1"/>
  <c r="T23" i="20" s="1"/>
  <c r="AO23" i="20"/>
  <c r="J23" i="20" s="1"/>
  <c r="M23" i="20" s="1"/>
  <c r="AQ131" i="20"/>
  <c r="AE131" i="20" s="1"/>
  <c r="AH131" i="20" s="1"/>
  <c r="AP131" i="20"/>
  <c r="Q131" i="20" s="1"/>
  <c r="T131" i="20" s="1"/>
  <c r="AO131" i="20"/>
  <c r="J131" i="20" s="1"/>
  <c r="M131" i="20" s="1"/>
  <c r="AQ155" i="20"/>
  <c r="AE155" i="20" s="1"/>
  <c r="AH155" i="20" s="1"/>
  <c r="AP155" i="20"/>
  <c r="Q155" i="20" s="1"/>
  <c r="T155" i="20" s="1"/>
  <c r="AO155" i="20"/>
  <c r="J155" i="20" s="1"/>
  <c r="M155" i="20" s="1"/>
  <c r="AO109" i="20"/>
  <c r="J109" i="20" s="1"/>
  <c r="M109" i="20" s="1"/>
  <c r="AP109" i="20"/>
  <c r="Q109" i="20" s="1"/>
  <c r="T109" i="20" s="1"/>
  <c r="AQ109" i="20"/>
  <c r="AE109" i="20" s="1"/>
  <c r="AH109" i="20" s="1"/>
  <c r="AO187" i="20"/>
  <c r="J187" i="20" s="1"/>
  <c r="M187" i="20" s="1"/>
  <c r="AP187" i="20"/>
  <c r="Q187" i="20" s="1"/>
  <c r="T187" i="20" s="1"/>
  <c r="AQ187" i="20"/>
  <c r="AE187" i="20" s="1"/>
  <c r="AH187" i="20" s="1"/>
  <c r="AO22" i="20"/>
  <c r="J22" i="20" s="1"/>
  <c r="M22" i="20" s="1"/>
  <c r="AQ22" i="20"/>
  <c r="AE22" i="20" s="1"/>
  <c r="AH22" i="20" s="1"/>
  <c r="AP22" i="20"/>
  <c r="Q22" i="20" s="1"/>
  <c r="T22" i="20" s="1"/>
  <c r="AO46" i="20"/>
  <c r="J46" i="20" s="1"/>
  <c r="M46" i="20" s="1"/>
  <c r="AQ46" i="20"/>
  <c r="AE46" i="20" s="1"/>
  <c r="AH46" i="20" s="1"/>
  <c r="AP46" i="20"/>
  <c r="Q46" i="20" s="1"/>
  <c r="T46" i="20" s="1"/>
  <c r="AO16" i="20"/>
  <c r="J16" i="20" s="1"/>
  <c r="M16" i="20" s="1"/>
  <c r="AQ16" i="20"/>
  <c r="AE16" i="20" s="1"/>
  <c r="AH16" i="20" s="1"/>
  <c r="AP16" i="20"/>
  <c r="Q16" i="20" s="1"/>
  <c r="T16" i="20" s="1"/>
  <c r="AO199" i="20"/>
  <c r="J199" i="20" s="1"/>
  <c r="M199" i="20" s="1"/>
  <c r="AQ199" i="20"/>
  <c r="AE199" i="20" s="1"/>
  <c r="AH199" i="20" s="1"/>
  <c r="AP199" i="20"/>
  <c r="Q199" i="20" s="1"/>
  <c r="T199" i="20" s="1"/>
  <c r="AO76" i="20"/>
  <c r="J76" i="20" s="1"/>
  <c r="M76" i="20" s="1"/>
  <c r="AQ76" i="20"/>
  <c r="AE76" i="20" s="1"/>
  <c r="AH76" i="20" s="1"/>
  <c r="AP76" i="20"/>
  <c r="Q76" i="20" s="1"/>
  <c r="T76" i="20" s="1"/>
  <c r="AO135" i="20"/>
  <c r="J135" i="20" s="1"/>
  <c r="M135" i="20" s="1"/>
  <c r="AQ135" i="20"/>
  <c r="AE135" i="20" s="1"/>
  <c r="AH135" i="20" s="1"/>
  <c r="AP135" i="20"/>
  <c r="Q135" i="20" s="1"/>
  <c r="T135" i="20" s="1"/>
  <c r="AO102" i="20"/>
  <c r="J102" i="20" s="1"/>
  <c r="M102" i="20" s="1"/>
  <c r="AQ102" i="20"/>
  <c r="AE102" i="20" s="1"/>
  <c r="AH102" i="20" s="1"/>
  <c r="AP102" i="20"/>
  <c r="Q102" i="20" s="1"/>
  <c r="T102" i="20" s="1"/>
  <c r="AO173" i="20"/>
  <c r="J173" i="20" s="1"/>
  <c r="M173" i="20" s="1"/>
  <c r="AQ173" i="20"/>
  <c r="AE173" i="20" s="1"/>
  <c r="AH173" i="20" s="1"/>
  <c r="AP173" i="20"/>
  <c r="Q173" i="20" s="1"/>
  <c r="T173" i="20" s="1"/>
  <c r="AO196" i="20"/>
  <c r="J196" i="20" s="1"/>
  <c r="M196" i="20" s="1"/>
  <c r="AQ196" i="20"/>
  <c r="AE196" i="20" s="1"/>
  <c r="AH196" i="20" s="1"/>
  <c r="AP196" i="20"/>
  <c r="Q196" i="20" s="1"/>
  <c r="T196" i="20" s="1"/>
  <c r="AO24" i="20"/>
  <c r="J24" i="20" s="1"/>
  <c r="M24" i="20" s="1"/>
  <c r="AQ24" i="20"/>
  <c r="AE24" i="20" s="1"/>
  <c r="AH24" i="20" s="1"/>
  <c r="AP24" i="20"/>
  <c r="Q24" i="20" s="1"/>
  <c r="T24" i="20" s="1"/>
  <c r="AO58" i="20"/>
  <c r="J58" i="20" s="1"/>
  <c r="M58" i="20" s="1"/>
  <c r="AQ58" i="20"/>
  <c r="AE58" i="20" s="1"/>
  <c r="AH58" i="20" s="1"/>
  <c r="AP58" i="20"/>
  <c r="Q58" i="20" s="1"/>
  <c r="T58" i="20" s="1"/>
  <c r="AO79" i="20"/>
  <c r="J79" i="20" s="1"/>
  <c r="M79" i="20" s="1"/>
  <c r="AP79" i="20"/>
  <c r="Q79" i="20" s="1"/>
  <c r="T79" i="20" s="1"/>
  <c r="AQ79" i="20"/>
  <c r="AE79" i="20" s="1"/>
  <c r="AH79" i="20" s="1"/>
  <c r="AO157" i="20"/>
  <c r="J157" i="20" s="1"/>
  <c r="M157" i="20" s="1"/>
  <c r="AQ157" i="20"/>
  <c r="AE157" i="20" s="1"/>
  <c r="AH157" i="20" s="1"/>
  <c r="AP157" i="20"/>
  <c r="Q157" i="20" s="1"/>
  <c r="T157" i="20" s="1"/>
  <c r="AO18" i="20"/>
  <c r="J18" i="20" s="1"/>
  <c r="M18" i="20" s="1"/>
  <c r="AQ18" i="20"/>
  <c r="AE18" i="20" s="1"/>
  <c r="AH18" i="20" s="1"/>
  <c r="AP18" i="20"/>
  <c r="Q18" i="20" s="1"/>
  <c r="T18" i="20" s="1"/>
  <c r="AO125" i="20"/>
  <c r="J125" i="20" s="1"/>
  <c r="M125" i="20" s="1"/>
  <c r="AQ125" i="20"/>
  <c r="AE125" i="20" s="1"/>
  <c r="AH125" i="20" s="1"/>
  <c r="AP125" i="20"/>
  <c r="Q125" i="20" s="1"/>
  <c r="T125" i="20" s="1"/>
  <c r="AO85" i="20"/>
  <c r="J85" i="20" s="1"/>
  <c r="M85" i="20" s="1"/>
  <c r="AQ85" i="20"/>
  <c r="AE85" i="20" s="1"/>
  <c r="AH85" i="20" s="1"/>
  <c r="AP85" i="20"/>
  <c r="Q85" i="20" s="1"/>
  <c r="T85" i="20" s="1"/>
  <c r="AQ95" i="20"/>
  <c r="AE95" i="20" s="1"/>
  <c r="AH95" i="20" s="1"/>
  <c r="AP95" i="20"/>
  <c r="Q95" i="20" s="1"/>
  <c r="T95" i="20" s="1"/>
  <c r="AO95" i="20"/>
  <c r="J95" i="20" s="1"/>
  <c r="M95" i="20" s="1"/>
  <c r="AO36" i="20"/>
  <c r="J36" i="20" s="1"/>
  <c r="M36" i="20" s="1"/>
  <c r="AQ36" i="20"/>
  <c r="AE36" i="20" s="1"/>
  <c r="AH36" i="20" s="1"/>
  <c r="AP36" i="20"/>
  <c r="Q36" i="20" s="1"/>
  <c r="T36" i="20" s="1"/>
  <c r="AQ69" i="20"/>
  <c r="AE69" i="20" s="1"/>
  <c r="AH69" i="20" s="1"/>
  <c r="AP69" i="20"/>
  <c r="Q69" i="20" s="1"/>
  <c r="T69" i="20" s="1"/>
  <c r="AO69" i="20"/>
  <c r="J69" i="20" s="1"/>
  <c r="M69" i="20" s="1"/>
  <c r="AO70" i="20"/>
  <c r="J70" i="20" s="1"/>
  <c r="M70" i="20" s="1"/>
  <c r="AP70" i="20"/>
  <c r="Q70" i="20" s="1"/>
  <c r="T70" i="20" s="1"/>
  <c r="AQ70" i="20"/>
  <c r="AE70" i="20" s="1"/>
  <c r="AH70" i="20" s="1"/>
  <c r="AQ141" i="20"/>
  <c r="AE141" i="20" s="1"/>
  <c r="AH141" i="20" s="1"/>
  <c r="AP141" i="20"/>
  <c r="Q141" i="20" s="1"/>
  <c r="T141" i="20" s="1"/>
  <c r="AO141" i="20"/>
  <c r="J141" i="20" s="1"/>
  <c r="M141" i="20" s="1"/>
  <c r="AO171" i="20"/>
  <c r="J171" i="20" s="1"/>
  <c r="M171" i="20" s="1"/>
  <c r="AQ171" i="20"/>
  <c r="AE171" i="20" s="1"/>
  <c r="AH171" i="20" s="1"/>
  <c r="AP171" i="20"/>
  <c r="Q171" i="20" s="1"/>
  <c r="T171" i="20" s="1"/>
  <c r="AO94" i="20"/>
  <c r="J94" i="20" s="1"/>
  <c r="M94" i="20" s="1"/>
  <c r="AQ94" i="20"/>
  <c r="AE94" i="20" s="1"/>
  <c r="AH94" i="20" s="1"/>
  <c r="AP94" i="20"/>
  <c r="Q94" i="20" s="1"/>
  <c r="T94" i="20" s="1"/>
  <c r="AQ165" i="20"/>
  <c r="AE165" i="20" s="1"/>
  <c r="AH165" i="20" s="1"/>
  <c r="AP165" i="20"/>
  <c r="Q165" i="20" s="1"/>
  <c r="T165" i="20" s="1"/>
  <c r="AO165" i="20"/>
  <c r="J165" i="20" s="1"/>
  <c r="M165" i="20" s="1"/>
  <c r="AO118" i="20"/>
  <c r="J118" i="20" s="1"/>
  <c r="M118" i="20" s="1"/>
  <c r="AQ118" i="20"/>
  <c r="AE118" i="20" s="1"/>
  <c r="AH118" i="20" s="1"/>
  <c r="AP118" i="20"/>
  <c r="Q118" i="20" s="1"/>
  <c r="T118" i="20" s="1"/>
  <c r="AQ189" i="20"/>
  <c r="AE189" i="20" s="1"/>
  <c r="AH189" i="20" s="1"/>
  <c r="AP189" i="20"/>
  <c r="Q189" i="20" s="1"/>
  <c r="T189" i="20" s="1"/>
  <c r="AO189" i="20"/>
  <c r="J189" i="20" s="1"/>
  <c r="M189" i="20" s="1"/>
  <c r="AO205" i="20"/>
  <c r="J205" i="20" s="1"/>
  <c r="M205" i="20" s="1"/>
  <c r="AQ205" i="20"/>
  <c r="AE205" i="20" s="1"/>
  <c r="AH205" i="20" s="1"/>
  <c r="AP205" i="20"/>
  <c r="Q205" i="20" s="1"/>
  <c r="T205" i="20" s="1"/>
  <c r="AO40" i="20"/>
  <c r="J40" i="20" s="1"/>
  <c r="M40" i="20" s="1"/>
  <c r="AQ40" i="20"/>
  <c r="AE40" i="20" s="1"/>
  <c r="AH40" i="20" s="1"/>
  <c r="AP40" i="20"/>
  <c r="Q40" i="20" s="1"/>
  <c r="T40" i="20" s="1"/>
  <c r="AO195" i="20"/>
  <c r="J195" i="20" s="1"/>
  <c r="M195" i="20" s="1"/>
  <c r="AQ195" i="20"/>
  <c r="AE195" i="20" s="1"/>
  <c r="AH195" i="20" s="1"/>
  <c r="AP195" i="20"/>
  <c r="Q195" i="20" s="1"/>
  <c r="T195" i="20" s="1"/>
  <c r="AO161" i="20"/>
  <c r="J161" i="20" s="1"/>
  <c r="M161" i="20" s="1"/>
  <c r="AQ161" i="20"/>
  <c r="AE161" i="20" s="1"/>
  <c r="AH161" i="20" s="1"/>
  <c r="AP161" i="20"/>
  <c r="Q161" i="20" s="1"/>
  <c r="T161" i="20" s="1"/>
  <c r="AO159" i="20"/>
  <c r="J159" i="20" s="1"/>
  <c r="M159" i="20" s="1"/>
  <c r="AQ159" i="20"/>
  <c r="AE159" i="20" s="1"/>
  <c r="AH159" i="20" s="1"/>
  <c r="AP159" i="20"/>
  <c r="Q159" i="20" s="1"/>
  <c r="T159" i="20" s="1"/>
  <c r="AO126" i="20"/>
  <c r="J126" i="20" s="1"/>
  <c r="M126" i="20" s="1"/>
  <c r="AQ126" i="20"/>
  <c r="AE126" i="20" s="1"/>
  <c r="AH126" i="20" s="1"/>
  <c r="AP126" i="20"/>
  <c r="Q126" i="20" s="1"/>
  <c r="T126" i="20" s="1"/>
  <c r="AO183" i="20"/>
  <c r="J183" i="20" s="1"/>
  <c r="M183" i="20" s="1"/>
  <c r="AQ183" i="20"/>
  <c r="AE183" i="20" s="1"/>
  <c r="AH183" i="20" s="1"/>
  <c r="AP183" i="20"/>
  <c r="Q183" i="20" s="1"/>
  <c r="T183" i="20" s="1"/>
  <c r="AO202" i="20"/>
  <c r="J202" i="20" s="1"/>
  <c r="M202" i="20" s="1"/>
  <c r="AQ202" i="20"/>
  <c r="AE202" i="20" s="1"/>
  <c r="AH202" i="20" s="1"/>
  <c r="AP202" i="20"/>
  <c r="Q202" i="20" s="1"/>
  <c r="T202" i="20" s="1"/>
  <c r="AQ110" i="20"/>
  <c r="AE110" i="20" s="1"/>
  <c r="AH110" i="20" s="1"/>
  <c r="AP110" i="20"/>
  <c r="Q110" i="20" s="1"/>
  <c r="T110" i="20" s="1"/>
  <c r="AO110" i="20"/>
  <c r="J110" i="20" s="1"/>
  <c r="M110" i="20" s="1"/>
  <c r="AO113" i="20"/>
  <c r="J113" i="20" s="1"/>
  <c r="M113" i="20" s="1"/>
  <c r="AQ113" i="20"/>
  <c r="AE113" i="20" s="1"/>
  <c r="AH113" i="20" s="1"/>
  <c r="AP113" i="20"/>
  <c r="Q113" i="20" s="1"/>
  <c r="T113" i="20" s="1"/>
  <c r="AO127" i="20"/>
  <c r="J127" i="20" s="1"/>
  <c r="M127" i="20" s="1"/>
  <c r="AQ127" i="20"/>
  <c r="AE127" i="20" s="1"/>
  <c r="AH127" i="20" s="1"/>
  <c r="AP127" i="20"/>
  <c r="Q127" i="20" s="1"/>
  <c r="T127" i="20" s="1"/>
  <c r="AO108" i="20"/>
  <c r="J108" i="20" s="1"/>
  <c r="M108" i="20" s="1"/>
  <c r="AQ108" i="20"/>
  <c r="AE108" i="20" s="1"/>
  <c r="AH108" i="20" s="1"/>
  <c r="AP108" i="20"/>
  <c r="Q108" i="20" s="1"/>
  <c r="T108" i="20" s="1"/>
  <c r="AO151" i="20"/>
  <c r="J151" i="20" s="1"/>
  <c r="M151" i="20" s="1"/>
  <c r="AP151" i="20"/>
  <c r="Q151" i="20" s="1"/>
  <c r="T151" i="20" s="1"/>
  <c r="AQ151" i="20"/>
  <c r="AE151" i="20" s="1"/>
  <c r="AH151" i="20" s="1"/>
  <c r="AO175" i="20"/>
  <c r="J175" i="20" s="1"/>
  <c r="M175" i="20" s="1"/>
  <c r="AP175" i="20"/>
  <c r="Q175" i="20" s="1"/>
  <c r="T175" i="20" s="1"/>
  <c r="AQ175" i="20"/>
  <c r="AE175" i="20" s="1"/>
  <c r="AH175" i="20" s="1"/>
  <c r="AO31" i="20"/>
  <c r="J31" i="20" s="1"/>
  <c r="M31" i="20" s="1"/>
  <c r="AP31" i="20"/>
  <c r="Q31" i="20" s="1"/>
  <c r="T31" i="20" s="1"/>
  <c r="AQ31" i="20"/>
  <c r="AE31" i="20" s="1"/>
  <c r="AH31" i="20" s="1"/>
  <c r="AO17" i="20"/>
  <c r="AQ17" i="20"/>
  <c r="AE17" i="20" s="1"/>
  <c r="AH17" i="20" s="1"/>
  <c r="AP17" i="20"/>
  <c r="Q17" i="20" s="1"/>
  <c r="T17" i="20" s="1"/>
  <c r="AO142" i="20"/>
  <c r="J142" i="20" s="1"/>
  <c r="M142" i="20" s="1"/>
  <c r="AP142" i="20"/>
  <c r="Q142" i="20" s="1"/>
  <c r="T142" i="20" s="1"/>
  <c r="AQ142" i="20"/>
  <c r="AE142" i="20" s="1"/>
  <c r="AH142" i="20" s="1"/>
  <c r="AQ80" i="20"/>
  <c r="AE80" i="20" s="1"/>
  <c r="AH80" i="20" s="1"/>
  <c r="AP80" i="20"/>
  <c r="Q80" i="20" s="1"/>
  <c r="T80" i="20" s="1"/>
  <c r="AO80" i="20"/>
  <c r="J80" i="20" s="1"/>
  <c r="M80" i="20" s="1"/>
  <c r="AO64" i="20"/>
  <c r="J64" i="20" s="1"/>
  <c r="M64" i="20" s="1"/>
  <c r="AQ64" i="20"/>
  <c r="AE64" i="20" s="1"/>
  <c r="AH64" i="20" s="1"/>
  <c r="AP64" i="20"/>
  <c r="Q64" i="20" s="1"/>
  <c r="T64" i="20" s="1"/>
  <c r="AO63" i="20"/>
  <c r="J63" i="20" s="1"/>
  <c r="M63" i="20" s="1"/>
  <c r="AQ63" i="20"/>
  <c r="AE63" i="20" s="1"/>
  <c r="AH63" i="20" s="1"/>
  <c r="AP63" i="20"/>
  <c r="Q63" i="20" s="1"/>
  <c r="T63" i="20" s="1"/>
  <c r="AQ128" i="20"/>
  <c r="AE128" i="20" s="1"/>
  <c r="AH128" i="20" s="1"/>
  <c r="AO128" i="20"/>
  <c r="J128" i="20" s="1"/>
  <c r="M128" i="20" s="1"/>
  <c r="AP128" i="20"/>
  <c r="Q128" i="20" s="1"/>
  <c r="T128" i="20" s="1"/>
  <c r="AO193" i="20"/>
  <c r="J193" i="20" s="1"/>
  <c r="M193" i="20" s="1"/>
  <c r="AQ193" i="20"/>
  <c r="AE193" i="20" s="1"/>
  <c r="AH193" i="20" s="1"/>
  <c r="AP193" i="20"/>
  <c r="Q193" i="20" s="1"/>
  <c r="T193" i="20" s="1"/>
  <c r="AQ81" i="20"/>
  <c r="AE81" i="20" s="1"/>
  <c r="AH81" i="20" s="1"/>
  <c r="AP81" i="20"/>
  <c r="Q81" i="20" s="1"/>
  <c r="T81" i="20" s="1"/>
  <c r="AO81" i="20"/>
  <c r="J81" i="20" s="1"/>
  <c r="M81" i="20" s="1"/>
  <c r="AQ83" i="20"/>
  <c r="AE83" i="20" s="1"/>
  <c r="AH83" i="20" s="1"/>
  <c r="AP83" i="20"/>
  <c r="Q83" i="20" s="1"/>
  <c r="T83" i="20" s="1"/>
  <c r="AO83" i="20"/>
  <c r="J83" i="20" s="1"/>
  <c r="M83" i="20" s="1"/>
  <c r="AQ143" i="20"/>
  <c r="AE143" i="20" s="1"/>
  <c r="AH143" i="20" s="1"/>
  <c r="AP143" i="20"/>
  <c r="Q143" i="20" s="1"/>
  <c r="T143" i="20" s="1"/>
  <c r="AO143" i="20"/>
  <c r="J143" i="20" s="1"/>
  <c r="M143" i="20" s="1"/>
  <c r="AO88" i="20"/>
  <c r="J88" i="20" s="1"/>
  <c r="M88" i="20" s="1"/>
  <c r="AQ88" i="20"/>
  <c r="AE88" i="20" s="1"/>
  <c r="AH88" i="20" s="1"/>
  <c r="AP88" i="20"/>
  <c r="Q88" i="20" s="1"/>
  <c r="T88" i="20" s="1"/>
  <c r="AQ98" i="20"/>
  <c r="AE98" i="20" s="1"/>
  <c r="AH98" i="20" s="1"/>
  <c r="AP98" i="20"/>
  <c r="Q98" i="20" s="1"/>
  <c r="T98" i="20" s="1"/>
  <c r="AO98" i="20"/>
  <c r="J98" i="20" s="1"/>
  <c r="M98" i="20" s="1"/>
  <c r="AP176" i="20"/>
  <c r="Q176" i="20" s="1"/>
  <c r="T176" i="20" s="1"/>
  <c r="AO176" i="20"/>
  <c r="J176" i="20" s="1"/>
  <c r="M176" i="20" s="1"/>
  <c r="AQ176" i="20"/>
  <c r="AE176" i="20" s="1"/>
  <c r="AH176" i="20" s="1"/>
  <c r="AO73" i="20"/>
  <c r="J73" i="20" s="1"/>
  <c r="M73" i="20" s="1"/>
  <c r="AP73" i="20"/>
  <c r="Q73" i="20" s="1"/>
  <c r="T73" i="20" s="1"/>
  <c r="AQ73" i="20"/>
  <c r="AE73" i="20" s="1"/>
  <c r="AH73" i="20" s="1"/>
  <c r="AQ56" i="20"/>
  <c r="AE56" i="20" s="1"/>
  <c r="AH56" i="20" s="1"/>
  <c r="AO56" i="20"/>
  <c r="J56" i="20" s="1"/>
  <c r="M56" i="20" s="1"/>
  <c r="AP56" i="20"/>
  <c r="Q56" i="20" s="1"/>
  <c r="T56" i="20" s="1"/>
  <c r="AQ26" i="20"/>
  <c r="AE26" i="20" s="1"/>
  <c r="AH26" i="20" s="1"/>
  <c r="AP26" i="20"/>
  <c r="Q26" i="20" s="1"/>
  <c r="T26" i="20" s="1"/>
  <c r="AO26" i="20"/>
  <c r="J26" i="20" s="1"/>
  <c r="M26" i="20" s="1"/>
  <c r="AO91" i="20"/>
  <c r="J91" i="20" s="1"/>
  <c r="M91" i="20" s="1"/>
  <c r="AQ91" i="20"/>
  <c r="AE91" i="20" s="1"/>
  <c r="AH91" i="20" s="1"/>
  <c r="AP91" i="20"/>
  <c r="Q91" i="20" s="1"/>
  <c r="T91" i="20" s="1"/>
  <c r="AO197" i="20"/>
  <c r="J197" i="20" s="1"/>
  <c r="M197" i="20" s="1"/>
  <c r="AQ197" i="20"/>
  <c r="AE197" i="20" s="1"/>
  <c r="AH197" i="20" s="1"/>
  <c r="AP197" i="20"/>
  <c r="Q197" i="20" s="1"/>
  <c r="T197" i="20" s="1"/>
  <c r="AQ201" i="20"/>
  <c r="AE201" i="20" s="1"/>
  <c r="AH201" i="20" s="1"/>
  <c r="AP201" i="20"/>
  <c r="Q201" i="20" s="1"/>
  <c r="T201" i="20" s="1"/>
  <c r="AO201" i="20"/>
  <c r="J201" i="20" s="1"/>
  <c r="M201" i="20" s="1"/>
  <c r="AO41" i="20"/>
  <c r="J41" i="20" s="1"/>
  <c r="M41" i="20" s="1"/>
  <c r="AQ41" i="20"/>
  <c r="AE41" i="20" s="1"/>
  <c r="AH41" i="20" s="1"/>
  <c r="AP41" i="20"/>
  <c r="Q41" i="20" s="1"/>
  <c r="T41" i="20" s="1"/>
  <c r="AO166" i="20"/>
  <c r="J166" i="20" s="1"/>
  <c r="M166" i="20" s="1"/>
  <c r="AQ166" i="20"/>
  <c r="AE166" i="20" s="1"/>
  <c r="AH166" i="20" s="1"/>
  <c r="AP166" i="20"/>
  <c r="Q166" i="20" s="1"/>
  <c r="T166" i="20" s="1"/>
  <c r="AP104" i="20"/>
  <c r="Q104" i="20" s="1"/>
  <c r="T104" i="20" s="1"/>
  <c r="AO104" i="20"/>
  <c r="J104" i="20" s="1"/>
  <c r="M104" i="20" s="1"/>
  <c r="AQ104" i="20"/>
  <c r="AE104" i="20" s="1"/>
  <c r="AH104" i="20" s="1"/>
  <c r="AO34" i="20"/>
  <c r="J34" i="20" s="1"/>
  <c r="M34" i="20" s="1"/>
  <c r="AP34" i="20"/>
  <c r="Q34" i="20" s="1"/>
  <c r="T34" i="20" s="1"/>
  <c r="AQ34" i="20"/>
  <c r="AE34" i="20" s="1"/>
  <c r="AH34" i="20" s="1"/>
  <c r="AQ107" i="20"/>
  <c r="AE107" i="20" s="1"/>
  <c r="AH107" i="20" s="1"/>
  <c r="AP107" i="20"/>
  <c r="Q107" i="20" s="1"/>
  <c r="T107" i="20" s="1"/>
  <c r="AO107" i="20"/>
  <c r="J107" i="20" s="1"/>
  <c r="M107" i="20" s="1"/>
  <c r="AQ21" i="20"/>
  <c r="AE21" i="20" s="1"/>
  <c r="AH21" i="20" s="1"/>
  <c r="AP21" i="20"/>
  <c r="Q21" i="20" s="1"/>
  <c r="T21" i="20" s="1"/>
  <c r="AO21" i="20"/>
  <c r="J21" i="20" s="1"/>
  <c r="M21" i="20" s="1"/>
  <c r="AQ86" i="20"/>
  <c r="AE86" i="20" s="1"/>
  <c r="AH86" i="20" s="1"/>
  <c r="AP86" i="20"/>
  <c r="Q86" i="20" s="1"/>
  <c r="T86" i="20" s="1"/>
  <c r="AO86" i="20"/>
  <c r="J86" i="20" s="1"/>
  <c r="M86" i="20" s="1"/>
  <c r="AQ62" i="20"/>
  <c r="AE62" i="20" s="1"/>
  <c r="AH62" i="20" s="1"/>
  <c r="AP62" i="20"/>
  <c r="Q62" i="20" s="1"/>
  <c r="T62" i="20" s="1"/>
  <c r="AO62" i="20"/>
  <c r="J62" i="20" s="1"/>
  <c r="M62" i="20" s="1"/>
  <c r="AO174" i="20"/>
  <c r="J174" i="20" s="1"/>
  <c r="M174" i="20" s="1"/>
  <c r="AQ174" i="20"/>
  <c r="AE174" i="20" s="1"/>
  <c r="AH174" i="20" s="1"/>
  <c r="AP174" i="20"/>
  <c r="Q174" i="20" s="1"/>
  <c r="T174" i="20" s="1"/>
  <c r="AP32" i="20"/>
  <c r="Q32" i="20" s="1"/>
  <c r="T32" i="20" s="1"/>
  <c r="AO32" i="20"/>
  <c r="J32" i="20" s="1"/>
  <c r="M32" i="20" s="1"/>
  <c r="AQ32" i="20"/>
  <c r="AE32" i="20" s="1"/>
  <c r="AH32" i="20" s="1"/>
  <c r="AQ134" i="20"/>
  <c r="AE134" i="20" s="1"/>
  <c r="AH134" i="20" s="1"/>
  <c r="AP134" i="20"/>
  <c r="Q134" i="20" s="1"/>
  <c r="T134" i="20" s="1"/>
  <c r="AO134" i="20"/>
  <c r="J134" i="20" s="1"/>
  <c r="M134" i="20" s="1"/>
  <c r="AO72" i="20"/>
  <c r="J72" i="20" s="1"/>
  <c r="M72" i="20" s="1"/>
  <c r="AQ72" i="20"/>
  <c r="AE72" i="20" s="1"/>
  <c r="AH72" i="20" s="1"/>
  <c r="AP72" i="20"/>
  <c r="Q72" i="20" s="1"/>
  <c r="T72" i="20" s="1"/>
  <c r="AQ33" i="20"/>
  <c r="AE33" i="20" s="1"/>
  <c r="AH33" i="20" s="1"/>
  <c r="AP33" i="20"/>
  <c r="Q33" i="20" s="1"/>
  <c r="T33" i="20" s="1"/>
  <c r="AO33" i="20"/>
  <c r="J33" i="20" s="1"/>
  <c r="M33" i="20" s="1"/>
  <c r="AQ158" i="20"/>
  <c r="AE158" i="20" s="1"/>
  <c r="AH158" i="20" s="1"/>
  <c r="AP158" i="20"/>
  <c r="Q158" i="20" s="1"/>
  <c r="T158" i="20" s="1"/>
  <c r="AO158" i="20"/>
  <c r="J158" i="20" s="1"/>
  <c r="M158" i="20" s="1"/>
  <c r="AO96" i="20"/>
  <c r="J96" i="20" s="1"/>
  <c r="M96" i="20" s="1"/>
  <c r="AQ96" i="20"/>
  <c r="AE96" i="20" s="1"/>
  <c r="AH96" i="20" s="1"/>
  <c r="AP96" i="20"/>
  <c r="Q96" i="20" s="1"/>
  <c r="T96" i="20" s="1"/>
  <c r="AQ200" i="20"/>
  <c r="AE200" i="20" s="1"/>
  <c r="AH200" i="20" s="1"/>
  <c r="AO200" i="20"/>
  <c r="J200" i="20" s="1"/>
  <c r="M200" i="20" s="1"/>
  <c r="AP200" i="20"/>
  <c r="Q200" i="20" s="1"/>
  <c r="T200" i="20" s="1"/>
  <c r="AQ57" i="20"/>
  <c r="AE57" i="20" s="1"/>
  <c r="AH57" i="20" s="1"/>
  <c r="AP57" i="20"/>
  <c r="Q57" i="20" s="1"/>
  <c r="T57" i="20" s="1"/>
  <c r="AO57" i="20"/>
  <c r="J57" i="20" s="1"/>
  <c r="M57" i="20" s="1"/>
  <c r="AQ182" i="20"/>
  <c r="AE182" i="20" s="1"/>
  <c r="AH182" i="20" s="1"/>
  <c r="AP182" i="20"/>
  <c r="Q182" i="20" s="1"/>
  <c r="T182" i="20" s="1"/>
  <c r="AO182" i="20"/>
  <c r="J182" i="20" s="1"/>
  <c r="M182" i="20" s="1"/>
  <c r="AO120" i="20"/>
  <c r="J120" i="20" s="1"/>
  <c r="M120" i="20" s="1"/>
  <c r="AQ120" i="20"/>
  <c r="AE120" i="20" s="1"/>
  <c r="AH120" i="20" s="1"/>
  <c r="AP120" i="20"/>
  <c r="Q120" i="20" s="1"/>
  <c r="T120" i="20" s="1"/>
  <c r="AQ50" i="20"/>
  <c r="AE50" i="20" s="1"/>
  <c r="AH50" i="20" s="1"/>
  <c r="AP50" i="20"/>
  <c r="Q50" i="20" s="1"/>
  <c r="T50" i="20" s="1"/>
  <c r="AO50" i="20"/>
  <c r="J50" i="20" s="1"/>
  <c r="M50" i="20" s="1"/>
  <c r="AO15" i="20"/>
  <c r="AQ15" i="20"/>
  <c r="AE15" i="20" s="1"/>
  <c r="AH15" i="20" s="1"/>
  <c r="AP15" i="20"/>
  <c r="Q15" i="20" s="1"/>
  <c r="T15" i="20" s="1"/>
  <c r="AO90" i="20"/>
  <c r="J90" i="20" s="1"/>
  <c r="M90" i="20" s="1"/>
  <c r="AQ90" i="20"/>
  <c r="AE90" i="20" s="1"/>
  <c r="AH90" i="20" s="1"/>
  <c r="AP90" i="20"/>
  <c r="Q90" i="20" s="1"/>
  <c r="T90" i="20" s="1"/>
  <c r="AO55" i="20"/>
  <c r="J55" i="20" s="1"/>
  <c r="M55" i="20" s="1"/>
  <c r="AQ55" i="20"/>
  <c r="AE55" i="20" s="1"/>
  <c r="AH55" i="20" s="1"/>
  <c r="AP55" i="20"/>
  <c r="Q55" i="20" s="1"/>
  <c r="T55" i="20" s="1"/>
  <c r="AO65" i="20"/>
  <c r="J65" i="20" s="1"/>
  <c r="M65" i="20" s="1"/>
  <c r="AQ65" i="20"/>
  <c r="AE65" i="20" s="1"/>
  <c r="AH65" i="20" s="1"/>
  <c r="AP65" i="20"/>
  <c r="Q65" i="20" s="1"/>
  <c r="T65" i="20" s="1"/>
  <c r="AO190" i="20"/>
  <c r="J190" i="20" s="1"/>
  <c r="M190" i="20" s="1"/>
  <c r="AQ190" i="20"/>
  <c r="AE190" i="20" s="1"/>
  <c r="AH190" i="20" s="1"/>
  <c r="AP190" i="20"/>
  <c r="Q190" i="20" s="1"/>
  <c r="T190" i="20" s="1"/>
  <c r="AO114" i="20"/>
  <c r="J114" i="20" s="1"/>
  <c r="M114" i="20" s="1"/>
  <c r="AQ114" i="20"/>
  <c r="AE114" i="20" s="1"/>
  <c r="AH114" i="20" s="1"/>
  <c r="AP114" i="20"/>
  <c r="Q114" i="20" s="1"/>
  <c r="T114" i="20" s="1"/>
  <c r="AQ74" i="20"/>
  <c r="AE74" i="20" s="1"/>
  <c r="AH74" i="20" s="1"/>
  <c r="AP74" i="20"/>
  <c r="Q74" i="20" s="1"/>
  <c r="T74" i="20" s="1"/>
  <c r="AO74" i="20"/>
  <c r="J74" i="20" s="1"/>
  <c r="M74" i="20" s="1"/>
  <c r="AQ47" i="20"/>
  <c r="AE47" i="20" s="1"/>
  <c r="AH47" i="20" s="1"/>
  <c r="AP47" i="20"/>
  <c r="Q47" i="20" s="1"/>
  <c r="T47" i="20" s="1"/>
  <c r="AO47" i="20"/>
  <c r="J47" i="20" s="1"/>
  <c r="M47" i="20" s="1"/>
  <c r="AQ14" i="20"/>
  <c r="AE14" i="20" s="1"/>
  <c r="AH14" i="20" s="1"/>
  <c r="AP14" i="20"/>
  <c r="AQ191" i="20"/>
  <c r="AE191" i="20" s="1"/>
  <c r="AH191" i="20" s="1"/>
  <c r="AP191" i="20"/>
  <c r="Q191" i="20" s="1"/>
  <c r="T191" i="20" s="1"/>
  <c r="AO191" i="20"/>
  <c r="J191" i="20" s="1"/>
  <c r="M191" i="20" s="1"/>
  <c r="AQ177" i="20"/>
  <c r="AE177" i="20" s="1"/>
  <c r="AH177" i="20" s="1"/>
  <c r="AP177" i="20"/>
  <c r="Q177" i="20" s="1"/>
  <c r="T177" i="20" s="1"/>
  <c r="AO177" i="20"/>
  <c r="J177" i="20" s="1"/>
  <c r="M177" i="20" s="1"/>
  <c r="AO82" i="20"/>
  <c r="J82" i="20" s="1"/>
  <c r="M82" i="20" s="1"/>
  <c r="AQ82" i="20"/>
  <c r="AE82" i="20" s="1"/>
  <c r="AH82" i="20" s="1"/>
  <c r="AP82" i="20"/>
  <c r="Q82" i="20" s="1"/>
  <c r="T82" i="20" s="1"/>
  <c r="AQ116" i="20"/>
  <c r="AE116" i="20" s="1"/>
  <c r="AH116" i="20" s="1"/>
  <c r="AP116" i="20"/>
  <c r="Q116" i="20" s="1"/>
  <c r="T116" i="20" s="1"/>
  <c r="AO116" i="20"/>
  <c r="J116" i="20" s="1"/>
  <c r="M116" i="20" s="1"/>
  <c r="AO106" i="20"/>
  <c r="J106" i="20" s="1"/>
  <c r="M106" i="20" s="1"/>
  <c r="AP106" i="20"/>
  <c r="Q106" i="20" s="1"/>
  <c r="T106" i="20" s="1"/>
  <c r="AQ106" i="20"/>
  <c r="AE106" i="20" s="1"/>
  <c r="AH106" i="20" s="1"/>
  <c r="AQ93" i="20"/>
  <c r="AE93" i="20" s="1"/>
  <c r="AH93" i="20" s="1"/>
  <c r="AP93" i="20"/>
  <c r="Q93" i="20" s="1"/>
  <c r="T93" i="20" s="1"/>
  <c r="AO93" i="20"/>
  <c r="J93" i="20" s="1"/>
  <c r="M93" i="20" s="1"/>
  <c r="AO144" i="20"/>
  <c r="J144" i="20" s="1"/>
  <c r="M144" i="20" s="1"/>
  <c r="AQ144" i="20"/>
  <c r="AE144" i="20" s="1"/>
  <c r="AH144" i="20" s="1"/>
  <c r="AP144" i="20"/>
  <c r="Q144" i="20" s="1"/>
  <c r="T144" i="20" s="1"/>
  <c r="AO27" i="20"/>
  <c r="J27" i="20" s="1"/>
  <c r="M27" i="20" s="1"/>
  <c r="AQ27" i="20"/>
  <c r="AE27" i="20" s="1"/>
  <c r="AH27" i="20" s="1"/>
  <c r="AP27" i="20"/>
  <c r="Q27" i="20" s="1"/>
  <c r="T27" i="20" s="1"/>
  <c r="AO84" i="20"/>
  <c r="J84" i="20" s="1"/>
  <c r="M84" i="20" s="1"/>
  <c r="AQ84" i="20"/>
  <c r="AE84" i="20" s="1"/>
  <c r="AH84" i="20" s="1"/>
  <c r="AP84" i="20"/>
  <c r="Q84" i="20" s="1"/>
  <c r="T84" i="20" s="1"/>
  <c r="AO124" i="20"/>
  <c r="J124" i="20" s="1"/>
  <c r="M124" i="20" s="1"/>
  <c r="AQ124" i="20"/>
  <c r="AE124" i="20" s="1"/>
  <c r="AH124" i="20" s="1"/>
  <c r="AP124" i="20"/>
  <c r="Q124" i="20" s="1"/>
  <c r="T124" i="20" s="1"/>
  <c r="AO192" i="20"/>
  <c r="J192" i="20" s="1"/>
  <c r="M192" i="20" s="1"/>
  <c r="AQ192" i="20"/>
  <c r="AE192" i="20" s="1"/>
  <c r="AH192" i="20" s="1"/>
  <c r="AP192" i="20"/>
  <c r="Q192" i="20" s="1"/>
  <c r="T192" i="20" s="1"/>
  <c r="AO101" i="20"/>
  <c r="J101" i="20" s="1"/>
  <c r="M101" i="20" s="1"/>
  <c r="AQ101" i="20"/>
  <c r="AE101" i="20" s="1"/>
  <c r="AH101" i="20" s="1"/>
  <c r="AP101" i="20"/>
  <c r="Q101" i="20" s="1"/>
  <c r="T101" i="20" s="1"/>
  <c r="AQ38" i="20"/>
  <c r="AE38" i="20" s="1"/>
  <c r="AH38" i="20" s="1"/>
  <c r="AP38" i="20"/>
  <c r="Q38" i="20" s="1"/>
  <c r="T38" i="20" s="1"/>
  <c r="AO38" i="20"/>
  <c r="J38" i="20" s="1"/>
  <c r="M38" i="20" s="1"/>
  <c r="AO150" i="20"/>
  <c r="J150" i="20" s="1"/>
  <c r="M150" i="20" s="1"/>
  <c r="AQ150" i="20"/>
  <c r="AE150" i="20" s="1"/>
  <c r="AH150" i="20" s="1"/>
  <c r="AP150" i="20"/>
  <c r="Q150" i="20" s="1"/>
  <c r="T150" i="20" s="1"/>
  <c r="AQ152" i="20"/>
  <c r="AE152" i="20" s="1"/>
  <c r="AH152" i="20" s="1"/>
  <c r="AP152" i="20"/>
  <c r="Q152" i="20" s="1"/>
  <c r="T152" i="20" s="1"/>
  <c r="AO152" i="20"/>
  <c r="J152" i="20" s="1"/>
  <c r="M152" i="20" s="1"/>
  <c r="AO162" i="20"/>
  <c r="J162" i="20" s="1"/>
  <c r="M162" i="20" s="1"/>
  <c r="AQ162" i="20"/>
  <c r="AE162" i="20" s="1"/>
  <c r="AH162" i="20" s="1"/>
  <c r="AP162" i="20"/>
  <c r="Q162" i="20" s="1"/>
  <c r="T162" i="20" s="1"/>
  <c r="AO147" i="20"/>
  <c r="J147" i="20" s="1"/>
  <c r="M147" i="20" s="1"/>
  <c r="AQ147" i="20"/>
  <c r="AE147" i="20" s="1"/>
  <c r="AH147" i="20" s="1"/>
  <c r="AP147" i="20"/>
  <c r="Q147" i="20" s="1"/>
  <c r="T147" i="20" s="1"/>
  <c r="AO66" i="20"/>
  <c r="J66" i="20" s="1"/>
  <c r="M66" i="20" s="1"/>
  <c r="AQ66" i="20"/>
  <c r="AE66" i="20" s="1"/>
  <c r="AH66" i="20" s="1"/>
  <c r="AP66" i="20"/>
  <c r="Q66" i="20" s="1"/>
  <c r="T66" i="20" s="1"/>
  <c r="AO19" i="20"/>
  <c r="J19" i="20" s="1"/>
  <c r="M19" i="20" s="1"/>
  <c r="AQ19" i="20"/>
  <c r="AE19" i="20" s="1"/>
  <c r="AH19" i="20" s="1"/>
  <c r="AP19" i="20"/>
  <c r="Q19" i="20" s="1"/>
  <c r="T19" i="20" s="1"/>
  <c r="AO43" i="20"/>
  <c r="J43" i="20" s="1"/>
  <c r="M43" i="20" s="1"/>
  <c r="AP43" i="20"/>
  <c r="Q43" i="20" s="1"/>
  <c r="T43" i="20" s="1"/>
  <c r="AQ43" i="20"/>
  <c r="AE43" i="20" s="1"/>
  <c r="AH43" i="20" s="1"/>
  <c r="AO185" i="20"/>
  <c r="J185" i="20" s="1"/>
  <c r="M185" i="20" s="1"/>
  <c r="AQ185" i="20"/>
  <c r="AE185" i="20" s="1"/>
  <c r="AH185" i="20" s="1"/>
  <c r="AP185" i="20"/>
  <c r="Q185" i="20" s="1"/>
  <c r="T185" i="20" s="1"/>
  <c r="AQ129" i="20"/>
  <c r="AE129" i="20" s="1"/>
  <c r="AH129" i="20" s="1"/>
  <c r="AP129" i="20"/>
  <c r="Q129" i="20" s="1"/>
  <c r="T129" i="20" s="1"/>
  <c r="AO129" i="20"/>
  <c r="J129" i="20" s="1"/>
  <c r="M129" i="20" s="1"/>
  <c r="AP140" i="20"/>
  <c r="Q140" i="20" s="1"/>
  <c r="T140" i="20" s="1"/>
  <c r="AO140" i="20"/>
  <c r="J140" i="20" s="1"/>
  <c r="M140" i="20" s="1"/>
  <c r="AQ140" i="20"/>
  <c r="AE140" i="20" s="1"/>
  <c r="AH140" i="20" s="1"/>
  <c r="AO130" i="20"/>
  <c r="J130" i="20" s="1"/>
  <c r="M130" i="20" s="1"/>
  <c r="AQ130" i="20"/>
  <c r="AE130" i="20" s="1"/>
  <c r="AH130" i="20" s="1"/>
  <c r="AP130" i="20"/>
  <c r="Q130" i="20" s="1"/>
  <c r="T130" i="20" s="1"/>
  <c r="AO168" i="20"/>
  <c r="J168" i="20" s="1"/>
  <c r="M168" i="20" s="1"/>
  <c r="AQ168" i="20"/>
  <c r="AE168" i="20" s="1"/>
  <c r="AH168" i="20" s="1"/>
  <c r="AP168" i="20"/>
  <c r="Q168" i="20" s="1"/>
  <c r="T168" i="20" s="1"/>
  <c r="AO51" i="20"/>
  <c r="J51" i="20" s="1"/>
  <c r="M51" i="20" s="1"/>
  <c r="AQ51" i="20"/>
  <c r="AE51" i="20" s="1"/>
  <c r="AH51" i="20" s="1"/>
  <c r="AP51" i="20"/>
  <c r="Q51" i="20" s="1"/>
  <c r="T51" i="20" s="1"/>
  <c r="AQ92" i="20"/>
  <c r="AE92" i="20" s="1"/>
  <c r="AH92" i="20" s="1"/>
  <c r="AO92" i="20"/>
  <c r="J92" i="20" s="1"/>
  <c r="M92" i="20" s="1"/>
  <c r="AP92" i="20"/>
  <c r="Q92" i="20" s="1"/>
  <c r="T92" i="20" s="1"/>
  <c r="AQ45" i="20"/>
  <c r="AE45" i="20" s="1"/>
  <c r="AH45" i="20" s="1"/>
  <c r="AP45" i="20"/>
  <c r="Q45" i="20" s="1"/>
  <c r="T45" i="20" s="1"/>
  <c r="AO45" i="20"/>
  <c r="J45" i="20" s="1"/>
  <c r="M45" i="20" s="1"/>
  <c r="AO49" i="20"/>
  <c r="J49" i="20" s="1"/>
  <c r="M49" i="20" s="1"/>
  <c r="AQ49" i="20"/>
  <c r="AE49" i="20" s="1"/>
  <c r="AH49" i="20" s="1"/>
  <c r="AP49" i="20"/>
  <c r="Q49" i="20" s="1"/>
  <c r="T49" i="20" s="1"/>
  <c r="AO42" i="20"/>
  <c r="J42" i="20" s="1"/>
  <c r="M42" i="20" s="1"/>
  <c r="AQ42" i="20"/>
  <c r="AE42" i="20" s="1"/>
  <c r="AH42" i="20" s="1"/>
  <c r="AP42" i="20"/>
  <c r="Q42" i="20" s="1"/>
  <c r="T42" i="20" s="1"/>
  <c r="AO77" i="20"/>
  <c r="J77" i="20" s="1"/>
  <c r="M77" i="20" s="1"/>
  <c r="AQ77" i="20"/>
  <c r="AE77" i="20" s="1"/>
  <c r="AH77" i="20" s="1"/>
  <c r="AP77" i="20"/>
  <c r="Q77" i="20" s="1"/>
  <c r="T77" i="20" s="1"/>
  <c r="AO136" i="20"/>
  <c r="J136" i="20" s="1"/>
  <c r="M136" i="20" s="1"/>
  <c r="AQ136" i="20"/>
  <c r="AE136" i="20" s="1"/>
  <c r="AH136" i="20" s="1"/>
  <c r="AP136" i="20"/>
  <c r="Q136" i="20" s="1"/>
  <c r="T136" i="20" s="1"/>
  <c r="AO160" i="20"/>
  <c r="J160" i="20" s="1"/>
  <c r="M160" i="20" s="1"/>
  <c r="AQ160" i="20"/>
  <c r="AE160" i="20" s="1"/>
  <c r="AH160" i="20" s="1"/>
  <c r="AP160" i="20"/>
  <c r="Q160" i="20" s="1"/>
  <c r="T160" i="20" s="1"/>
  <c r="AO184" i="20"/>
  <c r="J184" i="20" s="1"/>
  <c r="M184" i="20" s="1"/>
  <c r="AQ184" i="20"/>
  <c r="AE184" i="20" s="1"/>
  <c r="AH184" i="20" s="1"/>
  <c r="AP184" i="20"/>
  <c r="Q184" i="20" s="1"/>
  <c r="T184" i="20" s="1"/>
  <c r="AQ105" i="20"/>
  <c r="AE105" i="20" s="1"/>
  <c r="AH105" i="20" s="1"/>
  <c r="AP105" i="20"/>
  <c r="Q105" i="20" s="1"/>
  <c r="T105" i="20" s="1"/>
  <c r="AO105" i="20"/>
  <c r="J105" i="20" s="1"/>
  <c r="M105" i="20" s="1"/>
  <c r="AO67" i="20"/>
  <c r="J67" i="20" s="1"/>
  <c r="M67" i="20" s="1"/>
  <c r="AP67" i="20"/>
  <c r="Q67" i="20" s="1"/>
  <c r="T67" i="20" s="1"/>
  <c r="AQ67" i="20"/>
  <c r="AE67" i="20" s="1"/>
  <c r="AH67" i="20" s="1"/>
  <c r="AQ28" i="20"/>
  <c r="AE28" i="20" s="1"/>
  <c r="AH28" i="20" s="1"/>
  <c r="AP28" i="20"/>
  <c r="Q28" i="20" s="1"/>
  <c r="T28" i="20" s="1"/>
  <c r="AQ164" i="20"/>
  <c r="AE164" i="20" s="1"/>
  <c r="AH164" i="20" s="1"/>
  <c r="AO164" i="20"/>
  <c r="J164" i="20" s="1"/>
  <c r="M164" i="20" s="1"/>
  <c r="AP164" i="20"/>
  <c r="Q164" i="20" s="1"/>
  <c r="T164" i="20" s="1"/>
  <c r="AO154" i="20"/>
  <c r="J154" i="20" s="1"/>
  <c r="M154" i="20" s="1"/>
  <c r="AQ154" i="20"/>
  <c r="AE154" i="20" s="1"/>
  <c r="AH154" i="20" s="1"/>
  <c r="AP154" i="20"/>
  <c r="Q154" i="20" s="1"/>
  <c r="T154" i="20" s="1"/>
  <c r="AO178" i="20"/>
  <c r="J178" i="20" s="1"/>
  <c r="M178" i="20" s="1"/>
  <c r="AP178" i="20"/>
  <c r="Q178" i="20" s="1"/>
  <c r="T178" i="20" s="1"/>
  <c r="AQ178" i="20"/>
  <c r="AE178" i="20" s="1"/>
  <c r="AH178" i="20" s="1"/>
  <c r="AO25" i="20"/>
  <c r="J25" i="20" s="1"/>
  <c r="M25" i="20" s="1"/>
  <c r="AQ25" i="20"/>
  <c r="AE25" i="20" s="1"/>
  <c r="AH25" i="20" s="1"/>
  <c r="AP25" i="20"/>
  <c r="Q25" i="20" s="1"/>
  <c r="T25" i="20" s="1"/>
  <c r="AO138" i="20"/>
  <c r="J138" i="20" s="1"/>
  <c r="M138" i="20" s="1"/>
  <c r="AQ138" i="20"/>
  <c r="AE138" i="20" s="1"/>
  <c r="AH138" i="20" s="1"/>
  <c r="AP138" i="20"/>
  <c r="Q138" i="20" s="1"/>
  <c r="T138" i="20" s="1"/>
  <c r="AO172" i="20"/>
  <c r="J172" i="20" s="1"/>
  <c r="M172" i="20" s="1"/>
  <c r="AQ172" i="20"/>
  <c r="AE172" i="20" s="1"/>
  <c r="AH172" i="20" s="1"/>
  <c r="AP172" i="20"/>
  <c r="Q172" i="20" s="1"/>
  <c r="T172" i="20" s="1"/>
  <c r="AQ117" i="20"/>
  <c r="AE117" i="20" s="1"/>
  <c r="AH117" i="20" s="1"/>
  <c r="AP117" i="20"/>
  <c r="Q117" i="20" s="1"/>
  <c r="T117" i="20" s="1"/>
  <c r="AO117" i="20"/>
  <c r="J117" i="20" s="1"/>
  <c r="M117" i="20" s="1"/>
  <c r="AO132" i="20"/>
  <c r="J132" i="20" s="1"/>
  <c r="M132" i="20" s="1"/>
  <c r="AQ132" i="20"/>
  <c r="AE132" i="20" s="1"/>
  <c r="AH132" i="20" s="1"/>
  <c r="AP132" i="20"/>
  <c r="Q132" i="20" s="1"/>
  <c r="T132" i="20" s="1"/>
  <c r="AQ122" i="20"/>
  <c r="AE122" i="20" s="1"/>
  <c r="AH122" i="20" s="1"/>
  <c r="AP122" i="20"/>
  <c r="Q122" i="20" s="1"/>
  <c r="T122" i="20" s="1"/>
  <c r="AO122" i="20"/>
  <c r="J122" i="20" s="1"/>
  <c r="M122" i="20" s="1"/>
  <c r="AQ20" i="20"/>
  <c r="AE20" i="20" s="1"/>
  <c r="AH20" i="20" s="1"/>
  <c r="AO20" i="20"/>
  <c r="J20" i="20" s="1"/>
  <c r="M20" i="20" s="1"/>
  <c r="AP20" i="20"/>
  <c r="Q20" i="20" s="1"/>
  <c r="T20" i="20" s="1"/>
  <c r="AO156" i="20"/>
  <c r="J156" i="20" s="1"/>
  <c r="M156" i="20" s="1"/>
  <c r="AQ156" i="20"/>
  <c r="AE156" i="20" s="1"/>
  <c r="AH156" i="20" s="1"/>
  <c r="AP156" i="20"/>
  <c r="Q156" i="20" s="1"/>
  <c r="T156" i="20" s="1"/>
  <c r="AQ146" i="20"/>
  <c r="AE146" i="20" s="1"/>
  <c r="AH146" i="20" s="1"/>
  <c r="AP146" i="20"/>
  <c r="Q146" i="20" s="1"/>
  <c r="T146" i="20" s="1"/>
  <c r="AO146" i="20"/>
  <c r="J146" i="20" s="1"/>
  <c r="M146" i="20" s="1"/>
  <c r="AQ44" i="20"/>
  <c r="AE44" i="20" s="1"/>
  <c r="AH44" i="20" s="1"/>
  <c r="AP44" i="20"/>
  <c r="Q44" i="20" s="1"/>
  <c r="T44" i="20" s="1"/>
  <c r="AO44" i="20"/>
  <c r="J44" i="20" s="1"/>
  <c r="M44" i="20" s="1"/>
  <c r="AO180" i="20"/>
  <c r="J180" i="20" s="1"/>
  <c r="M180" i="20" s="1"/>
  <c r="AQ180" i="20"/>
  <c r="AE180" i="20" s="1"/>
  <c r="AH180" i="20" s="1"/>
  <c r="AP180" i="20"/>
  <c r="Q180" i="20" s="1"/>
  <c r="T180" i="20" s="1"/>
  <c r="AQ170" i="20"/>
  <c r="AE170" i="20" s="1"/>
  <c r="AH170" i="20" s="1"/>
  <c r="AP170" i="20"/>
  <c r="Q170" i="20" s="1"/>
  <c r="T170" i="20" s="1"/>
  <c r="AO170" i="20"/>
  <c r="J170" i="20" s="1"/>
  <c r="M170" i="20" s="1"/>
  <c r="AO115" i="20"/>
  <c r="J115" i="20" s="1"/>
  <c r="M115" i="20" s="1"/>
  <c r="AP115" i="20"/>
  <c r="Q115" i="20" s="1"/>
  <c r="T115" i="20" s="1"/>
  <c r="AQ115" i="20"/>
  <c r="AE115" i="20" s="1"/>
  <c r="AH115" i="20" s="1"/>
  <c r="AO37" i="20"/>
  <c r="J37" i="20" s="1"/>
  <c r="M37" i="20" s="1"/>
  <c r="AP37" i="20"/>
  <c r="Q37" i="20" s="1"/>
  <c r="T37" i="20" s="1"/>
  <c r="AQ37" i="20"/>
  <c r="AE37" i="20" s="1"/>
  <c r="AH37" i="20" s="1"/>
  <c r="AO137" i="20"/>
  <c r="J137" i="20" s="1"/>
  <c r="M137" i="20" s="1"/>
  <c r="AQ137" i="20"/>
  <c r="AE137" i="20" s="1"/>
  <c r="AH137" i="20" s="1"/>
  <c r="AP137" i="20"/>
  <c r="Q137" i="20" s="1"/>
  <c r="T137" i="20" s="1"/>
  <c r="AO52" i="20"/>
  <c r="J52" i="20" s="1"/>
  <c r="M52" i="20" s="1"/>
  <c r="AQ52" i="20"/>
  <c r="AE52" i="20" s="1"/>
  <c r="AH52" i="20" s="1"/>
  <c r="AP52" i="20"/>
  <c r="Q52" i="20" s="1"/>
  <c r="T52" i="20" s="1"/>
  <c r="AQ188" i="20"/>
  <c r="AE188" i="20" s="1"/>
  <c r="AH188" i="20" s="1"/>
  <c r="AP188" i="20"/>
  <c r="Q188" i="20" s="1"/>
  <c r="T188" i="20" s="1"/>
  <c r="AO188" i="20"/>
  <c r="J188" i="20" s="1"/>
  <c r="M188" i="20" s="1"/>
  <c r="AO163" i="20"/>
  <c r="J163" i="20" s="1"/>
  <c r="M163" i="20" s="1"/>
  <c r="AQ163" i="20"/>
  <c r="AE163" i="20" s="1"/>
  <c r="AH163" i="20" s="1"/>
  <c r="AP163" i="20"/>
  <c r="Q163" i="20" s="1"/>
  <c r="T163" i="20" s="1"/>
  <c r="AO48" i="20"/>
  <c r="J48" i="20" s="1"/>
  <c r="M48" i="20" s="1"/>
  <c r="AQ48" i="20"/>
  <c r="AE48" i="20" s="1"/>
  <c r="AH48" i="20" s="1"/>
  <c r="AP48" i="20"/>
  <c r="Q48" i="20" s="1"/>
  <c r="T48" i="20" s="1"/>
  <c r="AO123" i="20"/>
  <c r="J123" i="20" s="1"/>
  <c r="M123" i="20" s="1"/>
  <c r="AQ123" i="20"/>
  <c r="AE123" i="20" s="1"/>
  <c r="AH123" i="20" s="1"/>
  <c r="AP123" i="20"/>
  <c r="Q123" i="20" s="1"/>
  <c r="T123" i="20" s="1"/>
  <c r="AO75" i="20"/>
  <c r="J75" i="20" s="1"/>
  <c r="M75" i="20" s="1"/>
  <c r="AQ75" i="20"/>
  <c r="AE75" i="20" s="1"/>
  <c r="AH75" i="20" s="1"/>
  <c r="AP75" i="20"/>
  <c r="Q75" i="20" s="1"/>
  <c r="T75" i="20" s="1"/>
  <c r="AO121" i="20"/>
  <c r="J121" i="20" s="1"/>
  <c r="M121" i="20" s="1"/>
  <c r="AQ121" i="20"/>
  <c r="AE121" i="20" s="1"/>
  <c r="AH121" i="20" s="1"/>
  <c r="AP121" i="20"/>
  <c r="Q121" i="20" s="1"/>
  <c r="T121" i="20" s="1"/>
  <c r="AO204" i="20"/>
  <c r="J204" i="20" s="1"/>
  <c r="M204" i="20" s="1"/>
  <c r="AQ204" i="20"/>
  <c r="AE204" i="20" s="1"/>
  <c r="AH204" i="20" s="1"/>
  <c r="AP204" i="20"/>
  <c r="Q204" i="20" s="1"/>
  <c r="T204" i="20" s="1"/>
  <c r="AO100" i="20"/>
  <c r="J100" i="20" s="1"/>
  <c r="M100" i="20" s="1"/>
  <c r="AQ100" i="20"/>
  <c r="AE100" i="20" s="1"/>
  <c r="AH100" i="20" s="1"/>
  <c r="AP100" i="20"/>
  <c r="Q100" i="20" s="1"/>
  <c r="T100" i="20" s="1"/>
  <c r="AQ59" i="20"/>
  <c r="AE59" i="20" s="1"/>
  <c r="AH59" i="20" s="1"/>
  <c r="AP59" i="20"/>
  <c r="Q59" i="20" s="1"/>
  <c r="T59" i="20" s="1"/>
  <c r="AO59" i="20"/>
  <c r="J59" i="20" s="1"/>
  <c r="M59" i="20" s="1"/>
  <c r="AO29" i="20"/>
  <c r="J29" i="20" s="1"/>
  <c r="M29" i="20" s="1"/>
  <c r="AQ29" i="20"/>
  <c r="AE29" i="20" s="1"/>
  <c r="AH29" i="20" s="1"/>
  <c r="AP29" i="20"/>
  <c r="Q29" i="20" s="1"/>
  <c r="T29" i="20" s="1"/>
  <c r="AO97" i="20"/>
  <c r="J97" i="20" s="1"/>
  <c r="M97" i="20" s="1"/>
  <c r="AQ97" i="20"/>
  <c r="AE97" i="20" s="1"/>
  <c r="AH97" i="20" s="1"/>
  <c r="AP97" i="20"/>
  <c r="Q97" i="20" s="1"/>
  <c r="T97" i="20" s="1"/>
  <c r="AO53" i="20"/>
  <c r="J53" i="20" s="1"/>
  <c r="M53" i="20" s="1"/>
  <c r="AQ53" i="20"/>
  <c r="AE53" i="20" s="1"/>
  <c r="AH53" i="20" s="1"/>
  <c r="AP53" i="20"/>
  <c r="Q53" i="20" s="1"/>
  <c r="T53" i="20" s="1"/>
  <c r="AP68" i="20"/>
  <c r="Q68" i="20" s="1"/>
  <c r="T68" i="20" s="1"/>
  <c r="AO68" i="20"/>
  <c r="J68" i="20" s="1"/>
  <c r="M68" i="20" s="1"/>
  <c r="AQ68" i="20"/>
  <c r="AE68" i="20" s="1"/>
  <c r="AH68" i="20" s="1"/>
  <c r="AQ71" i="20"/>
  <c r="AE71" i="20" s="1"/>
  <c r="AH71" i="20" s="1"/>
  <c r="AP71" i="20"/>
  <c r="Q71" i="20" s="1"/>
  <c r="T71" i="20" s="1"/>
  <c r="AO71" i="20"/>
  <c r="J71" i="20" s="1"/>
  <c r="M71" i="20" s="1"/>
  <c r="AQ194" i="20"/>
  <c r="AE194" i="20" s="1"/>
  <c r="AH194" i="20" s="1"/>
  <c r="AP194" i="20"/>
  <c r="Q194" i="20" s="1"/>
  <c r="T194" i="20" s="1"/>
  <c r="AO194" i="20"/>
  <c r="J194" i="20" s="1"/>
  <c r="M194" i="20" s="1"/>
  <c r="AO89" i="20"/>
  <c r="J89" i="20" s="1"/>
  <c r="M89" i="20" s="1"/>
  <c r="AQ89" i="20"/>
  <c r="AE89" i="20" s="1"/>
  <c r="AH89" i="20" s="1"/>
  <c r="AP89" i="20"/>
  <c r="Q89" i="20" s="1"/>
  <c r="T89" i="20" s="1"/>
  <c r="AO139" i="20"/>
  <c r="J139" i="20" s="1"/>
  <c r="M139" i="20" s="1"/>
  <c r="AP139" i="20"/>
  <c r="Q139" i="20" s="1"/>
  <c r="T139" i="20" s="1"/>
  <c r="AQ139" i="20"/>
  <c r="AE139" i="20" s="1"/>
  <c r="AH139" i="20" s="1"/>
  <c r="AO61" i="20"/>
  <c r="J61" i="20" s="1"/>
  <c r="M61" i="20" s="1"/>
  <c r="AQ61" i="20"/>
  <c r="AE61" i="20" s="1"/>
  <c r="AH61" i="20" s="1"/>
  <c r="AP61" i="20"/>
  <c r="Q61" i="20" s="1"/>
  <c r="T61" i="20" s="1"/>
  <c r="AO133" i="20"/>
  <c r="J133" i="20" s="1"/>
  <c r="M133" i="20" s="1"/>
  <c r="AQ133" i="20"/>
  <c r="AE133" i="20" s="1"/>
  <c r="AH133" i="20" s="1"/>
  <c r="AP133" i="20"/>
  <c r="Q133" i="20" s="1"/>
  <c r="T133" i="20" s="1"/>
  <c r="AO148" i="20"/>
  <c r="J148" i="20" s="1"/>
  <c r="M148" i="20" s="1"/>
  <c r="AQ148" i="20"/>
  <c r="AE148" i="20" s="1"/>
  <c r="AH148" i="20" s="1"/>
  <c r="AP148" i="20"/>
  <c r="Q148" i="20" s="1"/>
  <c r="T148" i="20" s="1"/>
  <c r="AO103" i="20"/>
  <c r="J103" i="20" s="1"/>
  <c r="M103" i="20" s="1"/>
  <c r="AP103" i="20"/>
  <c r="Q103" i="20" s="1"/>
  <c r="T103" i="20" s="1"/>
  <c r="AQ103" i="20"/>
  <c r="AE103" i="20" s="1"/>
  <c r="AH103" i="20" s="1"/>
  <c r="AO181" i="20"/>
  <c r="J181" i="20" s="1"/>
  <c r="M181" i="20" s="1"/>
  <c r="AP181" i="20"/>
  <c r="Q181" i="20" s="1"/>
  <c r="T181" i="20" s="1"/>
  <c r="AQ181" i="20"/>
  <c r="AE181" i="20" s="1"/>
  <c r="AH181" i="20" s="1"/>
  <c r="X16" i="20"/>
  <c r="Y16" i="20" s="1"/>
  <c r="X39" i="20"/>
  <c r="Y39" i="20" s="1"/>
  <c r="X23" i="20"/>
  <c r="Y23" i="20" s="1"/>
  <c r="X131" i="20"/>
  <c r="Y131" i="20" s="1"/>
  <c r="X125" i="20"/>
  <c r="Y125" i="20" s="1"/>
  <c r="X155" i="20"/>
  <c r="Y155" i="20" s="1"/>
  <c r="X85" i="20"/>
  <c r="Y85" i="20" s="1"/>
  <c r="X30" i="20"/>
  <c r="Y30" i="20" s="1"/>
  <c r="X95" i="20"/>
  <c r="Y95" i="20" s="1"/>
  <c r="X145" i="20"/>
  <c r="Y145" i="20" s="1"/>
  <c r="X109" i="20"/>
  <c r="Y109" i="20" s="1"/>
  <c r="X187" i="20"/>
  <c r="Y187" i="20" s="1"/>
  <c r="X35" i="20"/>
  <c r="Y35" i="20" s="1"/>
  <c r="X36" i="20"/>
  <c r="Y36" i="20" s="1"/>
  <c r="X135" i="20"/>
  <c r="Y135" i="20" s="1"/>
  <c r="X94" i="20"/>
  <c r="Y94" i="20" s="1"/>
  <c r="X60" i="20"/>
  <c r="Y60" i="20" s="1"/>
  <c r="X186" i="20"/>
  <c r="Y186" i="20" s="1"/>
  <c r="X99" i="20"/>
  <c r="Y99" i="20" s="1"/>
  <c r="X87" i="20"/>
  <c r="Y87" i="20" s="1"/>
  <c r="X153" i="20"/>
  <c r="Y153" i="20" s="1"/>
  <c r="X111" i="20"/>
  <c r="Y111" i="20" s="1"/>
  <c r="X78" i="20"/>
  <c r="Y78" i="20" s="1"/>
  <c r="X149" i="20"/>
  <c r="Y149" i="20" s="1"/>
  <c r="X179" i="20"/>
  <c r="Y179" i="20" s="1"/>
  <c r="X54" i="20"/>
  <c r="Y54" i="20" s="1"/>
  <c r="X119" i="20"/>
  <c r="Y119" i="20" s="1"/>
  <c r="X198" i="20"/>
  <c r="Y198" i="20" s="1"/>
  <c r="X169" i="20"/>
  <c r="Y169" i="20" s="1"/>
  <c r="X203" i="20"/>
  <c r="Y203" i="20" s="1"/>
  <c r="X167" i="20"/>
  <c r="Y167" i="20" s="1"/>
  <c r="X112" i="20"/>
  <c r="Y112" i="20" s="1"/>
  <c r="X46" i="20"/>
  <c r="Y46" i="20" s="1"/>
  <c r="X24" i="20"/>
  <c r="Y24" i="20" s="1"/>
  <c r="X70" i="20"/>
  <c r="Y70" i="20" s="1"/>
  <c r="X141" i="20"/>
  <c r="Y141" i="20" s="1"/>
  <c r="X189" i="20"/>
  <c r="Y189" i="20" s="1"/>
  <c r="X159" i="20"/>
  <c r="Y159" i="20" s="1"/>
  <c r="X183" i="20"/>
  <c r="Y183" i="20" s="1"/>
  <c r="X113" i="20"/>
  <c r="Y113" i="20" s="1"/>
  <c r="X127" i="20"/>
  <c r="Y127" i="20" s="1"/>
  <c r="X108" i="20"/>
  <c r="Y108" i="20" s="1"/>
  <c r="X151" i="20"/>
  <c r="Y151" i="20" s="1"/>
  <c r="X175" i="20"/>
  <c r="Y175" i="20" s="1"/>
  <c r="X31" i="20"/>
  <c r="Y31" i="20" s="1"/>
  <c r="X17" i="20"/>
  <c r="Y17" i="20" s="1"/>
  <c r="X142" i="20"/>
  <c r="Y142" i="20" s="1"/>
  <c r="X80" i="20"/>
  <c r="Y80" i="20" s="1"/>
  <c r="X64" i="20"/>
  <c r="Y64" i="20" s="1"/>
  <c r="X63" i="20"/>
  <c r="Y63" i="20" s="1"/>
  <c r="X128" i="20"/>
  <c r="Y128" i="20" s="1"/>
  <c r="X193" i="20"/>
  <c r="Y193" i="20" s="1"/>
  <c r="X81" i="20"/>
  <c r="Y81" i="20" s="1"/>
  <c r="X83" i="20"/>
  <c r="Y83" i="20" s="1"/>
  <c r="X143" i="20"/>
  <c r="Y143" i="20" s="1"/>
  <c r="X88" i="20"/>
  <c r="Y88" i="20" s="1"/>
  <c r="X98" i="20"/>
  <c r="Y98" i="20" s="1"/>
  <c r="X176" i="20"/>
  <c r="Y176" i="20" s="1"/>
  <c r="X76" i="20"/>
  <c r="Y76" i="20" s="1"/>
  <c r="X102" i="20"/>
  <c r="Y102" i="20" s="1"/>
  <c r="X196" i="20"/>
  <c r="Y196" i="20" s="1"/>
  <c r="X171" i="20"/>
  <c r="Y171" i="20" s="1"/>
  <c r="X165" i="20"/>
  <c r="Y165" i="20" s="1"/>
  <c r="X118" i="20"/>
  <c r="Y118" i="20" s="1"/>
  <c r="X195" i="20"/>
  <c r="Y195" i="20" s="1"/>
  <c r="X161" i="20"/>
  <c r="Y161" i="20" s="1"/>
  <c r="X126" i="20"/>
  <c r="Y126" i="20" s="1"/>
  <c r="X202" i="20"/>
  <c r="Y202" i="20" s="1"/>
  <c r="X110" i="20"/>
  <c r="Y110" i="20" s="1"/>
  <c r="X73" i="20"/>
  <c r="Y73" i="20" s="1"/>
  <c r="X56" i="20"/>
  <c r="Y56" i="20" s="1"/>
  <c r="X26" i="20"/>
  <c r="Y26" i="20" s="1"/>
  <c r="X91" i="20"/>
  <c r="Y91" i="20" s="1"/>
  <c r="X197" i="20"/>
  <c r="Y197" i="20" s="1"/>
  <c r="X201" i="20"/>
  <c r="Y201" i="20" s="1"/>
  <c r="X41" i="20"/>
  <c r="Y41" i="20" s="1"/>
  <c r="X166" i="20"/>
  <c r="Y166" i="20" s="1"/>
  <c r="X104" i="20"/>
  <c r="Y104" i="20" s="1"/>
  <c r="X34" i="20"/>
  <c r="Y34" i="20" s="1"/>
  <c r="X107" i="20"/>
  <c r="Y107" i="20" s="1"/>
  <c r="X21" i="20"/>
  <c r="Y21" i="20" s="1"/>
  <c r="X86" i="20"/>
  <c r="Y86" i="20" s="1"/>
  <c r="X62" i="20"/>
  <c r="Y62" i="20" s="1"/>
  <c r="X174" i="20"/>
  <c r="Y174" i="20" s="1"/>
  <c r="X157" i="20"/>
  <c r="Y157" i="20" s="1"/>
  <c r="X69" i="20"/>
  <c r="Y69" i="20" s="1"/>
  <c r="X32" i="20"/>
  <c r="Y32" i="20" s="1"/>
  <c r="X134" i="20"/>
  <c r="Y134" i="20" s="1"/>
  <c r="X72" i="20"/>
  <c r="Y72" i="20" s="1"/>
  <c r="X33" i="20"/>
  <c r="Y33" i="20" s="1"/>
  <c r="X158" i="20"/>
  <c r="Y158" i="20" s="1"/>
  <c r="X96" i="20"/>
  <c r="Y96" i="20" s="1"/>
  <c r="X200" i="20"/>
  <c r="Y200" i="20" s="1"/>
  <c r="X57" i="20"/>
  <c r="Y57" i="20" s="1"/>
  <c r="X182" i="20"/>
  <c r="Y182" i="20" s="1"/>
  <c r="X120" i="20"/>
  <c r="Y120" i="20" s="1"/>
  <c r="X50" i="20"/>
  <c r="Y50" i="20" s="1"/>
  <c r="X15" i="20"/>
  <c r="Y15" i="20" s="1"/>
  <c r="X90" i="20"/>
  <c r="Y90" i="20" s="1"/>
  <c r="X55" i="20"/>
  <c r="Y55" i="20" s="1"/>
  <c r="X65" i="20"/>
  <c r="Y65" i="20" s="1"/>
  <c r="X190" i="20"/>
  <c r="Y190" i="20" s="1"/>
  <c r="X114" i="20"/>
  <c r="Y114" i="20" s="1"/>
  <c r="X74" i="20"/>
  <c r="Y74" i="20" s="1"/>
  <c r="X47" i="20"/>
  <c r="Y47" i="20" s="1"/>
  <c r="X22" i="20"/>
  <c r="Y22" i="20" s="1"/>
  <c r="X58" i="20"/>
  <c r="Y58" i="20" s="1"/>
  <c r="X191" i="20"/>
  <c r="Y191" i="20" s="1"/>
  <c r="X177" i="20"/>
  <c r="Y177" i="20" s="1"/>
  <c r="X82" i="20"/>
  <c r="Y82" i="20" s="1"/>
  <c r="X116" i="20"/>
  <c r="Y116" i="20" s="1"/>
  <c r="X106" i="20"/>
  <c r="Y106" i="20" s="1"/>
  <c r="X93" i="20"/>
  <c r="Y93" i="20" s="1"/>
  <c r="X144" i="20"/>
  <c r="Y144" i="20" s="1"/>
  <c r="X27" i="20"/>
  <c r="Y27" i="20" s="1"/>
  <c r="X84" i="20"/>
  <c r="Y84" i="20" s="1"/>
  <c r="X124" i="20"/>
  <c r="Y124" i="20" s="1"/>
  <c r="X192" i="20"/>
  <c r="Y192" i="20" s="1"/>
  <c r="X101" i="20"/>
  <c r="Y101" i="20" s="1"/>
  <c r="X38" i="20"/>
  <c r="Y38" i="20" s="1"/>
  <c r="X150" i="20"/>
  <c r="Y150" i="20" s="1"/>
  <c r="X152" i="20"/>
  <c r="Y152" i="20" s="1"/>
  <c r="X162" i="20"/>
  <c r="Y162" i="20" s="1"/>
  <c r="X147" i="20"/>
  <c r="Y147" i="20" s="1"/>
  <c r="X173" i="20"/>
  <c r="Y173" i="20" s="1"/>
  <c r="X205" i="20"/>
  <c r="Y205" i="20" s="1"/>
  <c r="X66" i="20"/>
  <c r="Y66" i="20" s="1"/>
  <c r="X19" i="20"/>
  <c r="Y19" i="20" s="1"/>
  <c r="X43" i="20"/>
  <c r="Y43" i="20" s="1"/>
  <c r="X185" i="20"/>
  <c r="Y185" i="20" s="1"/>
  <c r="X129" i="20"/>
  <c r="Y129" i="20" s="1"/>
  <c r="X140" i="20"/>
  <c r="Y140" i="20" s="1"/>
  <c r="X130" i="20"/>
  <c r="Y130" i="20" s="1"/>
  <c r="X168" i="20"/>
  <c r="Y168" i="20" s="1"/>
  <c r="X51" i="20"/>
  <c r="Y51" i="20" s="1"/>
  <c r="X92" i="20"/>
  <c r="Y92" i="20" s="1"/>
  <c r="X45" i="20"/>
  <c r="Y45" i="20" s="1"/>
  <c r="X49" i="20"/>
  <c r="Y49" i="20" s="1"/>
  <c r="X14" i="20"/>
  <c r="Y14" i="20" s="1"/>
  <c r="X42" i="20"/>
  <c r="Y42" i="20" s="1"/>
  <c r="X77" i="20"/>
  <c r="Y77" i="20" s="1"/>
  <c r="X136" i="20"/>
  <c r="Y136" i="20" s="1"/>
  <c r="X160" i="20"/>
  <c r="Y160" i="20" s="1"/>
  <c r="X184" i="20"/>
  <c r="Y184" i="20" s="1"/>
  <c r="X105" i="20"/>
  <c r="Y105" i="20" s="1"/>
  <c r="X67" i="20"/>
  <c r="Y67" i="20" s="1"/>
  <c r="X28" i="20"/>
  <c r="Y28" i="20" s="1"/>
  <c r="X164" i="20"/>
  <c r="Y164" i="20" s="1"/>
  <c r="X154" i="20"/>
  <c r="Y154" i="20" s="1"/>
  <c r="X178" i="20"/>
  <c r="Y178" i="20" s="1"/>
  <c r="X25" i="20"/>
  <c r="Y25" i="20" s="1"/>
  <c r="X138" i="20"/>
  <c r="Y138" i="20" s="1"/>
  <c r="X172" i="20"/>
  <c r="Y172" i="20" s="1"/>
  <c r="X117" i="20"/>
  <c r="Y117" i="20" s="1"/>
  <c r="X199" i="20"/>
  <c r="Y199" i="20" s="1"/>
  <c r="X79" i="20"/>
  <c r="Y79" i="20" s="1"/>
  <c r="X132" i="20"/>
  <c r="Y132" i="20" s="1"/>
  <c r="X122" i="20"/>
  <c r="Y122" i="20" s="1"/>
  <c r="X20" i="20"/>
  <c r="Y20" i="20" s="1"/>
  <c r="X156" i="20"/>
  <c r="Y156" i="20" s="1"/>
  <c r="X146" i="20"/>
  <c r="Y146" i="20" s="1"/>
  <c r="X44" i="20"/>
  <c r="Y44" i="20" s="1"/>
  <c r="X180" i="20"/>
  <c r="Y180" i="20" s="1"/>
  <c r="X170" i="20"/>
  <c r="Y170" i="20" s="1"/>
  <c r="X115" i="20"/>
  <c r="Y115" i="20" s="1"/>
  <c r="X37" i="20"/>
  <c r="Y37" i="20" s="1"/>
  <c r="X137" i="20"/>
  <c r="Y137" i="20" s="1"/>
  <c r="X52" i="20"/>
  <c r="Y52" i="20" s="1"/>
  <c r="X188" i="20"/>
  <c r="Y188" i="20" s="1"/>
  <c r="X163" i="20"/>
  <c r="Y163" i="20" s="1"/>
  <c r="X48" i="20"/>
  <c r="Y48" i="20" s="1"/>
  <c r="X123" i="20"/>
  <c r="Y123" i="20" s="1"/>
  <c r="X75" i="20"/>
  <c r="Y75" i="20" s="1"/>
  <c r="X121" i="20"/>
  <c r="Y121" i="20" s="1"/>
  <c r="X204" i="20"/>
  <c r="Y204" i="20" s="1"/>
  <c r="X18" i="20"/>
  <c r="Y18" i="20" s="1"/>
  <c r="X40" i="20"/>
  <c r="Y40" i="20" s="1"/>
  <c r="X100" i="20"/>
  <c r="Y100" i="20" s="1"/>
  <c r="X59" i="20"/>
  <c r="Y59" i="20" s="1"/>
  <c r="X29" i="20"/>
  <c r="Y29" i="20" s="1"/>
  <c r="X97" i="20"/>
  <c r="Y97" i="20" s="1"/>
  <c r="X53" i="20"/>
  <c r="Y53" i="20" s="1"/>
  <c r="X68" i="20"/>
  <c r="Y68" i="20" s="1"/>
  <c r="X71" i="20"/>
  <c r="Y71" i="20" s="1"/>
  <c r="X194" i="20"/>
  <c r="Y194" i="20" s="1"/>
  <c r="X89" i="20"/>
  <c r="Y89" i="20" s="1"/>
  <c r="X139" i="20"/>
  <c r="Y139" i="20" s="1"/>
  <c r="X61" i="20"/>
  <c r="Y61" i="20" s="1"/>
  <c r="X133" i="20"/>
  <c r="Y133" i="20" s="1"/>
  <c r="X148" i="20"/>
  <c r="Y148" i="20" s="1"/>
  <c r="BD8" i="20"/>
  <c r="AU8" i="20"/>
  <c r="BA8" i="20"/>
  <c r="AX8" i="20"/>
  <c r="X103" i="20"/>
  <c r="Y103" i="20" s="1"/>
  <c r="X181" i="20"/>
  <c r="Y181" i="20" s="1"/>
  <c r="J15" i="20" l="1"/>
  <c r="M15" i="20" s="1"/>
  <c r="J17" i="20"/>
  <c r="M17" i="20" s="1"/>
  <c r="M14" i="20"/>
  <c r="Q14" i="20"/>
  <c r="T14" i="20" s="1"/>
  <c r="K135" i="20"/>
  <c r="L135" i="20" s="1"/>
  <c r="N135" i="20" s="1"/>
  <c r="AF56" i="20"/>
  <c r="AJ56" i="20" s="1"/>
  <c r="AF79" i="20"/>
  <c r="AJ79" i="20" s="1"/>
  <c r="K78" i="20"/>
  <c r="L78" i="20" s="1"/>
  <c r="N78" i="20" s="1"/>
  <c r="R199" i="20"/>
  <c r="V199" i="20" s="1"/>
  <c r="AF83" i="20"/>
  <c r="AG83" i="20" s="1"/>
  <c r="AI83" i="20" s="1"/>
  <c r="AF195" i="20"/>
  <c r="AG195" i="20" s="1"/>
  <c r="AI195" i="20" s="1"/>
  <c r="AF119" i="20"/>
  <c r="AJ119" i="20" s="1"/>
  <c r="K157" i="20"/>
  <c r="L157" i="20" s="1"/>
  <c r="N157" i="20" s="1"/>
  <c r="K187" i="20"/>
  <c r="L187" i="20" s="1"/>
  <c r="N187" i="20" s="1"/>
  <c r="K23" i="20"/>
  <c r="L23" i="20" s="1"/>
  <c r="N23" i="20" s="1"/>
  <c r="AF35" i="20"/>
  <c r="AG35" i="20" s="1"/>
  <c r="AI35" i="20" s="1"/>
  <c r="K31" i="20"/>
  <c r="L31" i="20" s="1"/>
  <c r="N31" i="20" s="1"/>
  <c r="AF131" i="20"/>
  <c r="AJ131" i="20" s="1"/>
  <c r="AF203" i="20"/>
  <c r="AJ203" i="20" s="1"/>
  <c r="AF147" i="20"/>
  <c r="AG147" i="20" s="1"/>
  <c r="AI147" i="20" s="1"/>
  <c r="AF64" i="20"/>
  <c r="AJ64" i="20" s="1"/>
  <c r="AF99" i="20"/>
  <c r="AG99" i="20" s="1"/>
  <c r="AI99" i="20" s="1"/>
  <c r="AF111" i="20"/>
  <c r="AJ111" i="20" s="1"/>
  <c r="AF173" i="20"/>
  <c r="AJ173" i="20" s="1"/>
  <c r="AF175" i="20"/>
  <c r="AG175" i="20" s="1"/>
  <c r="AI175" i="20" s="1"/>
  <c r="AF187" i="20"/>
  <c r="AG187" i="20" s="1"/>
  <c r="AI187" i="20" s="1"/>
  <c r="AF132" i="20"/>
  <c r="AJ132" i="20" s="1"/>
  <c r="AF77" i="20"/>
  <c r="AJ77" i="20" s="1"/>
  <c r="AF182" i="20"/>
  <c r="AG182" i="20" s="1"/>
  <c r="AI182" i="20" s="1"/>
  <c r="AF137" i="20"/>
  <c r="AG137" i="20" s="1"/>
  <c r="AI137" i="20" s="1"/>
  <c r="AF123" i="20"/>
  <c r="AG123" i="20" s="1"/>
  <c r="AI123" i="20" s="1"/>
  <c r="AF52" i="20"/>
  <c r="AG52" i="20" s="1"/>
  <c r="AI52" i="20" s="1"/>
  <c r="AF101" i="20"/>
  <c r="AG101" i="20" s="1"/>
  <c r="AI101" i="20" s="1"/>
  <c r="AF67" i="20"/>
  <c r="AJ67" i="20" s="1"/>
  <c r="AF95" i="20"/>
  <c r="AJ95" i="20" s="1"/>
  <c r="AF100" i="20"/>
  <c r="AJ100" i="20" s="1"/>
  <c r="AF200" i="20"/>
  <c r="AG200" i="20" s="1"/>
  <c r="AI200" i="20" s="1"/>
  <c r="AF31" i="20"/>
  <c r="AJ31" i="20" s="1"/>
  <c r="AF22" i="20"/>
  <c r="AG22" i="20" s="1"/>
  <c r="AI22" i="20" s="1"/>
  <c r="AF199" i="20"/>
  <c r="AG199" i="20" s="1"/>
  <c r="AI199" i="20" s="1"/>
  <c r="AF192" i="20"/>
  <c r="AJ192" i="20" s="1"/>
  <c r="AF92" i="20"/>
  <c r="AG92" i="20" s="1"/>
  <c r="AI92" i="20" s="1"/>
  <c r="AF82" i="20"/>
  <c r="AJ82" i="20" s="1"/>
  <c r="AF97" i="20"/>
  <c r="AG97" i="20" s="1"/>
  <c r="AI97" i="20" s="1"/>
  <c r="AF48" i="20"/>
  <c r="AG48" i="20" s="1"/>
  <c r="AI48" i="20" s="1"/>
  <c r="AF178" i="20"/>
  <c r="AJ178" i="20" s="1"/>
  <c r="AF172" i="20"/>
  <c r="AG172" i="20" s="1"/>
  <c r="AI172" i="20" s="1"/>
  <c r="R64" i="20"/>
  <c r="V64" i="20" s="1"/>
  <c r="R34" i="20"/>
  <c r="V34" i="20" s="1"/>
  <c r="R22" i="20"/>
  <c r="V22" i="20" s="1"/>
  <c r="AF43" i="20"/>
  <c r="AG43" i="20" s="1"/>
  <c r="AI43" i="20" s="1"/>
  <c r="AF162" i="20"/>
  <c r="AG162" i="20" s="1"/>
  <c r="AI162" i="20" s="1"/>
  <c r="AF54" i="20"/>
  <c r="AG54" i="20" s="1"/>
  <c r="AI54" i="20" s="1"/>
  <c r="R195" i="20"/>
  <c r="V195" i="20" s="1"/>
  <c r="AF105" i="20"/>
  <c r="AJ105" i="20" s="1"/>
  <c r="AF81" i="20"/>
  <c r="AG81" i="20" s="1"/>
  <c r="AI81" i="20" s="1"/>
  <c r="AF168" i="20"/>
  <c r="AG168" i="20" s="1"/>
  <c r="AI168" i="20" s="1"/>
  <c r="AF114" i="20"/>
  <c r="AG114" i="20" s="1"/>
  <c r="AI114" i="20" s="1"/>
  <c r="AF80" i="20"/>
  <c r="AJ80" i="20" s="1"/>
  <c r="AF141" i="20"/>
  <c r="AG141" i="20" s="1"/>
  <c r="AI141" i="20" s="1"/>
  <c r="AF89" i="20"/>
  <c r="AG89" i="20" s="1"/>
  <c r="AI89" i="20" s="1"/>
  <c r="AF193" i="20"/>
  <c r="AG193" i="20" s="1"/>
  <c r="AI193" i="20" s="1"/>
  <c r="AF85" i="20"/>
  <c r="AJ85" i="20" s="1"/>
  <c r="AF156" i="20"/>
  <c r="AJ156" i="20" s="1"/>
  <c r="AF49" i="20"/>
  <c r="AJ49" i="20" s="1"/>
  <c r="AF118" i="20"/>
  <c r="AJ118" i="20" s="1"/>
  <c r="AF70" i="20"/>
  <c r="AJ70" i="20" s="1"/>
  <c r="AF117" i="20"/>
  <c r="AJ117" i="20" s="1"/>
  <c r="AF154" i="20"/>
  <c r="AJ154" i="20" s="1"/>
  <c r="AF184" i="20"/>
  <c r="AJ184" i="20" s="1"/>
  <c r="AF98" i="20"/>
  <c r="AG98" i="20" s="1"/>
  <c r="AI98" i="20" s="1"/>
  <c r="K50" i="20"/>
  <c r="L50" i="20" s="1"/>
  <c r="N50" i="20" s="1"/>
  <c r="K165" i="20"/>
  <c r="L165" i="20" s="1"/>
  <c r="N165" i="20" s="1"/>
  <c r="K119" i="20"/>
  <c r="L119" i="20" s="1"/>
  <c r="N119" i="20" s="1"/>
  <c r="K193" i="20"/>
  <c r="L193" i="20" s="1"/>
  <c r="N193" i="20" s="1"/>
  <c r="K70" i="20"/>
  <c r="L70" i="20" s="1"/>
  <c r="N70" i="20" s="1"/>
  <c r="K200" i="20"/>
  <c r="L200" i="20" s="1"/>
  <c r="N200" i="20" s="1"/>
  <c r="K85" i="20"/>
  <c r="L85" i="20" s="1"/>
  <c r="N85" i="20" s="1"/>
  <c r="K118" i="20"/>
  <c r="L118" i="20" s="1"/>
  <c r="N118" i="20" s="1"/>
  <c r="K199" i="20"/>
  <c r="L199" i="20" s="1"/>
  <c r="N199" i="20" s="1"/>
  <c r="K196" i="20"/>
  <c r="L196" i="20" s="1"/>
  <c r="N196" i="20" s="1"/>
  <c r="AF145" i="20"/>
  <c r="AG145" i="20" s="1"/>
  <c r="AI145" i="20" s="1"/>
  <c r="AF191" i="20"/>
  <c r="AJ191" i="20" s="1"/>
  <c r="AF107" i="20"/>
  <c r="AJ107" i="20" s="1"/>
  <c r="AF158" i="20"/>
  <c r="AG158" i="20" s="1"/>
  <c r="AI158" i="20" s="1"/>
  <c r="AF59" i="20"/>
  <c r="AG59" i="20" s="1"/>
  <c r="AI59" i="20" s="1"/>
  <c r="AF28" i="20"/>
  <c r="AJ28" i="20" s="1"/>
  <c r="AF136" i="20"/>
  <c r="AG136" i="20" s="1"/>
  <c r="AI136" i="20" s="1"/>
  <c r="R157" i="20"/>
  <c r="V157" i="20" s="1"/>
  <c r="AF126" i="20"/>
  <c r="AG126" i="20" s="1"/>
  <c r="AI126" i="20" s="1"/>
  <c r="K99" i="20"/>
  <c r="L99" i="20" s="1"/>
  <c r="N99" i="20" s="1"/>
  <c r="AF188" i="20"/>
  <c r="AJ188" i="20" s="1"/>
  <c r="AF180" i="20"/>
  <c r="AJ180" i="20" s="1"/>
  <c r="AF194" i="20"/>
  <c r="AJ194" i="20" s="1"/>
  <c r="AF26" i="20"/>
  <c r="AG26" i="20" s="1"/>
  <c r="AI26" i="20" s="1"/>
  <c r="K127" i="20"/>
  <c r="L127" i="20" s="1"/>
  <c r="N127" i="20" s="1"/>
  <c r="K149" i="20"/>
  <c r="L149" i="20" s="1"/>
  <c r="N149" i="20" s="1"/>
  <c r="AF88" i="20"/>
  <c r="AG88" i="20" s="1"/>
  <c r="AI88" i="20" s="1"/>
  <c r="AF157" i="20"/>
  <c r="AJ157" i="20" s="1"/>
  <c r="K22" i="20"/>
  <c r="L22" i="20" s="1"/>
  <c r="N22" i="20" s="1"/>
  <c r="K195" i="20"/>
  <c r="L195" i="20" s="1"/>
  <c r="N195" i="20" s="1"/>
  <c r="K40" i="20"/>
  <c r="L40" i="20" s="1"/>
  <c r="N40" i="20" s="1"/>
  <c r="K84" i="20"/>
  <c r="L84" i="20" s="1"/>
  <c r="N84" i="20" s="1"/>
  <c r="AF130" i="20"/>
  <c r="AG130" i="20" s="1"/>
  <c r="AI130" i="20" s="1"/>
  <c r="AF66" i="20"/>
  <c r="AG66" i="20" s="1"/>
  <c r="AI66" i="20" s="1"/>
  <c r="AF152" i="20"/>
  <c r="AJ152" i="20" s="1"/>
  <c r="AF25" i="20"/>
  <c r="AJ25" i="20" s="1"/>
  <c r="AF148" i="20"/>
  <c r="AJ148" i="20" s="1"/>
  <c r="AF204" i="20"/>
  <c r="AG204" i="20" s="1"/>
  <c r="AI204" i="20" s="1"/>
  <c r="AF185" i="20"/>
  <c r="AJ185" i="20" s="1"/>
  <c r="R38" i="20"/>
  <c r="AF84" i="20"/>
  <c r="AJ84" i="20" s="1"/>
  <c r="AF65" i="20"/>
  <c r="AJ65" i="20" s="1"/>
  <c r="AF21" i="20"/>
  <c r="AG21" i="20" s="1"/>
  <c r="AI21" i="20" s="1"/>
  <c r="AF186" i="20"/>
  <c r="AG186" i="20" s="1"/>
  <c r="AI186" i="20" s="1"/>
  <c r="AF78" i="20"/>
  <c r="AJ78" i="20" s="1"/>
  <c r="AF116" i="20"/>
  <c r="AJ116" i="20" s="1"/>
  <c r="AF183" i="20"/>
  <c r="AJ183" i="20" s="1"/>
  <c r="AF20" i="20"/>
  <c r="AJ20" i="20" s="1"/>
  <c r="AF33" i="20"/>
  <c r="AJ33" i="20" s="1"/>
  <c r="AF41" i="20"/>
  <c r="AJ41" i="20" s="1"/>
  <c r="K33" i="20"/>
  <c r="L33" i="20" s="1"/>
  <c r="N33" i="20" s="1"/>
  <c r="K107" i="20"/>
  <c r="L107" i="20" s="1"/>
  <c r="N107" i="20" s="1"/>
  <c r="AF189" i="20"/>
  <c r="AG189" i="20" s="1"/>
  <c r="AI189" i="20" s="1"/>
  <c r="AF23" i="20"/>
  <c r="AG23" i="20" s="1"/>
  <c r="AI23" i="20" s="1"/>
  <c r="AF150" i="20"/>
  <c r="AJ150" i="20" s="1"/>
  <c r="AF170" i="20"/>
  <c r="AG170" i="20" s="1"/>
  <c r="AI170" i="20" s="1"/>
  <c r="AF14" i="20"/>
  <c r="AG14" i="20" s="1"/>
  <c r="AI14" i="20" s="1"/>
  <c r="AF38" i="20"/>
  <c r="AG38" i="20" s="1"/>
  <c r="AI38" i="20" s="1"/>
  <c r="AF27" i="20"/>
  <c r="AG27" i="20" s="1"/>
  <c r="AI27" i="20" s="1"/>
  <c r="R82" i="20"/>
  <c r="V82" i="20" s="1"/>
  <c r="AF57" i="20"/>
  <c r="AJ57" i="20" s="1"/>
  <c r="AF201" i="20"/>
  <c r="AG201" i="20" s="1"/>
  <c r="AI201" i="20" s="1"/>
  <c r="AF196" i="20"/>
  <c r="AG196" i="20" s="1"/>
  <c r="AI196" i="20" s="1"/>
  <c r="AF127" i="20"/>
  <c r="AJ127" i="20" s="1"/>
  <c r="AF167" i="20"/>
  <c r="AG167" i="20" s="1"/>
  <c r="AI167" i="20" s="1"/>
  <c r="AF133" i="20"/>
  <c r="AG133" i="20" s="1"/>
  <c r="AI133" i="20" s="1"/>
  <c r="AF75" i="20"/>
  <c r="AG75" i="20" s="1"/>
  <c r="AI75" i="20" s="1"/>
  <c r="AF160" i="20"/>
  <c r="AJ160" i="20" s="1"/>
  <c r="AF144" i="20"/>
  <c r="AJ144" i="20" s="1"/>
  <c r="AF174" i="20"/>
  <c r="AG174" i="20" s="1"/>
  <c r="AI174" i="20" s="1"/>
  <c r="AF34" i="20"/>
  <c r="AJ34" i="20" s="1"/>
  <c r="K87" i="20"/>
  <c r="L87" i="20" s="1"/>
  <c r="N87" i="20" s="1"/>
  <c r="AF53" i="20"/>
  <c r="AG53" i="20" s="1"/>
  <c r="AI53" i="20" s="1"/>
  <c r="AF19" i="20"/>
  <c r="AJ19" i="20" s="1"/>
  <c r="AF72" i="20"/>
  <c r="AJ72" i="20" s="1"/>
  <c r="K76" i="20"/>
  <c r="L76" i="20" s="1"/>
  <c r="N76" i="20" s="1"/>
  <c r="R83" i="20"/>
  <c r="V83" i="20" s="1"/>
  <c r="AF113" i="20"/>
  <c r="AJ113" i="20" s="1"/>
  <c r="AF155" i="20"/>
  <c r="AG155" i="20" s="1"/>
  <c r="AI155" i="20" s="1"/>
  <c r="AF40" i="20"/>
  <c r="AJ40" i="20" s="1"/>
  <c r="AF62" i="20"/>
  <c r="AG62" i="20" s="1"/>
  <c r="AI62" i="20" s="1"/>
  <c r="K126" i="20"/>
  <c r="L126" i="20" s="1"/>
  <c r="N126" i="20" s="1"/>
  <c r="K36" i="20"/>
  <c r="L36" i="20" s="1"/>
  <c r="N36" i="20" s="1"/>
  <c r="K18" i="20"/>
  <c r="L18" i="20" s="1"/>
  <c r="N18" i="20" s="1"/>
  <c r="AF146" i="20"/>
  <c r="AJ146" i="20" s="1"/>
  <c r="AF45" i="20"/>
  <c r="AG45" i="20" s="1"/>
  <c r="AI45" i="20" s="1"/>
  <c r="AF140" i="20"/>
  <c r="AJ140" i="20" s="1"/>
  <c r="AF190" i="20"/>
  <c r="AG190" i="20" s="1"/>
  <c r="AI190" i="20" s="1"/>
  <c r="AF50" i="20"/>
  <c r="AG50" i="20" s="1"/>
  <c r="AI50" i="20" s="1"/>
  <c r="AF165" i="20"/>
  <c r="AG165" i="20" s="1"/>
  <c r="AI165" i="20" s="1"/>
  <c r="AF76" i="20"/>
  <c r="AG76" i="20" s="1"/>
  <c r="AI76" i="20" s="1"/>
  <c r="K198" i="20"/>
  <c r="L198" i="20" s="1"/>
  <c r="N198" i="20" s="1"/>
  <c r="K95" i="20"/>
  <c r="L95" i="20" s="1"/>
  <c r="N95" i="20" s="1"/>
  <c r="K47" i="20"/>
  <c r="L47" i="20" s="1"/>
  <c r="N47" i="20" s="1"/>
  <c r="AF47" i="20"/>
  <c r="AJ47" i="20" s="1"/>
  <c r="R137" i="20"/>
  <c r="V137" i="20" s="1"/>
  <c r="R100" i="20"/>
  <c r="V100" i="20" s="1"/>
  <c r="R59" i="20"/>
  <c r="V59" i="20" s="1"/>
  <c r="R67" i="20"/>
  <c r="V67" i="20" s="1"/>
  <c r="R203" i="20"/>
  <c r="R77" i="20"/>
  <c r="R193" i="20"/>
  <c r="V193" i="20" s="1"/>
  <c r="R173" i="20"/>
  <c r="V173" i="20" s="1"/>
  <c r="R113" i="20"/>
  <c r="V113" i="20" s="1"/>
  <c r="R126" i="20"/>
  <c r="V126" i="20" s="1"/>
  <c r="R68" i="20"/>
  <c r="V68" i="20" s="1"/>
  <c r="R123" i="20"/>
  <c r="V123" i="20" s="1"/>
  <c r="R190" i="20"/>
  <c r="R70" i="20"/>
  <c r="V70" i="20" s="1"/>
  <c r="R172" i="20"/>
  <c r="V172" i="20" s="1"/>
  <c r="R43" i="20"/>
  <c r="V43" i="20" s="1"/>
  <c r="R200" i="20"/>
  <c r="R88" i="20"/>
  <c r="V88" i="20" s="1"/>
  <c r="R204" i="20"/>
  <c r="V204" i="20" s="1"/>
  <c r="R76" i="20"/>
  <c r="V76" i="20" s="1"/>
  <c r="R191" i="20"/>
  <c r="V191" i="20" s="1"/>
  <c r="R183" i="20"/>
  <c r="V183" i="20" s="1"/>
  <c r="R103" i="20"/>
  <c r="V103" i="20" s="1"/>
  <c r="R41" i="20"/>
  <c r="V41" i="20" s="1"/>
  <c r="R152" i="20"/>
  <c r="V152" i="20" s="1"/>
  <c r="R80" i="20"/>
  <c r="V80" i="20" s="1"/>
  <c r="R144" i="20"/>
  <c r="V144" i="20" s="1"/>
  <c r="R192" i="20"/>
  <c r="V192" i="20" s="1"/>
  <c r="R52" i="20"/>
  <c r="R53" i="20"/>
  <c r="V53" i="20" s="1"/>
  <c r="R79" i="20"/>
  <c r="V79" i="20" s="1"/>
  <c r="R165" i="20"/>
  <c r="V165" i="20" s="1"/>
  <c r="R23" i="20"/>
  <c r="V23" i="20" s="1"/>
  <c r="R111" i="20"/>
  <c r="V111" i="20" s="1"/>
  <c r="R146" i="20"/>
  <c r="V146" i="20" s="1"/>
  <c r="R26" i="20"/>
  <c r="R54" i="20"/>
  <c r="V54" i="20" s="1"/>
  <c r="R57" i="20"/>
  <c r="R188" i="20"/>
  <c r="V188" i="20" s="1"/>
  <c r="R115" i="20"/>
  <c r="V115" i="20" s="1"/>
  <c r="R33" i="20"/>
  <c r="V33" i="20" s="1"/>
  <c r="R148" i="20"/>
  <c r="R50" i="20"/>
  <c r="V50" i="20" s="1"/>
  <c r="R37" i="20"/>
  <c r="V37" i="20" s="1"/>
  <c r="R194" i="20"/>
  <c r="V194" i="20" s="1"/>
  <c r="R162" i="20"/>
  <c r="V162" i="20" s="1"/>
  <c r="R31" i="20"/>
  <c r="S31" i="20" s="1"/>
  <c r="R141" i="20"/>
  <c r="V141" i="20" s="1"/>
  <c r="R99" i="20"/>
  <c r="V99" i="20" s="1"/>
  <c r="R130" i="20"/>
  <c r="V130" i="20" s="1"/>
  <c r="R180" i="20"/>
  <c r="R196" i="20"/>
  <c r="V196" i="20" s="1"/>
  <c r="R167" i="20"/>
  <c r="V167" i="20" s="1"/>
  <c r="R119" i="20"/>
  <c r="V119" i="20" s="1"/>
  <c r="R95" i="20"/>
  <c r="V95" i="20" s="1"/>
  <c r="R72" i="20"/>
  <c r="V72" i="20" s="1"/>
  <c r="R81" i="20"/>
  <c r="V81" i="20" s="1"/>
  <c r="R139" i="20"/>
  <c r="R89" i="20"/>
  <c r="V89" i="20" s="1"/>
  <c r="R85" i="20"/>
  <c r="V85" i="20" s="1"/>
  <c r="R176" i="20"/>
  <c r="R178" i="20"/>
  <c r="V178" i="20" s="1"/>
  <c r="R101" i="20"/>
  <c r="V101" i="20" s="1"/>
  <c r="R105" i="20"/>
  <c r="V105" i="20" s="1"/>
  <c r="R62" i="20"/>
  <c r="R175" i="20"/>
  <c r="V175" i="20" s="1"/>
  <c r="R174" i="20"/>
  <c r="V174" i="20" s="1"/>
  <c r="R117" i="20"/>
  <c r="V117" i="20" s="1"/>
  <c r="R131" i="20"/>
  <c r="V131" i="20" s="1"/>
  <c r="R107" i="20"/>
  <c r="V107" i="20" s="1"/>
  <c r="R45" i="20"/>
  <c r="V45" i="20" s="1"/>
  <c r="R127" i="20"/>
  <c r="V127" i="20" s="1"/>
  <c r="R187" i="20"/>
  <c r="V187" i="20" s="1"/>
  <c r="R20" i="20"/>
  <c r="V20" i="20" s="1"/>
  <c r="R32" i="20"/>
  <c r="V32" i="20" s="1"/>
  <c r="R186" i="20"/>
  <c r="V186" i="20" s="1"/>
  <c r="R154" i="20"/>
  <c r="V154" i="20" s="1"/>
  <c r="R19" i="20"/>
  <c r="V19" i="20" s="1"/>
  <c r="R97" i="20"/>
  <c r="V97" i="20" s="1"/>
  <c r="R40" i="20"/>
  <c r="V40" i="20" s="1"/>
  <c r="R140" i="20"/>
  <c r="V140" i="20" s="1"/>
  <c r="R116" i="20"/>
  <c r="V116" i="20" s="1"/>
  <c r="R118" i="20"/>
  <c r="V118" i="20" s="1"/>
  <c r="R98" i="20"/>
  <c r="R106" i="20"/>
  <c r="R133" i="20"/>
  <c r="R170" i="20"/>
  <c r="V170" i="20" s="1"/>
  <c r="R156" i="20"/>
  <c r="R92" i="20"/>
  <c r="V92" i="20" s="1"/>
  <c r="R27" i="20"/>
  <c r="V27" i="20" s="1"/>
  <c r="R145" i="20"/>
  <c r="V145" i="20" s="1"/>
  <c r="R78" i="20"/>
  <c r="V78" i="20" s="1"/>
  <c r="R56" i="20"/>
  <c r="V56" i="20" s="1"/>
  <c r="R136" i="20"/>
  <c r="V136" i="20" s="1"/>
  <c r="R47" i="20"/>
  <c r="V47" i="20" s="1"/>
  <c r="R65" i="20"/>
  <c r="V65" i="20" s="1"/>
  <c r="R201" i="20"/>
  <c r="V201" i="20" s="1"/>
  <c r="R143" i="20"/>
  <c r="V143" i="20" s="1"/>
  <c r="K180" i="20"/>
  <c r="L180" i="20" s="1"/>
  <c r="N180" i="20" s="1"/>
  <c r="K190" i="20"/>
  <c r="L190" i="20" s="1"/>
  <c r="N190" i="20" s="1"/>
  <c r="K137" i="20"/>
  <c r="L137" i="20" s="1"/>
  <c r="N137" i="20" s="1"/>
  <c r="K144" i="20"/>
  <c r="L144" i="20" s="1"/>
  <c r="N144" i="20" s="1"/>
  <c r="K131" i="20"/>
  <c r="L131" i="20" s="1"/>
  <c r="N131" i="20" s="1"/>
  <c r="K43" i="20"/>
  <c r="L43" i="20" s="1"/>
  <c r="N43" i="20" s="1"/>
  <c r="K183" i="20"/>
  <c r="L183" i="20" s="1"/>
  <c r="N183" i="20" s="1"/>
  <c r="K145" i="20"/>
  <c r="L145" i="20" s="1"/>
  <c r="N145" i="20" s="1"/>
  <c r="K203" i="20"/>
  <c r="L203" i="20" s="1"/>
  <c r="N203" i="20" s="1"/>
  <c r="K54" i="20"/>
  <c r="L54" i="20" s="1"/>
  <c r="N54" i="20" s="1"/>
  <c r="K92" i="20"/>
  <c r="L92" i="20" s="1"/>
  <c r="N92" i="20" s="1"/>
  <c r="K46" i="20"/>
  <c r="L46" i="20" s="1"/>
  <c r="N46" i="20" s="1"/>
  <c r="K56" i="20"/>
  <c r="L56" i="20" s="1"/>
  <c r="N56" i="20" s="1"/>
  <c r="K152" i="20"/>
  <c r="L152" i="20" s="1"/>
  <c r="N152" i="20" s="1"/>
  <c r="K192" i="20"/>
  <c r="L192" i="20" s="1"/>
  <c r="N192" i="20" s="1"/>
  <c r="K167" i="20"/>
  <c r="L167" i="20" s="1"/>
  <c r="N167" i="20" s="1"/>
  <c r="K116" i="20"/>
  <c r="L116" i="20" s="1"/>
  <c r="N116" i="20" s="1"/>
  <c r="K75" i="20"/>
  <c r="L75" i="20" s="1"/>
  <c r="N75" i="20" s="1"/>
  <c r="K45" i="20"/>
  <c r="L45" i="20" s="1"/>
  <c r="N45" i="20" s="1"/>
  <c r="K108" i="20"/>
  <c r="L108" i="20" s="1"/>
  <c r="N108" i="20" s="1"/>
  <c r="K130" i="20"/>
  <c r="L130" i="20" s="1"/>
  <c r="N130" i="20" s="1"/>
  <c r="K24" i="20"/>
  <c r="L24" i="20" s="1"/>
  <c r="N24" i="20" s="1"/>
  <c r="K81" i="20"/>
  <c r="L81" i="20" s="1"/>
  <c r="N81" i="20" s="1"/>
  <c r="K88" i="20"/>
  <c r="L88" i="20" s="1"/>
  <c r="N88" i="20" s="1"/>
  <c r="K160" i="20"/>
  <c r="L160" i="20" s="1"/>
  <c r="N160" i="20" s="1"/>
  <c r="K65" i="20"/>
  <c r="L65" i="20" s="1"/>
  <c r="N65" i="20" s="1"/>
  <c r="K201" i="20"/>
  <c r="L201" i="20" s="1"/>
  <c r="N201" i="20" s="1"/>
  <c r="K90" i="20"/>
  <c r="L90" i="20" s="1"/>
  <c r="N90" i="20" s="1"/>
  <c r="K62" i="20"/>
  <c r="L62" i="20" s="1"/>
  <c r="N62" i="20" s="1"/>
  <c r="K111" i="20"/>
  <c r="L111" i="20" s="1"/>
  <c r="N111" i="20" s="1"/>
  <c r="K82" i="20"/>
  <c r="L82" i="20" s="1"/>
  <c r="N82" i="20" s="1"/>
  <c r="K68" i="20"/>
  <c r="L68" i="20" s="1"/>
  <c r="N68" i="20" s="1"/>
  <c r="K170" i="20"/>
  <c r="L170" i="20" s="1"/>
  <c r="N170" i="20" s="1"/>
  <c r="K162" i="20"/>
  <c r="L162" i="20" s="1"/>
  <c r="N162" i="20" s="1"/>
  <c r="K171" i="20"/>
  <c r="L171" i="20" s="1"/>
  <c r="N171" i="20" s="1"/>
  <c r="K113" i="20"/>
  <c r="L113" i="20" s="1"/>
  <c r="N113" i="20" s="1"/>
  <c r="K186" i="20"/>
  <c r="L186" i="20" s="1"/>
  <c r="N186" i="20" s="1"/>
  <c r="K79" i="20"/>
  <c r="L79" i="20" s="1"/>
  <c r="N79" i="20" s="1"/>
  <c r="K175" i="20"/>
  <c r="L175" i="20" s="1"/>
  <c r="N175" i="20" s="1"/>
  <c r="K141" i="20"/>
  <c r="L141" i="20" s="1"/>
  <c r="N141" i="20" s="1"/>
  <c r="K80" i="20"/>
  <c r="L80" i="20" s="1"/>
  <c r="N80" i="20" s="1"/>
  <c r="K48" i="20"/>
  <c r="L48" i="20" s="1"/>
  <c r="N48" i="20" s="1"/>
  <c r="K117" i="20"/>
  <c r="L117" i="20" s="1"/>
  <c r="N117" i="20" s="1"/>
  <c r="K168" i="20"/>
  <c r="L168" i="20" s="1"/>
  <c r="N168" i="20" s="1"/>
  <c r="K112" i="20"/>
  <c r="L112" i="20" s="1"/>
  <c r="N112" i="20" s="1"/>
  <c r="K204" i="20"/>
  <c r="L204" i="20" s="1"/>
  <c r="N204" i="20" s="1"/>
  <c r="K154" i="20"/>
  <c r="L154" i="20" s="1"/>
  <c r="N154" i="20" s="1"/>
  <c r="K77" i="20"/>
  <c r="L77" i="20" s="1"/>
  <c r="N77" i="20" s="1"/>
  <c r="K101" i="20"/>
  <c r="L101" i="20" s="1"/>
  <c r="N101" i="20" s="1"/>
  <c r="K106" i="20"/>
  <c r="L106" i="20" s="1"/>
  <c r="N106" i="20" s="1"/>
  <c r="K41" i="20"/>
  <c r="L41" i="20" s="1"/>
  <c r="N41" i="20" s="1"/>
  <c r="K26" i="20"/>
  <c r="L26" i="20" s="1"/>
  <c r="N26" i="20" s="1"/>
  <c r="K98" i="20"/>
  <c r="L98" i="20" s="1"/>
  <c r="N98" i="20" s="1"/>
  <c r="K64" i="20"/>
  <c r="L64" i="20" s="1"/>
  <c r="N64" i="20" s="1"/>
  <c r="K178" i="20"/>
  <c r="L178" i="20" s="1"/>
  <c r="N178" i="20" s="1"/>
  <c r="K57" i="20"/>
  <c r="L57" i="20" s="1"/>
  <c r="N57" i="20" s="1"/>
  <c r="K105" i="20"/>
  <c r="L105" i="20" s="1"/>
  <c r="N105" i="20" s="1"/>
  <c r="K27" i="20"/>
  <c r="L27" i="20" s="1"/>
  <c r="N27" i="20" s="1"/>
  <c r="K173" i="20"/>
  <c r="L173" i="20" s="1"/>
  <c r="N173" i="20" s="1"/>
  <c r="K52" i="20"/>
  <c r="L52" i="20" s="1"/>
  <c r="N52" i="20" s="1"/>
  <c r="K133" i="20"/>
  <c r="L133" i="20" s="1"/>
  <c r="N133" i="20" s="1"/>
  <c r="K89" i="20"/>
  <c r="L89" i="20" s="1"/>
  <c r="N89" i="20" s="1"/>
  <c r="K174" i="20"/>
  <c r="L174" i="20" s="1"/>
  <c r="N174" i="20" s="1"/>
  <c r="K97" i="20"/>
  <c r="L97" i="20" s="1"/>
  <c r="N97" i="20" s="1"/>
  <c r="K172" i="20"/>
  <c r="L172" i="20" s="1"/>
  <c r="N172" i="20" s="1"/>
  <c r="K19" i="20"/>
  <c r="L19" i="20" s="1"/>
  <c r="N19" i="20" s="1"/>
  <c r="K136" i="20"/>
  <c r="L136" i="20" s="1"/>
  <c r="N136" i="20" s="1"/>
  <c r="K139" i="20"/>
  <c r="L139" i="20" s="1"/>
  <c r="N139" i="20" s="1"/>
  <c r="K115" i="20"/>
  <c r="L115" i="20" s="1"/>
  <c r="N115" i="20" s="1"/>
  <c r="K32" i="20"/>
  <c r="L32" i="20" s="1"/>
  <c r="N32" i="20" s="1"/>
  <c r="K53" i="20"/>
  <c r="L53" i="20" s="1"/>
  <c r="N53" i="20" s="1"/>
  <c r="K185" i="20"/>
  <c r="L185" i="20" s="1"/>
  <c r="N185" i="20" s="1"/>
  <c r="K147" i="20"/>
  <c r="L147" i="20" s="1"/>
  <c r="N147" i="20" s="1"/>
  <c r="K161" i="20"/>
  <c r="L161" i="20" s="1"/>
  <c r="N161" i="20" s="1"/>
  <c r="K100" i="20"/>
  <c r="L100" i="20" s="1"/>
  <c r="N100" i="20" s="1"/>
  <c r="K123" i="20"/>
  <c r="L123" i="20" s="1"/>
  <c r="N123" i="20" s="1"/>
  <c r="K156" i="20"/>
  <c r="L156" i="20" s="1"/>
  <c r="N156" i="20" s="1"/>
  <c r="K25" i="20"/>
  <c r="L25" i="20" s="1"/>
  <c r="N25" i="20" s="1"/>
  <c r="K72" i="20"/>
  <c r="L72" i="20" s="1"/>
  <c r="N72" i="20" s="1"/>
  <c r="K202" i="20"/>
  <c r="L202" i="20" s="1"/>
  <c r="N202" i="20" s="1"/>
  <c r="K132" i="20"/>
  <c r="L132" i="20" s="1"/>
  <c r="N132" i="20" s="1"/>
  <c r="K114" i="20"/>
  <c r="L114" i="20" s="1"/>
  <c r="N114" i="20" s="1"/>
  <c r="K166" i="20"/>
  <c r="L166" i="20" s="1"/>
  <c r="N166" i="20" s="1"/>
  <c r="K91" i="20"/>
  <c r="L91" i="20" s="1"/>
  <c r="N91" i="20" s="1"/>
  <c r="K103" i="20"/>
  <c r="L103" i="20" s="1"/>
  <c r="N103" i="20" s="1"/>
  <c r="K49" i="20"/>
  <c r="L49" i="20" s="1"/>
  <c r="N49" i="20" s="1"/>
  <c r="K140" i="20"/>
  <c r="L140" i="20" s="1"/>
  <c r="N140" i="20" s="1"/>
  <c r="K34" i="20"/>
  <c r="L34" i="20" s="1"/>
  <c r="N34" i="20" s="1"/>
  <c r="K20" i="20"/>
  <c r="L20" i="20" s="1"/>
  <c r="N20" i="20" s="1"/>
  <c r="K67" i="20"/>
  <c r="L67" i="20" s="1"/>
  <c r="N67" i="20" s="1"/>
  <c r="K63" i="20"/>
  <c r="L63" i="20" s="1"/>
  <c r="N63" i="20" s="1"/>
  <c r="R21" i="20"/>
  <c r="V21" i="20" s="1"/>
  <c r="AF17" i="20"/>
  <c r="AG17" i="20" s="1"/>
  <c r="AI17" i="20" s="1"/>
  <c r="R189" i="20"/>
  <c r="V189" i="20" s="1"/>
  <c r="AF112" i="20"/>
  <c r="AG112" i="20" s="1"/>
  <c r="AI112" i="20" s="1"/>
  <c r="R35" i="20"/>
  <c r="AF87" i="20"/>
  <c r="AJ87" i="20" s="1"/>
  <c r="AF202" i="20"/>
  <c r="AJ202" i="20" s="1"/>
  <c r="AF198" i="20"/>
  <c r="AG198" i="20" s="1"/>
  <c r="AI198" i="20" s="1"/>
  <c r="AF90" i="20"/>
  <c r="AG90" i="20" s="1"/>
  <c r="AI90" i="20" s="1"/>
  <c r="AF108" i="20"/>
  <c r="AG108" i="20" s="1"/>
  <c r="AI108" i="20" s="1"/>
  <c r="AF24" i="20"/>
  <c r="AJ24" i="20" s="1"/>
  <c r="R155" i="20"/>
  <c r="V155" i="20" s="1"/>
  <c r="R182" i="20"/>
  <c r="V182" i="20" s="1"/>
  <c r="AF166" i="20"/>
  <c r="AJ166" i="20" s="1"/>
  <c r="AF46" i="20"/>
  <c r="AJ46" i="20" s="1"/>
  <c r="AF135" i="20"/>
  <c r="AJ135" i="20" s="1"/>
  <c r="AF171" i="20"/>
  <c r="AG171" i="20" s="1"/>
  <c r="AI171" i="20" s="1"/>
  <c r="AF63" i="20"/>
  <c r="AG63" i="20" s="1"/>
  <c r="AI63" i="20" s="1"/>
  <c r="AF149" i="20"/>
  <c r="AG149" i="20" s="1"/>
  <c r="AI149" i="20" s="1"/>
  <c r="R158" i="20"/>
  <c r="V158" i="20" s="1"/>
  <c r="K176" i="20"/>
  <c r="L176" i="20" s="1"/>
  <c r="N176" i="20" s="1"/>
  <c r="AF18" i="20"/>
  <c r="AG18" i="20" s="1"/>
  <c r="AI18" i="20" s="1"/>
  <c r="AF91" i="20"/>
  <c r="AJ91" i="20" s="1"/>
  <c r="AF161" i="20"/>
  <c r="AG161" i="20" s="1"/>
  <c r="AI161" i="20" s="1"/>
  <c r="AF36" i="20"/>
  <c r="AJ36" i="20" s="1"/>
  <c r="AF29" i="20"/>
  <c r="AG29" i="20" s="1"/>
  <c r="AI29" i="20" s="1"/>
  <c r="AF138" i="20"/>
  <c r="AG138" i="20" s="1"/>
  <c r="AI138" i="20" s="1"/>
  <c r="AF51" i="20"/>
  <c r="AJ51" i="20" s="1"/>
  <c r="K194" i="20"/>
  <c r="L194" i="20" s="1"/>
  <c r="N194" i="20" s="1"/>
  <c r="AF42" i="20"/>
  <c r="AG42" i="20" s="1"/>
  <c r="AI42" i="20" s="1"/>
  <c r="R177" i="20"/>
  <c r="V177" i="20" s="1"/>
  <c r="K148" i="20"/>
  <c r="L148" i="20" s="1"/>
  <c r="N148" i="20" s="1"/>
  <c r="AF61" i="20"/>
  <c r="AG61" i="20" s="1"/>
  <c r="AI61" i="20" s="1"/>
  <c r="AF121" i="20"/>
  <c r="AG121" i="20" s="1"/>
  <c r="AI121" i="20" s="1"/>
  <c r="R48" i="20"/>
  <c r="V48" i="20" s="1"/>
  <c r="R129" i="20"/>
  <c r="V129" i="20" s="1"/>
  <c r="AF124" i="20"/>
  <c r="AJ124" i="20" s="1"/>
  <c r="R44" i="20"/>
  <c r="V44" i="20" s="1"/>
  <c r="K164" i="20"/>
  <c r="L164" i="20" s="1"/>
  <c r="N164" i="20" s="1"/>
  <c r="R181" i="20"/>
  <c r="V181" i="20" s="1"/>
  <c r="R71" i="20"/>
  <c r="V71" i="20" s="1"/>
  <c r="R93" i="20"/>
  <c r="V93" i="20" s="1"/>
  <c r="AF159" i="20"/>
  <c r="AG159" i="20" s="1"/>
  <c r="AI159" i="20" s="1"/>
  <c r="AF163" i="20"/>
  <c r="AJ163" i="20" s="1"/>
  <c r="R122" i="20"/>
  <c r="V122" i="20" s="1"/>
  <c r="R153" i="20"/>
  <c r="V153" i="20" s="1"/>
  <c r="AF197" i="20"/>
  <c r="AJ197" i="20" s="1"/>
  <c r="AF102" i="20"/>
  <c r="AG102" i="20" s="1"/>
  <c r="AI102" i="20" s="1"/>
  <c r="R151" i="20"/>
  <c r="V151" i="20" s="1"/>
  <c r="R134" i="20"/>
  <c r="V134" i="20" s="1"/>
  <c r="AF55" i="20"/>
  <c r="AJ55" i="20" s="1"/>
  <c r="R86" i="20"/>
  <c r="V86" i="20" s="1"/>
  <c r="K128" i="20"/>
  <c r="L128" i="20" s="1"/>
  <c r="N128" i="20" s="1"/>
  <c r="AF205" i="20"/>
  <c r="AG205" i="20" s="1"/>
  <c r="AI205" i="20" s="1"/>
  <c r="AF169" i="20"/>
  <c r="AG169" i="20" s="1"/>
  <c r="AI169" i="20" s="1"/>
  <c r="AF120" i="20"/>
  <c r="AJ120" i="20" s="1"/>
  <c r="R73" i="20"/>
  <c r="V73" i="20" s="1"/>
  <c r="R109" i="20"/>
  <c r="V109" i="20" s="1"/>
  <c r="AF125" i="20"/>
  <c r="AJ125" i="20" s="1"/>
  <c r="AF58" i="20"/>
  <c r="AJ58" i="20" s="1"/>
  <c r="K104" i="20"/>
  <c r="L104" i="20" s="1"/>
  <c r="N104" i="20" s="1"/>
  <c r="AF60" i="20"/>
  <c r="AJ60" i="20" s="1"/>
  <c r="AF39" i="20"/>
  <c r="AG39" i="20" s="1"/>
  <c r="AI39" i="20" s="1"/>
  <c r="R69" i="20"/>
  <c r="V69" i="20" s="1"/>
  <c r="R142" i="20"/>
  <c r="V142" i="20" s="1"/>
  <c r="R179" i="20"/>
  <c r="AF16" i="20"/>
  <c r="AJ16" i="20" s="1"/>
  <c r="R74" i="20"/>
  <c r="V74" i="20" s="1"/>
  <c r="AF96" i="20"/>
  <c r="AJ96" i="20" s="1"/>
  <c r="R110" i="20"/>
  <c r="V110" i="20" s="1"/>
  <c r="AF94" i="20"/>
  <c r="AJ94" i="20" s="1"/>
  <c r="K14" i="20"/>
  <c r="L14" i="20" s="1"/>
  <c r="N14" i="20" s="1"/>
  <c r="K28" i="20"/>
  <c r="L28" i="20" s="1"/>
  <c r="N28" i="20" s="1"/>
  <c r="R28" i="20"/>
  <c r="V28" i="20" s="1"/>
  <c r="K15" i="20"/>
  <c r="L15" i="20" s="1"/>
  <c r="N15" i="20" s="1"/>
  <c r="AF15" i="20"/>
  <c r="AG15" i="20" s="1"/>
  <c r="AI15" i="20" s="1"/>
  <c r="R15" i="20"/>
  <c r="V15" i="20" s="1"/>
  <c r="AF106" i="20"/>
  <c r="AJ106" i="20" s="1"/>
  <c r="AF177" i="20"/>
  <c r="AG177" i="20" s="1"/>
  <c r="AI177" i="20" s="1"/>
  <c r="K21" i="20"/>
  <c r="L21" i="20" s="1"/>
  <c r="N21" i="20" s="1"/>
  <c r="R132" i="20"/>
  <c r="V132" i="20" s="1"/>
  <c r="K158" i="20"/>
  <c r="L158" i="20" s="1"/>
  <c r="N158" i="20" s="1"/>
  <c r="R46" i="20"/>
  <c r="K66" i="20"/>
  <c r="L66" i="20" s="1"/>
  <c r="N66" i="20" s="1"/>
  <c r="R147" i="20"/>
  <c r="V147" i="20" s="1"/>
  <c r="R161" i="20"/>
  <c r="V161" i="20" s="1"/>
  <c r="K35" i="20"/>
  <c r="L35" i="20" s="1"/>
  <c r="N35" i="20" s="1"/>
  <c r="K109" i="20"/>
  <c r="L109" i="20" s="1"/>
  <c r="N109" i="20" s="1"/>
  <c r="R90" i="20"/>
  <c r="V90" i="20" s="1"/>
  <c r="R202" i="20"/>
  <c r="V202" i="20" s="1"/>
  <c r="AF115" i="20"/>
  <c r="AJ115" i="20" s="1"/>
  <c r="R168" i="20"/>
  <c r="V168" i="20" s="1"/>
  <c r="AF153" i="20"/>
  <c r="AG153" i="20" s="1"/>
  <c r="AI153" i="20" s="1"/>
  <c r="K163" i="20"/>
  <c r="L163" i="20" s="1"/>
  <c r="N163" i="20" s="1"/>
  <c r="R185" i="20"/>
  <c r="V185" i="20" s="1"/>
  <c r="K58" i="20"/>
  <c r="L58" i="20" s="1"/>
  <c r="N58" i="20" s="1"/>
  <c r="AF86" i="20"/>
  <c r="AG86" i="20" s="1"/>
  <c r="AI86" i="20" s="1"/>
  <c r="K197" i="20"/>
  <c r="L197" i="20" s="1"/>
  <c r="N197" i="20" s="1"/>
  <c r="R149" i="20"/>
  <c r="V149" i="20" s="1"/>
  <c r="K94" i="20"/>
  <c r="L94" i="20" s="1"/>
  <c r="N94" i="20" s="1"/>
  <c r="K181" i="20"/>
  <c r="L181" i="20" s="1"/>
  <c r="N181" i="20" s="1"/>
  <c r="AF68" i="20"/>
  <c r="AJ68" i="20" s="1"/>
  <c r="K29" i="20"/>
  <c r="L29" i="20" s="1"/>
  <c r="N29" i="20" s="1"/>
  <c r="K124" i="20"/>
  <c r="L124" i="20" s="1"/>
  <c r="N124" i="20" s="1"/>
  <c r="AF32" i="20"/>
  <c r="AG32" i="20" s="1"/>
  <c r="AI32" i="20" s="1"/>
  <c r="R17" i="20"/>
  <c r="V17" i="20" s="1"/>
  <c r="R84" i="20"/>
  <c r="V84" i="20" s="1"/>
  <c r="R91" i="20"/>
  <c r="V91" i="20" s="1"/>
  <c r="AF128" i="20"/>
  <c r="AJ128" i="20" s="1"/>
  <c r="K151" i="20"/>
  <c r="L151" i="20" s="1"/>
  <c r="N151" i="20" s="1"/>
  <c r="K39" i="20"/>
  <c r="L39" i="20" s="1"/>
  <c r="N39" i="20" s="1"/>
  <c r="K59" i="20"/>
  <c r="L59" i="20" s="1"/>
  <c r="N59" i="20" s="1"/>
  <c r="K121" i="20"/>
  <c r="L121" i="20" s="1"/>
  <c r="N121" i="20" s="1"/>
  <c r="K188" i="20"/>
  <c r="L188" i="20" s="1"/>
  <c r="N188" i="20" s="1"/>
  <c r="AF44" i="20"/>
  <c r="AJ44" i="20" s="1"/>
  <c r="K205" i="20"/>
  <c r="L205" i="20" s="1"/>
  <c r="N205" i="20" s="1"/>
  <c r="R198" i="20"/>
  <c r="V198" i="20" s="1"/>
  <c r="R87" i="20"/>
  <c r="V87" i="20" s="1"/>
  <c r="R135" i="20"/>
  <c r="V135" i="20" s="1"/>
  <c r="AF74" i="20"/>
  <c r="AJ74" i="20" s="1"/>
  <c r="K184" i="20"/>
  <c r="L184" i="20" s="1"/>
  <c r="N184" i="20" s="1"/>
  <c r="AF139" i="20"/>
  <c r="AG139" i="20" s="1"/>
  <c r="AI139" i="20" s="1"/>
  <c r="K150" i="20"/>
  <c r="L150" i="20" s="1"/>
  <c r="N150" i="20" s="1"/>
  <c r="R104" i="20"/>
  <c r="V104" i="20" s="1"/>
  <c r="K102" i="20"/>
  <c r="L102" i="20" s="1"/>
  <c r="N102" i="20" s="1"/>
  <c r="AF143" i="20"/>
  <c r="AJ143" i="20" s="1"/>
  <c r="R63" i="20"/>
  <c r="V63" i="20" s="1"/>
  <c r="AF103" i="20"/>
  <c r="AG103" i="20" s="1"/>
  <c r="AI103" i="20" s="1"/>
  <c r="AF71" i="20"/>
  <c r="AJ71" i="20" s="1"/>
  <c r="K146" i="20"/>
  <c r="L146" i="20" s="1"/>
  <c r="N146" i="20" s="1"/>
  <c r="R25" i="20"/>
  <c r="AF129" i="20"/>
  <c r="AG129" i="20" s="1"/>
  <c r="AI129" i="20" s="1"/>
  <c r="K191" i="20"/>
  <c r="L191" i="20" s="1"/>
  <c r="N191" i="20" s="1"/>
  <c r="R114" i="20"/>
  <c r="V114" i="20" s="1"/>
  <c r="AF176" i="20"/>
  <c r="AJ176" i="20" s="1"/>
  <c r="K189" i="20"/>
  <c r="L189" i="20" s="1"/>
  <c r="N189" i="20" s="1"/>
  <c r="K120" i="20"/>
  <c r="L120" i="20" s="1"/>
  <c r="N120" i="20" s="1"/>
  <c r="AF69" i="20"/>
  <c r="AG69" i="20" s="1"/>
  <c r="AI69" i="20" s="1"/>
  <c r="K37" i="20"/>
  <c r="L37" i="20" s="1"/>
  <c r="N37" i="20" s="1"/>
  <c r="K55" i="20"/>
  <c r="L55" i="20" s="1"/>
  <c r="N55" i="20" s="1"/>
  <c r="AF134" i="20"/>
  <c r="AG134" i="20" s="1"/>
  <c r="AI134" i="20" s="1"/>
  <c r="R166" i="20"/>
  <c r="V166" i="20" s="1"/>
  <c r="K73" i="20"/>
  <c r="L73" i="20" s="1"/>
  <c r="N73" i="20" s="1"/>
  <c r="R108" i="20"/>
  <c r="V108" i="20" s="1"/>
  <c r="K16" i="20"/>
  <c r="L16" i="20" s="1"/>
  <c r="N16" i="20" s="1"/>
  <c r="R18" i="20"/>
  <c r="V18" i="20" s="1"/>
  <c r="R75" i="20"/>
  <c r="R160" i="20"/>
  <c r="V160" i="20" s="1"/>
  <c r="R49" i="20"/>
  <c r="V49" i="20" s="1"/>
  <c r="K182" i="20"/>
  <c r="L182" i="20" s="1"/>
  <c r="N182" i="20" s="1"/>
  <c r="R171" i="20"/>
  <c r="V171" i="20" s="1"/>
  <c r="K142" i="20"/>
  <c r="L142" i="20" s="1"/>
  <c r="N142" i="20" s="1"/>
  <c r="AF179" i="20"/>
  <c r="AJ179" i="20" s="1"/>
  <c r="K60" i="20"/>
  <c r="L60" i="20" s="1"/>
  <c r="N60" i="20" s="1"/>
  <c r="R36" i="20"/>
  <c r="V36" i="20" s="1"/>
  <c r="K155" i="20"/>
  <c r="L155" i="20" s="1"/>
  <c r="N155" i="20" s="1"/>
  <c r="AF93" i="20"/>
  <c r="AJ93" i="20" s="1"/>
  <c r="R112" i="20"/>
  <c r="V112" i="20" s="1"/>
  <c r="K138" i="20"/>
  <c r="L138" i="20" s="1"/>
  <c r="N138" i="20" s="1"/>
  <c r="K159" i="20"/>
  <c r="L159" i="20" s="1"/>
  <c r="N159" i="20" s="1"/>
  <c r="K125" i="20"/>
  <c r="L125" i="20" s="1"/>
  <c r="N125" i="20" s="1"/>
  <c r="K61" i="20"/>
  <c r="L61" i="20" s="1"/>
  <c r="N61" i="20" s="1"/>
  <c r="AF122" i="20"/>
  <c r="AG122" i="20" s="1"/>
  <c r="AI122" i="20" s="1"/>
  <c r="AF164" i="20"/>
  <c r="AG164" i="20" s="1"/>
  <c r="AI164" i="20" s="1"/>
  <c r="K42" i="20"/>
  <c r="L42" i="20" s="1"/>
  <c r="N42" i="20" s="1"/>
  <c r="K51" i="20"/>
  <c r="L51" i="20" s="1"/>
  <c r="N51" i="20" s="1"/>
  <c r="K38" i="20"/>
  <c r="L38" i="20" s="1"/>
  <c r="N38" i="20" s="1"/>
  <c r="K96" i="20"/>
  <c r="L96" i="20" s="1"/>
  <c r="N96" i="20" s="1"/>
  <c r="AF110" i="20"/>
  <c r="AJ110" i="20" s="1"/>
  <c r="K83" i="20"/>
  <c r="L83" i="20" s="1"/>
  <c r="N83" i="20" s="1"/>
  <c r="R24" i="20"/>
  <c r="V24" i="20" s="1"/>
  <c r="K169" i="20"/>
  <c r="L169" i="20" s="1"/>
  <c r="N169" i="20" s="1"/>
  <c r="AF30" i="20"/>
  <c r="AG30" i="20" s="1"/>
  <c r="AI30" i="20" s="1"/>
  <c r="R30" i="20"/>
  <c r="V30" i="20" s="1"/>
  <c r="K30" i="20"/>
  <c r="L30" i="20" s="1"/>
  <c r="N30" i="20" s="1"/>
  <c r="R102" i="20"/>
  <c r="V102" i="20" s="1"/>
  <c r="K93" i="20"/>
  <c r="L93" i="20" s="1"/>
  <c r="N93" i="20" s="1"/>
  <c r="R29" i="20"/>
  <c r="V29" i="20" s="1"/>
  <c r="AF181" i="20"/>
  <c r="AG181" i="20" s="1"/>
  <c r="AI181" i="20" s="1"/>
  <c r="R120" i="20"/>
  <c r="V120" i="20" s="1"/>
  <c r="K143" i="20"/>
  <c r="L143" i="20" s="1"/>
  <c r="N143" i="20" s="1"/>
  <c r="R169" i="20"/>
  <c r="V169" i="20" s="1"/>
  <c r="R125" i="20"/>
  <c r="V125" i="20" s="1"/>
  <c r="AF37" i="20"/>
  <c r="AJ37" i="20" s="1"/>
  <c r="K122" i="20"/>
  <c r="L122" i="20" s="1"/>
  <c r="N122" i="20" s="1"/>
  <c r="R184" i="20"/>
  <c r="R66" i="20"/>
  <c r="V66" i="20" s="1"/>
  <c r="K69" i="20"/>
  <c r="L69" i="20" s="1"/>
  <c r="N69" i="20" s="1"/>
  <c r="AF73" i="20"/>
  <c r="AG73" i="20" s="1"/>
  <c r="AI73" i="20" s="1"/>
  <c r="R39" i="20"/>
  <c r="V39" i="20" s="1"/>
  <c r="R159" i="20"/>
  <c r="V159" i="20" s="1"/>
  <c r="R163" i="20"/>
  <c r="V163" i="20" s="1"/>
  <c r="K134" i="20"/>
  <c r="L134" i="20" s="1"/>
  <c r="N134" i="20" s="1"/>
  <c r="R197" i="20"/>
  <c r="V197" i="20" s="1"/>
  <c r="K153" i="20"/>
  <c r="L153" i="20" s="1"/>
  <c r="N153" i="20" s="1"/>
  <c r="R124" i="20"/>
  <c r="V124" i="20" s="1"/>
  <c r="R58" i="20"/>
  <c r="V58" i="20" s="1"/>
  <c r="AF151" i="20"/>
  <c r="AG151" i="20" s="1"/>
  <c r="AI151" i="20" s="1"/>
  <c r="K71" i="20"/>
  <c r="L71" i="20" s="1"/>
  <c r="N71" i="20" s="1"/>
  <c r="R55" i="20"/>
  <c r="V55" i="20" s="1"/>
  <c r="K110" i="20"/>
  <c r="L110" i="20" s="1"/>
  <c r="N110" i="20" s="1"/>
  <c r="R164" i="20"/>
  <c r="V164" i="20" s="1"/>
  <c r="K129" i="20"/>
  <c r="L129" i="20" s="1"/>
  <c r="N129" i="20" s="1"/>
  <c r="R205" i="20"/>
  <c r="V205" i="20" s="1"/>
  <c r="AF142" i="20"/>
  <c r="AJ142" i="20" s="1"/>
  <c r="R94" i="20"/>
  <c r="V94" i="20" s="1"/>
  <c r="R121" i="20"/>
  <c r="V121" i="20" s="1"/>
  <c r="K44" i="20"/>
  <c r="L44" i="20" s="1"/>
  <c r="N44" i="20" s="1"/>
  <c r="R42" i="20"/>
  <c r="V42" i="20" s="1"/>
  <c r="K177" i="20"/>
  <c r="L177" i="20" s="1"/>
  <c r="N177" i="20" s="1"/>
  <c r="R96" i="20"/>
  <c r="V96" i="20" s="1"/>
  <c r="K179" i="20"/>
  <c r="L179" i="20" s="1"/>
  <c r="N179" i="20" s="1"/>
  <c r="R16" i="20"/>
  <c r="R51" i="20"/>
  <c r="V51" i="20" s="1"/>
  <c r="R150" i="20"/>
  <c r="V150" i="20" s="1"/>
  <c r="K74" i="20"/>
  <c r="L74" i="20" s="1"/>
  <c r="N74" i="20" s="1"/>
  <c r="AF109" i="20"/>
  <c r="AG109" i="20" s="1"/>
  <c r="AI109" i="20" s="1"/>
  <c r="R61" i="20"/>
  <c r="V61" i="20" s="1"/>
  <c r="R138" i="20"/>
  <c r="V138" i="20" s="1"/>
  <c r="AF104" i="20"/>
  <c r="AJ104" i="20" s="1"/>
  <c r="K86" i="20"/>
  <c r="L86" i="20" s="1"/>
  <c r="N86" i="20" s="1"/>
  <c r="R128" i="20"/>
  <c r="V128" i="20" s="1"/>
  <c r="R60" i="20"/>
  <c r="V60" i="20" s="1"/>
  <c r="Z171" i="20"/>
  <c r="AB171" i="20" s="1"/>
  <c r="AC171" i="20"/>
  <c r="Z50" i="20"/>
  <c r="AB50" i="20" s="1"/>
  <c r="AC50" i="20"/>
  <c r="AC80" i="20"/>
  <c r="Z80" i="20"/>
  <c r="AB80" i="20" s="1"/>
  <c r="AC132" i="20"/>
  <c r="Z132" i="20"/>
  <c r="AB132" i="20" s="1"/>
  <c r="AC186" i="20"/>
  <c r="Z186" i="20"/>
  <c r="AB186" i="20" s="1"/>
  <c r="AC178" i="20"/>
  <c r="Z178" i="20"/>
  <c r="AB178" i="20" s="1"/>
  <c r="AC184" i="20"/>
  <c r="Z184" i="20"/>
  <c r="AB184" i="20" s="1"/>
  <c r="Z111" i="20"/>
  <c r="AB111" i="20" s="1"/>
  <c r="AC111" i="20"/>
  <c r="AC168" i="20"/>
  <c r="Z168" i="20"/>
  <c r="AB168" i="20" s="1"/>
  <c r="AC19" i="20"/>
  <c r="Z19" i="20"/>
  <c r="AB19" i="20" s="1"/>
  <c r="Z147" i="20"/>
  <c r="AB147" i="20" s="1"/>
  <c r="AC147" i="20"/>
  <c r="AC192" i="20"/>
  <c r="Z192" i="20"/>
  <c r="AB192" i="20" s="1"/>
  <c r="AC106" i="20"/>
  <c r="Z106" i="20"/>
  <c r="AB106" i="20" s="1"/>
  <c r="AC46" i="20"/>
  <c r="Z46" i="20"/>
  <c r="AB46" i="20" s="1"/>
  <c r="AC114" i="20"/>
  <c r="Z114" i="20"/>
  <c r="AB114" i="20" s="1"/>
  <c r="Z163" i="20"/>
  <c r="AB163" i="20" s="1"/>
  <c r="AC163" i="20"/>
  <c r="AC166" i="20"/>
  <c r="Z166" i="20"/>
  <c r="AB166" i="20" s="1"/>
  <c r="Z83" i="20"/>
  <c r="AB83" i="20" s="1"/>
  <c r="AC83" i="20"/>
  <c r="Z119" i="20"/>
  <c r="AB119" i="20" s="1"/>
  <c r="AC119" i="20"/>
  <c r="Z103" i="20"/>
  <c r="AB103" i="20" s="1"/>
  <c r="AC103" i="20"/>
  <c r="AC194" i="20"/>
  <c r="Z194" i="20"/>
  <c r="AB194" i="20" s="1"/>
  <c r="AC59" i="20"/>
  <c r="Z59" i="20"/>
  <c r="AB59" i="20" s="1"/>
  <c r="AC76" i="20"/>
  <c r="Z76" i="20"/>
  <c r="AB76" i="20" s="1"/>
  <c r="AC204" i="20"/>
  <c r="Z204" i="20"/>
  <c r="AB204" i="20" s="1"/>
  <c r="AC188" i="20"/>
  <c r="Z188" i="20"/>
  <c r="AB188" i="20" s="1"/>
  <c r="AC180" i="20"/>
  <c r="Z180" i="20"/>
  <c r="AB180" i="20" s="1"/>
  <c r="AC24" i="20"/>
  <c r="Z24" i="20"/>
  <c r="AB24" i="20" s="1"/>
  <c r="AC120" i="20"/>
  <c r="Z120" i="20"/>
  <c r="AB120" i="20" s="1"/>
  <c r="AC33" i="20"/>
  <c r="Z33" i="20"/>
  <c r="AB33" i="20" s="1"/>
  <c r="AC58" i="20"/>
  <c r="Z58" i="20"/>
  <c r="AB58" i="20" s="1"/>
  <c r="Z86" i="20"/>
  <c r="AB86" i="20" s="1"/>
  <c r="AC86" i="20"/>
  <c r="Z41" i="20"/>
  <c r="AB41" i="20" s="1"/>
  <c r="AC41" i="20"/>
  <c r="AC32" i="20"/>
  <c r="Z32" i="20"/>
  <c r="AB32" i="20" s="1"/>
  <c r="AC125" i="20"/>
  <c r="Z125" i="20"/>
  <c r="AB125" i="20" s="1"/>
  <c r="AC81" i="20"/>
  <c r="Z81" i="20"/>
  <c r="AB81" i="20" s="1"/>
  <c r="AC142" i="20"/>
  <c r="Z142" i="20"/>
  <c r="AB142" i="20" s="1"/>
  <c r="Z127" i="20"/>
  <c r="AB127" i="20" s="1"/>
  <c r="AC127" i="20"/>
  <c r="Z54" i="20"/>
  <c r="AB54" i="20" s="1"/>
  <c r="AC54" i="20"/>
  <c r="AC112" i="20"/>
  <c r="Z112" i="20"/>
  <c r="AB112" i="20" s="1"/>
  <c r="Z30" i="20"/>
  <c r="AB30" i="20" s="1"/>
  <c r="AC30" i="20"/>
  <c r="AC158" i="20"/>
  <c r="Z158" i="20"/>
  <c r="AB158" i="20" s="1"/>
  <c r="AC149" i="20"/>
  <c r="Z149" i="20"/>
  <c r="AB149" i="20" s="1"/>
  <c r="Z79" i="20"/>
  <c r="AB79" i="20" s="1"/>
  <c r="AC79" i="20"/>
  <c r="AC100" i="20"/>
  <c r="Z100" i="20"/>
  <c r="AB100" i="20" s="1"/>
  <c r="AC95" i="20"/>
  <c r="Z95" i="20"/>
  <c r="AB95" i="20" s="1"/>
  <c r="AC154" i="20"/>
  <c r="Z154" i="20"/>
  <c r="AB154" i="20" s="1"/>
  <c r="AC160" i="20"/>
  <c r="Z160" i="20"/>
  <c r="AB160" i="20" s="1"/>
  <c r="AC36" i="20"/>
  <c r="Z36" i="20"/>
  <c r="AB36" i="20" s="1"/>
  <c r="AC130" i="20"/>
  <c r="Z130" i="20"/>
  <c r="AB130" i="20" s="1"/>
  <c r="AC66" i="20"/>
  <c r="Z66" i="20"/>
  <c r="AB66" i="20" s="1"/>
  <c r="AC16" i="20"/>
  <c r="Z16" i="20"/>
  <c r="AB16" i="20" s="1"/>
  <c r="AC162" i="20"/>
  <c r="Z162" i="20"/>
  <c r="AB162" i="20" s="1"/>
  <c r="AC124" i="20"/>
  <c r="Z124" i="20"/>
  <c r="AB124" i="20" s="1"/>
  <c r="AC116" i="20"/>
  <c r="Z116" i="20"/>
  <c r="AB116" i="20" s="1"/>
  <c r="Z87" i="20"/>
  <c r="AB87" i="20" s="1"/>
  <c r="AC87" i="20"/>
  <c r="AC190" i="20"/>
  <c r="Z190" i="20"/>
  <c r="AB190" i="20" s="1"/>
  <c r="Z15" i="20"/>
  <c r="AB15" i="20" s="1"/>
  <c r="AC15" i="20"/>
  <c r="Z170" i="20"/>
  <c r="AB170" i="20" s="1"/>
  <c r="AC170" i="20"/>
  <c r="AC56" i="20"/>
  <c r="Z56" i="20"/>
  <c r="AB56" i="20" s="1"/>
  <c r="AC108" i="20"/>
  <c r="Z108" i="20"/>
  <c r="AB108" i="20" s="1"/>
  <c r="AC148" i="20"/>
  <c r="Z148" i="20"/>
  <c r="AB148" i="20" s="1"/>
  <c r="Z71" i="20"/>
  <c r="AB71" i="20" s="1"/>
  <c r="AC71" i="20"/>
  <c r="Z39" i="20"/>
  <c r="AB39" i="20" s="1"/>
  <c r="AC39" i="20"/>
  <c r="AC22" i="20"/>
  <c r="Z22" i="20"/>
  <c r="AB22" i="20" s="1"/>
  <c r="AC121" i="20"/>
  <c r="Z121" i="20"/>
  <c r="AB121" i="20" s="1"/>
  <c r="AC52" i="20"/>
  <c r="Z52" i="20"/>
  <c r="AB52" i="20" s="1"/>
  <c r="AC44" i="20"/>
  <c r="Z44" i="20"/>
  <c r="AB44" i="20" s="1"/>
  <c r="Z182" i="20"/>
  <c r="AB182" i="20" s="1"/>
  <c r="AC182" i="20"/>
  <c r="AC72" i="20"/>
  <c r="Z72" i="20"/>
  <c r="AB72" i="20" s="1"/>
  <c r="AC145" i="20"/>
  <c r="Z145" i="20"/>
  <c r="AB145" i="20" s="1"/>
  <c r="Z21" i="20"/>
  <c r="AB21" i="20" s="1"/>
  <c r="AC21" i="20"/>
  <c r="Z201" i="20"/>
  <c r="AB201" i="20" s="1"/>
  <c r="AC201" i="20"/>
  <c r="Z183" i="20"/>
  <c r="AB183" i="20" s="1"/>
  <c r="AC183" i="20"/>
  <c r="AC176" i="20"/>
  <c r="Z176" i="20"/>
  <c r="AB176" i="20" s="1"/>
  <c r="AC193" i="20"/>
  <c r="Z193" i="20"/>
  <c r="AB193" i="20" s="1"/>
  <c r="Z17" i="20"/>
  <c r="AB17" i="20" s="1"/>
  <c r="AC17" i="20"/>
  <c r="AC73" i="20"/>
  <c r="Z73" i="20"/>
  <c r="AB73" i="20" s="1"/>
  <c r="AC153" i="20"/>
  <c r="Z153" i="20"/>
  <c r="AB153" i="20" s="1"/>
  <c r="AC167" i="20"/>
  <c r="Z167" i="20"/>
  <c r="AB167" i="20" s="1"/>
  <c r="AC181" i="20"/>
  <c r="Z181" i="20"/>
  <c r="AB181" i="20" s="1"/>
  <c r="Z62" i="20"/>
  <c r="AB62" i="20" s="1"/>
  <c r="AC62" i="20"/>
  <c r="AC70" i="20"/>
  <c r="Z70" i="20"/>
  <c r="AB70" i="20" s="1"/>
  <c r="Z117" i="20"/>
  <c r="AB117" i="20" s="1"/>
  <c r="AC117" i="20"/>
  <c r="AC164" i="20"/>
  <c r="Z164" i="20"/>
  <c r="AB164" i="20" s="1"/>
  <c r="AC136" i="20"/>
  <c r="Z136" i="20"/>
  <c r="AB136" i="20" s="1"/>
  <c r="Z49" i="20"/>
  <c r="AB49" i="20" s="1"/>
  <c r="AC49" i="20"/>
  <c r="AC140" i="20"/>
  <c r="Z140" i="20"/>
  <c r="AB140" i="20" s="1"/>
  <c r="Z42" i="20"/>
  <c r="AB42" i="20" s="1"/>
  <c r="AC42" i="20"/>
  <c r="Z69" i="20"/>
  <c r="AB69" i="20" s="1"/>
  <c r="AC69" i="20"/>
  <c r="AC152" i="20"/>
  <c r="Z152" i="20"/>
  <c r="AB152" i="20" s="1"/>
  <c r="AC84" i="20"/>
  <c r="Z84" i="20"/>
  <c r="AB84" i="20" s="1"/>
  <c r="AC82" i="20"/>
  <c r="Z82" i="20"/>
  <c r="AB82" i="20" s="1"/>
  <c r="AC109" i="20"/>
  <c r="Z109" i="20"/>
  <c r="AB109" i="20" s="1"/>
  <c r="Z65" i="20"/>
  <c r="AB65" i="20" s="1"/>
  <c r="AC65" i="20"/>
  <c r="AC113" i="20"/>
  <c r="Z113" i="20"/>
  <c r="AB113" i="20" s="1"/>
  <c r="Z133" i="20"/>
  <c r="AB133" i="20" s="1"/>
  <c r="AC133" i="20"/>
  <c r="AC68" i="20"/>
  <c r="Z68" i="20"/>
  <c r="AB68" i="20" s="1"/>
  <c r="Z110" i="20"/>
  <c r="AB110" i="20" s="1"/>
  <c r="AC110" i="20"/>
  <c r="Z198" i="20"/>
  <c r="AB198" i="20" s="1"/>
  <c r="AC198" i="20"/>
  <c r="Z75" i="20"/>
  <c r="AB75" i="20" s="1"/>
  <c r="AC75" i="20"/>
  <c r="AC137" i="20"/>
  <c r="Z137" i="20"/>
  <c r="AB137" i="20" s="1"/>
  <c r="Z146" i="20"/>
  <c r="AB146" i="20" s="1"/>
  <c r="AC146" i="20"/>
  <c r="AC57" i="20"/>
  <c r="Z57" i="20"/>
  <c r="AB57" i="20" s="1"/>
  <c r="Z134" i="20"/>
  <c r="AB134" i="20" s="1"/>
  <c r="AC134" i="20"/>
  <c r="AC85" i="20"/>
  <c r="Z85" i="20"/>
  <c r="AB85" i="20" s="1"/>
  <c r="Z107" i="20"/>
  <c r="AB107" i="20" s="1"/>
  <c r="AC107" i="20"/>
  <c r="AC197" i="20"/>
  <c r="Z197" i="20"/>
  <c r="AB197" i="20" s="1"/>
  <c r="AC126" i="20"/>
  <c r="Z126" i="20"/>
  <c r="AB126" i="20" s="1"/>
  <c r="AC98" i="20"/>
  <c r="Z98" i="20"/>
  <c r="AB98" i="20" s="1"/>
  <c r="AC128" i="20"/>
  <c r="Z128" i="20"/>
  <c r="AB128" i="20" s="1"/>
  <c r="AC31" i="20"/>
  <c r="Z31" i="20"/>
  <c r="AB31" i="20" s="1"/>
  <c r="AC94" i="20"/>
  <c r="Z94" i="20"/>
  <c r="AB94" i="20" s="1"/>
  <c r="Z155" i="20"/>
  <c r="AB155" i="20" s="1"/>
  <c r="AC155" i="20"/>
  <c r="AC203" i="20"/>
  <c r="Z203" i="20"/>
  <c r="AB203" i="20" s="1"/>
  <c r="AC173" i="20"/>
  <c r="Z173" i="20"/>
  <c r="AB173" i="20" s="1"/>
  <c r="AC172" i="20"/>
  <c r="Z172" i="20"/>
  <c r="AB172" i="20" s="1"/>
  <c r="AC28" i="20"/>
  <c r="Z28" i="20"/>
  <c r="AB28" i="20" s="1"/>
  <c r="AC77" i="20"/>
  <c r="Z77" i="20"/>
  <c r="AB77" i="20" s="1"/>
  <c r="AC45" i="20"/>
  <c r="Z45" i="20"/>
  <c r="AB45" i="20" s="1"/>
  <c r="AC129" i="20"/>
  <c r="Z129" i="20"/>
  <c r="AB129" i="20" s="1"/>
  <c r="AC202" i="20"/>
  <c r="Z202" i="20"/>
  <c r="AB202" i="20" s="1"/>
  <c r="AC78" i="20"/>
  <c r="Z78" i="20"/>
  <c r="AB78" i="20" s="1"/>
  <c r="Z150" i="20"/>
  <c r="AB150" i="20" s="1"/>
  <c r="AC150" i="20"/>
  <c r="Z27" i="20"/>
  <c r="AB27" i="20" s="1"/>
  <c r="AC27" i="20"/>
  <c r="AC177" i="20"/>
  <c r="Z177" i="20"/>
  <c r="AB177" i="20" s="1"/>
  <c r="AC23" i="20"/>
  <c r="Z23" i="20"/>
  <c r="AB23" i="20" s="1"/>
  <c r="Z55" i="20"/>
  <c r="AB55" i="20" s="1"/>
  <c r="AC55" i="20"/>
  <c r="AC20" i="20"/>
  <c r="Z20" i="20"/>
  <c r="AB20" i="20" s="1"/>
  <c r="AC89" i="20"/>
  <c r="Z89" i="20"/>
  <c r="AB89" i="20" s="1"/>
  <c r="AC61" i="20"/>
  <c r="Z61" i="20"/>
  <c r="AB61" i="20" s="1"/>
  <c r="Z53" i="20"/>
  <c r="AB53" i="20" s="1"/>
  <c r="AC53" i="20"/>
  <c r="AC161" i="20"/>
  <c r="Z161" i="20"/>
  <c r="AB161" i="20" s="1"/>
  <c r="Z99" i="20"/>
  <c r="AB99" i="20" s="1"/>
  <c r="AC99" i="20"/>
  <c r="Z123" i="20"/>
  <c r="AB123" i="20" s="1"/>
  <c r="AC123" i="20"/>
  <c r="Z37" i="20"/>
  <c r="AB37" i="20" s="1"/>
  <c r="AC37" i="20"/>
  <c r="AC156" i="20"/>
  <c r="Z156" i="20"/>
  <c r="AB156" i="20" s="1"/>
  <c r="AC200" i="20"/>
  <c r="Z200" i="20"/>
  <c r="AB200" i="20" s="1"/>
  <c r="AC195" i="20"/>
  <c r="Z195" i="20"/>
  <c r="AB195" i="20" s="1"/>
  <c r="AC131" i="20"/>
  <c r="Z131" i="20"/>
  <c r="AB131" i="20" s="1"/>
  <c r="AC34" i="20"/>
  <c r="Z34" i="20"/>
  <c r="AB34" i="20" s="1"/>
  <c r="Z91" i="20"/>
  <c r="AB91" i="20" s="1"/>
  <c r="AC91" i="20"/>
  <c r="AC118" i="20"/>
  <c r="Z118" i="20"/>
  <c r="AB118" i="20" s="1"/>
  <c r="AC88" i="20"/>
  <c r="Z88" i="20"/>
  <c r="AB88" i="20" s="1"/>
  <c r="Z63" i="20"/>
  <c r="AB63" i="20" s="1"/>
  <c r="AC63" i="20"/>
  <c r="Z175" i="20"/>
  <c r="AB175" i="20" s="1"/>
  <c r="AC175" i="20"/>
  <c r="AC196" i="20"/>
  <c r="Z196" i="20"/>
  <c r="AB196" i="20" s="1"/>
  <c r="AC18" i="20"/>
  <c r="Z18" i="20"/>
  <c r="AB18" i="20" s="1"/>
  <c r="Z29" i="20"/>
  <c r="AB29" i="20" s="1"/>
  <c r="AC29" i="20"/>
  <c r="Z135" i="20"/>
  <c r="AB135" i="20" s="1"/>
  <c r="AC135" i="20"/>
  <c r="AC138" i="20"/>
  <c r="Z138" i="20"/>
  <c r="AB138" i="20" s="1"/>
  <c r="Z67" i="20"/>
  <c r="AB67" i="20" s="1"/>
  <c r="AC67" i="20"/>
  <c r="AC40" i="20"/>
  <c r="Z40" i="20"/>
  <c r="AB40" i="20" s="1"/>
  <c r="AC92" i="20"/>
  <c r="Z92" i="20"/>
  <c r="AB92" i="20" s="1"/>
  <c r="AC185" i="20"/>
  <c r="Z185" i="20"/>
  <c r="AB185" i="20" s="1"/>
  <c r="Z159" i="20"/>
  <c r="AB159" i="20" s="1"/>
  <c r="AC159" i="20"/>
  <c r="AC60" i="20"/>
  <c r="Z60" i="20"/>
  <c r="AB60" i="20" s="1"/>
  <c r="Z38" i="20"/>
  <c r="AB38" i="20" s="1"/>
  <c r="AC38" i="20"/>
  <c r="AC144" i="20"/>
  <c r="Z144" i="20"/>
  <c r="AB144" i="20" s="1"/>
  <c r="AC191" i="20"/>
  <c r="Z191" i="20"/>
  <c r="AB191" i="20" s="1"/>
  <c r="AC47" i="20"/>
  <c r="Z47" i="20"/>
  <c r="AB47" i="20" s="1"/>
  <c r="Z90" i="20"/>
  <c r="AB90" i="20" s="1"/>
  <c r="AC90" i="20"/>
  <c r="Z14" i="20"/>
  <c r="AB14" i="20" s="1"/>
  <c r="AC14" i="20"/>
  <c r="Z139" i="20"/>
  <c r="AB139" i="20" s="1"/>
  <c r="AC139" i="20"/>
  <c r="Z97" i="20"/>
  <c r="AB97" i="20" s="1"/>
  <c r="AC97" i="20"/>
  <c r="AC189" i="20"/>
  <c r="Z189" i="20"/>
  <c r="AB189" i="20" s="1"/>
  <c r="AC187" i="20"/>
  <c r="Z187" i="20"/>
  <c r="AB187" i="20" s="1"/>
  <c r="AC48" i="20"/>
  <c r="Z48" i="20"/>
  <c r="AB48" i="20" s="1"/>
  <c r="Z115" i="20"/>
  <c r="AB115" i="20" s="1"/>
  <c r="AC115" i="20"/>
  <c r="AC96" i="20"/>
  <c r="Z96" i="20"/>
  <c r="AB96" i="20" s="1"/>
  <c r="Z165" i="20"/>
  <c r="AB165" i="20" s="1"/>
  <c r="AC165" i="20"/>
  <c r="AC174" i="20"/>
  <c r="Z174" i="20"/>
  <c r="AB174" i="20" s="1"/>
  <c r="AC104" i="20"/>
  <c r="Z104" i="20"/>
  <c r="AB104" i="20" s="1"/>
  <c r="Z26" i="20"/>
  <c r="AB26" i="20" s="1"/>
  <c r="AC26" i="20"/>
  <c r="Z199" i="20"/>
  <c r="AB199" i="20" s="1"/>
  <c r="AC199" i="20"/>
  <c r="Z143" i="20"/>
  <c r="AB143" i="20" s="1"/>
  <c r="AC143" i="20"/>
  <c r="AC64" i="20"/>
  <c r="Z64" i="20"/>
  <c r="AB64" i="20" s="1"/>
  <c r="Z151" i="20"/>
  <c r="AB151" i="20" s="1"/>
  <c r="AC151" i="20"/>
  <c r="AC102" i="20"/>
  <c r="Z102" i="20"/>
  <c r="AB102" i="20" s="1"/>
  <c r="AC157" i="20"/>
  <c r="Z157" i="20"/>
  <c r="AB157" i="20" s="1"/>
  <c r="Z122" i="20"/>
  <c r="AB122" i="20" s="1"/>
  <c r="AC122" i="20"/>
  <c r="AC179" i="20"/>
  <c r="Z179" i="20"/>
  <c r="AB179" i="20" s="1"/>
  <c r="Z25" i="20"/>
  <c r="AB25" i="20" s="1"/>
  <c r="AC25" i="20"/>
  <c r="AC105" i="20"/>
  <c r="Z105" i="20"/>
  <c r="AB105" i="20" s="1"/>
  <c r="Z169" i="20"/>
  <c r="AB169" i="20" s="1"/>
  <c r="AC169" i="20"/>
  <c r="Z51" i="20"/>
  <c r="AB51" i="20" s="1"/>
  <c r="AC51" i="20"/>
  <c r="AC43" i="20"/>
  <c r="Z43" i="20"/>
  <c r="AB43" i="20" s="1"/>
  <c r="AC205" i="20"/>
  <c r="Z205" i="20"/>
  <c r="AB205" i="20" s="1"/>
  <c r="Z35" i="20"/>
  <c r="AB35" i="20" s="1"/>
  <c r="AC35" i="20"/>
  <c r="AC101" i="20"/>
  <c r="Z101" i="20"/>
  <c r="AB101" i="20" s="1"/>
  <c r="Z93" i="20"/>
  <c r="AB93" i="20" s="1"/>
  <c r="AC93" i="20"/>
  <c r="Z141" i="20"/>
  <c r="AB141" i="20" s="1"/>
  <c r="AC141" i="20"/>
  <c r="AC74" i="20"/>
  <c r="Z74" i="20"/>
  <c r="AB74" i="20" s="1"/>
  <c r="AJ83" i="20" l="1"/>
  <c r="K17" i="20"/>
  <c r="L17" i="20" s="1"/>
  <c r="N17" i="20" s="1"/>
  <c r="N7" i="20" s="1"/>
  <c r="N9" i="20" s="1"/>
  <c r="N10" i="20" s="1"/>
  <c r="AU7" i="20" s="1"/>
  <c r="AG79" i="20"/>
  <c r="AI79" i="20" s="1"/>
  <c r="O135" i="20"/>
  <c r="AJ35" i="20"/>
  <c r="AG56" i="20"/>
  <c r="AI56" i="20" s="1"/>
  <c r="AG111" i="20"/>
  <c r="AI111" i="20" s="1"/>
  <c r="O78" i="20"/>
  <c r="R14" i="20"/>
  <c r="S14" i="20" s="1"/>
  <c r="U14" i="20" s="1"/>
  <c r="AJ172" i="20"/>
  <c r="AG131" i="20"/>
  <c r="AI131" i="20" s="1"/>
  <c r="O23" i="20"/>
  <c r="O31" i="20"/>
  <c r="AJ175" i="20"/>
  <c r="AG203" i="20"/>
  <c r="AI203" i="20" s="1"/>
  <c r="AJ195" i="20"/>
  <c r="AG119" i="20"/>
  <c r="AI119" i="20" s="1"/>
  <c r="AJ147" i="20"/>
  <c r="AG64" i="20"/>
  <c r="AI64" i="20" s="1"/>
  <c r="O157" i="20"/>
  <c r="O187" i="20"/>
  <c r="AJ101" i="20"/>
  <c r="O203" i="20"/>
  <c r="AJ99" i="20"/>
  <c r="O127" i="20"/>
  <c r="AJ187" i="20"/>
  <c r="AG173" i="20"/>
  <c r="AI173" i="20" s="1"/>
  <c r="AG132" i="20"/>
  <c r="AI132" i="20" s="1"/>
  <c r="O128" i="20"/>
  <c r="AJ123" i="20"/>
  <c r="O165" i="20"/>
  <c r="O82" i="20"/>
  <c r="AG77" i="20"/>
  <c r="AI77" i="20" s="1"/>
  <c r="O85" i="20"/>
  <c r="O50" i="20"/>
  <c r="O118" i="20"/>
  <c r="O199" i="20"/>
  <c r="AJ182" i="20"/>
  <c r="AJ22" i="20"/>
  <c r="AJ52" i="20"/>
  <c r="AJ137" i="20"/>
  <c r="AG127" i="20"/>
  <c r="AI127" i="20" s="1"/>
  <c r="AG67" i="20"/>
  <c r="AI67" i="20" s="1"/>
  <c r="AJ48" i="20"/>
  <c r="AJ200" i="20"/>
  <c r="AJ54" i="20"/>
  <c r="AG113" i="20"/>
  <c r="AI113" i="20" s="1"/>
  <c r="AJ204" i="20"/>
  <c r="AJ161" i="20"/>
  <c r="AG180" i="20"/>
  <c r="AI180" i="20" s="1"/>
  <c r="AG95" i="20"/>
  <c r="AI95" i="20" s="1"/>
  <c r="AJ89" i="20"/>
  <c r="AG154" i="20"/>
  <c r="AI154" i="20" s="1"/>
  <c r="AG47" i="20"/>
  <c r="AI47" i="20" s="1"/>
  <c r="AG94" i="20"/>
  <c r="AI94" i="20" s="1"/>
  <c r="AG100" i="20"/>
  <c r="AI100" i="20" s="1"/>
  <c r="AG78" i="20"/>
  <c r="AI78" i="20" s="1"/>
  <c r="AG184" i="20"/>
  <c r="AI184" i="20" s="1"/>
  <c r="AJ32" i="20"/>
  <c r="AJ59" i="20"/>
  <c r="AG178" i="20"/>
  <c r="AI178" i="20" s="1"/>
  <c r="AG31" i="20"/>
  <c r="AI31" i="20" s="1"/>
  <c r="AG185" i="20"/>
  <c r="AI185" i="20" s="1"/>
  <c r="AG194" i="20"/>
  <c r="AI194" i="20" s="1"/>
  <c r="AJ158" i="20"/>
  <c r="AG150" i="20"/>
  <c r="AI150" i="20" s="1"/>
  <c r="AJ196" i="20"/>
  <c r="AJ61" i="20"/>
  <c r="AJ171" i="20"/>
  <c r="AJ53" i="20"/>
  <c r="AG36" i="20"/>
  <c r="AI36" i="20" s="1"/>
  <c r="AG20" i="20"/>
  <c r="AI20" i="20" s="1"/>
  <c r="AG105" i="20"/>
  <c r="AI105" i="20" s="1"/>
  <c r="AJ136" i="20"/>
  <c r="AJ98" i="20"/>
  <c r="AG156" i="20"/>
  <c r="AI156" i="20" s="1"/>
  <c r="AG33" i="20"/>
  <c r="AI33" i="20" s="1"/>
  <c r="AJ17" i="20"/>
  <c r="AJ170" i="20"/>
  <c r="AJ199" i="20"/>
  <c r="AJ167" i="20"/>
  <c r="AG49" i="20"/>
  <c r="AI49" i="20" s="1"/>
  <c r="AJ81" i="20"/>
  <c r="AJ38" i="20"/>
  <c r="AJ62" i="20"/>
  <c r="AG24" i="20"/>
  <c r="AI24" i="20" s="1"/>
  <c r="AJ159" i="20"/>
  <c r="AG117" i="20"/>
  <c r="AI117" i="20" s="1"/>
  <c r="AJ76" i="20"/>
  <c r="AG135" i="20"/>
  <c r="AI135" i="20" s="1"/>
  <c r="AJ92" i="20"/>
  <c r="AJ88" i="20"/>
  <c r="AJ45" i="20"/>
  <c r="AG19" i="20"/>
  <c r="AI19" i="20" s="1"/>
  <c r="AG192" i="20"/>
  <c r="AI192" i="20" s="1"/>
  <c r="AJ15" i="20"/>
  <c r="AJ168" i="20"/>
  <c r="AG118" i="20"/>
  <c r="AI118" i="20" s="1"/>
  <c r="AJ73" i="20"/>
  <c r="AJ114" i="20"/>
  <c r="AG152" i="20"/>
  <c r="AI152" i="20" s="1"/>
  <c r="AJ75" i="20"/>
  <c r="AJ145" i="20"/>
  <c r="AG191" i="20"/>
  <c r="AI191" i="20" s="1"/>
  <c r="AG157" i="20"/>
  <c r="AI157" i="20" s="1"/>
  <c r="AG80" i="20"/>
  <c r="AI80" i="20" s="1"/>
  <c r="AJ162" i="20"/>
  <c r="AJ97" i="20"/>
  <c r="AG107" i="20"/>
  <c r="AI107" i="20" s="1"/>
  <c r="AG197" i="20"/>
  <c r="AI197" i="20" s="1"/>
  <c r="AJ43" i="20"/>
  <c r="AG188" i="20"/>
  <c r="AI188" i="20" s="1"/>
  <c r="AG87" i="20"/>
  <c r="AI87" i="20" s="1"/>
  <c r="AJ186" i="20"/>
  <c r="AJ141" i="20"/>
  <c r="AG166" i="20"/>
  <c r="AI166" i="20" s="1"/>
  <c r="AG25" i="20"/>
  <c r="AI25" i="20" s="1"/>
  <c r="AG82" i="20"/>
  <c r="AI82" i="20" s="1"/>
  <c r="AG70" i="20"/>
  <c r="AI70" i="20" s="1"/>
  <c r="AG160" i="20"/>
  <c r="AI160" i="20" s="1"/>
  <c r="AG202" i="20"/>
  <c r="AI202" i="20" s="1"/>
  <c r="AJ112" i="20"/>
  <c r="AJ108" i="20"/>
  <c r="AJ139" i="20"/>
  <c r="AJ164" i="20"/>
  <c r="AJ133" i="20"/>
  <c r="AJ103" i="20"/>
  <c r="AG163" i="20"/>
  <c r="AI163" i="20" s="1"/>
  <c r="AJ63" i="20"/>
  <c r="AG28" i="20"/>
  <c r="AI28" i="20" s="1"/>
  <c r="AG57" i="20"/>
  <c r="AI57" i="20" s="1"/>
  <c r="AJ138" i="20"/>
  <c r="AJ130" i="20"/>
  <c r="O193" i="20"/>
  <c r="AJ201" i="20"/>
  <c r="AJ193" i="20"/>
  <c r="AJ66" i="20"/>
  <c r="AJ169" i="20"/>
  <c r="AG183" i="20"/>
  <c r="AI183" i="20" s="1"/>
  <c r="AG85" i="20"/>
  <c r="AI85" i="20" s="1"/>
  <c r="AG72" i="20"/>
  <c r="AI72" i="20" s="1"/>
  <c r="O70" i="20"/>
  <c r="AJ126" i="20"/>
  <c r="AG16" i="20"/>
  <c r="AI16" i="20" s="1"/>
  <c r="AG140" i="20"/>
  <c r="AI140" i="20" s="1"/>
  <c r="AG41" i="20"/>
  <c r="AI41" i="20" s="1"/>
  <c r="AJ50" i="20"/>
  <c r="O153" i="20"/>
  <c r="AG179" i="20"/>
  <c r="AI179" i="20" s="1"/>
  <c r="O113" i="20"/>
  <c r="O24" i="20"/>
  <c r="O183" i="20"/>
  <c r="O200" i="20"/>
  <c r="O76" i="20"/>
  <c r="O22" i="20"/>
  <c r="O99" i="20"/>
  <c r="O119" i="20"/>
  <c r="O144" i="20"/>
  <c r="O204" i="20"/>
  <c r="O140" i="20"/>
  <c r="O112" i="20"/>
  <c r="O173" i="20"/>
  <c r="O87" i="20"/>
  <c r="O195" i="20"/>
  <c r="O18" i="20"/>
  <c r="O33" i="20"/>
  <c r="O84" i="20"/>
  <c r="O170" i="20"/>
  <c r="O108" i="20"/>
  <c r="O149" i="20"/>
  <c r="O198" i="20"/>
  <c r="O40" i="20"/>
  <c r="O196" i="20"/>
  <c r="O43" i="20"/>
  <c r="AJ29" i="20"/>
  <c r="AJ26" i="20"/>
  <c r="AJ155" i="20"/>
  <c r="AJ27" i="20"/>
  <c r="AG148" i="20"/>
  <c r="AI148" i="20" s="1"/>
  <c r="AJ190" i="20"/>
  <c r="O20" i="20"/>
  <c r="AJ121" i="20"/>
  <c r="AG40" i="20"/>
  <c r="AI40" i="20" s="1"/>
  <c r="O45" i="20"/>
  <c r="O47" i="20"/>
  <c r="O164" i="20"/>
  <c r="O100" i="20"/>
  <c r="O142" i="20"/>
  <c r="O107" i="20"/>
  <c r="O95" i="20"/>
  <c r="O133" i="20"/>
  <c r="AJ129" i="20"/>
  <c r="AG116" i="20"/>
  <c r="AI116" i="20" s="1"/>
  <c r="O68" i="20"/>
  <c r="AG51" i="20"/>
  <c r="AI51" i="20" s="1"/>
  <c r="AJ23" i="20"/>
  <c r="AJ21" i="20"/>
  <c r="AJ14" i="20"/>
  <c r="AJ198" i="20"/>
  <c r="AG91" i="20"/>
  <c r="AI91" i="20" s="1"/>
  <c r="AG60" i="20"/>
  <c r="AI60" i="20" s="1"/>
  <c r="AG74" i="20"/>
  <c r="AI74" i="20" s="1"/>
  <c r="AG84" i="20"/>
  <c r="AI84" i="20" s="1"/>
  <c r="O190" i="20"/>
  <c r="O137" i="20"/>
  <c r="AG120" i="20"/>
  <c r="AI120" i="20" s="1"/>
  <c r="O126" i="20"/>
  <c r="AG34" i="20"/>
  <c r="AI34" i="20" s="1"/>
  <c r="AJ134" i="20"/>
  <c r="O145" i="20"/>
  <c r="O101" i="20"/>
  <c r="AG143" i="20"/>
  <c r="AI143" i="20" s="1"/>
  <c r="AJ149" i="20"/>
  <c r="O36" i="20"/>
  <c r="AG144" i="20"/>
  <c r="AI144" i="20" s="1"/>
  <c r="AJ174" i="20"/>
  <c r="AG146" i="20"/>
  <c r="AI146" i="20" s="1"/>
  <c r="AJ39" i="20"/>
  <c r="AG115" i="20"/>
  <c r="AI115" i="20" s="1"/>
  <c r="AG65" i="20"/>
  <c r="AI65" i="20" s="1"/>
  <c r="O75" i="20"/>
  <c r="O131" i="20"/>
  <c r="AG55" i="20"/>
  <c r="AI55" i="20" s="1"/>
  <c r="AJ189" i="20"/>
  <c r="AJ165" i="20"/>
  <c r="AJ177" i="20"/>
  <c r="O180" i="20"/>
  <c r="O186" i="20"/>
  <c r="AG46" i="20"/>
  <c r="AI46" i="20" s="1"/>
  <c r="V31" i="20"/>
  <c r="O54" i="20"/>
  <c r="O79" i="20"/>
  <c r="O123" i="20"/>
  <c r="O92" i="20"/>
  <c r="O42" i="20"/>
  <c r="O59" i="20"/>
  <c r="O156" i="20"/>
  <c r="O81" i="20"/>
  <c r="O152" i="20"/>
  <c r="O56" i="20"/>
  <c r="O46" i="20"/>
  <c r="O168" i="20"/>
  <c r="O192" i="20"/>
  <c r="O49" i="20"/>
  <c r="O124" i="20"/>
  <c r="O93" i="20"/>
  <c r="O27" i="20"/>
  <c r="O167" i="20"/>
  <c r="O65" i="20"/>
  <c r="O130" i="20"/>
  <c r="O106" i="20"/>
  <c r="O116" i="20"/>
  <c r="O111" i="20"/>
  <c r="O185" i="20"/>
  <c r="O160" i="20"/>
  <c r="O88" i="20"/>
  <c r="O96" i="20"/>
  <c r="O72" i="20"/>
  <c r="O19" i="20"/>
  <c r="O109" i="20"/>
  <c r="O98" i="20"/>
  <c r="O176" i="20"/>
  <c r="O117" i="20"/>
  <c r="O90" i="20"/>
  <c r="O53" i="20"/>
  <c r="O201" i="20"/>
  <c r="O105" i="20"/>
  <c r="O48" i="20"/>
  <c r="O57" i="20"/>
  <c r="O159" i="20"/>
  <c r="O91" i="20"/>
  <c r="O62" i="20"/>
  <c r="O115" i="20"/>
  <c r="O32" i="20"/>
  <c r="O189" i="20"/>
  <c r="O80" i="20"/>
  <c r="O103" i="20"/>
  <c r="O174" i="20"/>
  <c r="O169" i="20"/>
  <c r="O155" i="20"/>
  <c r="O205" i="20"/>
  <c r="O141" i="20"/>
  <c r="O175" i="20"/>
  <c r="O89" i="20"/>
  <c r="O15" i="20"/>
  <c r="O64" i="20"/>
  <c r="O55" i="20"/>
  <c r="O138" i="20"/>
  <c r="O172" i="20"/>
  <c r="O179" i="20"/>
  <c r="O147" i="20"/>
  <c r="O26" i="20"/>
  <c r="O77" i="20"/>
  <c r="O21" i="20"/>
  <c r="O35" i="20"/>
  <c r="O136" i="20"/>
  <c r="O148" i="20"/>
  <c r="O34" i="20"/>
  <c r="O52" i="20"/>
  <c r="O161" i="20"/>
  <c r="O171" i="20"/>
  <c r="O166" i="20"/>
  <c r="O69" i="20"/>
  <c r="O154" i="20"/>
  <c r="O114" i="20"/>
  <c r="O39" i="20"/>
  <c r="O178" i="20"/>
  <c r="O63" i="20"/>
  <c r="O25" i="20"/>
  <c r="O97" i="20"/>
  <c r="O41" i="20"/>
  <c r="O162" i="20"/>
  <c r="O94" i="20"/>
  <c r="O132" i="20"/>
  <c r="O197" i="20"/>
  <c r="O83" i="20"/>
  <c r="O151" i="20"/>
  <c r="O202" i="20"/>
  <c r="O139" i="20"/>
  <c r="O67" i="20"/>
  <c r="AJ153" i="20"/>
  <c r="AG96" i="20"/>
  <c r="AI96" i="20" s="1"/>
  <c r="AJ205" i="20"/>
  <c r="AJ18" i="20"/>
  <c r="AJ90" i="20"/>
  <c r="O110" i="20"/>
  <c r="AG71" i="20"/>
  <c r="AI71" i="20" s="1"/>
  <c r="AJ42" i="20"/>
  <c r="AG58" i="20"/>
  <c r="AI58" i="20" s="1"/>
  <c r="O104" i="20"/>
  <c r="AG110" i="20"/>
  <c r="AI110" i="20" s="1"/>
  <c r="O194" i="20"/>
  <c r="AG93" i="20"/>
  <c r="AI93" i="20" s="1"/>
  <c r="O74" i="20"/>
  <c r="AG125" i="20"/>
  <c r="AI125" i="20" s="1"/>
  <c r="AJ69" i="20"/>
  <c r="O28" i="20"/>
  <c r="O177" i="20"/>
  <c r="AG124" i="20"/>
  <c r="AI124" i="20" s="1"/>
  <c r="O66" i="20"/>
  <c r="AG106" i="20"/>
  <c r="AI106" i="20" s="1"/>
  <c r="O14" i="20"/>
  <c r="O58" i="20"/>
  <c r="AJ102" i="20"/>
  <c r="AJ181" i="20"/>
  <c r="O134" i="20"/>
  <c r="O38" i="20"/>
  <c r="AG142" i="20"/>
  <c r="AI142" i="20" s="1"/>
  <c r="O158" i="20"/>
  <c r="O191" i="20"/>
  <c r="O143" i="20"/>
  <c r="AG128" i="20"/>
  <c r="AI128" i="20" s="1"/>
  <c r="AJ109" i="20"/>
  <c r="O73" i="20"/>
  <c r="O163" i="20"/>
  <c r="O51" i="20"/>
  <c r="O184" i="20"/>
  <c r="O60" i="20"/>
  <c r="AJ86" i="20"/>
  <c r="O16" i="20"/>
  <c r="O146" i="20"/>
  <c r="O86" i="20"/>
  <c r="O120" i="20"/>
  <c r="AG176" i="20"/>
  <c r="AI176" i="20" s="1"/>
  <c r="O122" i="20"/>
  <c r="AJ30" i="20"/>
  <c r="O125" i="20"/>
  <c r="O181" i="20"/>
  <c r="O150" i="20"/>
  <c r="O102" i="20"/>
  <c r="O121" i="20"/>
  <c r="O182" i="20"/>
  <c r="AG68" i="20"/>
  <c r="AI68" i="20" s="1"/>
  <c r="O61" i="20"/>
  <c r="AJ122" i="20"/>
  <c r="AG44" i="20"/>
  <c r="AI44" i="20" s="1"/>
  <c r="AJ151" i="20"/>
  <c r="O37" i="20"/>
  <c r="O29" i="20"/>
  <c r="O188" i="20"/>
  <c r="AG37" i="20"/>
  <c r="AI37" i="20" s="1"/>
  <c r="O44" i="20"/>
  <c r="O30" i="20"/>
  <c r="O71" i="20"/>
  <c r="AG104" i="20"/>
  <c r="AI104" i="20" s="1"/>
  <c r="O129" i="20"/>
  <c r="S62" i="20"/>
  <c r="S180" i="20"/>
  <c r="S26" i="20"/>
  <c r="S38" i="20"/>
  <c r="S98" i="20"/>
  <c r="S106" i="20"/>
  <c r="S156" i="20"/>
  <c r="S190" i="20"/>
  <c r="S139" i="20"/>
  <c r="S25" i="20"/>
  <c r="S133" i="20"/>
  <c r="S203" i="20"/>
  <c r="S176" i="20"/>
  <c r="S75" i="20"/>
  <c r="S46" i="20"/>
  <c r="S161" i="20"/>
  <c r="S200" i="20"/>
  <c r="S77" i="20"/>
  <c r="S148" i="20"/>
  <c r="V98" i="20"/>
  <c r="S138" i="20"/>
  <c r="S189" i="20"/>
  <c r="S91" i="20"/>
  <c r="S130" i="20"/>
  <c r="S68" i="20"/>
  <c r="S171" i="20"/>
  <c r="S119" i="20"/>
  <c r="S151" i="20"/>
  <c r="S90" i="20"/>
  <c r="S28" i="20"/>
  <c r="S195" i="20"/>
  <c r="S204" i="20"/>
  <c r="S198" i="20"/>
  <c r="S201" i="20"/>
  <c r="S162" i="20"/>
  <c r="S48" i="20"/>
  <c r="S22" i="20"/>
  <c r="S169" i="20"/>
  <c r="U31" i="20"/>
  <c r="S63" i="20"/>
  <c r="S115" i="20"/>
  <c r="S29" i="20"/>
  <c r="V203" i="20"/>
  <c r="V176" i="20"/>
  <c r="V200" i="20"/>
  <c r="S149" i="20"/>
  <c r="S73" i="20"/>
  <c r="S120" i="20"/>
  <c r="S76" i="20"/>
  <c r="S167" i="20"/>
  <c r="S78" i="20"/>
  <c r="S24" i="20"/>
  <c r="S174" i="20"/>
  <c r="S140" i="20"/>
  <c r="S53" i="20"/>
  <c r="S41" i="20"/>
  <c r="S147" i="20"/>
  <c r="S123" i="20"/>
  <c r="S58" i="20"/>
  <c r="S99" i="20"/>
  <c r="S187" i="20"/>
  <c r="S30" i="20"/>
  <c r="S141" i="20"/>
  <c r="S33" i="20"/>
  <c r="S144" i="20"/>
  <c r="S131" i="20"/>
  <c r="S196" i="20"/>
  <c r="S47" i="20"/>
  <c r="S172" i="20"/>
  <c r="S126" i="20"/>
  <c r="S16" i="20"/>
  <c r="S179" i="20"/>
  <c r="S52" i="20"/>
  <c r="V25" i="20"/>
  <c r="V75" i="20"/>
  <c r="V148" i="20"/>
  <c r="S85" i="20"/>
  <c r="S128" i="20"/>
  <c r="S183" i="20"/>
  <c r="S15" i="20"/>
  <c r="S67" i="20"/>
  <c r="S95" i="20"/>
  <c r="S66" i="20"/>
  <c r="S113" i="20"/>
  <c r="S143" i="20"/>
  <c r="S82" i="20"/>
  <c r="S122" i="20"/>
  <c r="S42" i="20"/>
  <c r="S86" i="20"/>
  <c r="S70" i="20"/>
  <c r="S134" i="20"/>
  <c r="S51" i="20"/>
  <c r="S194" i="20"/>
  <c r="S79" i="20"/>
  <c r="S40" i="20"/>
  <c r="S165" i="20"/>
  <c r="S21" i="20"/>
  <c r="S103" i="20"/>
  <c r="S37" i="20"/>
  <c r="V190" i="20"/>
  <c r="V77" i="20"/>
  <c r="V133" i="20"/>
  <c r="V179" i="20"/>
  <c r="S102" i="20"/>
  <c r="S117" i="20"/>
  <c r="V139" i="20"/>
  <c r="V106" i="20"/>
  <c r="S173" i="20"/>
  <c r="S193" i="20"/>
  <c r="S101" i="20"/>
  <c r="S137" i="20"/>
  <c r="S121" i="20"/>
  <c r="S192" i="20"/>
  <c r="S127" i="20"/>
  <c r="S50" i="20"/>
  <c r="S105" i="20"/>
  <c r="S72" i="20"/>
  <c r="S92" i="20"/>
  <c r="S89" i="20"/>
  <c r="S178" i="20"/>
  <c r="S142" i="20"/>
  <c r="S34" i="20"/>
  <c r="S182" i="20"/>
  <c r="S145" i="20"/>
  <c r="S93" i="20"/>
  <c r="S87" i="20"/>
  <c r="S153" i="20"/>
  <c r="S64" i="20"/>
  <c r="S84" i="20"/>
  <c r="S170" i="20"/>
  <c r="S35" i="20"/>
  <c r="V46" i="20"/>
  <c r="V52" i="20"/>
  <c r="S49" i="20"/>
  <c r="S125" i="20"/>
  <c r="S108" i="20"/>
  <c r="S177" i="20"/>
  <c r="S132" i="20"/>
  <c r="S104" i="20"/>
  <c r="S18" i="20"/>
  <c r="S205" i="20"/>
  <c r="S197" i="20"/>
  <c r="S152" i="20"/>
  <c r="S163" i="20"/>
  <c r="S112" i="20"/>
  <c r="S23" i="20"/>
  <c r="S175" i="20"/>
  <c r="S55" i="20"/>
  <c r="S164" i="20"/>
  <c r="S114" i="20"/>
  <c r="S159" i="20"/>
  <c r="S110" i="20"/>
  <c r="S111" i="20"/>
  <c r="S124" i="20"/>
  <c r="S32" i="20"/>
  <c r="S160" i="20"/>
  <c r="S57" i="20"/>
  <c r="S157" i="20"/>
  <c r="S59" i="20"/>
  <c r="V35" i="20"/>
  <c r="S43" i="20"/>
  <c r="V26" i="20"/>
  <c r="V16" i="20"/>
  <c r="V180" i="20"/>
  <c r="V38" i="20"/>
  <c r="S118" i="20"/>
  <c r="S56" i="20"/>
  <c r="S129" i="20"/>
  <c r="S97" i="20"/>
  <c r="S80" i="20"/>
  <c r="S36" i="20"/>
  <c r="S81" i="20"/>
  <c r="S191" i="20"/>
  <c r="S100" i="20"/>
  <c r="S65" i="20"/>
  <c r="S154" i="20"/>
  <c r="S166" i="20"/>
  <c r="S146" i="20"/>
  <c r="S158" i="20"/>
  <c r="S27" i="20"/>
  <c r="S186" i="20"/>
  <c r="S17" i="20"/>
  <c r="S45" i="20"/>
  <c r="S74" i="20"/>
  <c r="S199" i="20"/>
  <c r="S107" i="20"/>
  <c r="S19" i="20"/>
  <c r="S39" i="20"/>
  <c r="V57" i="20"/>
  <c r="S184" i="20"/>
  <c r="V184" i="20"/>
  <c r="V62" i="20"/>
  <c r="V156" i="20"/>
  <c r="S69" i="20"/>
  <c r="S54" i="20"/>
  <c r="S83" i="20"/>
  <c r="S150" i="20"/>
  <c r="S188" i="20"/>
  <c r="S44" i="20"/>
  <c r="S109" i="20"/>
  <c r="S202" i="20"/>
  <c r="S135" i="20"/>
  <c r="S168" i="20"/>
  <c r="S71" i="20"/>
  <c r="S96" i="20"/>
  <c r="S155" i="20"/>
  <c r="S88" i="20"/>
  <c r="S116" i="20"/>
  <c r="S20" i="20"/>
  <c r="S61" i="20"/>
  <c r="S60" i="20"/>
  <c r="S94" i="20"/>
  <c r="S136" i="20"/>
  <c r="S185" i="20"/>
  <c r="S181" i="20"/>
  <c r="O17" i="20" l="1"/>
  <c r="V14" i="20"/>
  <c r="U67" i="20"/>
  <c r="U162" i="20"/>
  <c r="U91" i="20"/>
  <c r="U46" i="20"/>
  <c r="U26" i="20"/>
  <c r="U94" i="20"/>
  <c r="U109" i="20"/>
  <c r="U27" i="20"/>
  <c r="U129" i="20"/>
  <c r="U110" i="20"/>
  <c r="U18" i="20"/>
  <c r="U145" i="20"/>
  <c r="U121" i="20"/>
  <c r="U42" i="20"/>
  <c r="U33" i="20"/>
  <c r="U24" i="20"/>
  <c r="U63" i="20"/>
  <c r="U28" i="20"/>
  <c r="U25" i="20"/>
  <c r="U34" i="20"/>
  <c r="U96" i="20"/>
  <c r="U147" i="20"/>
  <c r="U16" i="20"/>
  <c r="U184" i="20"/>
  <c r="U127" i="20"/>
  <c r="U70" i="20"/>
  <c r="U128" i="20"/>
  <c r="U131" i="20"/>
  <c r="U140" i="20"/>
  <c r="U29" i="20"/>
  <c r="U204" i="20"/>
  <c r="U203" i="20"/>
  <c r="U188" i="20"/>
  <c r="U103" i="20"/>
  <c r="U151" i="20"/>
  <c r="U191" i="20"/>
  <c r="U72" i="20"/>
  <c r="U194" i="20"/>
  <c r="U54" i="20"/>
  <c r="U19" i="20"/>
  <c r="U59" i="20"/>
  <c r="U125" i="20"/>
  <c r="U89" i="20"/>
  <c r="U68" i="20"/>
  <c r="U200" i="20"/>
  <c r="U80" i="20"/>
  <c r="U124" i="20"/>
  <c r="U197" i="20"/>
  <c r="U87" i="20"/>
  <c r="U20" i="20"/>
  <c r="U150" i="20"/>
  <c r="U166" i="20"/>
  <c r="U164" i="20"/>
  <c r="U177" i="20"/>
  <c r="U142" i="20"/>
  <c r="U193" i="20"/>
  <c r="U117" i="20"/>
  <c r="U21" i="20"/>
  <c r="U143" i="20"/>
  <c r="U52" i="20"/>
  <c r="U187" i="20"/>
  <c r="U76" i="20"/>
  <c r="U119" i="20"/>
  <c r="U148" i="20"/>
  <c r="U156" i="20"/>
  <c r="U132" i="20"/>
  <c r="U30" i="20"/>
  <c r="U35" i="20"/>
  <c r="U40" i="20"/>
  <c r="U98" i="20"/>
  <c r="U71" i="20"/>
  <c r="U74" i="20"/>
  <c r="U81" i="20"/>
  <c r="U160" i="20"/>
  <c r="U163" i="20"/>
  <c r="U64" i="20"/>
  <c r="U105" i="20"/>
  <c r="U51" i="20"/>
  <c r="U15" i="20"/>
  <c r="AB7" i="20"/>
  <c r="U47" i="20"/>
  <c r="U41" i="20"/>
  <c r="U201" i="20"/>
  <c r="U189" i="20"/>
  <c r="U75" i="20"/>
  <c r="U180" i="20"/>
  <c r="U118" i="20"/>
  <c r="U101" i="20"/>
  <c r="U82" i="20"/>
  <c r="U84" i="20"/>
  <c r="U60" i="20"/>
  <c r="U44" i="20"/>
  <c r="U158" i="20"/>
  <c r="U56" i="20"/>
  <c r="U159" i="20"/>
  <c r="U104" i="20"/>
  <c r="U182" i="20"/>
  <c r="U137" i="20"/>
  <c r="U37" i="20"/>
  <c r="U122" i="20"/>
  <c r="U141" i="20"/>
  <c r="U78" i="20"/>
  <c r="U90" i="20"/>
  <c r="U139" i="20"/>
  <c r="U199" i="20"/>
  <c r="U57" i="20"/>
  <c r="U172" i="20"/>
  <c r="U88" i="20"/>
  <c r="U73" i="20"/>
  <c r="U22" i="20"/>
  <c r="U185" i="20"/>
  <c r="U17" i="20"/>
  <c r="U69" i="20"/>
  <c r="U107" i="20"/>
  <c r="U100" i="20"/>
  <c r="U157" i="20"/>
  <c r="U23" i="20"/>
  <c r="U49" i="20"/>
  <c r="U170" i="20"/>
  <c r="U92" i="20"/>
  <c r="U79" i="20"/>
  <c r="U95" i="20"/>
  <c r="U126" i="20"/>
  <c r="U123" i="20"/>
  <c r="U149" i="20"/>
  <c r="U48" i="20"/>
  <c r="U130" i="20"/>
  <c r="U161" i="20"/>
  <c r="U38" i="20"/>
  <c r="U61" i="20"/>
  <c r="U146" i="20"/>
  <c r="U114" i="20"/>
  <c r="U190" i="20"/>
  <c r="U66" i="20"/>
  <c r="U136" i="20"/>
  <c r="U202" i="20"/>
  <c r="U186" i="20"/>
  <c r="U97" i="20"/>
  <c r="U43" i="20"/>
  <c r="U111" i="20"/>
  <c r="U205" i="20"/>
  <c r="U93" i="20"/>
  <c r="U192" i="20"/>
  <c r="U86" i="20"/>
  <c r="U85" i="20"/>
  <c r="U144" i="20"/>
  <c r="U174" i="20"/>
  <c r="U115" i="20"/>
  <c r="U195" i="20"/>
  <c r="U133" i="20"/>
  <c r="U65" i="20"/>
  <c r="U175" i="20"/>
  <c r="U58" i="20"/>
  <c r="U135" i="20"/>
  <c r="U116" i="20"/>
  <c r="U83" i="20"/>
  <c r="U39" i="20"/>
  <c r="U154" i="20"/>
  <c r="U55" i="20"/>
  <c r="U108" i="20"/>
  <c r="U178" i="20"/>
  <c r="U173" i="20"/>
  <c r="U102" i="20"/>
  <c r="U165" i="20"/>
  <c r="U113" i="20"/>
  <c r="U179" i="20"/>
  <c r="U99" i="20"/>
  <c r="U120" i="20"/>
  <c r="U169" i="20"/>
  <c r="U171" i="20"/>
  <c r="U77" i="20"/>
  <c r="U106" i="20"/>
  <c r="U167" i="20"/>
  <c r="U112" i="20"/>
  <c r="U155" i="20"/>
  <c r="U181" i="20"/>
  <c r="U168" i="20"/>
  <c r="U45" i="20"/>
  <c r="U36" i="20"/>
  <c r="U32" i="20"/>
  <c r="U152" i="20"/>
  <c r="U153" i="20"/>
  <c r="U50" i="20"/>
  <c r="U134" i="20"/>
  <c r="U183" i="20"/>
  <c r="U196" i="20"/>
  <c r="U53" i="20"/>
  <c r="U198" i="20"/>
  <c r="U138" i="20"/>
  <c r="U176" i="20"/>
  <c r="U62" i="20"/>
  <c r="AU10" i="20"/>
  <c r="AI7" i="20" l="1"/>
  <c r="AI9" i="20" s="1"/>
  <c r="AI10" i="20" s="1"/>
  <c r="BD7" i="20" s="1"/>
  <c r="AB9" i="20"/>
  <c r="AB10" i="20" s="1"/>
  <c r="U7" i="20"/>
  <c r="U9" i="20" s="1"/>
  <c r="BA7" i="20" l="1"/>
  <c r="BA10" i="20" s="1"/>
  <c r="U10" i="20"/>
  <c r="AX7" i="20" s="1"/>
  <c r="AX10" i="20" s="1"/>
  <c r="BD10" i="2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tc={397600A5-27F6-48BD-B28E-4D3DD18A3FFD}</author>
  </authors>
  <commentList>
    <comment ref="F616" authorId="0" shapeId="0" xr:uid="{397600A5-27F6-48BD-B28E-4D3DD18A3FFD}">
      <text>
        <t xml:space="preserve"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@Er, Noyan Those values are still from the olf HFF60; need to be updated at the end; Reminder @Ahlers, Andreas 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tc={36224CAF-8095-417A-94F1-29FBE1F3333B}</author>
    <author>tc={40E09DEA-B0D2-4097-9656-A0796DBA8C77}</author>
  </authors>
  <commentList>
    <comment ref="J1" authorId="0" shapeId="0" xr:uid="{36224CAF-8095-417A-94F1-29FBE1F3333B}">
      <text>
        <t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@Farras-Gutierrez, Hector we use 68% for the caclulation?
Antwort:
    To be more accurate we could use 68%. The 0.7 factor is used in the application guidance as a simple calculation from DFT required to WFT. Here as we want to have more accurate results makes sense to keep the claimed 68%.</t>
      </text>
    </comment>
    <comment ref="F616" authorId="1" shapeId="0" xr:uid="{40E09DEA-B0D2-4097-9656-A0796DBA8C77}">
      <text>
        <t xml:space="preserve"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@Er, Noyan Those values are still from the olf HFF60; need to be updated at the end; Reminder @Ahlers, Andreas </t>
      </text>
    </comment>
  </commentList>
</comments>
</file>

<file path=xl/sharedStrings.xml><?xml version="1.0" encoding="utf-8"?>
<sst xmlns="http://schemas.openxmlformats.org/spreadsheetml/2006/main" count="68033" uniqueCount="4846">
  <si>
    <t>Date</t>
  </si>
  <si>
    <t>Action</t>
  </si>
  <si>
    <t>Status</t>
  </si>
  <si>
    <t>Who</t>
  </si>
  <si>
    <t>Latest Version:</t>
  </si>
  <si>
    <t>Add AWHB Data</t>
  </si>
  <si>
    <t>Added AWHB Open WITH formula, Closed without formula, 1 hr beams</t>
  </si>
  <si>
    <t>Update FF60 Data</t>
  </si>
  <si>
    <t>Add D listings to HFF 120+</t>
  </si>
  <si>
    <t>Replaces Commas w/ Decimals</t>
  </si>
  <si>
    <t>Done</t>
  </si>
  <si>
    <t>Metric Option (vs. Imperial)</t>
  </si>
  <si>
    <t>EJ Entry rows</t>
  </si>
  <si>
    <t>Add WB5 Data</t>
  </si>
  <si>
    <t>Add TS VOC Data</t>
  </si>
  <si>
    <t>Solid Rod data Switch to W/D</t>
  </si>
  <si>
    <t>Adapt formulas so that the estimators work with BOTH systems with decimal points and decimal commas</t>
  </si>
  <si>
    <t>Patrapong/CEGEKA</t>
  </si>
  <si>
    <t>Replace ROUNDUP function with ROUND function in column "Required dft" and "UL Listing Reference" for Estimator AWHB, Estimator FF 120+, and Estimator FF 60</t>
  </si>
  <si>
    <t>Patrapong</t>
  </si>
  <si>
    <t>Replace ROUNDUP function with ROUND function in column "Required dft" and "UL Listing Reference" for Estimator Steel Portfolio, Backoffice Calculators, and W D Calculator</t>
  </si>
  <si>
    <t>Voyager (FF60) contents are removed</t>
  </si>
  <si>
    <t>Competitor's contents are removed</t>
  </si>
  <si>
    <t>Calculation of total cost</t>
  </si>
  <si>
    <t>Use metric units for metric mode</t>
  </si>
  <si>
    <t xml:space="preserve">Include WB5 and HFF60+ </t>
  </si>
  <si>
    <t>Add Data lower 60 min (HFF60&amp;120 and AWHB)</t>
  </si>
  <si>
    <t xml:space="preserve">Estimator Mode: </t>
  </si>
  <si>
    <t>Imperial (USA)</t>
  </si>
  <si>
    <t>Version of Estimator:</t>
  </si>
  <si>
    <t>Water based product</t>
  </si>
  <si>
    <t>Solvent based product</t>
  </si>
  <si>
    <t>Total Cost</t>
  </si>
  <si>
    <t>Project Estimate Overview</t>
  </si>
  <si>
    <t>FIRE FINISH 60+</t>
  </si>
  <si>
    <t>FIRE FINISH 120+ (CFP-SP WB)</t>
  </si>
  <si>
    <t>WB5</t>
  </si>
  <si>
    <t>All Weather High Build (CFP-SP AWHB)</t>
  </si>
  <si>
    <t>FIRE FINISH 120+</t>
  </si>
  <si>
    <t>AWHB</t>
  </si>
  <si>
    <t>Price per unit</t>
  </si>
  <si>
    <t>Full Estimate</t>
  </si>
  <si>
    <t>Customer</t>
  </si>
  <si>
    <t>FF 60+'s price [$/pail]</t>
  </si>
  <si>
    <t>FF 120+'s price [$/pail]</t>
  </si>
  <si>
    <t>WB5's price [$/pail]</t>
  </si>
  <si>
    <t>AWHB's price [$/pail]</t>
  </si>
  <si>
    <t>Project Name</t>
  </si>
  <si>
    <t>Overspray [%]</t>
  </si>
  <si>
    <t>Location</t>
  </si>
  <si>
    <t>Pails</t>
  </si>
  <si>
    <t>Estimated total cost</t>
  </si>
  <si>
    <t>Estimated quantities based on installation in accordance with listing requirements, and the selected percentage of waste/overspray.
* All values for W/D, A/P and conversion factors are taken from AISC Design Guide 19 Fire Resistance of Structural Steel Framing, American Institute of Steel Construction, 2003.</t>
  </si>
  <si>
    <t>Note: 1 pail = 5 gallons (18.93 litres)</t>
  </si>
  <si>
    <t>Note: 1 pail = 4.5 gallons (17.1 litres)</t>
  </si>
  <si>
    <t>Hilti Fire Finish 60+</t>
  </si>
  <si>
    <t>Hilti Fire Finish 120+</t>
  </si>
  <si>
    <t>Calculation support</t>
  </si>
  <si>
    <t>Member Type</t>
  </si>
  <si>
    <t>Member Designation</t>
  </si>
  <si>
    <t>Fire Rating</t>
  </si>
  <si>
    <t>Number of 
steel members</t>
  </si>
  <si>
    <t>Section Factor
W/D or A/P *</t>
  </si>
  <si>
    <t>UL Listing Reference</t>
  </si>
  <si>
    <t># Passes</t>
  </si>
  <si>
    <t>Profile selector</t>
  </si>
  <si>
    <t>Type of Member</t>
  </si>
  <si>
    <t>Square Hollow Sections</t>
  </si>
  <si>
    <t>178 x 178 x 7.9</t>
  </si>
  <si>
    <t>0.5h</t>
  </si>
  <si>
    <t>Miscellaneous Channels</t>
  </si>
  <si>
    <t>MC460 x 68</t>
  </si>
  <si>
    <t>1h</t>
  </si>
  <si>
    <t>Rectangular Hollow Sections</t>
  </si>
  <si>
    <t>762 x 610 x 9.5</t>
  </si>
  <si>
    <t>2h</t>
  </si>
  <si>
    <t>Metric</t>
  </si>
  <si>
    <t>Density of steel</t>
  </si>
  <si>
    <t xml:space="preserve">All inputs cells are in </t>
  </si>
  <si>
    <t>yellow</t>
  </si>
  <si>
    <t>Plates (open column)</t>
  </si>
  <si>
    <t>FF60+</t>
  </si>
  <si>
    <t>FF120+</t>
  </si>
  <si>
    <t>Plates</t>
  </si>
  <si>
    <t>W/D</t>
  </si>
  <si>
    <t>Hr Rating</t>
  </si>
  <si>
    <t>Number of steel members</t>
  </si>
  <si>
    <t>Plates flush against concrete</t>
  </si>
  <si>
    <t>Plates embedded in concrete</t>
  </si>
  <si>
    <t>Square / Rectangular Hollow Columns (closed column)</t>
  </si>
  <si>
    <t>Rectangular hollow</t>
  </si>
  <si>
    <t>A/P</t>
  </si>
  <si>
    <t>Rectangular hollow flush against concrete</t>
  </si>
  <si>
    <t>NOTE: Enter breadth as the side against concrete</t>
  </si>
  <si>
    <t>Round Hollow / Solid Columns</t>
  </si>
  <si>
    <t>Circular Hollow
(closed column)</t>
  </si>
  <si>
    <t>Circular Rod 
(open column)</t>
  </si>
  <si>
    <t>Wide Flange Open Columns (open column)</t>
  </si>
  <si>
    <t>I beam - Standard</t>
  </si>
  <si>
    <t>I Beam - Flush Against Wall</t>
  </si>
  <si>
    <t>I Beam - Embedded in Wall</t>
  </si>
  <si>
    <t>Single Angle Columns (open column)</t>
  </si>
  <si>
    <t xml:space="preserve">Single Angle </t>
  </si>
  <si>
    <t>Single Angle flush against concrete</t>
  </si>
  <si>
    <t>NOTE: Enter Length as the side against concrete</t>
  </si>
  <si>
    <t>FF 120+</t>
  </si>
  <si>
    <t>Open Column1</t>
  </si>
  <si>
    <t>Massivity | A/P</t>
  </si>
  <si>
    <t>Exposed Surface Area (ft^2 / ft)</t>
  </si>
  <si>
    <t>Length of steel member</t>
  </si>
  <si>
    <t># of steel members</t>
  </si>
  <si>
    <t>Total Sqft</t>
  </si>
  <si>
    <t>Calculated dft (mils)</t>
  </si>
  <si>
    <t>Calculated wft (mils)</t>
  </si>
  <si>
    <t>Calculated Consumption (ft^2 / Gal)</t>
  </si>
  <si>
    <t>Required Gallons</t>
  </si>
  <si>
    <t>NOTE: AWHB comes in 85% solids, 4.605 Gallon (17.5l) Pails</t>
  </si>
  <si>
    <t>% Solids</t>
  </si>
  <si>
    <t>dft (inches)</t>
  </si>
  <si>
    <t>0.75h</t>
  </si>
  <si>
    <t>1.5h</t>
  </si>
  <si>
    <t>2.5h</t>
  </si>
  <si>
    <t>3h</t>
  </si>
  <si>
    <t>3.5h</t>
  </si>
  <si>
    <t>4h</t>
  </si>
  <si>
    <t>4.5h</t>
  </si>
  <si>
    <t>5h</t>
  </si>
  <si>
    <t>5.5h</t>
  </si>
  <si>
    <t>Listing #</t>
  </si>
  <si>
    <t>Open Column</t>
  </si>
  <si>
    <t>N/A</t>
  </si>
  <si>
    <t>Closed Column</t>
  </si>
  <si>
    <t>Unrestrained Beam</t>
  </si>
  <si>
    <t>Restrained Beam</t>
  </si>
  <si>
    <t>: extrapolated</t>
  </si>
  <si>
    <t>Data updated to ensure correct values read + updated for better hollows</t>
  </si>
  <si>
    <t>Y633</t>
  </si>
  <si>
    <t>Y634</t>
  </si>
  <si>
    <t>N640</t>
  </si>
  <si>
    <t>Published Information</t>
  </si>
  <si>
    <t>Y656</t>
  </si>
  <si>
    <t>Required Thickness (inches)</t>
  </si>
  <si>
    <t>Open formula</t>
  </si>
  <si>
    <t>Rating Period (hr)</t>
  </si>
  <si>
    <t>0.5 hr</t>
  </si>
  <si>
    <t>0.75 hr</t>
  </si>
  <si>
    <t>1.5 hr</t>
  </si>
  <si>
    <t>2.5 hr</t>
  </si>
  <si>
    <t>3.5 hr</t>
  </si>
  <si>
    <t>Formula based information</t>
  </si>
  <si>
    <t>Optimised (best of formula or published)</t>
  </si>
  <si>
    <t>HP/A</t>
  </si>
  <si>
    <t>1 hr formula</t>
  </si>
  <si>
    <t>1.5 hr formula</t>
  </si>
  <si>
    <t>2 hr formula</t>
  </si>
  <si>
    <t>W/D = 133.98389 / HP/A</t>
  </si>
  <si>
    <t>Y657</t>
  </si>
  <si>
    <t>60 min</t>
  </si>
  <si>
    <t>90 min</t>
  </si>
  <si>
    <t>120 min</t>
  </si>
  <si>
    <t>150 min</t>
  </si>
  <si>
    <t>180 min</t>
  </si>
  <si>
    <t>N655</t>
  </si>
  <si>
    <t>1 Hr,, IN</t>
  </si>
  <si>
    <t>1-1/2 Hr,, IN</t>
  </si>
  <si>
    <t>2 Hr,, IN</t>
  </si>
  <si>
    <t>2-1/2 Hr,, IN</t>
  </si>
  <si>
    <t>3 Hr,, IN</t>
  </si>
  <si>
    <t>unrestraind</t>
  </si>
  <si>
    <t xml:space="preserve">Restrained beam </t>
  </si>
  <si>
    <t>1-1/2  IN</t>
  </si>
  <si>
    <t>2-1/2 IN</t>
  </si>
  <si>
    <t>Date input from Ingrid</t>
  </si>
  <si>
    <t>Y615</t>
  </si>
  <si>
    <t>Y616</t>
  </si>
  <si>
    <t>N634</t>
  </si>
  <si>
    <t>not in AISC list</t>
  </si>
  <si>
    <t>corrected A/P acc AISC</t>
  </si>
  <si>
    <t>Version Notes:</t>
  </si>
  <si>
    <t>Data updated as per Ernst input</t>
  </si>
  <si>
    <t>Search name</t>
  </si>
  <si>
    <t>Perimeter (in)</t>
  </si>
  <si>
    <t>Surface area (Ft^2 / Ft)</t>
  </si>
  <si>
    <t>Category of listing</t>
  </si>
  <si>
    <t>RHS + SHS updated based on new Ernst input, with perimeter = 12* surface area for those sections only. Note - no change to W/D</t>
  </si>
  <si>
    <t>Wide Flange Solid Columns</t>
  </si>
  <si>
    <t>W44x335</t>
  </si>
  <si>
    <t xml:space="preserve"> W44×335  </t>
  </si>
  <si>
    <t>W44x290</t>
  </si>
  <si>
    <t xml:space="preserve"> ×290  </t>
  </si>
  <si>
    <t>W44x262</t>
  </si>
  <si>
    <t xml:space="preserve"> ×262  </t>
  </si>
  <si>
    <t>W44x230</t>
  </si>
  <si>
    <t xml:space="preserve"> ×230  </t>
  </si>
  <si>
    <t>W40x593</t>
  </si>
  <si>
    <t xml:space="preserve"> W40×593  </t>
  </si>
  <si>
    <t>W40x503</t>
  </si>
  <si>
    <t xml:space="preserve"> ×503  </t>
  </si>
  <si>
    <t>W40x431</t>
  </si>
  <si>
    <t xml:space="preserve"> ×431  </t>
  </si>
  <si>
    <t>W40x397</t>
  </si>
  <si>
    <t xml:space="preserve"> ×397  </t>
  </si>
  <si>
    <t>W40x372</t>
  </si>
  <si>
    <t xml:space="preserve"> ×372  </t>
  </si>
  <si>
    <t>W40x362</t>
  </si>
  <si>
    <t xml:space="preserve"> ×362  </t>
  </si>
  <si>
    <t>W40x324</t>
  </si>
  <si>
    <t xml:space="preserve"> ×324  </t>
  </si>
  <si>
    <t>W40x297</t>
  </si>
  <si>
    <t xml:space="preserve"> ×297  </t>
  </si>
  <si>
    <t>W40x277</t>
  </si>
  <si>
    <t xml:space="preserve"> ×277  </t>
  </si>
  <si>
    <t>W40x249</t>
  </si>
  <si>
    <t xml:space="preserve"> ×249  </t>
  </si>
  <si>
    <t>W40x215</t>
  </si>
  <si>
    <t xml:space="preserve"> ×215  </t>
  </si>
  <si>
    <t>W40x199</t>
  </si>
  <si>
    <t xml:space="preserve"> ×199  </t>
  </si>
  <si>
    <t>W40x392</t>
  </si>
  <si>
    <t xml:space="preserve"> W40×392  </t>
  </si>
  <si>
    <t>W40x331</t>
  </si>
  <si>
    <t xml:space="preserve"> ×331  </t>
  </si>
  <si>
    <t>W40x327</t>
  </si>
  <si>
    <t xml:space="preserve"> ×327  </t>
  </si>
  <si>
    <t>W40x278</t>
  </si>
  <si>
    <t xml:space="preserve"> ×278  </t>
  </si>
  <si>
    <t>W40x264</t>
  </si>
  <si>
    <t xml:space="preserve"> ×264  </t>
  </si>
  <si>
    <t>W40x235</t>
  </si>
  <si>
    <t xml:space="preserve"> ×235  </t>
  </si>
  <si>
    <t>W40x211</t>
  </si>
  <si>
    <t xml:space="preserve"> ×211  </t>
  </si>
  <si>
    <t>W40x183</t>
  </si>
  <si>
    <t xml:space="preserve"> ×183  </t>
  </si>
  <si>
    <t>W40x167</t>
  </si>
  <si>
    <t xml:space="preserve"> ×167  </t>
  </si>
  <si>
    <t>W40x149</t>
  </si>
  <si>
    <t xml:space="preserve"> ×149  </t>
  </si>
  <si>
    <t>W36x798</t>
  </si>
  <si>
    <t xml:space="preserve"> W36×798  </t>
  </si>
  <si>
    <t>W36x650</t>
  </si>
  <si>
    <t xml:space="preserve"> ×650  </t>
  </si>
  <si>
    <t>W36x527</t>
  </si>
  <si>
    <t xml:space="preserve"> ×527  </t>
  </si>
  <si>
    <t>W36x439</t>
  </si>
  <si>
    <t xml:space="preserve"> ×439  </t>
  </si>
  <si>
    <t>W36x393</t>
  </si>
  <si>
    <t xml:space="preserve"> ×393  </t>
  </si>
  <si>
    <t>W36x359</t>
  </si>
  <si>
    <t xml:space="preserve"> ×359  </t>
  </si>
  <si>
    <t>W36x328</t>
  </si>
  <si>
    <t xml:space="preserve"> ×328  </t>
  </si>
  <si>
    <t>W36x300</t>
  </si>
  <si>
    <t xml:space="preserve"> ×300  </t>
  </si>
  <si>
    <t>W36x280</t>
  </si>
  <si>
    <t xml:space="preserve"> ×280  </t>
  </si>
  <si>
    <t>W36x260</t>
  </si>
  <si>
    <t xml:space="preserve"> ×260  </t>
  </si>
  <si>
    <t>W36x245</t>
  </si>
  <si>
    <t xml:space="preserve"> ×245  </t>
  </si>
  <si>
    <t>W36x230</t>
  </si>
  <si>
    <t>W36x256</t>
  </si>
  <si>
    <t xml:space="preserve"> W36×256  </t>
  </si>
  <si>
    <t>W36x232</t>
  </si>
  <si>
    <t xml:space="preserve"> ×232  </t>
  </si>
  <si>
    <t>W36x210</t>
  </si>
  <si>
    <t xml:space="preserve"> ×210  </t>
  </si>
  <si>
    <t>W36x194</t>
  </si>
  <si>
    <t xml:space="preserve"> ×194  </t>
  </si>
  <si>
    <t>W36x182</t>
  </si>
  <si>
    <t xml:space="preserve"> ×182  </t>
  </si>
  <si>
    <t>W36x170</t>
  </si>
  <si>
    <t xml:space="preserve"> ×170  </t>
  </si>
  <si>
    <t>W36x160</t>
  </si>
  <si>
    <t xml:space="preserve"> ×160  </t>
  </si>
  <si>
    <t>W36x150</t>
  </si>
  <si>
    <t xml:space="preserve"> ×150  </t>
  </si>
  <si>
    <t>W36x135</t>
  </si>
  <si>
    <t xml:space="preserve"> ×135  </t>
  </si>
  <si>
    <t>W33x387</t>
  </si>
  <si>
    <t xml:space="preserve"> W33×387  </t>
  </si>
  <si>
    <t>W33x354</t>
  </si>
  <si>
    <t xml:space="preserve"> ×354  </t>
  </si>
  <si>
    <t>W33x318</t>
  </si>
  <si>
    <t xml:space="preserve"> ×318  </t>
  </si>
  <si>
    <t>W33x291</t>
  </si>
  <si>
    <t xml:space="preserve"> ×291  </t>
  </si>
  <si>
    <t>W33x263</t>
  </si>
  <si>
    <t xml:space="preserve"> ×263  </t>
  </si>
  <si>
    <t>W33x241</t>
  </si>
  <si>
    <t xml:space="preserve"> ×241  </t>
  </si>
  <si>
    <t>W33x221</t>
  </si>
  <si>
    <t xml:space="preserve"> ×221  </t>
  </si>
  <si>
    <t>W33x201</t>
  </si>
  <si>
    <t xml:space="preserve"> ×201  </t>
  </si>
  <si>
    <t>W33x169</t>
  </si>
  <si>
    <t xml:space="preserve"> W33×169  </t>
  </si>
  <si>
    <t>W33x152</t>
  </si>
  <si>
    <t xml:space="preserve"> ×152  </t>
  </si>
  <si>
    <t>W33x141</t>
  </si>
  <si>
    <t xml:space="preserve"> ×141  </t>
  </si>
  <si>
    <t>W33x130</t>
  </si>
  <si>
    <t xml:space="preserve"> ×130  </t>
  </si>
  <si>
    <t>W33x118</t>
  </si>
  <si>
    <t xml:space="preserve"> ×118  </t>
  </si>
  <si>
    <t>W30x391</t>
  </si>
  <si>
    <t xml:space="preserve"> W30×391  </t>
  </si>
  <si>
    <t>W30x357</t>
  </si>
  <si>
    <t xml:space="preserve"> ×357  </t>
  </si>
  <si>
    <t>W30x326</t>
  </si>
  <si>
    <t xml:space="preserve"> ×326  </t>
  </si>
  <si>
    <t>W30x292</t>
  </si>
  <si>
    <t xml:space="preserve"> ×292  </t>
  </si>
  <si>
    <t>W30x261</t>
  </si>
  <si>
    <t xml:space="preserve"> ×261  </t>
  </si>
  <si>
    <t>W30x235</t>
  </si>
  <si>
    <t>W30x211</t>
  </si>
  <si>
    <t>W30x191</t>
  </si>
  <si>
    <t xml:space="preserve"> ×191  </t>
  </si>
  <si>
    <t>W30x173</t>
  </si>
  <si>
    <t xml:space="preserve"> ×173  </t>
  </si>
  <si>
    <t>W30x148</t>
  </si>
  <si>
    <t xml:space="preserve"> W30×148  </t>
  </si>
  <si>
    <t>W30x132</t>
  </si>
  <si>
    <t xml:space="preserve"> ×132  </t>
  </si>
  <si>
    <t>W30x124</t>
  </si>
  <si>
    <t xml:space="preserve"> ×124  </t>
  </si>
  <si>
    <t>W30x116</t>
  </si>
  <si>
    <t xml:space="preserve"> ×116  </t>
  </si>
  <si>
    <t>W30x108</t>
  </si>
  <si>
    <t xml:space="preserve"> ×108  </t>
  </si>
  <si>
    <t>W30x99</t>
  </si>
  <si>
    <t xml:space="preserve"> ×99  </t>
  </si>
  <si>
    <t>W30x90</t>
  </si>
  <si>
    <t xml:space="preserve"> ×90  </t>
  </si>
  <si>
    <t>W27x539</t>
  </si>
  <si>
    <t xml:space="preserve"> W27×539  </t>
  </si>
  <si>
    <t>W27x368</t>
  </si>
  <si>
    <t xml:space="preserve"> ×368  </t>
  </si>
  <si>
    <t>W27x336</t>
  </si>
  <si>
    <t xml:space="preserve"> ×336  </t>
  </si>
  <si>
    <t>W27x307</t>
  </si>
  <si>
    <t xml:space="preserve"> ×307  </t>
  </si>
  <si>
    <t>W27x281</t>
  </si>
  <si>
    <t xml:space="preserve"> ×281  </t>
  </si>
  <si>
    <t>W27x258</t>
  </si>
  <si>
    <t xml:space="preserve"> ×258  </t>
  </si>
  <si>
    <t>W27x235</t>
  </si>
  <si>
    <t>W27x217</t>
  </si>
  <si>
    <t xml:space="preserve"> ×217  </t>
  </si>
  <si>
    <t>W27x194</t>
  </si>
  <si>
    <t>W27x178</t>
  </si>
  <si>
    <t xml:space="preserve"> ×178  </t>
  </si>
  <si>
    <t>W27x161</t>
  </si>
  <si>
    <t xml:space="preserve"> ×161  </t>
  </si>
  <si>
    <t>W27x146</t>
  </si>
  <si>
    <t xml:space="preserve"> ×146  </t>
  </si>
  <si>
    <t>W27x129</t>
  </si>
  <si>
    <t xml:space="preserve"> W27×129  </t>
  </si>
  <si>
    <t>W27x114</t>
  </si>
  <si>
    <t xml:space="preserve"> ×114  </t>
  </si>
  <si>
    <t>W27x102</t>
  </si>
  <si>
    <t xml:space="preserve"> ×102  </t>
  </si>
  <si>
    <t>W27x94</t>
  </si>
  <si>
    <t xml:space="preserve"> ×94  </t>
  </si>
  <si>
    <t>W27x84</t>
  </si>
  <si>
    <t xml:space="preserve"> ×84  </t>
  </si>
  <si>
    <t>W24x370</t>
  </si>
  <si>
    <t xml:space="preserve"> W24×370  </t>
  </si>
  <si>
    <t>W24x335</t>
  </si>
  <si>
    <t xml:space="preserve"> ×335  </t>
  </si>
  <si>
    <t>W24x306</t>
  </si>
  <si>
    <t xml:space="preserve"> ×306  </t>
  </si>
  <si>
    <t>W24x279</t>
  </si>
  <si>
    <t xml:space="preserve"> ×279  </t>
  </si>
  <si>
    <t>W24x250</t>
  </si>
  <si>
    <t xml:space="preserve"> ×250  </t>
  </si>
  <si>
    <t>W24x229</t>
  </si>
  <si>
    <t xml:space="preserve"> ×229  </t>
  </si>
  <si>
    <t>W24x207</t>
  </si>
  <si>
    <t xml:space="preserve"> ×207  </t>
  </si>
  <si>
    <t>W24x192</t>
  </si>
  <si>
    <t xml:space="preserve"> ×192  </t>
  </si>
  <si>
    <t>W24x176</t>
  </si>
  <si>
    <t xml:space="preserve"> ×176  </t>
  </si>
  <si>
    <t>W24x162</t>
  </si>
  <si>
    <t xml:space="preserve"> ×162  </t>
  </si>
  <si>
    <t>W24x146</t>
  </si>
  <si>
    <t>W24x131</t>
  </si>
  <si>
    <t xml:space="preserve"> ×131  </t>
  </si>
  <si>
    <t>W24x117</t>
  </si>
  <si>
    <t xml:space="preserve"> ×117  </t>
  </si>
  <si>
    <t>W24x104</t>
  </si>
  <si>
    <t xml:space="preserve"> ×104  </t>
  </si>
  <si>
    <t>W24x103</t>
  </si>
  <si>
    <t xml:space="preserve"> W24×103  </t>
  </si>
  <si>
    <t>W24x94</t>
  </si>
  <si>
    <t>W24x84</t>
  </si>
  <si>
    <t>W24x76</t>
  </si>
  <si>
    <t xml:space="preserve"> ×76  </t>
  </si>
  <si>
    <t>W24x68</t>
  </si>
  <si>
    <t xml:space="preserve"> ×68  </t>
  </si>
  <si>
    <t>W24x62</t>
  </si>
  <si>
    <t xml:space="preserve"> W24×62  </t>
  </si>
  <si>
    <t>W24x55</t>
  </si>
  <si>
    <t xml:space="preserve"> ×55  </t>
  </si>
  <si>
    <t>W21x201</t>
  </si>
  <si>
    <t xml:space="preserve"> W21×201  </t>
  </si>
  <si>
    <t>W21x182</t>
  </si>
  <si>
    <t>W21x166</t>
  </si>
  <si>
    <t xml:space="preserve"> ×166  </t>
  </si>
  <si>
    <t>W21x147</t>
  </si>
  <si>
    <t xml:space="preserve"> ×147  </t>
  </si>
  <si>
    <t>W21x132</t>
  </si>
  <si>
    <t>W21x122</t>
  </si>
  <si>
    <t xml:space="preserve"> ×122  </t>
  </si>
  <si>
    <t>W21x111</t>
  </si>
  <si>
    <t xml:space="preserve"> ×111  </t>
  </si>
  <si>
    <t>W21x101</t>
  </si>
  <si>
    <t xml:space="preserve"> ×101  </t>
  </si>
  <si>
    <t>W21x93</t>
  </si>
  <si>
    <t xml:space="preserve"> W21×93  </t>
  </si>
  <si>
    <t>W21x83</t>
  </si>
  <si>
    <t xml:space="preserve"> ×83  </t>
  </si>
  <si>
    <t>W21x73</t>
  </si>
  <si>
    <t xml:space="preserve"> ×73  </t>
  </si>
  <si>
    <t>W21x68</t>
  </si>
  <si>
    <t>W21x62</t>
  </si>
  <si>
    <t xml:space="preserve"> ×62  </t>
  </si>
  <si>
    <t>W21x55</t>
  </si>
  <si>
    <t>W21x48</t>
  </si>
  <si>
    <t xml:space="preserve"> ×48  </t>
  </si>
  <si>
    <t>W21x57</t>
  </si>
  <si>
    <t xml:space="preserve"> W21×57  </t>
  </si>
  <si>
    <t>W21x50</t>
  </si>
  <si>
    <t xml:space="preserve"> ×50  </t>
  </si>
  <si>
    <t>W21x44</t>
  </si>
  <si>
    <t xml:space="preserve"> ×44  </t>
  </si>
  <si>
    <t>W18x175</t>
  </si>
  <si>
    <t xml:space="preserve"> W18×175  </t>
  </si>
  <si>
    <t>W18x158</t>
  </si>
  <si>
    <t xml:space="preserve"> ×158  </t>
  </si>
  <si>
    <t>W18x143</t>
  </si>
  <si>
    <t xml:space="preserve"> ×143  </t>
  </si>
  <si>
    <t>W18x130</t>
  </si>
  <si>
    <t>W18x119</t>
  </si>
  <si>
    <t xml:space="preserve"> ×119  </t>
  </si>
  <si>
    <t>W18x106</t>
  </si>
  <si>
    <t xml:space="preserve"> ×106  </t>
  </si>
  <si>
    <t>W18x97</t>
  </si>
  <si>
    <t xml:space="preserve"> ×97  </t>
  </si>
  <si>
    <t>W18x86</t>
  </si>
  <si>
    <t xml:space="preserve"> ×86  </t>
  </si>
  <si>
    <t>W18x76</t>
  </si>
  <si>
    <t>W18x71</t>
  </si>
  <si>
    <t xml:space="preserve"> W18×71  </t>
  </si>
  <si>
    <t>W18x65</t>
  </si>
  <si>
    <t xml:space="preserve"> ×65  </t>
  </si>
  <si>
    <t>W18x60</t>
  </si>
  <si>
    <t xml:space="preserve"> ×60  </t>
  </si>
  <si>
    <t>W18x55</t>
  </si>
  <si>
    <t>W18x50</t>
  </si>
  <si>
    <t>W18x46</t>
  </si>
  <si>
    <t xml:space="preserve"> W18×46  </t>
  </si>
  <si>
    <t>W18x40</t>
  </si>
  <si>
    <t xml:space="preserve"> ×40  </t>
  </si>
  <si>
    <t>W18x35</t>
  </si>
  <si>
    <t xml:space="preserve"> ×35  </t>
  </si>
  <si>
    <t>W16x100</t>
  </si>
  <si>
    <t xml:space="preserve"> W16×100  </t>
  </si>
  <si>
    <t>W16x89</t>
  </si>
  <si>
    <t xml:space="preserve"> ×89  </t>
  </si>
  <si>
    <t>W16x77</t>
  </si>
  <si>
    <t xml:space="preserve"> ×77  </t>
  </si>
  <si>
    <t>W16x67</t>
  </si>
  <si>
    <t xml:space="preserve"> ×67  </t>
  </si>
  <si>
    <t>W16x57</t>
  </si>
  <si>
    <t xml:space="preserve"> W16×57  </t>
  </si>
  <si>
    <t>W16x50</t>
  </si>
  <si>
    <t>W16x45</t>
  </si>
  <si>
    <t xml:space="preserve"> ×45  </t>
  </si>
  <si>
    <t>W16x40</t>
  </si>
  <si>
    <t>W16x36</t>
  </si>
  <si>
    <t xml:space="preserve"> ×36  </t>
  </si>
  <si>
    <t>W16x31</t>
  </si>
  <si>
    <t xml:space="preserve"> W16×31  </t>
  </si>
  <si>
    <t>W16x26</t>
  </si>
  <si>
    <t xml:space="preserve"> ×26  </t>
  </si>
  <si>
    <t>W14x808</t>
  </si>
  <si>
    <t xml:space="preserve"> W14×808  </t>
  </si>
  <si>
    <t>W14x730</t>
  </si>
  <si>
    <t xml:space="preserve"> ×730  </t>
  </si>
  <si>
    <t>W14x665</t>
  </si>
  <si>
    <t xml:space="preserve"> ×665  </t>
  </si>
  <si>
    <t>W14x605</t>
  </si>
  <si>
    <t xml:space="preserve"> ×605  </t>
  </si>
  <si>
    <t>W14x550</t>
  </si>
  <si>
    <t xml:space="preserve"> ×550  </t>
  </si>
  <si>
    <t>W14x500</t>
  </si>
  <si>
    <t xml:space="preserve"> ×500  </t>
  </si>
  <si>
    <t>W14x455</t>
  </si>
  <si>
    <t xml:space="preserve"> ×455  </t>
  </si>
  <si>
    <t>W14x426</t>
  </si>
  <si>
    <t xml:space="preserve"> ×426  </t>
  </si>
  <si>
    <t>W14x398</t>
  </si>
  <si>
    <t xml:space="preserve"> ×398  </t>
  </si>
  <si>
    <t>W14x370</t>
  </si>
  <si>
    <t xml:space="preserve"> ×370  </t>
  </si>
  <si>
    <t>W14x342</t>
  </si>
  <si>
    <t xml:space="preserve"> ×342  </t>
  </si>
  <si>
    <t>W14x311</t>
  </si>
  <si>
    <t xml:space="preserve"> ×311  </t>
  </si>
  <si>
    <t>W14x283</t>
  </si>
  <si>
    <t xml:space="preserve"> ×283  </t>
  </si>
  <si>
    <t>W14x257</t>
  </si>
  <si>
    <t xml:space="preserve"> ×257  </t>
  </si>
  <si>
    <t>W14x233</t>
  </si>
  <si>
    <t xml:space="preserve"> ×233  </t>
  </si>
  <si>
    <t>W14x211</t>
  </si>
  <si>
    <t>W14x193</t>
  </si>
  <si>
    <t xml:space="preserve"> ×193  </t>
  </si>
  <si>
    <t>W14x176</t>
  </si>
  <si>
    <t>W14x159</t>
  </si>
  <si>
    <t xml:space="preserve"> ×159  </t>
  </si>
  <si>
    <t>W14x145</t>
  </si>
  <si>
    <t xml:space="preserve"> ×145  </t>
  </si>
  <si>
    <t>W14x132</t>
  </si>
  <si>
    <t xml:space="preserve"> W14×132  </t>
  </si>
  <si>
    <t>W14x120</t>
  </si>
  <si>
    <t xml:space="preserve"> ×120  </t>
  </si>
  <si>
    <t>W14x109</t>
  </si>
  <si>
    <t xml:space="preserve"> ×109  </t>
  </si>
  <si>
    <t>W14x99</t>
  </si>
  <si>
    <t>W14x90</t>
  </si>
  <si>
    <t>W14x82</t>
  </si>
  <si>
    <t xml:space="preserve"> W14×82  </t>
  </si>
  <si>
    <t>W14x74</t>
  </si>
  <si>
    <t xml:space="preserve"> ×74  </t>
  </si>
  <si>
    <t>W14x68</t>
  </si>
  <si>
    <t>W14x61</t>
  </si>
  <si>
    <t xml:space="preserve"> ×61  </t>
  </si>
  <si>
    <t>W14x53</t>
  </si>
  <si>
    <t xml:space="preserve"> W14×53  </t>
  </si>
  <si>
    <t>W14x48</t>
  </si>
  <si>
    <t>W14x43</t>
  </si>
  <si>
    <t xml:space="preserve"> ×43  </t>
  </si>
  <si>
    <t>W14x38</t>
  </si>
  <si>
    <t xml:space="preserve"> W14×38  </t>
  </si>
  <si>
    <t>W14x34</t>
  </si>
  <si>
    <t xml:space="preserve"> ×34  </t>
  </si>
  <si>
    <t>W14x30</t>
  </si>
  <si>
    <t xml:space="preserve"> ×30  </t>
  </si>
  <si>
    <t>W14x26</t>
  </si>
  <si>
    <t xml:space="preserve"> W14×26  </t>
  </si>
  <si>
    <t>W14x22</t>
  </si>
  <si>
    <t xml:space="preserve"> ×22  </t>
  </si>
  <si>
    <t>W12x336</t>
  </si>
  <si>
    <t xml:space="preserve"> W12×336  </t>
  </si>
  <si>
    <t>W12x305</t>
  </si>
  <si>
    <t xml:space="preserve"> ×305  </t>
  </si>
  <si>
    <t>W12x279</t>
  </si>
  <si>
    <t>W12x252</t>
  </si>
  <si>
    <t xml:space="preserve"> ×252  </t>
  </si>
  <si>
    <t>W12x230</t>
  </si>
  <si>
    <t>W12x210</t>
  </si>
  <si>
    <t>W12x190</t>
  </si>
  <si>
    <t xml:space="preserve"> ×190  </t>
  </si>
  <si>
    <t>W12x170</t>
  </si>
  <si>
    <t>W12x152</t>
  </si>
  <si>
    <t>W12x136</t>
  </si>
  <si>
    <t xml:space="preserve"> ×136  </t>
  </si>
  <si>
    <t>W12x120</t>
  </si>
  <si>
    <t>W12x106</t>
  </si>
  <si>
    <t>W12x96</t>
  </si>
  <si>
    <t xml:space="preserve"> ×96  </t>
  </si>
  <si>
    <t>W12x87</t>
  </si>
  <si>
    <t xml:space="preserve"> ×87  </t>
  </si>
  <si>
    <t>W12x79</t>
  </si>
  <si>
    <t xml:space="preserve"> ×79  </t>
  </si>
  <si>
    <t>W12x72</t>
  </si>
  <si>
    <t xml:space="preserve"> ×72  </t>
  </si>
  <si>
    <t>W12x65</t>
  </si>
  <si>
    <t>W12x58</t>
  </si>
  <si>
    <t xml:space="preserve"> W12×58  </t>
  </si>
  <si>
    <t>W12x53</t>
  </si>
  <si>
    <t xml:space="preserve"> ×53  </t>
  </si>
  <si>
    <t>W12x50</t>
  </si>
  <si>
    <t xml:space="preserve"> W12×50  </t>
  </si>
  <si>
    <t>W12x45</t>
  </si>
  <si>
    <t>W12x40</t>
  </si>
  <si>
    <t>W12x35</t>
  </si>
  <si>
    <t xml:space="preserve"> W12×35  </t>
  </si>
  <si>
    <t>W12x30</t>
  </si>
  <si>
    <t>W12x26</t>
  </si>
  <si>
    <t>W12x22</t>
  </si>
  <si>
    <t xml:space="preserve"> W12×22  </t>
  </si>
  <si>
    <t>W12x19</t>
  </si>
  <si>
    <t xml:space="preserve"> ×19  </t>
  </si>
  <si>
    <t>W12x16</t>
  </si>
  <si>
    <t xml:space="preserve"> ×16  </t>
  </si>
  <si>
    <t>W12x14</t>
  </si>
  <si>
    <t xml:space="preserve"> ×14  </t>
  </si>
  <si>
    <t>W10x112</t>
  </si>
  <si>
    <t xml:space="preserve"> W10×112  </t>
  </si>
  <si>
    <t>W10x100</t>
  </si>
  <si>
    <t xml:space="preserve"> ×100  </t>
  </si>
  <si>
    <t>W10x88</t>
  </si>
  <si>
    <t xml:space="preserve"> ×88  </t>
  </si>
  <si>
    <t>W10x77</t>
  </si>
  <si>
    <t>W10x68</t>
  </si>
  <si>
    <t>W10x60</t>
  </si>
  <si>
    <t>W10x54</t>
  </si>
  <si>
    <t xml:space="preserve"> ×54  </t>
  </si>
  <si>
    <t>W10x49</t>
  </si>
  <si>
    <t xml:space="preserve"> ×49  </t>
  </si>
  <si>
    <t>W10x45</t>
  </si>
  <si>
    <t xml:space="preserve"> W10×45  </t>
  </si>
  <si>
    <t>W10x39</t>
  </si>
  <si>
    <t xml:space="preserve"> ×39  </t>
  </si>
  <si>
    <t>W10x33</t>
  </si>
  <si>
    <t xml:space="preserve"> ×33  </t>
  </si>
  <si>
    <t>W10x30</t>
  </si>
  <si>
    <t xml:space="preserve"> W10×30  </t>
  </si>
  <si>
    <t>W10x26</t>
  </si>
  <si>
    <t>W10x22</t>
  </si>
  <si>
    <t>W10x19</t>
  </si>
  <si>
    <t xml:space="preserve"> W10×19  </t>
  </si>
  <si>
    <t>W10x17</t>
  </si>
  <si>
    <t xml:space="preserve"> ×17  </t>
  </si>
  <si>
    <t>W10x15</t>
  </si>
  <si>
    <t xml:space="preserve"> ×15  </t>
  </si>
  <si>
    <t>W10x12</t>
  </si>
  <si>
    <t xml:space="preserve"> ×12  </t>
  </si>
  <si>
    <t>W8x67</t>
  </si>
  <si>
    <t xml:space="preserve"> W8×67  </t>
  </si>
  <si>
    <t>W8x58</t>
  </si>
  <si>
    <t xml:space="preserve"> ×58  </t>
  </si>
  <si>
    <t>W8x48</t>
  </si>
  <si>
    <t>W8x40</t>
  </si>
  <si>
    <t>W8x35</t>
  </si>
  <si>
    <t>W8x31</t>
  </si>
  <si>
    <t xml:space="preserve"> ×31  </t>
  </si>
  <si>
    <t>W8x28</t>
  </si>
  <si>
    <t xml:space="preserve"> W8×28  </t>
  </si>
  <si>
    <t>W8x24</t>
  </si>
  <si>
    <t xml:space="preserve"> ×24  </t>
  </si>
  <si>
    <t>W8x21</t>
  </si>
  <si>
    <t xml:space="preserve"> W8×21  </t>
  </si>
  <si>
    <t>W8x18</t>
  </si>
  <si>
    <t xml:space="preserve"> ×18  </t>
  </si>
  <si>
    <t>W8x15</t>
  </si>
  <si>
    <t xml:space="preserve"> W8×15  </t>
  </si>
  <si>
    <t>W8x13</t>
  </si>
  <si>
    <t xml:space="preserve"> ×13  </t>
  </si>
  <si>
    <t>W8x10</t>
  </si>
  <si>
    <t xml:space="preserve"> ×10  </t>
  </si>
  <si>
    <t>W6x25</t>
  </si>
  <si>
    <t xml:space="preserve"> W6×25  </t>
  </si>
  <si>
    <t>W6x20</t>
  </si>
  <si>
    <t xml:space="preserve"> ×20  </t>
  </si>
  <si>
    <t>W6x15</t>
  </si>
  <si>
    <t>W6x16</t>
  </si>
  <si>
    <t xml:space="preserve"> W6×16  </t>
  </si>
  <si>
    <t>W6x12</t>
  </si>
  <si>
    <t>W6x9</t>
  </si>
  <si>
    <t xml:space="preserve"> ×9  </t>
  </si>
  <si>
    <t>W6x8.5</t>
  </si>
  <si>
    <t xml:space="preserve"> ×8,5  </t>
  </si>
  <si>
    <t>W5x19</t>
  </si>
  <si>
    <t xml:space="preserve"> W5×19  </t>
  </si>
  <si>
    <t>W5x16</t>
  </si>
  <si>
    <t>W4x13</t>
  </si>
  <si>
    <t xml:space="preserve"> W4×13  </t>
  </si>
  <si>
    <t>American Standard Channels</t>
  </si>
  <si>
    <t>C15x50</t>
  </si>
  <si>
    <t xml:space="preserve"> C15×50  </t>
  </si>
  <si>
    <t>C15x40</t>
  </si>
  <si>
    <t>C15x33.9</t>
  </si>
  <si>
    <t xml:space="preserve"> ×33,9  </t>
  </si>
  <si>
    <t>C12x30</t>
  </si>
  <si>
    <t xml:space="preserve"> C12×30  </t>
  </si>
  <si>
    <t>C12x25</t>
  </si>
  <si>
    <t xml:space="preserve"> ×25  </t>
  </si>
  <si>
    <t>C12x20.7</t>
  </si>
  <si>
    <t xml:space="preserve"> ×20,7  </t>
  </si>
  <si>
    <t>C10x30</t>
  </si>
  <si>
    <t xml:space="preserve"> C10×30  </t>
  </si>
  <si>
    <t>C10x25</t>
  </si>
  <si>
    <t>C10x20</t>
  </si>
  <si>
    <t>C10x15.3</t>
  </si>
  <si>
    <t xml:space="preserve"> ×15,3  </t>
  </si>
  <si>
    <t>C9x20</t>
  </si>
  <si>
    <t xml:space="preserve"> C9×20  </t>
  </si>
  <si>
    <t>C9x15</t>
  </si>
  <si>
    <t>C9x13.4</t>
  </si>
  <si>
    <t xml:space="preserve"> ×13,4  </t>
  </si>
  <si>
    <t>C8x18.75</t>
  </si>
  <si>
    <t xml:space="preserve"> C8×18,75  </t>
  </si>
  <si>
    <t>C8x13.75</t>
  </si>
  <si>
    <t xml:space="preserve"> ×13,75  </t>
  </si>
  <si>
    <t>C8x11.5</t>
  </si>
  <si>
    <t xml:space="preserve"> ×11,5  </t>
  </si>
  <si>
    <t>C7x14.75</t>
  </si>
  <si>
    <t xml:space="preserve"> C7×14,75  </t>
  </si>
  <si>
    <t>C7x12.25</t>
  </si>
  <si>
    <t xml:space="preserve"> ×12,25  </t>
  </si>
  <si>
    <t>C7x9.8</t>
  </si>
  <si>
    <t xml:space="preserve"> ×9,8  </t>
  </si>
  <si>
    <t>C6x13</t>
  </si>
  <si>
    <t xml:space="preserve"> C6×13  </t>
  </si>
  <si>
    <t>C6x10.5</t>
  </si>
  <si>
    <t xml:space="preserve"> ×10,5  </t>
  </si>
  <si>
    <t>C6x8.2</t>
  </si>
  <si>
    <t xml:space="preserve"> ×8,2  </t>
  </si>
  <si>
    <t>C5x9</t>
  </si>
  <si>
    <t xml:space="preserve"> C5×9  </t>
  </si>
  <si>
    <t>C5x6.7</t>
  </si>
  <si>
    <t xml:space="preserve"> ×6,7  </t>
  </si>
  <si>
    <t>C4x7.25</t>
  </si>
  <si>
    <t xml:space="preserve"> C4×7,25  </t>
  </si>
  <si>
    <t>C4x5.4</t>
  </si>
  <si>
    <t xml:space="preserve"> ×5,4  </t>
  </si>
  <si>
    <t>C4x4.5</t>
  </si>
  <si>
    <t xml:space="preserve"> ×4,5  </t>
  </si>
  <si>
    <t>C3x6</t>
  </si>
  <si>
    <t xml:space="preserve"> C3×6  </t>
  </si>
  <si>
    <t>C3x5</t>
  </si>
  <si>
    <t xml:space="preserve"> ×5  </t>
  </si>
  <si>
    <t>C3x4.1</t>
  </si>
  <si>
    <t xml:space="preserve"> ×4,1  </t>
  </si>
  <si>
    <t>C3x3.5</t>
  </si>
  <si>
    <t xml:space="preserve"> ×3,5  </t>
  </si>
  <si>
    <t>WT Columns</t>
  </si>
  <si>
    <t>WT22x167.5</t>
  </si>
  <si>
    <t xml:space="preserve"> WT22×167,5  </t>
  </si>
  <si>
    <t>WT22x145</t>
  </si>
  <si>
    <t>WT22x131</t>
  </si>
  <si>
    <t>WT22x115</t>
  </si>
  <si>
    <t xml:space="preserve"> ×115  </t>
  </si>
  <si>
    <t>WT20x296.5</t>
  </si>
  <si>
    <t xml:space="preserve"> WT20×296,5  </t>
  </si>
  <si>
    <t>WT20x251.5</t>
  </si>
  <si>
    <t xml:space="preserve"> ×251,5  </t>
  </si>
  <si>
    <t>WT20x215.5</t>
  </si>
  <si>
    <t xml:space="preserve"> ×215,5  </t>
  </si>
  <si>
    <t>WT20x198.5</t>
  </si>
  <si>
    <t xml:space="preserve"> ×198,5  </t>
  </si>
  <si>
    <t>WT20x186</t>
  </si>
  <si>
    <t xml:space="preserve"> ×186  </t>
  </si>
  <si>
    <t>WT20x181</t>
  </si>
  <si>
    <t xml:space="preserve"> ×181  </t>
  </si>
  <si>
    <t>WT20x162</t>
  </si>
  <si>
    <t>WT20x148.5</t>
  </si>
  <si>
    <t xml:space="preserve"> ×148,5  </t>
  </si>
  <si>
    <t>WT20x138.5</t>
  </si>
  <si>
    <t xml:space="preserve"> ×138,5  </t>
  </si>
  <si>
    <t>WT20x124.5</t>
  </si>
  <si>
    <t xml:space="preserve"> ×124,5  </t>
  </si>
  <si>
    <t>WT20x107.5</t>
  </si>
  <si>
    <t xml:space="preserve"> ×107,5  </t>
  </si>
  <si>
    <t>WT20x99.5</t>
  </si>
  <si>
    <t xml:space="preserve"> ×99,5  </t>
  </si>
  <si>
    <t>WT20x196</t>
  </si>
  <si>
    <t xml:space="preserve"> WT20×196  </t>
  </si>
  <si>
    <t>WT20x165.5</t>
  </si>
  <si>
    <t xml:space="preserve"> ×165,5  </t>
  </si>
  <si>
    <t>WT20x163.5</t>
  </si>
  <si>
    <t xml:space="preserve"> ×163,5  </t>
  </si>
  <si>
    <t>WT20x139</t>
  </si>
  <si>
    <t xml:space="preserve"> ×139  </t>
  </si>
  <si>
    <t>WT20x132</t>
  </si>
  <si>
    <t>WT20x117.5</t>
  </si>
  <si>
    <t xml:space="preserve"> ×117,5  </t>
  </si>
  <si>
    <t>WT20x105.5</t>
  </si>
  <si>
    <t xml:space="preserve"> ×105,5  </t>
  </si>
  <si>
    <t>WT20x91.5</t>
  </si>
  <si>
    <t xml:space="preserve"> ×91,5  </t>
  </si>
  <si>
    <t>WT20x83.5</t>
  </si>
  <si>
    <t xml:space="preserve"> ×83,5  </t>
  </si>
  <si>
    <t>WT20x74.5</t>
  </si>
  <si>
    <t xml:space="preserve"> ×74,5  </t>
  </si>
  <si>
    <t>WT18x399</t>
  </si>
  <si>
    <t xml:space="preserve"> WT18×399  </t>
  </si>
  <si>
    <t>WT18x325</t>
  </si>
  <si>
    <t xml:space="preserve"> ×325  </t>
  </si>
  <si>
    <t>WT18x263.5</t>
  </si>
  <si>
    <t xml:space="preserve"> ×263,5  </t>
  </si>
  <si>
    <t>WT18x219.5</t>
  </si>
  <si>
    <t xml:space="preserve"> ×219,5  </t>
  </si>
  <si>
    <t>WT18x196.5</t>
  </si>
  <si>
    <t xml:space="preserve"> ×196,5  </t>
  </si>
  <si>
    <t>WT18x179.5</t>
  </si>
  <si>
    <t xml:space="preserve"> ×179,5  </t>
  </si>
  <si>
    <t>WT18x164</t>
  </si>
  <si>
    <t xml:space="preserve"> ×164  </t>
  </si>
  <si>
    <t>WT18x150</t>
  </si>
  <si>
    <t>WT18x140</t>
  </si>
  <si>
    <t xml:space="preserve"> ×140  </t>
  </si>
  <si>
    <t>WT18x130</t>
  </si>
  <si>
    <t>WT18x122.5</t>
  </si>
  <si>
    <t xml:space="preserve"> ×122,5  </t>
  </si>
  <si>
    <t>WT18x115</t>
  </si>
  <si>
    <t>WT18x128</t>
  </si>
  <si>
    <t xml:space="preserve"> WT18×128  </t>
  </si>
  <si>
    <t>WT18x116</t>
  </si>
  <si>
    <t>WT18x105</t>
  </si>
  <si>
    <t xml:space="preserve"> ×105  </t>
  </si>
  <si>
    <t>WT18x97</t>
  </si>
  <si>
    <t>WT18x91</t>
  </si>
  <si>
    <t xml:space="preserve"> ×91  </t>
  </si>
  <si>
    <t>WT18x85</t>
  </si>
  <si>
    <t xml:space="preserve"> ×85  </t>
  </si>
  <si>
    <t>WT18x80</t>
  </si>
  <si>
    <t xml:space="preserve"> ×80  </t>
  </si>
  <si>
    <t>WT18x75</t>
  </si>
  <si>
    <t xml:space="preserve"> ×75  </t>
  </si>
  <si>
    <t>WT18x67.5</t>
  </si>
  <si>
    <t xml:space="preserve"> ×67,5  </t>
  </si>
  <si>
    <t>WT16.5x193.5</t>
  </si>
  <si>
    <t xml:space="preserve"> WT16,5×193,5  </t>
  </si>
  <si>
    <t>WT16.5x177</t>
  </si>
  <si>
    <t xml:space="preserve"> ×177  </t>
  </si>
  <si>
    <t>WT16.5x159</t>
  </si>
  <si>
    <t>WT16.5x145.5</t>
  </si>
  <si>
    <t xml:space="preserve"> ×145,5  </t>
  </si>
  <si>
    <t>WT16.5x131.5</t>
  </si>
  <si>
    <t xml:space="preserve"> ×131,5  </t>
  </si>
  <si>
    <t>WT16.5x120.5</t>
  </si>
  <si>
    <t xml:space="preserve"> ×120,5  </t>
  </si>
  <si>
    <t>WT16.5x110.5</t>
  </si>
  <si>
    <t xml:space="preserve"> ×110,5  </t>
  </si>
  <si>
    <t>WT16.5x100.5</t>
  </si>
  <si>
    <t xml:space="preserve"> ×100,5  </t>
  </si>
  <si>
    <t>WT16.5x84.5</t>
  </si>
  <si>
    <t xml:space="preserve"> WT16,5×84,5  </t>
  </si>
  <si>
    <t>WT16.5x76</t>
  </si>
  <si>
    <t>WT16.5x70.5</t>
  </si>
  <si>
    <t xml:space="preserve"> ×70,5  </t>
  </si>
  <si>
    <t>WT16.5x65</t>
  </si>
  <si>
    <t>WT16.5x59</t>
  </si>
  <si>
    <t xml:space="preserve"> ×59  </t>
  </si>
  <si>
    <t>WT15x195.5</t>
  </si>
  <si>
    <t xml:space="preserve"> WT15×195,5  </t>
  </si>
  <si>
    <t>WT15x178.5</t>
  </si>
  <si>
    <t xml:space="preserve"> ×178,5  </t>
  </si>
  <si>
    <t>WT15x163</t>
  </si>
  <si>
    <t xml:space="preserve"> ×163  </t>
  </si>
  <si>
    <t>WT15x146</t>
  </si>
  <si>
    <t>WT15x130.5</t>
  </si>
  <si>
    <t xml:space="preserve"> ×130,5  </t>
  </si>
  <si>
    <t>WT15x117.5</t>
  </si>
  <si>
    <t>WT15x105.5</t>
  </si>
  <si>
    <t>WT15x95.5</t>
  </si>
  <si>
    <t xml:space="preserve"> ×95,5  </t>
  </si>
  <si>
    <t>WT15x86.5</t>
  </si>
  <si>
    <t xml:space="preserve"> ×86,5  </t>
  </si>
  <si>
    <t>WT15x74</t>
  </si>
  <si>
    <t xml:space="preserve"> WT15×74  </t>
  </si>
  <si>
    <t>WT15x66</t>
  </si>
  <si>
    <t xml:space="preserve"> ×66  </t>
  </si>
  <si>
    <t>WT15x62</t>
  </si>
  <si>
    <t>WT15x58</t>
  </si>
  <si>
    <t>WT15x54</t>
  </si>
  <si>
    <t>WT15x49.5</t>
  </si>
  <si>
    <t xml:space="preserve"> ×49,5  </t>
  </si>
  <si>
    <t>WT15x45</t>
  </si>
  <si>
    <t>WT13.5x269.5</t>
  </si>
  <si>
    <t xml:space="preserve"> WT13,5×269,5  </t>
  </si>
  <si>
    <t>WT13.5x184</t>
  </si>
  <si>
    <t xml:space="preserve"> ×184  </t>
  </si>
  <si>
    <t>WT13.5x168</t>
  </si>
  <si>
    <t xml:space="preserve"> ×168  </t>
  </si>
  <si>
    <t>WT13.5x153.5</t>
  </si>
  <si>
    <t xml:space="preserve"> ×153,5  </t>
  </si>
  <si>
    <t>WT13.5x140.5</t>
  </si>
  <si>
    <t xml:space="preserve"> ×140,5  </t>
  </si>
  <si>
    <t>WT13.5x129</t>
  </si>
  <si>
    <t xml:space="preserve"> ×129  </t>
  </si>
  <si>
    <t>WT13.5x117.5</t>
  </si>
  <si>
    <t>WT13.5x108.5</t>
  </si>
  <si>
    <t xml:space="preserve"> ×108,5  </t>
  </si>
  <si>
    <t>WT13.5x97</t>
  </si>
  <si>
    <t>WT13.5x89</t>
  </si>
  <si>
    <t>WT13.5x80.5</t>
  </si>
  <si>
    <t xml:space="preserve"> ×80,5  </t>
  </si>
  <si>
    <t>WT13.5x73</t>
  </si>
  <si>
    <t>WT13.5x64.5</t>
  </si>
  <si>
    <t xml:space="preserve"> WT13,5×64,5  </t>
  </si>
  <si>
    <t>WT13.5x57</t>
  </si>
  <si>
    <t xml:space="preserve"> ×57  </t>
  </si>
  <si>
    <t>WT13.5x51</t>
  </si>
  <si>
    <t xml:space="preserve"> ×51  </t>
  </si>
  <si>
    <t>WT13.5x47</t>
  </si>
  <si>
    <t xml:space="preserve"> ×47  </t>
  </si>
  <si>
    <t>WT13.5x42</t>
  </si>
  <si>
    <t xml:space="preserve"> ×42  </t>
  </si>
  <si>
    <t>WT12x185</t>
  </si>
  <si>
    <t xml:space="preserve"> WT12×185  </t>
  </si>
  <si>
    <t>WT12x167.5</t>
  </si>
  <si>
    <t xml:space="preserve"> ×167,5  </t>
  </si>
  <si>
    <t>WT12x153</t>
  </si>
  <si>
    <t xml:space="preserve"> ×153  </t>
  </si>
  <si>
    <t>WT12x139.5</t>
  </si>
  <si>
    <t xml:space="preserve"> ×139,5  </t>
  </si>
  <si>
    <t>WT12x125</t>
  </si>
  <si>
    <t xml:space="preserve"> ×125  </t>
  </si>
  <si>
    <t>WT12x114.5</t>
  </si>
  <si>
    <t xml:space="preserve"> ×114,5  </t>
  </si>
  <si>
    <t>WT12x103.5</t>
  </si>
  <si>
    <t xml:space="preserve"> ×103,5  </t>
  </si>
  <si>
    <t>WT12x96</t>
  </si>
  <si>
    <t>WT12x88</t>
  </si>
  <si>
    <t>WT12x81</t>
  </si>
  <si>
    <t xml:space="preserve"> ×81  </t>
  </si>
  <si>
    <t>WT12x73</t>
  </si>
  <si>
    <t>WT12x65.5</t>
  </si>
  <si>
    <t xml:space="preserve"> ×65,5  </t>
  </si>
  <si>
    <t>WT12x58.5</t>
  </si>
  <si>
    <t xml:space="preserve"> ×58,5  </t>
  </si>
  <si>
    <t>WT12x52</t>
  </si>
  <si>
    <t xml:space="preserve"> ×52  </t>
  </si>
  <si>
    <t>WT12x51.5</t>
  </si>
  <si>
    <t xml:space="preserve"> WT12×51,5  </t>
  </si>
  <si>
    <t>WT12x47</t>
  </si>
  <si>
    <t>WT12x42</t>
  </si>
  <si>
    <t>WT12x38</t>
  </si>
  <si>
    <t xml:space="preserve"> ×38  </t>
  </si>
  <si>
    <t>WT12x34</t>
  </si>
  <si>
    <t>WT12x31</t>
  </si>
  <si>
    <t xml:space="preserve"> WT12×31  </t>
  </si>
  <si>
    <t>WT12x27.5</t>
  </si>
  <si>
    <t xml:space="preserve"> ×27,5  </t>
  </si>
  <si>
    <t>WT10.5x100.5</t>
  </si>
  <si>
    <t xml:space="preserve"> WT10,5×100,5  </t>
  </si>
  <si>
    <t>WT10.5x91</t>
  </si>
  <si>
    <t>WT10.5x83</t>
  </si>
  <si>
    <t>WT10.5x73.5</t>
  </si>
  <si>
    <t xml:space="preserve"> ×73,5  </t>
  </si>
  <si>
    <t>WT10.5x66</t>
  </si>
  <si>
    <t>WT10.5x61</t>
  </si>
  <si>
    <t>WT10.5x55.5</t>
  </si>
  <si>
    <t xml:space="preserve"> ×55,5  </t>
  </si>
  <si>
    <t>WT10.5x50.5</t>
  </si>
  <si>
    <t xml:space="preserve"> ×50,5  </t>
  </si>
  <si>
    <t>WT10.5x46.5</t>
  </si>
  <si>
    <t xml:space="preserve"> WT10,5×46,5  </t>
  </si>
  <si>
    <t>WT10.5x41.5</t>
  </si>
  <si>
    <t xml:space="preserve"> ×41,5  </t>
  </si>
  <si>
    <t>WT10.5x36.5</t>
  </si>
  <si>
    <t xml:space="preserve"> ×36,5  </t>
  </si>
  <si>
    <t>WT10.5x34</t>
  </si>
  <si>
    <t>WT10.5x31</t>
  </si>
  <si>
    <t>WT10.5x27.5</t>
  </si>
  <si>
    <t>WT10.5x24</t>
  </si>
  <si>
    <t>WT10.5x28.5</t>
  </si>
  <si>
    <t xml:space="preserve"> WT10,5×28,5  </t>
  </si>
  <si>
    <t>WT10.5x25</t>
  </si>
  <si>
    <t>WT10.5x22</t>
  </si>
  <si>
    <t>WT9x87.5</t>
  </si>
  <si>
    <t xml:space="preserve"> WT9×87,5  </t>
  </si>
  <si>
    <t>WT9x79</t>
  </si>
  <si>
    <t>WT9x71.5</t>
  </si>
  <si>
    <t xml:space="preserve"> ×71,5  </t>
  </si>
  <si>
    <t>WT9x65</t>
  </si>
  <si>
    <t>WT9x59.5</t>
  </si>
  <si>
    <t xml:space="preserve"> ×59,5  </t>
  </si>
  <si>
    <t>WT9x53</t>
  </si>
  <si>
    <t>WT9x48.5</t>
  </si>
  <si>
    <t xml:space="preserve"> ×48,5  </t>
  </si>
  <si>
    <t>WT9x43</t>
  </si>
  <si>
    <t>WT9x38</t>
  </si>
  <si>
    <t>WT9x35.5</t>
  </si>
  <si>
    <t xml:space="preserve"> WT9×35,5  </t>
  </si>
  <si>
    <t>WT9x32.5</t>
  </si>
  <si>
    <t xml:space="preserve"> ×32,5  </t>
  </si>
  <si>
    <t>WT9x30</t>
  </si>
  <si>
    <t>WT9x27.5</t>
  </si>
  <si>
    <t>WT9x25</t>
  </si>
  <si>
    <t>WT9x23</t>
  </si>
  <si>
    <t xml:space="preserve"> WT9×23  </t>
  </si>
  <si>
    <t>WT9x20</t>
  </si>
  <si>
    <t>WT9x17.5</t>
  </si>
  <si>
    <t xml:space="preserve"> ×17,5  </t>
  </si>
  <si>
    <t>WT8x50</t>
  </si>
  <si>
    <t xml:space="preserve"> WT8×50  </t>
  </si>
  <si>
    <t>WT8x44.5</t>
  </si>
  <si>
    <t xml:space="preserve"> ×44,5  </t>
  </si>
  <si>
    <t>WT8x38.5</t>
  </si>
  <si>
    <t xml:space="preserve"> ×38,5  </t>
  </si>
  <si>
    <t>WT8x33.5</t>
  </si>
  <si>
    <t xml:space="preserve"> ×33,5  </t>
  </si>
  <si>
    <t>WT8x28.5</t>
  </si>
  <si>
    <t xml:space="preserve"> WT8×28,5  </t>
  </si>
  <si>
    <t>WT8x25</t>
  </si>
  <si>
    <t>WT8x22.5</t>
  </si>
  <si>
    <t xml:space="preserve"> ×22,5  </t>
  </si>
  <si>
    <t>WT8x20</t>
  </si>
  <si>
    <t>WT8x18</t>
  </si>
  <si>
    <t>WT8x15.5</t>
  </si>
  <si>
    <t xml:space="preserve"> WT8×15,5  </t>
  </si>
  <si>
    <t>WT8x13</t>
  </si>
  <si>
    <t>WT7x404</t>
  </si>
  <si>
    <t xml:space="preserve"> WT7×404  </t>
  </si>
  <si>
    <t>WT7x365</t>
  </si>
  <si>
    <t xml:space="preserve"> ×365  </t>
  </si>
  <si>
    <t>WT7x332.5</t>
  </si>
  <si>
    <t xml:space="preserve"> ×332,5  </t>
  </si>
  <si>
    <t>WT7x302.5</t>
  </si>
  <si>
    <t xml:space="preserve"> ×302,5  </t>
  </si>
  <si>
    <t>WT7x275</t>
  </si>
  <si>
    <t xml:space="preserve"> ×275  </t>
  </si>
  <si>
    <t>WT7x250</t>
  </si>
  <si>
    <t>WT7x227.5</t>
  </si>
  <si>
    <t xml:space="preserve"> ×227,5  </t>
  </si>
  <si>
    <t>WT7x213</t>
  </si>
  <si>
    <t xml:space="preserve"> ×213  </t>
  </si>
  <si>
    <t>WT7x199</t>
  </si>
  <si>
    <t>WT7x185</t>
  </si>
  <si>
    <t xml:space="preserve"> ×185  </t>
  </si>
  <si>
    <t>WT7x171</t>
  </si>
  <si>
    <t xml:space="preserve"> ×171  </t>
  </si>
  <si>
    <t>WT7x155.5</t>
  </si>
  <si>
    <t xml:space="preserve"> ×155,5  </t>
  </si>
  <si>
    <t>WT7x141.5</t>
  </si>
  <si>
    <t xml:space="preserve"> ×141,5  </t>
  </si>
  <si>
    <t>WT7x128.5</t>
  </si>
  <si>
    <t xml:space="preserve"> ×128,5  </t>
  </si>
  <si>
    <t>WT7x116.5</t>
  </si>
  <si>
    <t xml:space="preserve"> ×116,5  </t>
  </si>
  <si>
    <t>WT7x105.5</t>
  </si>
  <si>
    <t>WT7x96.5</t>
  </si>
  <si>
    <t xml:space="preserve"> ×96,5  </t>
  </si>
  <si>
    <t>WT7x88</t>
  </si>
  <si>
    <t>WT7x79.5</t>
  </si>
  <si>
    <t xml:space="preserve"> ×79,5  </t>
  </si>
  <si>
    <t>WT7x72.5</t>
  </si>
  <si>
    <t xml:space="preserve"> ×72,5  </t>
  </si>
  <si>
    <t>WT7x66</t>
  </si>
  <si>
    <t xml:space="preserve"> WT7×66  </t>
  </si>
  <si>
    <t>WT7x60</t>
  </si>
  <si>
    <t>WT7x54.5</t>
  </si>
  <si>
    <t xml:space="preserve"> ×54,5  </t>
  </si>
  <si>
    <t>WT7x49.5</t>
  </si>
  <si>
    <t>WT7x45</t>
  </si>
  <si>
    <t>WT7x41</t>
  </si>
  <si>
    <t xml:space="preserve"> WT7×41  </t>
  </si>
  <si>
    <t>WT7x37</t>
  </si>
  <si>
    <t xml:space="preserve"> ×37  </t>
  </si>
  <si>
    <t>WT7x34</t>
  </si>
  <si>
    <t>WT7x30.5</t>
  </si>
  <si>
    <t xml:space="preserve"> ×30,5  </t>
  </si>
  <si>
    <t>WT7x26.5</t>
  </si>
  <si>
    <t xml:space="preserve"> WT7×26,5  </t>
  </si>
  <si>
    <t>WT7x24</t>
  </si>
  <si>
    <t>WT7x21.5</t>
  </si>
  <si>
    <t xml:space="preserve"> ×21,5  </t>
  </si>
  <si>
    <t>WT7x19</t>
  </si>
  <si>
    <t xml:space="preserve"> WT7×19  </t>
  </si>
  <si>
    <t>WT7x17</t>
  </si>
  <si>
    <t>WT7x15</t>
  </si>
  <si>
    <t>WT7x13</t>
  </si>
  <si>
    <t xml:space="preserve"> WT7×13  </t>
  </si>
  <si>
    <t>WT7x11</t>
  </si>
  <si>
    <t xml:space="preserve"> ×11  </t>
  </si>
  <si>
    <t>WT6x168</t>
  </si>
  <si>
    <t xml:space="preserve"> WT6×168  </t>
  </si>
  <si>
    <t>WT6x152.5</t>
  </si>
  <si>
    <t xml:space="preserve"> ×152,5  </t>
  </si>
  <si>
    <t>WT6x139.5</t>
  </si>
  <si>
    <t>WT6x126</t>
  </si>
  <si>
    <t xml:space="preserve"> ×126  </t>
  </si>
  <si>
    <t>WT6x115</t>
  </si>
  <si>
    <t>WT6x105</t>
  </si>
  <si>
    <t>WT6x95</t>
  </si>
  <si>
    <t xml:space="preserve"> ×95  </t>
  </si>
  <si>
    <t>WT6x85</t>
  </si>
  <si>
    <t>WT6x76</t>
  </si>
  <si>
    <t>WT6x68</t>
  </si>
  <si>
    <t>WT6x60</t>
  </si>
  <si>
    <t>WT6x53</t>
  </si>
  <si>
    <t>WT6x48</t>
  </si>
  <si>
    <t>WT6x43.5</t>
  </si>
  <si>
    <t xml:space="preserve"> ×43,5  </t>
  </si>
  <si>
    <t>WT6x39.5</t>
  </si>
  <si>
    <t xml:space="preserve"> ×39,5  </t>
  </si>
  <si>
    <t>WT6x36</t>
  </si>
  <si>
    <t>WT6x32.5</t>
  </si>
  <si>
    <t>WT6x29</t>
  </si>
  <si>
    <t xml:space="preserve"> WT6×29  </t>
  </si>
  <si>
    <t>WT6x26.5</t>
  </si>
  <si>
    <t xml:space="preserve"> ×26,5  </t>
  </si>
  <si>
    <t>WT6x25</t>
  </si>
  <si>
    <t xml:space="preserve"> WT6×25  </t>
  </si>
  <si>
    <t>WT6x22.5</t>
  </si>
  <si>
    <t>WT6x20</t>
  </si>
  <si>
    <t>WT6x17.5</t>
  </si>
  <si>
    <t xml:space="preserve"> WT6×17,5  </t>
  </si>
  <si>
    <t>WT6x15</t>
  </si>
  <si>
    <t>WT6x13</t>
  </si>
  <si>
    <t>WT6x11</t>
  </si>
  <si>
    <t xml:space="preserve"> WT6×11  </t>
  </si>
  <si>
    <t>WT6x9.5</t>
  </si>
  <si>
    <t xml:space="preserve"> ×9,5  </t>
  </si>
  <si>
    <t>WT6x8</t>
  </si>
  <si>
    <t xml:space="preserve"> ×8  </t>
  </si>
  <si>
    <t>WT6x7</t>
  </si>
  <si>
    <t xml:space="preserve"> ×7  </t>
  </si>
  <si>
    <t>WT5x56</t>
  </si>
  <si>
    <t xml:space="preserve"> WT5×56  </t>
  </si>
  <si>
    <t>WT5x50</t>
  </si>
  <si>
    <t>WT5x44</t>
  </si>
  <si>
    <t>WT5x38.5</t>
  </si>
  <si>
    <t>WT5x34</t>
  </si>
  <si>
    <t>WT5x30</t>
  </si>
  <si>
    <t>WT5x27</t>
  </si>
  <si>
    <t xml:space="preserve"> ×27  </t>
  </si>
  <si>
    <t>WT5x24.5</t>
  </si>
  <si>
    <t xml:space="preserve"> ×24,5  </t>
  </si>
  <si>
    <t>WT5x22.5</t>
  </si>
  <si>
    <t xml:space="preserve"> WT5×22,5  </t>
  </si>
  <si>
    <t>WT5x19.5</t>
  </si>
  <si>
    <t xml:space="preserve"> ×19,5  </t>
  </si>
  <si>
    <t>WT5x16.5</t>
  </si>
  <si>
    <t xml:space="preserve"> ×16,5  </t>
  </si>
  <si>
    <t>WT5x15</t>
  </si>
  <si>
    <t xml:space="preserve"> WT5×15  </t>
  </si>
  <si>
    <t>WT5x13</t>
  </si>
  <si>
    <t>WT5x11</t>
  </si>
  <si>
    <t>WT5x9.5</t>
  </si>
  <si>
    <t xml:space="preserve"> WT5×9,5  </t>
  </si>
  <si>
    <t>WT5x8.5</t>
  </si>
  <si>
    <t>WT5x7.5</t>
  </si>
  <si>
    <t xml:space="preserve"> ×7,5  </t>
  </si>
  <si>
    <t>WT5x6</t>
  </si>
  <si>
    <t xml:space="preserve"> ×6  </t>
  </si>
  <si>
    <t>WT4x33.5</t>
  </si>
  <si>
    <t xml:space="preserve"> WT4×33,5  </t>
  </si>
  <si>
    <t>WT4x29</t>
  </si>
  <si>
    <t xml:space="preserve"> ×29  </t>
  </si>
  <si>
    <t>WT4x24</t>
  </si>
  <si>
    <t>WT4x20</t>
  </si>
  <si>
    <t>WT4x17.5</t>
  </si>
  <si>
    <t>WT4x15.5</t>
  </si>
  <si>
    <t xml:space="preserve"> ×15,5  </t>
  </si>
  <si>
    <t>WT4x14</t>
  </si>
  <si>
    <t xml:space="preserve"> WT4×14  </t>
  </si>
  <si>
    <t>WT4x12</t>
  </si>
  <si>
    <t>WT4x10.5</t>
  </si>
  <si>
    <t xml:space="preserve"> WT4×10,5  </t>
  </si>
  <si>
    <t>WT4x9</t>
  </si>
  <si>
    <t>WT4x7.5</t>
  </si>
  <si>
    <t xml:space="preserve"> WT4×7,5  </t>
  </si>
  <si>
    <t>WT4x6.5</t>
  </si>
  <si>
    <t xml:space="preserve"> ×6,5  </t>
  </si>
  <si>
    <t>WT4x5</t>
  </si>
  <si>
    <t>WT3x12.5</t>
  </si>
  <si>
    <t xml:space="preserve"> WT3×12,5  </t>
  </si>
  <si>
    <t>WT3x10</t>
  </si>
  <si>
    <t>WT3x7.5</t>
  </si>
  <si>
    <t>WT3x8</t>
  </si>
  <si>
    <t xml:space="preserve"> WT3×8  </t>
  </si>
  <si>
    <t>WT3x6</t>
  </si>
  <si>
    <t>WT3x4.5</t>
  </si>
  <si>
    <t>WT3x4.25</t>
  </si>
  <si>
    <t xml:space="preserve"> ×4,25  </t>
  </si>
  <si>
    <t>WT2.5x9.5</t>
  </si>
  <si>
    <t xml:space="preserve"> WT2,5×9,5  </t>
  </si>
  <si>
    <t>WT2.5x8</t>
  </si>
  <si>
    <t>WT2x6.5</t>
  </si>
  <si>
    <t xml:space="preserve"> WT2×6,5  </t>
  </si>
  <si>
    <t>MC18x58</t>
  </si>
  <si>
    <t xml:space="preserve"> MC18×58  </t>
  </si>
  <si>
    <t>MC18x51.9</t>
  </si>
  <si>
    <t xml:space="preserve"> ×51,9  </t>
  </si>
  <si>
    <t>MC18x45.8</t>
  </si>
  <si>
    <t xml:space="preserve"> ×45,8  </t>
  </si>
  <si>
    <t>MC18x42.7</t>
  </si>
  <si>
    <t xml:space="preserve"> ×42,7  </t>
  </si>
  <si>
    <t>MC13x50</t>
  </si>
  <si>
    <t xml:space="preserve"> MC13×50  </t>
  </si>
  <si>
    <t>MC13x40</t>
  </si>
  <si>
    <t>MC13x35</t>
  </si>
  <si>
    <t>MC13x31.8</t>
  </si>
  <si>
    <t xml:space="preserve"> ×31,8  </t>
  </si>
  <si>
    <t>MC12x50</t>
  </si>
  <si>
    <t xml:space="preserve"> MC12×50  </t>
  </si>
  <si>
    <t>MC12x45</t>
  </si>
  <si>
    <t>MC12x40</t>
  </si>
  <si>
    <t>MC12x35</t>
  </si>
  <si>
    <t>MC12x31</t>
  </si>
  <si>
    <t>MC12x10.6</t>
  </si>
  <si>
    <t xml:space="preserve"> MC12×10,6  </t>
  </si>
  <si>
    <t>MC10x41.1</t>
  </si>
  <si>
    <t xml:space="preserve"> MC10×41,1  </t>
  </si>
  <si>
    <t>MC10x33.6</t>
  </si>
  <si>
    <t xml:space="preserve"> ×33,6  </t>
  </si>
  <si>
    <t>MC10x28.5</t>
  </si>
  <si>
    <t xml:space="preserve"> ×28,5  </t>
  </si>
  <si>
    <t>MC10x25</t>
  </si>
  <si>
    <t xml:space="preserve"> MC10×25  </t>
  </si>
  <si>
    <t>MC10x22</t>
  </si>
  <si>
    <t>MC10x8.4</t>
  </si>
  <si>
    <t xml:space="preserve"> MC10×8,4  </t>
  </si>
  <si>
    <t>MC9x25.4</t>
  </si>
  <si>
    <t xml:space="preserve"> MC9×25,4  </t>
  </si>
  <si>
    <t>MC9x23.9</t>
  </si>
  <si>
    <t xml:space="preserve"> ×23,9  </t>
  </si>
  <si>
    <t>MC8x22.8</t>
  </si>
  <si>
    <t xml:space="preserve"> MC8×22,8  </t>
  </si>
  <si>
    <t>MC8x21.4</t>
  </si>
  <si>
    <t xml:space="preserve"> ×21,4  </t>
  </si>
  <si>
    <t>MC8x20</t>
  </si>
  <si>
    <t xml:space="preserve"> MC8×20  </t>
  </si>
  <si>
    <t>MC8x18.7</t>
  </si>
  <si>
    <t xml:space="preserve"> ×18,7  </t>
  </si>
  <si>
    <t>MC8x8.5</t>
  </si>
  <si>
    <t xml:space="preserve"> MC8×8,5  </t>
  </si>
  <si>
    <t>MC7x22.7</t>
  </si>
  <si>
    <t xml:space="preserve"> MC7×22,7  </t>
  </si>
  <si>
    <t>MC7x19.1</t>
  </si>
  <si>
    <t xml:space="preserve"> ×19,1  </t>
  </si>
  <si>
    <t>MC6x18</t>
  </si>
  <si>
    <t xml:space="preserve"> MC6×18  </t>
  </si>
  <si>
    <t>MC6x15.3</t>
  </si>
  <si>
    <t>MC6x16.3</t>
  </si>
  <si>
    <t xml:space="preserve"> MC6×16,3  </t>
  </si>
  <si>
    <t>MC6x15.1</t>
  </si>
  <si>
    <t xml:space="preserve"> ×15,1  </t>
  </si>
  <si>
    <t>MC6x12</t>
  </si>
  <si>
    <t xml:space="preserve"> MC6×12  </t>
  </si>
  <si>
    <t>Single Angles</t>
  </si>
  <si>
    <t>L 8 x 8 x 1 1/8</t>
  </si>
  <si>
    <t xml:space="preserve"> L8×8×1 1/8  </t>
  </si>
  <si>
    <t xml:space="preserve">L 8 x 8 x 1  </t>
  </si>
  <si>
    <t xml:space="preserve"> ×1  </t>
  </si>
  <si>
    <t>L 8 x 8 x 7/8</t>
  </si>
  <si>
    <t xml:space="preserve"> ×7/8  </t>
  </si>
  <si>
    <t>L 8 x 8 x 3/4</t>
  </si>
  <si>
    <t xml:space="preserve"> ×3/4  </t>
  </si>
  <si>
    <t>L 8 x 8 x 5/8</t>
  </si>
  <si>
    <t xml:space="preserve"> ×5/8  </t>
  </si>
  <si>
    <t>L 8 x 8 x 9/16</t>
  </si>
  <si>
    <t xml:space="preserve"> ×9/16  </t>
  </si>
  <si>
    <t>L 8 x 8 x 1/2</t>
  </si>
  <si>
    <t xml:space="preserve"> ×1/2  </t>
  </si>
  <si>
    <t>L 8 x 6 x 1</t>
  </si>
  <si>
    <t xml:space="preserve"> L8×6×1  </t>
  </si>
  <si>
    <t>L 8 x 6 x 7/8</t>
  </si>
  <si>
    <t>L 8 x 6 x 3/4</t>
  </si>
  <si>
    <t>L 8 x 6 x 5/8</t>
  </si>
  <si>
    <t>L 8 x 6 x 9/16</t>
  </si>
  <si>
    <t>L 8 x 6 x 1/2</t>
  </si>
  <si>
    <t>L 8 x 6 x 7/16</t>
  </si>
  <si>
    <t xml:space="preserve"> ×7/16  </t>
  </si>
  <si>
    <t>L 8 x 4 x 1</t>
  </si>
  <si>
    <t xml:space="preserve"> L8×4×1  </t>
  </si>
  <si>
    <t>L 8 x 4 x 7/8</t>
  </si>
  <si>
    <t>L 8 x 4 x 3/4</t>
  </si>
  <si>
    <t>L 8 x 4 x 5/8</t>
  </si>
  <si>
    <t>L 8 x 4 x 9/16</t>
  </si>
  <si>
    <t>L 8 x 4 x 1/2</t>
  </si>
  <si>
    <t>L 8 x 4 x 7/16</t>
  </si>
  <si>
    <t>L 7 x 4 x 3/4</t>
  </si>
  <si>
    <t xml:space="preserve"> L7×4×3/4  </t>
  </si>
  <si>
    <t>L 7 x 4 x 5/8</t>
  </si>
  <si>
    <t>L 7 x 4 x 1/2</t>
  </si>
  <si>
    <t>L 7 x 4 x 7/16</t>
  </si>
  <si>
    <t>L 7 x 4 x 3/8</t>
  </si>
  <si>
    <t xml:space="preserve"> ×3/8  </t>
  </si>
  <si>
    <t>L 6 x 6 x 1</t>
  </si>
  <si>
    <t xml:space="preserve"> L6×6×1  </t>
  </si>
  <si>
    <t>L 6 x 6 x 7/8</t>
  </si>
  <si>
    <t>L 6 x 6 x 3/4</t>
  </si>
  <si>
    <t>L 6 x 6 x 5/8</t>
  </si>
  <si>
    <t>L 6 x 6 x 9/16</t>
  </si>
  <si>
    <t>L 6 x 6 x 1/2</t>
  </si>
  <si>
    <t>L 6 x 6 x 7/16</t>
  </si>
  <si>
    <t>L 6 x 6 x 3/8</t>
  </si>
  <si>
    <t>L 6 x 6 x 5/16</t>
  </si>
  <si>
    <t xml:space="preserve"> ×5/16  </t>
  </si>
  <si>
    <t>L 6 x 4 x 7/8</t>
  </si>
  <si>
    <t xml:space="preserve"> L6×4×7/8  </t>
  </si>
  <si>
    <t>L 6 x 4 x 3/4</t>
  </si>
  <si>
    <t>L 6 x 4 x 5/8</t>
  </si>
  <si>
    <t>L 6 x 4 x 9/16</t>
  </si>
  <si>
    <t>L 6 x 4 x 1/2</t>
  </si>
  <si>
    <t>L 6 x 4 x 7/16</t>
  </si>
  <si>
    <t>L 6 x 4 x 3/8</t>
  </si>
  <si>
    <t>L 6 x 4 x 5/16</t>
  </si>
  <si>
    <t>L 6 x 3 1/2 x 1/2</t>
  </si>
  <si>
    <t xml:space="preserve"> L6×31/2×1/2  </t>
  </si>
  <si>
    <t>L 6 x 3 1/2 x 3/8</t>
  </si>
  <si>
    <t>L 6 x 3 1/2 x 5/16</t>
  </si>
  <si>
    <t>L 5 x 5 x 7/8</t>
  </si>
  <si>
    <t xml:space="preserve"> L5×5×7/8  </t>
  </si>
  <si>
    <t>L 5 x 5 x 3/4</t>
  </si>
  <si>
    <t>L 5 x 5 x 5/8</t>
  </si>
  <si>
    <t>L 5 x 5 x 1/2</t>
  </si>
  <si>
    <t>L 5 x 5 x 7/16</t>
  </si>
  <si>
    <t>L 5 x 5 x 3/8</t>
  </si>
  <si>
    <t>L 5 x 5 x 5/16</t>
  </si>
  <si>
    <t>L 5 x 3 1/2 x 3/4</t>
  </si>
  <si>
    <t xml:space="preserve"> L5×31/2×3/4  </t>
  </si>
  <si>
    <t>L 5 x 3 1/2 x 5/8</t>
  </si>
  <si>
    <t>L 5 x 3 1/2 x 1/2</t>
  </si>
  <si>
    <t>L 5 x 3 1/2 x 3/8</t>
  </si>
  <si>
    <t>L 5 x 3 1/2 x 5/16</t>
  </si>
  <si>
    <t>L 5 x 3 1/2 x 1/4</t>
  </si>
  <si>
    <t xml:space="preserve"> ×1/4  </t>
  </si>
  <si>
    <t>L 5 x 3 x 1/2</t>
  </si>
  <si>
    <t xml:space="preserve"> L5×3×1/2  </t>
  </si>
  <si>
    <t>L 5 x 3 x 7/16</t>
  </si>
  <si>
    <t>L 5 x 3 x 3/8</t>
  </si>
  <si>
    <t>L 5 x 3 x 5/16</t>
  </si>
  <si>
    <t>L 5 x 3 x 1/4</t>
  </si>
  <si>
    <t>L 4 x 4 x 3/4</t>
  </si>
  <si>
    <t xml:space="preserve"> L4×4×3/4  </t>
  </si>
  <si>
    <t>L 4 x 4 x 5/8</t>
  </si>
  <si>
    <t>L 4 x 4 x 1/2</t>
  </si>
  <si>
    <t>L 4 x 4 x 7/16</t>
  </si>
  <si>
    <t>L 4 x 4 x 3/8</t>
  </si>
  <si>
    <t>L 4 x 4 x 5/16</t>
  </si>
  <si>
    <t>L 4 x 4 x 1/4</t>
  </si>
  <si>
    <t>L 4 x 3 1/2 x 1/2</t>
  </si>
  <si>
    <t xml:space="preserve"> L4×31/2×1/2  </t>
  </si>
  <si>
    <t>L 4 x 3 1/2 x 3/8</t>
  </si>
  <si>
    <t>L 4 x 3 1/2 x 5/16</t>
  </si>
  <si>
    <t>L 4 x 3 1/2 x 1/4</t>
  </si>
  <si>
    <t>L 4 x 3 x 5/8</t>
  </si>
  <si>
    <t xml:space="preserve"> L4×3×5/8  </t>
  </si>
  <si>
    <t>L 4 x 3 x 1/2</t>
  </si>
  <si>
    <t>L 4 x 3 x 3/8</t>
  </si>
  <si>
    <t>L 4 x 3 x 5/16</t>
  </si>
  <si>
    <t>L 4 x 3 x 1/4</t>
  </si>
  <si>
    <t>L 3 1/2 x 3 1/2 x 1/2</t>
  </si>
  <si>
    <t xml:space="preserve"> L31/2×31/2×1/2  </t>
  </si>
  <si>
    <t>L 3 1/2 x 3 1/2 x 7/16</t>
  </si>
  <si>
    <t>L 3 1/2 x 3 1/2 x 3/8</t>
  </si>
  <si>
    <t>L 3 1/2 x 3 1/2 x 5/16</t>
  </si>
  <si>
    <t>L 3 1/2 x 3 1/2 x 1/4</t>
  </si>
  <si>
    <t>L 3 1/2 x 3 x 1/2</t>
  </si>
  <si>
    <t xml:space="preserve"> L31/2×3×1/2  </t>
  </si>
  <si>
    <t>L 3 1/2 x 3 x 7/16</t>
  </si>
  <si>
    <t>L 3 1/2 x 3 x 3/8</t>
  </si>
  <si>
    <t>L 3 1/2 x 3 x 5/16</t>
  </si>
  <si>
    <t>L 3 1/2 x 3 x 1/4</t>
  </si>
  <si>
    <t>L 3 1/2 x 2 1/2 x 1/2</t>
  </si>
  <si>
    <t xml:space="preserve"> L31/2×21/2×1/2  </t>
  </si>
  <si>
    <t>L 3 1/2 x 2 1/2 x 3/8</t>
  </si>
  <si>
    <t>L 3 1/2 x 2 1/2 x 5/16</t>
  </si>
  <si>
    <t>L 3 1/2 x 2 1/2 x 1/4</t>
  </si>
  <si>
    <t>L 3 x 3 x 1/2</t>
  </si>
  <si>
    <t xml:space="preserve"> L3×3×1/2  </t>
  </si>
  <si>
    <t>L 3 x 3 x 7/16</t>
  </si>
  <si>
    <t>L 3 x 3 x 3/8</t>
  </si>
  <si>
    <t>L 3 x 3 x 5/16</t>
  </si>
  <si>
    <t>L 3 x 3 x 1/4</t>
  </si>
  <si>
    <t>L 3 x 3 x 3/16</t>
  </si>
  <si>
    <t xml:space="preserve"> ×3/16  </t>
  </si>
  <si>
    <t>L 3 x 2 1/2 x 1/2</t>
  </si>
  <si>
    <t xml:space="preserve"> L3×21/2×1/2  </t>
  </si>
  <si>
    <t>L 3 x 2 1/2 x 7/16</t>
  </si>
  <si>
    <t>L 3 x 2 1/2 x 3/8</t>
  </si>
  <si>
    <t>L 3 x 2 1/2 x 5/16</t>
  </si>
  <si>
    <t>L 3 x 2 1/2 x 1/4</t>
  </si>
  <si>
    <t>L 3 x 2 1/2 x 3/16</t>
  </si>
  <si>
    <t>L 3 x 2 x 1/2</t>
  </si>
  <si>
    <t xml:space="preserve"> L3×2×1/2  </t>
  </si>
  <si>
    <t>L 3 x 2 x 3/8</t>
  </si>
  <si>
    <t>L 3 x 2 x 5/16</t>
  </si>
  <si>
    <t>L 3 x 2 x 1/4</t>
  </si>
  <si>
    <t>L 3 x 2 x 3/16</t>
  </si>
  <si>
    <t>L 2 1/2 x 2 1/2 x 1/2</t>
  </si>
  <si>
    <t xml:space="preserve"> L21/2×21/2×1/2  </t>
  </si>
  <si>
    <t>L 2 1/2 x 2 1/2 x 3/8</t>
  </si>
  <si>
    <t>L 2 1/2 x 2 1/2 x 5/16</t>
  </si>
  <si>
    <t>L 2 1/2 x 2 1/2 x 1/4</t>
  </si>
  <si>
    <t>L 2 1/2 x 2 1/2 x 3/16</t>
  </si>
  <si>
    <t>L 2 1/2 x 2 x 3/8</t>
  </si>
  <si>
    <t xml:space="preserve"> L21/2×2×3/8  </t>
  </si>
  <si>
    <t>L 2 1/2 x 2 x 5/16</t>
  </si>
  <si>
    <t>L 2 1/2 x 2 x 1/4</t>
  </si>
  <si>
    <t>L 2 1/2 x 2 x 3/16</t>
  </si>
  <si>
    <t>L 2 x 2 x 3/8</t>
  </si>
  <si>
    <t xml:space="preserve"> L2×2×3/8  </t>
  </si>
  <si>
    <t>L 2 x 2 x 5/16</t>
  </si>
  <si>
    <t>L 2 x 2 x 1/4</t>
  </si>
  <si>
    <t>L 2 x 2 x 3/16</t>
  </si>
  <si>
    <t>L 2 x 2 x 1/8</t>
  </si>
  <si>
    <t xml:space="preserve"> ×1/8  </t>
  </si>
  <si>
    <t>Double Angles with two equal legs back to back</t>
  </si>
  <si>
    <t>2L 8 x 8 x 11/8</t>
  </si>
  <si>
    <t xml:space="preserve"> 2L8×8×11/8  </t>
  </si>
  <si>
    <t xml:space="preserve">2L 8 x 8 x 1 </t>
  </si>
  <si>
    <t>2L 8 x 8 x 7/8</t>
  </si>
  <si>
    <t>2L 8 x 8 x 3/4</t>
  </si>
  <si>
    <t>2L 8 x 8 x 5/8</t>
  </si>
  <si>
    <t>2L 8 x 8 x 9/16</t>
  </si>
  <si>
    <t>2L 8 x 8 x 1/2</t>
  </si>
  <si>
    <t>2L 6 x 6 x 1</t>
  </si>
  <si>
    <t xml:space="preserve"> 2L6×6×1  </t>
  </si>
  <si>
    <t>2L 6 x 6 x 7/8</t>
  </si>
  <si>
    <t>2L 6 x 6 x 3/4</t>
  </si>
  <si>
    <t>2L 6 x 6 x 5/8</t>
  </si>
  <si>
    <t>2L 6 x 6 x 9/16</t>
  </si>
  <si>
    <t>2L 6 x 6 x 1/2</t>
  </si>
  <si>
    <t>2L 6 x 6 x 7/16</t>
  </si>
  <si>
    <t>2L 6 x 6 x 3/8</t>
  </si>
  <si>
    <t>2L 6 x 6 x 5/16</t>
  </si>
  <si>
    <t>2L 5 x 5 x 7/8</t>
  </si>
  <si>
    <t xml:space="preserve"> 2L5×5×7/8  </t>
  </si>
  <si>
    <t>2L 5 x 5 x 3/4</t>
  </si>
  <si>
    <t>2L 5 x 5 x 5/8</t>
  </si>
  <si>
    <t>2L 5 x 5 x 1/2</t>
  </si>
  <si>
    <t>2L 5 x 5 x 7/16</t>
  </si>
  <si>
    <t>2L 5 x 5 x 3/8</t>
  </si>
  <si>
    <t>2L 5 x 5 x 5/16</t>
  </si>
  <si>
    <t>2L 4 x 4 x 3/4</t>
  </si>
  <si>
    <t xml:space="preserve"> 2L4×4×3/4  </t>
  </si>
  <si>
    <t>2L 4 x 4 x 5/8</t>
  </si>
  <si>
    <t>2L 4 x 4 x 1/2</t>
  </si>
  <si>
    <t>2L 4 x 4 x 7/16</t>
  </si>
  <si>
    <t>2L 4 x 4 x 3/8</t>
  </si>
  <si>
    <t>2L 4 x 4 x 5/16</t>
  </si>
  <si>
    <t>2L 4 x 4 x 1/4</t>
  </si>
  <si>
    <t>2L 3 1/2 x 3 1/2 x 1/2</t>
  </si>
  <si>
    <t xml:space="preserve"> 2L31/2×31/2×1/2  </t>
  </si>
  <si>
    <t>2L 3 1/2 x 3 1/2 x 7/16</t>
  </si>
  <si>
    <t>2L 3 1/2 x 3 1/2 x 3/8</t>
  </si>
  <si>
    <t>2L 3 1/2 x 3 1/2 x 5/16</t>
  </si>
  <si>
    <t>2L 3 1/2 x 3 1/2 x 1/4</t>
  </si>
  <si>
    <t>2L 3 x 3 x 1/2</t>
  </si>
  <si>
    <t xml:space="preserve"> 2L3×3×1/2  </t>
  </si>
  <si>
    <t>2L 3 x 3 x 7/16</t>
  </si>
  <si>
    <t>2L 3 x 3 x 3/8</t>
  </si>
  <si>
    <t>2L 3 x 3 x 5/16</t>
  </si>
  <si>
    <t>2L 3 x 3 x 1/4</t>
  </si>
  <si>
    <t>2L 3 x 3 x 3/16</t>
  </si>
  <si>
    <t>2L 2 1/2 x 2 1/2 x 1/2</t>
  </si>
  <si>
    <t xml:space="preserve"> 2L21/2×21/2×1/2  </t>
  </si>
  <si>
    <t>2L 2 1/2 x 2 1/2 x 3/8</t>
  </si>
  <si>
    <t>2L 2 1/2 x 2 1/2 x 5/16</t>
  </si>
  <si>
    <t>2L 2 1/2 x 2 1/2 x 1/4</t>
  </si>
  <si>
    <t>2L 2 1/2 x 2 1/2 x 3/16</t>
  </si>
  <si>
    <t>2L 2 x 2 x 3/8</t>
  </si>
  <si>
    <t xml:space="preserve"> 2L2×2×3/8  </t>
  </si>
  <si>
    <t>2L 2 x 2 x 5/16</t>
  </si>
  <si>
    <t>2L 2 x 2 x 1/4</t>
  </si>
  <si>
    <t>2L 2 x 2 x 3/16</t>
  </si>
  <si>
    <t>2L 2 x 2 x 1/8</t>
  </si>
  <si>
    <t>Double Angles with two unequal legs</t>
  </si>
  <si>
    <t xml:space="preserve"> 2L 8 x 6 x 1  </t>
  </si>
  <si>
    <t xml:space="preserve"> 2L8×6×1  </t>
  </si>
  <si>
    <t xml:space="preserve">2L 8 x 6 x 7/8  </t>
  </si>
  <si>
    <t>2L 8 x 6 x 3/4</t>
  </si>
  <si>
    <t>2L 8 x 6 x 5/8</t>
  </si>
  <si>
    <t>2L 8 x 6 x 9/16</t>
  </si>
  <si>
    <t>2L 8 x 6 x 1/2</t>
  </si>
  <si>
    <t>2L 8 x 6 x 7/16</t>
  </si>
  <si>
    <t xml:space="preserve"> 2L 8 x 4 x 1  </t>
  </si>
  <si>
    <t xml:space="preserve"> 2L8×4×1  </t>
  </si>
  <si>
    <t>2L 8 x 4 x 7/8</t>
  </si>
  <si>
    <t>2L 8 x 4 x 3/4</t>
  </si>
  <si>
    <t>2L 8 x 4 x 5/8</t>
  </si>
  <si>
    <t>2L 8 x 4 x 9/16</t>
  </si>
  <si>
    <t>2L 8 x 4 x 1/2</t>
  </si>
  <si>
    <t>2L 8 x 4 x 7/16</t>
  </si>
  <si>
    <t xml:space="preserve"> 2L 7 x 4 x 3/4  </t>
  </si>
  <si>
    <t xml:space="preserve"> 2L7×4×3/4  </t>
  </si>
  <si>
    <t xml:space="preserve"> 2L 7 x 4 x 5/8</t>
  </si>
  <si>
    <t xml:space="preserve"> 2L 7 x 4 x 1/2</t>
  </si>
  <si>
    <t xml:space="preserve"> 2L 7 x 4 x 7/16</t>
  </si>
  <si>
    <t xml:space="preserve"> 2L 7 x 4 x 3/8</t>
  </si>
  <si>
    <t xml:space="preserve"> 2L 6 x 4 x 7/8  </t>
  </si>
  <si>
    <t xml:space="preserve"> 2L6×4×7/8  </t>
  </si>
  <si>
    <t xml:space="preserve"> 2L 6 x 4 x 3/4</t>
  </si>
  <si>
    <t xml:space="preserve"> 2L 6 x 4 x 5/8</t>
  </si>
  <si>
    <t xml:space="preserve"> 2L 6 x 4 x 9/16</t>
  </si>
  <si>
    <t xml:space="preserve"> 2L 6 x 4 x 1/2</t>
  </si>
  <si>
    <t xml:space="preserve"> 2L 6 x 4 x 7/16</t>
  </si>
  <si>
    <t xml:space="preserve"> 2L 6 x 4 x 3/8</t>
  </si>
  <si>
    <t xml:space="preserve"> 2L 6 x 4 x 5/16</t>
  </si>
  <si>
    <t xml:space="preserve"> 2L 6 x 3 1/2 x 1/2  </t>
  </si>
  <si>
    <t xml:space="preserve"> 2L6×31/2×1/2  </t>
  </si>
  <si>
    <t xml:space="preserve"> 2L 6 x 3 1/2 x 3/8</t>
  </si>
  <si>
    <t xml:space="preserve"> 2L 6 x 3 1/2 x 5/16</t>
  </si>
  <si>
    <t xml:space="preserve"> 2L 5 x 3 1/2 x 3/4  </t>
  </si>
  <si>
    <t xml:space="preserve"> 2L5×31/2×3/4  </t>
  </si>
  <si>
    <t xml:space="preserve"> 2L 5 x 3 1/2 x 5/8</t>
  </si>
  <si>
    <t xml:space="preserve"> 2L 5 x 3 1/2 x 1/2</t>
  </si>
  <si>
    <t xml:space="preserve"> 2L 5 x 3 1/2 x 3/8</t>
  </si>
  <si>
    <t xml:space="preserve"> 2L 5 x 3 1/2 x 5/16</t>
  </si>
  <si>
    <t xml:space="preserve"> 2L 5 x 3 1/2 x 1/4</t>
  </si>
  <si>
    <t xml:space="preserve"> 2L 5 x 3 x 1/2  </t>
  </si>
  <si>
    <t xml:space="preserve"> 2L5×3×1/2  </t>
  </si>
  <si>
    <t xml:space="preserve"> 2L 5 x 3 x 7/16</t>
  </si>
  <si>
    <t xml:space="preserve"> 2L 5 x 3 x 3/8</t>
  </si>
  <si>
    <t xml:space="preserve"> 2L 5 x 3 x 5/16</t>
  </si>
  <si>
    <t xml:space="preserve"> 2L 5 x 3 x 1/4</t>
  </si>
  <si>
    <t xml:space="preserve"> 2L 4 x 3 1/2 x 1/2  </t>
  </si>
  <si>
    <t xml:space="preserve"> 2L4×31/2×1/2  </t>
  </si>
  <si>
    <t xml:space="preserve"> 2L 4 x 3 1/2 x 3/8</t>
  </si>
  <si>
    <t xml:space="preserve"> 2L 4 x 3 1/2 x 5/16</t>
  </si>
  <si>
    <t xml:space="preserve"> 2L 4 x 3 1/2 x 1/4</t>
  </si>
  <si>
    <t xml:space="preserve"> 2L 4 x 3 x 5/8  </t>
  </si>
  <si>
    <t xml:space="preserve"> 2L4×3×5/8  </t>
  </si>
  <si>
    <t xml:space="preserve"> 2L 4 x 3 x 1/2</t>
  </si>
  <si>
    <t xml:space="preserve"> 2L 4 x 3 x 3/8</t>
  </si>
  <si>
    <t xml:space="preserve"> 2L 4 x 3 x 5/16</t>
  </si>
  <si>
    <t xml:space="preserve"> 2L 4 x 3 x 1/4</t>
  </si>
  <si>
    <t xml:space="preserve"> 2L 3 1/2 x 3 x 1/2  </t>
  </si>
  <si>
    <t xml:space="preserve"> 2L31/2×3×1/2  </t>
  </si>
  <si>
    <t xml:space="preserve"> 2L 3 1/2 x 3 x 7/16</t>
  </si>
  <si>
    <t xml:space="preserve"> 2L 3 1/2 x 3 x 3/8</t>
  </si>
  <si>
    <t xml:space="preserve"> 2L 3 1/2 x 3 x 5/16</t>
  </si>
  <si>
    <t xml:space="preserve"> 2L 3 1/2 x 3 x 1/4</t>
  </si>
  <si>
    <t xml:space="preserve"> 2L 3 1/2 x 2 1/2 x 1/2  </t>
  </si>
  <si>
    <t xml:space="preserve"> 2L31/2×21/2×1/2  </t>
  </si>
  <si>
    <t xml:space="preserve"> 2L 3 1/2 x 2 1/2 x 3/8</t>
  </si>
  <si>
    <t xml:space="preserve"> 2L 3 1/2 x 2 1/2 x 5/16</t>
  </si>
  <si>
    <t xml:space="preserve"> 2L 3 1/2 x 2 1/2 x 1/4</t>
  </si>
  <si>
    <t xml:space="preserve"> 2L 3 x 2 1/2 x 1/2  </t>
  </si>
  <si>
    <t xml:space="preserve"> 2L3×21/2×1/2  </t>
  </si>
  <si>
    <t xml:space="preserve"> 2L 3 x 2 1/2 x 7/16</t>
  </si>
  <si>
    <t xml:space="preserve"> 2L 3 x 2 1/2 x 3/8</t>
  </si>
  <si>
    <t xml:space="preserve"> 2L 3 x 2 1/2 x 5/16</t>
  </si>
  <si>
    <t xml:space="preserve"> 2L 3 x 2 1/2 x 1/4</t>
  </si>
  <si>
    <t xml:space="preserve"> 2L 3 x 2 1/2 x 3/16</t>
  </si>
  <si>
    <t xml:space="preserve"> 2L 3 x 2 x 1/2  </t>
  </si>
  <si>
    <t xml:space="preserve"> 2L3×2×1/2  </t>
  </si>
  <si>
    <t xml:space="preserve"> 2L 3 x 2 x 3/8</t>
  </si>
  <si>
    <t xml:space="preserve"> 2L 3 x 2 x 5/16</t>
  </si>
  <si>
    <t xml:space="preserve"> 2L 3 x 2 x 1/4</t>
  </si>
  <si>
    <t xml:space="preserve"> 2L 3 x 2 x 3/16</t>
  </si>
  <si>
    <t xml:space="preserve"> 2L 2 1/2 x 2 x 3/8  </t>
  </si>
  <si>
    <t xml:space="preserve"> 2L21/2×2×3/8  </t>
  </si>
  <si>
    <t xml:space="preserve"> 2L 2 1/2 x 2 x 5/16</t>
  </si>
  <si>
    <t xml:space="preserve"> 2L 2 1/2 x 2 x 1/4</t>
  </si>
  <si>
    <t xml:space="preserve"> 2L 2 1/2 x 2 x 3/16</t>
  </si>
  <si>
    <t>36 x 24 x 1/2</t>
  </si>
  <si>
    <t>30 x 24 x 1/2</t>
  </si>
  <si>
    <t>30 x 24 x 3/8</t>
  </si>
  <si>
    <t>30 x 24 x 5/16</t>
  </si>
  <si>
    <t>28 x 24 x 1/2</t>
  </si>
  <si>
    <t>28 x 24 x 3/8</t>
  </si>
  <si>
    <t>28 x 24 x 5/16</t>
  </si>
  <si>
    <t>26 x 24 x 1/2</t>
  </si>
  <si>
    <t>26 x 24 x 3/8</t>
  </si>
  <si>
    <t>26 x 24 x 5/16</t>
  </si>
  <si>
    <t>24 x 22 x 1/2</t>
  </si>
  <si>
    <t>24 x 22 x 3/8</t>
  </si>
  <si>
    <t>24 x 22 x 5/16</t>
  </si>
  <si>
    <t>22 x 20 x 1/2</t>
  </si>
  <si>
    <t>22 x 20 x 3/8</t>
  </si>
  <si>
    <t>22 x 20 x 5/16</t>
  </si>
  <si>
    <t>20 x 18 x 1/2</t>
  </si>
  <si>
    <t>20 x 18 x 3/8</t>
  </si>
  <si>
    <t>20 x 18 x 5/16</t>
  </si>
  <si>
    <t>20 x 12 x 5/8</t>
  </si>
  <si>
    <t xml:space="preserve"> HSS20×12×5/8  </t>
  </si>
  <si>
    <t>20 x 12 x 1/2</t>
  </si>
  <si>
    <t>20 x 12 x 3/8</t>
  </si>
  <si>
    <t>20 x 12 x 5/16</t>
  </si>
  <si>
    <t>20 x 8 x 5/8</t>
  </si>
  <si>
    <t xml:space="preserve"> HSS20×8×5/8  </t>
  </si>
  <si>
    <t>20 x 8 x 1/2</t>
  </si>
  <si>
    <t>20 x 8 x 3/8</t>
  </si>
  <si>
    <t>20 x 8 x 5/16</t>
  </si>
  <si>
    <t>20 x 4 x 5/8</t>
  </si>
  <si>
    <t>20 x 4 x 1/2</t>
  </si>
  <si>
    <t xml:space="preserve"> HSS20×4×1/2  </t>
  </si>
  <si>
    <t>20 x 4 x 3/8</t>
  </si>
  <si>
    <t>20 x 4 x 5/16</t>
  </si>
  <si>
    <t>18 x 12 x 5/8</t>
  </si>
  <si>
    <t xml:space="preserve"> HSS18×12×5/8  </t>
  </si>
  <si>
    <t>18 x 12 x 1/2</t>
  </si>
  <si>
    <t>18 x 12 x 3/8</t>
  </si>
  <si>
    <t>18 x 12 x 5/16</t>
  </si>
  <si>
    <t>18 x 6 x 5/8</t>
  </si>
  <si>
    <t xml:space="preserve"> HSS18×6×5/8  </t>
  </si>
  <si>
    <t>18 x 6 x 1/2</t>
  </si>
  <si>
    <t>18 x 6 x 3/8</t>
  </si>
  <si>
    <t>18 x 6 x 5/16</t>
  </si>
  <si>
    <t>18 x 6 x 1/4</t>
  </si>
  <si>
    <t>16 x 12 x 5/8</t>
  </si>
  <si>
    <t xml:space="preserve"> HSS16×12×5/8  </t>
  </si>
  <si>
    <t>16 x 12 x 1/2</t>
  </si>
  <si>
    <t>16 x 12 x 3/8</t>
  </si>
  <si>
    <t>16 x 12 x 5/16</t>
  </si>
  <si>
    <t>16 x 8 x 5/8</t>
  </si>
  <si>
    <t xml:space="preserve"> HSS16×8×5/8  </t>
  </si>
  <si>
    <t>16 x 8 x 1/2</t>
  </si>
  <si>
    <t>16 x 8 x 3/8</t>
  </si>
  <si>
    <t>16 x 8 x 5/16</t>
  </si>
  <si>
    <t>16 x 4 x 1/2</t>
  </si>
  <si>
    <t xml:space="preserve"> HSS16×4×1/2  </t>
  </si>
  <si>
    <t>16 x 4 x 3/8</t>
  </si>
  <si>
    <t>16 x 4 x 5/16</t>
  </si>
  <si>
    <t>14 x 12 x 1/2</t>
  </si>
  <si>
    <t xml:space="preserve"> HSS14×12×1/2  </t>
  </si>
  <si>
    <t>14 x 12 x 3/8</t>
  </si>
  <si>
    <t>14 x 10 x 5/8</t>
  </si>
  <si>
    <t xml:space="preserve"> HSS14×10×5/8  </t>
  </si>
  <si>
    <t>14 x 10 x 1/2</t>
  </si>
  <si>
    <t>14 x 10 x 3/8</t>
  </si>
  <si>
    <t>14 x 10 x 5/16</t>
  </si>
  <si>
    <t>14 x 10 x 1/4</t>
  </si>
  <si>
    <t>14 x 6 x 5/8</t>
  </si>
  <si>
    <t xml:space="preserve"> HSS14×6×5/8  </t>
  </si>
  <si>
    <t>14 x 6 x 1/2</t>
  </si>
  <si>
    <t>14 x 6 x 3/8</t>
  </si>
  <si>
    <t>14 x 6 x 5/16</t>
  </si>
  <si>
    <t>14 x 6 x 1/4</t>
  </si>
  <si>
    <t>14 x 6 x 3/16</t>
  </si>
  <si>
    <t>14 x 4 x 5/8</t>
  </si>
  <si>
    <t xml:space="preserve"> HSS14×4×5/8  </t>
  </si>
  <si>
    <t>14 x 4 x 1/2</t>
  </si>
  <si>
    <t>14 x 4 x 3/8</t>
  </si>
  <si>
    <t>14 x 4 x 5/16</t>
  </si>
  <si>
    <t>14 x 4 x 1/4</t>
  </si>
  <si>
    <t>14 x 4 x 3/16</t>
  </si>
  <si>
    <t>12 x 10 x 5/8</t>
  </si>
  <si>
    <t>12 x 10 x 1/2</t>
  </si>
  <si>
    <t xml:space="preserve"> HSS12×10×1/2  </t>
  </si>
  <si>
    <t>12 x 10 x 3/8</t>
  </si>
  <si>
    <t>12 x 10 x 5/16</t>
  </si>
  <si>
    <t>12 x 10 x 1/4</t>
  </si>
  <si>
    <t>12 x 8 x 5/8</t>
  </si>
  <si>
    <t xml:space="preserve"> HSS12×8×5/8  </t>
  </si>
  <si>
    <t>12 x 8 x 1/2</t>
  </si>
  <si>
    <t>12 x 8 x 3/8</t>
  </si>
  <si>
    <t>12 x 8 x 5/16</t>
  </si>
  <si>
    <t>12 x 8 x 1/4</t>
  </si>
  <si>
    <t>12 x 8 x 3/16</t>
  </si>
  <si>
    <t>12 x 6 x 5/8</t>
  </si>
  <si>
    <t xml:space="preserve"> HSS12×6×5/8  </t>
  </si>
  <si>
    <t>12 x 6 x 1/2</t>
  </si>
  <si>
    <t>12 x 6 x 3/8</t>
  </si>
  <si>
    <t>12 x 6 x 5/16</t>
  </si>
  <si>
    <t>12 x 6 x 1/4</t>
  </si>
  <si>
    <t>12 x 6 x 3/16</t>
  </si>
  <si>
    <t>12 x 4 x 5/8</t>
  </si>
  <si>
    <t xml:space="preserve"> HSS12×4×5/8  </t>
  </si>
  <si>
    <t>12 x 4 x 1/2</t>
  </si>
  <si>
    <t>12 x 4 x 3/8</t>
  </si>
  <si>
    <t>12 x 4 x 5/16</t>
  </si>
  <si>
    <t>12 x 4 x 1/4</t>
  </si>
  <si>
    <t>12 x 4 x 3/16</t>
  </si>
  <si>
    <t>12 x 3 1/2 x 3/8</t>
  </si>
  <si>
    <t xml:space="preserve"> HSS12×31/2×3/8  </t>
  </si>
  <si>
    <t>12 x 3 1/2 x 5/16</t>
  </si>
  <si>
    <t>12 x 3 x 5/16</t>
  </si>
  <si>
    <t xml:space="preserve"> HSS12×3×5/16  </t>
  </si>
  <si>
    <t>12 x 3 x 1/4</t>
  </si>
  <si>
    <t>12 x 3 x 3/16</t>
  </si>
  <si>
    <t>12 x 2 x 1/4</t>
  </si>
  <si>
    <t xml:space="preserve"> HSS12×2×1/4  </t>
  </si>
  <si>
    <t>12 x 2 x 3/16</t>
  </si>
  <si>
    <t>10 x 8 x 5/8</t>
  </si>
  <si>
    <t>10 x 8 x 1/2</t>
  </si>
  <si>
    <t xml:space="preserve"> HSS10×8×1/2  </t>
  </si>
  <si>
    <t>10 x 8 x 3/8</t>
  </si>
  <si>
    <t>10 x 8 x 5/16</t>
  </si>
  <si>
    <t>10 x 8 x 1/4</t>
  </si>
  <si>
    <t>10 x 8 x 3/16</t>
  </si>
  <si>
    <t>10 x 6 x 5/8</t>
  </si>
  <si>
    <t xml:space="preserve"> HSS10×6×5/8  </t>
  </si>
  <si>
    <t>10 x 6 x 1/2</t>
  </si>
  <si>
    <t>10 x 6 x 3/8</t>
  </si>
  <si>
    <t>10 x 6 x 5/16</t>
  </si>
  <si>
    <t>10 x 6 x 1/4</t>
  </si>
  <si>
    <t>10 x 6 x 3/16</t>
  </si>
  <si>
    <t>10 x 5 x 3/8</t>
  </si>
  <si>
    <t xml:space="preserve"> HSS10×5×3/8  </t>
  </si>
  <si>
    <t>10 x 5 x 5/16</t>
  </si>
  <si>
    <t>10 x 5 x 1/4</t>
  </si>
  <si>
    <t>10 x 5 x 3/16</t>
  </si>
  <si>
    <t>10 x 4 x 5/8</t>
  </si>
  <si>
    <t xml:space="preserve"> HSS10×4×5/8  </t>
  </si>
  <si>
    <t>10 x 4 x 1/2</t>
  </si>
  <si>
    <t>10 x 4 x 3/8</t>
  </si>
  <si>
    <t>10 x 4 x 5/16</t>
  </si>
  <si>
    <t>10 x 4 x 1/4</t>
  </si>
  <si>
    <t>10 x 4 x 3/16</t>
  </si>
  <si>
    <t>10 x 3 1/2 x 3/16</t>
  </si>
  <si>
    <t xml:space="preserve"> HSS10×31/2×3/16  </t>
  </si>
  <si>
    <t>10 x 3 x 3/8</t>
  </si>
  <si>
    <t xml:space="preserve"> HSS10×3×3/8  </t>
  </si>
  <si>
    <t>10 x 3 x 5/16</t>
  </si>
  <si>
    <t>10 x 3 x 1/4</t>
  </si>
  <si>
    <t>10 x 3 x 3/16</t>
  </si>
  <si>
    <t>10 x 3 x 1/8</t>
  </si>
  <si>
    <t>10 x 2 x 3/8</t>
  </si>
  <si>
    <t xml:space="preserve"> HSS10×2×3/8  </t>
  </si>
  <si>
    <t>10 x 2 x 5/16</t>
  </si>
  <si>
    <t>10 x 2 x 1/4</t>
  </si>
  <si>
    <t>10 x 2 x 3/16</t>
  </si>
  <si>
    <t>9 x 7 x 5/8</t>
  </si>
  <si>
    <t xml:space="preserve"> HSS9×7×5/8  </t>
  </si>
  <si>
    <t>9 x 7 x 1/2</t>
  </si>
  <si>
    <t>9 x 7 x 3/8</t>
  </si>
  <si>
    <t>9 x 7 x 5/16</t>
  </si>
  <si>
    <t>9 x 7 x 1/4</t>
  </si>
  <si>
    <t>9 x 7 x 3/16</t>
  </si>
  <si>
    <t>9 x 5 x 5/8</t>
  </si>
  <si>
    <t xml:space="preserve"> HSS9×5×5/8  </t>
  </si>
  <si>
    <t>9 x 5 x 1/2</t>
  </si>
  <si>
    <t>9 x 5 x 3/8</t>
  </si>
  <si>
    <t>9 x 5 x 5/16</t>
  </si>
  <si>
    <t>9 x 5 x 1/4</t>
  </si>
  <si>
    <t>9 x 5 x 3/16</t>
  </si>
  <si>
    <t>9 x 3 x 1/2</t>
  </si>
  <si>
    <t xml:space="preserve"> HSS9×3×1/2  </t>
  </si>
  <si>
    <t>9 x 3 x 3/8</t>
  </si>
  <si>
    <t>9 x 3 x 5/16</t>
  </si>
  <si>
    <t>9 x 3 x 1/4</t>
  </si>
  <si>
    <t>9 x 3 x 3/16</t>
  </si>
  <si>
    <t>8 x 6 x 5/8</t>
  </si>
  <si>
    <t xml:space="preserve"> HSS8×6×5/8  </t>
  </si>
  <si>
    <t>8 x 6 x 1/2</t>
  </si>
  <si>
    <t>8 x 6 x 3/8</t>
  </si>
  <si>
    <t>8 x 6 x 5/16</t>
  </si>
  <si>
    <t>8 x 6 x 1/4</t>
  </si>
  <si>
    <t>8 x 6 x 3/16</t>
  </si>
  <si>
    <t>8 x 4 x 5/8</t>
  </si>
  <si>
    <t xml:space="preserve"> HSS8×4×5/8  </t>
  </si>
  <si>
    <t>8 x 4 x 1/2</t>
  </si>
  <si>
    <t>8 x 4 x 3/8</t>
  </si>
  <si>
    <t>8 x 4 x 5/16</t>
  </si>
  <si>
    <t>8 x 4 x 1/4</t>
  </si>
  <si>
    <t>8 x 4 x 3/16</t>
  </si>
  <si>
    <t>8 x 4 x 1/8</t>
  </si>
  <si>
    <t>8 x 3 x 1/2</t>
  </si>
  <si>
    <t xml:space="preserve"> HSS8×3×1/2  </t>
  </si>
  <si>
    <t>8 x 3 x 3/8</t>
  </si>
  <si>
    <t>8 x 3 x 5/16</t>
  </si>
  <si>
    <t>8 x 3 x 1/4</t>
  </si>
  <si>
    <t>8 x 3 x 3/16</t>
  </si>
  <si>
    <t>8 x 3 x 1/8</t>
  </si>
  <si>
    <t>8 x 2 x 3/8</t>
  </si>
  <si>
    <t xml:space="preserve"> HSS8×2×3/8  </t>
  </si>
  <si>
    <t>8 x 2 x 5/16</t>
  </si>
  <si>
    <t>8 x 2 x 1/4</t>
  </si>
  <si>
    <t>8 x 2 x 3/16</t>
  </si>
  <si>
    <t>8 x 2 x 1/8</t>
  </si>
  <si>
    <t>7 x 5 x 5/8</t>
  </si>
  <si>
    <t xml:space="preserve"> HSS7×5×5/8  </t>
  </si>
  <si>
    <t>7 x 5 x 1/2</t>
  </si>
  <si>
    <t>7 x 5 x 3/8</t>
  </si>
  <si>
    <t>7 x 5 x 5/16</t>
  </si>
  <si>
    <t>7 x 5 x 1/4</t>
  </si>
  <si>
    <t>7 x 5 x 3/16</t>
  </si>
  <si>
    <t>7 x 5 x 1/8</t>
  </si>
  <si>
    <t>7 x 4 x 1/2</t>
  </si>
  <si>
    <t xml:space="preserve"> HSS7×4×1/2  </t>
  </si>
  <si>
    <t>7 x 4 x 3/8</t>
  </si>
  <si>
    <t>7 x 4 x 5/16</t>
  </si>
  <si>
    <t>7 x 4 x 1/4</t>
  </si>
  <si>
    <t>7 x 4 x 3/16</t>
  </si>
  <si>
    <t>7 x 4 x 1/8</t>
  </si>
  <si>
    <t>7 x 3 x 1/2</t>
  </si>
  <si>
    <t xml:space="preserve"> HSS7×3×1/2  </t>
  </si>
  <si>
    <t>7 x 3 x 3/8</t>
  </si>
  <si>
    <t>7 x 3 x 5/16</t>
  </si>
  <si>
    <t>7 x 3 x 1/4</t>
  </si>
  <si>
    <t>7 x 3 x 3/16</t>
  </si>
  <si>
    <t>7 x 3 x 1/8</t>
  </si>
  <si>
    <t>6 x 5 x 1/2</t>
  </si>
  <si>
    <t>6 x 5 x 3/8</t>
  </si>
  <si>
    <t xml:space="preserve"> HSS6×5×3/8  </t>
  </si>
  <si>
    <t>6 x 5 x 5/16</t>
  </si>
  <si>
    <t>6 x 5 x 1/4</t>
  </si>
  <si>
    <t>6 x 5 x 3/16</t>
  </si>
  <si>
    <t>6 x 4 x 1/2</t>
  </si>
  <si>
    <t xml:space="preserve"> HSS6×4×1/2  </t>
  </si>
  <si>
    <t>6 x 4 x 3/8</t>
  </si>
  <si>
    <t>6 x 4 x 5/16</t>
  </si>
  <si>
    <t>6 x 4 x 1/4</t>
  </si>
  <si>
    <t>6 x 4 x 3/16</t>
  </si>
  <si>
    <t>6 x 4 x 1/8</t>
  </si>
  <si>
    <t>6 x 3 x 1/2</t>
  </si>
  <si>
    <t xml:space="preserve"> HSS6×3×1/2  </t>
  </si>
  <si>
    <t>6 x 3 x 3/8</t>
  </si>
  <si>
    <t>6 x 3 x 5/16</t>
  </si>
  <si>
    <t>6 x 3 x 1/4</t>
  </si>
  <si>
    <t>6 x 3 x 3/16</t>
  </si>
  <si>
    <t>6 x 3 x 1/8</t>
  </si>
  <si>
    <t>6 x 2 x 3/8</t>
  </si>
  <si>
    <t xml:space="preserve"> HSS6×2×3/8  </t>
  </si>
  <si>
    <t>6 x 2 x 5/16</t>
  </si>
  <si>
    <t>6 x 2 x 1/4</t>
  </si>
  <si>
    <t>6 x 2 x 3/16</t>
  </si>
  <si>
    <t>6 x 2 x 1/8</t>
  </si>
  <si>
    <t>5 x 4 x 1/2</t>
  </si>
  <si>
    <t xml:space="preserve"> HSS5×4×1/2  </t>
  </si>
  <si>
    <t>5 x 4 x 3/8</t>
  </si>
  <si>
    <t>5 x 4 x 5/16</t>
  </si>
  <si>
    <t>5 x 4 x 1/4</t>
  </si>
  <si>
    <t>5 x 4 x 3/16</t>
  </si>
  <si>
    <t>5 x 3 x 1/2</t>
  </si>
  <si>
    <t xml:space="preserve"> HSS5×3×1/2  </t>
  </si>
  <si>
    <t>5 x 3 x 3/8</t>
  </si>
  <si>
    <t>5 x 3 x 5/16</t>
  </si>
  <si>
    <t>5 x 3 x 1/4</t>
  </si>
  <si>
    <t>5 x 3 x 3/16</t>
  </si>
  <si>
    <t>5 x 3 x 1/8</t>
  </si>
  <si>
    <t>5 x 2 1/2 x 1/4</t>
  </si>
  <si>
    <t xml:space="preserve"> HSS5×21/2×1/4  </t>
  </si>
  <si>
    <t>5 x 2 1/2 x 3/16</t>
  </si>
  <si>
    <t>5 x 2 1/2 x 1/8</t>
  </si>
  <si>
    <t>5 x 2 x 3/8</t>
  </si>
  <si>
    <t xml:space="preserve"> HSS5×2×3/8  </t>
  </si>
  <si>
    <t>5 x 2 x 5/16</t>
  </si>
  <si>
    <t>5 x 2 x 1/4</t>
  </si>
  <si>
    <t>5 x 2 x 3/16</t>
  </si>
  <si>
    <t>5 x 2 x 1/8</t>
  </si>
  <si>
    <t>4 x 3 x 3/8</t>
  </si>
  <si>
    <t xml:space="preserve"> HSS4×3×3/8  </t>
  </si>
  <si>
    <t>4 x 3 x 5/16</t>
  </si>
  <si>
    <t>4 x 3 x 1/4</t>
  </si>
  <si>
    <t>4 x 3 x 3/16</t>
  </si>
  <si>
    <t>4 x 3 x 1/8</t>
  </si>
  <si>
    <t>4 x 2 1/2 x 5/16</t>
  </si>
  <si>
    <t xml:space="preserve"> HSS4×21/2×5/16  </t>
  </si>
  <si>
    <t>4 x 2 1/2 x 1/4</t>
  </si>
  <si>
    <t>4 x 2 1/2 x 3/16</t>
  </si>
  <si>
    <t>4 x 2 x 3/8</t>
  </si>
  <si>
    <t xml:space="preserve"> HSS4×2×3/8  </t>
  </si>
  <si>
    <t>4 x 2 x 5/16</t>
  </si>
  <si>
    <t>4 x 2 x 1/4</t>
  </si>
  <si>
    <t>4 x 2 x 3/16</t>
  </si>
  <si>
    <t>4 x 2 x 1/8</t>
  </si>
  <si>
    <t>3 1/2 x 2 1/2 x 3/8</t>
  </si>
  <si>
    <t xml:space="preserve"> HSS31/2×21/2×3/8  </t>
  </si>
  <si>
    <t>3 1/2 x 2 1/2 x 5/16</t>
  </si>
  <si>
    <t>3 1/2 x 2 1/2 x 1/4</t>
  </si>
  <si>
    <t>3 1/2 x 2 1/2 x 3/16</t>
  </si>
  <si>
    <t>3 1/2 x 2 1/2 x 1/8</t>
  </si>
  <si>
    <t>3 x 2 1/2 x 5/16</t>
  </si>
  <si>
    <t xml:space="preserve"> HSS3×21/2×5/16  </t>
  </si>
  <si>
    <t>3 x 2 1/2 x 1/4</t>
  </si>
  <si>
    <t>3 x 2 1/2 x 3/16</t>
  </si>
  <si>
    <t>3 x 2 1/2 x 1/8</t>
  </si>
  <si>
    <t>3 x 2 x 5/16</t>
  </si>
  <si>
    <t xml:space="preserve"> HSS3×2×5/16  </t>
  </si>
  <si>
    <t>3 x 2 x 1/4</t>
  </si>
  <si>
    <t>3 x 2 x 3/16</t>
  </si>
  <si>
    <t>3 x 2 x 1/8</t>
  </si>
  <si>
    <t>3 x 1 1/2 x 1/4</t>
  </si>
  <si>
    <t xml:space="preserve"> HSS3×11/2×1/4  </t>
  </si>
  <si>
    <t>3 x 1 1/2 x 3/16</t>
  </si>
  <si>
    <t>3 x 1 1/2 x 1/8</t>
  </si>
  <si>
    <t>3 x 1 x 1/8</t>
  </si>
  <si>
    <t xml:space="preserve"> HSS3×1×1/8  </t>
  </si>
  <si>
    <t>2 1/2 x 1 1/2 x 1/4</t>
  </si>
  <si>
    <t xml:space="preserve"> HSS21/2×11/2×1/4  </t>
  </si>
  <si>
    <t>2 1/2 x 1 1/2 x 3/16</t>
  </si>
  <si>
    <t>2 1/2 x 1 1/2 x 1/8</t>
  </si>
  <si>
    <t>2 1/4 x 2 1/4 x 1/4</t>
  </si>
  <si>
    <t>2 1/4 x 2 1/4 x 3/16</t>
  </si>
  <si>
    <t>2 1/4 x 2 1/4 x 1/8</t>
  </si>
  <si>
    <t>2 x 1 1/2 x 3/16</t>
  </si>
  <si>
    <t xml:space="preserve"> HSS2×11/2×3/16  </t>
  </si>
  <si>
    <t>2 x 1 x 3/16</t>
  </si>
  <si>
    <t xml:space="preserve"> HSS2×1×3/16  </t>
  </si>
  <si>
    <t>2 x 1 x 1/8</t>
  </si>
  <si>
    <t>16 x 16 x 5/8</t>
  </si>
  <si>
    <t xml:space="preserve"> HSS16×16×5/8  </t>
  </si>
  <si>
    <t>16 x 16 x 1/2</t>
  </si>
  <si>
    <t>16 x 16 x 3/8</t>
  </si>
  <si>
    <t>16 x 16 x 5/16</t>
  </si>
  <si>
    <t>14 x 14 x 5/8</t>
  </si>
  <si>
    <t xml:space="preserve"> HSS14×14×5/8  </t>
  </si>
  <si>
    <t>14 x 14 x 1/2</t>
  </si>
  <si>
    <t>14 x 14 x 3/8</t>
  </si>
  <si>
    <t>14 x 14 x 5/16</t>
  </si>
  <si>
    <t>12 x 12 x 5/8</t>
  </si>
  <si>
    <t xml:space="preserve"> HSS12×12×5/8  </t>
  </si>
  <si>
    <t>12 x 12 x 1/2</t>
  </si>
  <si>
    <t>12 x 12 x 3/8</t>
  </si>
  <si>
    <t>12 x 12 x 5/16</t>
  </si>
  <si>
    <t>12 x 12 x 1/4</t>
  </si>
  <si>
    <t>10 x 10 x 5/8</t>
  </si>
  <si>
    <t xml:space="preserve"> HSS10×10×5/8  </t>
  </si>
  <si>
    <t>10 x 10 x 1/2</t>
  </si>
  <si>
    <t>10 x 10 x 3/8</t>
  </si>
  <si>
    <t>10 x 10 x 5/16</t>
  </si>
  <si>
    <t>10 x 10 x 1/4</t>
  </si>
  <si>
    <t>10 x 10 x 3/16</t>
  </si>
  <si>
    <t>8 x 8 x 5/8</t>
  </si>
  <si>
    <t xml:space="preserve"> HSS8×8×5/8  </t>
  </si>
  <si>
    <t>8 x 8 x 1/2</t>
  </si>
  <si>
    <t>8 x 8 x 3/8</t>
  </si>
  <si>
    <t>8 x 8 x 5/16</t>
  </si>
  <si>
    <t>8 x 8 x 1/4</t>
  </si>
  <si>
    <t>8 x 8 x 3/16</t>
  </si>
  <si>
    <t>7 x 7 x 5/8</t>
  </si>
  <si>
    <t xml:space="preserve"> HSS7×7×5/8  </t>
  </si>
  <si>
    <t>7 x 7 x 1/2</t>
  </si>
  <si>
    <t>7 x 7 x 3/8</t>
  </si>
  <si>
    <t>7 x 7 x 5/16</t>
  </si>
  <si>
    <t>7 x 7 x 1/4</t>
  </si>
  <si>
    <t>7 x 7 x 3/16</t>
  </si>
  <si>
    <t>6 x 6 x 5/8</t>
  </si>
  <si>
    <t xml:space="preserve"> HSS6×6×5/8  </t>
  </si>
  <si>
    <t>6 x 6 x 1/2</t>
  </si>
  <si>
    <t>6 x 6 x 3/8</t>
  </si>
  <si>
    <t>6 x 6 x 5/16</t>
  </si>
  <si>
    <t>6 x 6 x 1/4</t>
  </si>
  <si>
    <t>6 x 6 x 3/16</t>
  </si>
  <si>
    <t>6 x 6 x 1/8</t>
  </si>
  <si>
    <t>5 1/2 x 5 1/2 x 3/8</t>
  </si>
  <si>
    <t xml:space="preserve"> HSS51/2×51/2×3/8  </t>
  </si>
  <si>
    <t>5 1/2 x 5 1/2 x 5/16</t>
  </si>
  <si>
    <t>5 1/2 x 5 1/2 x 1/4</t>
  </si>
  <si>
    <t>5 1/2 x 5 1/2 x 3/16</t>
  </si>
  <si>
    <t>5 1/2 x 5 1/2 x 1/8</t>
  </si>
  <si>
    <t>5 x 5 x 1/2</t>
  </si>
  <si>
    <t xml:space="preserve"> HSS5×5×1/2  </t>
  </si>
  <si>
    <t>5 x 5 x 3/8</t>
  </si>
  <si>
    <t>5 x 5 x 5/16</t>
  </si>
  <si>
    <t>5 x 5 x 1/4</t>
  </si>
  <si>
    <t>5 x 5 x 3/16</t>
  </si>
  <si>
    <t>5 x 5 x 1/8</t>
  </si>
  <si>
    <t>4 1/2 x 4 1/2 x 1/2</t>
  </si>
  <si>
    <t xml:space="preserve"> HSS41/2×41/2×1/2  </t>
  </si>
  <si>
    <t>4 1/2 x 4 1/2 x 3/8</t>
  </si>
  <si>
    <t>4 1/2 x 4 1/2 x 5/16</t>
  </si>
  <si>
    <t>4 1/2 x 4 1/2 x 1/4</t>
  </si>
  <si>
    <t>4 1/2 x 4 1/2 x 3/16</t>
  </si>
  <si>
    <t>4 1/2 x 4 1/2 x 1/8</t>
  </si>
  <si>
    <t>4 x 4 x 1/2</t>
  </si>
  <si>
    <t xml:space="preserve"> HSS4×4×1/2  </t>
  </si>
  <si>
    <t>4 x 4 x 3/8</t>
  </si>
  <si>
    <t>4 x 4 x 5/16</t>
  </si>
  <si>
    <t>4 x 4 x 1/4</t>
  </si>
  <si>
    <t>4 x 4 x 3/16</t>
  </si>
  <si>
    <t>4 x 4 x 1/8</t>
  </si>
  <si>
    <t>3 1/2 x 3 1/2 x 3/8</t>
  </si>
  <si>
    <t xml:space="preserve"> HSS31/2×31/2×3/8  </t>
  </si>
  <si>
    <t>3 1/2 x 3 1/2 x 5/16</t>
  </si>
  <si>
    <t>3 1/2 x 3 1/2 x 1/4</t>
  </si>
  <si>
    <t>3 1/2 x 3 1/2 x 3/16</t>
  </si>
  <si>
    <t>3 1/2 x 3 1/2 x 1/8</t>
  </si>
  <si>
    <t>3 x 3 x 3/8</t>
  </si>
  <si>
    <t xml:space="preserve"> HSS3×3×3/8  </t>
  </si>
  <si>
    <t>3 x 3 x 5/16</t>
  </si>
  <si>
    <t>3 x 3 x 1/4</t>
  </si>
  <si>
    <t>3 x 3 x 3/16</t>
  </si>
  <si>
    <t>3 x 3 x 1/8</t>
  </si>
  <si>
    <t>2 1/2 x 2 1/2 x 5/16</t>
  </si>
  <si>
    <t xml:space="preserve"> HSS21/2×21/2×5/16  </t>
  </si>
  <si>
    <t>2 1/2 x 2 1/2 x 1/4</t>
  </si>
  <si>
    <t>2 1/2 x 2 1/2 x 3/16</t>
  </si>
  <si>
    <t>2 1/2 x 2 1/2 x 1/8</t>
  </si>
  <si>
    <t xml:space="preserve"> HSS21/4×21/4×1/4  </t>
  </si>
  <si>
    <t>21/4 x 21/4 x 3/16</t>
  </si>
  <si>
    <t>21/4 x 21/4 x 1/8</t>
  </si>
  <si>
    <t>2 x 2 x 1/4</t>
  </si>
  <si>
    <t xml:space="preserve"> HSS2×2×1/4  </t>
  </si>
  <si>
    <t>2 x 2 x 3/16</t>
  </si>
  <si>
    <t>2 x 2 x 1/8</t>
  </si>
  <si>
    <t>13/4 x 13/4 x 3/16</t>
  </si>
  <si>
    <t xml:space="preserve"> HSS13/4×13/4×3/16  </t>
  </si>
  <si>
    <t>15/8 x 15/8 x 3/16</t>
  </si>
  <si>
    <t xml:space="preserve"> HSS15/8×15/8×3/16  </t>
  </si>
  <si>
    <t>15/8 x 15/8 x 1/8</t>
  </si>
  <si>
    <t>1 1/2 x 1 1/2 x 3/16</t>
  </si>
  <si>
    <t xml:space="preserve"> HSS11/2×11/2×3/16  </t>
  </si>
  <si>
    <t>1 1/2 x 1 1/2 x 1/8</t>
  </si>
  <si>
    <t>11/4 x 11/4 x 3/16</t>
  </si>
  <si>
    <t xml:space="preserve"> HSS11/4×11/4×3/16  </t>
  </si>
  <si>
    <t>11/4 x 11/4 x 1/8</t>
  </si>
  <si>
    <t>HSS Steel Pipe</t>
  </si>
  <si>
    <t>HSS 20.00 x 0.500</t>
  </si>
  <si>
    <t xml:space="preserve"> HSS20,000×0,500  </t>
  </si>
  <si>
    <t>HSS 20.00 x 0.375</t>
  </si>
  <si>
    <t xml:space="preserve"> ×0,375  </t>
  </si>
  <si>
    <t>HSS 18.00 x 0.500</t>
  </si>
  <si>
    <t xml:space="preserve"> HSS18,000×0,500  </t>
  </si>
  <si>
    <t>HSS 18.00 x 0.375</t>
  </si>
  <si>
    <t>HSS 16.00 x 0.500</t>
  </si>
  <si>
    <t xml:space="preserve"> HSS16,000×0,500  </t>
  </si>
  <si>
    <t>HSS 16.00 x 0.438</t>
  </si>
  <si>
    <t xml:space="preserve"> ×0,438  </t>
  </si>
  <si>
    <t>HSS 16.00 x 0.375</t>
  </si>
  <si>
    <t>HSS 16.00 x 0.312</t>
  </si>
  <si>
    <t xml:space="preserve"> ×0,312  </t>
  </si>
  <si>
    <t>HSS 14.00 x 0.500</t>
  </si>
  <si>
    <t xml:space="preserve"> HSS14,000×0,500  </t>
  </si>
  <si>
    <t>HSS 14.00 x 0.375</t>
  </si>
  <si>
    <t>HSS 14.00 x 0.312</t>
  </si>
  <si>
    <t>HSS 12.75 x 0.500</t>
  </si>
  <si>
    <t xml:space="preserve"> HSS12,750×0,500  </t>
  </si>
  <si>
    <t>HSS 12.75 x 0.375</t>
  </si>
  <si>
    <t>HSS 12.75 x 0.250</t>
  </si>
  <si>
    <t xml:space="preserve"> ×0,250  </t>
  </si>
  <si>
    <t>HSS 12.50 x 0.625</t>
  </si>
  <si>
    <t xml:space="preserve"> HSS12,500×0,625  </t>
  </si>
  <si>
    <t>HSS 12.50 x 0.500</t>
  </si>
  <si>
    <t xml:space="preserve"> ×0,500  </t>
  </si>
  <si>
    <t>HSS 12.50 x 0.375</t>
  </si>
  <si>
    <t>HSS 12.50 x 0.312</t>
  </si>
  <si>
    <t>HSS 12.50 x 0.250</t>
  </si>
  <si>
    <t>HSS 12.50 x 0.188</t>
  </si>
  <si>
    <t xml:space="preserve"> ×0,188  </t>
  </si>
  <si>
    <t>HSS 11.25 x 0.625</t>
  </si>
  <si>
    <t xml:space="preserve"> HSS11,250×0,625  </t>
  </si>
  <si>
    <t>HSS 11.25 x 0.500</t>
  </si>
  <si>
    <t>HSS 11.25 x 0.375</t>
  </si>
  <si>
    <t>HSS 11.25 x 0.312</t>
  </si>
  <si>
    <t>HSS 11.25 x 0.250</t>
  </si>
  <si>
    <t>HSS 11.25 x 0.188</t>
  </si>
  <si>
    <t>HSS 10.75 x 0.500</t>
  </si>
  <si>
    <t xml:space="preserve"> HSS10,750×0,500  </t>
  </si>
  <si>
    <t>HSS 10.75 x 0.250</t>
  </si>
  <si>
    <t>HSS 10.00 x 0.625</t>
  </si>
  <si>
    <t xml:space="preserve"> HSS10,000×0,625  </t>
  </si>
  <si>
    <t>HSS 10.00 x 0.500</t>
  </si>
  <si>
    <t>HSS 10.00 x 0.375</t>
  </si>
  <si>
    <t>HSS 10.00 x 0.312</t>
  </si>
  <si>
    <t>HSS 10.00 x 0.250</t>
  </si>
  <si>
    <t>HSS 10.00 x 0.188</t>
  </si>
  <si>
    <t>HSS 9.625 x 0.500</t>
  </si>
  <si>
    <t xml:space="preserve"> HSS9,625×0,500  </t>
  </si>
  <si>
    <t>HSS 9.625 x 0.375</t>
  </si>
  <si>
    <t>HSS 9.625 x 0.312</t>
  </si>
  <si>
    <t>HSS 9.625 x 0.250</t>
  </si>
  <si>
    <t>HSS 9.625 x 0.188</t>
  </si>
  <si>
    <t>HSS 8.75 x 0.500</t>
  </si>
  <si>
    <t xml:space="preserve"> HSS8,750×0,500  </t>
  </si>
  <si>
    <t>HSS 8.75 x 0.375</t>
  </si>
  <si>
    <t>HSS 8.75 x 0.312</t>
  </si>
  <si>
    <t>HSS 8.75 x 0.250</t>
  </si>
  <si>
    <t>HSS 8.75 x 0.188</t>
  </si>
  <si>
    <t>HSS 8.625 x 0.500</t>
  </si>
  <si>
    <t xml:space="preserve"> HSS8,625×0,500  </t>
  </si>
  <si>
    <t>HSS 8.625 x 0.375</t>
  </si>
  <si>
    <t>HSS 8.625 x 0.322</t>
  </si>
  <si>
    <t xml:space="preserve"> ×0,322  </t>
  </si>
  <si>
    <t>HSS 8.625 x 0.250</t>
  </si>
  <si>
    <t>HSS 8.625 x 0.188</t>
  </si>
  <si>
    <t>HSS 7.625 x 0.125</t>
  </si>
  <si>
    <t xml:space="preserve"> HSS7,625×0,125  </t>
  </si>
  <si>
    <t>HSS 7.50 x 0.500</t>
  </si>
  <si>
    <t xml:space="preserve"> HSS7,500×0,500  </t>
  </si>
  <si>
    <t>HSS 7.50 x 0.375</t>
  </si>
  <si>
    <t>HSS 7.50 x 0.312</t>
  </si>
  <si>
    <t>HSS 7.50 x 0.250</t>
  </si>
  <si>
    <t>HSS 7.50 x 0.188</t>
  </si>
  <si>
    <t>HSS 7.00 x 0.500</t>
  </si>
  <si>
    <t xml:space="preserve"> HSS7,000×0,500  </t>
  </si>
  <si>
    <t>HSS 7.00 x 0.375</t>
  </si>
  <si>
    <t>HSS 7.00 x 0.312</t>
  </si>
  <si>
    <t>HSS 7.00 x 0.250</t>
  </si>
  <si>
    <t>HSS 7.00 x 0.188</t>
  </si>
  <si>
    <t>HSS 7.00 x 0.125</t>
  </si>
  <si>
    <t xml:space="preserve"> ×0,125  </t>
  </si>
  <si>
    <t>HSS 6.875 x 0.500</t>
  </si>
  <si>
    <t xml:space="preserve"> HSS6,875×0,500  </t>
  </si>
  <si>
    <t>HSS 6.875 x 0.375</t>
  </si>
  <si>
    <t>HSS 6.875 x 0.312</t>
  </si>
  <si>
    <t>HSS 6.875 x 0.250</t>
  </si>
  <si>
    <t>HSS 6.875 x 0.188</t>
  </si>
  <si>
    <t>HSS 6.625 x 0.500</t>
  </si>
  <si>
    <t xml:space="preserve"> HSS6,625×0,500  </t>
  </si>
  <si>
    <t>HSS 6.625 x 0.432</t>
  </si>
  <si>
    <t xml:space="preserve"> ×0,432  </t>
  </si>
  <si>
    <t>HSS 6.625 x 0.375</t>
  </si>
  <si>
    <t>HSS 6.625 x 0.312</t>
  </si>
  <si>
    <t>HSS 6.625 x 0.280</t>
  </si>
  <si>
    <t xml:space="preserve"> ×0,280  </t>
  </si>
  <si>
    <t>HSS 6.625 x 0.250</t>
  </si>
  <si>
    <t>HSS 6.625 x 0.188</t>
  </si>
  <si>
    <t>HSS 6.625 x 0.125</t>
  </si>
  <si>
    <t>HSS 6.125 x 0.500</t>
  </si>
  <si>
    <t xml:space="preserve"> HSS6,125×0,500  </t>
  </si>
  <si>
    <t>HSS 6.125 x 0.375</t>
  </si>
  <si>
    <t>HSS 6.125 x 0.312</t>
  </si>
  <si>
    <t>HSS 6.125 x 0.250</t>
  </si>
  <si>
    <t>HSS 6.125 x 0.188</t>
  </si>
  <si>
    <t>HSS 6.00 x 0.500</t>
  </si>
  <si>
    <t xml:space="preserve"> HSS6,000×0,500  </t>
  </si>
  <si>
    <t>HSS 6.00 x 0.375</t>
  </si>
  <si>
    <t>HSS 6.00 x 0.312</t>
  </si>
  <si>
    <t>HSS 6.00 x 0.280</t>
  </si>
  <si>
    <t>HSS 6.00 x 0.250</t>
  </si>
  <si>
    <t>HSS 6.00 x 0.188</t>
  </si>
  <si>
    <t>HSS 6.00 x 0.125</t>
  </si>
  <si>
    <t>HSS 5.563 x 0.375</t>
  </si>
  <si>
    <t xml:space="preserve"> HSS5,563×0,375  </t>
  </si>
  <si>
    <t>HSS 5.563 x 0.258</t>
  </si>
  <si>
    <t xml:space="preserve"> ×0,258  </t>
  </si>
  <si>
    <t>HSS 5.563 x 0.188</t>
  </si>
  <si>
    <t>HSS 5.563 x 0.134</t>
  </si>
  <si>
    <t xml:space="preserve"> ×0,134  </t>
  </si>
  <si>
    <t>HSS 5.50 x 0.500</t>
  </si>
  <si>
    <t xml:space="preserve"> HSS5,500×0,500  </t>
  </si>
  <si>
    <t>HSS 5.50 x 0.375</t>
  </si>
  <si>
    <t>HSS 5.50 x 0.258</t>
  </si>
  <si>
    <t>HSS 5.00 x 0.500</t>
  </si>
  <si>
    <t xml:space="preserve"> HSS5,000×0,500  </t>
  </si>
  <si>
    <t>HSS 5.00 x 0.375</t>
  </si>
  <si>
    <t>HSS 5.00 x 0.312</t>
  </si>
  <si>
    <t>HSS 5.00 x 0.258</t>
  </si>
  <si>
    <t>HSS 5.00 x 0.250</t>
  </si>
  <si>
    <t>HSS 5.00 x 0.188</t>
  </si>
  <si>
    <t>HSS 5.00 x 0.125</t>
  </si>
  <si>
    <t>HSS 4.50 x 0.337</t>
  </si>
  <si>
    <t xml:space="preserve"> HSS4,500×0,337  </t>
  </si>
  <si>
    <t>HSS 4.50 x 0.237</t>
  </si>
  <si>
    <t xml:space="preserve"> ×0,237  </t>
  </si>
  <si>
    <t>HSS 4.50 x 0.188</t>
  </si>
  <si>
    <t>HSS 4.50 x 0.125</t>
  </si>
  <si>
    <t>HSS 4.00 x 0.337</t>
  </si>
  <si>
    <t xml:space="preserve"> HSS4,000×0,337  </t>
  </si>
  <si>
    <t>HSS 4.00 x 0.313</t>
  </si>
  <si>
    <t xml:space="preserve"> ×0,313  </t>
  </si>
  <si>
    <t>HSS 4.00 x 0.250</t>
  </si>
  <si>
    <t>HSS 4.00 x 0.237</t>
  </si>
  <si>
    <t>HSS 4.00 x 0.226</t>
  </si>
  <si>
    <t xml:space="preserve"> ×0,226  </t>
  </si>
  <si>
    <t>HSS 4.00 x 0.220</t>
  </si>
  <si>
    <t xml:space="preserve"> ×0,220  </t>
  </si>
  <si>
    <t>HSS 4.00 x 0.188</t>
  </si>
  <si>
    <t>HSS 4.00 x 0.125</t>
  </si>
  <si>
    <t>HSS 3.50 x 0.313</t>
  </si>
  <si>
    <t xml:space="preserve"> HSS3,500×0,313  </t>
  </si>
  <si>
    <t>HSS 3.50 x 0.300</t>
  </si>
  <si>
    <t xml:space="preserve"> ×0,300  </t>
  </si>
  <si>
    <t>HSS 3.50 x 0.250</t>
  </si>
  <si>
    <t>HSS 3.50 x 0.216</t>
  </si>
  <si>
    <t xml:space="preserve"> ×0,216  </t>
  </si>
  <si>
    <t>HSS 3.50 x 0.203</t>
  </si>
  <si>
    <t xml:space="preserve"> ×0,203  </t>
  </si>
  <si>
    <t>HSS 3.50 x 0.188</t>
  </si>
  <si>
    <t>HSS 3.50 x 0.125</t>
  </si>
  <si>
    <t>HSS 3.00 x 0.313</t>
  </si>
  <si>
    <t xml:space="preserve"> HSS3,000×0,300  </t>
  </si>
  <si>
    <t>HSS 3.00 x 0.250</t>
  </si>
  <si>
    <t>HSS 3.00 x 0.216</t>
  </si>
  <si>
    <t>HSS 3.00 x 0.203</t>
  </si>
  <si>
    <t>HSS 3.00 x 0.188</t>
  </si>
  <si>
    <t>HSS 3.00 x 0.152</t>
  </si>
  <si>
    <t xml:space="preserve"> ×0,152  </t>
  </si>
  <si>
    <t>HSS 3.00 x 0.134</t>
  </si>
  <si>
    <t>HSS 3.00 x 0.120</t>
  </si>
  <si>
    <t xml:space="preserve"> ×0,120  </t>
  </si>
  <si>
    <t>HSS 2.87 x 0.250</t>
  </si>
  <si>
    <t xml:space="preserve"> HSS2,875×0,250  </t>
  </si>
  <si>
    <t>HSS 2.87 x 0.203</t>
  </si>
  <si>
    <t>HSS 2.87 x 0.188</t>
  </si>
  <si>
    <t>HSS 2.87 x 0.125</t>
  </si>
  <si>
    <t>HSS 2.50 x 0.250</t>
  </si>
  <si>
    <t xml:space="preserve"> HSS2,500×0,250  </t>
  </si>
  <si>
    <t>HSS 2.50 x 0.188</t>
  </si>
  <si>
    <t>HSS 2.50 x 0.125</t>
  </si>
  <si>
    <t>HSS 2.375 x 0.250</t>
  </si>
  <si>
    <t xml:space="preserve"> HSS2,375×0,250  </t>
  </si>
  <si>
    <t>HSS 2.375 x 0.218</t>
  </si>
  <si>
    <t xml:space="preserve"> ×0,218  </t>
  </si>
  <si>
    <t>HSS 2.375 x 0.188</t>
  </si>
  <si>
    <t>HSS 2.375 x 0.154</t>
  </si>
  <si>
    <t xml:space="preserve"> ×0,154  </t>
  </si>
  <si>
    <t>HSS 2.375 x 0.125</t>
  </si>
  <si>
    <t>HSS 1.90 x 0.145</t>
  </si>
  <si>
    <t xml:space="preserve"> HSS1,900×0,145  </t>
  </si>
  <si>
    <t>HSS 1.66 x 0.140</t>
  </si>
  <si>
    <t xml:space="preserve"> HSS1,660×0,140  </t>
  </si>
  <si>
    <t>Standard Steel Pipe</t>
  </si>
  <si>
    <t>12 x 0.375</t>
  </si>
  <si>
    <t>10 x 0.365</t>
  </si>
  <si>
    <t>8 x 0.322</t>
  </si>
  <si>
    <t>6 x 0.28</t>
  </si>
  <si>
    <t>5 x 0.258</t>
  </si>
  <si>
    <t>4 x 0.237</t>
  </si>
  <si>
    <t>3 1/2 x 0.226</t>
  </si>
  <si>
    <t>3 x 0.216</t>
  </si>
  <si>
    <t>2 1/2 x 0.203</t>
  </si>
  <si>
    <t>2 x 0.154</t>
  </si>
  <si>
    <t>1 1/2 x 0.145</t>
  </si>
  <si>
    <t>1 1/4 x 0.14</t>
  </si>
  <si>
    <t>1 x 0.133</t>
  </si>
  <si>
    <t>3/4 x 0.113</t>
  </si>
  <si>
    <t xml:space="preserve"> 3/4  </t>
  </si>
  <si>
    <t>1/2 x 0.109</t>
  </si>
  <si>
    <t xml:space="preserve"> 1/2  </t>
  </si>
  <si>
    <t>Extra Strong Pipe</t>
  </si>
  <si>
    <t>12 x 0.5</t>
  </si>
  <si>
    <t>10 x 0.5</t>
  </si>
  <si>
    <t>8 x 0.5</t>
  </si>
  <si>
    <t>6 x 0.432</t>
  </si>
  <si>
    <t>5 x 0.375</t>
  </si>
  <si>
    <t>4 x 0.337</t>
  </si>
  <si>
    <t>3 1/2 x 0.318</t>
  </si>
  <si>
    <t>3 x 0.3</t>
  </si>
  <si>
    <t>2 1/2 x 0.276</t>
  </si>
  <si>
    <t>2 x 0.218</t>
  </si>
  <si>
    <t>1 1/2 x 0.2</t>
  </si>
  <si>
    <t>1 1/4 x 0.191</t>
  </si>
  <si>
    <t>1 x 0.179</t>
  </si>
  <si>
    <t>3/4 x 0.154</t>
  </si>
  <si>
    <t>1/2 x 0.147</t>
  </si>
  <si>
    <t>Double Extra Strong Pipe</t>
  </si>
  <si>
    <t>8 x 0.875</t>
  </si>
  <si>
    <t>6 x 0.864</t>
  </si>
  <si>
    <t>5 x 0.75</t>
  </si>
  <si>
    <t>4 x 0.674</t>
  </si>
  <si>
    <t>3 1/2 x 0.638</t>
  </si>
  <si>
    <t>3 x 0.6</t>
  </si>
  <si>
    <t>2 1/2 x 0.552</t>
  </si>
  <si>
    <t>2 x 0.436</t>
  </si>
  <si>
    <t>Beam Type</t>
  </si>
  <si>
    <t>WT columns</t>
  </si>
  <si>
    <t>Overspray</t>
  </si>
  <si>
    <t>Backoffice Member Type</t>
  </si>
  <si>
    <t>Estimator Mode</t>
  </si>
  <si>
    <t>Competitors</t>
  </si>
  <si>
    <t>Wide flange solid columns</t>
  </si>
  <si>
    <t>W4 x 13</t>
  </si>
  <si>
    <t>WT 2 x 6.5</t>
  </si>
  <si>
    <t xml:space="preserve">C15 x 50  </t>
  </si>
  <si>
    <t xml:space="preserve">MC18 x 58  </t>
  </si>
  <si>
    <t>Thermosorb_VOC</t>
  </si>
  <si>
    <t>W5 x 16</t>
  </si>
  <si>
    <t>WT 2.5 x 8</t>
  </si>
  <si>
    <t xml:space="preserve">C15 x 40  </t>
  </si>
  <si>
    <t xml:space="preserve">MC18 x 51.9  </t>
  </si>
  <si>
    <t>Closed Column2</t>
  </si>
  <si>
    <t>W5 x 19</t>
  </si>
  <si>
    <t>WT 2.5 x 9.5</t>
  </si>
  <si>
    <t xml:space="preserve">C15 x 33.9  </t>
  </si>
  <si>
    <t xml:space="preserve">MC18 x 45.8  </t>
  </si>
  <si>
    <t>Unrestrained Beam3</t>
  </si>
  <si>
    <t>W6 x 9</t>
  </si>
  <si>
    <t>WT 3 x 4.5</t>
  </si>
  <si>
    <t xml:space="preserve">C12 x 30  </t>
  </si>
  <si>
    <t xml:space="preserve">MC18 x 42.7  </t>
  </si>
  <si>
    <t>Restrained Beam4</t>
  </si>
  <si>
    <t>W6 x 12</t>
  </si>
  <si>
    <t>WT 3 x 6</t>
  </si>
  <si>
    <t xml:space="preserve">C12 x 25  </t>
  </si>
  <si>
    <t xml:space="preserve">MC13 x 50  </t>
  </si>
  <si>
    <t>W6 x 16</t>
  </si>
  <si>
    <t>WT 3 x 8</t>
  </si>
  <si>
    <t xml:space="preserve">C12 x 20.7  </t>
  </si>
  <si>
    <t xml:space="preserve">MC13 x 40  </t>
  </si>
  <si>
    <t>W6 x 15</t>
  </si>
  <si>
    <t>WT 3 x 7.5</t>
  </si>
  <si>
    <t xml:space="preserve">C10 x 30  </t>
  </si>
  <si>
    <t xml:space="preserve">MC13 x 35  </t>
  </si>
  <si>
    <t>W6 x 20</t>
  </si>
  <si>
    <t>WT 3 x 10</t>
  </si>
  <si>
    <t xml:space="preserve">C10 x 25  </t>
  </si>
  <si>
    <t xml:space="preserve">MC13 x 31.8  </t>
  </si>
  <si>
    <t>W6 x 25</t>
  </si>
  <si>
    <t>WT 3 x 12.5</t>
  </si>
  <si>
    <t xml:space="preserve">C10 x 20  </t>
  </si>
  <si>
    <t xml:space="preserve">MC12 x 50  </t>
  </si>
  <si>
    <t>W8 x 10</t>
  </si>
  <si>
    <t>WT 4 x 5</t>
  </si>
  <si>
    <t xml:space="preserve">C10 x 15.3  </t>
  </si>
  <si>
    <t xml:space="preserve">MC12 x 45  </t>
  </si>
  <si>
    <t>W8 x 13</t>
  </si>
  <si>
    <t>WT 4 x 6.5</t>
  </si>
  <si>
    <t xml:space="preserve">C9 x 20  </t>
  </si>
  <si>
    <t xml:space="preserve">MC12 x 40  </t>
  </si>
  <si>
    <t>W8 x 15</t>
  </si>
  <si>
    <t>WT 4 x 7.5</t>
  </si>
  <si>
    <t xml:space="preserve">C9 x 15  </t>
  </si>
  <si>
    <t xml:space="preserve">MC12 x 35  </t>
  </si>
  <si>
    <t>W8 x 18</t>
  </si>
  <si>
    <t>WT 4 x 9</t>
  </si>
  <si>
    <t xml:space="preserve">C9 x 13.4  </t>
  </si>
  <si>
    <t xml:space="preserve">MC12 x 31  </t>
  </si>
  <si>
    <t>W8 x 21</t>
  </si>
  <si>
    <t>WT 4 x 10.5</t>
  </si>
  <si>
    <t xml:space="preserve">C8 x 18.75  </t>
  </si>
  <si>
    <t xml:space="preserve">MC12 x 10.6  </t>
  </si>
  <si>
    <t>W8 x 24</t>
  </si>
  <si>
    <t>WT 4 x 12</t>
  </si>
  <si>
    <t xml:space="preserve">C8 x 13.75  </t>
  </si>
  <si>
    <t xml:space="preserve">MC10 x 41.1  </t>
  </si>
  <si>
    <t>W8 x 28</t>
  </si>
  <si>
    <t>WT 4 x 14</t>
  </si>
  <si>
    <t xml:space="preserve">C8 x 11.5  </t>
  </si>
  <si>
    <t xml:space="preserve">MC10 x 33.6  </t>
  </si>
  <si>
    <t>W8 x 31</t>
  </si>
  <si>
    <t>WT 4 x 15.5</t>
  </si>
  <si>
    <t xml:space="preserve">C7 x 14.75  </t>
  </si>
  <si>
    <t xml:space="preserve">MC10 x 28.5  </t>
  </si>
  <si>
    <t>W8 x 35</t>
  </si>
  <si>
    <t>WT 4 x 17.5</t>
  </si>
  <si>
    <t xml:space="preserve">C7 x 12.25  </t>
  </si>
  <si>
    <t xml:space="preserve">MC10 x 25  </t>
  </si>
  <si>
    <t>W8 x 40</t>
  </si>
  <si>
    <t>WT 4 x 20</t>
  </si>
  <si>
    <t xml:space="preserve">C7 x 9.8  </t>
  </si>
  <si>
    <t xml:space="preserve">MC10 x 22  </t>
  </si>
  <si>
    <t>W8 x 48</t>
  </si>
  <si>
    <t>WT 4 x 24</t>
  </si>
  <si>
    <t xml:space="preserve">C6 x 13  </t>
  </si>
  <si>
    <t xml:space="preserve">MC10 x 8.4  </t>
  </si>
  <si>
    <t>W8 x 58</t>
  </si>
  <si>
    <t>WT 4 x 29</t>
  </si>
  <si>
    <t xml:space="preserve">C6 x 10.5  </t>
  </si>
  <si>
    <t xml:space="preserve">MC9 x 25.4  </t>
  </si>
  <si>
    <t>W8 x 67</t>
  </si>
  <si>
    <t>WT 4 x 33.5</t>
  </si>
  <si>
    <t xml:space="preserve">C6 x 8.2  </t>
  </si>
  <si>
    <t xml:space="preserve">MC9 x 23.9  </t>
  </si>
  <si>
    <t>W10 x 12</t>
  </si>
  <si>
    <t>WT 5 x 6</t>
  </si>
  <si>
    <t xml:space="preserve">C5 x 9  </t>
  </si>
  <si>
    <t xml:space="preserve">MC8 x 22.8  </t>
  </si>
  <si>
    <t>W10 x 15</t>
  </si>
  <si>
    <t>WT 5 x 7.5</t>
  </si>
  <si>
    <t xml:space="preserve">C5 x 6.7  </t>
  </si>
  <si>
    <t xml:space="preserve">MC8 x 21.4  </t>
  </si>
  <si>
    <t>W10 x 17</t>
  </si>
  <si>
    <t>WT 5 x 8.5</t>
  </si>
  <si>
    <t xml:space="preserve">C4 x 7.25  </t>
  </si>
  <si>
    <t xml:space="preserve">MC8 x 20  </t>
  </si>
  <si>
    <t>W10 x 19</t>
  </si>
  <si>
    <t>WT 5 x 9.5</t>
  </si>
  <si>
    <t xml:space="preserve">C4 x 5.4  </t>
  </si>
  <si>
    <t xml:space="preserve">MC8 x 18.7  </t>
  </si>
  <si>
    <t>W10 x 22</t>
  </si>
  <si>
    <t>WT 5 x 11</t>
  </si>
  <si>
    <t xml:space="preserve">C4 x 4.5  </t>
  </si>
  <si>
    <t xml:space="preserve">MC8 x 8.5  </t>
  </si>
  <si>
    <t>W10 x 26</t>
  </si>
  <si>
    <t>WT 5 x 13</t>
  </si>
  <si>
    <t xml:space="preserve">C3 x 6  </t>
  </si>
  <si>
    <t xml:space="preserve">MC7 x 22.7  </t>
  </si>
  <si>
    <t>W10 x 30</t>
  </si>
  <si>
    <t>WT 5 x 15</t>
  </si>
  <si>
    <t xml:space="preserve">C3 x 5  </t>
  </si>
  <si>
    <t xml:space="preserve">MC7 x 19.1  </t>
  </si>
  <si>
    <t>W10 x 33</t>
  </si>
  <si>
    <t>WT 5 x 16.5</t>
  </si>
  <si>
    <t xml:space="preserve">C3 x 4.1  </t>
  </si>
  <si>
    <t xml:space="preserve">MC6 x 18  </t>
  </si>
  <si>
    <t>W10 x 39</t>
  </si>
  <si>
    <t>WT 5 x 19.5</t>
  </si>
  <si>
    <t xml:space="preserve">MC6 x 15.3  </t>
  </si>
  <si>
    <t>W10 x 45</t>
  </si>
  <si>
    <t>WT 5 x 22.5</t>
  </si>
  <si>
    <t xml:space="preserve">MC6 x 16.3  </t>
  </si>
  <si>
    <t>W10 x 49</t>
  </si>
  <si>
    <t>WT 5 x 24.5</t>
  </si>
  <si>
    <t xml:space="preserve">MC6 x 15.1  </t>
  </si>
  <si>
    <t>W10 x 54</t>
  </si>
  <si>
    <t>WT 5 x 27</t>
  </si>
  <si>
    <t xml:space="preserve">MC6 x 12  </t>
  </si>
  <si>
    <t>W10 x 60</t>
  </si>
  <si>
    <t>WT 5 x 30</t>
  </si>
  <si>
    <t>W10 x 68</t>
  </si>
  <si>
    <t>WT 5 x 34</t>
  </si>
  <si>
    <t>W10 x 77</t>
  </si>
  <si>
    <t>WT 5 x 38.5</t>
  </si>
  <si>
    <t>W10 x 88</t>
  </si>
  <si>
    <t>WT 5 x 44</t>
  </si>
  <si>
    <t>W10 x 100</t>
  </si>
  <si>
    <t>WT 5 x 50</t>
  </si>
  <si>
    <t>W10 x 112</t>
  </si>
  <si>
    <t>WT 5 x 56</t>
  </si>
  <si>
    <t>W12 x 14</t>
  </si>
  <si>
    <t>WT 6 x 7</t>
  </si>
  <si>
    <t>W12 x 16</t>
  </si>
  <si>
    <t>WT 6 x 8</t>
  </si>
  <si>
    <t>W12 x 19</t>
  </si>
  <si>
    <t>WT 6 x 9.5</t>
  </si>
  <si>
    <t>W12 x 22</t>
  </si>
  <si>
    <t>WT 6 x 11</t>
  </si>
  <si>
    <t>W12 x 26</t>
  </si>
  <si>
    <t>WT 6 x 13</t>
  </si>
  <si>
    <t>W12 x 30</t>
  </si>
  <si>
    <t>WT 6 x 15</t>
  </si>
  <si>
    <t>W12 x 35</t>
  </si>
  <si>
    <t>WT 6 x 17.5</t>
  </si>
  <si>
    <t>W12 x 40</t>
  </si>
  <si>
    <t>WT 6 x 20</t>
  </si>
  <si>
    <t>W12 x 45</t>
  </si>
  <si>
    <t>WT 6 x 22.5</t>
  </si>
  <si>
    <t>W12 x 50</t>
  </si>
  <si>
    <t>WT 6 x 25</t>
  </si>
  <si>
    <t>W12 x 53</t>
  </si>
  <si>
    <t>WT 6 x 26.5</t>
  </si>
  <si>
    <t>W12 x 58</t>
  </si>
  <si>
    <t>WT 6 x 29</t>
  </si>
  <si>
    <t>W12 x 65</t>
  </si>
  <si>
    <t>WT 6 x 32.5</t>
  </si>
  <si>
    <t>W12 x 72</t>
  </si>
  <si>
    <t>WT 6 x 36</t>
  </si>
  <si>
    <t>W12 x 79</t>
  </si>
  <si>
    <t>WT 6 x 39.5</t>
  </si>
  <si>
    <t>W12 x 87</t>
  </si>
  <si>
    <t>WT 6 x 43.5</t>
  </si>
  <si>
    <t>W12 x 96</t>
  </si>
  <si>
    <t>WT 6 x 48</t>
  </si>
  <si>
    <t>W12 x 106</t>
  </si>
  <si>
    <t>WT 6 x 53</t>
  </si>
  <si>
    <t>W12 x 120</t>
  </si>
  <si>
    <t>WT 6 x 60</t>
  </si>
  <si>
    <t>W12 x 136</t>
  </si>
  <si>
    <t>WT 6 x 68</t>
  </si>
  <si>
    <t>W12 x 152</t>
  </si>
  <si>
    <t>WT 6 x 76</t>
  </si>
  <si>
    <t>W12 x 170</t>
  </si>
  <si>
    <t>WT 6 x 85</t>
  </si>
  <si>
    <t>W12 x 190</t>
  </si>
  <si>
    <t>WT 6 x 95</t>
  </si>
  <si>
    <t>W12 x 210</t>
  </si>
  <si>
    <t>WT 6 x 105</t>
  </si>
  <si>
    <t>W12 x 230</t>
  </si>
  <si>
    <t>WT 6 x 115</t>
  </si>
  <si>
    <t>W12 x 252</t>
  </si>
  <si>
    <t>WT 6 x 126</t>
  </si>
  <si>
    <t>W12 x 279</t>
  </si>
  <si>
    <t>WT 6 x 139.5</t>
  </si>
  <si>
    <t>W12 x 305</t>
  </si>
  <si>
    <t>WT 6 x 152.5</t>
  </si>
  <si>
    <t>W12 x 336</t>
  </si>
  <si>
    <t>WT 6 x 168</t>
  </si>
  <si>
    <t>W14 x 22</t>
  </si>
  <si>
    <t>WT 7 x 11</t>
  </si>
  <si>
    <t>W14 x 26</t>
  </si>
  <si>
    <t>WT 7 x 13</t>
  </si>
  <si>
    <t>W14 x 30</t>
  </si>
  <si>
    <t>WT 7 x 15</t>
  </si>
  <si>
    <t>W14 x 34</t>
  </si>
  <si>
    <t>WT 7 x 17</t>
  </si>
  <si>
    <t>W14 x 38</t>
  </si>
  <si>
    <t>WT 7 x 19</t>
  </si>
  <si>
    <t>W14 x 43</t>
  </si>
  <si>
    <t>WT 7 x 21.5</t>
  </si>
  <si>
    <t>W14 x 48</t>
  </si>
  <si>
    <t>WT 7 x 24</t>
  </si>
  <si>
    <t>W14 x 53</t>
  </si>
  <si>
    <t>WT 7 x 26.5</t>
  </si>
  <si>
    <t>W14 x 61</t>
  </si>
  <si>
    <t>WT 7 x 30.5</t>
  </si>
  <si>
    <t>W14 x 68</t>
  </si>
  <si>
    <t>WT 7 x 34</t>
  </si>
  <si>
    <t>W14 x 74</t>
  </si>
  <si>
    <t>WT 7 x 37</t>
  </si>
  <si>
    <t>W14 x 82</t>
  </si>
  <si>
    <t>WT 7 x 41</t>
  </si>
  <si>
    <t>W14 x 90</t>
  </si>
  <si>
    <t>WT 7 x 45</t>
  </si>
  <si>
    <t>W14 x 99</t>
  </si>
  <si>
    <t>WT 7 x 49.5</t>
  </si>
  <si>
    <t>W14 x 109</t>
  </si>
  <si>
    <t>WT 7 x 54.5</t>
  </si>
  <si>
    <t>W14 x 120</t>
  </si>
  <si>
    <t>WT 7 x 60</t>
  </si>
  <si>
    <t>W14 x 132</t>
  </si>
  <si>
    <t>WT 7 x 66</t>
  </si>
  <si>
    <t>W14 x 145</t>
  </si>
  <si>
    <t>WT 7 x 72.5</t>
  </si>
  <si>
    <t>W14 x 159</t>
  </si>
  <si>
    <t>WT 7 x 79.5</t>
  </si>
  <si>
    <t>W14 x 176</t>
  </si>
  <si>
    <t>WT 7 x 88</t>
  </si>
  <si>
    <t>W14 x 193</t>
  </si>
  <si>
    <t>WT 7 x 96.5</t>
  </si>
  <si>
    <t>W14 x 211</t>
  </si>
  <si>
    <t>WT 7 x 105.5</t>
  </si>
  <si>
    <t>W14 x 233</t>
  </si>
  <si>
    <t>WT 7 x 116.5</t>
  </si>
  <si>
    <t>W14 x 257</t>
  </si>
  <si>
    <t>WT 7 x 128.5</t>
  </si>
  <si>
    <t>W14 x 283</t>
  </si>
  <si>
    <t>WT 7 x 141.5</t>
  </si>
  <si>
    <t>W14 x 311</t>
  </si>
  <si>
    <t>WT 7 x 155.5</t>
  </si>
  <si>
    <t>W14 x 342</t>
  </si>
  <si>
    <t>WT 7 x 171</t>
  </si>
  <si>
    <t>W14 x 370</t>
  </si>
  <si>
    <t>WT 7 x 185</t>
  </si>
  <si>
    <t>W14 x 398</t>
  </si>
  <si>
    <t>WT 7 x 199</t>
  </si>
  <si>
    <t>W14 x 426</t>
  </si>
  <si>
    <t>WT 7 x 213</t>
  </si>
  <si>
    <t>W14 x 455</t>
  </si>
  <si>
    <t>WT 7 x 227.5</t>
  </si>
  <si>
    <t>W14 x 500</t>
  </si>
  <si>
    <t>WT 7 x 250</t>
  </si>
  <si>
    <t>W14 x 550</t>
  </si>
  <si>
    <t>WT 7 x 275</t>
  </si>
  <si>
    <t>W14 x 605</t>
  </si>
  <si>
    <t>WT 7 x 302.5</t>
  </si>
  <si>
    <t>W14 x 665</t>
  </si>
  <si>
    <t>WT 7 x 332.5</t>
  </si>
  <si>
    <t>W14 x 730</t>
  </si>
  <si>
    <t>WT 7 x 365</t>
  </si>
  <si>
    <t>W14 x 808</t>
  </si>
  <si>
    <t>WT 7 x 404</t>
  </si>
  <si>
    <t>W16 x 26</t>
  </si>
  <si>
    <t>WT 8 x 13</t>
  </si>
  <si>
    <t>W16 x 31</t>
  </si>
  <si>
    <t>WT 8 x 15.5</t>
  </si>
  <si>
    <t>W16 x 36</t>
  </si>
  <si>
    <t>WT 8 x 18</t>
  </si>
  <si>
    <t>W16 x 40</t>
  </si>
  <si>
    <t>WT 8 x 20</t>
  </si>
  <si>
    <t>W16 x 45</t>
  </si>
  <si>
    <t>WT 8 x 22.5</t>
  </si>
  <si>
    <t>W16 x 50</t>
  </si>
  <si>
    <t>WT 8 x 25</t>
  </si>
  <si>
    <t>W16 x 57</t>
  </si>
  <si>
    <t>WT 8 x 28.5</t>
  </si>
  <si>
    <t>W16 x 67</t>
  </si>
  <si>
    <t>WT 8 x 33.5</t>
  </si>
  <si>
    <t>W16 x 77</t>
  </si>
  <si>
    <t>WT 8 x 38.5</t>
  </si>
  <si>
    <t>W16 x 89</t>
  </si>
  <si>
    <t>WT 8 x 44.5</t>
  </si>
  <si>
    <t>W16 x 100</t>
  </si>
  <si>
    <t>WT 8 x 50</t>
  </si>
  <si>
    <t>W18 x 35</t>
  </si>
  <si>
    <t>WT 9 x 17.5</t>
  </si>
  <si>
    <t>W18 x 40</t>
  </si>
  <si>
    <t>WT 9 x 20</t>
  </si>
  <si>
    <t>W18 x 46</t>
  </si>
  <si>
    <t>WT 9 x 23</t>
  </si>
  <si>
    <t>W18 x 50</t>
  </si>
  <si>
    <t>WT 9 x 25</t>
  </si>
  <si>
    <t>W18 x 55</t>
  </si>
  <si>
    <t>WT 9 x 27.5</t>
  </si>
  <si>
    <t>W18 x 60</t>
  </si>
  <si>
    <t>WT 9 x 30</t>
  </si>
  <si>
    <t>W18 x 65</t>
  </si>
  <si>
    <t>WT 9 x 32.5</t>
  </si>
  <si>
    <t>W18 x 71</t>
  </si>
  <si>
    <t>WT 9 x 35.5</t>
  </si>
  <si>
    <t>W18 x 76</t>
  </si>
  <si>
    <t>WT 9 x 38</t>
  </si>
  <si>
    <t>W18 x 86</t>
  </si>
  <si>
    <t>WT 9 x 43</t>
  </si>
  <si>
    <t>W18 x 97</t>
  </si>
  <si>
    <t>WT 9 x 48.5</t>
  </si>
  <si>
    <t>W18 x 106</t>
  </si>
  <si>
    <t>WT 9 x 53</t>
  </si>
  <si>
    <t>W18 x 119</t>
  </si>
  <si>
    <t>WT 9 x 59.5</t>
  </si>
  <si>
    <t>W18 x 130</t>
  </si>
  <si>
    <t>WT 9 x 65</t>
  </si>
  <si>
    <t>W18 x 143</t>
  </si>
  <si>
    <t>WT 9 x 71.5</t>
  </si>
  <si>
    <t>W18 x 158</t>
  </si>
  <si>
    <t>WT 9 x 79</t>
  </si>
  <si>
    <t>W18 x 175</t>
  </si>
  <si>
    <t>WT 9 x 87.5</t>
  </si>
  <si>
    <t>W21 x 44</t>
  </si>
  <si>
    <t>WT 10.5 x 22</t>
  </si>
  <si>
    <t>W21 x 50</t>
  </si>
  <si>
    <t>WT 10.5 x 25</t>
  </si>
  <si>
    <t>W21 x 57</t>
  </si>
  <si>
    <t>WT 10.5 x 28.5</t>
  </si>
  <si>
    <t>W21 x 48</t>
  </si>
  <si>
    <t>WT 10.5 x 24</t>
  </si>
  <si>
    <t>W21 x 55</t>
  </si>
  <si>
    <t>WT 10.5 x 27.5</t>
  </si>
  <si>
    <t>W21 x 62</t>
  </si>
  <si>
    <t>WT 10.5 x 31</t>
  </si>
  <si>
    <t>W21 x 68</t>
  </si>
  <si>
    <t>WT 10.5 x 34</t>
  </si>
  <si>
    <t>W21 x 73</t>
  </si>
  <si>
    <t>WT 10.5 x 36.5</t>
  </si>
  <si>
    <t>W21 x 83</t>
  </si>
  <si>
    <t>WT 10.5 x 41.5</t>
  </si>
  <si>
    <t>W21 x 93</t>
  </si>
  <si>
    <t>WT 10.5 x 46.5</t>
  </si>
  <si>
    <t>W21 x 101</t>
  </si>
  <si>
    <t>WT 10.5 x 50.5</t>
  </si>
  <si>
    <t>W21 x 111</t>
  </si>
  <si>
    <t>WT 10.5 x 55.5</t>
  </si>
  <si>
    <t>W21 x 122</t>
  </si>
  <si>
    <t>WT 10.5 x 61</t>
  </si>
  <si>
    <t>W21 x 132</t>
  </si>
  <si>
    <t>WT 10.5 x 66</t>
  </si>
  <si>
    <t>W21 x 147</t>
  </si>
  <si>
    <t>WT 10.5 x 73.5</t>
  </si>
  <si>
    <t>W21 x 166</t>
  </si>
  <si>
    <t>WT 10.5 x 83</t>
  </si>
  <si>
    <t>W21 x 182</t>
  </si>
  <si>
    <t>WT 10.5 x 91</t>
  </si>
  <si>
    <t>W21 x 201</t>
  </si>
  <si>
    <t>WT 10.5 x 100.5</t>
  </si>
  <si>
    <t>W24 x 55</t>
  </si>
  <si>
    <t>WT 12 x 27.5</t>
  </si>
  <si>
    <t>W24 x 62</t>
  </si>
  <si>
    <t>WT 12 x 31</t>
  </si>
  <si>
    <t>W24 x 68</t>
  </si>
  <si>
    <t>WT 12 x 34</t>
  </si>
  <si>
    <t>W24 x 76</t>
  </si>
  <si>
    <t>WT 12 x 38</t>
  </si>
  <si>
    <t>W24 x 84</t>
  </si>
  <si>
    <t>WT 12 x 42</t>
  </si>
  <si>
    <t>W24 x 94</t>
  </si>
  <si>
    <t>WT 12 x 47</t>
  </si>
  <si>
    <t>W24 x 103</t>
  </si>
  <si>
    <t>WT 12 x 51.5</t>
  </si>
  <si>
    <t>W24 x 104</t>
  </si>
  <si>
    <t>WT 12 x 52</t>
  </si>
  <si>
    <t>W24 x 117</t>
  </si>
  <si>
    <t>WT 12 x 58.5</t>
  </si>
  <si>
    <t>W24 x 131</t>
  </si>
  <si>
    <t>WT 12 x 65.5</t>
  </si>
  <si>
    <t>W24 x 146</t>
  </si>
  <si>
    <t>WT 12 x 73</t>
  </si>
  <si>
    <t>W24 x 162</t>
  </si>
  <si>
    <t>WT 12 x 81</t>
  </si>
  <si>
    <t>W24 x 176</t>
  </si>
  <si>
    <t>WT 12 x 88</t>
  </si>
  <si>
    <t>W24 x 192</t>
  </si>
  <si>
    <t>WT 12 x 96</t>
  </si>
  <si>
    <t>W24 x 207</t>
  </si>
  <si>
    <t>WT 12 x 103.5</t>
  </si>
  <si>
    <t>W24 x 229</t>
  </si>
  <si>
    <t>WT 12 x 114.5</t>
  </si>
  <si>
    <t>W24 x 250</t>
  </si>
  <si>
    <t>WT 12 x 125</t>
  </si>
  <si>
    <t>W24 x 279</t>
  </si>
  <si>
    <t>WT 12 x 139.5</t>
  </si>
  <si>
    <t>W24 x 306</t>
  </si>
  <si>
    <t>WT 12 x 153</t>
  </si>
  <si>
    <t>W24 x 335</t>
  </si>
  <si>
    <t>WT 12 x 167.5</t>
  </si>
  <si>
    <t>W24 x 370</t>
  </si>
  <si>
    <t>WT 12 x 185</t>
  </si>
  <si>
    <t>W27 x 84</t>
  </si>
  <si>
    <t>WT 13.5 x 42</t>
  </si>
  <si>
    <t>W27 x 94</t>
  </si>
  <si>
    <t>WT 13.5 x 47</t>
  </si>
  <si>
    <t>W27 x 102</t>
  </si>
  <si>
    <t>WT 13.5 x 51</t>
  </si>
  <si>
    <t>W27 x 114</t>
  </si>
  <si>
    <t>WT 13.5 x 57</t>
  </si>
  <si>
    <t>W27 x 129</t>
  </si>
  <si>
    <t>WT 13.5 x 64.5</t>
  </si>
  <si>
    <t>W27 x 146</t>
  </si>
  <si>
    <t>WT 13.5 x 73</t>
  </si>
  <si>
    <t>W27 x 161</t>
  </si>
  <si>
    <t>WT 13.5 x 80.5</t>
  </si>
  <si>
    <t>W27 x 178</t>
  </si>
  <si>
    <t>WT 13.5 x 89</t>
  </si>
  <si>
    <t>W27 x 194</t>
  </si>
  <si>
    <t>WT 13.5 x 97</t>
  </si>
  <si>
    <t>W27 x 217</t>
  </si>
  <si>
    <t>WT 13.5 x 108.5</t>
  </si>
  <si>
    <t>W27 x 235</t>
  </si>
  <si>
    <t>WT 13.5 x 117.5</t>
  </si>
  <si>
    <t>W27 x 258</t>
  </si>
  <si>
    <t>WT 13.5 x 129</t>
  </si>
  <si>
    <t>W27 x 281</t>
  </si>
  <si>
    <t>WT 13.5 x 140.5</t>
  </si>
  <si>
    <t>W27 x 307</t>
  </si>
  <si>
    <t>WT 13.5 x 153.5</t>
  </si>
  <si>
    <t>W27 x 336</t>
  </si>
  <si>
    <t>WT 13.5 x 168</t>
  </si>
  <si>
    <t>W27 x 368</t>
  </si>
  <si>
    <t>WT 13.5 x 184</t>
  </si>
  <si>
    <t>W27 x 539</t>
  </si>
  <si>
    <t>WT 13.5 x 269.5</t>
  </si>
  <si>
    <t>W30 x 90</t>
  </si>
  <si>
    <t>WT 15 x 45</t>
  </si>
  <si>
    <t>W30 x 99</t>
  </si>
  <si>
    <t>WT 15 x 49.5</t>
  </si>
  <si>
    <t>W30 x 108</t>
  </si>
  <si>
    <t>WT 15 x 54</t>
  </si>
  <si>
    <t>W30 x 116</t>
  </si>
  <si>
    <t>WT 15 x 58</t>
  </si>
  <si>
    <t>W30 x 124</t>
  </si>
  <si>
    <t>WT 15 x 62</t>
  </si>
  <si>
    <t>W30 x 132</t>
  </si>
  <si>
    <t>WT 15 x 66</t>
  </si>
  <si>
    <t>W30 x 148</t>
  </si>
  <si>
    <t>WT 15 x 74</t>
  </si>
  <si>
    <t>W30 x 173</t>
  </si>
  <si>
    <t>WT 15 x 86.5</t>
  </si>
  <si>
    <t>W30 x 191</t>
  </si>
  <si>
    <t>WT 15 x 95.5</t>
  </si>
  <si>
    <t>W30 x 211</t>
  </si>
  <si>
    <t>WT 15 x 105.5</t>
  </si>
  <si>
    <t>W30 x 235</t>
  </si>
  <si>
    <t>WT 15 x 117.5</t>
  </si>
  <si>
    <t>W30 x 261</t>
  </si>
  <si>
    <t>WT 15 x 130.5</t>
  </si>
  <si>
    <t>W30 x 292</t>
  </si>
  <si>
    <t>WT 15 x 146</t>
  </si>
  <si>
    <t>W30 x 326</t>
  </si>
  <si>
    <t>WT 15 x 163</t>
  </si>
  <si>
    <t>W30 x 357</t>
  </si>
  <si>
    <t>WT 15 x 178.5</t>
  </si>
  <si>
    <t>W30 x 391</t>
  </si>
  <si>
    <t>WT 15 x 195.5</t>
  </si>
  <si>
    <t>W33 x 118</t>
  </si>
  <si>
    <t>WT 16 x 59</t>
  </si>
  <si>
    <t>W33 x 130</t>
  </si>
  <si>
    <t>WT 16 x 65</t>
  </si>
  <si>
    <t>W33 x 141</t>
  </si>
  <si>
    <t>WT 16 x 70.5</t>
  </si>
  <si>
    <t>W33 x 152</t>
  </si>
  <si>
    <t>WT 16 x 76</t>
  </si>
  <si>
    <t>W33 x 169</t>
  </si>
  <si>
    <t>WT 16 x 84.5</t>
  </si>
  <si>
    <t>W33 x 201</t>
  </si>
  <si>
    <t>WT 16 x 100.5</t>
  </si>
  <si>
    <t>W33 x 221</t>
  </si>
  <si>
    <t>WT 16 x 110.5</t>
  </si>
  <si>
    <t>W33 x 241</t>
  </si>
  <si>
    <t>WT 16 x 120.5</t>
  </si>
  <si>
    <t>W33 x 263</t>
  </si>
  <si>
    <t>WT 16 x 131.5</t>
  </si>
  <si>
    <t>W33 x 291</t>
  </si>
  <si>
    <t>WT 16 x 145.5</t>
  </si>
  <si>
    <t>W33 x 318</t>
  </si>
  <si>
    <t>WT 16 x 159</t>
  </si>
  <si>
    <t>W33 x 354</t>
  </si>
  <si>
    <t>WT 16 x 177</t>
  </si>
  <si>
    <t>W33 x 387</t>
  </si>
  <si>
    <t>WT 16.5 x 193.5</t>
  </si>
  <si>
    <t>W36 x 135</t>
  </si>
  <si>
    <t>WT 18 x 67.5</t>
  </si>
  <si>
    <t>W36 x 150</t>
  </si>
  <si>
    <t>WT 18 x 75</t>
  </si>
  <si>
    <t>W36 x 160</t>
  </si>
  <si>
    <t>WT 18 x 80</t>
  </si>
  <si>
    <t>W36 x 170</t>
  </si>
  <si>
    <t>WT 18 x 85</t>
  </si>
  <si>
    <t>W36 x 182</t>
  </si>
  <si>
    <t>WT 18 x 91</t>
  </si>
  <si>
    <t>W36 x 194</t>
  </si>
  <si>
    <t>WT 18 x 97</t>
  </si>
  <si>
    <t>W36 x 210</t>
  </si>
  <si>
    <t>WT 18 x 105</t>
  </si>
  <si>
    <t>W36 x 232</t>
  </si>
  <si>
    <t>WT 18 x 116</t>
  </si>
  <si>
    <t>W36 x 256</t>
  </si>
  <si>
    <t>WT 18 x 128</t>
  </si>
  <si>
    <t>W36 x 230</t>
  </si>
  <si>
    <t>WT 18 x 115</t>
  </si>
  <si>
    <t>W36 x 245</t>
  </si>
  <si>
    <t>WT 18 x 122.5</t>
  </si>
  <si>
    <t>W36 x 260</t>
  </si>
  <si>
    <t>WT 18 x 130</t>
  </si>
  <si>
    <t>W36 x 280</t>
  </si>
  <si>
    <t>WT 18 x 140</t>
  </si>
  <si>
    <t>W36 x 300</t>
  </si>
  <si>
    <t>WT 18 x 150</t>
  </si>
  <si>
    <t>W36 x 328</t>
  </si>
  <si>
    <t>WT 18 x 164</t>
  </si>
  <si>
    <t>W36 x 359</t>
  </si>
  <si>
    <t>WT 18 x 179.5</t>
  </si>
  <si>
    <t>W36 x 393</t>
  </si>
  <si>
    <t>WT 18 x 196.5</t>
  </si>
  <si>
    <t>W36 x 439</t>
  </si>
  <si>
    <t>WT 18 x 219.5</t>
  </si>
  <si>
    <t>W36 x 527</t>
  </si>
  <si>
    <t>WT 18 x 263.5</t>
  </si>
  <si>
    <t>W36 x 650</t>
  </si>
  <si>
    <t>WT 18 x 325</t>
  </si>
  <si>
    <t>W36 x 798</t>
  </si>
  <si>
    <t>WT 18 x 399</t>
  </si>
  <si>
    <t>W40 x 149</t>
  </si>
  <si>
    <t>WT 20 x 74.5</t>
  </si>
  <si>
    <t>W40 x 167</t>
  </si>
  <si>
    <t>WT 20 x 83.5</t>
  </si>
  <si>
    <t>W40 x 183</t>
  </si>
  <si>
    <t>WT 20 x 91.5</t>
  </si>
  <si>
    <t>W40 x 211</t>
  </si>
  <si>
    <t>WT 20 x 105.5</t>
  </si>
  <si>
    <t>W40 x 235</t>
  </si>
  <si>
    <t>WT 20 x 117.5</t>
  </si>
  <si>
    <t>W40 x 264</t>
  </si>
  <si>
    <t>WT 20 x 132</t>
  </si>
  <si>
    <t>W40 x 278</t>
  </si>
  <si>
    <t>WT 20 x 139</t>
  </si>
  <si>
    <t>W40 x 327</t>
  </si>
  <si>
    <t>WT 20 x 163.5</t>
  </si>
  <si>
    <t>W40 x 331</t>
  </si>
  <si>
    <t>WT 20 x 165.5</t>
  </si>
  <si>
    <t>W40 x 392</t>
  </si>
  <si>
    <t>WT 20 x 196</t>
  </si>
  <si>
    <t>W40 x 199</t>
  </si>
  <si>
    <t>WT 20 x 99.5</t>
  </si>
  <si>
    <t>W40 x 215</t>
  </si>
  <si>
    <t>WT 20 x 107.5</t>
  </si>
  <si>
    <t>W40 x 249</t>
  </si>
  <si>
    <t>WT 20 x 124.5</t>
  </si>
  <si>
    <t>W40 x 277</t>
  </si>
  <si>
    <t>WT 20 x 138.5</t>
  </si>
  <si>
    <t>W40 x 297</t>
  </si>
  <si>
    <t>WT 20 x 148.5</t>
  </si>
  <si>
    <t>W40 x 324</t>
  </si>
  <si>
    <t>WT 20 x 162</t>
  </si>
  <si>
    <t>W40 x 362</t>
  </si>
  <si>
    <t>WT 20 x 181</t>
  </si>
  <si>
    <t>W40 x 372</t>
  </si>
  <si>
    <t>WT 20 x 186</t>
  </si>
  <si>
    <t>W40 x 397</t>
  </si>
  <si>
    <t>WT 20 x 198.5</t>
  </si>
  <si>
    <t>W40 x 431</t>
  </si>
  <si>
    <t>WT 20 x 215.5</t>
  </si>
  <si>
    <t>W40 x 503</t>
  </si>
  <si>
    <t>WT 20 x 251.5</t>
  </si>
  <si>
    <t>W40 x 593</t>
  </si>
  <si>
    <t>WT 20 x 296.5</t>
  </si>
  <si>
    <t>W44 x 230</t>
  </si>
  <si>
    <t>WT 22 x 115</t>
  </si>
  <si>
    <t>W44 x 262</t>
  </si>
  <si>
    <t>WT 22 x 131</t>
  </si>
  <si>
    <t>W44 x 290</t>
  </si>
  <si>
    <t>WT 22 x 145</t>
  </si>
  <si>
    <t>W44 x 335</t>
  </si>
  <si>
    <t>WT 22 x 167.5</t>
  </si>
  <si>
    <t>SI / Metric</t>
  </si>
  <si>
    <t>Member Designation SI</t>
  </si>
  <si>
    <t>Member designation Metric</t>
  </si>
  <si>
    <t>Surface area (m^2 / m)</t>
  </si>
  <si>
    <t>W1120x498</t>
  </si>
  <si>
    <t>W1120x432</t>
  </si>
  <si>
    <t>W1120x390</t>
  </si>
  <si>
    <t>W1120x342</t>
  </si>
  <si>
    <t>W1000x883</t>
  </si>
  <si>
    <t>W1000x748</t>
  </si>
  <si>
    <t>W1000x641</t>
  </si>
  <si>
    <t>W1000x591</t>
  </si>
  <si>
    <t>W1000x554</t>
  </si>
  <si>
    <t>W1000x539</t>
  </si>
  <si>
    <t>W1000x482</t>
  </si>
  <si>
    <t>W1000x442</t>
  </si>
  <si>
    <t>W1000x412</t>
  </si>
  <si>
    <t>W1000x371</t>
  </si>
  <si>
    <t>W1000x320</t>
  </si>
  <si>
    <t>W1000x296</t>
  </si>
  <si>
    <t>W1000x583</t>
  </si>
  <si>
    <t>W1000x493</t>
  </si>
  <si>
    <t>W1000x487</t>
  </si>
  <si>
    <t>W1000x414</t>
  </si>
  <si>
    <t>W1000x393</t>
  </si>
  <si>
    <t>W1000x350</t>
  </si>
  <si>
    <t>W1000x314</t>
  </si>
  <si>
    <t>W1000x272</t>
  </si>
  <si>
    <t>W1000x249</t>
  </si>
  <si>
    <t>W1000x222</t>
  </si>
  <si>
    <t>W920x1188</t>
  </si>
  <si>
    <t>W920x967</t>
  </si>
  <si>
    <t>W920x784</t>
  </si>
  <si>
    <t>W920x653</t>
  </si>
  <si>
    <t>W920x585</t>
  </si>
  <si>
    <t>W920x534</t>
  </si>
  <si>
    <t>W920x488</t>
  </si>
  <si>
    <t>W920x446</t>
  </si>
  <si>
    <t>W920x417</t>
  </si>
  <si>
    <t>W920x387</t>
  </si>
  <si>
    <t>W920x365</t>
  </si>
  <si>
    <t>W920x342</t>
  </si>
  <si>
    <t>W920x381</t>
  </si>
  <si>
    <t>W920x345</t>
  </si>
  <si>
    <t>W920x313</t>
  </si>
  <si>
    <t>W920x289</t>
  </si>
  <si>
    <t>W920x271</t>
  </si>
  <si>
    <t>W920x253</t>
  </si>
  <si>
    <t>W920x238</t>
  </si>
  <si>
    <t>W920x233</t>
  </si>
  <si>
    <t>W920x201</t>
  </si>
  <si>
    <t>W840x576</t>
  </si>
  <si>
    <t>W840x527</t>
  </si>
  <si>
    <t>W840x473</t>
  </si>
  <si>
    <t>W840x433</t>
  </si>
  <si>
    <t>W840x392</t>
  </si>
  <si>
    <t>W840x359</t>
  </si>
  <si>
    <t>W840x329</t>
  </si>
  <si>
    <t>W840x299</t>
  </si>
  <si>
    <t>W840x251</t>
  </si>
  <si>
    <t>W840x226</t>
  </si>
  <si>
    <t>W840x210</t>
  </si>
  <si>
    <t>W840x193</t>
  </si>
  <si>
    <t>W840x176</t>
  </si>
  <si>
    <t>W760x582</t>
  </si>
  <si>
    <t>W760x531</t>
  </si>
  <si>
    <t>W760x484</t>
  </si>
  <si>
    <t>W760x434</t>
  </si>
  <si>
    <t>W760x389</t>
  </si>
  <si>
    <t>W760x350</t>
  </si>
  <si>
    <t>W760x314</t>
  </si>
  <si>
    <t>W760x284</t>
  </si>
  <si>
    <t>W760x257</t>
  </si>
  <si>
    <t>W760x220</t>
  </si>
  <si>
    <t>W760x196</t>
  </si>
  <si>
    <t>W760x185</t>
  </si>
  <si>
    <t>W760x173</t>
  </si>
  <si>
    <t>W760x161</t>
  </si>
  <si>
    <t>W760x147</t>
  </si>
  <si>
    <t>W760x134</t>
  </si>
  <si>
    <t>W690x802</t>
  </si>
  <si>
    <t>W690x548</t>
  </si>
  <si>
    <t>W690x500</t>
  </si>
  <si>
    <t>W690x457</t>
  </si>
  <si>
    <t>W690x418</t>
  </si>
  <si>
    <t>W690x384</t>
  </si>
  <si>
    <t>W690x350</t>
  </si>
  <si>
    <t>W690x323</t>
  </si>
  <si>
    <t>W690x289</t>
  </si>
  <si>
    <t>W690x265</t>
  </si>
  <si>
    <t>W690x240</t>
  </si>
  <si>
    <t>W690x217</t>
  </si>
  <si>
    <t>W690x192</t>
  </si>
  <si>
    <t>W690x170</t>
  </si>
  <si>
    <t>W690x152</t>
  </si>
  <si>
    <t>W690x140</t>
  </si>
  <si>
    <t>W690x125</t>
  </si>
  <si>
    <t>W610x551</t>
  </si>
  <si>
    <t>W610x498</t>
  </si>
  <si>
    <t>W610x455</t>
  </si>
  <si>
    <t>W610x415</t>
  </si>
  <si>
    <t>W610x372</t>
  </si>
  <si>
    <t>W610x341</t>
  </si>
  <si>
    <t>W610x307</t>
  </si>
  <si>
    <t>W610x285</t>
  </si>
  <si>
    <t>W610x262</t>
  </si>
  <si>
    <t>W610x241</t>
  </si>
  <si>
    <t>W610x217</t>
  </si>
  <si>
    <t>W610x195</t>
  </si>
  <si>
    <t>W610x174</t>
  </si>
  <si>
    <t>W610x155</t>
  </si>
  <si>
    <t>W610x153</t>
  </si>
  <si>
    <t>W610x140</t>
  </si>
  <si>
    <t>W610x125</t>
  </si>
  <si>
    <t>W610x113</t>
  </si>
  <si>
    <t>W610x101</t>
  </si>
  <si>
    <t>W610x92</t>
  </si>
  <si>
    <t>W610x82</t>
  </si>
  <si>
    <t>W530x300</t>
  </si>
  <si>
    <t>W530x272</t>
  </si>
  <si>
    <t>W530x248</t>
  </si>
  <si>
    <t>W530x219</t>
  </si>
  <si>
    <t>W530x196</t>
  </si>
  <si>
    <t>W530x182</t>
  </si>
  <si>
    <t>W530x165</t>
  </si>
  <si>
    <t>W530x150</t>
  </si>
  <si>
    <t>W530x138</t>
  </si>
  <si>
    <t>W530x123</t>
  </si>
  <si>
    <t>W530x109</t>
  </si>
  <si>
    <t>W530x101</t>
  </si>
  <si>
    <t>W530x92</t>
  </si>
  <si>
    <t>W530x82</t>
  </si>
  <si>
    <t>W530x72</t>
  </si>
  <si>
    <t>W530x85</t>
  </si>
  <si>
    <t>W530x74</t>
  </si>
  <si>
    <t>W530x66</t>
  </si>
  <si>
    <t>W460x260</t>
  </si>
  <si>
    <t>W460x235</t>
  </si>
  <si>
    <t>W460x213</t>
  </si>
  <si>
    <t>W460x193</t>
  </si>
  <si>
    <t>W460x177</t>
  </si>
  <si>
    <t>W460x158</t>
  </si>
  <si>
    <t>W460x144</t>
  </si>
  <si>
    <t>W460x128</t>
  </si>
  <si>
    <t>W460x113</t>
  </si>
  <si>
    <t>W460x106</t>
  </si>
  <si>
    <t>W460x97</t>
  </si>
  <si>
    <t>W460x89</t>
  </si>
  <si>
    <t>W460x82</t>
  </si>
  <si>
    <t>W460x74</t>
  </si>
  <si>
    <t>W460x68</t>
  </si>
  <si>
    <t>W460x60</t>
  </si>
  <si>
    <t>W460x52</t>
  </si>
  <si>
    <t>W410x149</t>
  </si>
  <si>
    <t>W410x132</t>
  </si>
  <si>
    <t>W410x114</t>
  </si>
  <si>
    <t>W410x100</t>
  </si>
  <si>
    <t>W410x85</t>
  </si>
  <si>
    <t>W410x74</t>
  </si>
  <si>
    <t>W410x67</t>
  </si>
  <si>
    <t>W410x60</t>
  </si>
  <si>
    <t>W410x53</t>
  </si>
  <si>
    <t>W410x46</t>
  </si>
  <si>
    <t>W410x39</t>
  </si>
  <si>
    <t>W360x1202</t>
  </si>
  <si>
    <t>W360x1086</t>
  </si>
  <si>
    <t>W360x990</t>
  </si>
  <si>
    <t>W360x900</t>
  </si>
  <si>
    <t>W360x818</t>
  </si>
  <si>
    <t>W360x744</t>
  </si>
  <si>
    <t>W360x677</t>
  </si>
  <si>
    <t>W360x634</t>
  </si>
  <si>
    <t>W360x592</t>
  </si>
  <si>
    <t>W360x551</t>
  </si>
  <si>
    <t>W360x509</t>
  </si>
  <si>
    <t>W360x463</t>
  </si>
  <si>
    <t>W360x421</t>
  </si>
  <si>
    <t>W360x382</t>
  </si>
  <si>
    <t>W360x347</t>
  </si>
  <si>
    <t>W360x314</t>
  </si>
  <si>
    <t>W360x287</t>
  </si>
  <si>
    <t>W360x262</t>
  </si>
  <si>
    <t>W360x237</t>
  </si>
  <si>
    <t>W360x216</t>
  </si>
  <si>
    <t>W360x196</t>
  </si>
  <si>
    <t>W360x179</t>
  </si>
  <si>
    <t>W360x162</t>
  </si>
  <si>
    <t>W360x147</t>
  </si>
  <si>
    <t>W360x134</t>
  </si>
  <si>
    <t>W360x122</t>
  </si>
  <si>
    <t>W360x110</t>
  </si>
  <si>
    <t>W360x101</t>
  </si>
  <si>
    <t>W360x91</t>
  </si>
  <si>
    <t>W360x79</t>
  </si>
  <si>
    <t>W360x72</t>
  </si>
  <si>
    <t>W360x64</t>
  </si>
  <si>
    <t>W360x57</t>
  </si>
  <si>
    <t>W360x51</t>
  </si>
  <si>
    <t>W360x45</t>
  </si>
  <si>
    <t>W360x39</t>
  </si>
  <si>
    <t>W360x33</t>
  </si>
  <si>
    <t>W310x500</t>
  </si>
  <si>
    <t>W310x454</t>
  </si>
  <si>
    <t>W310x415</t>
  </si>
  <si>
    <t>W310x375</t>
  </si>
  <si>
    <t>W310x342</t>
  </si>
  <si>
    <t>W310x313</t>
  </si>
  <si>
    <t>W310x283</t>
  </si>
  <si>
    <t>W310x253</t>
  </si>
  <si>
    <t>W310x225</t>
  </si>
  <si>
    <t>W310x202</t>
  </si>
  <si>
    <t>W310x179</t>
  </si>
  <si>
    <t>W310x158</t>
  </si>
  <si>
    <t>W310x143</t>
  </si>
  <si>
    <t>W310x129</t>
  </si>
  <si>
    <t>W310x117</t>
  </si>
  <si>
    <t>W310x107</t>
  </si>
  <si>
    <t>W310x97</t>
  </si>
  <si>
    <t>W310x86</t>
  </si>
  <si>
    <t>W310x79</t>
  </si>
  <si>
    <t>W310x74</t>
  </si>
  <si>
    <t>W310x67</t>
  </si>
  <si>
    <t>W310x60</t>
  </si>
  <si>
    <t>W310x52</t>
  </si>
  <si>
    <t>W310x45</t>
  </si>
  <si>
    <t>W310x39</t>
  </si>
  <si>
    <t>W310x33</t>
  </si>
  <si>
    <t>W310x28</t>
  </si>
  <si>
    <t>W310x24</t>
  </si>
  <si>
    <t>W310x25</t>
  </si>
  <si>
    <t>W250x167</t>
  </si>
  <si>
    <t>W250x149</t>
  </si>
  <si>
    <t>W250x131</t>
  </si>
  <si>
    <t>W250x115</t>
  </si>
  <si>
    <t>W250x101</t>
  </si>
  <si>
    <t>W250x89</t>
  </si>
  <si>
    <t>W250x80</t>
  </si>
  <si>
    <t>W250x73</t>
  </si>
  <si>
    <t>W250x67</t>
  </si>
  <si>
    <t>W250x58</t>
  </si>
  <si>
    <t>W250x49</t>
  </si>
  <si>
    <t>W250x45</t>
  </si>
  <si>
    <t>W250x39</t>
  </si>
  <si>
    <t>W250x33</t>
  </si>
  <si>
    <t>W250x28</t>
  </si>
  <si>
    <t>W250x25</t>
  </si>
  <si>
    <t>W250x22</t>
  </si>
  <si>
    <t>W250x18</t>
  </si>
  <si>
    <t>W200x100</t>
  </si>
  <si>
    <t>W200x86</t>
  </si>
  <si>
    <t>W200x71</t>
  </si>
  <si>
    <t>W200x59</t>
  </si>
  <si>
    <t>W200x52</t>
  </si>
  <si>
    <t>W200x46</t>
  </si>
  <si>
    <t>W200x42</t>
  </si>
  <si>
    <t>W200x36</t>
  </si>
  <si>
    <t>W200x31</t>
  </si>
  <si>
    <t>W200x27</t>
  </si>
  <si>
    <t>W200x22</t>
  </si>
  <si>
    <t>W200x19</t>
  </si>
  <si>
    <t>W200x15</t>
  </si>
  <si>
    <t>W150x37</t>
  </si>
  <si>
    <t>W150x30</t>
  </si>
  <si>
    <t>W150x22</t>
  </si>
  <si>
    <t>W150x24</t>
  </si>
  <si>
    <t>W150x18</t>
  </si>
  <si>
    <t>W150x14</t>
  </si>
  <si>
    <t>W150x13</t>
  </si>
  <si>
    <t>W130x28</t>
  </si>
  <si>
    <t>W130x24</t>
  </si>
  <si>
    <t>W100x19</t>
  </si>
  <si>
    <t>C380x74</t>
  </si>
  <si>
    <t>C380x60</t>
  </si>
  <si>
    <t>C380x50</t>
  </si>
  <si>
    <t>C310x45</t>
  </si>
  <si>
    <t>C310x37</t>
  </si>
  <si>
    <t>C310x31</t>
  </si>
  <si>
    <t>C250x45</t>
  </si>
  <si>
    <t>C250x37</t>
  </si>
  <si>
    <t>C250x30</t>
  </si>
  <si>
    <t>C250x23</t>
  </si>
  <si>
    <t>C230x30</t>
  </si>
  <si>
    <t>C230x22</t>
  </si>
  <si>
    <t>C230x20</t>
  </si>
  <si>
    <t>C200x28</t>
  </si>
  <si>
    <t>C200x20</t>
  </si>
  <si>
    <t>C200x17</t>
  </si>
  <si>
    <t>C180x22</t>
  </si>
  <si>
    <t>C180x18</t>
  </si>
  <si>
    <t>C180x15</t>
  </si>
  <si>
    <t>C150x19</t>
  </si>
  <si>
    <t>C150x16</t>
  </si>
  <si>
    <t>C150x12</t>
  </si>
  <si>
    <t>C130x13</t>
  </si>
  <si>
    <t>C130x10</t>
  </si>
  <si>
    <t>C100x11</t>
  </si>
  <si>
    <t>C100x8</t>
  </si>
  <si>
    <t>C100x7</t>
  </si>
  <si>
    <t>C75x9</t>
  </si>
  <si>
    <t>C75x7</t>
  </si>
  <si>
    <t>C75x6</t>
  </si>
  <si>
    <t>C75x5</t>
  </si>
  <si>
    <t>WT560x249</t>
  </si>
  <si>
    <t>WT560x216</t>
  </si>
  <si>
    <t>WT560x195</t>
  </si>
  <si>
    <t>WT560x171</t>
  </si>
  <si>
    <t>WT500x441.5</t>
  </si>
  <si>
    <t>WT500x374</t>
  </si>
  <si>
    <t>WT500x321</t>
  </si>
  <si>
    <t>WT500x296</t>
  </si>
  <si>
    <t>WT500x292</t>
  </si>
  <si>
    <t>WT500x277</t>
  </si>
  <si>
    <t>WT500x270</t>
  </si>
  <si>
    <t>WT500x247</t>
  </si>
  <si>
    <t>WT500x244</t>
  </si>
  <si>
    <t>WT500x241</t>
  </si>
  <si>
    <t>WT500x221</t>
  </si>
  <si>
    <t>WT500x207</t>
  </si>
  <si>
    <t>WT500x206</t>
  </si>
  <si>
    <t>WT500x197</t>
  </si>
  <si>
    <t>WT500x186</t>
  </si>
  <si>
    <t>WT500x175</t>
  </si>
  <si>
    <t>WT500x161</t>
  </si>
  <si>
    <t>WT500x157</t>
  </si>
  <si>
    <t>WT500x148</t>
  </si>
  <si>
    <t>WT500x136</t>
  </si>
  <si>
    <t>WT500x124.5</t>
  </si>
  <si>
    <t>WT500x111</t>
  </si>
  <si>
    <t>WT460x594</t>
  </si>
  <si>
    <t>WT460x483.5</t>
  </si>
  <si>
    <t>WT460x392</t>
  </si>
  <si>
    <t>WT460x326.5</t>
  </si>
  <si>
    <t>WT460x292.5</t>
  </si>
  <si>
    <t>WT460x267</t>
  </si>
  <si>
    <t>WT460x244</t>
  </si>
  <si>
    <t>WT460x223</t>
  </si>
  <si>
    <t>WT460x208.5</t>
  </si>
  <si>
    <t>WT460x193.5</t>
  </si>
  <si>
    <t>WT460x190.5</t>
  </si>
  <si>
    <t>WT460x182.5</t>
  </si>
  <si>
    <t>WT460x171</t>
  </si>
  <si>
    <t>WT460x156.5</t>
  </si>
  <si>
    <t>WT460x144.5</t>
  </si>
  <si>
    <t>WT460x135.5</t>
  </si>
  <si>
    <t>WT460x126.5</t>
  </si>
  <si>
    <t>WT460x119</t>
  </si>
  <si>
    <t>WT460x111.5</t>
  </si>
  <si>
    <t>WT460x100.5</t>
  </si>
  <si>
    <t>WT420x288</t>
  </si>
  <si>
    <t>WT420x263.5</t>
  </si>
  <si>
    <t>WT420x236.7</t>
  </si>
  <si>
    <t>WT420x216.6</t>
  </si>
  <si>
    <t>WT420x195.7</t>
  </si>
  <si>
    <t>WT420x179.4</t>
  </si>
  <si>
    <t>WT420x164.5</t>
  </si>
  <si>
    <t>WT420x149.6</t>
  </si>
  <si>
    <t>WT420x125.8</t>
  </si>
  <si>
    <t>WT420x113.1</t>
  </si>
  <si>
    <t>WT420105</t>
  </si>
  <si>
    <t>WT420x96.8</t>
  </si>
  <si>
    <t>WT420x87.8</t>
  </si>
  <si>
    <t>WT380x291</t>
  </si>
  <si>
    <t>WT380x265.5</t>
  </si>
  <si>
    <t>WT380x242</t>
  </si>
  <si>
    <t>WT380x217</t>
  </si>
  <si>
    <t>WT380x194.5</t>
  </si>
  <si>
    <t>WT380x175</t>
  </si>
  <si>
    <t>WT380x157</t>
  </si>
  <si>
    <t>WT380x142</t>
  </si>
  <si>
    <t>WT380x128.5</t>
  </si>
  <si>
    <t>WT380x110</t>
  </si>
  <si>
    <t>WT380x92.5</t>
  </si>
  <si>
    <t>WT380x98</t>
  </si>
  <si>
    <t>WT380x86.5</t>
  </si>
  <si>
    <t>WT380x80.5</t>
  </si>
  <si>
    <t>WT380x73.5</t>
  </si>
  <si>
    <t>WT380x67</t>
  </si>
  <si>
    <t>WT345x401</t>
  </si>
  <si>
    <t>WT345x274</t>
  </si>
  <si>
    <t>WT345x250</t>
  </si>
  <si>
    <t>WT345x228.5</t>
  </si>
  <si>
    <t>WT345x209</t>
  </si>
  <si>
    <t>WT345x192</t>
  </si>
  <si>
    <t>WT345x175</t>
  </si>
  <si>
    <t>WT345x161.5</t>
  </si>
  <si>
    <t>WT345x144.5</t>
  </si>
  <si>
    <t>WT345x132.5</t>
  </si>
  <si>
    <t>WT345x120</t>
  </si>
  <si>
    <t>WT345x108.5</t>
  </si>
  <si>
    <t>WT345x96</t>
  </si>
  <si>
    <t>WT345x85</t>
  </si>
  <si>
    <t>WT345x76</t>
  </si>
  <si>
    <t>WT345x70</t>
  </si>
  <si>
    <t>WT345x62.5</t>
  </si>
  <si>
    <t>WT305x275.5</t>
  </si>
  <si>
    <t>WT305x249</t>
  </si>
  <si>
    <t>WT305x227.5</t>
  </si>
  <si>
    <t>WT305x207.5</t>
  </si>
  <si>
    <t>WT305x186</t>
  </si>
  <si>
    <t>WT305x170.5</t>
  </si>
  <si>
    <t>WT305x153.5</t>
  </si>
  <si>
    <t>WT305x142.5</t>
  </si>
  <si>
    <t>WT305x131</t>
  </si>
  <si>
    <t>WT305x120.5</t>
  </si>
  <si>
    <t>WT305x108.5</t>
  </si>
  <si>
    <t>WT305x97.5</t>
  </si>
  <si>
    <t>WT305x87</t>
  </si>
  <si>
    <t>WT305x77.5</t>
  </si>
  <si>
    <t>WT305x76.5</t>
  </si>
  <si>
    <t>WT305x70</t>
  </si>
  <si>
    <t>WT305x62.5</t>
  </si>
  <si>
    <t>WT305x56.5</t>
  </si>
  <si>
    <t>WT305x50.5</t>
  </si>
  <si>
    <t>WT305x46</t>
  </si>
  <si>
    <t>WT305x41</t>
  </si>
  <si>
    <t>WT265x150</t>
  </si>
  <si>
    <t>WT265x136</t>
  </si>
  <si>
    <t>WT265x124</t>
  </si>
  <si>
    <t>WT265x109.5</t>
  </si>
  <si>
    <t>WT265x98</t>
  </si>
  <si>
    <t>WT265x91</t>
  </si>
  <si>
    <t>WT265x82.5</t>
  </si>
  <si>
    <t>WT265x75</t>
  </si>
  <si>
    <t>WT265x69</t>
  </si>
  <si>
    <t>WT265x61.5</t>
  </si>
  <si>
    <t>WT265x54.5</t>
  </si>
  <si>
    <t>WT265x50.5</t>
  </si>
  <si>
    <t>WT265x46</t>
  </si>
  <si>
    <t>WT265x36</t>
  </si>
  <si>
    <t>WT265x41</t>
  </si>
  <si>
    <t>WT265x37</t>
  </si>
  <si>
    <t>WT265x42.5</t>
  </si>
  <si>
    <t>WT265x33</t>
  </si>
  <si>
    <t>WT230x130</t>
  </si>
  <si>
    <t>WT230x117.5</t>
  </si>
  <si>
    <t>WT230x106.5</t>
  </si>
  <si>
    <t>WT230x96.5</t>
  </si>
  <si>
    <t>WT230x88.5</t>
  </si>
  <si>
    <t>WT230x79</t>
  </si>
  <si>
    <t>WT230x72</t>
  </si>
  <si>
    <t>WT230x64</t>
  </si>
  <si>
    <t>WT230x56.5</t>
  </si>
  <si>
    <t>WT230x53</t>
  </si>
  <si>
    <t>WT230x48.5</t>
  </si>
  <si>
    <t>WT230x44.5</t>
  </si>
  <si>
    <t>WT230x41</t>
  </si>
  <si>
    <t>WT230x37</t>
  </si>
  <si>
    <t>WT230x34</t>
  </si>
  <si>
    <t>WT230x30</t>
  </si>
  <si>
    <t>WT230x26</t>
  </si>
  <si>
    <t>WT205x74.5</t>
  </si>
  <si>
    <t>WT205x66</t>
  </si>
  <si>
    <t>WT205x57</t>
  </si>
  <si>
    <t>WT205x50</t>
  </si>
  <si>
    <t>WT205x42.5</t>
  </si>
  <si>
    <t>WT205x37</t>
  </si>
  <si>
    <t>WT205x33.5</t>
  </si>
  <si>
    <t>WT205x30</t>
  </si>
  <si>
    <t>WT205x26.5</t>
  </si>
  <si>
    <t>WT205x23</t>
  </si>
  <si>
    <t>WT205x19.5</t>
  </si>
  <si>
    <t>WT180x601</t>
  </si>
  <si>
    <t>WT180x543</t>
  </si>
  <si>
    <t>WT180x495</t>
  </si>
  <si>
    <t>WT180x450</t>
  </si>
  <si>
    <t>WT180x409</t>
  </si>
  <si>
    <t>WT180x372</t>
  </si>
  <si>
    <t>WT180x338.5</t>
  </si>
  <si>
    <t>WT180x317</t>
  </si>
  <si>
    <t>WT180x296</t>
  </si>
  <si>
    <t>WT180x275.5</t>
  </si>
  <si>
    <t>WT180x254.5</t>
  </si>
  <si>
    <t>WT180x231.5</t>
  </si>
  <si>
    <t>WT180x210.5</t>
  </si>
  <si>
    <t>WT180x191</t>
  </si>
  <si>
    <t>WT180x173.5</t>
  </si>
  <si>
    <t>WT180x157</t>
  </si>
  <si>
    <t>WT180x143.5</t>
  </si>
  <si>
    <t>WT180x131</t>
  </si>
  <si>
    <t>WT180x118.5</t>
  </si>
  <si>
    <t>WT180x108</t>
  </si>
  <si>
    <t>WT180x98</t>
  </si>
  <si>
    <t>WT180x89.5</t>
  </si>
  <si>
    <t>WT180x81</t>
  </si>
  <si>
    <t>WT180x73.5</t>
  </si>
  <si>
    <t>WT180x67</t>
  </si>
  <si>
    <t>WT180x61</t>
  </si>
  <si>
    <t>WT180x55</t>
  </si>
  <si>
    <t>WT180x50.5</t>
  </si>
  <si>
    <t>WT180x45.5</t>
  </si>
  <si>
    <t>WT180x39.5</t>
  </si>
  <si>
    <t>WT180x36</t>
  </si>
  <si>
    <t>WT180x32</t>
  </si>
  <si>
    <t>WT180x28.5</t>
  </si>
  <si>
    <t>WT180x25.5</t>
  </si>
  <si>
    <t>WT180x22.5</t>
  </si>
  <si>
    <t>WT180x19.5</t>
  </si>
  <si>
    <t>WT180x16.5</t>
  </si>
  <si>
    <t>WT155x250</t>
  </si>
  <si>
    <t>WT155x227</t>
  </si>
  <si>
    <t>WT155x207.5</t>
  </si>
  <si>
    <t>WT155x187.5</t>
  </si>
  <si>
    <t>WT155x171</t>
  </si>
  <si>
    <t>WT155x156.5</t>
  </si>
  <si>
    <t>WT155x141.5</t>
  </si>
  <si>
    <t>WT155x126.5</t>
  </si>
  <si>
    <t>WT155x112.5</t>
  </si>
  <si>
    <t>WT155x101</t>
  </si>
  <si>
    <t>WT155x89.5</t>
  </si>
  <si>
    <t>WT155x79</t>
  </si>
  <si>
    <t>WT155x71.5</t>
  </si>
  <si>
    <t>WT155x64.5</t>
  </si>
  <si>
    <t>WT155x58.5</t>
  </si>
  <si>
    <t>WT155x53.5</t>
  </si>
  <si>
    <t>WT155x43</t>
  </si>
  <si>
    <t>WT155x48.5</t>
  </si>
  <si>
    <t>WT155x39.5</t>
  </si>
  <si>
    <t>WT155x37</t>
  </si>
  <si>
    <t>WT155x33.5</t>
  </si>
  <si>
    <t>WT155x30</t>
  </si>
  <si>
    <t>WT155x26</t>
  </si>
  <si>
    <t>WT155x22.5</t>
  </si>
  <si>
    <t>WT155x19.5</t>
  </si>
  <si>
    <t>WT155x16.5</t>
  </si>
  <si>
    <t>WT155x14</t>
  </si>
  <si>
    <t>WT155x12</t>
  </si>
  <si>
    <t>WT155x10.5</t>
  </si>
  <si>
    <t>WT125x83.5</t>
  </si>
  <si>
    <t>WT125x74.5</t>
  </si>
  <si>
    <t>WT125x65.5</t>
  </si>
  <si>
    <t>WT125x57.5</t>
  </si>
  <si>
    <t>WT125x50.5</t>
  </si>
  <si>
    <t>WT125x44.5</t>
  </si>
  <si>
    <t>WT125x40</t>
  </si>
  <si>
    <t>WT125x36.5</t>
  </si>
  <si>
    <t>WT125x33.5</t>
  </si>
  <si>
    <t>WT125x29</t>
  </si>
  <si>
    <t>WT125x24.5</t>
  </si>
  <si>
    <t>WT125x22.5</t>
  </si>
  <si>
    <t>WT125x19.5</t>
  </si>
  <si>
    <t>WT125x16.5</t>
  </si>
  <si>
    <t>WT125x14</t>
  </si>
  <si>
    <t>WT125x12.5</t>
  </si>
  <si>
    <t>WT125x11</t>
  </si>
  <si>
    <t>WT125x9</t>
  </si>
  <si>
    <t>WT100x50</t>
  </si>
  <si>
    <t>WT100x43</t>
  </si>
  <si>
    <t>WT100x35.5</t>
  </si>
  <si>
    <t>WT100x29.5</t>
  </si>
  <si>
    <t>WT100x26</t>
  </si>
  <si>
    <t>WT100x23</t>
  </si>
  <si>
    <t>WT100x21</t>
  </si>
  <si>
    <t>WT100x18</t>
  </si>
  <si>
    <t>WT100x15.5</t>
  </si>
  <si>
    <t>WT100x13.5</t>
  </si>
  <si>
    <t>WT100x11</t>
  </si>
  <si>
    <t>WT100x9.5</t>
  </si>
  <si>
    <t>WT100x7.5</t>
  </si>
  <si>
    <t>WT75x18.5</t>
  </si>
  <si>
    <t>WT75x15</t>
  </si>
  <si>
    <t>WT75x11</t>
  </si>
  <si>
    <t>WT75x12</t>
  </si>
  <si>
    <t>WT75x9</t>
  </si>
  <si>
    <t>WT75x7</t>
  </si>
  <si>
    <t>WT75x6.5</t>
  </si>
  <si>
    <t>WT65x14</t>
  </si>
  <si>
    <t>WT65x12</t>
  </si>
  <si>
    <t>WT50x9.5</t>
  </si>
  <si>
    <t>MC460x86</t>
  </si>
  <si>
    <t>MC460x77</t>
  </si>
  <si>
    <t>MC460x68</t>
  </si>
  <si>
    <t>MC460x64</t>
  </si>
  <si>
    <t>MC330x74</t>
  </si>
  <si>
    <t>MC330x60</t>
  </si>
  <si>
    <t>MC330x52</t>
  </si>
  <si>
    <t>MC330x47</t>
  </si>
  <si>
    <t>MC310x74</t>
  </si>
  <si>
    <t>MC310x67</t>
  </si>
  <si>
    <t>MC310x60</t>
  </si>
  <si>
    <t>MC310x52</t>
  </si>
  <si>
    <t>MC310x46</t>
  </si>
  <si>
    <t>MC310x16</t>
  </si>
  <si>
    <t>MC250x61</t>
  </si>
  <si>
    <t>MC250x50</t>
  </si>
  <si>
    <t>MC250x42</t>
  </si>
  <si>
    <t>MC250x37</t>
  </si>
  <si>
    <t>MC250x33</t>
  </si>
  <si>
    <t>MC250x12</t>
  </si>
  <si>
    <t>MC230x38</t>
  </si>
  <si>
    <t>MC230x36</t>
  </si>
  <si>
    <t>MC200x34</t>
  </si>
  <si>
    <t>MC200x32</t>
  </si>
  <si>
    <t>MC200x30</t>
  </si>
  <si>
    <t>MC200x28</t>
  </si>
  <si>
    <t>MC200x13</t>
  </si>
  <si>
    <t>MC180x34</t>
  </si>
  <si>
    <t>MC180x28</t>
  </si>
  <si>
    <t>MC150x27</t>
  </si>
  <si>
    <t>MC150x23</t>
  </si>
  <si>
    <t>MC150x24</t>
  </si>
  <si>
    <t>MC150x22</t>
  </si>
  <si>
    <t>MC150x18</t>
  </si>
  <si>
    <t>L203 x 203 x 29</t>
  </si>
  <si>
    <t>L203 x 203 x 25</t>
  </si>
  <si>
    <t>L203 x 203 x 22</t>
  </si>
  <si>
    <t>L203 x 203 x 19</t>
  </si>
  <si>
    <t>L203 x 203 x 16</t>
  </si>
  <si>
    <t>L203 x 203 x 14</t>
  </si>
  <si>
    <t>L203 x 203 x 13</t>
  </si>
  <si>
    <t>L203 x 152 x 25</t>
  </si>
  <si>
    <t>L203 x 152 x 22</t>
  </si>
  <si>
    <t>L203 x 152 x 19</t>
  </si>
  <si>
    <t>L203 x 152 x 16</t>
  </si>
  <si>
    <t>L203 x 152 x 14</t>
  </si>
  <si>
    <t>L203 x 152 x 13</t>
  </si>
  <si>
    <t>L203 x 152 x 11</t>
  </si>
  <si>
    <t>L203 x 102 x 25</t>
  </si>
  <si>
    <t>L203 x 102 x 22</t>
  </si>
  <si>
    <t>L203 x 102 x 19</t>
  </si>
  <si>
    <t>L203 x 102 x 16</t>
  </si>
  <si>
    <t>L203 x 102 x 14</t>
  </si>
  <si>
    <t>L203 x 102 x 13</t>
  </si>
  <si>
    <t>L203 x 102 x 11</t>
  </si>
  <si>
    <t>L178 x  x 102 x 19</t>
  </si>
  <si>
    <t>L178 x  x 102 x 16</t>
  </si>
  <si>
    <t>L178 x  x 102 x 13</t>
  </si>
  <si>
    <t>L178 x  x 102 x 11</t>
  </si>
  <si>
    <t>L178 x  x 102 x 9.5</t>
  </si>
  <si>
    <t>L152 x 152 x 25</t>
  </si>
  <si>
    <t>L152 x 152 x 22</t>
  </si>
  <si>
    <t>L152 x 152 x 19</t>
  </si>
  <si>
    <t>L152 x 152 x 16</t>
  </si>
  <si>
    <t>L152 x 152 x 14</t>
  </si>
  <si>
    <t>L152 x 152 x 13</t>
  </si>
  <si>
    <t>L152 x 152 x 11</t>
  </si>
  <si>
    <t>L152 x 152 x 9.5</t>
  </si>
  <si>
    <t>L152 x 152 x 7.9</t>
  </si>
  <si>
    <t>L152 x 102 x 22</t>
  </si>
  <si>
    <t>L152 x 102 x 19</t>
  </si>
  <si>
    <t>L152 x 102 x 16</t>
  </si>
  <si>
    <t>L152 x 102 x 14</t>
  </si>
  <si>
    <t>L152 x 102 x 13</t>
  </si>
  <si>
    <t>L152 x 102 x 11</t>
  </si>
  <si>
    <t>L152 x 102 x 9.5</t>
  </si>
  <si>
    <t>L152 x 102 x 7.9</t>
  </si>
  <si>
    <t>L152 x 89 x 13</t>
  </si>
  <si>
    <t>L152 x 89 x 9.5</t>
  </si>
  <si>
    <t>L152 x 89 x 7.9</t>
  </si>
  <si>
    <t>L127 x 127 x 22</t>
  </si>
  <si>
    <t>L127 x 127 x 19</t>
  </si>
  <si>
    <t>L127 x 127 x 16</t>
  </si>
  <si>
    <t>L127 x 127 x 13</t>
  </si>
  <si>
    <t>L127 x 127 x 11</t>
  </si>
  <si>
    <t>L127 x 127 x 9.5</t>
  </si>
  <si>
    <t>L127 x 127 x 7.9</t>
  </si>
  <si>
    <t>L127 x 89 x 19</t>
  </si>
  <si>
    <t>L127 x 89 x 16</t>
  </si>
  <si>
    <t>L127 x 89 x 13</t>
  </si>
  <si>
    <t>L127 x 89 x 9.5</t>
  </si>
  <si>
    <t>L127 x 89 x 7.9</t>
  </si>
  <si>
    <t>L127 x 89 x 6.4</t>
  </si>
  <si>
    <t>L127 x 76 x 13</t>
  </si>
  <si>
    <t>L127 x 76 x 11</t>
  </si>
  <si>
    <t>L127 x 76 x 9.5</t>
  </si>
  <si>
    <t>L127 x 76 x 7.9</t>
  </si>
  <si>
    <t>L127 x 76 x 6.4</t>
  </si>
  <si>
    <t>L102 x 102 x 19</t>
  </si>
  <si>
    <t>L102 x 102 x 16</t>
  </si>
  <si>
    <t>L102 x 102 x 13</t>
  </si>
  <si>
    <t>L102 x 102 x 11</t>
  </si>
  <si>
    <t>L102 x 102 x 9.5</t>
  </si>
  <si>
    <t>L102 x 102 x 7.9</t>
  </si>
  <si>
    <t>L102 x 102 x 6.4</t>
  </si>
  <si>
    <t>L109 x 89 x 13</t>
  </si>
  <si>
    <t>L109 x 89 x 9.5</t>
  </si>
  <si>
    <t>L109 x 89 x 7.9</t>
  </si>
  <si>
    <t>L109 x 89 x 6.4</t>
  </si>
  <si>
    <t>L102 x 76 x 16</t>
  </si>
  <si>
    <t>L102 x 76 x 13</t>
  </si>
  <si>
    <t>L102 x 76 x 9.8</t>
  </si>
  <si>
    <t>L102 x 76 x 7.9</t>
  </si>
  <si>
    <t>L102 x 76 x 6.4</t>
  </si>
  <si>
    <t>L89 x 89 x 13</t>
  </si>
  <si>
    <t>L89 x 89 x 11</t>
  </si>
  <si>
    <t>L89 x 89 x 9.5</t>
  </si>
  <si>
    <t>L89 x 89 x 7.9</t>
  </si>
  <si>
    <t>L89 x 89 x 6.4</t>
  </si>
  <si>
    <t>L89 x 76 x 13</t>
  </si>
  <si>
    <t>L89 x 76 x 11</t>
  </si>
  <si>
    <t>L89 x 76 x 9.5</t>
  </si>
  <si>
    <t>L89 x 76 x 7.9</t>
  </si>
  <si>
    <t>L89 x 76 x 6.4</t>
  </si>
  <si>
    <t>L89 x 64 x 13</t>
  </si>
  <si>
    <t>L89 x 64 x 9.5</t>
  </si>
  <si>
    <t>L89 x 64 x 7.9</t>
  </si>
  <si>
    <t>L89 x 64 x 6.4</t>
  </si>
  <si>
    <t>L76 x 76 x 13</t>
  </si>
  <si>
    <t>L76 x 76 x 11</t>
  </si>
  <si>
    <t>L76 x 76 x 9.5</t>
  </si>
  <si>
    <t>L76 x 76 x 7.9</t>
  </si>
  <si>
    <t>L76 x 76 x 6.4</t>
  </si>
  <si>
    <t>L76 x 76 x 4.8</t>
  </si>
  <si>
    <t>L76 x 64 x 13</t>
  </si>
  <si>
    <t>L76 x 64 x 11</t>
  </si>
  <si>
    <t>L76 x 64 x 9.5</t>
  </si>
  <si>
    <t>L76 x 64 x 7.9</t>
  </si>
  <si>
    <t>L76 x 64 x 6.4</t>
  </si>
  <si>
    <t>L76 x 64 x 4.8</t>
  </si>
  <si>
    <t>L76 x 51 x 13</t>
  </si>
  <si>
    <t>L76 x 51 x 9.5</t>
  </si>
  <si>
    <t>L76 x 51 x 7.9</t>
  </si>
  <si>
    <t>L76 x 51 x 6.4</t>
  </si>
  <si>
    <t>L76 x 51 x 4.8</t>
  </si>
  <si>
    <t>L64 x 64 x 13</t>
  </si>
  <si>
    <t>L64 x 64 x 9.5</t>
  </si>
  <si>
    <t>L64 x 64 x 7.9</t>
  </si>
  <si>
    <t>L64 x 64 x 6.4</t>
  </si>
  <si>
    <t>L64 x 64 x 4.8</t>
  </si>
  <si>
    <t>L64 x 51 x 9.5</t>
  </si>
  <si>
    <t>L64 x 51 x 7.9</t>
  </si>
  <si>
    <t>L64 x 51 x 6.4</t>
  </si>
  <si>
    <t>L64 x 51 x 4.8</t>
  </si>
  <si>
    <t>L51 x 51 x 9.5</t>
  </si>
  <si>
    <t>L51 x 51 x 7.9</t>
  </si>
  <si>
    <t>L51 x 51 x 6.4</t>
  </si>
  <si>
    <t>L51 x 51 x 4.8</t>
  </si>
  <si>
    <t>L51 x 51 x 3.2</t>
  </si>
  <si>
    <t>2 L203 x 203 x 28.5</t>
  </si>
  <si>
    <t>2 L203 x 203 x 25.4</t>
  </si>
  <si>
    <t>2 L203 x 203 x 22.2</t>
  </si>
  <si>
    <t>2 L203 x 203 x 19.1</t>
  </si>
  <si>
    <t>2 L203 x 203 x 15.9</t>
  </si>
  <si>
    <t>2 L203 x 203 x 14.3</t>
  </si>
  <si>
    <t>2 L203 x 203 x 12.7</t>
  </si>
  <si>
    <t>2 L152 x 152 x 25.4</t>
  </si>
  <si>
    <t>2 L152 x 152 x 22.2</t>
  </si>
  <si>
    <t>2 L152 x 152 x 19.1</t>
  </si>
  <si>
    <t>2 L152 x 152 x 15.9</t>
  </si>
  <si>
    <t>2 L152 x 152 x 14.3</t>
  </si>
  <si>
    <t>2 L152 x 152 x 12.7</t>
  </si>
  <si>
    <t>2 L152 x 152 x 11.1</t>
  </si>
  <si>
    <t>2 L152 x 152 x 9.5</t>
  </si>
  <si>
    <t>2 L152 x 152 x 7.9</t>
  </si>
  <si>
    <t>2 L127 x 127 x 22.2</t>
  </si>
  <si>
    <t>2 L127 x 127 x 19.1</t>
  </si>
  <si>
    <t>2 L127 x 127 x 15.9</t>
  </si>
  <si>
    <t>2 L127 x 127 x 12.7</t>
  </si>
  <si>
    <t>2 L127 x 127 x 11.1</t>
  </si>
  <si>
    <t>2 L127 x 127 x 9.5</t>
  </si>
  <si>
    <t>2 L127 x 127 x 7.9</t>
  </si>
  <si>
    <t>2 L102 x 102 x 19.1</t>
  </si>
  <si>
    <t>2 L102 x 102 x 15.9</t>
  </si>
  <si>
    <t>2 L102 x 102 x 12.7</t>
  </si>
  <si>
    <t>2 L102 x 102 x 11.1</t>
  </si>
  <si>
    <t>2 L102 x 102 x 9.5</t>
  </si>
  <si>
    <t>2 L102 x 102 x 7.9</t>
  </si>
  <si>
    <t>2 L102 x 102 x 6.4</t>
  </si>
  <si>
    <t>2 L89 x 89 x 12.7</t>
  </si>
  <si>
    <t>2 L89 x 89 x 11.1</t>
  </si>
  <si>
    <t>2 L89 x 89 x 9.5</t>
  </si>
  <si>
    <t>2 L89 x 89 x 7.9</t>
  </si>
  <si>
    <t>2 L89 x 89 x 6.4</t>
  </si>
  <si>
    <t>2 L76 x 76 x 12.7</t>
  </si>
  <si>
    <t>2 L76 x 76 x 11.1</t>
  </si>
  <si>
    <t>2 L76 x 76 x 9.5</t>
  </si>
  <si>
    <t>2 L76 x 76 x 7.9</t>
  </si>
  <si>
    <t>2 L76 x 76 x 6.4</t>
  </si>
  <si>
    <t>2 L76 x 76 x 4.8</t>
  </si>
  <si>
    <t>2 L64 x 64 x 12.7</t>
  </si>
  <si>
    <t>2 L64 x 64 x 9.5</t>
  </si>
  <si>
    <t>2 L64 x 64 x 7.9</t>
  </si>
  <si>
    <t>2 L64 x 64 x 6.4</t>
  </si>
  <si>
    <t>2 L64 x 64 x 4.8</t>
  </si>
  <si>
    <t>2 L51 x 51 x 9.5</t>
  </si>
  <si>
    <t>2 L51 x 51 x 7.9</t>
  </si>
  <si>
    <t>2 L51 x 51 x 6.4</t>
  </si>
  <si>
    <t>2 L51 x 51 x 4.8</t>
  </si>
  <si>
    <t>2 L51 x 51 x 3.2</t>
  </si>
  <si>
    <t>2 L203 x 152 x 25.4</t>
  </si>
  <si>
    <t>2 L203 x 152 x 22.2</t>
  </si>
  <si>
    <t>2 L203 x 152 x 19.1</t>
  </si>
  <si>
    <t>2 L203 x 152 x 15.9</t>
  </si>
  <si>
    <t>2 L203 x 152 x 14.3</t>
  </si>
  <si>
    <t>2 L203 x 152 x 12.7</t>
  </si>
  <si>
    <t>2 L203 x 152 x 11.1</t>
  </si>
  <si>
    <t>2 L203 x 102 x 25.4</t>
  </si>
  <si>
    <t>2 L203 x 102 x 22.2</t>
  </si>
  <si>
    <t>2 L203 x 102 x 19.1</t>
  </si>
  <si>
    <t>2 L203 x 102 x 15.9</t>
  </si>
  <si>
    <t>2 L203 x 102 x 14.3</t>
  </si>
  <si>
    <t>2 L203 x 102 x 12.7</t>
  </si>
  <si>
    <t>2 L203 x 102 x 11.1</t>
  </si>
  <si>
    <t>2 L178 x 102 x 19.1</t>
  </si>
  <si>
    <t>2 L178 x 102 x 15.9</t>
  </si>
  <si>
    <t>2 L178 x 102 x 12.7</t>
  </si>
  <si>
    <t>2 L178 x 102 x 11.1</t>
  </si>
  <si>
    <t>2 L178 x 102 x 9.5</t>
  </si>
  <si>
    <t>2 L152 x 102 x 22.2</t>
  </si>
  <si>
    <t>2 L152 x 102 x 19.1</t>
  </si>
  <si>
    <t>2 L152 x 102 x 15.9</t>
  </si>
  <si>
    <t>2 L152 x 102 x 14.3</t>
  </si>
  <si>
    <t>2 L152 x 102 x 12.7</t>
  </si>
  <si>
    <t>2 L152 x 102 x 11.1</t>
  </si>
  <si>
    <t>2 L152 x 102 x 9.5</t>
  </si>
  <si>
    <t>2 L152 x 102 x 7.9</t>
  </si>
  <si>
    <t>2 L152 x 89 x 12.7</t>
  </si>
  <si>
    <t>2 L152 x 89 x 9.5</t>
  </si>
  <si>
    <t>2 L152 x 89 x 7.9</t>
  </si>
  <si>
    <t>2 L127 x 89 x 19.1</t>
  </si>
  <si>
    <t>2 L127 x 89 x 15.9</t>
  </si>
  <si>
    <t>2 L127 x 89 x 12.7</t>
  </si>
  <si>
    <t>2 L127 x 89 x 9.5</t>
  </si>
  <si>
    <t>2 L127 x 89 x 7.9</t>
  </si>
  <si>
    <t>2 L127 x 89 x 6.4</t>
  </si>
  <si>
    <t>2 L127 x 76 x 12.7</t>
  </si>
  <si>
    <t>2 L127 x 76 x 11.1</t>
  </si>
  <si>
    <t>2 L127 x 76 x 9.5</t>
  </si>
  <si>
    <t>2 L127 x 76 x 7.9</t>
  </si>
  <si>
    <t>2 L127 x 76 x 6.4</t>
  </si>
  <si>
    <t>2 L102 x 89 x 12.7</t>
  </si>
  <si>
    <t>2 L102 x 89 x 9.5</t>
  </si>
  <si>
    <t>2 L102 x 89 x 7.9</t>
  </si>
  <si>
    <t>2 L102 x 89 x 6.4</t>
  </si>
  <si>
    <t>2 L102 x 76 x 15.9</t>
  </si>
  <si>
    <t>2 L102 x 76 x 12.7</t>
  </si>
  <si>
    <t>2 L102 x 76 x 9.5</t>
  </si>
  <si>
    <t>2 L102 x 76 x 7.9</t>
  </si>
  <si>
    <t>2 L102 x 76 x 6.4</t>
  </si>
  <si>
    <t>2 L89 x 76 x 12.7</t>
  </si>
  <si>
    <t>2 L89 x 76 x 11.1</t>
  </si>
  <si>
    <t>2 L89 x 76 x 9.5</t>
  </si>
  <si>
    <t>2 L89 x 76 x 7.9</t>
  </si>
  <si>
    <t>2 L89 x 76 x 6.4</t>
  </si>
  <si>
    <t>2 L89 x 64 x 12.7</t>
  </si>
  <si>
    <t>2 L89 x 64 x 9.5</t>
  </si>
  <si>
    <t>2 L89 x 64 x 7.9</t>
  </si>
  <si>
    <t>2 L89 x 64 x 6.4</t>
  </si>
  <si>
    <t>2 L76 x 64 x 12.7</t>
  </si>
  <si>
    <t>2 L76 x 64 x 11.1</t>
  </si>
  <si>
    <t>2 L76 x 64 x 9.5</t>
  </si>
  <si>
    <t>2 L76 x 64 x 7.9</t>
  </si>
  <si>
    <t>2 L76 x 64 x 6.4</t>
  </si>
  <si>
    <t>2 L76 x 64 x 4.8</t>
  </si>
  <si>
    <t>2 L76 x 51 x 12.7</t>
  </si>
  <si>
    <t>2 L76 x 51 x 9.5</t>
  </si>
  <si>
    <t>2 L76 x 51 x 7.9</t>
  </si>
  <si>
    <t>2 L76 x 51 x 6.4</t>
  </si>
  <si>
    <t>2 L76 x 51 x 4.8</t>
  </si>
  <si>
    <t>2 L64 x 51 x 9.5</t>
  </si>
  <si>
    <t>2 L64 x 51 x 7.9</t>
  </si>
  <si>
    <t>2 L64 x 51 x 6.4</t>
  </si>
  <si>
    <t>2 L64 x 51 x 4.8</t>
  </si>
  <si>
    <t>914 x 610 x 12.7</t>
  </si>
  <si>
    <t>762 x 610 x 12.7</t>
  </si>
  <si>
    <t>762 x 610 x 7.9</t>
  </si>
  <si>
    <t>711 x 610 x 12.7</t>
  </si>
  <si>
    <t>711 x 610 x 9.5</t>
  </si>
  <si>
    <t>711 x 610 x 7.9</t>
  </si>
  <si>
    <t>660 x 610 x 12.7</t>
  </si>
  <si>
    <t>660 x 610 x 9.5</t>
  </si>
  <si>
    <t>660 x 610 x 7.9</t>
  </si>
  <si>
    <t>610 x 55912.7</t>
  </si>
  <si>
    <t>610 x 559 x 9.5</t>
  </si>
  <si>
    <t>610 x 559 x 7.9</t>
  </si>
  <si>
    <t>559 x 508 x 12.7</t>
  </si>
  <si>
    <t>559 x 508 x 9.5</t>
  </si>
  <si>
    <t>559 x 508 x 7.9</t>
  </si>
  <si>
    <t>508 x 457 x 12.7</t>
  </si>
  <si>
    <t>508 x 457 x 9.5</t>
  </si>
  <si>
    <t>508 x 457 x 7.9</t>
  </si>
  <si>
    <t>508 x 305 x 15.9</t>
  </si>
  <si>
    <t>508 x 305 x 12.7</t>
  </si>
  <si>
    <t>508 x 305 x 9.5</t>
  </si>
  <si>
    <t>508 x 305 x 7.9</t>
  </si>
  <si>
    <t>508 x 203 x 15.9</t>
  </si>
  <si>
    <t>508 x 203 x 12.7</t>
  </si>
  <si>
    <t>508 x 203 x 9.5</t>
  </si>
  <si>
    <t>508 x 203 x 7.9</t>
  </si>
  <si>
    <t>508 x 102 x 12.7</t>
  </si>
  <si>
    <t>508 x 102 x 9.5</t>
  </si>
  <si>
    <t>508 x 102 x 7.9</t>
  </si>
  <si>
    <t>457 x 305 x 15.9</t>
  </si>
  <si>
    <t>457 x 305 x 12.7</t>
  </si>
  <si>
    <t>457 x 305 x 9.5</t>
  </si>
  <si>
    <t>457 x 305 x 7.9</t>
  </si>
  <si>
    <t>457 x 152 x 15.9</t>
  </si>
  <si>
    <t>457 x 152 x 12.7</t>
  </si>
  <si>
    <t>457 x 152 x 9.5</t>
  </si>
  <si>
    <t>457 x 152 x 7.9</t>
  </si>
  <si>
    <t>457 x 152 x 6.4</t>
  </si>
  <si>
    <t>406 x 305 x 15.9</t>
  </si>
  <si>
    <t>406 x 305 x 12.7</t>
  </si>
  <si>
    <t>406 x 305 x 9.5</t>
  </si>
  <si>
    <t>406 x 305 x 7.9</t>
  </si>
  <si>
    <t>406 x 203 x 15.9</t>
  </si>
  <si>
    <t>406 x 203 x 12.7</t>
  </si>
  <si>
    <t>406 x 203 x 9.5</t>
  </si>
  <si>
    <t>406 x 203 x 7.9</t>
  </si>
  <si>
    <t>406 x 102 x 12.7</t>
  </si>
  <si>
    <t>406 x 102 x 9.5</t>
  </si>
  <si>
    <t>406 x 102 x 7.9</t>
  </si>
  <si>
    <t>365 x 305 x 12.7</t>
  </si>
  <si>
    <t>365 x 305 x 9.5</t>
  </si>
  <si>
    <t>356 x 254 x 15.9</t>
  </si>
  <si>
    <t>356 x 254 x 12.7</t>
  </si>
  <si>
    <t>356 x 254 x 9.5</t>
  </si>
  <si>
    <t>356 x 254 x 7.9</t>
  </si>
  <si>
    <t>356 x 254 x 6.4</t>
  </si>
  <si>
    <t>356 x 152 x 15.9</t>
  </si>
  <si>
    <t>356 x 152 x 12.7</t>
  </si>
  <si>
    <t>356 x 152 x 9.5</t>
  </si>
  <si>
    <t>356 x 152 x 7.9</t>
  </si>
  <si>
    <t>356 x 152 x 6.4</t>
  </si>
  <si>
    <t>356 x 152 x 4.8</t>
  </si>
  <si>
    <t>356 x 102 x 15.9</t>
  </si>
  <si>
    <t>356 x 102 x 12.7</t>
  </si>
  <si>
    <t>356 x 102 x 9.5</t>
  </si>
  <si>
    <t>356 x 102 x 7.9</t>
  </si>
  <si>
    <t>356 x 102 x 6.4</t>
  </si>
  <si>
    <t>356 x 102 x 4.8</t>
  </si>
  <si>
    <t>305 x 254 x 15.9</t>
  </si>
  <si>
    <t>305 x 254 x 12.7</t>
  </si>
  <si>
    <t>305 x 254 x 9.5</t>
  </si>
  <si>
    <t>305 x 254 x 7.9</t>
  </si>
  <si>
    <t>305 x 254 x 6.4</t>
  </si>
  <si>
    <t>305 x 203 x 15.9</t>
  </si>
  <si>
    <t>305 x 203 x 12.7</t>
  </si>
  <si>
    <t>305 x 203 x 9.5</t>
  </si>
  <si>
    <t>305 x 203 x 7.9</t>
  </si>
  <si>
    <t>305 x 203 x 6.4</t>
  </si>
  <si>
    <t>305 x 203 x 4.8</t>
  </si>
  <si>
    <t>305 x 152 x 15.9</t>
  </si>
  <si>
    <t>305 x 152 x 12.7</t>
  </si>
  <si>
    <t>305 x 152 x 9.5</t>
  </si>
  <si>
    <t>305 x 152 x 7.9</t>
  </si>
  <si>
    <t>305 x 152 x 6.4</t>
  </si>
  <si>
    <t>305 x 152 x 4.8</t>
  </si>
  <si>
    <t>305 x 102 x 15.9</t>
  </si>
  <si>
    <t>305 x 102 x 12.7</t>
  </si>
  <si>
    <t>305 x 102 x 9.5</t>
  </si>
  <si>
    <t>305 x 102 x 7.9</t>
  </si>
  <si>
    <t>305 x 102 x 6.4</t>
  </si>
  <si>
    <t>305 x 102 x 4.8</t>
  </si>
  <si>
    <t>305 x 89 x 4.8</t>
  </si>
  <si>
    <t>305 x 89 x 7.9</t>
  </si>
  <si>
    <t>305 x 76 x 7.9</t>
  </si>
  <si>
    <t>305 x 76 x 6.4</t>
  </si>
  <si>
    <t>305 x 76 x 4.8</t>
  </si>
  <si>
    <t>305 x 51 x 6.4</t>
  </si>
  <si>
    <t>305 x 51 x 4.8</t>
  </si>
  <si>
    <t>254 x 203 x 15.9</t>
  </si>
  <si>
    <t>254 x 203 x 12.7</t>
  </si>
  <si>
    <t>254 x 203 x 9.5</t>
  </si>
  <si>
    <t>254 x 203 x 7.9</t>
  </si>
  <si>
    <t>254 x 203 x 6.4</t>
  </si>
  <si>
    <t>254 x 203 x 4.8</t>
  </si>
  <si>
    <t>254 x 152 x 15.9</t>
  </si>
  <si>
    <t>254 x 152 x 12.7</t>
  </si>
  <si>
    <t>254 x 152 x 9.5</t>
  </si>
  <si>
    <t>254 x 152 x 7.9</t>
  </si>
  <si>
    <t>254 x 152 x 6.4</t>
  </si>
  <si>
    <t>254 x 152 x 4.8</t>
  </si>
  <si>
    <t>254 x 127 x 9.5</t>
  </si>
  <si>
    <t>254 x 127 x 7.9</t>
  </si>
  <si>
    <t>254 x 127 x 6.4</t>
  </si>
  <si>
    <t>254 x 127 x 4.8</t>
  </si>
  <si>
    <t>254 x 102 x 15.9</t>
  </si>
  <si>
    <t>254 x 102 x 12.7</t>
  </si>
  <si>
    <t>254 x 102 x 9.5</t>
  </si>
  <si>
    <t>254 x 102 x 7.9</t>
  </si>
  <si>
    <t>254 x 102 x 6.4</t>
  </si>
  <si>
    <t>254 x 102 x 4.8</t>
  </si>
  <si>
    <t>254 x 89 x 4.8</t>
  </si>
  <si>
    <t>254 x 76 x 9.5</t>
  </si>
  <si>
    <t>254 x 76 x 7.9</t>
  </si>
  <si>
    <t>254 x 76 x 6.4</t>
  </si>
  <si>
    <t>254 x 76 x 4.8</t>
  </si>
  <si>
    <t>254 x 76 x 3.2</t>
  </si>
  <si>
    <t>254 x 51 x 9.5</t>
  </si>
  <si>
    <t>254 x 51 x 7.9</t>
  </si>
  <si>
    <t>254 x 51 x 6.4</t>
  </si>
  <si>
    <t>254 x 51 x 4.8</t>
  </si>
  <si>
    <t>229 x 178 x 15.9</t>
  </si>
  <si>
    <t>229 x 178 x 12.7</t>
  </si>
  <si>
    <t>229 x 178 x 9.5</t>
  </si>
  <si>
    <t>229 x 178 x 7.9</t>
  </si>
  <si>
    <t>229 x 178 x 6.4</t>
  </si>
  <si>
    <t>229 x 178 x 4.8</t>
  </si>
  <si>
    <t>229 x 127 x 15.9</t>
  </si>
  <si>
    <t>229 x 127 x 12.7</t>
  </si>
  <si>
    <t>229 x 127 x 9.5</t>
  </si>
  <si>
    <t>229 x 127 x 7.9</t>
  </si>
  <si>
    <t>229 x 127 x 6.4</t>
  </si>
  <si>
    <t>229 x 127 x 4.8</t>
  </si>
  <si>
    <t>229 x 76 x 12.7</t>
  </si>
  <si>
    <t>229 x 76 x 9.5</t>
  </si>
  <si>
    <t>229 x 76 x 7.9</t>
  </si>
  <si>
    <t>229 x 76 x 6.4</t>
  </si>
  <si>
    <t>229 x 76 x 4.8</t>
  </si>
  <si>
    <t>203 x 152 x 15.9</t>
  </si>
  <si>
    <t>203 x 152 x 12.7</t>
  </si>
  <si>
    <t>203 x 152 x 9.5</t>
  </si>
  <si>
    <t>203 x 152 x 7.9</t>
  </si>
  <si>
    <t>203 x 152 x 6.4</t>
  </si>
  <si>
    <t>203 x 152 x 4.8</t>
  </si>
  <si>
    <t>203 x 102 x 15.9</t>
  </si>
  <si>
    <t>203 x 102 x 12.7</t>
  </si>
  <si>
    <t>203 x 102 x 9.5</t>
  </si>
  <si>
    <t>203 x 102 x 7.9</t>
  </si>
  <si>
    <t>203 x 102 x 6.4</t>
  </si>
  <si>
    <t>203 x 102 x 4.8</t>
  </si>
  <si>
    <t>203 x 102 x 3.2</t>
  </si>
  <si>
    <t>203 x 76 x 12.7</t>
  </si>
  <si>
    <t>203 x 76 x 9.5</t>
  </si>
  <si>
    <t>203 x 76 x 7.9</t>
  </si>
  <si>
    <t>203 x 76 x 6.4</t>
  </si>
  <si>
    <t>203 x 76 x 4.8</t>
  </si>
  <si>
    <t>203 x 76 x 3.2</t>
  </si>
  <si>
    <t>203 x 51 x 9.5</t>
  </si>
  <si>
    <t>203 x 51 x 7.9</t>
  </si>
  <si>
    <t>203 x 51 x 6.4</t>
  </si>
  <si>
    <t>203 x 51 x 4.8</t>
  </si>
  <si>
    <t>203 x 51 x 3.2</t>
  </si>
  <si>
    <t>178 x 127 x 15.9</t>
  </si>
  <si>
    <t>178 x 127 x 12.7</t>
  </si>
  <si>
    <t>178 x 127 x 9.5</t>
  </si>
  <si>
    <t>178 x 127 x 7.9</t>
  </si>
  <si>
    <t>178 x 127 x 6.4</t>
  </si>
  <si>
    <t>178 x 127 x 4.8</t>
  </si>
  <si>
    <t>178 x 127 x 3.2</t>
  </si>
  <si>
    <t>178 x 102 x 12.7</t>
  </si>
  <si>
    <t>178 x 102 x 9.5</t>
  </si>
  <si>
    <t>178 x 102 x 7.9</t>
  </si>
  <si>
    <t>178 x 102 x 6.4</t>
  </si>
  <si>
    <t>178 x 102 x 4.8</t>
  </si>
  <si>
    <t>178 x 102 x 3.2</t>
  </si>
  <si>
    <t>178 x 76 x 12.7</t>
  </si>
  <si>
    <t>178 x 76 x 9.5</t>
  </si>
  <si>
    <t>178 x 76 x 7.9</t>
  </si>
  <si>
    <t>178 x 76 x 6.4</t>
  </si>
  <si>
    <t>178 x 76 x 4.8</t>
  </si>
  <si>
    <t>178 x 76 x 3.2</t>
  </si>
  <si>
    <t>152 x 152 x 3.2</t>
  </si>
  <si>
    <t>152 x 127 x 12.7</t>
  </si>
  <si>
    <t>152 x 127 x 9.5</t>
  </si>
  <si>
    <t>152 x 127 x 7.9</t>
  </si>
  <si>
    <t>152 x 127 x 6.4</t>
  </si>
  <si>
    <t>152 x 127 x 4.8</t>
  </si>
  <si>
    <t>152 x 102 x 12.7</t>
  </si>
  <si>
    <t>152 x 102 x 9.5</t>
  </si>
  <si>
    <t>152 x 102 x 7.9</t>
  </si>
  <si>
    <t>152 x 102 x 6.4</t>
  </si>
  <si>
    <t>152 x 102 x 4.8</t>
  </si>
  <si>
    <t>152 x 102 x 3.2</t>
  </si>
  <si>
    <t>152 x 76 x 12.7</t>
  </si>
  <si>
    <t>152 x 76 x 9.5</t>
  </si>
  <si>
    <t>152 x 76 x 7.9</t>
  </si>
  <si>
    <t>152 x 76 x 6.4</t>
  </si>
  <si>
    <t>152 x 76 x 4.8</t>
  </si>
  <si>
    <t>152 x 76 x 3.2</t>
  </si>
  <si>
    <t>152 x 51 x 9.5</t>
  </si>
  <si>
    <t>152 x 51 x 7.9</t>
  </si>
  <si>
    <t>152 x 51 x 6.4</t>
  </si>
  <si>
    <t>152 x 51 x 4.8</t>
  </si>
  <si>
    <t>152 x 51 x 3.2</t>
  </si>
  <si>
    <t>127 x 102 x 12.7</t>
  </si>
  <si>
    <t>127 x 102 x 9.5</t>
  </si>
  <si>
    <t>127 x 102 x 7.9</t>
  </si>
  <si>
    <t>127 x 102 x 6.4</t>
  </si>
  <si>
    <t>127 x 102 x 4.8</t>
  </si>
  <si>
    <t>127 x 76 x 12.7</t>
  </si>
  <si>
    <t>127 x 76 x 9.5</t>
  </si>
  <si>
    <t>127 x 76 x 7.9</t>
  </si>
  <si>
    <t>127 x 76 x 6.4</t>
  </si>
  <si>
    <t>127 x 76 x 4.8</t>
  </si>
  <si>
    <t>127 x 76 x 3.2</t>
  </si>
  <si>
    <t>127 x 64 x 6.4</t>
  </si>
  <si>
    <t>127 x 64 x 4.8</t>
  </si>
  <si>
    <t>127 x 64 x 3.2</t>
  </si>
  <si>
    <t>127 x 51 x 9.5</t>
  </si>
  <si>
    <t>127 x 51 x 7.9</t>
  </si>
  <si>
    <t>127 x 51 x 6.4</t>
  </si>
  <si>
    <t>127 x 51 x 4.8</t>
  </si>
  <si>
    <t>127 x 51 x 3.2</t>
  </si>
  <si>
    <t>102 x 76 x 9.5</t>
  </si>
  <si>
    <t>102 x 76 x 7.9</t>
  </si>
  <si>
    <t>102 x 76 x 6.4</t>
  </si>
  <si>
    <t>102 x 76 x 4.8</t>
  </si>
  <si>
    <t>102 x 76 x 3.2</t>
  </si>
  <si>
    <t>102 x 64 x 7.9</t>
  </si>
  <si>
    <t>102 x 64 x 6.4</t>
  </si>
  <si>
    <t>102 x 64 x 4.8</t>
  </si>
  <si>
    <t>76 x 76 x 9.5</t>
  </si>
  <si>
    <t>102 x 51 x 7.9</t>
  </si>
  <si>
    <t>102 x 51 x 6.4</t>
  </si>
  <si>
    <t>102 x 51 x 4.8</t>
  </si>
  <si>
    <t>102 x 51 x 3.2</t>
  </si>
  <si>
    <t>89 x 64 x 9.5</t>
  </si>
  <si>
    <t>89 x 64 x 7.9</t>
  </si>
  <si>
    <t>89 x 64 x 6.4</t>
  </si>
  <si>
    <t>89 x 64 x 4.8</t>
  </si>
  <si>
    <t>89 x 64 x 3.2</t>
  </si>
  <si>
    <t>76 x 64 x 7.9</t>
  </si>
  <si>
    <t>76 x 64 x 6.4</t>
  </si>
  <si>
    <t>76 x 64 x 4.8</t>
  </si>
  <si>
    <t>76 x 64 x 3.2</t>
  </si>
  <si>
    <t>76 x 51 x 7.9</t>
  </si>
  <si>
    <t>76 x 51 x 6.4</t>
  </si>
  <si>
    <t>76 x 51 x 4.8</t>
  </si>
  <si>
    <t>76 x 51 x 3.2</t>
  </si>
  <si>
    <t>76 x 38 x 6.4</t>
  </si>
  <si>
    <t>76 x 38 x 4.8</t>
  </si>
  <si>
    <t>76 x 38 x 3.2</t>
  </si>
  <si>
    <t>76 x 25 x 3.2</t>
  </si>
  <si>
    <t>64 x 38 x 6.4</t>
  </si>
  <si>
    <t>64 x 38 x 4.8</t>
  </si>
  <si>
    <t>64 x 38 x 3.2</t>
  </si>
  <si>
    <t>57 x 57 x 6.4</t>
  </si>
  <si>
    <t>57 x 57 x 4.8</t>
  </si>
  <si>
    <t>57 x 57 x 3.2</t>
  </si>
  <si>
    <t>51 x 38 x 4.8</t>
  </si>
  <si>
    <t>51 x 25 x 4.8</t>
  </si>
  <si>
    <t>51 x 25 x 3.2</t>
  </si>
  <si>
    <t>406 x 406 x 15.9</t>
  </si>
  <si>
    <t>406 x 406 x 12.7</t>
  </si>
  <si>
    <t>406 x 406 x 9.5</t>
  </si>
  <si>
    <t>406 x 406 x 7.9</t>
  </si>
  <si>
    <t>356 x 356 x 15.9</t>
  </si>
  <si>
    <t>356 x 356 x 12.7</t>
  </si>
  <si>
    <t>356 x 356 x 9.5</t>
  </si>
  <si>
    <t>356 x 356 x 7.9</t>
  </si>
  <si>
    <t>305 x 305 x 15.9</t>
  </si>
  <si>
    <t>305 x 305 x 12.7</t>
  </si>
  <si>
    <t>305 x 305 x 9.5</t>
  </si>
  <si>
    <t>305 x 305 x 7.9</t>
  </si>
  <si>
    <t>305 x 305 x 6.4</t>
  </si>
  <si>
    <t>254 x 254 x 15.9</t>
  </si>
  <si>
    <t>254 x 254 x 12.7</t>
  </si>
  <si>
    <t>254 x 254 x 9.5</t>
  </si>
  <si>
    <t>254 x 254 x 7.9</t>
  </si>
  <si>
    <t>254 x 254 x 6.4</t>
  </si>
  <si>
    <t>254 x 254 x 4.8</t>
  </si>
  <si>
    <t>203 x 203 x 15.9</t>
  </si>
  <si>
    <t>203 x 203 x 12.7</t>
  </si>
  <si>
    <t>203 x 203 x 9.5</t>
  </si>
  <si>
    <t>203 x 203 x 7.9</t>
  </si>
  <si>
    <t>203 x 203 x 6.4</t>
  </si>
  <si>
    <t>203 x 203 x 4.8</t>
  </si>
  <si>
    <t>178 x 178 x 15.9</t>
  </si>
  <si>
    <t>178 x 178 x 12.7</t>
  </si>
  <si>
    <t>178 x 178 x 9.5</t>
  </si>
  <si>
    <t>178 x 178 x 6.4</t>
  </si>
  <si>
    <t>178 x 178 x 4.8</t>
  </si>
  <si>
    <t>152 x 152 x 15.9</t>
  </si>
  <si>
    <t>152 x 152 x 12.7</t>
  </si>
  <si>
    <t>152 x 152 x 9.5</t>
  </si>
  <si>
    <t>152 x 152 x 7.9</t>
  </si>
  <si>
    <t>152 x 152 x 6.4</t>
  </si>
  <si>
    <t>152 x 152 x 4.8</t>
  </si>
  <si>
    <t>140 x 140 x 9.5</t>
  </si>
  <si>
    <t>140 x 140 x 7.9</t>
  </si>
  <si>
    <t>140 x 140 x 6.4</t>
  </si>
  <si>
    <t>140 x 140 x 4.8</t>
  </si>
  <si>
    <t>140 x 140 x 3.2</t>
  </si>
  <si>
    <t>127 x 127 x 12.7</t>
  </si>
  <si>
    <t>127 x 127 x 9.5</t>
  </si>
  <si>
    <t>127 x 127 x 7.9</t>
  </si>
  <si>
    <t>127 x 127 x 6.4</t>
  </si>
  <si>
    <t>127 x 127 x 4.8</t>
  </si>
  <si>
    <t>127 x 127 x 3.2</t>
  </si>
  <si>
    <t>114 x 114 x 12.7</t>
  </si>
  <si>
    <t>114 x 114 x 9.5</t>
  </si>
  <si>
    <t>114 x 114 x 7.9</t>
  </si>
  <si>
    <t>114 x 114 x 6.4</t>
  </si>
  <si>
    <t>114 x 114 x 4.8</t>
  </si>
  <si>
    <t>114 x 114 x 3.2</t>
  </si>
  <si>
    <t>102 x 102 x 12.7</t>
  </si>
  <si>
    <t>102 x 102 x 9.5</t>
  </si>
  <si>
    <t>102 x 102 x 7.9</t>
  </si>
  <si>
    <t>102 x 102 x 6.4</t>
  </si>
  <si>
    <t>102 x 102 x 4.8</t>
  </si>
  <si>
    <t>102 x 102 x 3.2</t>
  </si>
  <si>
    <t>89 x 89 x 9.5</t>
  </si>
  <si>
    <t>89 x 89 x 7.9</t>
  </si>
  <si>
    <t>89 x 89 x 6.4</t>
  </si>
  <si>
    <t>89 x 89 x 4.8</t>
  </si>
  <si>
    <t>89 x 89 x 3.2</t>
  </si>
  <si>
    <t>76 x 76 x 7.9</t>
  </si>
  <si>
    <t>76 x 76 x 6.4</t>
  </si>
  <si>
    <t>76 x 76 x 4.8</t>
  </si>
  <si>
    <t>76 x 76 x 3.2</t>
  </si>
  <si>
    <t>64 x 64 x 7.9</t>
  </si>
  <si>
    <t>64 x 64 x 6.4</t>
  </si>
  <si>
    <t>64 x 64 x 4.8</t>
  </si>
  <si>
    <t>64 x 64 x 3.2</t>
  </si>
  <si>
    <t>51 x 51 x 6.4</t>
  </si>
  <si>
    <t>51 x 51 x 4.8</t>
  </si>
  <si>
    <t>51 x 51 x 3.2</t>
  </si>
  <si>
    <t>45 x 45 x 4.8</t>
  </si>
  <si>
    <t>41 x 41 x 4.8</t>
  </si>
  <si>
    <t>41 x 41 x 3.2</t>
  </si>
  <si>
    <t>38 x 38 x 4.8</t>
  </si>
  <si>
    <t>38 x 38 x 3.2</t>
  </si>
  <si>
    <t>32 x 32 x 4.8</t>
  </si>
  <si>
    <t>32 x 32 x 3.2</t>
  </si>
  <si>
    <t>HSS 508 x 12.7</t>
  </si>
  <si>
    <t>HSS 508 x 9.5</t>
  </si>
  <si>
    <t>HSS 457 x 12.7</t>
  </si>
  <si>
    <t>HSS 457 x 9.5</t>
  </si>
  <si>
    <t>HSS 406 x 12.7</t>
  </si>
  <si>
    <t>HSS 406 x 11.1</t>
  </si>
  <si>
    <t>HSS 406 x 9.5</t>
  </si>
  <si>
    <t>HSS 406 x 7.9</t>
  </si>
  <si>
    <t>HSS 356 x 12.7</t>
  </si>
  <si>
    <t>HSS 356 x 9.5</t>
  </si>
  <si>
    <t>HSS 3567.9</t>
  </si>
  <si>
    <t>HSS 324 x 12.7</t>
  </si>
  <si>
    <t>HSS 324 x 9.5</t>
  </si>
  <si>
    <t>HSS 324 x 6.4</t>
  </si>
  <si>
    <t>HSS 31815.9</t>
  </si>
  <si>
    <t>HSS 318 x 12.7</t>
  </si>
  <si>
    <t>HSS 318 x 9.5</t>
  </si>
  <si>
    <t>HSS 318 x 7.9</t>
  </si>
  <si>
    <t>HSS 318 x 6.4</t>
  </si>
  <si>
    <t>HSS 318 x 4.8</t>
  </si>
  <si>
    <t>HSS 28615.9</t>
  </si>
  <si>
    <t>HSS 286 x 12.7</t>
  </si>
  <si>
    <t>HSS 286 x 9.5</t>
  </si>
  <si>
    <t>HSS 286 x 7.9</t>
  </si>
  <si>
    <t>HSS 286 x 6.4</t>
  </si>
  <si>
    <t>HSS 286 x 4.8</t>
  </si>
  <si>
    <t>HSS 27312.7</t>
  </si>
  <si>
    <t>HSS 273 x 6.4</t>
  </si>
  <si>
    <t>HSS 25415.9</t>
  </si>
  <si>
    <t>HSS 254 x 12.7</t>
  </si>
  <si>
    <t>HSS 254 x 9.5</t>
  </si>
  <si>
    <t>HSS 254 x 7.9</t>
  </si>
  <si>
    <t>HSS 254 x 6.4</t>
  </si>
  <si>
    <t>HSS 254 x 4.8</t>
  </si>
  <si>
    <t>HSS 244 x 12.7</t>
  </si>
  <si>
    <t>HSS 244 x 9.5</t>
  </si>
  <si>
    <t>HSS 244 x 7.9</t>
  </si>
  <si>
    <t>HSS 244 x 6.4</t>
  </si>
  <si>
    <t>HSS 244 x 4.8</t>
  </si>
  <si>
    <t>HSS 222 x 12.7</t>
  </si>
  <si>
    <t>HSS 222 x 9.5</t>
  </si>
  <si>
    <t>HSS 222 x 7.9</t>
  </si>
  <si>
    <t>HSS 222 x 6.4</t>
  </si>
  <si>
    <t>HSS 222 x 4.8</t>
  </si>
  <si>
    <t>HSS 219 x 12.7</t>
  </si>
  <si>
    <t>HSS 219 x 9.5</t>
  </si>
  <si>
    <t>HSS 219 x 8.2</t>
  </si>
  <si>
    <t>HSS 219 x 6.4</t>
  </si>
  <si>
    <t>HSS 219 x 4.8</t>
  </si>
  <si>
    <t>HSS 194 x 3.2</t>
  </si>
  <si>
    <t>HSS 191 x 12.7</t>
  </si>
  <si>
    <t>HSS 191 x 9.5</t>
  </si>
  <si>
    <t>HSS 191 x 7.9</t>
  </si>
  <si>
    <t>HSS 191 x 6.4</t>
  </si>
  <si>
    <t>HSS 191 x 4.8</t>
  </si>
  <si>
    <t>HSS 177 x 12.7</t>
  </si>
  <si>
    <t>HSS 177 x 9.5</t>
  </si>
  <si>
    <t>HSS 177 x 7.9</t>
  </si>
  <si>
    <t>HSS 177 x 6.4</t>
  </si>
  <si>
    <t>HSS 177 x 4.8</t>
  </si>
  <si>
    <t>HSS 177 x 3.2</t>
  </si>
  <si>
    <t>HSS 175 x 12.7</t>
  </si>
  <si>
    <t>HSS 175 x 9.5</t>
  </si>
  <si>
    <t>HSS 175 x 7.9</t>
  </si>
  <si>
    <t>HSS 175 x 6.4</t>
  </si>
  <si>
    <t>HSS 175 x 4.8</t>
  </si>
  <si>
    <t>HSS 168 x 12.7</t>
  </si>
  <si>
    <t>HSS 168 x 11.1</t>
  </si>
  <si>
    <t>HSS 168 x 9.5</t>
  </si>
  <si>
    <t>HSS 168 x 7.9</t>
  </si>
  <si>
    <t>HSS 168 x 7.1</t>
  </si>
  <si>
    <t>HSS 168 x 6.4</t>
  </si>
  <si>
    <t>HSS 168 x 4.8</t>
  </si>
  <si>
    <t>HSS 168 x 3.2</t>
  </si>
  <si>
    <t>HSS 156 x 12.7</t>
  </si>
  <si>
    <t>HSS 156 x 9.5</t>
  </si>
  <si>
    <t>HSS 156 x 7.9</t>
  </si>
  <si>
    <t>HSS 156 x 6.4</t>
  </si>
  <si>
    <t>HSS 156 x 4.8</t>
  </si>
  <si>
    <t>HSS 152 x 12.7</t>
  </si>
  <si>
    <t>HSS 152 x 9.5</t>
  </si>
  <si>
    <t>HSS 152 x 7.9</t>
  </si>
  <si>
    <t>HSS 152 x 7.1</t>
  </si>
  <si>
    <t>HSS 152 x 6.4</t>
  </si>
  <si>
    <t>HSS 152 x 4.8</t>
  </si>
  <si>
    <t>HSS 152 x 3.2</t>
  </si>
  <si>
    <t>HSS 141 x 9.5</t>
  </si>
  <si>
    <t>HSS 141 x 6.6</t>
  </si>
  <si>
    <t>HSS 141 x 4.8</t>
  </si>
  <si>
    <t>HSS 141 x 3.4</t>
  </si>
  <si>
    <t>HSS 140 x 12.7</t>
  </si>
  <si>
    <t>HSS 140 x 9.5</t>
  </si>
  <si>
    <t>HSS 140 x 6.6</t>
  </si>
  <si>
    <t>HSS 127 x 12.7</t>
  </si>
  <si>
    <t>HSS 127 x 9.5</t>
  </si>
  <si>
    <t>HSS 127 x 7.9</t>
  </si>
  <si>
    <t>HSS 127 x 6.6</t>
  </si>
  <si>
    <t>HSS 127 x 6.4</t>
  </si>
  <si>
    <t>HSS 127 x 4.8</t>
  </si>
  <si>
    <t>HSS 127 x 3.2</t>
  </si>
  <si>
    <t>HSS 114 x 8.6</t>
  </si>
  <si>
    <t>HSS 114 x 6.4</t>
  </si>
  <si>
    <t>HSS 114 x 4.8</t>
  </si>
  <si>
    <t>HSS 114 x 3.2</t>
  </si>
  <si>
    <t>HSS 102 x 8.6</t>
  </si>
  <si>
    <t>HSS 102 x 8</t>
  </si>
  <si>
    <t>HSS 102 x 6.4</t>
  </si>
  <si>
    <t>HSS 102 x 5.7</t>
  </si>
  <si>
    <t>HSS 102 x 5.6</t>
  </si>
  <si>
    <t>HSS 102 x 4.8</t>
  </si>
  <si>
    <t>HSS 102 x 3.2</t>
  </si>
  <si>
    <t>HSS 89 x 8</t>
  </si>
  <si>
    <t>HSS 89 x 7.6</t>
  </si>
  <si>
    <t>HSS 89 x 6.4</t>
  </si>
  <si>
    <t>HSS 89 x 5.5</t>
  </si>
  <si>
    <t>HSS 89 x 5.2</t>
  </si>
  <si>
    <t>HSS 89 x 4.8</t>
  </si>
  <si>
    <t>HSS 89 x 3.2</t>
  </si>
  <si>
    <t>HSS 76 x 7.2</t>
  </si>
  <si>
    <t>HSS 76 x 6.4</t>
  </si>
  <si>
    <t>HSS 76 x 5.5</t>
  </si>
  <si>
    <t>HSS 76 x 5.2</t>
  </si>
  <si>
    <t>HSS 76 x 4.8</t>
  </si>
  <si>
    <t>HSS 76 x 3.9</t>
  </si>
  <si>
    <t>HSS 76 x 3.4</t>
  </si>
  <si>
    <t>HSS 76 x 3</t>
  </si>
  <si>
    <t>HSS 73 x 6.4</t>
  </si>
  <si>
    <t>HSS 73 x 5.2</t>
  </si>
  <si>
    <t>HSS 73 x 4.8</t>
  </si>
  <si>
    <t>HSS 73 x 3.2</t>
  </si>
  <si>
    <t>HSS 64 x 6.4</t>
  </si>
  <si>
    <t>HSS 64 x 4.8</t>
  </si>
  <si>
    <t>HSS 64 x 3.2</t>
  </si>
  <si>
    <t>HSS 60 x 6.4</t>
  </si>
  <si>
    <t>HSS 60 x 5.5</t>
  </si>
  <si>
    <t>HSS 60 x 4.8</t>
  </si>
  <si>
    <t>HSS 60 x 3.9</t>
  </si>
  <si>
    <t>HSS 60 x 3.2</t>
  </si>
  <si>
    <t>HSS 48.3 x 3.7</t>
  </si>
  <si>
    <t>HSS 42.2 x 3.6</t>
  </si>
  <si>
    <t>304 x 10</t>
  </si>
  <si>
    <t>254 x 9.27</t>
  </si>
  <si>
    <t>203 x 8.18</t>
  </si>
  <si>
    <t>152 x 7.1</t>
  </si>
  <si>
    <t>127 x 6.6</t>
  </si>
  <si>
    <t>102 x 6</t>
  </si>
  <si>
    <t>89 x 5.74</t>
  </si>
  <si>
    <t>76 x 5.49</t>
  </si>
  <si>
    <t>63.5 x 5.16</t>
  </si>
  <si>
    <t>50.8 x 3.91</t>
  </si>
  <si>
    <t>38.1 x 3.68</t>
  </si>
  <si>
    <t>31.75 x 3.56</t>
  </si>
  <si>
    <t>25.4 x 3.38</t>
  </si>
  <si>
    <t>19 x 2.87</t>
  </si>
  <si>
    <t>12.7 x 2.59</t>
  </si>
  <si>
    <t>304 x 12.7</t>
  </si>
  <si>
    <t>254 x 12.7</t>
  </si>
  <si>
    <t>203 x 12.7</t>
  </si>
  <si>
    <t>152 x 11</t>
  </si>
  <si>
    <t>127 x 9.53</t>
  </si>
  <si>
    <t>102 x 8.56</t>
  </si>
  <si>
    <t>89 x 8.08</t>
  </si>
  <si>
    <t>76 x 7.62</t>
  </si>
  <si>
    <t>63.5 x 7.01</t>
  </si>
  <si>
    <t>50.8 x 5.54</t>
  </si>
  <si>
    <t>38.1 x 5.08</t>
  </si>
  <si>
    <t>31.75 x 4.85</t>
  </si>
  <si>
    <t>25.4 x 4.55</t>
  </si>
  <si>
    <t>19 x 3.91</t>
  </si>
  <si>
    <t>12.7 x 3.73</t>
  </si>
  <si>
    <t>203 x 22.2</t>
  </si>
  <si>
    <t>152 x 21.9</t>
  </si>
  <si>
    <t>127 x 19.1</t>
  </si>
  <si>
    <t>102 x 17.1</t>
  </si>
  <si>
    <t>89 x 16.2</t>
  </si>
  <si>
    <t>76 x 15.2</t>
  </si>
  <si>
    <t>63.5 x 14</t>
  </si>
  <si>
    <t>50.8 x 11.1</t>
  </si>
  <si>
    <t>English</t>
  </si>
  <si>
    <t>Wide flange solid columns Metric</t>
  </si>
  <si>
    <t xml:space="preserve"> W100 x 19</t>
  </si>
  <si>
    <t>WT 50 x 9.5</t>
  </si>
  <si>
    <t>C380 x 74</t>
  </si>
  <si>
    <t>MC460 x 86</t>
  </si>
  <si>
    <t>WT Columns Metric</t>
  </si>
  <si>
    <t xml:space="preserve"> W130 x 24</t>
  </si>
  <si>
    <t>WT 65 x 12</t>
  </si>
  <si>
    <t>C380 x 60</t>
  </si>
  <si>
    <t>MC460 x 77</t>
  </si>
  <si>
    <t>American Standard Channels Metric</t>
  </si>
  <si>
    <t xml:space="preserve"> W130 x 28</t>
  </si>
  <si>
    <t>WT 65 x 14</t>
  </si>
  <si>
    <t>C380 x 50</t>
  </si>
  <si>
    <t>Miscellaneous Channels Metric</t>
  </si>
  <si>
    <t>W6 x 8.5</t>
  </si>
  <si>
    <t xml:space="preserve"> W150 x 13</t>
  </si>
  <si>
    <t>WT 3 x 4.25</t>
  </si>
  <si>
    <t>WT 75 x 6.5</t>
  </si>
  <si>
    <t>C310 x 45</t>
  </si>
  <si>
    <t>MC460 x 64</t>
  </si>
  <si>
    <t xml:space="preserve"> W150 x 14</t>
  </si>
  <si>
    <t>Single Angles Metric</t>
  </si>
  <si>
    <t>WT 75 x 7</t>
  </si>
  <si>
    <t>C310 x 37</t>
  </si>
  <si>
    <t>MC330 x 74</t>
  </si>
  <si>
    <t xml:space="preserve"> W150 x 18</t>
  </si>
  <si>
    <t>Double Angles with two unequal legs Metric</t>
  </si>
  <si>
    <t>WT 75 x 9</t>
  </si>
  <si>
    <t>C310 x 31</t>
  </si>
  <si>
    <t>MC330 x 60</t>
  </si>
  <si>
    <t xml:space="preserve"> W150 x 24</t>
  </si>
  <si>
    <t>Double Angles with two equal legs back to back Metric</t>
  </si>
  <si>
    <t>WT 75 x 12</t>
  </si>
  <si>
    <t>C250 x 45</t>
  </si>
  <si>
    <t>MC330 x 52</t>
  </si>
  <si>
    <t xml:space="preserve"> W150 x 22</t>
  </si>
  <si>
    <t>Rectangular Hollow Sections Metric</t>
  </si>
  <si>
    <t>WT 75 x 11</t>
  </si>
  <si>
    <t>C250 x 37</t>
  </si>
  <si>
    <t>MC330 x 47</t>
  </si>
  <si>
    <t xml:space="preserve"> W150 x 30</t>
  </si>
  <si>
    <t>Square Hollow Sections Metric</t>
  </si>
  <si>
    <t>WT 75 x 15</t>
  </si>
  <si>
    <t>C250 x 30</t>
  </si>
  <si>
    <t>MC310 x 74</t>
  </si>
  <si>
    <t xml:space="preserve"> W150 x 37</t>
  </si>
  <si>
    <t>HSS Steel Pipe Metric</t>
  </si>
  <si>
    <t>WT 75 x 18.5</t>
  </si>
  <si>
    <t>C250 x 23</t>
  </si>
  <si>
    <t>MC310 x 67</t>
  </si>
  <si>
    <t xml:space="preserve"> W200 x 15</t>
  </si>
  <si>
    <t>Standard Steel Pipe Metric</t>
  </si>
  <si>
    <t>WT 100 x 7.5</t>
  </si>
  <si>
    <t>C230 x 30</t>
  </si>
  <si>
    <t>MC310 x 60</t>
  </si>
  <si>
    <t xml:space="preserve"> W200 x 19</t>
  </si>
  <si>
    <t>Extra Strong Pipe Metric</t>
  </si>
  <si>
    <t>WT 100 x 9.5</t>
  </si>
  <si>
    <t>C230 x 22</t>
  </si>
  <si>
    <t>MC310 x 52</t>
  </si>
  <si>
    <t xml:space="preserve"> W200 x 22</t>
  </si>
  <si>
    <t>Double Extra Strong Pipe Metric</t>
  </si>
  <si>
    <t>WT 100 x 11</t>
  </si>
  <si>
    <t>C230 x 20</t>
  </si>
  <si>
    <t>MC310 x 46</t>
  </si>
  <si>
    <t xml:space="preserve"> W200 x 27</t>
  </si>
  <si>
    <t>Unrestrained Beam Metric</t>
  </si>
  <si>
    <t>WT 100 x 13.5</t>
  </si>
  <si>
    <t>C200 x 28</t>
  </si>
  <si>
    <t>MC310 x 16</t>
  </si>
  <si>
    <t xml:space="preserve"> W200 x 31</t>
  </si>
  <si>
    <t>Restrained Beam Metric</t>
  </si>
  <si>
    <t>WT 100 x 15.5</t>
  </si>
  <si>
    <t>C200 x 20</t>
  </si>
  <si>
    <t>MC250 x 61</t>
  </si>
  <si>
    <t xml:space="preserve"> W200 x 36</t>
  </si>
  <si>
    <t>WT 100 x 18</t>
  </si>
  <si>
    <t>C200 x 17</t>
  </si>
  <si>
    <t>MC250 x 50</t>
  </si>
  <si>
    <t xml:space="preserve"> W200 x 42</t>
  </si>
  <si>
    <t>WT 100 x 21</t>
  </si>
  <si>
    <t>C180 x 22</t>
  </si>
  <si>
    <t>MC250 x 42</t>
  </si>
  <si>
    <t xml:space="preserve"> W200 x 46</t>
  </si>
  <si>
    <t>WT 100 x 23</t>
  </si>
  <si>
    <t>C180 x 18</t>
  </si>
  <si>
    <t>MC250 x 37</t>
  </si>
  <si>
    <t xml:space="preserve"> W200 x 52</t>
  </si>
  <si>
    <t>WT 100 x 26</t>
  </si>
  <si>
    <t>C180 x 15</t>
  </si>
  <si>
    <t>MC250 x 33</t>
  </si>
  <si>
    <t xml:space="preserve"> W200 x 59</t>
  </si>
  <si>
    <t>WT 100 x 29.5</t>
  </si>
  <si>
    <t>C150 x 19</t>
  </si>
  <si>
    <t>MC250 x 12</t>
  </si>
  <si>
    <t xml:space="preserve"> W200 x 71</t>
  </si>
  <si>
    <t>WT 100 x 35.5</t>
  </si>
  <si>
    <t>C150 x 16</t>
  </si>
  <si>
    <t>MC230 x 38</t>
  </si>
  <si>
    <t xml:space="preserve"> W200 x 86</t>
  </si>
  <si>
    <t>WT 100 x 43</t>
  </si>
  <si>
    <t>C150 x 12</t>
  </si>
  <si>
    <t>MC230 x 36</t>
  </si>
  <si>
    <t xml:space="preserve"> W200 x 100</t>
  </si>
  <si>
    <t>WT 100 x 50</t>
  </si>
  <si>
    <t>C130 x 13</t>
  </si>
  <si>
    <t>MC200 x 34</t>
  </si>
  <si>
    <t xml:space="preserve"> W250 x 18</t>
  </si>
  <si>
    <t>WT 125 x 9</t>
  </si>
  <si>
    <t>C130 x 10</t>
  </si>
  <si>
    <t>MC200 x 32</t>
  </si>
  <si>
    <t xml:space="preserve"> W250 x 22</t>
  </si>
  <si>
    <t>WT 125 x 11</t>
  </si>
  <si>
    <t>C100 x 11</t>
  </si>
  <si>
    <t>MC200 x 30</t>
  </si>
  <si>
    <t xml:space="preserve"> W250 x 25</t>
  </si>
  <si>
    <t>WT 125 x 12.5</t>
  </si>
  <si>
    <t>C100 x 8</t>
  </si>
  <si>
    <t>MC200 x 28</t>
  </si>
  <si>
    <t xml:space="preserve"> W250 x 28</t>
  </si>
  <si>
    <t>WT 125 x 14</t>
  </si>
  <si>
    <t>C100 x 7</t>
  </si>
  <si>
    <t>MC200 x 13</t>
  </si>
  <si>
    <t xml:space="preserve"> W250 x 33</t>
  </si>
  <si>
    <t>WT 125 x 16.5</t>
  </si>
  <si>
    <t>C75 x 9</t>
  </si>
  <si>
    <t>MC180 x 34</t>
  </si>
  <si>
    <t xml:space="preserve"> W250 x 39</t>
  </si>
  <si>
    <t>WT 125 x 19.5</t>
  </si>
  <si>
    <t>C75 x 7</t>
  </si>
  <si>
    <t>MC180 x 28</t>
  </si>
  <si>
    <t xml:space="preserve"> W250 x 45</t>
  </si>
  <si>
    <t>WT 125 x 22.5</t>
  </si>
  <si>
    <t>C75 x 6</t>
  </si>
  <si>
    <t>MC150 x 27</t>
  </si>
  <si>
    <t xml:space="preserve"> W250 x 49</t>
  </si>
  <si>
    <t>WT 125 x 24.5</t>
  </si>
  <si>
    <t>C3 x 3.5</t>
  </si>
  <si>
    <t>C75 x 5</t>
  </si>
  <si>
    <t>MC150 x 23</t>
  </si>
  <si>
    <t xml:space="preserve"> W250 x 58</t>
  </si>
  <si>
    <t>WT 125 x 29</t>
  </si>
  <si>
    <t>MC150 x 24</t>
  </si>
  <si>
    <t xml:space="preserve"> W250 x 67</t>
  </si>
  <si>
    <t>WT 125 x 33.5</t>
  </si>
  <si>
    <t>MC150 x 22</t>
  </si>
  <si>
    <t xml:space="preserve"> W250 x 73</t>
  </si>
  <si>
    <t>WT 125 x 36.5</t>
  </si>
  <si>
    <t>MC150 x 18</t>
  </si>
  <si>
    <t xml:space="preserve"> W250 x 80</t>
  </si>
  <si>
    <t>WT 125 x 40</t>
  </si>
  <si>
    <t xml:space="preserve"> W250 x 89</t>
  </si>
  <si>
    <t>WT 125 x 44.5</t>
  </si>
  <si>
    <t xml:space="preserve"> W250 x 101</t>
  </si>
  <si>
    <t>WT 125 x 50.5</t>
  </si>
  <si>
    <t xml:space="preserve"> W250 x 115</t>
  </si>
  <si>
    <t>WT 125 x 57.5</t>
  </si>
  <si>
    <t xml:space="preserve"> W250 x 131</t>
  </si>
  <si>
    <t>WT 125 x 65.5</t>
  </si>
  <si>
    <t xml:space="preserve"> W250 x 149</t>
  </si>
  <si>
    <t>WT 125 x 74.5</t>
  </si>
  <si>
    <t xml:space="preserve"> W250 x 167</t>
  </si>
  <si>
    <t>WT 125 x 83.5</t>
  </si>
  <si>
    <t xml:space="preserve"> W310 x 25</t>
  </si>
  <si>
    <t>WT 155 x 10.5</t>
  </si>
  <si>
    <t xml:space="preserve"> W310 x 24</t>
  </si>
  <si>
    <t>WT 155 x 12</t>
  </si>
  <si>
    <t xml:space="preserve"> W310 x 28</t>
  </si>
  <si>
    <t>WT 155 x 14</t>
  </si>
  <si>
    <t xml:space="preserve"> W310 x 33</t>
  </si>
  <si>
    <t>WT 155 x 16.5</t>
  </si>
  <si>
    <t xml:space="preserve"> W310 x 39</t>
  </si>
  <si>
    <t>WT 155 x 19.5</t>
  </si>
  <si>
    <t xml:space="preserve"> W310 x 45</t>
  </si>
  <si>
    <t>WT 155 x 22.5</t>
  </si>
  <si>
    <t xml:space="preserve"> W310 x 52</t>
  </si>
  <si>
    <t>WT 155 x 26</t>
  </si>
  <si>
    <t xml:space="preserve"> W310 x 60</t>
  </si>
  <si>
    <t>WT 155 x 30</t>
  </si>
  <si>
    <t xml:space="preserve"> W310 x 67</t>
  </si>
  <si>
    <t>WT 155 x 33.5</t>
  </si>
  <si>
    <t xml:space="preserve"> W310 x 74</t>
  </si>
  <si>
    <t>WT 155 x 37</t>
  </si>
  <si>
    <t xml:space="preserve"> W310 x 79</t>
  </si>
  <si>
    <t>WT 155 x 39.5</t>
  </si>
  <si>
    <t xml:space="preserve"> W310 x 86</t>
  </si>
  <si>
    <t>WT 155 x 48.5</t>
  </si>
  <si>
    <t xml:space="preserve"> W310 x 97</t>
  </si>
  <si>
    <t>WT 155 x 43</t>
  </si>
  <si>
    <t xml:space="preserve"> W310 x 107</t>
  </si>
  <si>
    <t>WT 155 x 53.5</t>
  </si>
  <si>
    <t xml:space="preserve"> W310 x 117</t>
  </si>
  <si>
    <t>WT 155 x 58.5</t>
  </si>
  <si>
    <t xml:space="preserve"> W310 x 129</t>
  </si>
  <si>
    <t>WT 155 x 64.5</t>
  </si>
  <si>
    <t xml:space="preserve"> W310 x 143</t>
  </si>
  <si>
    <t>WT 155 x 71.5</t>
  </si>
  <si>
    <t xml:space="preserve"> W310 x 158</t>
  </si>
  <si>
    <t>WT 155 x 79</t>
  </si>
  <si>
    <t xml:space="preserve"> W310 x 179</t>
  </si>
  <si>
    <t>WT 155 x 89.5</t>
  </si>
  <si>
    <t xml:space="preserve"> W310 x 202</t>
  </si>
  <si>
    <t>WT 155 x 101</t>
  </si>
  <si>
    <t xml:space="preserve"> W310 x 225</t>
  </si>
  <si>
    <t>WT 155 x 112.5</t>
  </si>
  <si>
    <t xml:space="preserve"> W310 x 253</t>
  </si>
  <si>
    <t>WT 155 x 126.5</t>
  </si>
  <si>
    <t xml:space="preserve"> W310 x 283</t>
  </si>
  <si>
    <t>WT 155 x 141.5</t>
  </si>
  <si>
    <t xml:space="preserve"> W310 x 313</t>
  </si>
  <si>
    <t>WT 155 x 156.5</t>
  </si>
  <si>
    <t xml:space="preserve"> W310 x 342</t>
  </si>
  <si>
    <t>WT 155 x 171</t>
  </si>
  <si>
    <t xml:space="preserve"> W310 x 375</t>
  </si>
  <si>
    <t>WT 155 x 187.5</t>
  </si>
  <si>
    <t xml:space="preserve"> W310 x 415</t>
  </si>
  <si>
    <t>WT 155 x 207.5</t>
  </si>
  <si>
    <t xml:space="preserve"> W310 x 454</t>
  </si>
  <si>
    <t>WT 155 x 227</t>
  </si>
  <si>
    <t xml:space="preserve"> W310 x 500</t>
  </si>
  <si>
    <t>WT 155 x 250</t>
  </si>
  <si>
    <t xml:space="preserve"> W360 x 33</t>
  </si>
  <si>
    <t>WT 180 x 16.5</t>
  </si>
  <si>
    <t xml:space="preserve"> W360 x 39</t>
  </si>
  <si>
    <t>WT 180 x 19.5</t>
  </si>
  <si>
    <t xml:space="preserve"> W360 x 45</t>
  </si>
  <si>
    <t>WT 180 x 22.5</t>
  </si>
  <si>
    <t xml:space="preserve"> W360 x 51</t>
  </si>
  <si>
    <t>WT 180 x 25.5</t>
  </si>
  <si>
    <t xml:space="preserve"> W360 x 57</t>
  </si>
  <si>
    <t>WT 180 x 28.5</t>
  </si>
  <si>
    <t xml:space="preserve"> W360 x 64</t>
  </si>
  <si>
    <t>WT 180 x 32</t>
  </si>
  <si>
    <t xml:space="preserve"> W360 x 72</t>
  </si>
  <si>
    <t>WT 180 x 36</t>
  </si>
  <si>
    <t xml:space="preserve"> W360 x 79</t>
  </si>
  <si>
    <t>WT 180 x 39.5</t>
  </si>
  <si>
    <t xml:space="preserve"> W360 x 91</t>
  </si>
  <si>
    <t>WT 180 x 45.5</t>
  </si>
  <si>
    <t xml:space="preserve"> W360 x 101</t>
  </si>
  <si>
    <t>WT 180 x 50.5</t>
  </si>
  <si>
    <t xml:space="preserve"> W360 x 110</t>
  </si>
  <si>
    <t>WT 180 x 55</t>
  </si>
  <si>
    <t xml:space="preserve"> W360 x 122</t>
  </si>
  <si>
    <t>WT 180 x 61</t>
  </si>
  <si>
    <t xml:space="preserve"> W360 x 134</t>
  </si>
  <si>
    <t>WT 180 x 67</t>
  </si>
  <si>
    <t xml:space="preserve"> W360 x 147</t>
  </si>
  <si>
    <t>WT 180 x 73.5</t>
  </si>
  <si>
    <t xml:space="preserve"> W360 x 162</t>
  </si>
  <si>
    <t>WT 180 x 81</t>
  </si>
  <si>
    <t xml:space="preserve"> W360 x 179</t>
  </si>
  <si>
    <t>WT 180 x 89.5</t>
  </si>
  <si>
    <t xml:space="preserve"> W360 x 196</t>
  </si>
  <si>
    <t>WT 180 x 98</t>
  </si>
  <si>
    <t xml:space="preserve"> W360 x 216</t>
  </si>
  <si>
    <t>WT 180 x 108</t>
  </si>
  <si>
    <t xml:space="preserve"> W360 x 237</t>
  </si>
  <si>
    <t>WT 180 x 118.5</t>
  </si>
  <si>
    <t xml:space="preserve"> W360 x 262</t>
  </si>
  <si>
    <t>WT 180 x 131</t>
  </si>
  <si>
    <t xml:space="preserve"> W360 x 287</t>
  </si>
  <si>
    <t>WT 180 x 143.5</t>
  </si>
  <si>
    <t xml:space="preserve"> W360 x 314</t>
  </si>
  <si>
    <t>WT 180 x 157</t>
  </si>
  <si>
    <t xml:space="preserve"> W360 x 347</t>
  </si>
  <si>
    <t>WT 180 x 173.5</t>
  </si>
  <si>
    <t xml:space="preserve"> W360 x 382</t>
  </si>
  <si>
    <t>WT 180 x 191</t>
  </si>
  <si>
    <t xml:space="preserve"> W360 x 421</t>
  </si>
  <si>
    <t>WT 180 x 210.5</t>
  </si>
  <si>
    <t xml:space="preserve"> W360 x 463</t>
  </si>
  <si>
    <t>WT 180 x 231.5</t>
  </si>
  <si>
    <t xml:space="preserve"> W360 x 509</t>
  </si>
  <si>
    <t>WT 180 x 254.5</t>
  </si>
  <si>
    <t xml:space="preserve"> W360 x 551</t>
  </si>
  <si>
    <t>WT 180 x 275.5</t>
  </si>
  <si>
    <t xml:space="preserve"> W360 x 592</t>
  </si>
  <si>
    <t>WT 180 x 296</t>
  </si>
  <si>
    <t xml:space="preserve"> W360 x 634</t>
  </si>
  <si>
    <t>WT 180 x 317</t>
  </si>
  <si>
    <t xml:space="preserve"> W360 x 677</t>
  </si>
  <si>
    <t>WT 180 x 338.5</t>
  </si>
  <si>
    <t xml:space="preserve"> W360 x 744</t>
  </si>
  <si>
    <t>WT 180 x 372</t>
  </si>
  <si>
    <t xml:space="preserve"> W360 x 818</t>
  </si>
  <si>
    <t>WT 180 x 409</t>
  </si>
  <si>
    <t xml:space="preserve"> W360 x 900</t>
  </si>
  <si>
    <t>WT 180 x 450</t>
  </si>
  <si>
    <t xml:space="preserve"> W360 x 990</t>
  </si>
  <si>
    <t>WT 180 x 495</t>
  </si>
  <si>
    <t xml:space="preserve"> W360 x 1086</t>
  </si>
  <si>
    <t>WT 180 x 543</t>
  </si>
  <si>
    <t xml:space="preserve"> W360 x 1202</t>
  </si>
  <si>
    <t>WT 180 x 601</t>
  </si>
  <si>
    <t xml:space="preserve"> W410 x 39</t>
  </si>
  <si>
    <t>WT 205 x 19.5</t>
  </si>
  <si>
    <t xml:space="preserve"> W410 x 46</t>
  </si>
  <si>
    <t>WT 205 x 23</t>
  </si>
  <si>
    <t xml:space="preserve"> W410 x 53</t>
  </si>
  <si>
    <t>WT 205 x 26.5</t>
  </si>
  <si>
    <t xml:space="preserve"> W410 x 60</t>
  </si>
  <si>
    <t>WT 205 x 30</t>
  </si>
  <si>
    <t xml:space="preserve"> W410 x 67</t>
  </si>
  <si>
    <t>WT 205 x 33.5</t>
  </si>
  <si>
    <t xml:space="preserve"> W410 x 74</t>
  </si>
  <si>
    <t>WT 205 x 37</t>
  </si>
  <si>
    <t xml:space="preserve"> W410 x 85</t>
  </si>
  <si>
    <t>WT 205 x 42.5</t>
  </si>
  <si>
    <t xml:space="preserve"> W410 x 100</t>
  </si>
  <si>
    <t>WT 205 x 50</t>
  </si>
  <si>
    <t xml:space="preserve"> W410 x 114</t>
  </si>
  <si>
    <t>WT 205 x 57</t>
  </si>
  <si>
    <t xml:space="preserve"> W410 x 132</t>
  </si>
  <si>
    <t>WT 205 x 66</t>
  </si>
  <si>
    <t xml:space="preserve"> W410 x 149</t>
  </si>
  <si>
    <t>WT 205 x 74.5</t>
  </si>
  <si>
    <t xml:space="preserve"> W460 x 52</t>
  </si>
  <si>
    <t>WT 230 x 26</t>
  </si>
  <si>
    <t xml:space="preserve"> W460 x 60</t>
  </si>
  <si>
    <t>WT 230 x 30</t>
  </si>
  <si>
    <t xml:space="preserve"> W460 x 68</t>
  </si>
  <si>
    <t>WT 230 x 34</t>
  </si>
  <si>
    <t xml:space="preserve"> W460 x 74</t>
  </si>
  <si>
    <t>WT 230 x 37</t>
  </si>
  <si>
    <t xml:space="preserve"> W460 x 82</t>
  </si>
  <si>
    <t>WT 230 x 41</t>
  </si>
  <si>
    <t xml:space="preserve"> W460 x 89</t>
  </si>
  <si>
    <t>WT 230 x 44.5</t>
  </si>
  <si>
    <t xml:space="preserve"> W460 x 97</t>
  </si>
  <si>
    <t>WT 230 x 48.5</t>
  </si>
  <si>
    <t xml:space="preserve"> W460 x 106</t>
  </si>
  <si>
    <t>WT 230 x 53</t>
  </si>
  <si>
    <t xml:space="preserve"> W460 x 113</t>
  </si>
  <si>
    <t>WT 230 x 56.5</t>
  </si>
  <si>
    <t xml:space="preserve"> W460 x 128</t>
  </si>
  <si>
    <t>WT 230 x 64</t>
  </si>
  <si>
    <t xml:space="preserve"> W460 x 144</t>
  </si>
  <si>
    <t>WT 230 x 72</t>
  </si>
  <si>
    <t xml:space="preserve"> W460 x 158</t>
  </si>
  <si>
    <t>WT 230 x 79</t>
  </si>
  <si>
    <t xml:space="preserve"> W460 x 177</t>
  </si>
  <si>
    <t>WT 230 x 88.5</t>
  </si>
  <si>
    <t xml:space="preserve"> W460 x 193</t>
  </si>
  <si>
    <t>WT 230 x 96.5</t>
  </si>
  <si>
    <t xml:space="preserve"> W460 x 213</t>
  </si>
  <si>
    <t>WT 230 x 106.5</t>
  </si>
  <si>
    <t xml:space="preserve"> W460 x 235</t>
  </si>
  <si>
    <t>WT 230 x 117.5</t>
  </si>
  <si>
    <t xml:space="preserve"> W460 x 260</t>
  </si>
  <si>
    <t>WT 230 x 130</t>
  </si>
  <si>
    <t xml:space="preserve"> W530 x 66</t>
  </si>
  <si>
    <t>WT 265 x 33</t>
  </si>
  <si>
    <t xml:space="preserve"> W530 x 74</t>
  </si>
  <si>
    <t>WT 265 x 42.5</t>
  </si>
  <si>
    <t xml:space="preserve"> W530 x 85</t>
  </si>
  <si>
    <t>WT 265 x 37</t>
  </si>
  <si>
    <t xml:space="preserve"> W530 x 72</t>
  </si>
  <si>
    <t>WT 265 x 41</t>
  </si>
  <si>
    <t xml:space="preserve"> W530 x 82</t>
  </si>
  <si>
    <t>WT 265 x 36</t>
  </si>
  <si>
    <t xml:space="preserve"> W530 x 92</t>
  </si>
  <si>
    <t>WT 265 x 46</t>
  </si>
  <si>
    <t xml:space="preserve"> W530 x 101</t>
  </si>
  <si>
    <t>WT 265 x 50.5</t>
  </si>
  <si>
    <t xml:space="preserve"> W530 x 109</t>
  </si>
  <si>
    <t>WT 265 x 54.5</t>
  </si>
  <si>
    <t xml:space="preserve"> W530 x 123</t>
  </si>
  <si>
    <t>WT 265 x 61.5</t>
  </si>
  <si>
    <t xml:space="preserve"> W530 x 138</t>
  </si>
  <si>
    <t>WT 265 x 69</t>
  </si>
  <si>
    <t xml:space="preserve"> W530 x 150</t>
  </si>
  <si>
    <t>WT 265 x 75</t>
  </si>
  <si>
    <t xml:space="preserve"> W530 x 165</t>
  </si>
  <si>
    <t>WT 265 x 82.5</t>
  </si>
  <si>
    <t xml:space="preserve"> W530 x 182</t>
  </si>
  <si>
    <t>WT 265 x 91</t>
  </si>
  <si>
    <t xml:space="preserve"> W530 x 196</t>
  </si>
  <si>
    <t>WT 265 x 98</t>
  </si>
  <si>
    <t xml:space="preserve"> W530 x 219</t>
  </si>
  <si>
    <t>WT 265 x 109.5</t>
  </si>
  <si>
    <t xml:space="preserve"> W530 x 248</t>
  </si>
  <si>
    <t>WT 265 x 124</t>
  </si>
  <si>
    <t xml:space="preserve"> W530 x 272</t>
  </si>
  <si>
    <t>WT 265 x 136</t>
  </si>
  <si>
    <t xml:space="preserve"> W530 x 300</t>
  </si>
  <si>
    <t>WT 265 x 150</t>
  </si>
  <si>
    <t xml:space="preserve"> W610 x 82</t>
  </si>
  <si>
    <t>WT 305 x 41</t>
  </si>
  <si>
    <t xml:space="preserve"> W610 x 92</t>
  </si>
  <si>
    <t>WT 305 x 46</t>
  </si>
  <si>
    <t xml:space="preserve"> W610 x 101</t>
  </si>
  <si>
    <t>WT 305 x 50.5</t>
  </si>
  <si>
    <t xml:space="preserve"> W610 x 113</t>
  </si>
  <si>
    <t>WT 305 x 56.5</t>
  </si>
  <si>
    <t xml:space="preserve"> W610 x 125</t>
  </si>
  <si>
    <t>WT 305 x 62.5</t>
  </si>
  <si>
    <t xml:space="preserve"> W610 x 140</t>
  </si>
  <si>
    <t>WT 305 x 70</t>
  </si>
  <si>
    <t xml:space="preserve"> W610 x 153</t>
  </si>
  <si>
    <t>WT 305 x 76.5</t>
  </si>
  <si>
    <t xml:space="preserve"> W610 x 155</t>
  </si>
  <si>
    <t>WT 305 x 77.5</t>
  </si>
  <si>
    <t xml:space="preserve"> W610 x 174</t>
  </si>
  <si>
    <t>WT 305 x 87</t>
  </si>
  <si>
    <t xml:space="preserve"> W610 x 195</t>
  </si>
  <si>
    <t>WT 305 x 97.5</t>
  </si>
  <si>
    <t xml:space="preserve"> W610 x 217</t>
  </si>
  <si>
    <t>WT 305 x 108.5</t>
  </si>
  <si>
    <t xml:space="preserve"> W610 x 241</t>
  </si>
  <si>
    <t>WT 305 x 120.5</t>
  </si>
  <si>
    <t xml:space="preserve"> W610 x 262</t>
  </si>
  <si>
    <t>WT 305 x 131</t>
  </si>
  <si>
    <t xml:space="preserve"> W610 x 285</t>
  </si>
  <si>
    <t>WT 305 x 142.5</t>
  </si>
  <si>
    <t xml:space="preserve"> W610 x 307</t>
  </si>
  <si>
    <t>WT 305 x 153.5</t>
  </si>
  <si>
    <t xml:space="preserve"> W610 x 341</t>
  </si>
  <si>
    <t>WT 305 x 170.5</t>
  </si>
  <si>
    <t xml:space="preserve"> W610 x 372</t>
  </si>
  <si>
    <t>WT 305 x 186</t>
  </si>
  <si>
    <t xml:space="preserve"> W610 x 415</t>
  </si>
  <si>
    <t>WT 305 x 207.5</t>
  </si>
  <si>
    <t xml:space="preserve"> W610 x 455</t>
  </si>
  <si>
    <t>WT 305 x 227.5</t>
  </si>
  <si>
    <t xml:space="preserve"> W610 x 498</t>
  </si>
  <si>
    <t>WT 305 x 249</t>
  </si>
  <si>
    <t xml:space="preserve"> W610 x 551</t>
  </si>
  <si>
    <t>WT 305 x 275.5</t>
  </si>
  <si>
    <t xml:space="preserve"> W690 x 125</t>
  </si>
  <si>
    <t>WT 345 x 62.5</t>
  </si>
  <si>
    <t xml:space="preserve"> W690 x 140</t>
  </si>
  <si>
    <t>WT 345 x 70</t>
  </si>
  <si>
    <t xml:space="preserve"> W690 x 152</t>
  </si>
  <si>
    <t>WT 345 x 76</t>
  </si>
  <si>
    <t xml:space="preserve"> W690 x 170</t>
  </si>
  <si>
    <t>WT 345 x 85</t>
  </si>
  <si>
    <t xml:space="preserve"> W690 x 192</t>
  </si>
  <si>
    <t>WT 345 x 96</t>
  </si>
  <si>
    <t xml:space="preserve"> W690 x 217</t>
  </si>
  <si>
    <t>WT 345 x 108.5</t>
  </si>
  <si>
    <t xml:space="preserve"> W690 x 240</t>
  </si>
  <si>
    <t>WT 345 x 120</t>
  </si>
  <si>
    <t xml:space="preserve"> W690 x 265</t>
  </si>
  <si>
    <t>WT 345 x 132.5</t>
  </si>
  <si>
    <t xml:space="preserve"> W690 x 289</t>
  </si>
  <si>
    <t>WT 345 x 144.5</t>
  </si>
  <si>
    <t xml:space="preserve"> W690 x 323</t>
  </si>
  <si>
    <t>WT 345 x 161.5</t>
  </si>
  <si>
    <t xml:space="preserve"> W690 x 350</t>
  </si>
  <si>
    <t>WT 345 x 175</t>
  </si>
  <si>
    <t xml:space="preserve"> W690 x 384</t>
  </si>
  <si>
    <t>WT 345 x 192</t>
  </si>
  <si>
    <t xml:space="preserve"> W690 x 418</t>
  </si>
  <si>
    <t>WT 345 x 209</t>
  </si>
  <si>
    <t xml:space="preserve"> W690 x 457</t>
  </si>
  <si>
    <t>WT 345 x 228.5</t>
  </si>
  <si>
    <t xml:space="preserve"> W690 x 500</t>
  </si>
  <si>
    <t>WT 345 x 250</t>
  </si>
  <si>
    <t xml:space="preserve"> W690 x 548</t>
  </si>
  <si>
    <t>WT 345 x 274</t>
  </si>
  <si>
    <t xml:space="preserve"> W690 x 802</t>
  </si>
  <si>
    <t>WT 345 x 401</t>
  </si>
  <si>
    <t xml:space="preserve"> W760 x 134</t>
  </si>
  <si>
    <t>WT 380 x 67</t>
  </si>
  <si>
    <t xml:space="preserve"> W760 x 147</t>
  </si>
  <si>
    <t>WT 380 x 73.5</t>
  </si>
  <si>
    <t xml:space="preserve"> W760 x 161</t>
  </si>
  <si>
    <t>WT 380 x 80.5</t>
  </si>
  <si>
    <t xml:space="preserve"> W760 x 173</t>
  </si>
  <si>
    <t>WT 380 x 86.5</t>
  </si>
  <si>
    <t xml:space="preserve"> W760 x 185</t>
  </si>
  <si>
    <t>WT 380 x 98</t>
  </si>
  <si>
    <t xml:space="preserve"> W760 x 196</t>
  </si>
  <si>
    <t>WT 380 x 92.5</t>
  </si>
  <si>
    <t xml:space="preserve"> W760 x 220</t>
  </si>
  <si>
    <t>WT 380 x 110</t>
  </si>
  <si>
    <t xml:space="preserve"> W760 x 257</t>
  </si>
  <si>
    <t>WT 380 x 128.5</t>
  </si>
  <si>
    <t xml:space="preserve"> W760 x 284</t>
  </si>
  <si>
    <t>WT 380 x 142</t>
  </si>
  <si>
    <t xml:space="preserve"> W760 x 314</t>
  </si>
  <si>
    <t>WT 380 x 157</t>
  </si>
  <si>
    <t xml:space="preserve"> W760 x 350</t>
  </si>
  <si>
    <t>WT 380 x 175</t>
  </si>
  <si>
    <t xml:space="preserve"> W760 x 389</t>
  </si>
  <si>
    <t>WT 380 x 194.5</t>
  </si>
  <si>
    <t xml:space="preserve"> W760 x 434</t>
  </si>
  <si>
    <t>WT 380 x 217</t>
  </si>
  <si>
    <t xml:space="preserve"> W760 x 484</t>
  </si>
  <si>
    <t>WT 380 x 242</t>
  </si>
  <si>
    <t xml:space="preserve"> W760 x 531</t>
  </si>
  <si>
    <t>WT 380 x 265.5</t>
  </si>
  <si>
    <t xml:space="preserve"> W760 x 582</t>
  </si>
  <si>
    <t>WT 380 x 291</t>
  </si>
  <si>
    <t xml:space="preserve"> W840 x 176</t>
  </si>
  <si>
    <t>WT 16.5 x 59</t>
  </si>
  <si>
    <t>WT 420 x 87.8</t>
  </si>
  <si>
    <t xml:space="preserve"> W840 x 193</t>
  </si>
  <si>
    <t>WT 16.5 x 65</t>
  </si>
  <si>
    <t>WT 420 x 96.8</t>
  </si>
  <si>
    <t xml:space="preserve"> W840 x 210</t>
  </si>
  <si>
    <t>WT 16.5 x 70.5</t>
  </si>
  <si>
    <t>WT 420 105</t>
  </si>
  <si>
    <t xml:space="preserve"> W840 x 226</t>
  </si>
  <si>
    <t>WT 16.5 x 76</t>
  </si>
  <si>
    <t>WT 420 x 113.1</t>
  </si>
  <si>
    <t xml:space="preserve"> W840 x 251</t>
  </si>
  <si>
    <t>WT 16.5 x 84.5</t>
  </si>
  <si>
    <t>WT 420 x 125.8</t>
  </si>
  <si>
    <t xml:space="preserve"> W840 x 299</t>
  </si>
  <si>
    <t>WT 16.5 x 100.5</t>
  </si>
  <si>
    <t>WT 420 x 149.6</t>
  </si>
  <si>
    <t xml:space="preserve"> W840 x 329</t>
  </si>
  <si>
    <t>WT 16.5 x 110.5</t>
  </si>
  <si>
    <t>WT 420 x 164.5</t>
  </si>
  <si>
    <t xml:space="preserve"> W840 x 359</t>
  </si>
  <si>
    <t>WT 16.5 x 120.5</t>
  </si>
  <si>
    <t>WT 420 x 179.4</t>
  </si>
  <si>
    <t xml:space="preserve"> W840 x 392</t>
  </si>
  <si>
    <t>WT 16.5 x 131.5</t>
  </si>
  <si>
    <t>WT 420 x 195.7</t>
  </si>
  <si>
    <t xml:space="preserve"> W840 x 433</t>
  </si>
  <si>
    <t>WT 16.5 x 145.5</t>
  </si>
  <si>
    <t>WT 420 x 216.6</t>
  </si>
  <si>
    <t xml:space="preserve"> W840 x 473</t>
  </si>
  <si>
    <t>WT 16.5 x 159</t>
  </si>
  <si>
    <t>WT 420 x 236.7</t>
  </si>
  <si>
    <t xml:space="preserve"> W840 x 527</t>
  </si>
  <si>
    <t>WT 16.5 x 177</t>
  </si>
  <si>
    <t>WT 420 x 263.5</t>
  </si>
  <si>
    <t xml:space="preserve"> W840 x 576</t>
  </si>
  <si>
    <t>WT 420 x 288</t>
  </si>
  <si>
    <t xml:space="preserve"> W920 x 201</t>
  </si>
  <si>
    <t>WT 460  x 100.5</t>
  </si>
  <si>
    <t xml:space="preserve"> W920 x 233</t>
  </si>
  <si>
    <t>WT 460  x 111.5</t>
  </si>
  <si>
    <t xml:space="preserve"> W920 x 238</t>
  </si>
  <si>
    <t>WT 460  x 119</t>
  </si>
  <si>
    <t xml:space="preserve"> W920 x 253</t>
  </si>
  <si>
    <t>WT 460  x 126.5</t>
  </si>
  <si>
    <t xml:space="preserve"> W920 x 271</t>
  </si>
  <si>
    <t>WT 460  x 135.5</t>
  </si>
  <si>
    <t xml:space="preserve"> W920 x 289</t>
  </si>
  <si>
    <t>WT 460  x 144.5</t>
  </si>
  <si>
    <t xml:space="preserve"> W920 x 313</t>
  </si>
  <si>
    <t>WT 460  x 156.5</t>
  </si>
  <si>
    <t xml:space="preserve"> W920 x 345</t>
  </si>
  <si>
    <t>WT 460  x 171</t>
  </si>
  <si>
    <t xml:space="preserve"> W920 x 381</t>
  </si>
  <si>
    <t>WT 460  x 190.5</t>
  </si>
  <si>
    <t xml:space="preserve"> W920 x 342</t>
  </si>
  <si>
    <t>WT 460  x 182.5</t>
  </si>
  <si>
    <t xml:space="preserve"> W920 x 365</t>
  </si>
  <si>
    <t xml:space="preserve"> W920 x 387</t>
  </si>
  <si>
    <t>WT 460  x 193.5</t>
  </si>
  <si>
    <t xml:space="preserve"> W920 x 417</t>
  </si>
  <si>
    <t>WT 460  x 208.5</t>
  </si>
  <si>
    <t xml:space="preserve"> W920 x 446</t>
  </si>
  <si>
    <t>WT 460  x 223</t>
  </si>
  <si>
    <t xml:space="preserve"> W920 x 488</t>
  </si>
  <si>
    <t>WT 460  x 244</t>
  </si>
  <si>
    <t xml:space="preserve"> W920 x 534</t>
  </si>
  <si>
    <t>WT 460  x 267</t>
  </si>
  <si>
    <t xml:space="preserve"> W920 x 585</t>
  </si>
  <si>
    <t>WT 460  x 292.5</t>
  </si>
  <si>
    <t xml:space="preserve"> W920 x 653</t>
  </si>
  <si>
    <t>WT 460  x 326.5</t>
  </si>
  <si>
    <t xml:space="preserve"> W920 x 784</t>
  </si>
  <si>
    <t>WT 460  x 392</t>
  </si>
  <si>
    <t xml:space="preserve"> W920 x 967</t>
  </si>
  <si>
    <t>WT 460  x 483.5</t>
  </si>
  <si>
    <t xml:space="preserve"> W920 x 1188</t>
  </si>
  <si>
    <t>WT 460  x 594</t>
  </si>
  <si>
    <t xml:space="preserve"> W1000 x 222</t>
  </si>
  <si>
    <t>WT 500 x 111</t>
  </si>
  <si>
    <t xml:space="preserve"> W1000 x 249</t>
  </si>
  <si>
    <t>WT 500 x 124.5</t>
  </si>
  <si>
    <t xml:space="preserve"> W1000 x 272</t>
  </si>
  <si>
    <t>WT 500 x 136</t>
  </si>
  <si>
    <t xml:space="preserve"> W1000 x 314</t>
  </si>
  <si>
    <t>WT 500 x 148</t>
  </si>
  <si>
    <t xml:space="preserve"> W1000 x 350</t>
  </si>
  <si>
    <t>WT 500 x 157</t>
  </si>
  <si>
    <t xml:space="preserve"> W1000 x 393</t>
  </si>
  <si>
    <t>WT 500 x 161</t>
  </si>
  <si>
    <t xml:space="preserve"> W1000 x 414</t>
  </si>
  <si>
    <t>WT 500 x 175</t>
  </si>
  <si>
    <t xml:space="preserve"> W1000 x 487</t>
  </si>
  <si>
    <t>WT 500 x 186</t>
  </si>
  <si>
    <t xml:space="preserve"> W1000 x 493</t>
  </si>
  <si>
    <t>WT 500 x 197</t>
  </si>
  <si>
    <t xml:space="preserve"> W1000 x 583</t>
  </si>
  <si>
    <t>WT 500 x 206</t>
  </si>
  <si>
    <t xml:space="preserve"> W1000 x 296</t>
  </si>
  <si>
    <t>WT 500 x 207</t>
  </si>
  <si>
    <t xml:space="preserve"> W1000 x 320</t>
  </si>
  <si>
    <t>WT 500 x 221</t>
  </si>
  <si>
    <t xml:space="preserve"> W1000 x 371</t>
  </si>
  <si>
    <t>WT 500 x 241</t>
  </si>
  <si>
    <t xml:space="preserve"> W1000 x 412</t>
  </si>
  <si>
    <t>WT 500 x 244</t>
  </si>
  <si>
    <t xml:space="preserve"> W1000 x 442</t>
  </si>
  <si>
    <t>WT 500 x 247</t>
  </si>
  <si>
    <t xml:space="preserve"> W1000 x 482</t>
  </si>
  <si>
    <t>WT 500 x 270</t>
  </si>
  <si>
    <t xml:space="preserve"> W1000 x 539</t>
  </si>
  <si>
    <t>WT 500 x 277</t>
  </si>
  <si>
    <t xml:space="preserve"> W1000 x 554</t>
  </si>
  <si>
    <t>WT 500 x 292</t>
  </si>
  <si>
    <t xml:space="preserve"> W1000 x 591</t>
  </si>
  <si>
    <t>WT 500 x 296</t>
  </si>
  <si>
    <t xml:space="preserve"> W1000 x 641</t>
  </si>
  <si>
    <t>WT 500 x 321</t>
  </si>
  <si>
    <t xml:space="preserve"> W1000 x 748</t>
  </si>
  <si>
    <t>WT 500 x 374</t>
  </si>
  <si>
    <t xml:space="preserve"> W1000 x 883</t>
  </si>
  <si>
    <t>WT 500 x 441.5</t>
  </si>
  <si>
    <t xml:space="preserve"> W1120 x 342</t>
  </si>
  <si>
    <t>WT 560 x 171</t>
  </si>
  <si>
    <t xml:space="preserve"> W1120 x 390</t>
  </si>
  <si>
    <t>WT 560 x 195</t>
  </si>
  <si>
    <t xml:space="preserve"> W1120 x 432</t>
  </si>
  <si>
    <t>WT 560 x 216</t>
  </si>
  <si>
    <t xml:space="preserve"> W1120 x 498</t>
  </si>
  <si>
    <t>WT 560 x 249</t>
  </si>
  <si>
    <t>Y675</t>
  </si>
  <si>
    <t>Y676</t>
  </si>
  <si>
    <t>N659</t>
  </si>
  <si>
    <t>Add 30 and 45 mins for fire rating seelction</t>
  </si>
  <si>
    <t>Patrapong/Noyan</t>
  </si>
  <si>
    <t>FIRE FINISH 60+ (CFP-SP WB)</t>
  </si>
  <si>
    <t>Yellow= Linear interpolated</t>
  </si>
  <si>
    <t>30 min</t>
  </si>
  <si>
    <t>45 min</t>
  </si>
  <si>
    <t>Listing</t>
  </si>
  <si>
    <t>W14X26</t>
  </si>
  <si>
    <t>To do:</t>
  </si>
  <si>
    <t>Improve data quality for HFF60+, 120+ and AWHB (use Formulas from Listing instead of stepwise DFTs from table)
Issue is that table of the listing is probably used by inspectors, so a missmatch leads to confusion or problems -&gt; better Linear interpolation of points. Dicussions w/ UL needed</t>
  </si>
  <si>
    <t>Noyan and Andy</t>
  </si>
  <si>
    <t>Update data for massivity w/d -&gt; Issues of mismatch between different sources… TBD</t>
  </si>
  <si>
    <t>508 x 102 x 15.9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</si>
</sst>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_(* #,##0.00_);_(* \(#,##0.00\);_(* &quot;-&quot;??_);_(@_)"/>
    <numFmt numFmtId="165" formatCode="0.000"/>
    <numFmt numFmtId="166" formatCode="0.0"/>
    <numFmt numFmtId="167" formatCode="_(* #,##0.0_);_(* \(#,##0.0\);_(* &quot;-&quot;??_);_(@_)"/>
    <numFmt numFmtId="168" formatCode="_(* #,##0.000_);_(* \(#,##0.000\);_(* &quot;-&quot;??_);_(@_)"/>
    <numFmt numFmtId="169" formatCode="_(* #,##0_);_(* \(#,##0\);_(* &quot;-&quot;??_);_(@_)"/>
    <numFmt numFmtId="170" formatCode="0.0000"/>
    <numFmt numFmtId="171" formatCode="_-[$$-409]* #,##0_ ;_-[$$-409]* \-#,##0\ ;_-[$$-409]* &quot;-&quot;??_ ;_-@_ "/>
  </numFmts>
  <fonts count="41" x14ac:knownFonts="1"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4"/>
      <color theme="1"/>
      <name val="Arial"/>
      <family val="2"/>
    </font>
    <font>
      <b/>
      <sz val="18"/>
      <color theme="1"/>
      <name val="Arial"/>
      <family val="2"/>
    </font>
    <font>
      <b/>
      <sz val="14"/>
      <color theme="1"/>
      <name val="Arial"/>
      <family val="2"/>
    </font>
    <font>
      <b/>
      <sz val="12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0"/>
      <color rgb="FF3E3F3A"/>
      <name val="Arial"/>
      <family val="2"/>
    </font>
    <font>
      <sz val="10"/>
      <color rgb="FF3E3F3A"/>
      <name val="Arial"/>
      <family val="2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24"/>
      <color theme="1"/>
      <name val="Arial"/>
      <family val="2"/>
    </font>
    <font>
      <b/>
      <sz val="12"/>
      <color theme="0"/>
      <name val="Arial"/>
      <family val="2"/>
    </font>
    <font>
      <sz val="12"/>
      <color theme="1"/>
      <name val="Arial"/>
      <family val="2"/>
    </font>
    <font>
      <sz val="12"/>
      <color theme="0"/>
      <name val="Arial"/>
      <family val="2"/>
    </font>
    <font>
      <b/>
      <u/>
      <sz val="14"/>
      <color theme="1"/>
      <name val="Arial"/>
      <family val="2"/>
    </font>
    <font>
      <b/>
      <sz val="11"/>
      <color theme="1"/>
      <name val="Arial"/>
      <family val="2"/>
    </font>
    <font>
      <b/>
      <sz val="20"/>
      <color theme="1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sz val="11"/>
      <color rgb="FF000000"/>
      <name val="Calibri"/>
      <family val="2"/>
    </font>
    <font>
      <b/>
      <sz val="10"/>
      <color rgb="FFFF0000"/>
      <name val="Arial"/>
      <family val="2"/>
    </font>
    <font>
      <b/>
      <sz val="11"/>
      <color rgb="FF000000"/>
      <name val="Calibri"/>
      <family val="2"/>
    </font>
    <font>
      <sz val="10"/>
      <color rgb="FFFF0000"/>
      <name val="Arial"/>
      <family val="2"/>
    </font>
    <font>
      <sz val="12"/>
      <name val="Arial"/>
      <family val="2"/>
    </font>
    <font>
      <b/>
      <sz val="10.5"/>
      <color rgb="FF3E3F3A"/>
      <name val="Segoe UI"/>
      <family val="2"/>
    </font>
    <font>
      <sz val="10.5"/>
      <color rgb="FF3E3F3A"/>
      <name val="Segoe UI"/>
      <family val="2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2"/>
      <name val="Arial"/>
      <family val="2"/>
    </font>
    <font>
      <b/>
      <sz val="20"/>
      <name val="Arial"/>
      <family val="2"/>
    </font>
    <font>
      <b/>
      <sz val="18"/>
      <name val="Arial"/>
      <family val="2"/>
    </font>
    <font>
      <b/>
      <sz val="14"/>
      <name val="Arial"/>
      <family val="2"/>
    </font>
    <font>
      <sz val="8"/>
      <name val="Arial"/>
      <family val="2"/>
    </font>
    <font>
      <sz val="9"/>
      <color rgb="FF3E3E3E"/>
      <name val="Arial"/>
      <family val="2"/>
    </font>
    <font>
      <sz val="10"/>
      <color theme="1"/>
      <name val="Arial"/>
      <family val="2"/>
    </font>
    <font>
      <sz val="7"/>
      <color rgb="FF3E3E3E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000"/>
        <bgColor indexed="64"/>
      </patternFill>
    </fill>
  </fills>
  <borders count="56">
    <border>
      <left/>
      <right/>
      <top/>
      <bottom/>
      <diagonal/>
    </border>
    <border>
      <left style="thin">
        <color indexed="9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 style="medium">
        <color rgb="FFDDDDDD"/>
      </right>
      <top/>
      <bottom style="medium">
        <color rgb="FFDDDDDD"/>
      </bottom>
      <diagonal/>
    </border>
    <border>
      <left/>
      <right style="medium">
        <color rgb="FFDDDDDD"/>
      </right>
      <top/>
      <bottom style="medium">
        <color rgb="FFDDDDDD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medium">
        <color rgb="FFDDDDDD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 tint="-0.14996795556505021"/>
      </left>
      <right/>
      <top/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000000"/>
      </left>
      <right style="medium">
        <color rgb="FFCCCCCC"/>
      </right>
      <top style="medium">
        <color rgb="FF000000"/>
      </top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000000"/>
      </bottom>
      <diagonal/>
    </border>
    <border>
      <left/>
      <right/>
      <top/>
      <bottom style="medium">
        <color rgb="FFCCCCCC"/>
      </bottom>
      <diagonal/>
    </border>
    <border>
      <left style="medium">
        <color rgb="FF000000"/>
      </left>
      <right style="medium">
        <color rgb="FFCCCCCC"/>
      </right>
      <top style="medium">
        <color rgb="FF000000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 style="medium">
        <color rgb="FF000000"/>
      </top>
      <bottom style="medium">
        <color rgb="FFCCCCCC"/>
      </bottom>
      <diagonal/>
    </border>
    <border>
      <left style="medium">
        <color rgb="FFCCCCCC"/>
      </left>
      <right style="medium">
        <color rgb="FF000000"/>
      </right>
      <top style="medium">
        <color rgb="FF000000"/>
      </top>
      <bottom style="medium">
        <color rgb="FFCCCCCC"/>
      </bottom>
      <diagonal/>
    </border>
    <border>
      <left style="medium">
        <color rgb="FF000000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CCCCCC"/>
      </bottom>
      <diagonal/>
    </border>
    <border>
      <left style="medium">
        <color rgb="FF000000"/>
      </left>
      <right style="medium">
        <color rgb="FFCCCCCC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000000"/>
      </bottom>
      <diagonal/>
    </border>
  </borders>
  <cellStyleXfs count="5">
    <xf numFmtId="0" fontId="0" fillId="0" borderId="0"/>
    <xf numFmtId="0" fontId="2" fillId="0" borderId="0"/>
    <xf numFmtId="0" fontId="3" fillId="0" borderId="0"/>
    <xf numFmtId="164" fontId="9" fillId="0" borderId="0" applyFont="0" applyFill="0" applyBorder="0" applyAlignment="0" applyProtection="0"/>
    <xf numFmtId="0" fontId="10" fillId="0" borderId="0"/>
  </cellStyleXfs>
  <cellXfs count="332">
    <xf numFmtId="0" fontId="0" fillId="0" borderId="0" xfId="0"/>
    <xf numFmtId="0" fontId="0" fillId="0" borderId="0" xfId="0" applyAlignment="1">
      <alignment horizontal="right"/>
    </xf>
    <xf numFmtId="2" fontId="0" fillId="0" borderId="0" xfId="0" applyNumberFormat="1"/>
    <xf numFmtId="0" fontId="4" fillId="0" borderId="0" xfId="0" applyFont="1" applyAlignment="1">
      <alignment horizontal="left" wrapText="1"/>
    </xf>
    <xf numFmtId="0" fontId="1" fillId="0" borderId="0" xfId="0" applyFont="1" applyAlignment="1">
      <alignment wrapText="1"/>
    </xf>
    <xf numFmtId="0" fontId="1" fillId="2" borderId="0" xfId="0" applyFont="1" applyFill="1"/>
    <xf numFmtId="0" fontId="4" fillId="0" borderId="0" xfId="0" applyFont="1" applyAlignment="1">
      <alignment horizontal="right" wrapText="1"/>
    </xf>
    <xf numFmtId="0" fontId="1" fillId="0" borderId="0" xfId="0" applyFont="1" applyAlignment="1">
      <alignment horizontal="right" wrapText="1"/>
    </xf>
    <xf numFmtId="0" fontId="0" fillId="0" borderId="1" xfId="0" applyBorder="1" applyAlignment="1">
      <alignment horizontal="right" vertical="center"/>
    </xf>
    <xf numFmtId="0" fontId="0" fillId="0" borderId="0" xfId="0" applyAlignment="1">
      <alignment horizontal="right" vertical="center"/>
    </xf>
    <xf numFmtId="165" fontId="0" fillId="0" borderId="0" xfId="0" applyNumberFormat="1" applyAlignment="1">
      <alignment horizontal="right"/>
    </xf>
    <xf numFmtId="0" fontId="2" fillId="0" borderId="0" xfId="0" applyFont="1" applyAlignment="1">
      <alignment horizontal="left"/>
    </xf>
    <xf numFmtId="0" fontId="0" fillId="0" borderId="0" xfId="0" applyProtection="1">
      <protection hidden="1"/>
    </xf>
    <xf numFmtId="0" fontId="5" fillId="0" borderId="0" xfId="0" applyFont="1" applyAlignment="1" applyProtection="1">
      <alignment vertical="center"/>
      <protection hidden="1"/>
    </xf>
    <xf numFmtId="0" fontId="0" fillId="0" borderId="5" xfId="0" applyBorder="1" applyProtection="1">
      <protection hidden="1"/>
    </xf>
    <xf numFmtId="0" fontId="0" fillId="0" borderId="0" xfId="0" applyAlignment="1" applyProtection="1">
      <alignment horizontal="right"/>
      <protection hidden="1"/>
    </xf>
    <xf numFmtId="0" fontId="0" fillId="0" borderId="0" xfId="0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49" fontId="1" fillId="0" borderId="0" xfId="0" applyNumberFormat="1" applyFont="1"/>
    <xf numFmtId="0" fontId="1" fillId="5" borderId="0" xfId="0" applyFont="1" applyFill="1"/>
    <xf numFmtId="49" fontId="0" fillId="0" borderId="0" xfId="0" applyNumberFormat="1"/>
    <xf numFmtId="0" fontId="11" fillId="2" borderId="8" xfId="0" applyFont="1" applyFill="1" applyBorder="1" applyAlignment="1">
      <alignment wrapText="1"/>
    </xf>
    <xf numFmtId="0" fontId="12" fillId="6" borderId="8" xfId="0" applyFont="1" applyFill="1" applyBorder="1" applyAlignment="1">
      <alignment wrapText="1"/>
    </xf>
    <xf numFmtId="0" fontId="1" fillId="2" borderId="8" xfId="0" applyFont="1" applyFill="1" applyBorder="1"/>
    <xf numFmtId="0" fontId="1" fillId="0" borderId="0" xfId="0" applyFont="1"/>
    <xf numFmtId="0" fontId="0" fillId="7" borderId="0" xfId="0" applyFill="1"/>
    <xf numFmtId="0" fontId="0" fillId="8" borderId="0" xfId="0" applyFill="1"/>
    <xf numFmtId="0" fontId="0" fillId="9" borderId="0" xfId="0" applyFill="1"/>
    <xf numFmtId="9" fontId="0" fillId="10" borderId="0" xfId="0" applyNumberFormat="1" applyFill="1"/>
    <xf numFmtId="0" fontId="4" fillId="11" borderId="0" xfId="0" applyFont="1" applyFill="1" applyAlignment="1">
      <alignment horizontal="right" wrapText="1"/>
    </xf>
    <xf numFmtId="0" fontId="1" fillId="11" borderId="0" xfId="0" applyFont="1" applyFill="1" applyAlignment="1">
      <alignment horizontal="right" wrapText="1"/>
    </xf>
    <xf numFmtId="0" fontId="0" fillId="0" borderId="0" xfId="0" applyAlignment="1">
      <alignment horizontal="left" indent="1"/>
    </xf>
    <xf numFmtId="0" fontId="2" fillId="0" borderId="0" xfId="0" applyFont="1"/>
    <xf numFmtId="0" fontId="2" fillId="0" borderId="0" xfId="0" applyFont="1" applyAlignment="1">
      <alignment horizontal="left" indent="1"/>
    </xf>
    <xf numFmtId="0" fontId="1" fillId="0" borderId="0" xfId="0" applyFont="1" applyAlignment="1">
      <alignment horizontal="center"/>
    </xf>
    <xf numFmtId="0" fontId="0" fillId="0" borderId="0" xfId="0" applyAlignment="1" applyProtection="1">
      <alignment vertical="top"/>
      <protection hidden="1"/>
    </xf>
    <xf numFmtId="167" fontId="0" fillId="0" borderId="0" xfId="3" applyNumberFormat="1" applyFont="1"/>
    <xf numFmtId="165" fontId="12" fillId="6" borderId="8" xfId="0" applyNumberFormat="1" applyFont="1" applyFill="1" applyBorder="1" applyAlignment="1">
      <alignment wrapText="1"/>
    </xf>
    <xf numFmtId="0" fontId="0" fillId="0" borderId="0" xfId="0" applyAlignment="1">
      <alignment horizontal="left"/>
    </xf>
    <xf numFmtId="0" fontId="0" fillId="4" borderId="18" xfId="0" applyFill="1" applyBorder="1" applyAlignment="1">
      <alignment horizontal="right"/>
    </xf>
    <xf numFmtId="0" fontId="0" fillId="4" borderId="19" xfId="0" applyFill="1" applyBorder="1" applyAlignment="1">
      <alignment horizontal="right"/>
    </xf>
    <xf numFmtId="0" fontId="0" fillId="7" borderId="19" xfId="0" applyFill="1" applyBorder="1"/>
    <xf numFmtId="1" fontId="0" fillId="7" borderId="19" xfId="0" applyNumberFormat="1" applyFill="1" applyBorder="1"/>
    <xf numFmtId="2" fontId="0" fillId="7" borderId="19" xfId="0" applyNumberFormat="1" applyFill="1" applyBorder="1"/>
    <xf numFmtId="166" fontId="0" fillId="7" borderId="20" xfId="0" applyNumberFormat="1" applyFill="1" applyBorder="1"/>
    <xf numFmtId="0" fontId="0" fillId="7" borderId="21" xfId="0" applyFill="1" applyBorder="1"/>
    <xf numFmtId="0" fontId="0" fillId="4" borderId="20" xfId="0" applyFill="1" applyBorder="1" applyAlignment="1">
      <alignment horizontal="right"/>
    </xf>
    <xf numFmtId="1" fontId="5" fillId="13" borderId="2" xfId="0" applyNumberFormat="1" applyFont="1" applyFill="1" applyBorder="1" applyAlignment="1" applyProtection="1">
      <alignment horizontal="right" vertical="center"/>
      <protection hidden="1"/>
    </xf>
    <xf numFmtId="0" fontId="17" fillId="0" borderId="0" xfId="0" applyFont="1" applyProtection="1">
      <protection hidden="1"/>
    </xf>
    <xf numFmtId="0" fontId="17" fillId="2" borderId="0" xfId="0" applyFont="1" applyFill="1" applyProtection="1">
      <protection hidden="1"/>
    </xf>
    <xf numFmtId="2" fontId="17" fillId="2" borderId="0" xfId="0" applyNumberFormat="1" applyFont="1" applyFill="1" applyProtection="1">
      <protection hidden="1"/>
    </xf>
    <xf numFmtId="1" fontId="17" fillId="2" borderId="0" xfId="0" applyNumberFormat="1" applyFont="1" applyFill="1" applyAlignment="1" applyProtection="1">
      <alignment horizontal="right"/>
      <protection hidden="1"/>
    </xf>
    <xf numFmtId="0" fontId="8" fillId="0" borderId="0" xfId="0" applyFont="1" applyAlignment="1" applyProtection="1">
      <alignment vertical="top" wrapText="1"/>
      <protection hidden="1"/>
    </xf>
    <xf numFmtId="0" fontId="17" fillId="4" borderId="0" xfId="0" applyFont="1" applyFill="1" applyAlignment="1" applyProtection="1">
      <alignment vertical="top"/>
      <protection locked="0"/>
    </xf>
    <xf numFmtId="0" fontId="0" fillId="4" borderId="0" xfId="0" applyFill="1"/>
    <xf numFmtId="165" fontId="0" fillId="0" borderId="0" xfId="0" applyNumberFormat="1"/>
    <xf numFmtId="0" fontId="0" fillId="0" borderId="0" xfId="0" applyAlignment="1">
      <alignment wrapText="1"/>
    </xf>
    <xf numFmtId="165" fontId="2" fillId="0" borderId="0" xfId="0" applyNumberFormat="1" applyFont="1" applyAlignment="1">
      <alignment horizontal="right"/>
    </xf>
    <xf numFmtId="1" fontId="17" fillId="14" borderId="0" xfId="0" applyNumberFormat="1" applyFont="1" applyFill="1" applyAlignment="1" applyProtection="1">
      <alignment horizontal="center"/>
      <protection hidden="1"/>
    </xf>
    <xf numFmtId="0" fontId="6" fillId="0" borderId="0" xfId="0" applyFont="1" applyAlignment="1" applyProtection="1">
      <alignment vertical="center"/>
      <protection hidden="1"/>
    </xf>
    <xf numFmtId="170" fontId="0" fillId="0" borderId="0" xfId="0" applyNumberFormat="1" applyProtection="1">
      <protection hidden="1"/>
    </xf>
    <xf numFmtId="0" fontId="7" fillId="0" borderId="0" xfId="0" applyFont="1" applyAlignment="1" applyProtection="1">
      <alignment vertical="center"/>
      <protection hidden="1"/>
    </xf>
    <xf numFmtId="0" fontId="22" fillId="0" borderId="16" xfId="0" applyFont="1" applyBorder="1" applyAlignment="1">
      <alignment horizontal="center" vertical="center"/>
    </xf>
    <xf numFmtId="14" fontId="22" fillId="0" borderId="16" xfId="0" applyNumberFormat="1" applyFont="1" applyBorder="1" applyAlignment="1">
      <alignment horizontal="center" vertical="center"/>
    </xf>
    <xf numFmtId="0" fontId="23" fillId="6" borderId="16" xfId="0" applyFont="1" applyFill="1" applyBorder="1" applyAlignment="1">
      <alignment horizontal="center" vertical="center"/>
    </xf>
    <xf numFmtId="0" fontId="22" fillId="0" borderId="6" xfId="0" applyFont="1" applyBorder="1" applyAlignment="1">
      <alignment vertical="center"/>
    </xf>
    <xf numFmtId="0" fontId="22" fillId="0" borderId="7" xfId="0" applyFont="1" applyBorder="1" applyAlignment="1">
      <alignment vertical="center"/>
    </xf>
    <xf numFmtId="0" fontId="23" fillId="0" borderId="4" xfId="0" applyFont="1" applyBorder="1" applyAlignment="1">
      <alignment horizontal="center" vertical="center"/>
    </xf>
    <xf numFmtId="0" fontId="23" fillId="0" borderId="16" xfId="0" applyFont="1" applyBorder="1" applyAlignment="1">
      <alignment horizontal="center" vertical="center"/>
    </xf>
    <xf numFmtId="0" fontId="23" fillId="0" borderId="0" xfId="0" applyFont="1" applyAlignment="1">
      <alignment horizontal="right" vertical="center"/>
    </xf>
    <xf numFmtId="0" fontId="23" fillId="0" borderId="16" xfId="0" applyFont="1" applyBorder="1" applyAlignment="1">
      <alignment horizontal="right" vertical="center"/>
    </xf>
    <xf numFmtId="1" fontId="0" fillId="0" borderId="0" xfId="0" applyNumberFormat="1"/>
    <xf numFmtId="0" fontId="23" fillId="6" borderId="0" xfId="0" applyFont="1" applyFill="1" applyAlignment="1">
      <alignment horizontal="center" vertical="center"/>
    </xf>
    <xf numFmtId="1" fontId="1" fillId="8" borderId="0" xfId="0" applyNumberFormat="1" applyFont="1" applyFill="1"/>
    <xf numFmtId="1" fontId="1" fillId="7" borderId="0" xfId="0" applyNumberFormat="1" applyFont="1" applyFill="1"/>
    <xf numFmtId="1" fontId="1" fillId="5" borderId="0" xfId="0" applyNumberFormat="1" applyFont="1" applyFill="1"/>
    <xf numFmtId="168" fontId="1" fillId="8" borderId="0" xfId="3" applyNumberFormat="1" applyFont="1" applyFill="1"/>
    <xf numFmtId="1" fontId="25" fillId="8" borderId="0" xfId="0" applyNumberFormat="1" applyFont="1" applyFill="1"/>
    <xf numFmtId="168" fontId="1" fillId="7" borderId="0" xfId="3" applyNumberFormat="1" applyFont="1" applyFill="1"/>
    <xf numFmtId="1" fontId="25" fillId="7" borderId="0" xfId="0" applyNumberFormat="1" applyFont="1" applyFill="1"/>
    <xf numFmtId="165" fontId="1" fillId="5" borderId="0" xfId="0" applyNumberFormat="1" applyFont="1" applyFill="1"/>
    <xf numFmtId="168" fontId="1" fillId="5" borderId="0" xfId="3" applyNumberFormat="1" applyFont="1" applyFill="1"/>
    <xf numFmtId="0" fontId="12" fillId="6" borderId="28" xfId="0" applyFont="1" applyFill="1" applyBorder="1" applyAlignment="1">
      <alignment wrapText="1"/>
    </xf>
    <xf numFmtId="0" fontId="1" fillId="2" borderId="29" xfId="0" applyFont="1" applyFill="1" applyBorder="1"/>
    <xf numFmtId="0" fontId="23" fillId="0" borderId="12" xfId="0" applyFont="1" applyBorder="1" applyAlignment="1">
      <alignment horizontal="right" vertical="center"/>
    </xf>
    <xf numFmtId="0" fontId="23" fillId="0" borderId="0" xfId="0" applyFont="1" applyAlignment="1">
      <alignment vertical="center"/>
    </xf>
    <xf numFmtId="0" fontId="5" fillId="4" borderId="2" xfId="0" applyFont="1" applyFill="1" applyBorder="1" applyAlignment="1" applyProtection="1">
      <alignment horizontal="right" vertical="center"/>
      <protection locked="0"/>
    </xf>
    <xf numFmtId="0" fontId="0" fillId="11" borderId="0" xfId="0" applyFill="1"/>
    <xf numFmtId="2" fontId="0" fillId="0" borderId="0" xfId="0" applyNumberFormat="1" applyAlignment="1">
      <alignment horizontal="center"/>
    </xf>
    <xf numFmtId="2" fontId="2" fillId="0" borderId="0" xfId="0" applyNumberFormat="1" applyFont="1" applyAlignment="1">
      <alignment horizontal="center"/>
    </xf>
    <xf numFmtId="0" fontId="0" fillId="4" borderId="0" xfId="0" applyFill="1" applyAlignment="1">
      <alignment horizontal="right"/>
    </xf>
    <xf numFmtId="0" fontId="0" fillId="15" borderId="0" xfId="0" applyFill="1"/>
    <xf numFmtId="12" fontId="0" fillId="0" borderId="0" xfId="0" applyNumberFormat="1"/>
    <xf numFmtId="2" fontId="1" fillId="2" borderId="0" xfId="0" applyNumberFormat="1" applyFont="1" applyFill="1"/>
    <xf numFmtId="165" fontId="27" fillId="0" borderId="0" xfId="0" applyNumberFormat="1" applyFont="1"/>
    <xf numFmtId="0" fontId="2" fillId="0" borderId="9" xfId="0" applyFont="1" applyBorder="1" applyAlignment="1" applyProtection="1">
      <alignment horizontal="left" vertical="top" wrapText="1"/>
      <protection hidden="1"/>
    </xf>
    <xf numFmtId="0" fontId="29" fillId="6" borderId="30" xfId="0" applyFont="1" applyFill="1" applyBorder="1" applyAlignment="1">
      <alignment horizontal="center" vertical="center" wrapText="1"/>
    </xf>
    <xf numFmtId="0" fontId="29" fillId="6" borderId="31" xfId="0" applyFont="1" applyFill="1" applyBorder="1" applyAlignment="1">
      <alignment horizontal="center" vertical="center" wrapText="1"/>
    </xf>
    <xf numFmtId="0" fontId="30" fillId="6" borderId="32" xfId="0" applyFont="1" applyFill="1" applyBorder="1" applyAlignment="1">
      <alignment vertical="center" wrapText="1"/>
    </xf>
    <xf numFmtId="0" fontId="30" fillId="6" borderId="33" xfId="0" applyFont="1" applyFill="1" applyBorder="1" applyAlignment="1">
      <alignment horizontal="right" vertical="center" wrapText="1"/>
    </xf>
    <xf numFmtId="0" fontId="12" fillId="6" borderId="34" xfId="0" applyFont="1" applyFill="1" applyBorder="1" applyAlignment="1">
      <alignment wrapText="1"/>
    </xf>
    <xf numFmtId="0" fontId="12" fillId="6" borderId="35" xfId="0" applyFont="1" applyFill="1" applyBorder="1" applyAlignment="1">
      <alignment wrapText="1"/>
    </xf>
    <xf numFmtId="0" fontId="12" fillId="0" borderId="0" xfId="0" applyFont="1" applyAlignment="1">
      <alignment wrapText="1"/>
    </xf>
    <xf numFmtId="0" fontId="26" fillId="0" borderId="0" xfId="0" applyFont="1" applyAlignment="1">
      <alignment horizontal="center" vertical="center" wrapText="1"/>
    </xf>
    <xf numFmtId="165" fontId="1" fillId="0" borderId="0" xfId="0" applyNumberFormat="1" applyFont="1" applyAlignment="1">
      <alignment horizontal="center"/>
    </xf>
    <xf numFmtId="165" fontId="1" fillId="0" borderId="0" xfId="0" applyNumberFormat="1" applyFont="1"/>
    <xf numFmtId="165" fontId="22" fillId="0" borderId="3" xfId="0" applyNumberFormat="1" applyFont="1" applyBorder="1" applyAlignment="1">
      <alignment vertical="center"/>
    </xf>
    <xf numFmtId="165" fontId="22" fillId="0" borderId="5" xfId="0" applyNumberFormat="1" applyFont="1" applyBorder="1" applyAlignment="1">
      <alignment vertical="center"/>
    </xf>
    <xf numFmtId="165" fontId="22" fillId="0" borderId="6" xfId="0" applyNumberFormat="1" applyFont="1" applyBorder="1" applyAlignment="1">
      <alignment vertical="center"/>
    </xf>
    <xf numFmtId="165" fontId="22" fillId="0" borderId="17" xfId="0" applyNumberFormat="1" applyFont="1" applyBorder="1" applyAlignment="1">
      <alignment vertical="center"/>
    </xf>
    <xf numFmtId="165" fontId="22" fillId="0" borderId="4" xfId="0" applyNumberFormat="1" applyFont="1" applyBorder="1" applyAlignment="1">
      <alignment vertical="center"/>
    </xf>
    <xf numFmtId="165" fontId="22" fillId="0" borderId="16" xfId="0" applyNumberFormat="1" applyFont="1" applyBorder="1" applyAlignment="1">
      <alignment horizontal="center" vertical="center"/>
    </xf>
    <xf numFmtId="165" fontId="23" fillId="6" borderId="16" xfId="0" applyNumberFormat="1" applyFont="1" applyFill="1" applyBorder="1" applyAlignment="1">
      <alignment horizontal="center" vertical="center"/>
    </xf>
    <xf numFmtId="165" fontId="24" fillId="6" borderId="16" xfId="0" applyNumberFormat="1" applyFont="1" applyFill="1" applyBorder="1" applyAlignment="1">
      <alignment horizontal="center" vertical="center" wrapText="1"/>
    </xf>
    <xf numFmtId="165" fontId="23" fillId="0" borderId="16" xfId="0" applyNumberFormat="1" applyFont="1" applyBorder="1" applyAlignment="1">
      <alignment horizontal="center" vertical="center"/>
    </xf>
    <xf numFmtId="165" fontId="23" fillId="0" borderId="0" xfId="0" applyNumberFormat="1" applyFont="1" applyAlignment="1">
      <alignment horizontal="right" vertical="center"/>
    </xf>
    <xf numFmtId="165" fontId="23" fillId="0" borderId="16" xfId="0" applyNumberFormat="1" applyFont="1" applyBorder="1" applyAlignment="1">
      <alignment horizontal="right" vertical="center"/>
    </xf>
    <xf numFmtId="165" fontId="0" fillId="0" borderId="0" xfId="3" applyNumberFormat="1" applyFont="1"/>
    <xf numFmtId="165" fontId="23" fillId="0" borderId="12" xfId="0" applyNumberFormat="1" applyFont="1" applyBorder="1" applyAlignment="1">
      <alignment horizontal="right" vertical="center"/>
    </xf>
    <xf numFmtId="165" fontId="26" fillId="0" borderId="0" xfId="0" applyNumberFormat="1" applyFont="1" applyAlignment="1">
      <alignment horizontal="center" vertical="center" wrapText="1"/>
    </xf>
    <xf numFmtId="165" fontId="24" fillId="0" borderId="0" xfId="0" applyNumberFormat="1" applyFont="1" applyAlignment="1">
      <alignment horizontal="center" vertical="center"/>
    </xf>
    <xf numFmtId="165" fontId="24" fillId="0" borderId="0" xfId="0" applyNumberFormat="1" applyFont="1" applyAlignment="1">
      <alignment horizontal="center" vertical="center" wrapText="1"/>
    </xf>
    <xf numFmtId="165" fontId="0" fillId="0" borderId="0" xfId="3" applyNumberFormat="1" applyFont="1" applyFill="1" applyBorder="1"/>
    <xf numFmtId="165" fontId="12" fillId="0" borderId="0" xfId="0" applyNumberFormat="1" applyFont="1" applyAlignment="1">
      <alignment wrapText="1"/>
    </xf>
    <xf numFmtId="0" fontId="31" fillId="0" borderId="31" xfId="0" applyFont="1" applyBorder="1" applyAlignment="1">
      <alignment horizontal="center" vertical="center" wrapText="1"/>
    </xf>
    <xf numFmtId="165" fontId="31" fillId="0" borderId="31" xfId="0" applyNumberFormat="1" applyFont="1" applyBorder="1" applyAlignment="1">
      <alignment horizontal="center" vertical="center" wrapText="1"/>
    </xf>
    <xf numFmtId="0" fontId="32" fillId="0" borderId="33" xfId="0" applyFont="1" applyBorder="1" applyAlignment="1">
      <alignment horizontal="right" vertical="center" wrapText="1"/>
    </xf>
    <xf numFmtId="165" fontId="32" fillId="0" borderId="33" xfId="0" applyNumberFormat="1" applyFont="1" applyBorder="1" applyAlignment="1">
      <alignment horizontal="right" vertical="center" wrapText="1"/>
    </xf>
    <xf numFmtId="165" fontId="0" fillId="10" borderId="0" xfId="0" applyNumberFormat="1" applyFill="1"/>
    <xf numFmtId="14" fontId="0" fillId="0" borderId="0" xfId="0" applyNumberFormat="1"/>
    <xf numFmtId="0" fontId="17" fillId="0" borderId="0" xfId="0" applyFont="1" applyProtection="1">
      <protection locked="0"/>
    </xf>
    <xf numFmtId="0" fontId="17" fillId="0" borderId="0" xfId="0" applyFont="1" applyAlignment="1" applyProtection="1">
      <alignment horizontal="right"/>
      <protection locked="0"/>
    </xf>
    <xf numFmtId="0" fontId="2" fillId="0" borderId="0" xfId="0" applyFont="1" applyAlignment="1" applyProtection="1">
      <alignment vertical="top" wrapText="1"/>
      <protection hidden="1"/>
    </xf>
    <xf numFmtId="0" fontId="5" fillId="0" borderId="6" xfId="0" applyFont="1" applyBorder="1" applyAlignment="1" applyProtection="1">
      <alignment vertical="center"/>
      <protection hidden="1"/>
    </xf>
    <xf numFmtId="0" fontId="15" fillId="7" borderId="5" xfId="0" applyFont="1" applyFill="1" applyBorder="1" applyAlignment="1" applyProtection="1">
      <alignment vertical="center" wrapText="1"/>
      <protection hidden="1"/>
    </xf>
    <xf numFmtId="0" fontId="8" fillId="0" borderId="15" xfId="0" applyFont="1" applyBorder="1" applyAlignment="1" applyProtection="1">
      <alignment vertical="center"/>
      <protection hidden="1"/>
    </xf>
    <xf numFmtId="171" fontId="7" fillId="16" borderId="7" xfId="0" applyNumberFormat="1" applyFont="1" applyFill="1" applyBorder="1" applyAlignment="1" applyProtection="1">
      <alignment vertical="center"/>
      <protection hidden="1"/>
    </xf>
    <xf numFmtId="0" fontId="8" fillId="0" borderId="2" xfId="0" applyFont="1" applyBorder="1" applyAlignment="1" applyProtection="1">
      <alignment vertical="center"/>
      <protection hidden="1"/>
    </xf>
    <xf numFmtId="171" fontId="17" fillId="16" borderId="2" xfId="0" applyNumberFormat="1" applyFont="1" applyFill="1" applyBorder="1" applyAlignment="1" applyProtection="1">
      <alignment vertical="center"/>
      <protection hidden="1"/>
    </xf>
    <xf numFmtId="171" fontId="17" fillId="16" borderId="4" xfId="0" applyNumberFormat="1" applyFont="1" applyFill="1" applyBorder="1" applyAlignment="1" applyProtection="1">
      <alignment vertical="center"/>
      <protection hidden="1"/>
    </xf>
    <xf numFmtId="2" fontId="17" fillId="2" borderId="0" xfId="0" applyNumberFormat="1" applyFont="1" applyFill="1" applyAlignment="1" applyProtection="1">
      <alignment horizontal="center"/>
      <protection hidden="1"/>
    </xf>
    <xf numFmtId="0" fontId="28" fillId="0" borderId="0" xfId="0" applyFont="1" applyProtection="1">
      <protection hidden="1"/>
    </xf>
    <xf numFmtId="0" fontId="35" fillId="0" borderId="0" xfId="0" applyFont="1" applyAlignment="1" applyProtection="1">
      <alignment vertical="center"/>
      <protection hidden="1"/>
    </xf>
    <xf numFmtId="0" fontId="2" fillId="0" borderId="0" xfId="0" applyFont="1" applyProtection="1">
      <protection hidden="1"/>
    </xf>
    <xf numFmtId="0" fontId="36" fillId="0" borderId="0" xfId="0" applyFont="1" applyAlignment="1" applyProtection="1">
      <alignment vertical="center"/>
      <protection hidden="1"/>
    </xf>
    <xf numFmtId="0" fontId="2" fillId="0" borderId="0" xfId="0" applyFont="1" applyAlignment="1" applyProtection="1">
      <alignment vertical="top"/>
      <protection hidden="1"/>
    </xf>
    <xf numFmtId="2" fontId="28" fillId="0" borderId="0" xfId="0" applyNumberFormat="1" applyFont="1" applyProtection="1">
      <protection hidden="1"/>
    </xf>
    <xf numFmtId="0" fontId="28" fillId="0" borderId="0" xfId="0" applyFont="1" applyAlignment="1" applyProtection="1">
      <alignment horizontal="right"/>
      <protection hidden="1"/>
    </xf>
    <xf numFmtId="164" fontId="17" fillId="2" borderId="0" xfId="3" applyFont="1" applyFill="1" applyBorder="1" applyProtection="1">
      <protection hidden="1"/>
    </xf>
    <xf numFmtId="0" fontId="33" fillId="0" borderId="0" xfId="0" applyFont="1" applyAlignment="1" applyProtection="1">
      <alignment horizontal="center" vertical="center" wrapText="1"/>
      <protection hidden="1"/>
    </xf>
    <xf numFmtId="0" fontId="16" fillId="3" borderId="2" xfId="0" applyFont="1" applyFill="1" applyBorder="1" applyAlignment="1" applyProtection="1">
      <alignment horizontal="center" vertical="center" wrapText="1"/>
      <protection hidden="1"/>
    </xf>
    <xf numFmtId="164" fontId="17" fillId="14" borderId="0" xfId="3" applyFont="1" applyFill="1" applyProtection="1">
      <protection hidden="1"/>
    </xf>
    <xf numFmtId="2" fontId="5" fillId="13" borderId="2" xfId="0" applyNumberFormat="1" applyFont="1" applyFill="1" applyBorder="1" applyAlignment="1" applyProtection="1">
      <alignment horizontal="right" vertical="center"/>
      <protection hidden="1"/>
    </xf>
    <xf numFmtId="9" fontId="0" fillId="0" borderId="0" xfId="0" applyNumberFormat="1"/>
    <xf numFmtId="0" fontId="0" fillId="17" borderId="0" xfId="0" applyFill="1"/>
    <xf numFmtId="2" fontId="0" fillId="17" borderId="0" xfId="0" applyNumberFormat="1" applyFill="1"/>
    <xf numFmtId="165" fontId="0" fillId="17" borderId="0" xfId="0" applyNumberFormat="1" applyFill="1"/>
    <xf numFmtId="0" fontId="12" fillId="17" borderId="8" xfId="0" applyFont="1" applyFill="1" applyBorder="1" applyAlignment="1">
      <alignment wrapText="1"/>
    </xf>
    <xf numFmtId="166" fontId="0" fillId="0" borderId="0" xfId="0" applyNumberFormat="1"/>
    <xf numFmtId="165" fontId="23" fillId="17" borderId="16" xfId="0" applyNumberFormat="1" applyFont="1" applyFill="1" applyBorder="1" applyAlignment="1">
      <alignment horizontal="center" vertical="center"/>
    </xf>
    <xf numFmtId="0" fontId="23" fillId="17" borderId="16" xfId="0" applyFont="1" applyFill="1" applyBorder="1" applyAlignment="1">
      <alignment horizontal="center" vertical="center"/>
    </xf>
    <xf numFmtId="165" fontId="23" fillId="17" borderId="16" xfId="0" applyNumberFormat="1" applyFont="1" applyFill="1" applyBorder="1" applyAlignment="1">
      <alignment horizontal="right" vertical="center"/>
    </xf>
    <xf numFmtId="0" fontId="23" fillId="17" borderId="16" xfId="0" applyFont="1" applyFill="1" applyBorder="1" applyAlignment="1">
      <alignment horizontal="right" vertical="center"/>
    </xf>
    <xf numFmtId="0" fontId="2" fillId="0" borderId="22" xfId="0" applyFont="1" applyBorder="1" applyAlignment="1" applyProtection="1">
      <alignment horizontal="center" vertical="center" wrapText="1"/>
      <protection hidden="1"/>
    </xf>
    <xf numFmtId="170" fontId="0" fillId="0" borderId="0" xfId="0" applyNumberFormat="1"/>
    <xf numFmtId="170" fontId="12" fillId="6" borderId="8" xfId="0" applyNumberFormat="1" applyFont="1" applyFill="1" applyBorder="1" applyAlignment="1">
      <alignment wrapText="1"/>
    </xf>
    <xf numFmtId="1" fontId="0" fillId="0" borderId="22" xfId="0" applyNumberFormat="1" applyBorder="1" applyAlignment="1" applyProtection="1">
      <alignment horizontal="right" vertical="center" wrapText="1"/>
      <protection hidden="1"/>
    </xf>
    <xf numFmtId="0" fontId="12" fillId="6" borderId="0" xfId="0" applyFont="1" applyFill="1" applyAlignment="1">
      <alignment wrapText="1"/>
    </xf>
    <xf numFmtId="165" fontId="1" fillId="2" borderId="0" xfId="0" applyNumberFormat="1" applyFont="1" applyFill="1"/>
    <xf numFmtId="0" fontId="30" fillId="6" borderId="33" xfId="0" applyFont="1" applyFill="1" applyBorder="1" applyAlignment="1">
      <alignment vertical="center" wrapText="1"/>
    </xf>
    <xf numFmtId="17" fontId="0" fillId="0" borderId="0" xfId="0" applyNumberFormat="1"/>
    <xf numFmtId="0" fontId="12" fillId="4" borderId="8" xfId="0" applyFont="1" applyFill="1" applyBorder="1" applyAlignment="1">
      <alignment wrapText="1"/>
    </xf>
    <xf numFmtId="0" fontId="38" fillId="0" borderId="0" xfId="0" applyFont="1"/>
    <xf numFmtId="0" fontId="0" fillId="6" borderId="45" xfId="0" applyFill="1" applyBorder="1" applyAlignment="1">
      <alignment horizontal="right" vertical="top" wrapText="1"/>
    </xf>
    <xf numFmtId="0" fontId="38" fillId="6" borderId="46" xfId="0" applyFont="1" applyFill="1" applyBorder="1" applyAlignment="1">
      <alignment horizontal="right" vertical="top" wrapText="1"/>
    </xf>
    <xf numFmtId="165" fontId="0" fillId="4" borderId="0" xfId="0" applyNumberFormat="1" applyFill="1"/>
    <xf numFmtId="165" fontId="12" fillId="4" borderId="44" xfId="0" applyNumberFormat="1" applyFont="1" applyFill="1" applyBorder="1"/>
    <xf numFmtId="0" fontId="12" fillId="0" borderId="8" xfId="0" applyFont="1" applyBorder="1" applyAlignment="1">
      <alignment wrapText="1"/>
    </xf>
    <xf numFmtId="0" fontId="12" fillId="0" borderId="44" xfId="0" applyFont="1" applyBorder="1"/>
    <xf numFmtId="0" fontId="0" fillId="6" borderId="47" xfId="0" applyFill="1" applyBorder="1" applyAlignment="1">
      <alignment horizontal="right" vertical="top" wrapText="1"/>
    </xf>
    <xf numFmtId="0" fontId="40" fillId="6" borderId="45" xfId="0" applyFont="1" applyFill="1" applyBorder="1" applyAlignment="1">
      <alignment horizontal="right" vertical="top" wrapText="1"/>
    </xf>
    <xf numFmtId="0" fontId="40" fillId="6" borderId="49" xfId="0" applyFont="1" applyFill="1" applyBorder="1" applyAlignment="1">
      <alignment horizontal="left" vertical="top" wrapText="1"/>
    </xf>
    <xf numFmtId="0" fontId="40" fillId="6" borderId="50" xfId="0" applyFont="1" applyFill="1" applyBorder="1" applyAlignment="1">
      <alignment horizontal="right" vertical="top" wrapText="1"/>
    </xf>
    <xf numFmtId="0" fontId="40" fillId="6" borderId="51" xfId="0" applyFont="1" applyFill="1" applyBorder="1" applyAlignment="1">
      <alignment horizontal="right" vertical="top" wrapText="1"/>
    </xf>
    <xf numFmtId="0" fontId="40" fillId="6" borderId="52" xfId="0" applyFont="1" applyFill="1" applyBorder="1" applyAlignment="1">
      <alignment horizontal="left" vertical="top" wrapText="1"/>
    </xf>
    <xf numFmtId="0" fontId="40" fillId="6" borderId="53" xfId="0" applyFont="1" applyFill="1" applyBorder="1" applyAlignment="1">
      <alignment horizontal="right" vertical="top" wrapText="1"/>
    </xf>
    <xf numFmtId="0" fontId="40" fillId="6" borderId="54" xfId="0" applyFont="1" applyFill="1" applyBorder="1" applyAlignment="1">
      <alignment horizontal="left" vertical="top" wrapText="1"/>
    </xf>
    <xf numFmtId="0" fontId="40" fillId="6" borderId="47" xfId="0" applyFont="1" applyFill="1" applyBorder="1" applyAlignment="1">
      <alignment horizontal="right" vertical="top" wrapText="1"/>
    </xf>
    <xf numFmtId="0" fontId="40" fillId="6" borderId="55" xfId="0" applyFont="1" applyFill="1" applyBorder="1" applyAlignment="1">
      <alignment horizontal="right" vertical="top" wrapText="1"/>
    </xf>
    <xf numFmtId="2" fontId="28" fillId="0" borderId="0" xfId="0" applyNumberFormat="1" applyFont="1" applyAlignment="1" applyProtection="1">
      <alignment horizontal="right" vertical="center"/>
      <protection hidden="1"/>
    </xf>
    <xf numFmtId="0" fontId="18" fillId="0" borderId="0" xfId="0" applyFont="1" applyProtection="1">
      <protection hidden="1"/>
    </xf>
    <xf numFmtId="0" fontId="17" fillId="0" borderId="0" xfId="0" applyFont="1" applyAlignment="1" applyProtection="1">
      <alignment horizontal="center" vertical="center"/>
      <protection hidden="1"/>
    </xf>
    <xf numFmtId="0" fontId="14" fillId="0" borderId="0" xfId="0" applyFont="1" applyProtection="1">
      <protection hidden="1"/>
    </xf>
    <xf numFmtId="0" fontId="17" fillId="7" borderId="2" xfId="0" applyFont="1" applyFill="1" applyBorder="1" applyProtection="1">
      <protection hidden="1"/>
    </xf>
    <xf numFmtId="0" fontId="17" fillId="7" borderId="7" xfId="0" applyFont="1" applyFill="1" applyBorder="1" applyProtection="1">
      <protection hidden="1"/>
    </xf>
    <xf numFmtId="0" fontId="14" fillId="0" borderId="0" xfId="0" applyFont="1" applyAlignment="1" applyProtection="1">
      <alignment horizontal="right"/>
      <protection hidden="1"/>
    </xf>
    <xf numFmtId="17" fontId="0" fillId="0" borderId="0" xfId="0" applyNumberFormat="1" applyAlignment="1" applyProtection="1">
      <alignment horizontal="right"/>
      <protection hidden="1"/>
    </xf>
    <xf numFmtId="0" fontId="21" fillId="0" borderId="0" xfId="0" applyFont="1" applyAlignment="1" applyProtection="1">
      <alignment vertical="center"/>
      <protection hidden="1"/>
    </xf>
    <xf numFmtId="0" fontId="34" fillId="0" borderId="0" xfId="0" applyFont="1" applyAlignment="1" applyProtection="1">
      <alignment vertical="center"/>
      <protection hidden="1"/>
    </xf>
    <xf numFmtId="0" fontId="7" fillId="0" borderId="3" xfId="0" applyFont="1" applyBorder="1" applyAlignment="1" applyProtection="1">
      <alignment vertical="center"/>
      <protection locked="0"/>
    </xf>
    <xf numFmtId="0" fontId="7" fillId="0" borderId="2" xfId="0" applyFont="1" applyBorder="1" applyAlignment="1" applyProtection="1">
      <alignment vertical="center"/>
      <protection locked="0"/>
    </xf>
    <xf numFmtId="0" fontId="7" fillId="0" borderId="4" xfId="0" applyFont="1" applyBorder="1" applyAlignment="1" applyProtection="1">
      <alignment vertical="center"/>
      <protection locked="0"/>
    </xf>
    <xf numFmtId="0" fontId="20" fillId="4" borderId="0" xfId="0" applyFont="1" applyFill="1" applyAlignment="1" applyProtection="1">
      <alignment horizontal="right"/>
      <protection locked="0"/>
    </xf>
    <xf numFmtId="171" fontId="5" fillId="4" borderId="5" xfId="0" applyNumberFormat="1" applyFont="1" applyFill="1" applyBorder="1" applyAlignment="1" applyProtection="1">
      <alignment vertical="center"/>
      <protection locked="0"/>
    </xf>
    <xf numFmtId="171" fontId="5" fillId="4" borderId="9" xfId="0" applyNumberFormat="1" applyFont="1" applyFill="1" applyBorder="1" applyAlignment="1" applyProtection="1">
      <alignment vertical="center"/>
      <protection locked="0"/>
    </xf>
    <xf numFmtId="2" fontId="17" fillId="2" borderId="0" xfId="0" applyNumberFormat="1" applyFont="1" applyFill="1" applyProtection="1">
      <protection locked="0" hidden="1"/>
    </xf>
    <xf numFmtId="0" fontId="1" fillId="0" borderId="38" xfId="0" applyFont="1" applyBorder="1" applyAlignment="1" applyProtection="1">
      <alignment horizontal="right" vertical="center" wrapText="1"/>
      <protection hidden="1"/>
    </xf>
    <xf numFmtId="0" fontId="0" fillId="0" borderId="0" xfId="0" applyAlignment="1" applyProtection="1">
      <alignment vertical="center" wrapText="1"/>
      <protection hidden="1"/>
    </xf>
    <xf numFmtId="0" fontId="0" fillId="0" borderId="38" xfId="0" applyBorder="1" applyAlignment="1" applyProtection="1">
      <alignment vertical="center" wrapText="1"/>
      <protection hidden="1"/>
    </xf>
    <xf numFmtId="0" fontId="0" fillId="0" borderId="39" xfId="0" applyBorder="1" applyAlignment="1" applyProtection="1">
      <alignment vertical="center" wrapText="1"/>
      <protection hidden="1"/>
    </xf>
    <xf numFmtId="0" fontId="0" fillId="0" borderId="0" xfId="0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vertical="center" wrapText="1"/>
      <protection hidden="1"/>
    </xf>
    <xf numFmtId="0" fontId="0" fillId="0" borderId="11" xfId="0" applyBorder="1" applyAlignment="1" applyProtection="1">
      <alignment vertical="center" wrapText="1"/>
      <protection hidden="1"/>
    </xf>
    <xf numFmtId="0" fontId="19" fillId="0" borderId="0" xfId="0" applyFont="1" applyAlignment="1" applyProtection="1">
      <alignment horizontal="center" vertical="center" wrapText="1"/>
      <protection hidden="1"/>
    </xf>
    <xf numFmtId="0" fontId="0" fillId="0" borderId="12" xfId="0" applyBorder="1" applyAlignment="1" applyProtection="1">
      <alignment vertical="center" wrapText="1"/>
      <protection hidden="1"/>
    </xf>
    <xf numFmtId="0" fontId="0" fillId="0" borderId="22" xfId="0" applyBorder="1" applyAlignment="1" applyProtection="1">
      <alignment horizontal="center" vertical="center" wrapText="1"/>
      <protection hidden="1"/>
    </xf>
    <xf numFmtId="168" fontId="0" fillId="0" borderId="0" xfId="3" applyNumberFormat="1" applyFont="1" applyBorder="1" applyAlignment="1" applyProtection="1">
      <alignment horizontal="center" vertical="center" wrapText="1"/>
      <protection hidden="1"/>
    </xf>
    <xf numFmtId="168" fontId="0" fillId="0" borderId="0" xfId="3" applyNumberFormat="1" applyFont="1" applyBorder="1" applyAlignment="1" applyProtection="1">
      <alignment vertical="center" wrapText="1"/>
      <protection hidden="1"/>
    </xf>
    <xf numFmtId="164" fontId="0" fillId="0" borderId="0" xfId="3" applyFont="1" applyBorder="1" applyAlignment="1" applyProtection="1">
      <alignment vertical="center" wrapText="1"/>
      <protection hidden="1"/>
    </xf>
    <xf numFmtId="169" fontId="0" fillId="0" borderId="22" xfId="3" applyNumberFormat="1" applyFont="1" applyBorder="1" applyAlignment="1" applyProtection="1">
      <alignment horizontal="center" vertical="center" wrapText="1"/>
      <protection hidden="1"/>
    </xf>
    <xf numFmtId="43" fontId="0" fillId="0" borderId="0" xfId="0" applyNumberFormat="1" applyAlignment="1" applyProtection="1">
      <alignment vertical="center" wrapText="1"/>
      <protection hidden="1"/>
    </xf>
    <xf numFmtId="164" fontId="0" fillId="0" borderId="22" xfId="3" applyFont="1" applyBorder="1" applyAlignment="1" applyProtection="1">
      <alignment vertical="center" wrapText="1"/>
      <protection hidden="1"/>
    </xf>
    <xf numFmtId="168" fontId="0" fillId="0" borderId="0" xfId="3" applyNumberFormat="1" applyFont="1" applyFill="1" applyBorder="1" applyAlignment="1" applyProtection="1">
      <alignment vertical="center" wrapText="1"/>
      <protection hidden="1"/>
    </xf>
    <xf numFmtId="164" fontId="0" fillId="0" borderId="0" xfId="3" applyFont="1" applyFill="1" applyBorder="1" applyAlignment="1" applyProtection="1">
      <alignment vertical="center" wrapText="1"/>
      <protection hidden="1"/>
    </xf>
    <xf numFmtId="0" fontId="0" fillId="0" borderId="0" xfId="0" applyAlignment="1" applyProtection="1">
      <alignment horizontal="right" vertical="center" wrapText="1"/>
      <protection hidden="1"/>
    </xf>
    <xf numFmtId="169" fontId="0" fillId="0" borderId="0" xfId="3" applyNumberFormat="1" applyFont="1" applyFill="1" applyBorder="1" applyAlignment="1" applyProtection="1">
      <alignment vertical="center" wrapText="1"/>
      <protection hidden="1"/>
    </xf>
    <xf numFmtId="0" fontId="0" fillId="0" borderId="15" xfId="0" applyBorder="1" applyAlignment="1" applyProtection="1">
      <alignment vertical="center" wrapText="1"/>
      <protection hidden="1"/>
    </xf>
    <xf numFmtId="0" fontId="0" fillId="0" borderId="9" xfId="0" applyBorder="1" applyAlignment="1" applyProtection="1">
      <alignment vertical="center" wrapText="1"/>
      <protection hidden="1"/>
    </xf>
    <xf numFmtId="0" fontId="0" fillId="0" borderId="16" xfId="0" applyBorder="1" applyAlignment="1" applyProtection="1">
      <alignment vertical="center" wrapText="1"/>
      <protection hidden="1"/>
    </xf>
    <xf numFmtId="2" fontId="0" fillId="0" borderId="0" xfId="0" applyNumberFormat="1" applyAlignment="1" applyProtection="1">
      <alignment vertical="center" wrapText="1"/>
      <protection hidden="1"/>
    </xf>
    <xf numFmtId="165" fontId="0" fillId="0" borderId="0" xfId="0" applyNumberFormat="1" applyAlignment="1" applyProtection="1">
      <alignment vertical="center" wrapText="1"/>
      <protection hidden="1"/>
    </xf>
    <xf numFmtId="0" fontId="1" fillId="4" borderId="2" xfId="0" applyFont="1" applyFill="1" applyBorder="1" applyAlignment="1" applyProtection="1">
      <alignment horizontal="right" vertical="center" wrapText="1"/>
      <protection locked="0"/>
    </xf>
    <xf numFmtId="0" fontId="0" fillId="4" borderId="2" xfId="0" applyFill="1" applyBorder="1" applyAlignment="1" applyProtection="1">
      <alignment vertical="center" wrapText="1"/>
      <protection locked="0"/>
    </xf>
    <xf numFmtId="0" fontId="0" fillId="4" borderId="23" xfId="0" applyFill="1" applyBorder="1" applyAlignment="1" applyProtection="1">
      <alignment vertical="center" wrapText="1"/>
      <protection locked="0"/>
    </xf>
    <xf numFmtId="0" fontId="0" fillId="4" borderId="40" xfId="0" applyFill="1" applyBorder="1" applyAlignment="1" applyProtection="1">
      <alignment vertical="center" wrapText="1"/>
      <protection locked="0"/>
    </xf>
    <xf numFmtId="0" fontId="0" fillId="4" borderId="25" xfId="0" applyFill="1" applyBorder="1" applyAlignment="1" applyProtection="1">
      <alignment vertical="center" wrapText="1"/>
      <protection locked="0"/>
    </xf>
    <xf numFmtId="0" fontId="0" fillId="4" borderId="41" xfId="0" applyFill="1" applyBorder="1" applyAlignment="1" applyProtection="1">
      <alignment vertical="center" wrapText="1"/>
      <protection locked="0"/>
    </xf>
    <xf numFmtId="0" fontId="0" fillId="4" borderId="26" xfId="0" applyFill="1" applyBorder="1" applyAlignment="1" applyProtection="1">
      <alignment vertical="center" wrapText="1"/>
      <protection locked="0"/>
    </xf>
    <xf numFmtId="0" fontId="0" fillId="4" borderId="42" xfId="0" applyFill="1" applyBorder="1" applyAlignment="1" applyProtection="1">
      <alignment vertical="center" wrapText="1"/>
      <protection locked="0"/>
    </xf>
    <xf numFmtId="0" fontId="0" fillId="4" borderId="18" xfId="0" applyFill="1" applyBorder="1" applyAlignment="1" applyProtection="1">
      <alignment horizontal="right" vertical="center" wrapText="1"/>
      <protection locked="0"/>
    </xf>
    <xf numFmtId="0" fontId="0" fillId="4" borderId="19" xfId="0" applyFill="1" applyBorder="1" applyAlignment="1" applyProtection="1">
      <alignment horizontal="right" vertical="center" wrapText="1"/>
      <protection locked="0"/>
    </xf>
    <xf numFmtId="0" fontId="0" fillId="4" borderId="20" xfId="0" applyFill="1" applyBorder="1" applyAlignment="1" applyProtection="1">
      <alignment horizontal="right" vertical="center" wrapText="1"/>
      <protection locked="0"/>
    </xf>
    <xf numFmtId="0" fontId="0" fillId="4" borderId="24" xfId="0" applyFill="1" applyBorder="1" applyAlignment="1" applyProtection="1">
      <alignment vertical="center" wrapText="1"/>
      <protection locked="0"/>
    </xf>
    <xf numFmtId="0" fontId="0" fillId="4" borderId="22" xfId="0" applyFill="1" applyBorder="1" applyAlignment="1" applyProtection="1">
      <alignment vertical="center" wrapText="1"/>
      <protection locked="0"/>
    </xf>
    <xf numFmtId="0" fontId="0" fillId="4" borderId="27" xfId="0" applyFill="1" applyBorder="1" applyAlignment="1" applyProtection="1">
      <alignment vertical="center" wrapText="1"/>
      <protection locked="0"/>
    </xf>
    <xf numFmtId="0" fontId="0" fillId="4" borderId="18" xfId="0" applyFill="1" applyBorder="1" applyAlignment="1" applyProtection="1">
      <alignment vertical="center" wrapText="1"/>
      <protection locked="0"/>
    </xf>
    <xf numFmtId="0" fontId="0" fillId="4" borderId="19" xfId="0" applyFill="1" applyBorder="1" applyAlignment="1" applyProtection="1">
      <alignment vertical="center" wrapText="1"/>
      <protection locked="0"/>
    </xf>
    <xf numFmtId="0" fontId="0" fillId="4" borderId="20" xfId="0" applyFill="1" applyBorder="1" applyAlignment="1" applyProtection="1">
      <alignment vertical="center" wrapText="1"/>
      <protection locked="0"/>
    </xf>
    <xf numFmtId="0" fontId="0" fillId="4" borderId="24" xfId="0" applyFill="1" applyBorder="1" applyAlignment="1" applyProtection="1">
      <alignment horizontal="right" vertical="center" wrapText="1"/>
      <protection locked="0"/>
    </xf>
    <xf numFmtId="0" fontId="0" fillId="4" borderId="22" xfId="0" applyFill="1" applyBorder="1" applyAlignment="1" applyProtection="1">
      <alignment horizontal="right" vertical="center" wrapText="1"/>
      <protection locked="0"/>
    </xf>
    <xf numFmtId="0" fontId="0" fillId="4" borderId="27" xfId="0" applyFill="1" applyBorder="1" applyAlignment="1" applyProtection="1">
      <alignment horizontal="right" vertical="center" wrapText="1"/>
      <protection locked="0"/>
    </xf>
    <xf numFmtId="2" fontId="0" fillId="18" borderId="22" xfId="0" applyNumberFormat="1" applyFill="1" applyBorder="1" applyAlignment="1" applyProtection="1">
      <alignment vertical="center" wrapText="1"/>
      <protection locked="0" hidden="1"/>
    </xf>
    <xf numFmtId="2" fontId="0" fillId="18" borderId="39" xfId="0" applyNumberFormat="1" applyFill="1" applyBorder="1" applyAlignment="1" applyProtection="1">
      <alignment vertical="center" wrapText="1"/>
      <protection hidden="1"/>
    </xf>
    <xf numFmtId="2" fontId="0" fillId="18" borderId="22" xfId="0" applyNumberFormat="1" applyFill="1" applyBorder="1" applyAlignment="1" applyProtection="1">
      <alignment vertical="center" wrapText="1"/>
      <protection hidden="1"/>
    </xf>
    <xf numFmtId="0" fontId="6" fillId="7" borderId="13" xfId="0" applyFont="1" applyFill="1" applyBorder="1" applyAlignment="1" applyProtection="1">
      <alignment horizontal="center" vertical="center"/>
      <protection hidden="1"/>
    </xf>
    <xf numFmtId="0" fontId="6" fillId="7" borderId="10" xfId="0" applyFont="1" applyFill="1" applyBorder="1" applyAlignment="1" applyProtection="1">
      <alignment horizontal="center" vertical="center"/>
      <protection hidden="1"/>
    </xf>
    <xf numFmtId="0" fontId="6" fillId="7" borderId="14" xfId="0" applyFont="1" applyFill="1" applyBorder="1" applyAlignment="1" applyProtection="1">
      <alignment horizontal="center" vertical="center"/>
      <protection hidden="1"/>
    </xf>
    <xf numFmtId="0" fontId="6" fillId="7" borderId="15" xfId="0" applyFont="1" applyFill="1" applyBorder="1" applyAlignment="1" applyProtection="1">
      <alignment horizontal="center" vertical="center"/>
      <protection hidden="1"/>
    </xf>
    <xf numFmtId="0" fontId="6" fillId="7" borderId="9" xfId="0" applyFont="1" applyFill="1" applyBorder="1" applyAlignment="1" applyProtection="1">
      <alignment horizontal="center" vertical="center"/>
      <protection hidden="1"/>
    </xf>
    <xf numFmtId="0" fontId="6" fillId="7" borderId="16" xfId="0" applyFont="1" applyFill="1" applyBorder="1" applyAlignment="1" applyProtection="1">
      <alignment horizontal="center" vertical="center"/>
      <protection hidden="1"/>
    </xf>
    <xf numFmtId="0" fontId="5" fillId="0" borderId="15" xfId="0" applyFont="1" applyBorder="1" applyAlignment="1" applyProtection="1">
      <alignment horizontal="center" vertical="center"/>
      <protection hidden="1"/>
    </xf>
    <xf numFmtId="0" fontId="5" fillId="0" borderId="9" xfId="0" applyFont="1" applyBorder="1" applyAlignment="1" applyProtection="1">
      <alignment horizontal="center" vertical="center"/>
      <protection hidden="1"/>
    </xf>
    <xf numFmtId="0" fontId="5" fillId="0" borderId="16" xfId="0" applyFont="1" applyBorder="1" applyAlignment="1" applyProtection="1">
      <alignment horizontal="center" vertical="center"/>
      <protection hidden="1"/>
    </xf>
    <xf numFmtId="0" fontId="21" fillId="7" borderId="11" xfId="0" applyFont="1" applyFill="1" applyBorder="1" applyAlignment="1" applyProtection="1">
      <alignment horizontal="center" vertical="center"/>
      <protection hidden="1"/>
    </xf>
    <xf numFmtId="0" fontId="21" fillId="7" borderId="0" xfId="0" applyFont="1" applyFill="1" applyAlignment="1" applyProtection="1">
      <alignment horizontal="center" vertical="center"/>
      <protection hidden="1"/>
    </xf>
    <xf numFmtId="0" fontId="21" fillId="7" borderId="15" xfId="0" applyFont="1" applyFill="1" applyBorder="1" applyAlignment="1" applyProtection="1">
      <alignment horizontal="center" vertical="center"/>
      <protection hidden="1"/>
    </xf>
    <xf numFmtId="0" fontId="21" fillId="7" borderId="9" xfId="0" applyFont="1" applyFill="1" applyBorder="1" applyAlignment="1" applyProtection="1">
      <alignment horizontal="center" vertical="center"/>
      <protection hidden="1"/>
    </xf>
    <xf numFmtId="0" fontId="21" fillId="0" borderId="13" xfId="0" applyFont="1" applyBorder="1" applyAlignment="1" applyProtection="1">
      <alignment horizontal="center" vertical="center"/>
      <protection hidden="1"/>
    </xf>
    <xf numFmtId="0" fontId="21" fillId="0" borderId="10" xfId="0" applyFont="1" applyBorder="1" applyAlignment="1" applyProtection="1">
      <alignment horizontal="center" vertical="center"/>
      <protection hidden="1"/>
    </xf>
    <xf numFmtId="0" fontId="21" fillId="0" borderId="14" xfId="0" applyFont="1" applyBorder="1" applyAlignment="1" applyProtection="1">
      <alignment horizontal="center" vertical="center"/>
      <protection hidden="1"/>
    </xf>
    <xf numFmtId="0" fontId="21" fillId="0" borderId="15" xfId="0" applyFont="1" applyBorder="1" applyAlignment="1" applyProtection="1">
      <alignment horizontal="center" vertical="center"/>
      <protection hidden="1"/>
    </xf>
    <xf numFmtId="0" fontId="21" fillId="0" borderId="9" xfId="0" applyFont="1" applyBorder="1" applyAlignment="1" applyProtection="1">
      <alignment horizontal="center" vertical="center"/>
      <protection hidden="1"/>
    </xf>
    <xf numFmtId="0" fontId="21" fillId="0" borderId="16" xfId="0" applyFont="1" applyBorder="1" applyAlignment="1" applyProtection="1">
      <alignment horizontal="center" vertical="center"/>
      <protection hidden="1"/>
    </xf>
    <xf numFmtId="0" fontId="6" fillId="13" borderId="13" xfId="0" applyFont="1" applyFill="1" applyBorder="1" applyAlignment="1" applyProtection="1">
      <alignment horizontal="center" vertical="center" wrapText="1"/>
      <protection hidden="1"/>
    </xf>
    <xf numFmtId="0" fontId="6" fillId="13" borderId="10" xfId="0" applyFont="1" applyFill="1" applyBorder="1" applyAlignment="1" applyProtection="1">
      <alignment horizontal="center" vertical="center" wrapText="1"/>
      <protection hidden="1"/>
    </xf>
    <xf numFmtId="0" fontId="6" fillId="13" borderId="14" xfId="0" applyFont="1" applyFill="1" applyBorder="1" applyAlignment="1" applyProtection="1">
      <alignment horizontal="center" vertical="center" wrapText="1"/>
      <protection hidden="1"/>
    </xf>
    <xf numFmtId="0" fontId="6" fillId="13" borderId="11" xfId="0" applyFont="1" applyFill="1" applyBorder="1" applyAlignment="1" applyProtection="1">
      <alignment horizontal="center" vertical="center" wrapText="1"/>
      <protection hidden="1"/>
    </xf>
    <xf numFmtId="0" fontId="6" fillId="13" borderId="0" xfId="0" applyFont="1" applyFill="1" applyAlignment="1" applyProtection="1">
      <alignment horizontal="center" vertical="center" wrapText="1"/>
      <protection hidden="1"/>
    </xf>
    <xf numFmtId="0" fontId="6" fillId="13" borderId="12" xfId="0" applyFont="1" applyFill="1" applyBorder="1" applyAlignment="1" applyProtection="1">
      <alignment horizontal="center" vertical="center" wrapText="1"/>
      <protection hidden="1"/>
    </xf>
    <xf numFmtId="0" fontId="6" fillId="13" borderId="15" xfId="0" applyFont="1" applyFill="1" applyBorder="1" applyAlignment="1" applyProtection="1">
      <alignment horizontal="center" vertical="center" wrapText="1"/>
      <protection hidden="1"/>
    </xf>
    <xf numFmtId="0" fontId="6" fillId="13" borderId="9" xfId="0" applyFont="1" applyFill="1" applyBorder="1" applyAlignment="1" applyProtection="1">
      <alignment horizontal="center" vertical="center" wrapText="1"/>
      <protection hidden="1"/>
    </xf>
    <xf numFmtId="0" fontId="6" fillId="13" borderId="16" xfId="0" applyFont="1" applyFill="1" applyBorder="1" applyAlignment="1" applyProtection="1">
      <alignment horizontal="center" vertical="center" wrapText="1"/>
      <protection hidden="1"/>
    </xf>
    <xf numFmtId="0" fontId="21" fillId="0" borderId="13" xfId="0" applyFont="1" applyBorder="1" applyAlignment="1" applyProtection="1">
      <alignment horizontal="center" vertical="center" wrapText="1"/>
      <protection hidden="1"/>
    </xf>
    <xf numFmtId="0" fontId="21" fillId="0" borderId="10" xfId="0" applyFont="1" applyBorder="1" applyAlignment="1" applyProtection="1">
      <alignment horizontal="center" vertical="center" wrapText="1"/>
      <protection hidden="1"/>
    </xf>
    <xf numFmtId="0" fontId="21" fillId="0" borderId="14" xfId="0" applyFont="1" applyBorder="1" applyAlignment="1" applyProtection="1">
      <alignment horizontal="center" vertical="center" wrapText="1"/>
      <protection hidden="1"/>
    </xf>
    <xf numFmtId="0" fontId="21" fillId="0" borderId="15" xfId="0" applyFont="1" applyBorder="1" applyAlignment="1" applyProtection="1">
      <alignment horizontal="center" vertical="center" wrapText="1"/>
      <protection hidden="1"/>
    </xf>
    <xf numFmtId="0" fontId="21" fillId="0" borderId="9" xfId="0" applyFont="1" applyBorder="1" applyAlignment="1" applyProtection="1">
      <alignment horizontal="center" vertical="center" wrapText="1"/>
      <protection hidden="1"/>
    </xf>
    <xf numFmtId="0" fontId="21" fillId="0" borderId="16" xfId="0" applyFont="1" applyBorder="1" applyAlignment="1" applyProtection="1">
      <alignment horizontal="center" vertical="center" wrapText="1"/>
      <protection hidden="1"/>
    </xf>
    <xf numFmtId="0" fontId="13" fillId="0" borderId="0" xfId="0" applyFont="1" applyAlignment="1" applyProtection="1">
      <alignment horizontal="center" vertical="center"/>
      <protection hidden="1"/>
    </xf>
    <xf numFmtId="0" fontId="8" fillId="0" borderId="5" xfId="0" applyFont="1" applyBorder="1" applyAlignment="1" applyProtection="1">
      <alignment horizontal="center" vertical="center"/>
      <protection hidden="1"/>
    </xf>
    <xf numFmtId="0" fontId="8" fillId="0" borderId="6" xfId="0" applyFont="1" applyBorder="1" applyAlignment="1" applyProtection="1">
      <alignment horizontal="center" vertical="center"/>
      <protection hidden="1"/>
    </xf>
    <xf numFmtId="0" fontId="8" fillId="0" borderId="7" xfId="0" applyFont="1" applyBorder="1" applyAlignment="1" applyProtection="1">
      <alignment horizontal="center" vertical="center"/>
      <protection hidden="1"/>
    </xf>
    <xf numFmtId="0" fontId="2" fillId="0" borderId="5" xfId="0" applyFont="1" applyBorder="1" applyAlignment="1" applyProtection="1">
      <alignment horizontal="left" vertical="center" wrapText="1"/>
      <protection hidden="1"/>
    </xf>
    <xf numFmtId="0" fontId="2" fillId="0" borderId="6" xfId="0" applyFont="1" applyBorder="1" applyAlignment="1" applyProtection="1">
      <alignment horizontal="left" vertical="center" wrapText="1"/>
      <protection hidden="1"/>
    </xf>
    <xf numFmtId="0" fontId="2" fillId="0" borderId="7" xfId="0" applyFont="1" applyBorder="1" applyAlignment="1" applyProtection="1">
      <alignment horizontal="left" vertical="center" wrapText="1"/>
      <protection hidden="1"/>
    </xf>
    <xf numFmtId="0" fontId="5" fillId="0" borderId="5" xfId="0" applyFont="1" applyBorder="1" applyAlignment="1" applyProtection="1">
      <alignment horizontal="center" vertical="center"/>
      <protection locked="0"/>
    </xf>
    <xf numFmtId="0" fontId="5" fillId="0" borderId="6" xfId="0" applyFont="1" applyBorder="1" applyAlignment="1" applyProtection="1">
      <alignment horizontal="center" vertical="center"/>
      <protection locked="0"/>
    </xf>
    <xf numFmtId="0" fontId="5" fillId="0" borderId="7" xfId="0" applyFont="1" applyBorder="1" applyAlignment="1" applyProtection="1">
      <alignment horizontal="center" vertical="center"/>
      <protection locked="0"/>
    </xf>
    <xf numFmtId="0" fontId="13" fillId="12" borderId="9" xfId="0" applyFont="1" applyFill="1" applyBorder="1" applyAlignment="1" applyProtection="1">
      <alignment horizontal="center" vertical="center" wrapText="1"/>
      <protection hidden="1"/>
    </xf>
    <xf numFmtId="0" fontId="36" fillId="0" borderId="10" xfId="0" applyFont="1" applyBorder="1" applyAlignment="1" applyProtection="1">
      <alignment horizontal="center" vertical="center"/>
      <protection hidden="1"/>
    </xf>
    <xf numFmtId="0" fontId="7" fillId="0" borderId="10" xfId="0" applyFont="1" applyBorder="1" applyAlignment="1" applyProtection="1">
      <alignment horizontal="center" vertical="center"/>
      <protection hidden="1"/>
    </xf>
    <xf numFmtId="0" fontId="6" fillId="0" borderId="13" xfId="0" applyFont="1" applyBorder="1" applyAlignment="1" applyProtection="1">
      <alignment horizontal="center" vertical="center"/>
      <protection locked="0"/>
    </xf>
    <xf numFmtId="0" fontId="6" fillId="0" borderId="10" xfId="0" applyFont="1" applyBorder="1" applyAlignment="1" applyProtection="1">
      <alignment horizontal="center" vertical="center"/>
      <protection locked="0"/>
    </xf>
    <xf numFmtId="0" fontId="6" fillId="0" borderId="14" xfId="0" applyFont="1" applyBorder="1" applyAlignment="1" applyProtection="1">
      <alignment horizontal="center" vertical="center"/>
      <protection locked="0"/>
    </xf>
    <xf numFmtId="0" fontId="6" fillId="0" borderId="11" xfId="0" applyFont="1" applyBorder="1" applyAlignment="1" applyProtection="1">
      <alignment horizontal="center" vertical="center"/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0" borderId="12" xfId="0" applyFont="1" applyBorder="1" applyAlignment="1" applyProtection="1">
      <alignment horizontal="center" vertical="center"/>
      <protection locked="0"/>
    </xf>
    <xf numFmtId="0" fontId="6" fillId="0" borderId="15" xfId="0" applyFont="1" applyBorder="1" applyAlignment="1" applyProtection="1">
      <alignment horizontal="center" vertical="center"/>
      <protection locked="0"/>
    </xf>
    <xf numFmtId="0" fontId="6" fillId="0" borderId="9" xfId="0" applyFont="1" applyBorder="1" applyAlignment="1" applyProtection="1">
      <alignment horizontal="center" vertical="center"/>
      <protection locked="0"/>
    </xf>
    <xf numFmtId="0" fontId="6" fillId="0" borderId="16" xfId="0" applyFont="1" applyBorder="1" applyAlignment="1" applyProtection="1">
      <alignment horizontal="center" vertical="center"/>
      <protection locked="0"/>
    </xf>
    <xf numFmtId="0" fontId="0" fillId="0" borderId="38" xfId="0" applyBorder="1" applyAlignment="1" applyProtection="1">
      <alignment horizontal="center" vertical="center" wrapText="1"/>
      <protection hidden="1"/>
    </xf>
    <xf numFmtId="0" fontId="0" fillId="0" borderId="39" xfId="0" applyBorder="1" applyAlignment="1" applyProtection="1">
      <alignment horizontal="center" vertical="center" wrapText="1"/>
      <protection hidden="1"/>
    </xf>
    <xf numFmtId="0" fontId="0" fillId="0" borderId="43" xfId="0" applyBorder="1" applyAlignment="1" applyProtection="1">
      <alignment horizontal="center" vertical="center" wrapText="1"/>
      <protection hidden="1"/>
    </xf>
    <xf numFmtId="0" fontId="2" fillId="0" borderId="22" xfId="0" applyFont="1" applyBorder="1" applyAlignment="1" applyProtection="1">
      <alignment horizontal="center" vertical="center" wrapText="1"/>
      <protection hidden="1"/>
    </xf>
    <xf numFmtId="0" fontId="19" fillId="0" borderId="13" xfId="0" applyFont="1" applyBorder="1" applyAlignment="1" applyProtection="1">
      <alignment horizontal="center" vertical="center" wrapText="1"/>
      <protection hidden="1"/>
    </xf>
    <xf numFmtId="0" fontId="19" fillId="0" borderId="10" xfId="0" applyFont="1" applyBorder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9" fillId="0" borderId="14" xfId="0" applyFont="1" applyBorder="1" applyAlignment="1" applyProtection="1">
      <alignment horizontal="center" vertical="center" wrapText="1"/>
      <protection hidden="1"/>
    </xf>
    <xf numFmtId="0" fontId="0" fillId="0" borderId="22" xfId="0" applyBorder="1" applyAlignment="1" applyProtection="1">
      <alignment horizontal="center" vertical="center" wrapText="1"/>
      <protection hidden="1"/>
    </xf>
    <xf numFmtId="0" fontId="1" fillId="0" borderId="3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/>
    </xf>
    <xf numFmtId="0" fontId="1" fillId="5" borderId="0" xfId="0" applyFont="1" applyFill="1" applyAlignment="1">
      <alignment horizontal="center"/>
    </xf>
    <xf numFmtId="0" fontId="1" fillId="0" borderId="0" xfId="0" applyFont="1" applyAlignment="1">
      <alignment horizontal="center"/>
    </xf>
    <xf numFmtId="0" fontId="22" fillId="0" borderId="3" xfId="0" applyFont="1" applyBorder="1" applyAlignment="1">
      <alignment horizontal="center" vertical="center"/>
    </xf>
    <xf numFmtId="0" fontId="22" fillId="0" borderId="17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36" xfId="0" applyBorder="1" applyAlignment="1">
      <alignment horizontal="center"/>
    </xf>
    <xf numFmtId="0" fontId="1" fillId="0" borderId="37" xfId="0" applyFont="1" applyBorder="1" applyAlignment="1">
      <alignment horizontal="center"/>
    </xf>
    <xf numFmtId="165" fontId="1" fillId="5" borderId="0" xfId="0" applyNumberFormat="1" applyFont="1" applyFill="1" applyAlignment="1">
      <alignment horizontal="center"/>
    </xf>
    <xf numFmtId="0" fontId="39" fillId="0" borderId="0" xfId="0" applyFont="1" applyAlignment="1">
      <alignment horizontal="center" wrapText="1"/>
    </xf>
    <xf numFmtId="0" fontId="39" fillId="0" borderId="48" xfId="0" applyFont="1" applyBorder="1" applyAlignment="1">
      <alignment horizontal="center" wrapText="1"/>
    </xf>
  </cellXfs>
  <cellStyles count="5">
    <cellStyle name="Komma" xfId="3" builtinId="3"/>
    <cellStyle name="Standard" xfId="0" builtinId="0"/>
    <cellStyle name="Standard 2" xfId="1" xr:uid="{00000000-0005-0000-0000-000003000000}"/>
    <cellStyle name="Standard 3" xfId="2" xr:uid="{00000000-0005-0000-0000-000004000000}"/>
    <cellStyle name="Standard 4" xfId="4" xr:uid="{00000000-0005-0000-0000-000005000000}"/>
  </cellStyles>
  <dxfs count="6">
    <dxf>
      <font>
        <b/>
        <i val="0"/>
        <color rgb="FFFF0000"/>
      </font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00FF00"/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Open column: W/D = 2,49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2"/>
            <c:dispRSqr val="0"/>
            <c:dispEq val="0"/>
          </c:trendline>
          <c:xVal>
            <c:numRef>
              <c:f>HFF120_Data_extrapolated!$F$2:$M$2</c:f>
              <c:numCache>
                <c:formatCode>General</c:formatCode>
                <c:ptCount val="8"/>
                <c:pt idx="0">
                  <c:v>1</c:v>
                </c:pt>
                <c:pt idx="1">
                  <c:v>1.5</c:v>
                </c:pt>
                <c:pt idx="2">
                  <c:v>2</c:v>
                </c:pt>
                <c:pt idx="3">
                  <c:v>2.5</c:v>
                </c:pt>
                <c:pt idx="4">
                  <c:v>3</c:v>
                </c:pt>
                <c:pt idx="5">
                  <c:v>3.5</c:v>
                </c:pt>
                <c:pt idx="6">
                  <c:v>4</c:v>
                </c:pt>
                <c:pt idx="7">
                  <c:v>4.5</c:v>
                </c:pt>
              </c:numCache>
            </c:numRef>
          </c:xVal>
          <c:yVal>
            <c:numRef>
              <c:f>HFF120_Data_extrapolated!$F$225:$M$225</c:f>
              <c:numCache>
                <c:formatCode>General</c:formatCode>
                <c:ptCount val="8"/>
                <c:pt idx="0">
                  <c:v>2.8000000000000001E-2</c:v>
                </c:pt>
                <c:pt idx="1">
                  <c:v>4.9000000000000002E-2</c:v>
                </c:pt>
                <c:pt idx="2">
                  <c:v>6.9000000000000006E-2</c:v>
                </c:pt>
                <c:pt idx="3">
                  <c:v>0.106</c:v>
                </c:pt>
                <c:pt idx="4">
                  <c:v>0.14699999999999999</c:v>
                </c:pt>
                <c:pt idx="5">
                  <c:v>0.187</c:v>
                </c:pt>
                <c:pt idx="6">
                  <c:v>0.22800000000000001</c:v>
                </c:pt>
                <c:pt idx="7">
                  <c:v>0.26800000000000002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B39-4E15-A2AB-AB7FF989D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1082064"/>
        <c:axId val="691072704"/>
      </c:scatterChart>
      <c:valAx>
        <c:axId val="6910820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Rating (h)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91072704"/>
        <c:crosses val="autoZero"/>
        <c:crossBetween val="midCat"/>
      </c:valAx>
      <c:valAx>
        <c:axId val="691072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dft (inches)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910820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142874</xdr:rowOff>
    </xdr:from>
    <xdr:to>
      <xdr:col>1</xdr:col>
      <xdr:colOff>0</xdr:colOff>
      <xdr:row>4</xdr:row>
      <xdr:rowOff>135255</xdr:rowOff>
    </xdr:to>
    <xdr:pic>
      <xdr:nvPicPr>
        <xdr:cNvPr id="2" name="Picture 3" descr="Hilti_Logo_rot">
          <a:extLst>
            <a:ext uri="{FF2B5EF4-FFF2-40B4-BE49-F238E27FC236}">
              <a16:creationId xmlns:a16="http://schemas.microsoft.com/office/drawing/2014/main" id="{5F553AB8-70C4-4481-B1AF-EA5B859217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8654"/>
          <a:ext cx="2781300" cy="5067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345749</xdr:colOff>
      <xdr:row>87</xdr:row>
      <xdr:rowOff>8884</xdr:rowOff>
    </xdr:from>
    <xdr:to>
      <xdr:col>1</xdr:col>
      <xdr:colOff>1125276</xdr:colOff>
      <xdr:row>96</xdr:row>
      <xdr:rowOff>19828</xdr:rowOff>
    </xdr:to>
    <xdr:pic>
      <xdr:nvPicPr>
        <xdr:cNvPr id="606" name="Picture 1">
          <a:extLst>
            <a:ext uri="{FF2B5EF4-FFF2-40B4-BE49-F238E27FC236}">
              <a16:creationId xmlns:a16="http://schemas.microsoft.com/office/drawing/2014/main" id="{39DA2CD2-8090-42CF-A9AE-1F7C7F0DE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5749" y="16515709"/>
          <a:ext cx="2041907" cy="1294473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349412</xdr:colOff>
      <xdr:row>97</xdr:row>
      <xdr:rowOff>35535</xdr:rowOff>
    </xdr:from>
    <xdr:to>
      <xdr:col>1</xdr:col>
      <xdr:colOff>1125129</xdr:colOff>
      <xdr:row>107</xdr:row>
      <xdr:rowOff>25633</xdr:rowOff>
    </xdr:to>
    <xdr:pic>
      <xdr:nvPicPr>
        <xdr:cNvPr id="605" name="Picture 2">
          <a:extLst>
            <a:ext uri="{FF2B5EF4-FFF2-40B4-BE49-F238E27FC236}">
              <a16:creationId xmlns:a16="http://schemas.microsoft.com/office/drawing/2014/main" id="{7F954B05-294E-4A75-A050-8DA1D7CE6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9412" y="18347348"/>
          <a:ext cx="2048892" cy="130699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373103</xdr:colOff>
      <xdr:row>107</xdr:row>
      <xdr:rowOff>118588</xdr:rowOff>
    </xdr:from>
    <xdr:to>
      <xdr:col>1</xdr:col>
      <xdr:colOff>1127865</xdr:colOff>
      <xdr:row>117</xdr:row>
      <xdr:rowOff>1012</xdr:rowOff>
    </xdr:to>
    <xdr:pic>
      <xdr:nvPicPr>
        <xdr:cNvPr id="604" name="Picture 3">
          <a:extLst>
            <a:ext uri="{FF2B5EF4-FFF2-40B4-BE49-F238E27FC236}">
              <a16:creationId xmlns:a16="http://schemas.microsoft.com/office/drawing/2014/main" id="{8EB6F16D-CE09-4A91-96FA-A4EFFE112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73103" y="20311588"/>
          <a:ext cx="1991742" cy="1196419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8</xdr:col>
      <xdr:colOff>356744</xdr:colOff>
      <xdr:row>0</xdr:row>
      <xdr:rowOff>108188</xdr:rowOff>
    </xdr:from>
    <xdr:to>
      <xdr:col>9</xdr:col>
      <xdr:colOff>419774</xdr:colOff>
      <xdr:row>6</xdr:row>
      <xdr:rowOff>20045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23BCD85-C27D-49D0-AB28-7A6204595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219199" y="108188"/>
          <a:ext cx="1835257" cy="1051833"/>
        </a:xfrm>
        <a:prstGeom prst="rect">
          <a:avLst/>
        </a:prstGeom>
      </xdr:spPr>
    </xdr:pic>
    <xdr:clientData/>
  </xdr:twoCellAnchor>
  <xdr:oneCellAnchor>
    <xdr:from>
      <xdr:col>2</xdr:col>
      <xdr:colOff>689153</xdr:colOff>
      <xdr:row>13</xdr:row>
      <xdr:rowOff>11619</xdr:rowOff>
    </xdr:from>
    <xdr:ext cx="2022106" cy="491783"/>
    <xdr:pic>
      <xdr:nvPicPr>
        <xdr:cNvPr id="599" name="Picture 5">
          <a:extLst>
            <a:ext uri="{FF2B5EF4-FFF2-40B4-BE49-F238E27FC236}">
              <a16:creationId xmlns:a16="http://schemas.microsoft.com/office/drawing/2014/main" id="{B50396B1-422A-4AE2-9E1C-370E238EB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237091" y="2607182"/>
          <a:ext cx="2027302" cy="488607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oneCellAnchor>
  <xdr:oneCellAnchor>
    <xdr:from>
      <xdr:col>2</xdr:col>
      <xdr:colOff>688764</xdr:colOff>
      <xdr:row>20</xdr:row>
      <xdr:rowOff>287553</xdr:rowOff>
    </xdr:from>
    <xdr:ext cx="2043696" cy="748166"/>
    <xdr:pic>
      <xdr:nvPicPr>
        <xdr:cNvPr id="600" name="Picture 6">
          <a:extLst>
            <a:ext uri="{FF2B5EF4-FFF2-40B4-BE49-F238E27FC236}">
              <a16:creationId xmlns:a16="http://schemas.microsoft.com/office/drawing/2014/main" id="{3FFDE847-7320-44CD-B849-29B1F1E04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236702" y="4049928"/>
          <a:ext cx="2042542" cy="748166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oneCellAnchor>
  <xdr:oneCellAnchor>
    <xdr:from>
      <xdr:col>2</xdr:col>
      <xdr:colOff>689910</xdr:colOff>
      <xdr:row>29</xdr:row>
      <xdr:rowOff>86277</xdr:rowOff>
    </xdr:from>
    <xdr:ext cx="2021471" cy="547854"/>
    <xdr:pic>
      <xdr:nvPicPr>
        <xdr:cNvPr id="601" name="Picture 7">
          <a:extLst>
            <a:ext uri="{FF2B5EF4-FFF2-40B4-BE49-F238E27FC236}">
              <a16:creationId xmlns:a16="http://schemas.microsoft.com/office/drawing/2014/main" id="{8E93B79F-16D1-47E9-9A86-B6A1B1DC39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237848" y="5682215"/>
          <a:ext cx="2026667" cy="544679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oneCellAnchor>
  <xdr:twoCellAnchor editAs="oneCell">
    <xdr:from>
      <xdr:col>2</xdr:col>
      <xdr:colOff>649543</xdr:colOff>
      <xdr:row>38</xdr:row>
      <xdr:rowOff>7278</xdr:rowOff>
    </xdr:from>
    <xdr:to>
      <xdr:col>4</xdr:col>
      <xdr:colOff>862015</xdr:colOff>
      <xdr:row>48</xdr:row>
      <xdr:rowOff>135732</xdr:rowOff>
    </xdr:to>
    <xdr:pic>
      <xdr:nvPicPr>
        <xdr:cNvPr id="595" name="Picture 8">
          <a:extLst>
            <a:ext uri="{FF2B5EF4-FFF2-40B4-BE49-F238E27FC236}">
              <a16:creationId xmlns:a16="http://schemas.microsoft.com/office/drawing/2014/main" id="{E9B97E77-AD12-46E2-9A7C-EC37BA367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197481" y="7174841"/>
          <a:ext cx="2067942" cy="1594513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661595</xdr:colOff>
      <xdr:row>50</xdr:row>
      <xdr:rowOff>46514</xdr:rowOff>
    </xdr:from>
    <xdr:to>
      <xdr:col>4</xdr:col>
      <xdr:colOff>710121</xdr:colOff>
      <xdr:row>58</xdr:row>
      <xdr:rowOff>21905</xdr:rowOff>
    </xdr:to>
    <xdr:pic>
      <xdr:nvPicPr>
        <xdr:cNvPr id="607" name="Picture 9">
          <a:extLst>
            <a:ext uri="{FF2B5EF4-FFF2-40B4-BE49-F238E27FC236}">
              <a16:creationId xmlns:a16="http://schemas.microsoft.com/office/drawing/2014/main" id="{B5B1B020-8159-4F82-A76B-614238A47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221439" y="9547702"/>
          <a:ext cx="2026551" cy="128823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669472</xdr:colOff>
      <xdr:row>61</xdr:row>
      <xdr:rowOff>28254</xdr:rowOff>
    </xdr:from>
    <xdr:to>
      <xdr:col>4</xdr:col>
      <xdr:colOff>571373</xdr:colOff>
      <xdr:row>71</xdr:row>
      <xdr:rowOff>112722</xdr:rowOff>
    </xdr:to>
    <xdr:pic>
      <xdr:nvPicPr>
        <xdr:cNvPr id="597" name="Picture 10">
          <a:extLst>
            <a:ext uri="{FF2B5EF4-FFF2-40B4-BE49-F238E27FC236}">
              <a16:creationId xmlns:a16="http://schemas.microsoft.com/office/drawing/2014/main" id="{ABCA1AF2-E99D-425B-A349-1E3273D41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268937" y="11380270"/>
          <a:ext cx="2048753" cy="1880059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666946</xdr:colOff>
      <xdr:row>72</xdr:row>
      <xdr:rowOff>20733</xdr:rowOff>
    </xdr:from>
    <xdr:to>
      <xdr:col>4</xdr:col>
      <xdr:colOff>559365</xdr:colOff>
      <xdr:row>83</xdr:row>
      <xdr:rowOff>113458</xdr:rowOff>
    </xdr:to>
    <xdr:pic>
      <xdr:nvPicPr>
        <xdr:cNvPr id="598" name="Picture 11">
          <a:extLst>
            <a:ext uri="{FF2B5EF4-FFF2-40B4-BE49-F238E27FC236}">
              <a16:creationId xmlns:a16="http://schemas.microsoft.com/office/drawing/2014/main" id="{75480D28-8F6B-4CC2-AEE5-05A92F9DC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266411" y="13372808"/>
          <a:ext cx="2030381" cy="20714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354443</xdr:colOff>
      <xdr:row>119</xdr:row>
      <xdr:rowOff>137514</xdr:rowOff>
    </xdr:from>
    <xdr:to>
      <xdr:col>1</xdr:col>
      <xdr:colOff>1125715</xdr:colOff>
      <xdr:row>127</xdr:row>
      <xdr:rowOff>63657</xdr:rowOff>
    </xdr:to>
    <xdr:pic>
      <xdr:nvPicPr>
        <xdr:cNvPr id="603" name="Picture 12">
          <a:extLst>
            <a:ext uri="{FF2B5EF4-FFF2-40B4-BE49-F238E27FC236}">
              <a16:creationId xmlns:a16="http://schemas.microsoft.com/office/drawing/2014/main" id="{7DBCBB03-C032-4689-8CD1-06C47C26B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54443" y="22604608"/>
          <a:ext cx="2033652" cy="1400613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355127</xdr:colOff>
      <xdr:row>127</xdr:row>
      <xdr:rowOff>118105</xdr:rowOff>
    </xdr:from>
    <xdr:to>
      <xdr:col>1</xdr:col>
      <xdr:colOff>1130209</xdr:colOff>
      <xdr:row>138</xdr:row>
      <xdr:rowOff>508169</xdr:rowOff>
    </xdr:to>
    <xdr:pic>
      <xdr:nvPicPr>
        <xdr:cNvPr id="602" name="Picture 13">
          <a:extLst>
            <a:ext uri="{FF2B5EF4-FFF2-40B4-BE49-F238E27FC236}">
              <a16:creationId xmlns:a16="http://schemas.microsoft.com/office/drawing/2014/main" id="{A65D4679-F764-44A4-92B3-52481E57E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55127" y="24133011"/>
          <a:ext cx="2029842" cy="2378884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180561</xdr:colOff>
      <xdr:row>212</xdr:row>
      <xdr:rowOff>140418</xdr:rowOff>
    </xdr:from>
    <xdr:to>
      <xdr:col>23</xdr:col>
      <xdr:colOff>437377</xdr:colOff>
      <xdr:row>229</xdr:row>
      <xdr:rowOff>32468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39FA9836-798C-4837-8302-E99C35E0B7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126628</xdr:colOff>
      <xdr:row>6</xdr:row>
      <xdr:rowOff>129189</xdr:rowOff>
    </xdr:from>
    <xdr:to>
      <xdr:col>24</xdr:col>
      <xdr:colOff>115134</xdr:colOff>
      <xdr:row>13</xdr:row>
      <xdr:rowOff>124109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91CC46-E146-4711-8093-8535DE944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28798" y="1178761"/>
          <a:ext cx="4329919" cy="133073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126628</xdr:colOff>
      <xdr:row>9</xdr:row>
      <xdr:rowOff>105336</xdr:rowOff>
    </xdr:from>
    <xdr:to>
      <xdr:col>24</xdr:col>
      <xdr:colOff>115134</xdr:colOff>
      <xdr:row>16</xdr:row>
      <xdr:rowOff>99621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2D970E-7FDF-4CDA-AEB5-3FDA88077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25668" y="1140386"/>
          <a:ext cx="4306506" cy="127254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293370</xdr:colOff>
      <xdr:row>1413</xdr:row>
      <xdr:rowOff>114300</xdr:rowOff>
    </xdr:from>
    <xdr:ext cx="121746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45E3DF9A-66A7-46E8-B8F4-BEDDC2794AFB}"/>
            </a:ext>
          </a:extLst>
        </xdr:cNvPr>
        <xdr:cNvSpPr txBox="1"/>
      </xdr:nvSpPr>
      <xdr:spPr>
        <a:xfrm>
          <a:off x="11654790" y="3604260"/>
          <a:ext cx="12174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2</xdr:col>
      <xdr:colOff>293370</xdr:colOff>
      <xdr:row>1413</xdr:row>
      <xdr:rowOff>114300</xdr:rowOff>
    </xdr:from>
    <xdr:ext cx="121746" cy="264560"/>
    <xdr:sp macro="" textlink="">
      <xdr:nvSpPr>
        <xdr:cNvPr id="3" name="TextBox 1">
          <a:extLst>
            <a:ext uri="{FF2B5EF4-FFF2-40B4-BE49-F238E27FC236}">
              <a16:creationId xmlns:a16="http://schemas.microsoft.com/office/drawing/2014/main" id="{0DC9B968-881B-48F8-A836-4D2E0C175292}"/>
            </a:ext>
          </a:extLst>
        </xdr:cNvPr>
        <xdr:cNvSpPr txBox="1"/>
      </xdr:nvSpPr>
      <xdr:spPr>
        <a:xfrm>
          <a:off x="11654790" y="3604260"/>
          <a:ext cx="12174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293370</xdr:colOff>
      <xdr:row>1413</xdr:row>
      <xdr:rowOff>114300</xdr:rowOff>
    </xdr:from>
    <xdr:ext cx="121746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A3C8A6AD-93AA-4617-9CD0-F64D3090C3F2}"/>
            </a:ext>
          </a:extLst>
        </xdr:cNvPr>
        <xdr:cNvSpPr txBox="1"/>
      </xdr:nvSpPr>
      <xdr:spPr>
        <a:xfrm>
          <a:off x="2624194" y="240789759"/>
          <a:ext cx="12174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293370</xdr:colOff>
      <xdr:row>1413</xdr:row>
      <xdr:rowOff>114300</xdr:rowOff>
    </xdr:from>
    <xdr:ext cx="121746" cy="264560"/>
    <xdr:sp macro="" textlink="">
      <xdr:nvSpPr>
        <xdr:cNvPr id="5" name="TextBox 1">
          <a:extLst>
            <a:ext uri="{FF2B5EF4-FFF2-40B4-BE49-F238E27FC236}">
              <a16:creationId xmlns:a16="http://schemas.microsoft.com/office/drawing/2014/main" id="{3CC307B5-89AF-4D4E-BBC3-CB52D224F311}"/>
            </a:ext>
          </a:extLst>
        </xdr:cNvPr>
        <xdr:cNvSpPr txBox="1"/>
      </xdr:nvSpPr>
      <xdr:spPr>
        <a:xfrm>
          <a:off x="2624194" y="240789759"/>
          <a:ext cx="12174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/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293370</xdr:colOff>
      <xdr:row>18</xdr:row>
      <xdr:rowOff>114300</xdr:rowOff>
    </xdr:from>
    <xdr:ext cx="121746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817370" y="3362325"/>
          <a:ext cx="12174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9</xdr:col>
      <xdr:colOff>293370</xdr:colOff>
      <xdr:row>18</xdr:row>
      <xdr:rowOff>114300</xdr:rowOff>
    </xdr:from>
    <xdr:ext cx="121746" cy="264560"/>
    <xdr:sp macro="" textlink="">
      <xdr:nvSpPr>
        <xdr:cNvPr id="3" name="TextBox 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1817370" y="3362325"/>
          <a:ext cx="12174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9</xdr:col>
      <xdr:colOff>293370</xdr:colOff>
      <xdr:row>18</xdr:row>
      <xdr:rowOff>114300</xdr:rowOff>
    </xdr:from>
    <xdr:ext cx="121746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B0A0CD91-9780-49D7-9EF2-5C5A2138505E}"/>
            </a:ext>
          </a:extLst>
        </xdr:cNvPr>
        <xdr:cNvSpPr txBox="1"/>
      </xdr:nvSpPr>
      <xdr:spPr>
        <a:xfrm>
          <a:off x="2625090" y="236989620"/>
          <a:ext cx="12174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9</xdr:col>
      <xdr:colOff>293370</xdr:colOff>
      <xdr:row>18</xdr:row>
      <xdr:rowOff>114300</xdr:rowOff>
    </xdr:from>
    <xdr:ext cx="121746" cy="264560"/>
    <xdr:sp macro="" textlink="">
      <xdr:nvSpPr>
        <xdr:cNvPr id="5" name="TextBox 1">
          <a:extLst>
            <a:ext uri="{FF2B5EF4-FFF2-40B4-BE49-F238E27FC236}">
              <a16:creationId xmlns:a16="http://schemas.microsoft.com/office/drawing/2014/main" id="{B061E47E-29C8-467B-B748-FFD78B9EB627}"/>
            </a:ext>
          </a:extLst>
        </xdr:cNvPr>
        <xdr:cNvSpPr txBox="1"/>
      </xdr:nvSpPr>
      <xdr:spPr>
        <a:xfrm>
          <a:off x="2625090" y="236989620"/>
          <a:ext cx="12174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/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293370</xdr:colOff>
      <xdr:row>1413</xdr:row>
      <xdr:rowOff>114300</xdr:rowOff>
    </xdr:from>
    <xdr:ext cx="121746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621C305B-7B11-4752-BA26-0390C084929F}"/>
            </a:ext>
          </a:extLst>
        </xdr:cNvPr>
        <xdr:cNvSpPr txBox="1"/>
      </xdr:nvSpPr>
      <xdr:spPr>
        <a:xfrm>
          <a:off x="4347210" y="236989620"/>
          <a:ext cx="12174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293370</xdr:colOff>
      <xdr:row>1413</xdr:row>
      <xdr:rowOff>114300</xdr:rowOff>
    </xdr:from>
    <xdr:ext cx="121746" cy="264560"/>
    <xdr:sp macro="" textlink="">
      <xdr:nvSpPr>
        <xdr:cNvPr id="3" name="TextBox 1">
          <a:extLst>
            <a:ext uri="{FF2B5EF4-FFF2-40B4-BE49-F238E27FC236}">
              <a16:creationId xmlns:a16="http://schemas.microsoft.com/office/drawing/2014/main" id="{1A826360-4467-4B16-9F9C-213195E3EDFB}"/>
            </a:ext>
          </a:extLst>
        </xdr:cNvPr>
        <xdr:cNvSpPr txBox="1"/>
      </xdr:nvSpPr>
      <xdr:spPr>
        <a:xfrm>
          <a:off x="4347210" y="236989620"/>
          <a:ext cx="12174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293370</xdr:colOff>
      <xdr:row>1413</xdr:row>
      <xdr:rowOff>114300</xdr:rowOff>
    </xdr:from>
    <xdr:ext cx="121746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BEB7F098-7A48-40B8-940C-BF609D021623}"/>
            </a:ext>
          </a:extLst>
        </xdr:cNvPr>
        <xdr:cNvSpPr txBox="1"/>
      </xdr:nvSpPr>
      <xdr:spPr>
        <a:xfrm>
          <a:off x="7090410" y="236989620"/>
          <a:ext cx="12174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293370</xdr:colOff>
      <xdr:row>1413</xdr:row>
      <xdr:rowOff>114300</xdr:rowOff>
    </xdr:from>
    <xdr:ext cx="121746" cy="264560"/>
    <xdr:sp macro="" textlink="">
      <xdr:nvSpPr>
        <xdr:cNvPr id="5" name="TextBox 1">
          <a:extLst>
            <a:ext uri="{FF2B5EF4-FFF2-40B4-BE49-F238E27FC236}">
              <a16:creationId xmlns:a16="http://schemas.microsoft.com/office/drawing/2014/main" id="{30C2F418-66E3-4C98-B1D3-8CCD241E2679}"/>
            </a:ext>
          </a:extLst>
        </xdr:cNvPr>
        <xdr:cNvSpPr txBox="1"/>
      </xdr:nvSpPr>
      <xdr:spPr>
        <a:xfrm>
          <a:off x="7090410" y="236989620"/>
          <a:ext cx="12174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1413</xdr:row>
      <xdr:rowOff>114300</xdr:rowOff>
    </xdr:from>
    <xdr:ext cx="121746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F06447C4-78BD-4752-9156-8FB88DD77288}"/>
            </a:ext>
          </a:extLst>
        </xdr:cNvPr>
        <xdr:cNvSpPr txBox="1"/>
      </xdr:nvSpPr>
      <xdr:spPr>
        <a:xfrm>
          <a:off x="5425440" y="236989620"/>
          <a:ext cx="12174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1413</xdr:row>
      <xdr:rowOff>114300</xdr:rowOff>
    </xdr:from>
    <xdr:ext cx="121746" cy="264560"/>
    <xdr:sp macro="" textlink="">
      <xdr:nvSpPr>
        <xdr:cNvPr id="7" name="TextBox 1">
          <a:extLst>
            <a:ext uri="{FF2B5EF4-FFF2-40B4-BE49-F238E27FC236}">
              <a16:creationId xmlns:a16="http://schemas.microsoft.com/office/drawing/2014/main" id="{3A794098-4CFE-4538-9480-AA875DBDA74A}"/>
            </a:ext>
          </a:extLst>
        </xdr:cNvPr>
        <xdr:cNvSpPr txBox="1"/>
      </xdr:nvSpPr>
      <xdr:spPr>
        <a:xfrm>
          <a:off x="5425440" y="236989620"/>
          <a:ext cx="12174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1413</xdr:row>
      <xdr:rowOff>114300</xdr:rowOff>
    </xdr:from>
    <xdr:ext cx="121746" cy="26456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E6CB4977-D5E1-4BBC-9B59-ED40CDD58B40}"/>
            </a:ext>
          </a:extLst>
        </xdr:cNvPr>
        <xdr:cNvSpPr txBox="1"/>
      </xdr:nvSpPr>
      <xdr:spPr>
        <a:xfrm>
          <a:off x="5425440" y="236989620"/>
          <a:ext cx="12174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1413</xdr:row>
      <xdr:rowOff>114300</xdr:rowOff>
    </xdr:from>
    <xdr:ext cx="121746" cy="264560"/>
    <xdr:sp macro="" textlink="">
      <xdr:nvSpPr>
        <xdr:cNvPr id="9" name="TextBox 1">
          <a:extLst>
            <a:ext uri="{FF2B5EF4-FFF2-40B4-BE49-F238E27FC236}">
              <a16:creationId xmlns:a16="http://schemas.microsoft.com/office/drawing/2014/main" id="{F5F32AA2-CE2D-4FBA-AC3E-F36009D18168}"/>
            </a:ext>
          </a:extLst>
        </xdr:cNvPr>
        <xdr:cNvSpPr txBox="1"/>
      </xdr:nvSpPr>
      <xdr:spPr>
        <a:xfrm>
          <a:off x="5425440" y="236989620"/>
          <a:ext cx="12174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293370</xdr:colOff>
      <xdr:row>1413</xdr:row>
      <xdr:rowOff>114300</xdr:rowOff>
    </xdr:from>
    <xdr:ext cx="121746" cy="264560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23D258E-D987-4376-B7C5-7176C2AF09FD}"/>
            </a:ext>
          </a:extLst>
        </xdr:cNvPr>
        <xdr:cNvSpPr txBox="1"/>
      </xdr:nvSpPr>
      <xdr:spPr>
        <a:xfrm>
          <a:off x="5718810" y="236989620"/>
          <a:ext cx="12174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293370</xdr:colOff>
      <xdr:row>1413</xdr:row>
      <xdr:rowOff>114300</xdr:rowOff>
    </xdr:from>
    <xdr:ext cx="121746" cy="264560"/>
    <xdr:sp macro="" textlink="">
      <xdr:nvSpPr>
        <xdr:cNvPr id="11" name="TextBox 1">
          <a:extLst>
            <a:ext uri="{FF2B5EF4-FFF2-40B4-BE49-F238E27FC236}">
              <a16:creationId xmlns:a16="http://schemas.microsoft.com/office/drawing/2014/main" id="{3570C8A7-9DD1-43D9-8CC8-9AE6CE6D27AE}"/>
            </a:ext>
          </a:extLst>
        </xdr:cNvPr>
        <xdr:cNvSpPr txBox="1"/>
      </xdr:nvSpPr>
      <xdr:spPr>
        <a:xfrm>
          <a:off x="5718810" y="236989620"/>
          <a:ext cx="12174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293370</xdr:colOff>
      <xdr:row>1413</xdr:row>
      <xdr:rowOff>114300</xdr:rowOff>
    </xdr:from>
    <xdr:ext cx="121746" cy="264560"/>
    <xdr:sp macro="" textlink="">
      <xdr:nvSpPr>
        <xdr:cNvPr id="12" name="TextBox 1">
          <a:extLst>
            <a:ext uri="{FF2B5EF4-FFF2-40B4-BE49-F238E27FC236}">
              <a16:creationId xmlns:a16="http://schemas.microsoft.com/office/drawing/2014/main" id="{B02E67E4-526F-4AC8-9B2D-5DCB6F8B2C41}"/>
            </a:ext>
          </a:extLst>
        </xdr:cNvPr>
        <xdr:cNvSpPr txBox="1"/>
      </xdr:nvSpPr>
      <xdr:spPr>
        <a:xfrm>
          <a:off x="4474210" y="226222560"/>
          <a:ext cx="12174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293370</xdr:colOff>
      <xdr:row>1413</xdr:row>
      <xdr:rowOff>114300</xdr:rowOff>
    </xdr:from>
    <xdr:ext cx="121746" cy="264560"/>
    <xdr:sp macro="" textlink="">
      <xdr:nvSpPr>
        <xdr:cNvPr id="13" name="TextBox 1">
          <a:extLst>
            <a:ext uri="{FF2B5EF4-FFF2-40B4-BE49-F238E27FC236}">
              <a16:creationId xmlns:a16="http://schemas.microsoft.com/office/drawing/2014/main" id="{B903716B-EA5A-4C07-A755-589E0F6727E6}"/>
            </a:ext>
          </a:extLst>
        </xdr:cNvPr>
        <xdr:cNvSpPr txBox="1"/>
      </xdr:nvSpPr>
      <xdr:spPr>
        <a:xfrm>
          <a:off x="4474210" y="226222560"/>
          <a:ext cx="12174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293370</xdr:colOff>
      <xdr:row>1413</xdr:row>
      <xdr:rowOff>114300</xdr:rowOff>
    </xdr:from>
    <xdr:ext cx="121746" cy="264560"/>
    <xdr:sp macro="" textlink="">
      <xdr:nvSpPr>
        <xdr:cNvPr id="14" name="TextBox 3">
          <a:extLst>
            <a:ext uri="{FF2B5EF4-FFF2-40B4-BE49-F238E27FC236}">
              <a16:creationId xmlns:a16="http://schemas.microsoft.com/office/drawing/2014/main" id="{5186EBD3-56E3-49AA-BDB4-9C0DCCCDFA79}"/>
            </a:ext>
          </a:extLst>
        </xdr:cNvPr>
        <xdr:cNvSpPr txBox="1"/>
      </xdr:nvSpPr>
      <xdr:spPr>
        <a:xfrm>
          <a:off x="7720330" y="226222560"/>
          <a:ext cx="12174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293370</xdr:colOff>
      <xdr:row>1413</xdr:row>
      <xdr:rowOff>114300</xdr:rowOff>
    </xdr:from>
    <xdr:ext cx="121746" cy="264560"/>
    <xdr:sp macro="" textlink="">
      <xdr:nvSpPr>
        <xdr:cNvPr id="15" name="TextBox 1">
          <a:extLst>
            <a:ext uri="{FF2B5EF4-FFF2-40B4-BE49-F238E27FC236}">
              <a16:creationId xmlns:a16="http://schemas.microsoft.com/office/drawing/2014/main" id="{EF12E181-E0F4-4015-89D3-1A715CFB2686}"/>
            </a:ext>
          </a:extLst>
        </xdr:cNvPr>
        <xdr:cNvSpPr txBox="1"/>
      </xdr:nvSpPr>
      <xdr:spPr>
        <a:xfrm>
          <a:off x="7720330" y="226222560"/>
          <a:ext cx="12174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1413</xdr:row>
      <xdr:rowOff>114300</xdr:rowOff>
    </xdr:from>
    <xdr:ext cx="121746" cy="264560"/>
    <xdr:sp macro="" textlink="">
      <xdr:nvSpPr>
        <xdr:cNvPr id="16" name="TextBox 5">
          <a:extLst>
            <a:ext uri="{FF2B5EF4-FFF2-40B4-BE49-F238E27FC236}">
              <a16:creationId xmlns:a16="http://schemas.microsoft.com/office/drawing/2014/main" id="{3AC14227-27BA-4E5C-95CE-B90C3AC79F70}"/>
            </a:ext>
          </a:extLst>
        </xdr:cNvPr>
        <xdr:cNvSpPr txBox="1"/>
      </xdr:nvSpPr>
      <xdr:spPr>
        <a:xfrm>
          <a:off x="5684520" y="226222560"/>
          <a:ext cx="12174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1413</xdr:row>
      <xdr:rowOff>114300</xdr:rowOff>
    </xdr:from>
    <xdr:ext cx="121746" cy="264560"/>
    <xdr:sp macro="" textlink="">
      <xdr:nvSpPr>
        <xdr:cNvPr id="17" name="TextBox 1">
          <a:extLst>
            <a:ext uri="{FF2B5EF4-FFF2-40B4-BE49-F238E27FC236}">
              <a16:creationId xmlns:a16="http://schemas.microsoft.com/office/drawing/2014/main" id="{4FF74746-78EC-4447-A4AA-768F3273FB8E}"/>
            </a:ext>
          </a:extLst>
        </xdr:cNvPr>
        <xdr:cNvSpPr txBox="1"/>
      </xdr:nvSpPr>
      <xdr:spPr>
        <a:xfrm>
          <a:off x="5684520" y="226222560"/>
          <a:ext cx="12174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1413</xdr:row>
      <xdr:rowOff>114300</xdr:rowOff>
    </xdr:from>
    <xdr:ext cx="121746" cy="264560"/>
    <xdr:sp macro="" textlink="">
      <xdr:nvSpPr>
        <xdr:cNvPr id="18" name="TextBox 7">
          <a:extLst>
            <a:ext uri="{FF2B5EF4-FFF2-40B4-BE49-F238E27FC236}">
              <a16:creationId xmlns:a16="http://schemas.microsoft.com/office/drawing/2014/main" id="{CAAD1798-2CA3-4E74-8F79-1E1EE6EEC5E2}"/>
            </a:ext>
          </a:extLst>
        </xdr:cNvPr>
        <xdr:cNvSpPr txBox="1"/>
      </xdr:nvSpPr>
      <xdr:spPr>
        <a:xfrm>
          <a:off x="5684520" y="226222560"/>
          <a:ext cx="12174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1413</xdr:row>
      <xdr:rowOff>114300</xdr:rowOff>
    </xdr:from>
    <xdr:ext cx="121746" cy="264560"/>
    <xdr:sp macro="" textlink="">
      <xdr:nvSpPr>
        <xdr:cNvPr id="19" name="TextBox 1">
          <a:extLst>
            <a:ext uri="{FF2B5EF4-FFF2-40B4-BE49-F238E27FC236}">
              <a16:creationId xmlns:a16="http://schemas.microsoft.com/office/drawing/2014/main" id="{548F315F-6F23-452D-89E0-E322B8D3CFFE}"/>
            </a:ext>
          </a:extLst>
        </xdr:cNvPr>
        <xdr:cNvSpPr txBox="1"/>
      </xdr:nvSpPr>
      <xdr:spPr>
        <a:xfrm>
          <a:off x="5684520" y="226222560"/>
          <a:ext cx="12174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293370</xdr:colOff>
      <xdr:row>1413</xdr:row>
      <xdr:rowOff>114300</xdr:rowOff>
    </xdr:from>
    <xdr:ext cx="121746" cy="264560"/>
    <xdr:sp macro="" textlink="">
      <xdr:nvSpPr>
        <xdr:cNvPr id="20" name="TextBox 9">
          <a:extLst>
            <a:ext uri="{FF2B5EF4-FFF2-40B4-BE49-F238E27FC236}">
              <a16:creationId xmlns:a16="http://schemas.microsoft.com/office/drawing/2014/main" id="{4BD84D46-4970-435E-BF23-266B0CCE42DA}"/>
            </a:ext>
          </a:extLst>
        </xdr:cNvPr>
        <xdr:cNvSpPr txBox="1"/>
      </xdr:nvSpPr>
      <xdr:spPr>
        <a:xfrm>
          <a:off x="5975350" y="226222560"/>
          <a:ext cx="12174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293370</xdr:colOff>
      <xdr:row>1413</xdr:row>
      <xdr:rowOff>114300</xdr:rowOff>
    </xdr:from>
    <xdr:ext cx="121746" cy="264560"/>
    <xdr:sp macro="" textlink="">
      <xdr:nvSpPr>
        <xdr:cNvPr id="21" name="TextBox 1">
          <a:extLst>
            <a:ext uri="{FF2B5EF4-FFF2-40B4-BE49-F238E27FC236}">
              <a16:creationId xmlns:a16="http://schemas.microsoft.com/office/drawing/2014/main" id="{24CC1F70-EEA7-4C1E-B0EF-E5547628C809}"/>
            </a:ext>
          </a:extLst>
        </xdr:cNvPr>
        <xdr:cNvSpPr txBox="1"/>
      </xdr:nvSpPr>
      <xdr:spPr>
        <a:xfrm>
          <a:off x="5975350" y="226222560"/>
          <a:ext cx="12174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293370</xdr:colOff>
      <xdr:row>1413</xdr:row>
      <xdr:rowOff>114300</xdr:rowOff>
    </xdr:from>
    <xdr:ext cx="121746" cy="264560"/>
    <xdr:sp macro="" textlink="">
      <xdr:nvSpPr>
        <xdr:cNvPr id="22" name="TextBox 1">
          <a:extLst>
            <a:ext uri="{FF2B5EF4-FFF2-40B4-BE49-F238E27FC236}">
              <a16:creationId xmlns:a16="http://schemas.microsoft.com/office/drawing/2014/main" id="{E123684C-D40A-4782-8D51-5CB3CD8A4118}"/>
            </a:ext>
          </a:extLst>
        </xdr:cNvPr>
        <xdr:cNvSpPr txBox="1"/>
      </xdr:nvSpPr>
      <xdr:spPr>
        <a:xfrm>
          <a:off x="4474210" y="226222560"/>
          <a:ext cx="12174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</xdr:col>
      <xdr:colOff>293370</xdr:colOff>
      <xdr:row>1413</xdr:row>
      <xdr:rowOff>114300</xdr:rowOff>
    </xdr:from>
    <xdr:ext cx="121746" cy="264560"/>
    <xdr:sp macro="" textlink="">
      <xdr:nvSpPr>
        <xdr:cNvPr id="23" name="TextBox 1">
          <a:extLst>
            <a:ext uri="{FF2B5EF4-FFF2-40B4-BE49-F238E27FC236}">
              <a16:creationId xmlns:a16="http://schemas.microsoft.com/office/drawing/2014/main" id="{810C357B-31A2-4B29-B52F-24D1944D70BB}"/>
            </a:ext>
          </a:extLst>
        </xdr:cNvPr>
        <xdr:cNvSpPr txBox="1"/>
      </xdr:nvSpPr>
      <xdr:spPr>
        <a:xfrm>
          <a:off x="4474210" y="226222560"/>
          <a:ext cx="12174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293370</xdr:colOff>
      <xdr:row>1413</xdr:row>
      <xdr:rowOff>114300</xdr:rowOff>
    </xdr:from>
    <xdr:ext cx="121746" cy="264560"/>
    <xdr:sp macro="" textlink="">
      <xdr:nvSpPr>
        <xdr:cNvPr id="24" name="TextBox 3">
          <a:extLst>
            <a:ext uri="{FF2B5EF4-FFF2-40B4-BE49-F238E27FC236}">
              <a16:creationId xmlns:a16="http://schemas.microsoft.com/office/drawing/2014/main" id="{E921CDE2-64A3-4AD2-ACD1-8ADEA229F8FA}"/>
            </a:ext>
          </a:extLst>
        </xdr:cNvPr>
        <xdr:cNvSpPr txBox="1"/>
      </xdr:nvSpPr>
      <xdr:spPr>
        <a:xfrm>
          <a:off x="7720330" y="226222560"/>
          <a:ext cx="12174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293370</xdr:colOff>
      <xdr:row>1413</xdr:row>
      <xdr:rowOff>114300</xdr:rowOff>
    </xdr:from>
    <xdr:ext cx="121746" cy="264560"/>
    <xdr:sp macro="" textlink="">
      <xdr:nvSpPr>
        <xdr:cNvPr id="25" name="TextBox 1">
          <a:extLst>
            <a:ext uri="{FF2B5EF4-FFF2-40B4-BE49-F238E27FC236}">
              <a16:creationId xmlns:a16="http://schemas.microsoft.com/office/drawing/2014/main" id="{5E01606A-761E-4A39-8E56-32407A8AA270}"/>
            </a:ext>
          </a:extLst>
        </xdr:cNvPr>
        <xdr:cNvSpPr txBox="1"/>
      </xdr:nvSpPr>
      <xdr:spPr>
        <a:xfrm>
          <a:off x="7720330" y="226222560"/>
          <a:ext cx="12174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1413</xdr:row>
      <xdr:rowOff>114300</xdr:rowOff>
    </xdr:from>
    <xdr:ext cx="121746" cy="264560"/>
    <xdr:sp macro="" textlink="">
      <xdr:nvSpPr>
        <xdr:cNvPr id="26" name="TextBox 5">
          <a:extLst>
            <a:ext uri="{FF2B5EF4-FFF2-40B4-BE49-F238E27FC236}">
              <a16:creationId xmlns:a16="http://schemas.microsoft.com/office/drawing/2014/main" id="{3FE1EAAD-1A9C-4002-81B9-084FDB15583E}"/>
            </a:ext>
          </a:extLst>
        </xdr:cNvPr>
        <xdr:cNvSpPr txBox="1"/>
      </xdr:nvSpPr>
      <xdr:spPr>
        <a:xfrm>
          <a:off x="5684520" y="226222560"/>
          <a:ext cx="12174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1413</xdr:row>
      <xdr:rowOff>114300</xdr:rowOff>
    </xdr:from>
    <xdr:ext cx="121746" cy="264560"/>
    <xdr:sp macro="" textlink="">
      <xdr:nvSpPr>
        <xdr:cNvPr id="27" name="TextBox 1">
          <a:extLst>
            <a:ext uri="{FF2B5EF4-FFF2-40B4-BE49-F238E27FC236}">
              <a16:creationId xmlns:a16="http://schemas.microsoft.com/office/drawing/2014/main" id="{BC99FABC-41B0-4D2B-84B4-A1D6ED5D3FA0}"/>
            </a:ext>
          </a:extLst>
        </xdr:cNvPr>
        <xdr:cNvSpPr txBox="1"/>
      </xdr:nvSpPr>
      <xdr:spPr>
        <a:xfrm>
          <a:off x="5684520" y="226222560"/>
          <a:ext cx="12174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1413</xdr:row>
      <xdr:rowOff>114300</xdr:rowOff>
    </xdr:from>
    <xdr:ext cx="121746" cy="264560"/>
    <xdr:sp macro="" textlink="">
      <xdr:nvSpPr>
        <xdr:cNvPr id="28" name="TextBox 7">
          <a:extLst>
            <a:ext uri="{FF2B5EF4-FFF2-40B4-BE49-F238E27FC236}">
              <a16:creationId xmlns:a16="http://schemas.microsoft.com/office/drawing/2014/main" id="{E9E38309-C6F4-4327-A66D-78A45EE2EDAF}"/>
            </a:ext>
          </a:extLst>
        </xdr:cNvPr>
        <xdr:cNvSpPr txBox="1"/>
      </xdr:nvSpPr>
      <xdr:spPr>
        <a:xfrm>
          <a:off x="5684520" y="226222560"/>
          <a:ext cx="12174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0</xdr:colOff>
      <xdr:row>1413</xdr:row>
      <xdr:rowOff>114300</xdr:rowOff>
    </xdr:from>
    <xdr:ext cx="121746" cy="264560"/>
    <xdr:sp macro="" textlink="">
      <xdr:nvSpPr>
        <xdr:cNvPr id="29" name="TextBox 1">
          <a:extLst>
            <a:ext uri="{FF2B5EF4-FFF2-40B4-BE49-F238E27FC236}">
              <a16:creationId xmlns:a16="http://schemas.microsoft.com/office/drawing/2014/main" id="{998147F0-7020-4F5B-A5CE-739B3E52D397}"/>
            </a:ext>
          </a:extLst>
        </xdr:cNvPr>
        <xdr:cNvSpPr txBox="1"/>
      </xdr:nvSpPr>
      <xdr:spPr>
        <a:xfrm>
          <a:off x="5684520" y="226222560"/>
          <a:ext cx="12174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293370</xdr:colOff>
      <xdr:row>1413</xdr:row>
      <xdr:rowOff>114300</xdr:rowOff>
    </xdr:from>
    <xdr:ext cx="121746" cy="264560"/>
    <xdr:sp macro="" textlink="">
      <xdr:nvSpPr>
        <xdr:cNvPr id="30" name="TextBox 9">
          <a:extLst>
            <a:ext uri="{FF2B5EF4-FFF2-40B4-BE49-F238E27FC236}">
              <a16:creationId xmlns:a16="http://schemas.microsoft.com/office/drawing/2014/main" id="{A696474C-A70D-4925-9CEB-F64A2199FB7B}"/>
            </a:ext>
          </a:extLst>
        </xdr:cNvPr>
        <xdr:cNvSpPr txBox="1"/>
      </xdr:nvSpPr>
      <xdr:spPr>
        <a:xfrm>
          <a:off x="5975350" y="226222560"/>
          <a:ext cx="12174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</xdr:col>
      <xdr:colOff>293370</xdr:colOff>
      <xdr:row>1413</xdr:row>
      <xdr:rowOff>114300</xdr:rowOff>
    </xdr:from>
    <xdr:ext cx="121746" cy="264560"/>
    <xdr:sp macro="" textlink="">
      <xdr:nvSpPr>
        <xdr:cNvPr id="31" name="TextBox 1">
          <a:extLst>
            <a:ext uri="{FF2B5EF4-FFF2-40B4-BE49-F238E27FC236}">
              <a16:creationId xmlns:a16="http://schemas.microsoft.com/office/drawing/2014/main" id="{DCD1F4A9-4437-4201-BBD9-2C2C07AB2827}"/>
            </a:ext>
          </a:extLst>
        </xdr:cNvPr>
        <xdr:cNvSpPr txBox="1"/>
      </xdr:nvSpPr>
      <xdr:spPr>
        <a:xfrm>
          <a:off x="5975350" y="226222560"/>
          <a:ext cx="12174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/>
        </a:p>
      </xdr:txBody>
    </xdr:sp>
    <xdr:clientData/>
  </xdr:one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Er, Noyan" id="{9EE1B6AD-6832-4116-ADD1-4334B6087D00}" userId="ERNOY@HILTI.com" providerId="PeoplePicker"/>
  <person displayName="Ahlers, Andreas" id="{046971C1-418C-489D-B500-59A3F8F2415A}" userId="AHLEAND@HILTI.com" providerId="PeoplePicker"/>
  <person displayName="Farras-Gutierrez, Hector" id="{1AC530CD-886D-40AA-AEB0-AF6E97D70C76}" userId="FARRHEC@HILTI.com" providerId="PeoplePicker"/>
  <person displayName="Farras-Gutierrez, Hector" id="{7B147ED6-2AFC-4DCB-A3B8-02B249BAF0A9}" userId="S::FARRHEC@HILTI.com::98c21b0a-8963-4c70-8a84-fdd7f7047114" providerId="AD"/>
  <person displayName="Ahlers, Andreas" id="{1968A174-7D7F-452A-A741-4BBE1769F156}" userId="S::ahleand@hilti.com::ae1ad8ea-5a87-43cd-a455-7a7f2285809c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616" dT="2025-06-15T03:35:56.18" personId="{1968A174-7D7F-452A-A741-4BBE1769F156}" id="{397600A5-27F6-48BD-B28E-4D3DD18A3FFD}">
    <text xml:space="preserve">@Er, Noyan Those values are still from the olf HFF60; need to be updated at the end; Reminder @Ahlers, Andreas </text>
    <mentions>
      <mention mentionpersonId="{9EE1B6AD-6832-4116-ADD1-4334B6087D00}" mentionId="{E25A0C63-274D-4A42-8FF1-39D1F44CE6D5}" startIndex="0" length="10"/>
      <mention mentionpersonId="{046971C1-418C-489D-B500-59A3F8F2415A}" mentionId="{E7FB66C9-75A4-4A57-A0E7-513CF2CF24B8}" startIndex="94" length="16"/>
    </mentions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J1" dT="2025-06-11T12:36:39.12" personId="{1968A174-7D7F-452A-A741-4BBE1769F156}" id="{36224CAF-8095-417A-94F1-29FBE1F3333B}">
    <text>@Farras-Gutierrez, Hector we use 68% for the caclulation?</text>
    <mentions>
      <mention mentionpersonId="{1AC530CD-886D-40AA-AEB0-AF6E97D70C76}" mentionId="{6BE7E6C9-7D89-4AEB-9518-36362B2AEC2F}" startIndex="0" length="25"/>
    </mentions>
  </threadedComment>
  <threadedComment ref="J1" dT="2025-06-12T04:19:51.99" personId="{7B147ED6-2AFC-4DCB-A3B8-02B249BAF0A9}" id="{45A9272B-0A7F-4EF5-B9C6-D1D629EB6C52}" parentId="{36224CAF-8095-417A-94F1-29FBE1F3333B}">
    <text>To be more accurate we could use 68%. The 0.7 factor is used in the application guidance as a simple calculation from DFT required to WFT. Here as we want to have more accurate results makes sense to keep the claimed 68%.</text>
  </threadedComment>
  <threadedComment ref="F616" dT="2025-06-15T03:35:56.18" personId="{1968A174-7D7F-452A-A741-4BBE1769F156}" id="{40E09DEA-B0D2-4097-9656-A0796DBA8C77}">
    <text xml:space="preserve">@Er, Noyan Those values are still from the olf HFF60; need to be updated at the end; Reminder @Ahlers, Andreas </text>
    <mentions>
      <mention mentionpersonId="{9EE1B6AD-6832-4116-ADD1-4334B6087D00}" mentionId="{EEC92CA5-EAAF-4CE5-81E3-8A083313058C}" startIndex="0" length="10"/>
      <mention mentionpersonId="{046971C1-418C-489D-B500-59A3F8F2415A}" mentionId="{3C70CA51-D51E-41BF-A741-2C7B74863381}" startIndex="94" length="16"/>
    </mentions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4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5.bin"/><Relationship Id="rId5" Type="http://schemas.microsoft.com/office/2017/10/relationships/threadedComment" Target="../threadedComments/threadedComment2.xml"/><Relationship Id="rId4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6AA97F-6BBA-49BD-9BEB-1A1D0639983C}">
  <sheetPr codeName="Tabelle1"/>
  <dimension ref="A1:K26"/>
  <sheetViews>
    <sheetView workbookViewId="0">
      <selection activeCell="K2" sqref="K2"/>
    </sheetView>
  </sheetViews>
  <sheetFormatPr baseColWidth="10" defaultColWidth="8.54296875" defaultRowHeight="12.5" x14ac:dyDescent="0.25"/>
  <cols>
    <col min="1" max="1" width="11.453125" customWidth="1"/>
    <col min="2" max="2" width="82.81640625" customWidth="1"/>
    <col min="4" max="4" width="17.453125" customWidth="1"/>
    <col min="10" max="10" width="26.36328125" customWidth="1"/>
  </cols>
  <sheetData>
    <row r="1" spans="1:11" ht="13" x14ac:dyDescent="0.3">
      <c r="A1" s="24" t="s">
        <v>0</v>
      </c>
      <c r="B1" s="24" t="s">
        <v>1</v>
      </c>
      <c r="C1" s="24" t="s">
        <v>2</v>
      </c>
      <c r="D1" s="24" t="s">
        <v>3</v>
      </c>
      <c r="J1" t="s">
        <v>4</v>
      </c>
      <c r="K1" s="170">
        <v>45995</v>
      </c>
    </row>
    <row r="2" spans="1:11" ht="13" x14ac:dyDescent="0.3">
      <c r="B2" t="s">
        <v>5</v>
      </c>
      <c r="C2" s="24" t="s">
        <v>6</v>
      </c>
    </row>
    <row r="3" spans="1:11" x14ac:dyDescent="0.25">
      <c r="B3" t="s">
        <v>7</v>
      </c>
    </row>
    <row r="4" spans="1:11" x14ac:dyDescent="0.25">
      <c r="B4" t="s">
        <v>8</v>
      </c>
    </row>
    <row r="5" spans="1:11" x14ac:dyDescent="0.25">
      <c r="B5" t="s">
        <v>9</v>
      </c>
      <c r="C5" t="s">
        <v>10</v>
      </c>
    </row>
    <row r="6" spans="1:11" x14ac:dyDescent="0.25">
      <c r="B6" t="s">
        <v>11</v>
      </c>
      <c r="C6" t="s">
        <v>10</v>
      </c>
    </row>
    <row r="7" spans="1:11" x14ac:dyDescent="0.25">
      <c r="B7" t="s">
        <v>12</v>
      </c>
      <c r="C7" t="s">
        <v>10</v>
      </c>
    </row>
    <row r="8" spans="1:11" x14ac:dyDescent="0.25">
      <c r="B8" t="s">
        <v>13</v>
      </c>
      <c r="C8" t="s">
        <v>10</v>
      </c>
    </row>
    <row r="9" spans="1:11" x14ac:dyDescent="0.25">
      <c r="B9" t="s">
        <v>14</v>
      </c>
      <c r="C9" t="s">
        <v>10</v>
      </c>
    </row>
    <row r="10" spans="1:11" x14ac:dyDescent="0.25">
      <c r="B10" t="s">
        <v>15</v>
      </c>
      <c r="C10" t="s">
        <v>10</v>
      </c>
    </row>
    <row r="11" spans="1:11" x14ac:dyDescent="0.25">
      <c r="A11" s="129">
        <v>45142</v>
      </c>
      <c r="B11" t="s">
        <v>16</v>
      </c>
      <c r="C11" t="s">
        <v>10</v>
      </c>
      <c r="D11" t="s">
        <v>17</v>
      </c>
    </row>
    <row r="12" spans="1:11" x14ac:dyDescent="0.25">
      <c r="A12" s="129">
        <v>45212</v>
      </c>
      <c r="B12" t="s">
        <v>18</v>
      </c>
      <c r="C12" t="s">
        <v>10</v>
      </c>
      <c r="D12" t="s">
        <v>19</v>
      </c>
    </row>
    <row r="13" spans="1:11" x14ac:dyDescent="0.25">
      <c r="A13" s="129">
        <v>45345</v>
      </c>
      <c r="B13" t="s">
        <v>20</v>
      </c>
      <c r="C13" t="s">
        <v>10</v>
      </c>
      <c r="D13" t="s">
        <v>19</v>
      </c>
    </row>
    <row r="14" spans="1:11" x14ac:dyDescent="0.25">
      <c r="A14" s="129">
        <v>45345</v>
      </c>
      <c r="B14" t="s">
        <v>21</v>
      </c>
      <c r="C14" t="s">
        <v>10</v>
      </c>
      <c r="D14" t="s">
        <v>19</v>
      </c>
    </row>
    <row r="15" spans="1:11" x14ac:dyDescent="0.25">
      <c r="A15" s="129">
        <v>45345</v>
      </c>
      <c r="B15" t="s">
        <v>22</v>
      </c>
      <c r="C15" t="s">
        <v>10</v>
      </c>
      <c r="D15" t="s">
        <v>19</v>
      </c>
    </row>
    <row r="16" spans="1:11" x14ac:dyDescent="0.25">
      <c r="A16" s="129">
        <v>45345</v>
      </c>
      <c r="B16" t="s">
        <v>23</v>
      </c>
      <c r="C16" t="s">
        <v>10</v>
      </c>
      <c r="D16" t="s">
        <v>19</v>
      </c>
    </row>
    <row r="17" spans="1:4" x14ac:dyDescent="0.25">
      <c r="A17" s="129">
        <v>45442</v>
      </c>
      <c r="B17" t="s">
        <v>24</v>
      </c>
      <c r="C17" t="s">
        <v>10</v>
      </c>
      <c r="D17" t="s">
        <v>19</v>
      </c>
    </row>
    <row r="18" spans="1:4" x14ac:dyDescent="0.25">
      <c r="B18" t="s">
        <v>25</v>
      </c>
      <c r="C18" t="s">
        <v>10</v>
      </c>
      <c r="D18" t="s">
        <v>19</v>
      </c>
    </row>
    <row r="19" spans="1:4" x14ac:dyDescent="0.25">
      <c r="B19" t="s">
        <v>26</v>
      </c>
      <c r="C19" t="s">
        <v>10</v>
      </c>
      <c r="D19" t="s">
        <v>4843</v>
      </c>
    </row>
    <row r="20" spans="1:4" x14ac:dyDescent="0.25">
      <c r="A20" s="129">
        <v>45989</v>
      </c>
      <c r="B20" t="s">
        <v>4833</v>
      </c>
      <c r="C20" t="s">
        <v>10</v>
      </c>
      <c r="D20" t="s">
        <v>4834</v>
      </c>
    </row>
    <row r="24" spans="1:4" x14ac:dyDescent="0.25">
      <c r="B24" t="s">
        <v>4841</v>
      </c>
    </row>
    <row r="25" spans="1:4" ht="50" x14ac:dyDescent="0.25">
      <c r="B25" s="56" t="s">
        <v>4842</v>
      </c>
    </row>
    <row r="26" spans="1:4" x14ac:dyDescent="0.25">
      <c r="B26" t="s">
        <v>4844</v>
      </c>
    </row>
  </sheetData>
  <pageMargins left="0.7" right="0.7" top="0.75" bottom="0.75" header="0.3" footer="0.3"/>
  <customProperties>
    <customPr name="_pios_id" r:id="rId1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0A5631-36A2-4BFC-8332-5D513D5FCA6E}">
  <dimension ref="A1:BC867"/>
  <sheetViews>
    <sheetView zoomScale="115" zoomScaleNormal="115" workbookViewId="0">
      <pane ySplit="2" topLeftCell="A3" activePane="bottomLeft" state="frozen"/>
      <selection pane="bottomLeft" activeCell="V849" sqref="V849"/>
    </sheetView>
  </sheetViews>
  <sheetFormatPr baseColWidth="10" defaultColWidth="8.6328125" defaultRowHeight="12.5" x14ac:dyDescent="0.25"/>
  <cols>
    <col min="1" max="1" width="20.6328125" customWidth="1"/>
    <col min="6" max="15" width="8.6328125" style="55"/>
    <col min="27" max="31" width="8.6328125" style="55"/>
    <col min="32" max="32" width="7" bestFit="1" customWidth="1"/>
    <col min="33" max="33" width="11.54296875" bestFit="1" customWidth="1"/>
    <col min="34" max="34" width="7" bestFit="1" customWidth="1"/>
    <col min="35" max="35" width="11.54296875" bestFit="1" customWidth="1"/>
    <col min="39" max="39" width="13.54296875" customWidth="1"/>
    <col min="40" max="40" width="11.453125" customWidth="1"/>
    <col min="51" max="55" width="8.6328125" style="55"/>
  </cols>
  <sheetData>
    <row r="1" spans="1:46" ht="13" x14ac:dyDescent="0.3">
      <c r="I1" s="105" t="s">
        <v>117</v>
      </c>
      <c r="J1" s="153">
        <v>0.85</v>
      </c>
      <c r="M1" s="154"/>
      <c r="N1" t="s">
        <v>134</v>
      </c>
    </row>
    <row r="2" spans="1:46" x14ac:dyDescent="0.25">
      <c r="F2" s="158">
        <v>1</v>
      </c>
      <c r="G2" s="158">
        <v>1.5</v>
      </c>
      <c r="H2" s="158">
        <v>2</v>
      </c>
      <c r="I2" s="158">
        <v>2.5</v>
      </c>
      <c r="J2" s="158">
        <v>3</v>
      </c>
      <c r="K2" s="158">
        <v>3.5</v>
      </c>
      <c r="L2" s="158">
        <v>4</v>
      </c>
      <c r="M2" s="158">
        <v>4.5</v>
      </c>
      <c r="N2" s="158">
        <v>5</v>
      </c>
      <c r="O2" s="158">
        <v>5.5</v>
      </c>
      <c r="R2" t="s">
        <v>135</v>
      </c>
      <c r="AB2" s="158">
        <v>0.5</v>
      </c>
      <c r="AC2" s="158">
        <v>0.75</v>
      </c>
      <c r="AD2" s="158">
        <v>1</v>
      </c>
    </row>
    <row r="3" spans="1:46" ht="13" x14ac:dyDescent="0.3">
      <c r="B3" s="18"/>
      <c r="C3" s="24"/>
      <c r="D3" s="329" t="s">
        <v>118</v>
      </c>
      <c r="E3" s="329"/>
      <c r="F3" s="329"/>
      <c r="G3" s="329"/>
      <c r="H3" s="329"/>
      <c r="I3" s="329"/>
      <c r="J3" s="329"/>
      <c r="K3" s="329"/>
      <c r="L3" s="329"/>
      <c r="M3" s="329"/>
      <c r="N3" s="329"/>
      <c r="O3" s="329"/>
      <c r="AB3" s="104" t="s">
        <v>139</v>
      </c>
      <c r="AC3" s="104"/>
      <c r="AD3" s="104"/>
      <c r="AE3" s="104"/>
      <c r="AF3" s="34"/>
      <c r="AJ3" s="322"/>
      <c r="AK3" s="322"/>
      <c r="AL3" s="322"/>
      <c r="AM3" s="322"/>
      <c r="AN3" s="322"/>
      <c r="AO3" s="322"/>
      <c r="AP3" s="322"/>
    </row>
    <row r="4" spans="1:46" ht="13.5" thickBot="1" x14ac:dyDescent="0.35">
      <c r="B4" s="5" t="s">
        <v>84</v>
      </c>
      <c r="C4" s="5"/>
      <c r="D4" s="80" t="s">
        <v>69</v>
      </c>
      <c r="E4" s="80" t="s">
        <v>119</v>
      </c>
      <c r="F4" s="80" t="s">
        <v>72</v>
      </c>
      <c r="G4" s="80" t="s">
        <v>120</v>
      </c>
      <c r="H4" s="80" t="s">
        <v>75</v>
      </c>
      <c r="I4" s="80" t="s">
        <v>121</v>
      </c>
      <c r="J4" s="80" t="s">
        <v>122</v>
      </c>
      <c r="K4" s="80" t="s">
        <v>123</v>
      </c>
      <c r="L4" s="80" t="s">
        <v>124</v>
      </c>
      <c r="M4" s="80" t="s">
        <v>125</v>
      </c>
      <c r="N4" s="80" t="s">
        <v>126</v>
      </c>
      <c r="O4" s="80" t="s">
        <v>127</v>
      </c>
      <c r="P4" s="2" t="s">
        <v>140</v>
      </c>
      <c r="AA4" s="105"/>
      <c r="AB4" s="105"/>
      <c r="AC4" s="105"/>
      <c r="AD4" s="105"/>
      <c r="AE4" s="105"/>
      <c r="AF4" s="24"/>
      <c r="AG4" s="24"/>
      <c r="AI4" s="24"/>
      <c r="AJ4" s="24"/>
      <c r="AK4" s="24"/>
      <c r="AL4" s="24"/>
      <c r="AM4" s="24"/>
      <c r="AN4" s="24"/>
      <c r="AO4" s="24"/>
      <c r="AP4" s="24"/>
    </row>
    <row r="5" spans="1:46" ht="14.5" thickBot="1" x14ac:dyDescent="0.35">
      <c r="A5" t="s">
        <v>129</v>
      </c>
      <c r="B5" s="93">
        <v>0</v>
      </c>
      <c r="C5" s="5">
        <f>VALUE(SUBSTITUTE(1&amp;B5," ",""))</f>
        <v>10</v>
      </c>
      <c r="F5" s="156"/>
      <c r="G5" s="156"/>
      <c r="H5" s="156"/>
      <c r="I5" s="156"/>
      <c r="J5" s="156"/>
      <c r="K5" s="156"/>
      <c r="L5" s="156"/>
      <c r="M5" s="156"/>
      <c r="N5" s="156"/>
      <c r="O5" s="156"/>
      <c r="P5" s="2" t="s">
        <v>140</v>
      </c>
      <c r="R5" s="2"/>
      <c r="S5" s="2"/>
      <c r="T5" s="2"/>
      <c r="U5" s="2"/>
      <c r="V5" s="2"/>
      <c r="W5" s="2"/>
      <c r="X5" s="2"/>
      <c r="Y5" s="2"/>
      <c r="Z5" s="323"/>
      <c r="AA5" s="106" t="s">
        <v>84</v>
      </c>
      <c r="AB5" s="107" t="s">
        <v>141</v>
      </c>
      <c r="AC5" s="108"/>
      <c r="AD5" s="108"/>
      <c r="AE5" s="108"/>
      <c r="AF5" s="65"/>
      <c r="AG5" s="65"/>
      <c r="AH5" s="65"/>
      <c r="AI5" s="66"/>
      <c r="AJ5" s="24"/>
      <c r="AK5" s="24"/>
      <c r="AL5" s="24"/>
      <c r="AM5" s="24"/>
      <c r="AN5" s="24"/>
      <c r="AO5" s="24"/>
      <c r="AP5" s="24"/>
      <c r="AQ5" s="24"/>
    </row>
    <row r="6" spans="1:46" ht="14.5" thickBot="1" x14ac:dyDescent="0.35">
      <c r="A6" t="s">
        <v>129</v>
      </c>
      <c r="B6" s="168">
        <v>0.26600000000000001</v>
      </c>
      <c r="C6" s="5">
        <f t="shared" ref="C6:C8" si="0">VALUE(SUBSTITUTE(1&amp;B6," ",""))</f>
        <v>10.266</v>
      </c>
      <c r="D6" s="156"/>
      <c r="E6" s="156"/>
      <c r="F6" s="156"/>
      <c r="G6" s="156"/>
      <c r="H6" s="156"/>
      <c r="I6" s="156"/>
      <c r="J6" s="156"/>
      <c r="K6" s="156"/>
      <c r="L6" s="156"/>
      <c r="M6" s="156"/>
      <c r="N6" s="156"/>
      <c r="O6" s="156"/>
      <c r="P6" s="2" t="s">
        <v>140</v>
      </c>
      <c r="R6" s="2"/>
      <c r="S6" s="2"/>
      <c r="T6" s="2"/>
      <c r="U6" s="2"/>
      <c r="V6" s="2"/>
      <c r="W6" s="2"/>
      <c r="X6" s="2"/>
      <c r="Y6" s="2"/>
      <c r="Z6" s="324"/>
      <c r="AA6" s="109"/>
      <c r="AB6" s="107"/>
      <c r="AC6" s="108"/>
      <c r="AD6" s="108"/>
      <c r="AE6" s="108"/>
      <c r="AF6" s="65"/>
      <c r="AG6" s="65"/>
      <c r="AH6" s="65"/>
      <c r="AI6" s="66"/>
      <c r="AJ6" s="24"/>
      <c r="AK6" s="24"/>
      <c r="AL6" s="24"/>
      <c r="AM6" s="24"/>
      <c r="AN6" s="24"/>
      <c r="AO6" s="24"/>
      <c r="AP6" s="24"/>
      <c r="AQ6" s="24"/>
    </row>
    <row r="7" spans="1:46" ht="14.5" thickBot="1" x14ac:dyDescent="0.35">
      <c r="A7" t="s">
        <v>129</v>
      </c>
      <c r="B7" s="93">
        <v>0.28999999999999998</v>
      </c>
      <c r="C7" s="5">
        <f t="shared" si="0"/>
        <v>10.29</v>
      </c>
      <c r="D7" s="156"/>
      <c r="E7" s="156"/>
      <c r="F7" s="156"/>
      <c r="G7" s="156"/>
      <c r="H7" s="156"/>
      <c r="I7" s="156"/>
      <c r="J7" s="156"/>
      <c r="K7" s="156"/>
      <c r="L7" s="156"/>
      <c r="M7" s="156"/>
      <c r="N7" s="156"/>
      <c r="O7" s="156"/>
      <c r="P7" s="2" t="s">
        <v>140</v>
      </c>
      <c r="R7" s="2"/>
      <c r="S7" s="2"/>
      <c r="T7" s="2"/>
      <c r="U7" s="2"/>
      <c r="V7" s="2"/>
      <c r="W7" s="2"/>
      <c r="X7" s="2"/>
      <c r="Y7" s="2"/>
      <c r="Z7" s="324"/>
      <c r="AA7" s="109"/>
      <c r="AB7" s="107"/>
      <c r="AC7" s="108"/>
      <c r="AD7" s="108"/>
      <c r="AE7" s="108"/>
      <c r="AF7" s="65"/>
      <c r="AG7" s="65"/>
      <c r="AH7" s="65"/>
      <c r="AI7" s="66"/>
      <c r="AJ7" s="24"/>
      <c r="AK7" s="24"/>
      <c r="AL7" s="24"/>
      <c r="AM7" s="24"/>
      <c r="AN7" s="24"/>
      <c r="AO7" s="24"/>
      <c r="AP7" s="24"/>
      <c r="AQ7" s="24"/>
    </row>
    <row r="8" spans="1:46" ht="14.5" thickBot="1" x14ac:dyDescent="0.35">
      <c r="A8" t="s">
        <v>129</v>
      </c>
      <c r="B8" s="93">
        <v>0.3</v>
      </c>
      <c r="C8" s="5">
        <f t="shared" si="0"/>
        <v>10.3</v>
      </c>
      <c r="D8" s="156"/>
      <c r="E8" s="156"/>
      <c r="F8" s="156"/>
      <c r="G8" s="156"/>
      <c r="H8" s="156"/>
      <c r="I8" s="156"/>
      <c r="J8" s="156"/>
      <c r="K8" s="156"/>
      <c r="L8" s="156"/>
      <c r="M8" s="156"/>
      <c r="N8" s="156"/>
      <c r="O8" s="156"/>
      <c r="P8" s="2" t="s">
        <v>140</v>
      </c>
      <c r="R8" s="2"/>
      <c r="S8" s="2"/>
      <c r="T8" s="2"/>
      <c r="U8" s="2"/>
      <c r="V8" s="2"/>
      <c r="W8" s="2"/>
      <c r="X8" s="2"/>
      <c r="Y8" s="2"/>
      <c r="Z8" s="324"/>
      <c r="AA8" s="109"/>
      <c r="AB8" s="107"/>
      <c r="AC8" s="108"/>
      <c r="AD8" s="108"/>
      <c r="AE8" s="108"/>
      <c r="AF8" s="65"/>
      <c r="AG8" s="65"/>
      <c r="AH8" s="65"/>
      <c r="AI8" s="66"/>
      <c r="AJ8" s="24"/>
      <c r="AK8" s="24"/>
      <c r="AL8" s="24"/>
      <c r="AM8" s="24"/>
      <c r="AN8" s="24"/>
      <c r="AO8" s="24"/>
      <c r="AP8" s="24"/>
      <c r="AQ8" s="24"/>
    </row>
    <row r="9" spans="1:46" ht="14.5" thickBot="1" x14ac:dyDescent="0.35">
      <c r="A9" t="s">
        <v>129</v>
      </c>
      <c r="B9" s="5">
        <v>0.33</v>
      </c>
      <c r="C9" s="5">
        <f t="shared" ref="C9:C72" si="1">VALUE(SUBSTITUTE(1&amp;B9," ",""))</f>
        <v>10.33</v>
      </c>
      <c r="D9" s="156"/>
      <c r="E9" s="156"/>
      <c r="F9" s="55">
        <v>0.154</v>
      </c>
      <c r="G9" s="156"/>
      <c r="H9" s="156"/>
      <c r="I9" s="156"/>
      <c r="J9" s="156"/>
      <c r="K9" s="156"/>
      <c r="L9" s="156"/>
      <c r="M9" s="156"/>
      <c r="N9" s="156"/>
      <c r="O9" s="156"/>
      <c r="P9" s="2" t="s">
        <v>140</v>
      </c>
      <c r="R9" s="2" t="s">
        <v>142</v>
      </c>
      <c r="U9" s="2"/>
      <c r="V9" s="2"/>
      <c r="W9" s="2"/>
      <c r="X9" s="2"/>
      <c r="Y9" s="2"/>
      <c r="Z9" s="324"/>
      <c r="AA9" s="109"/>
      <c r="AB9" s="107" t="s">
        <v>143</v>
      </c>
      <c r="AC9" s="108"/>
      <c r="AD9" s="108"/>
      <c r="AE9" s="108"/>
      <c r="AF9" s="65"/>
      <c r="AG9" s="65"/>
      <c r="AH9" s="65"/>
      <c r="AI9" s="66"/>
      <c r="AJ9" s="24"/>
      <c r="AK9" s="24"/>
      <c r="AL9" s="24"/>
      <c r="AM9" s="24"/>
      <c r="AN9" s="24"/>
    </row>
    <row r="10" spans="1:46" ht="14.5" thickBot="1" x14ac:dyDescent="0.35">
      <c r="A10" t="s">
        <v>129</v>
      </c>
      <c r="B10" s="5">
        <v>0.34</v>
      </c>
      <c r="C10" s="5">
        <f t="shared" si="1"/>
        <v>10.34</v>
      </c>
      <c r="D10" s="156"/>
      <c r="E10" s="156"/>
      <c r="F10" s="55">
        <v>0.153</v>
      </c>
      <c r="G10" s="156"/>
      <c r="H10" s="156"/>
      <c r="I10" s="156"/>
      <c r="J10" s="156"/>
      <c r="K10" s="156"/>
      <c r="L10" s="156"/>
      <c r="M10" s="156"/>
      <c r="N10" s="156"/>
      <c r="O10" s="156"/>
      <c r="P10" s="2" t="s">
        <v>140</v>
      </c>
      <c r="U10" s="2"/>
      <c r="V10" s="2"/>
      <c r="W10" s="2"/>
      <c r="X10" s="2"/>
      <c r="Y10" s="2"/>
      <c r="Z10" s="325"/>
      <c r="AA10" s="110"/>
      <c r="AB10" s="111" t="s">
        <v>144</v>
      </c>
      <c r="AC10" s="111" t="s">
        <v>145</v>
      </c>
      <c r="AD10" s="111">
        <v>1</v>
      </c>
      <c r="AE10" s="111" t="s">
        <v>146</v>
      </c>
      <c r="AF10" s="62">
        <v>2</v>
      </c>
      <c r="AG10" s="63" t="s">
        <v>147</v>
      </c>
      <c r="AH10" s="62">
        <v>3</v>
      </c>
      <c r="AI10" s="63" t="s">
        <v>148</v>
      </c>
      <c r="AJ10" s="24"/>
      <c r="AK10" s="24" t="s">
        <v>149</v>
      </c>
      <c r="AN10" s="24"/>
      <c r="AR10" t="s">
        <v>150</v>
      </c>
    </row>
    <row r="11" spans="1:46" ht="14.5" thickBot="1" x14ac:dyDescent="0.35">
      <c r="A11" t="s">
        <v>129</v>
      </c>
      <c r="B11" s="5">
        <v>0.35</v>
      </c>
      <c r="C11" s="5">
        <f t="shared" si="1"/>
        <v>10.35</v>
      </c>
      <c r="D11" s="156"/>
      <c r="E11" s="156"/>
      <c r="F11" s="55">
        <v>0.153</v>
      </c>
      <c r="G11" s="156"/>
      <c r="H11" s="156"/>
      <c r="I11" s="156"/>
      <c r="J11" s="156"/>
      <c r="K11" s="156"/>
      <c r="L11" s="156"/>
      <c r="M11" s="156"/>
      <c r="N11" s="156"/>
      <c r="O11" s="156"/>
      <c r="P11" s="2" t="s">
        <v>140</v>
      </c>
      <c r="U11" s="2"/>
      <c r="V11" s="2"/>
      <c r="W11" s="2"/>
      <c r="X11" s="2"/>
      <c r="Y11" s="2"/>
      <c r="Z11" s="5">
        <v>0</v>
      </c>
      <c r="AB11" s="159" t="s">
        <v>130</v>
      </c>
      <c r="AC11" s="159" t="s">
        <v>130</v>
      </c>
      <c r="AD11" s="159" t="s">
        <v>130</v>
      </c>
      <c r="AE11" s="159" t="s">
        <v>130</v>
      </c>
      <c r="AF11" s="160" t="s">
        <v>130</v>
      </c>
      <c r="AG11" s="160" t="s">
        <v>130</v>
      </c>
      <c r="AH11" s="160" t="s">
        <v>130</v>
      </c>
      <c r="AI11" s="160" t="s">
        <v>130</v>
      </c>
      <c r="AJ11" s="24"/>
      <c r="AK11" s="24" t="s">
        <v>84</v>
      </c>
      <c r="AL11" s="72" t="s">
        <v>151</v>
      </c>
      <c r="AM11" s="24" t="s">
        <v>152</v>
      </c>
      <c r="AN11" s="24" t="s">
        <v>153</v>
      </c>
      <c r="AO11" s="24" t="s">
        <v>154</v>
      </c>
      <c r="AQ11" s="24" t="s">
        <v>84</v>
      </c>
      <c r="AR11" s="24" t="s">
        <v>152</v>
      </c>
      <c r="AS11" s="24" t="s">
        <v>153</v>
      </c>
      <c r="AT11" s="24" t="s">
        <v>154</v>
      </c>
    </row>
    <row r="12" spans="1:46" ht="14.5" thickBot="1" x14ac:dyDescent="0.35">
      <c r="A12" t="s">
        <v>129</v>
      </c>
      <c r="B12" s="5">
        <v>0.36</v>
      </c>
      <c r="C12" s="5">
        <f t="shared" si="1"/>
        <v>10.36</v>
      </c>
      <c r="D12" s="156"/>
      <c r="E12" s="156"/>
      <c r="F12" s="55">
        <v>0.153</v>
      </c>
      <c r="G12" s="156"/>
      <c r="H12" s="156"/>
      <c r="I12" s="156"/>
      <c r="J12" s="156"/>
      <c r="K12" s="156"/>
      <c r="L12" s="156"/>
      <c r="M12" s="156"/>
      <c r="N12" s="156"/>
      <c r="O12" s="156"/>
      <c r="P12" s="2" t="s">
        <v>140</v>
      </c>
      <c r="U12" s="2"/>
      <c r="V12" s="2"/>
      <c r="W12" s="2"/>
      <c r="X12" s="2"/>
      <c r="Y12" s="2"/>
      <c r="Z12" s="5">
        <v>0.33</v>
      </c>
      <c r="AA12" s="112">
        <v>0.33</v>
      </c>
      <c r="AB12" s="112">
        <v>6.3E-2</v>
      </c>
      <c r="AC12" s="112">
        <v>0.109</v>
      </c>
      <c r="AD12" s="112">
        <v>0.154</v>
      </c>
      <c r="AE12" s="159" t="s">
        <v>130</v>
      </c>
      <c r="AF12" s="160" t="s">
        <v>130</v>
      </c>
      <c r="AG12" s="160" t="s">
        <v>130</v>
      </c>
      <c r="AH12" s="160" t="s">
        <v>130</v>
      </c>
      <c r="AI12" s="160" t="s">
        <v>130</v>
      </c>
      <c r="AJ12" s="24"/>
      <c r="AK12">
        <v>0.33</v>
      </c>
      <c r="AL12" s="73">
        <f>133.98389/AK12</f>
        <v>406.01178787878786</v>
      </c>
      <c r="AM12" s="76">
        <f>ROUND(((0.0008*AL12)+3.5825)*0.03937,3)</f>
        <v>0.154</v>
      </c>
      <c r="AN12" s="24"/>
      <c r="AQ12">
        <v>0.33</v>
      </c>
      <c r="AR12">
        <v>0.154</v>
      </c>
    </row>
    <row r="13" spans="1:46" ht="14.5" thickBot="1" x14ac:dyDescent="0.35">
      <c r="A13" t="s">
        <v>129</v>
      </c>
      <c r="B13" s="5">
        <v>0.37</v>
      </c>
      <c r="C13" s="5">
        <f t="shared" si="1"/>
        <v>10.37</v>
      </c>
      <c r="D13" s="156"/>
      <c r="E13" s="156"/>
      <c r="F13" s="55">
        <v>0.152</v>
      </c>
      <c r="G13" s="156"/>
      <c r="H13" s="156"/>
      <c r="I13" s="156"/>
      <c r="J13" s="156"/>
      <c r="K13" s="156"/>
      <c r="L13" s="156"/>
      <c r="M13" s="156"/>
      <c r="N13" s="156"/>
      <c r="O13" s="156"/>
      <c r="P13" s="2" t="s">
        <v>140</v>
      </c>
      <c r="U13" s="2"/>
      <c r="V13" s="2"/>
      <c r="W13" s="2"/>
      <c r="X13" s="2"/>
      <c r="Y13" s="2"/>
      <c r="Z13" s="5">
        <v>0.34</v>
      </c>
      <c r="AA13" s="112">
        <v>0.34</v>
      </c>
      <c r="AB13" s="112">
        <v>6.0999999999999999E-2</v>
      </c>
      <c r="AC13" s="112">
        <v>0.107</v>
      </c>
      <c r="AD13" s="112">
        <v>0.153</v>
      </c>
      <c r="AE13" s="159" t="s">
        <v>130</v>
      </c>
      <c r="AF13" s="160" t="s">
        <v>130</v>
      </c>
      <c r="AG13" s="160" t="s">
        <v>130</v>
      </c>
      <c r="AH13" s="160" t="s">
        <v>130</v>
      </c>
      <c r="AI13" s="160" t="s">
        <v>130</v>
      </c>
      <c r="AJ13" s="24"/>
      <c r="AK13" s="24">
        <v>0.34</v>
      </c>
      <c r="AL13" s="73">
        <f t="shared" ref="AL13:AL76" si="2">133.98389/AK13</f>
        <v>394.07026470588232</v>
      </c>
      <c r="AM13" s="76">
        <f t="shared" ref="AM13:AM24" si="3">ROUND(((0.0008*AL13)+3.5825)*0.03937,3)</f>
        <v>0.153</v>
      </c>
      <c r="AN13" s="24"/>
      <c r="AQ13" s="24">
        <v>0.34</v>
      </c>
      <c r="AR13">
        <v>0.153</v>
      </c>
    </row>
    <row r="14" spans="1:46" ht="14.5" thickBot="1" x14ac:dyDescent="0.35">
      <c r="A14" t="s">
        <v>129</v>
      </c>
      <c r="B14" s="5">
        <v>0.38</v>
      </c>
      <c r="C14" s="5">
        <f t="shared" si="1"/>
        <v>10.38</v>
      </c>
      <c r="D14" s="156"/>
      <c r="E14" s="156"/>
      <c r="F14" s="55">
        <v>0.152</v>
      </c>
      <c r="G14" s="156"/>
      <c r="H14" s="156"/>
      <c r="I14" s="156"/>
      <c r="J14" s="156"/>
      <c r="K14" s="156"/>
      <c r="L14" s="156"/>
      <c r="M14" s="156"/>
      <c r="N14" s="156"/>
      <c r="O14" s="156"/>
      <c r="P14" s="2" t="s">
        <v>140</v>
      </c>
      <c r="U14" s="2"/>
      <c r="V14" s="2"/>
      <c r="W14" s="2"/>
      <c r="X14" s="2"/>
      <c r="Y14" s="2"/>
      <c r="Z14" s="5">
        <v>0.35</v>
      </c>
      <c r="AA14" s="112">
        <v>0.35</v>
      </c>
      <c r="AB14" s="112">
        <v>5.8999999999999997E-2</v>
      </c>
      <c r="AC14" s="112">
        <v>0.106</v>
      </c>
      <c r="AD14" s="112">
        <v>0.153</v>
      </c>
      <c r="AE14" s="159" t="s">
        <v>130</v>
      </c>
      <c r="AF14" s="160" t="s">
        <v>130</v>
      </c>
      <c r="AG14" s="160" t="s">
        <v>130</v>
      </c>
      <c r="AH14" s="160" t="s">
        <v>130</v>
      </c>
      <c r="AI14" s="160" t="s">
        <v>130</v>
      </c>
      <c r="AJ14" s="24"/>
      <c r="AK14">
        <v>0.35</v>
      </c>
      <c r="AL14" s="73">
        <f t="shared" si="2"/>
        <v>382.81111428571432</v>
      </c>
      <c r="AM14" s="76">
        <f t="shared" si="3"/>
        <v>0.153</v>
      </c>
      <c r="AN14" s="24"/>
      <c r="AQ14">
        <v>0.35</v>
      </c>
      <c r="AR14">
        <v>0.153</v>
      </c>
    </row>
    <row r="15" spans="1:46" ht="14.5" thickBot="1" x14ac:dyDescent="0.35">
      <c r="A15" t="s">
        <v>129</v>
      </c>
      <c r="B15" s="5">
        <v>0.39</v>
      </c>
      <c r="C15" s="5">
        <f t="shared" si="1"/>
        <v>10.39</v>
      </c>
      <c r="D15" s="156"/>
      <c r="E15" s="156"/>
      <c r="F15" s="55">
        <v>0.152</v>
      </c>
      <c r="G15" s="156"/>
      <c r="H15" s="156"/>
      <c r="I15" s="156"/>
      <c r="J15" s="156"/>
      <c r="K15" s="156"/>
      <c r="L15" s="156"/>
      <c r="M15" s="156"/>
      <c r="N15" s="156"/>
      <c r="O15" s="156"/>
      <c r="P15" s="2" t="s">
        <v>140</v>
      </c>
      <c r="U15" s="2"/>
      <c r="V15" s="2"/>
      <c r="W15" s="2"/>
      <c r="X15" s="2"/>
      <c r="Y15" s="2"/>
      <c r="Z15" s="5">
        <v>0.36</v>
      </c>
      <c r="AA15" s="112">
        <v>0.36</v>
      </c>
      <c r="AB15" s="112">
        <v>5.8000000000000003E-2</v>
      </c>
      <c r="AC15" s="112">
        <v>0.106</v>
      </c>
      <c r="AD15" s="112">
        <v>0.153</v>
      </c>
      <c r="AE15" s="159" t="s">
        <v>130</v>
      </c>
      <c r="AF15" s="160" t="s">
        <v>130</v>
      </c>
      <c r="AG15" s="160" t="s">
        <v>130</v>
      </c>
      <c r="AH15" s="160" t="s">
        <v>130</v>
      </c>
      <c r="AI15" s="160" t="s">
        <v>130</v>
      </c>
      <c r="AJ15" s="24"/>
      <c r="AK15" s="24">
        <v>0.36</v>
      </c>
      <c r="AL15" s="73">
        <f t="shared" si="2"/>
        <v>372.17747222222226</v>
      </c>
      <c r="AM15" s="76">
        <f t="shared" si="3"/>
        <v>0.153</v>
      </c>
      <c r="AN15" s="24"/>
      <c r="AQ15" s="24">
        <v>0.36</v>
      </c>
      <c r="AR15">
        <v>0.153</v>
      </c>
    </row>
    <row r="16" spans="1:46" ht="14.5" thickBot="1" x14ac:dyDescent="0.35">
      <c r="A16" t="s">
        <v>129</v>
      </c>
      <c r="B16" s="5">
        <v>0.4</v>
      </c>
      <c r="C16" s="5">
        <f t="shared" si="1"/>
        <v>10.4</v>
      </c>
      <c r="D16" s="156"/>
      <c r="E16" s="156"/>
      <c r="F16" s="55">
        <v>0.152</v>
      </c>
      <c r="G16" s="156"/>
      <c r="H16" s="156"/>
      <c r="I16" s="156"/>
      <c r="J16" s="156"/>
      <c r="K16" s="156"/>
      <c r="L16" s="156"/>
      <c r="M16" s="156"/>
      <c r="N16" s="156"/>
      <c r="O16" s="156"/>
      <c r="P16" s="2" t="s">
        <v>140</v>
      </c>
      <c r="U16" s="2"/>
      <c r="V16" s="2"/>
      <c r="W16" s="2"/>
      <c r="X16" s="2"/>
      <c r="Y16" s="2"/>
      <c r="Z16" s="5">
        <v>0.37</v>
      </c>
      <c r="AB16" s="112">
        <v>5.8000000000000003E-2</v>
      </c>
      <c r="AC16" s="112">
        <v>0.106</v>
      </c>
      <c r="AD16" s="112">
        <v>0.153</v>
      </c>
      <c r="AE16" s="159" t="s">
        <v>130</v>
      </c>
      <c r="AF16" s="160" t="s">
        <v>130</v>
      </c>
      <c r="AG16" s="160" t="s">
        <v>130</v>
      </c>
      <c r="AH16" s="160" t="s">
        <v>130</v>
      </c>
      <c r="AI16" s="160" t="s">
        <v>130</v>
      </c>
      <c r="AJ16" s="24"/>
      <c r="AK16">
        <v>0.37</v>
      </c>
      <c r="AL16" s="73">
        <f t="shared" si="2"/>
        <v>362.11862162162163</v>
      </c>
      <c r="AM16" s="76">
        <f t="shared" si="3"/>
        <v>0.152</v>
      </c>
      <c r="AN16" s="24"/>
      <c r="AQ16">
        <v>0.37</v>
      </c>
      <c r="AR16">
        <v>0.152</v>
      </c>
    </row>
    <row r="17" spans="1:46" ht="14.5" thickBot="1" x14ac:dyDescent="0.35">
      <c r="A17" t="s">
        <v>129</v>
      </c>
      <c r="B17" s="5">
        <v>0.41</v>
      </c>
      <c r="C17" s="5">
        <f t="shared" si="1"/>
        <v>10.41</v>
      </c>
      <c r="D17" s="156"/>
      <c r="E17" s="156"/>
      <c r="F17" s="55">
        <v>0.151</v>
      </c>
      <c r="G17" s="156"/>
      <c r="H17" s="156"/>
      <c r="I17" s="156"/>
      <c r="J17" s="156"/>
      <c r="K17" s="156"/>
      <c r="L17" s="156"/>
      <c r="M17" s="156"/>
      <c r="N17" s="156"/>
      <c r="O17" s="156"/>
      <c r="P17" s="2" t="s">
        <v>140</v>
      </c>
      <c r="U17" s="2"/>
      <c r="V17" s="2"/>
      <c r="W17" s="2"/>
      <c r="X17" s="2"/>
      <c r="Y17" s="2"/>
      <c r="Z17" s="5">
        <v>0.38</v>
      </c>
      <c r="AB17" s="112">
        <v>5.8000000000000003E-2</v>
      </c>
      <c r="AC17" s="112">
        <v>0.106</v>
      </c>
      <c r="AD17" s="112">
        <v>0.153</v>
      </c>
      <c r="AE17" s="159" t="s">
        <v>130</v>
      </c>
      <c r="AF17" s="160" t="s">
        <v>130</v>
      </c>
      <c r="AG17" s="160" t="s">
        <v>130</v>
      </c>
      <c r="AH17" s="160" t="s">
        <v>130</v>
      </c>
      <c r="AI17" s="160" t="s">
        <v>130</v>
      </c>
      <c r="AJ17" s="24"/>
      <c r="AK17" s="24">
        <v>0.38</v>
      </c>
      <c r="AL17" s="73">
        <f t="shared" si="2"/>
        <v>352.5891842105263</v>
      </c>
      <c r="AM17" s="76">
        <f t="shared" si="3"/>
        <v>0.152</v>
      </c>
      <c r="AN17" s="24"/>
      <c r="AQ17" s="24">
        <v>0.38</v>
      </c>
      <c r="AR17">
        <v>0.152</v>
      </c>
    </row>
    <row r="18" spans="1:46" ht="14.5" thickBot="1" x14ac:dyDescent="0.35">
      <c r="A18" t="s">
        <v>129</v>
      </c>
      <c r="B18" s="5">
        <v>0.42</v>
      </c>
      <c r="C18" s="5">
        <f t="shared" si="1"/>
        <v>10.42</v>
      </c>
      <c r="D18" s="156"/>
      <c r="E18" s="156"/>
      <c r="F18" s="55">
        <v>0.151</v>
      </c>
      <c r="G18" s="156"/>
      <c r="H18" s="156"/>
      <c r="I18" s="156"/>
      <c r="J18" s="156"/>
      <c r="K18" s="156"/>
      <c r="L18" s="156"/>
      <c r="M18" s="156"/>
      <c r="N18" s="156"/>
      <c r="O18" s="156"/>
      <c r="P18" s="2" t="s">
        <v>140</v>
      </c>
      <c r="U18" s="2"/>
      <c r="V18" s="2"/>
      <c r="W18" s="2"/>
      <c r="X18" s="2"/>
      <c r="Y18" s="2"/>
      <c r="Z18" s="5">
        <v>0.39</v>
      </c>
      <c r="AB18" s="112">
        <v>5.8000000000000003E-2</v>
      </c>
      <c r="AC18" s="112">
        <v>0.106</v>
      </c>
      <c r="AD18" s="112">
        <v>0.153</v>
      </c>
      <c r="AE18" s="159" t="s">
        <v>130</v>
      </c>
      <c r="AF18" s="160" t="s">
        <v>130</v>
      </c>
      <c r="AG18" s="160" t="s">
        <v>130</v>
      </c>
      <c r="AH18" s="160" t="s">
        <v>130</v>
      </c>
      <c r="AI18" s="160" t="s">
        <v>130</v>
      </c>
      <c r="AJ18" s="24"/>
      <c r="AK18">
        <v>0.39</v>
      </c>
      <c r="AL18" s="73">
        <f t="shared" si="2"/>
        <v>343.54843589743587</v>
      </c>
      <c r="AM18" s="76">
        <f t="shared" si="3"/>
        <v>0.152</v>
      </c>
      <c r="AN18" s="24"/>
      <c r="AQ18">
        <v>0.39</v>
      </c>
      <c r="AR18">
        <v>0.152</v>
      </c>
    </row>
    <row r="19" spans="1:46" ht="14.5" thickBot="1" x14ac:dyDescent="0.35">
      <c r="A19" t="s">
        <v>129</v>
      </c>
      <c r="B19" s="5">
        <v>0.43</v>
      </c>
      <c r="C19" s="5">
        <f t="shared" si="1"/>
        <v>10.43</v>
      </c>
      <c r="D19" s="156"/>
      <c r="E19" s="156"/>
      <c r="F19" s="55">
        <v>0.151</v>
      </c>
      <c r="G19" s="156"/>
      <c r="H19" s="156"/>
      <c r="I19" s="156"/>
      <c r="J19" s="156"/>
      <c r="K19" s="156"/>
      <c r="L19" s="156"/>
      <c r="M19" s="156"/>
      <c r="N19" s="156"/>
      <c r="O19" s="156"/>
      <c r="P19" s="2" t="s">
        <v>140</v>
      </c>
      <c r="R19" s="2" t="s">
        <v>155</v>
      </c>
      <c r="U19" s="2"/>
      <c r="V19" s="2"/>
      <c r="W19" s="2"/>
      <c r="X19" s="2"/>
      <c r="Y19" s="2"/>
      <c r="Z19" s="5">
        <v>0.4</v>
      </c>
      <c r="AB19" s="112">
        <v>5.8000000000000003E-2</v>
      </c>
      <c r="AC19" s="112">
        <v>0.106</v>
      </c>
      <c r="AD19" s="112">
        <v>0.153</v>
      </c>
      <c r="AE19" s="159" t="s">
        <v>130</v>
      </c>
      <c r="AF19" s="160" t="s">
        <v>130</v>
      </c>
      <c r="AG19" s="160" t="s">
        <v>130</v>
      </c>
      <c r="AH19" s="160" t="s">
        <v>130</v>
      </c>
      <c r="AI19" s="160" t="s">
        <v>130</v>
      </c>
      <c r="AJ19" s="24"/>
      <c r="AK19" s="24">
        <v>0.4</v>
      </c>
      <c r="AL19" s="73">
        <f t="shared" si="2"/>
        <v>334.95972499999999</v>
      </c>
      <c r="AM19" s="76">
        <f t="shared" si="3"/>
        <v>0.152</v>
      </c>
      <c r="AN19" s="24"/>
      <c r="AQ19" s="24">
        <v>0.4</v>
      </c>
      <c r="AR19">
        <v>0.152</v>
      </c>
    </row>
    <row r="20" spans="1:46" ht="14.5" thickBot="1" x14ac:dyDescent="0.35">
      <c r="A20" t="s">
        <v>129</v>
      </c>
      <c r="B20" s="5">
        <v>0.44</v>
      </c>
      <c r="C20" s="5">
        <f t="shared" si="1"/>
        <v>10.44</v>
      </c>
      <c r="D20" s="156"/>
      <c r="E20" s="156"/>
      <c r="F20" s="55">
        <v>0.151</v>
      </c>
      <c r="G20" s="156"/>
      <c r="H20" s="156"/>
      <c r="I20" s="156"/>
      <c r="J20" s="156"/>
      <c r="K20" s="156"/>
      <c r="L20" s="156"/>
      <c r="M20" s="156"/>
      <c r="N20" s="156"/>
      <c r="O20" s="156"/>
      <c r="P20" s="2" t="s">
        <v>140</v>
      </c>
      <c r="U20" s="2"/>
      <c r="V20" s="2"/>
      <c r="W20" s="2"/>
      <c r="X20" s="2"/>
      <c r="Y20" s="2"/>
      <c r="Z20" s="5">
        <v>0.41</v>
      </c>
      <c r="AA20" s="112">
        <v>0.41</v>
      </c>
      <c r="AB20" s="112">
        <v>5.2999999999999999E-2</v>
      </c>
      <c r="AC20" s="112">
        <v>0.10199999999999999</v>
      </c>
      <c r="AD20" s="112">
        <v>0.151</v>
      </c>
      <c r="AE20" s="159" t="s">
        <v>130</v>
      </c>
      <c r="AF20" s="160" t="s">
        <v>130</v>
      </c>
      <c r="AG20" s="160" t="s">
        <v>130</v>
      </c>
      <c r="AH20" s="160" t="s">
        <v>130</v>
      </c>
      <c r="AI20" s="160" t="s">
        <v>130</v>
      </c>
      <c r="AJ20" s="24"/>
      <c r="AK20">
        <v>0.41</v>
      </c>
      <c r="AL20" s="73">
        <f t="shared" si="2"/>
        <v>326.78997560975614</v>
      </c>
      <c r="AM20" s="76">
        <f t="shared" si="3"/>
        <v>0.151</v>
      </c>
      <c r="AN20" s="24"/>
      <c r="AQ20">
        <v>0.41</v>
      </c>
      <c r="AR20">
        <v>0.151</v>
      </c>
    </row>
    <row r="21" spans="1:46" ht="14.5" thickBot="1" x14ac:dyDescent="0.35">
      <c r="A21" t="s">
        <v>129</v>
      </c>
      <c r="B21" s="5">
        <v>0.45</v>
      </c>
      <c r="C21" s="5">
        <f t="shared" si="1"/>
        <v>10.45</v>
      </c>
      <c r="D21" s="156"/>
      <c r="E21" s="156"/>
      <c r="F21" s="55">
        <v>0.15</v>
      </c>
      <c r="G21" s="55">
        <v>0.251</v>
      </c>
      <c r="H21" s="55">
        <v>0.35199999999999998</v>
      </c>
      <c r="I21" s="156"/>
      <c r="J21" s="156"/>
      <c r="K21" s="156"/>
      <c r="L21" s="156"/>
      <c r="M21" s="156"/>
      <c r="N21" s="156"/>
      <c r="O21" s="156"/>
      <c r="P21" s="2" t="s">
        <v>140</v>
      </c>
      <c r="R21" s="2" t="s">
        <v>151</v>
      </c>
      <c r="S21" s="71">
        <v>406</v>
      </c>
      <c r="T21" s="71">
        <v>300</v>
      </c>
      <c r="U21" s="71">
        <v>295</v>
      </c>
      <c r="V21" s="71">
        <v>160</v>
      </c>
      <c r="W21" s="71">
        <v>155</v>
      </c>
      <c r="X21" s="71">
        <v>53</v>
      </c>
      <c r="Y21" s="2"/>
      <c r="Z21" s="5">
        <v>0.42</v>
      </c>
      <c r="AA21" s="112">
        <v>0.42</v>
      </c>
      <c r="AB21" s="112">
        <v>5.1999999999999998E-2</v>
      </c>
      <c r="AC21" s="112">
        <v>0.10199999999999999</v>
      </c>
      <c r="AD21" s="112">
        <v>0.151</v>
      </c>
      <c r="AE21" s="159" t="s">
        <v>130</v>
      </c>
      <c r="AF21" s="160" t="s">
        <v>130</v>
      </c>
      <c r="AG21" s="160" t="s">
        <v>130</v>
      </c>
      <c r="AH21" s="160" t="s">
        <v>130</v>
      </c>
      <c r="AI21" s="160" t="s">
        <v>130</v>
      </c>
      <c r="AJ21" s="24"/>
      <c r="AK21" s="24">
        <v>0.42</v>
      </c>
      <c r="AL21" s="73">
        <f t="shared" si="2"/>
        <v>319.0092619047619</v>
      </c>
      <c r="AM21" s="76">
        <f t="shared" si="3"/>
        <v>0.151</v>
      </c>
      <c r="AN21" s="24"/>
      <c r="AQ21" s="24">
        <v>0.42</v>
      </c>
      <c r="AR21">
        <v>0.151</v>
      </c>
    </row>
    <row r="22" spans="1:46" ht="14.5" thickBot="1" x14ac:dyDescent="0.35">
      <c r="A22" t="s">
        <v>129</v>
      </c>
      <c r="B22" s="5">
        <v>0.46</v>
      </c>
      <c r="C22" s="5">
        <f t="shared" si="1"/>
        <v>10.46</v>
      </c>
      <c r="D22" s="156"/>
      <c r="E22" s="156"/>
      <c r="F22" s="55">
        <v>0.14699999999999999</v>
      </c>
      <c r="G22" s="55">
        <v>0.246</v>
      </c>
      <c r="H22" s="55">
        <v>0.34499999999999997</v>
      </c>
      <c r="I22" s="156"/>
      <c r="J22" s="156"/>
      <c r="K22" s="156"/>
      <c r="L22" s="156"/>
      <c r="M22" s="156"/>
      <c r="N22" s="156"/>
      <c r="O22" s="156"/>
      <c r="P22" s="2" t="s">
        <v>140</v>
      </c>
      <c r="R22" s="2" t="s">
        <v>84</v>
      </c>
      <c r="S22" s="2">
        <f>133.98389/S21</f>
        <v>0.33000958128078817</v>
      </c>
      <c r="T22" s="2">
        <f t="shared" ref="T22:X22" si="4">133.98389/T21</f>
        <v>0.44661296666666667</v>
      </c>
      <c r="U22" s="2">
        <f t="shared" si="4"/>
        <v>0.45418267796610168</v>
      </c>
      <c r="V22" s="2">
        <f t="shared" si="4"/>
        <v>0.83739931249999999</v>
      </c>
      <c r="W22" s="2">
        <f t="shared" si="4"/>
        <v>0.86441219354838716</v>
      </c>
      <c r="X22" s="2">
        <f t="shared" si="4"/>
        <v>2.527997924528302</v>
      </c>
      <c r="Y22" s="2"/>
      <c r="Z22" s="5">
        <v>0.43</v>
      </c>
      <c r="AA22" s="112">
        <v>0.43</v>
      </c>
      <c r="AB22" s="112">
        <v>5.0999999999999997E-2</v>
      </c>
      <c r="AC22" s="112">
        <v>0.10100000000000001</v>
      </c>
      <c r="AD22" s="112">
        <v>0.151</v>
      </c>
      <c r="AE22" s="159" t="s">
        <v>130</v>
      </c>
      <c r="AF22" s="160" t="s">
        <v>130</v>
      </c>
      <c r="AG22" s="160" t="s">
        <v>130</v>
      </c>
      <c r="AH22" s="160" t="s">
        <v>130</v>
      </c>
      <c r="AI22" s="160" t="s">
        <v>130</v>
      </c>
      <c r="AJ22" s="24"/>
      <c r="AK22">
        <v>0.43</v>
      </c>
      <c r="AL22" s="73">
        <f t="shared" si="2"/>
        <v>311.59044186046515</v>
      </c>
      <c r="AM22" s="76">
        <f t="shared" si="3"/>
        <v>0.151</v>
      </c>
      <c r="AN22" s="24"/>
      <c r="AQ22">
        <v>0.43</v>
      </c>
      <c r="AR22">
        <v>0.151</v>
      </c>
    </row>
    <row r="23" spans="1:46" ht="14.5" thickBot="1" x14ac:dyDescent="0.35">
      <c r="A23" t="s">
        <v>129</v>
      </c>
      <c r="B23" s="5">
        <v>0.47</v>
      </c>
      <c r="C23" s="5">
        <f t="shared" si="1"/>
        <v>10.47</v>
      </c>
      <c r="D23" s="156"/>
      <c r="E23" s="156"/>
      <c r="F23" s="55">
        <v>0.14299999999999999</v>
      </c>
      <c r="G23" s="55">
        <v>0.24</v>
      </c>
      <c r="H23" s="55">
        <v>0.33800000000000002</v>
      </c>
      <c r="I23" s="156"/>
      <c r="J23" s="156"/>
      <c r="K23" s="156"/>
      <c r="L23" s="156"/>
      <c r="M23" s="156"/>
      <c r="N23" s="156"/>
      <c r="O23" s="156"/>
      <c r="P23" s="2" t="s">
        <v>140</v>
      </c>
      <c r="U23" s="2"/>
      <c r="V23" s="2"/>
      <c r="W23" s="2"/>
      <c r="X23" s="2"/>
      <c r="Y23" s="2"/>
      <c r="Z23" s="5">
        <v>0.44</v>
      </c>
      <c r="AB23" s="112">
        <v>5.0999999999999997E-2</v>
      </c>
      <c r="AC23" s="112">
        <v>0.10100000000000001</v>
      </c>
      <c r="AD23" s="112">
        <v>0.151</v>
      </c>
      <c r="AE23" s="159" t="s">
        <v>130</v>
      </c>
      <c r="AF23" s="160" t="s">
        <v>130</v>
      </c>
      <c r="AG23" s="160" t="s">
        <v>130</v>
      </c>
      <c r="AH23" s="160" t="s">
        <v>130</v>
      </c>
      <c r="AI23" s="160" t="s">
        <v>130</v>
      </c>
      <c r="AJ23" s="24"/>
      <c r="AK23" s="24">
        <v>0.44</v>
      </c>
      <c r="AL23" s="73">
        <f t="shared" si="2"/>
        <v>304.50884090909091</v>
      </c>
      <c r="AM23" s="76">
        <f t="shared" si="3"/>
        <v>0.151</v>
      </c>
      <c r="AN23" s="24"/>
      <c r="AQ23" s="24">
        <v>0.44</v>
      </c>
      <c r="AR23">
        <v>0.151</v>
      </c>
    </row>
    <row r="24" spans="1:46" ht="15" thickBot="1" x14ac:dyDescent="0.35">
      <c r="A24" t="s">
        <v>129</v>
      </c>
      <c r="B24" s="5">
        <v>0.48</v>
      </c>
      <c r="C24" s="5">
        <f t="shared" si="1"/>
        <v>10.48</v>
      </c>
      <c r="D24" s="156"/>
      <c r="E24" s="156"/>
      <c r="F24" s="55">
        <v>0.14000000000000001</v>
      </c>
      <c r="G24" s="55">
        <v>0.23499999999999999</v>
      </c>
      <c r="H24" s="55">
        <v>0.33100000000000002</v>
      </c>
      <c r="I24" s="156"/>
      <c r="J24" s="156"/>
      <c r="K24" s="156"/>
      <c r="L24" s="156"/>
      <c r="M24" s="156"/>
      <c r="N24" s="156"/>
      <c r="O24" s="156"/>
      <c r="P24" s="2" t="s">
        <v>140</v>
      </c>
      <c r="U24" s="2"/>
      <c r="V24" s="2"/>
      <c r="W24" s="2"/>
      <c r="X24" s="2"/>
      <c r="Y24" s="2"/>
      <c r="Z24" s="5">
        <v>0.45</v>
      </c>
      <c r="AA24" s="113">
        <v>0.45</v>
      </c>
      <c r="AB24" s="112">
        <v>0.05</v>
      </c>
      <c r="AC24" s="112">
        <v>0.1</v>
      </c>
      <c r="AD24" s="112">
        <v>0.151</v>
      </c>
      <c r="AE24" s="112">
        <v>0.251</v>
      </c>
      <c r="AF24" s="64">
        <v>0.35199999999999998</v>
      </c>
      <c r="AG24" s="160" t="s">
        <v>130</v>
      </c>
      <c r="AH24" s="160" t="s">
        <v>130</v>
      </c>
      <c r="AI24" s="160" t="s">
        <v>130</v>
      </c>
      <c r="AJ24" s="24"/>
      <c r="AK24">
        <v>0.45</v>
      </c>
      <c r="AL24" s="77">
        <f t="shared" si="2"/>
        <v>297.74197777777778</v>
      </c>
      <c r="AM24" s="76">
        <f t="shared" si="3"/>
        <v>0.15</v>
      </c>
      <c r="AN24" s="78">
        <f>ROUND(((0.0217*AL24)-0.0815)*0.03937,3)</f>
        <v>0.251</v>
      </c>
      <c r="AO24" s="55">
        <f>ROUND(((0.0283*AL24)+0.5201)*0.03937,3)</f>
        <v>0.35199999999999998</v>
      </c>
      <c r="AQ24">
        <v>0.45</v>
      </c>
      <c r="AR24">
        <v>0.15</v>
      </c>
      <c r="AS24">
        <v>0.251</v>
      </c>
      <c r="AT24">
        <v>0.35199999999999998</v>
      </c>
    </row>
    <row r="25" spans="1:46" ht="14.5" thickBot="1" x14ac:dyDescent="0.35">
      <c r="A25" t="s">
        <v>129</v>
      </c>
      <c r="B25" s="5">
        <v>0.49</v>
      </c>
      <c r="C25" s="5">
        <f t="shared" si="1"/>
        <v>10.49</v>
      </c>
      <c r="D25" s="156"/>
      <c r="E25" s="156"/>
      <c r="F25" s="55">
        <v>0.13700000000000001</v>
      </c>
      <c r="G25" s="55">
        <v>0.23</v>
      </c>
      <c r="H25" s="55">
        <v>0.32500000000000001</v>
      </c>
      <c r="I25" s="156"/>
      <c r="J25" s="156"/>
      <c r="K25" s="156"/>
      <c r="L25" s="156"/>
      <c r="M25" s="156"/>
      <c r="N25" s="156"/>
      <c r="O25" s="156"/>
      <c r="P25" s="2" t="s">
        <v>140</v>
      </c>
      <c r="U25" s="2"/>
      <c r="V25" s="2"/>
      <c r="W25" s="2"/>
      <c r="X25" s="2"/>
      <c r="Y25" s="2"/>
      <c r="Z25" s="5">
        <v>0.46</v>
      </c>
      <c r="AB25" s="112">
        <v>0.05</v>
      </c>
      <c r="AC25" s="112">
        <v>0.1</v>
      </c>
      <c r="AD25" s="112">
        <v>0.151</v>
      </c>
      <c r="AE25" s="112">
        <v>0.251</v>
      </c>
      <c r="AF25" s="64">
        <v>0.35199999999999998</v>
      </c>
      <c r="AG25" s="160" t="s">
        <v>130</v>
      </c>
      <c r="AH25" s="160" t="s">
        <v>130</v>
      </c>
      <c r="AI25" s="160" t="s">
        <v>130</v>
      </c>
      <c r="AJ25" s="24"/>
      <c r="AK25" s="24">
        <v>0.46</v>
      </c>
      <c r="AL25" s="74">
        <f t="shared" si="2"/>
        <v>291.26932608695654</v>
      </c>
      <c r="AM25" s="78">
        <f>ROUND(((0.0142*AL25)-0.4131)*0.03937,3)</f>
        <v>0.14699999999999999</v>
      </c>
      <c r="AN25" s="78">
        <f t="shared" ref="AN25:AN65" si="5">ROUND(((0.0217*AL25)-0.0815)*0.03937,3)</f>
        <v>0.246</v>
      </c>
      <c r="AO25" s="55">
        <f t="shared" ref="AO25:AO88" si="6">ROUND(((0.0283*AL25)+0.5201)*0.03937,3)</f>
        <v>0.34499999999999997</v>
      </c>
      <c r="AQ25" s="24">
        <v>0.46</v>
      </c>
      <c r="AR25">
        <v>0.14699999999999999</v>
      </c>
      <c r="AS25">
        <v>0.246</v>
      </c>
      <c r="AT25">
        <v>0.34499999999999997</v>
      </c>
    </row>
    <row r="26" spans="1:46" ht="14.5" thickBot="1" x14ac:dyDescent="0.35">
      <c r="A26" t="s">
        <v>129</v>
      </c>
      <c r="B26" s="5">
        <v>0.5</v>
      </c>
      <c r="C26" s="5">
        <f t="shared" si="1"/>
        <v>10.5</v>
      </c>
      <c r="D26" s="156"/>
      <c r="E26" s="156"/>
      <c r="F26" s="55">
        <v>0.13400000000000001</v>
      </c>
      <c r="G26" s="55">
        <v>0.22600000000000001</v>
      </c>
      <c r="H26" s="55">
        <v>0.31900000000000001</v>
      </c>
      <c r="I26" s="156"/>
      <c r="J26" s="156"/>
      <c r="K26" s="156"/>
      <c r="L26" s="156"/>
      <c r="M26" s="156"/>
      <c r="N26" s="156"/>
      <c r="O26" s="156"/>
      <c r="P26" s="2" t="s">
        <v>140</v>
      </c>
      <c r="U26" s="2"/>
      <c r="V26" s="2"/>
      <c r="W26" s="2"/>
      <c r="X26" s="2"/>
      <c r="Y26" s="2"/>
      <c r="Z26" s="5">
        <v>0.47</v>
      </c>
      <c r="AB26" s="112">
        <v>0.05</v>
      </c>
      <c r="AC26" s="112">
        <v>0.1</v>
      </c>
      <c r="AD26" s="112">
        <v>0.151</v>
      </c>
      <c r="AE26" s="112">
        <v>0.251</v>
      </c>
      <c r="AF26" s="64">
        <v>0.35199999999999998</v>
      </c>
      <c r="AG26" s="160" t="s">
        <v>130</v>
      </c>
      <c r="AH26" s="160" t="s">
        <v>130</v>
      </c>
      <c r="AI26" s="160" t="s">
        <v>130</v>
      </c>
      <c r="AJ26" s="24"/>
      <c r="AK26">
        <v>0.47</v>
      </c>
      <c r="AL26" s="74">
        <f t="shared" si="2"/>
        <v>285.07210638297875</v>
      </c>
      <c r="AM26" s="78">
        <f t="shared" ref="AM26:AM65" si="7">ROUND(((0.0142*AL26)-0.4131)*0.03937,3)</f>
        <v>0.14299999999999999</v>
      </c>
      <c r="AN26" s="78">
        <f t="shared" si="5"/>
        <v>0.24</v>
      </c>
      <c r="AO26" s="55">
        <f t="shared" si="6"/>
        <v>0.33800000000000002</v>
      </c>
      <c r="AQ26">
        <v>0.47</v>
      </c>
      <c r="AR26">
        <v>0.14299999999999999</v>
      </c>
      <c r="AS26">
        <v>0.24</v>
      </c>
      <c r="AT26">
        <v>0.33800000000000002</v>
      </c>
    </row>
    <row r="27" spans="1:46" ht="15" thickBot="1" x14ac:dyDescent="0.35">
      <c r="A27" t="s">
        <v>129</v>
      </c>
      <c r="B27" s="5">
        <v>0.51</v>
      </c>
      <c r="C27" s="5">
        <f t="shared" si="1"/>
        <v>10.51</v>
      </c>
      <c r="D27" s="156"/>
      <c r="E27" s="156"/>
      <c r="F27" s="55">
        <v>0.13100000000000001</v>
      </c>
      <c r="G27" s="55">
        <v>0.221</v>
      </c>
      <c r="H27" s="55">
        <v>0.313</v>
      </c>
      <c r="I27" s="156"/>
      <c r="J27" s="156"/>
      <c r="K27" s="156"/>
      <c r="L27" s="156"/>
      <c r="M27" s="156"/>
      <c r="N27" s="156"/>
      <c r="O27" s="156"/>
      <c r="P27" s="2" t="s">
        <v>140</v>
      </c>
      <c r="U27" s="2"/>
      <c r="V27" s="2"/>
      <c r="W27" s="2"/>
      <c r="X27" s="2"/>
      <c r="Y27" s="2"/>
      <c r="Z27" s="5">
        <v>0.48</v>
      </c>
      <c r="AA27" s="113">
        <v>0.48</v>
      </c>
      <c r="AB27" s="112">
        <v>4.9000000000000002E-2</v>
      </c>
      <c r="AC27" s="112">
        <v>9.1999999999999998E-2</v>
      </c>
      <c r="AD27" s="112">
        <v>0.14000000000000001</v>
      </c>
      <c r="AE27" s="112">
        <v>0.23499999999999999</v>
      </c>
      <c r="AF27" s="64">
        <v>0.33200000000000002</v>
      </c>
      <c r="AG27" s="160" t="s">
        <v>130</v>
      </c>
      <c r="AH27" s="160" t="s">
        <v>130</v>
      </c>
      <c r="AI27" s="160" t="s">
        <v>130</v>
      </c>
      <c r="AJ27" s="24"/>
      <c r="AK27" s="24">
        <v>0.48</v>
      </c>
      <c r="AL27" s="74">
        <f t="shared" si="2"/>
        <v>279.13310416666667</v>
      </c>
      <c r="AM27" s="78">
        <f t="shared" si="7"/>
        <v>0.14000000000000001</v>
      </c>
      <c r="AN27" s="78">
        <f t="shared" si="5"/>
        <v>0.23499999999999999</v>
      </c>
      <c r="AO27" s="55">
        <f t="shared" si="6"/>
        <v>0.33100000000000002</v>
      </c>
      <c r="AQ27" s="24">
        <v>0.48</v>
      </c>
      <c r="AR27">
        <v>0.14000000000000001</v>
      </c>
      <c r="AS27">
        <v>0.23499999999999999</v>
      </c>
      <c r="AT27">
        <v>0.33100000000000002</v>
      </c>
    </row>
    <row r="28" spans="1:46" ht="15" thickBot="1" x14ac:dyDescent="0.35">
      <c r="A28" t="s">
        <v>129</v>
      </c>
      <c r="B28" s="5">
        <v>0.52</v>
      </c>
      <c r="C28" s="5">
        <f t="shared" si="1"/>
        <v>10.52</v>
      </c>
      <c r="D28" s="156"/>
      <c r="E28" s="156"/>
      <c r="F28" s="55">
        <v>0.128</v>
      </c>
      <c r="G28" s="55">
        <v>0.217</v>
      </c>
      <c r="H28" s="55">
        <v>0.308</v>
      </c>
      <c r="I28" s="156"/>
      <c r="J28" s="156"/>
      <c r="K28" s="156"/>
      <c r="L28" s="156"/>
      <c r="M28" s="156"/>
      <c r="N28" s="156"/>
      <c r="O28" s="156"/>
      <c r="P28" s="2" t="s">
        <v>140</v>
      </c>
      <c r="U28" s="2"/>
      <c r="V28" s="2"/>
      <c r="W28" s="2"/>
      <c r="X28" s="2"/>
      <c r="Y28" s="2"/>
      <c r="Z28" s="5">
        <v>0.49</v>
      </c>
      <c r="AA28" s="113">
        <v>0.49</v>
      </c>
      <c r="AB28" s="112">
        <v>4.9000000000000002E-2</v>
      </c>
      <c r="AC28" s="112">
        <v>0.09</v>
      </c>
      <c r="AD28" s="112">
        <v>0.13700000000000001</v>
      </c>
      <c r="AE28" s="112">
        <v>0.23</v>
      </c>
      <c r="AF28" s="64">
        <v>0.32500000000000001</v>
      </c>
      <c r="AG28" s="160" t="s">
        <v>130</v>
      </c>
      <c r="AH28" s="160" t="s">
        <v>130</v>
      </c>
      <c r="AI28" s="160" t="s">
        <v>130</v>
      </c>
      <c r="AJ28" s="24"/>
      <c r="AK28">
        <v>0.49</v>
      </c>
      <c r="AL28" s="74">
        <f t="shared" si="2"/>
        <v>273.43651020408163</v>
      </c>
      <c r="AM28" s="78">
        <f t="shared" si="7"/>
        <v>0.13700000000000001</v>
      </c>
      <c r="AN28" s="78">
        <f t="shared" si="5"/>
        <v>0.23</v>
      </c>
      <c r="AO28" s="55">
        <f t="shared" si="6"/>
        <v>0.32500000000000001</v>
      </c>
      <c r="AQ28">
        <v>0.49</v>
      </c>
      <c r="AR28">
        <v>0.13700000000000001</v>
      </c>
      <c r="AS28">
        <v>0.23</v>
      </c>
      <c r="AT28">
        <v>0.32500000000000001</v>
      </c>
    </row>
    <row r="29" spans="1:46" ht="15" thickBot="1" x14ac:dyDescent="0.35">
      <c r="A29" t="s">
        <v>129</v>
      </c>
      <c r="B29" s="5">
        <v>0.53</v>
      </c>
      <c r="C29" s="5">
        <f t="shared" si="1"/>
        <v>10.53</v>
      </c>
      <c r="D29" s="156"/>
      <c r="E29" s="156"/>
      <c r="F29" s="55">
        <v>0.125</v>
      </c>
      <c r="G29" s="55">
        <v>0.21299999999999999</v>
      </c>
      <c r="H29" s="55">
        <v>0.30199999999999999</v>
      </c>
      <c r="I29" s="156"/>
      <c r="J29" s="156"/>
      <c r="K29" s="156"/>
      <c r="L29" s="156"/>
      <c r="M29" s="156"/>
      <c r="N29" s="156"/>
      <c r="O29" s="156"/>
      <c r="P29" s="2" t="s">
        <v>140</v>
      </c>
      <c r="U29" s="2"/>
      <c r="V29" s="2"/>
      <c r="W29" s="2"/>
      <c r="X29" s="2"/>
      <c r="Y29" s="2"/>
      <c r="Z29" s="5">
        <v>0.5</v>
      </c>
      <c r="AA29" s="113">
        <v>0.5</v>
      </c>
      <c r="AB29" s="112">
        <v>4.9000000000000002E-2</v>
      </c>
      <c r="AC29" s="112">
        <v>8.7999999999999995E-2</v>
      </c>
      <c r="AD29" s="112">
        <v>0.13400000000000001</v>
      </c>
      <c r="AE29" s="112">
        <v>0.22600000000000001</v>
      </c>
      <c r="AF29" s="64">
        <v>0.31900000000000001</v>
      </c>
      <c r="AG29" s="160" t="s">
        <v>130</v>
      </c>
      <c r="AH29" s="160" t="s">
        <v>130</v>
      </c>
      <c r="AI29" s="160" t="s">
        <v>130</v>
      </c>
      <c r="AJ29" s="24"/>
      <c r="AK29" s="24">
        <v>0.5</v>
      </c>
      <c r="AL29" s="74">
        <f t="shared" si="2"/>
        <v>267.96778</v>
      </c>
      <c r="AM29" s="78">
        <f t="shared" si="7"/>
        <v>0.13400000000000001</v>
      </c>
      <c r="AN29" s="78">
        <f t="shared" si="5"/>
        <v>0.22600000000000001</v>
      </c>
      <c r="AO29" s="55">
        <f t="shared" si="6"/>
        <v>0.31900000000000001</v>
      </c>
      <c r="AQ29" s="24">
        <v>0.5</v>
      </c>
      <c r="AR29">
        <v>0.13400000000000001</v>
      </c>
      <c r="AS29">
        <v>0.22600000000000001</v>
      </c>
      <c r="AT29">
        <v>0.31900000000000001</v>
      </c>
    </row>
    <row r="30" spans="1:46" ht="15" thickBot="1" x14ac:dyDescent="0.35">
      <c r="A30" t="s">
        <v>129</v>
      </c>
      <c r="B30" s="5">
        <v>0.54</v>
      </c>
      <c r="C30" s="5">
        <f t="shared" si="1"/>
        <v>10.54</v>
      </c>
      <c r="D30" s="156"/>
      <c r="E30" s="156"/>
      <c r="F30" s="55">
        <v>0.122</v>
      </c>
      <c r="G30" s="55">
        <v>0.20899999999999999</v>
      </c>
      <c r="H30" s="55">
        <v>0.29699999999999999</v>
      </c>
      <c r="I30" s="156"/>
      <c r="J30" s="156"/>
      <c r="K30" s="156"/>
      <c r="L30" s="156"/>
      <c r="M30" s="156"/>
      <c r="N30" s="156"/>
      <c r="O30" s="156"/>
      <c r="P30" s="2" t="s">
        <v>140</v>
      </c>
      <c r="U30" s="2"/>
      <c r="V30" s="2"/>
      <c r="W30" s="2"/>
      <c r="X30" s="2"/>
      <c r="Y30" s="2"/>
      <c r="Z30" s="5">
        <v>0.51</v>
      </c>
      <c r="AA30" s="113"/>
      <c r="AB30" s="112">
        <v>4.9000000000000002E-2</v>
      </c>
      <c r="AC30" s="112">
        <v>8.7999999999999995E-2</v>
      </c>
      <c r="AD30" s="112">
        <v>0.13400000000000001</v>
      </c>
      <c r="AE30" s="112">
        <v>0.22600000000000001</v>
      </c>
      <c r="AF30" s="64">
        <v>0.31900000000000001</v>
      </c>
      <c r="AG30" s="160" t="s">
        <v>130</v>
      </c>
      <c r="AH30" s="160" t="s">
        <v>130</v>
      </c>
      <c r="AI30" s="160" t="s">
        <v>130</v>
      </c>
      <c r="AJ30" s="24"/>
      <c r="AK30">
        <v>0.51</v>
      </c>
      <c r="AL30" s="74">
        <f t="shared" si="2"/>
        <v>262.71350980392157</v>
      </c>
      <c r="AM30" s="78">
        <f t="shared" si="7"/>
        <v>0.13100000000000001</v>
      </c>
      <c r="AN30" s="78">
        <f t="shared" si="5"/>
        <v>0.221</v>
      </c>
      <c r="AO30" s="55">
        <f t="shared" si="6"/>
        <v>0.313</v>
      </c>
      <c r="AQ30">
        <v>0.51</v>
      </c>
      <c r="AR30">
        <v>0.13100000000000001</v>
      </c>
      <c r="AS30">
        <v>0.221</v>
      </c>
      <c r="AT30">
        <v>0.313</v>
      </c>
    </row>
    <row r="31" spans="1:46" ht="15" thickBot="1" x14ac:dyDescent="0.35">
      <c r="A31" t="s">
        <v>129</v>
      </c>
      <c r="B31" s="5">
        <v>0.55000000000000004</v>
      </c>
      <c r="C31" s="5">
        <f t="shared" si="1"/>
        <v>10.55</v>
      </c>
      <c r="D31" s="156"/>
      <c r="E31" s="156"/>
      <c r="F31" s="55">
        <v>0.12</v>
      </c>
      <c r="G31" s="55">
        <v>0.20499999999999999</v>
      </c>
      <c r="H31" s="55">
        <v>0.29199999999999998</v>
      </c>
      <c r="I31" s="156"/>
      <c r="J31" s="156"/>
      <c r="K31" s="156"/>
      <c r="L31" s="156"/>
      <c r="M31" s="156"/>
      <c r="N31" s="156"/>
      <c r="O31" s="156"/>
      <c r="P31" s="2" t="s">
        <v>140</v>
      </c>
      <c r="U31" s="2"/>
      <c r="V31" s="2"/>
      <c r="W31" s="2"/>
      <c r="X31" s="2"/>
      <c r="Y31" s="2"/>
      <c r="Z31" s="5">
        <v>0.52</v>
      </c>
      <c r="AA31" s="113">
        <v>0.52</v>
      </c>
      <c r="AB31" s="112">
        <v>4.8000000000000001E-2</v>
      </c>
      <c r="AC31" s="112">
        <v>8.4000000000000005E-2</v>
      </c>
      <c r="AD31" s="112">
        <v>0.128</v>
      </c>
      <c r="AE31" s="112">
        <v>0.217</v>
      </c>
      <c r="AF31" s="64">
        <v>0.308</v>
      </c>
      <c r="AG31" s="160" t="s">
        <v>130</v>
      </c>
      <c r="AH31" s="160" t="s">
        <v>130</v>
      </c>
      <c r="AI31" s="160" t="s">
        <v>130</v>
      </c>
      <c r="AJ31" s="24"/>
      <c r="AK31" s="24">
        <v>0.52</v>
      </c>
      <c r="AL31" s="74">
        <f t="shared" si="2"/>
        <v>257.6613269230769</v>
      </c>
      <c r="AM31" s="78">
        <f t="shared" si="7"/>
        <v>0.128</v>
      </c>
      <c r="AN31" s="78">
        <f t="shared" si="5"/>
        <v>0.217</v>
      </c>
      <c r="AO31" s="55">
        <f t="shared" si="6"/>
        <v>0.308</v>
      </c>
      <c r="AQ31" s="24">
        <v>0.52</v>
      </c>
      <c r="AR31">
        <v>0.128</v>
      </c>
      <c r="AS31">
        <v>0.217</v>
      </c>
      <c r="AT31">
        <v>0.308</v>
      </c>
    </row>
    <row r="32" spans="1:46" ht="15" thickBot="1" x14ac:dyDescent="0.35">
      <c r="A32" t="s">
        <v>129</v>
      </c>
      <c r="B32" s="5">
        <v>0.56000000000000005</v>
      </c>
      <c r="C32" s="5">
        <f t="shared" si="1"/>
        <v>10.56</v>
      </c>
      <c r="D32" s="156"/>
      <c r="E32" s="156"/>
      <c r="F32" s="55">
        <v>0.11700000000000001</v>
      </c>
      <c r="G32" s="55">
        <v>0.20100000000000001</v>
      </c>
      <c r="H32" s="55">
        <v>0.28699999999999998</v>
      </c>
      <c r="I32" s="156"/>
      <c r="J32" s="156"/>
      <c r="K32" s="156"/>
      <c r="L32" s="156"/>
      <c r="M32" s="156"/>
      <c r="N32" s="156"/>
      <c r="O32" s="156"/>
      <c r="P32" s="2" t="s">
        <v>140</v>
      </c>
      <c r="U32" s="2"/>
      <c r="V32" s="2"/>
      <c r="W32" s="2"/>
      <c r="X32" s="2"/>
      <c r="Y32" s="2"/>
      <c r="Z32" s="5">
        <v>0.53</v>
      </c>
      <c r="AA32" s="113">
        <v>0.53</v>
      </c>
      <c r="AB32" s="112">
        <v>4.8000000000000001E-2</v>
      </c>
      <c r="AC32" s="112">
        <v>8.2000000000000003E-2</v>
      </c>
      <c r="AD32" s="112">
        <v>0.125</v>
      </c>
      <c r="AE32" s="112">
        <v>0.21299999999999999</v>
      </c>
      <c r="AF32" s="64">
        <v>0.30199999999999999</v>
      </c>
      <c r="AG32" s="160" t="s">
        <v>130</v>
      </c>
      <c r="AH32" s="160" t="s">
        <v>130</v>
      </c>
      <c r="AI32" s="160" t="s">
        <v>130</v>
      </c>
      <c r="AJ32" s="24"/>
      <c r="AK32">
        <v>0.53</v>
      </c>
      <c r="AL32" s="74">
        <f t="shared" si="2"/>
        <v>252.79979245283019</v>
      </c>
      <c r="AM32" s="78">
        <f t="shared" si="7"/>
        <v>0.125</v>
      </c>
      <c r="AN32" s="78">
        <f t="shared" si="5"/>
        <v>0.21299999999999999</v>
      </c>
      <c r="AO32" s="55">
        <f t="shared" si="6"/>
        <v>0.30199999999999999</v>
      </c>
      <c r="AQ32">
        <v>0.53</v>
      </c>
      <c r="AR32">
        <v>0.125</v>
      </c>
      <c r="AS32">
        <v>0.21299999999999999</v>
      </c>
      <c r="AT32">
        <v>0.30199999999999999</v>
      </c>
    </row>
    <row r="33" spans="1:46" ht="15" thickBot="1" x14ac:dyDescent="0.35">
      <c r="A33" t="s">
        <v>129</v>
      </c>
      <c r="B33" s="5">
        <v>0.56999999999999995</v>
      </c>
      <c r="C33" s="5">
        <f t="shared" si="1"/>
        <v>10.57</v>
      </c>
      <c r="D33" s="156"/>
      <c r="E33" s="156"/>
      <c r="F33" s="55">
        <v>0.115</v>
      </c>
      <c r="G33" s="55">
        <v>0.19800000000000001</v>
      </c>
      <c r="H33" s="55">
        <v>0.28199999999999997</v>
      </c>
      <c r="I33" s="156"/>
      <c r="J33" s="156"/>
      <c r="K33" s="156"/>
      <c r="L33" s="156"/>
      <c r="M33" s="156"/>
      <c r="N33" s="156"/>
      <c r="O33" s="156"/>
      <c r="P33" s="2" t="s">
        <v>140</v>
      </c>
      <c r="U33" s="2"/>
      <c r="V33" s="2"/>
      <c r="W33" s="2"/>
      <c r="X33" s="2"/>
      <c r="Y33" s="2"/>
      <c r="Z33" s="5">
        <v>0.54</v>
      </c>
      <c r="AA33" s="113">
        <v>0.54</v>
      </c>
      <c r="AB33" s="112">
        <v>4.8000000000000001E-2</v>
      </c>
      <c r="AC33" s="112">
        <v>0.08</v>
      </c>
      <c r="AD33" s="112">
        <v>0.122</v>
      </c>
      <c r="AE33" s="112">
        <v>0.20899999999999999</v>
      </c>
      <c r="AF33" s="64">
        <v>0.29699999999999999</v>
      </c>
      <c r="AG33" s="160" t="s">
        <v>130</v>
      </c>
      <c r="AH33" s="160" t="s">
        <v>130</v>
      </c>
      <c r="AI33" s="160" t="s">
        <v>130</v>
      </c>
      <c r="AJ33" s="24"/>
      <c r="AK33" s="24">
        <v>0.54</v>
      </c>
      <c r="AL33" s="74">
        <f t="shared" si="2"/>
        <v>248.11831481481479</v>
      </c>
      <c r="AM33" s="78">
        <f t="shared" si="7"/>
        <v>0.122</v>
      </c>
      <c r="AN33" s="78">
        <f t="shared" si="5"/>
        <v>0.20899999999999999</v>
      </c>
      <c r="AO33" s="55">
        <f t="shared" si="6"/>
        <v>0.29699999999999999</v>
      </c>
      <c r="AQ33" s="24">
        <v>0.54</v>
      </c>
      <c r="AR33">
        <v>0.122</v>
      </c>
      <c r="AS33">
        <v>0.20899999999999999</v>
      </c>
      <c r="AT33">
        <v>0.29699999999999999</v>
      </c>
    </row>
    <row r="34" spans="1:46" ht="15" thickBot="1" x14ac:dyDescent="0.35">
      <c r="A34" t="s">
        <v>129</v>
      </c>
      <c r="B34" s="5">
        <v>0.57999999999999996</v>
      </c>
      <c r="C34" s="5">
        <f t="shared" si="1"/>
        <v>10.58</v>
      </c>
      <c r="D34" s="156"/>
      <c r="E34" s="156"/>
      <c r="F34" s="55">
        <v>0.113</v>
      </c>
      <c r="G34" s="55">
        <v>0.19400000000000001</v>
      </c>
      <c r="H34" s="55">
        <v>0.27800000000000002</v>
      </c>
      <c r="I34" s="156"/>
      <c r="J34" s="156"/>
      <c r="K34" s="156"/>
      <c r="L34" s="156"/>
      <c r="M34" s="156"/>
      <c r="N34" s="156"/>
      <c r="O34" s="156"/>
      <c r="P34" s="2" t="s">
        <v>140</v>
      </c>
      <c r="X34" s="2"/>
      <c r="Y34" s="2"/>
      <c r="Z34" s="5">
        <v>0.55000000000000004</v>
      </c>
      <c r="AA34" s="113">
        <v>0.55000000000000004</v>
      </c>
      <c r="AB34" s="112">
        <v>4.8000000000000001E-2</v>
      </c>
      <c r="AC34" s="112">
        <v>7.8E-2</v>
      </c>
      <c r="AD34" s="112">
        <v>0.12</v>
      </c>
      <c r="AE34" s="112">
        <v>0.20499999999999999</v>
      </c>
      <c r="AF34" s="64">
        <v>0.29199999999999998</v>
      </c>
      <c r="AG34" s="160" t="s">
        <v>130</v>
      </c>
      <c r="AH34" s="160" t="s">
        <v>130</v>
      </c>
      <c r="AI34" s="160" t="s">
        <v>130</v>
      </c>
      <c r="AJ34" s="24"/>
      <c r="AK34">
        <v>0.55000000000000004</v>
      </c>
      <c r="AL34" s="74">
        <f t="shared" si="2"/>
        <v>243.60707272727271</v>
      </c>
      <c r="AM34" s="78">
        <f t="shared" si="7"/>
        <v>0.12</v>
      </c>
      <c r="AN34" s="78">
        <f t="shared" si="5"/>
        <v>0.20499999999999999</v>
      </c>
      <c r="AO34" s="55">
        <f t="shared" si="6"/>
        <v>0.29199999999999998</v>
      </c>
      <c r="AQ34">
        <v>0.55000000000000004</v>
      </c>
      <c r="AR34">
        <v>0.12</v>
      </c>
      <c r="AS34">
        <v>0.20499999999999999</v>
      </c>
      <c r="AT34">
        <v>0.29199999999999998</v>
      </c>
    </row>
    <row r="35" spans="1:46" ht="15" thickBot="1" x14ac:dyDescent="0.35">
      <c r="A35" t="s">
        <v>129</v>
      </c>
      <c r="B35" s="5">
        <v>0.59</v>
      </c>
      <c r="C35" s="5">
        <f t="shared" si="1"/>
        <v>10.59</v>
      </c>
      <c r="D35" s="156"/>
      <c r="E35" s="156"/>
      <c r="F35" s="55">
        <v>0.111</v>
      </c>
      <c r="G35" s="55">
        <v>0.191</v>
      </c>
      <c r="H35" s="94">
        <v>0.27300000000000002</v>
      </c>
      <c r="I35" s="156"/>
      <c r="J35" s="156"/>
      <c r="K35" s="156"/>
      <c r="L35" s="156"/>
      <c r="M35" s="156"/>
      <c r="N35" s="156"/>
      <c r="O35" s="156"/>
      <c r="P35" s="2" t="s">
        <v>140</v>
      </c>
      <c r="X35" s="2"/>
      <c r="Y35" s="2"/>
      <c r="Z35" s="5">
        <v>0.56000000000000005</v>
      </c>
      <c r="AA35" s="113">
        <v>0.56000000000000005</v>
      </c>
      <c r="AB35" s="112">
        <v>4.8000000000000001E-2</v>
      </c>
      <c r="AC35" s="112">
        <v>7.5999999999999998E-2</v>
      </c>
      <c r="AD35" s="112">
        <v>0.11700000000000001</v>
      </c>
      <c r="AE35" s="112">
        <v>0.20100000000000001</v>
      </c>
      <c r="AF35" s="64">
        <v>0.28699999999999998</v>
      </c>
      <c r="AG35" s="160" t="s">
        <v>130</v>
      </c>
      <c r="AH35" s="160" t="s">
        <v>130</v>
      </c>
      <c r="AI35" s="160" t="s">
        <v>130</v>
      </c>
      <c r="AJ35" s="24"/>
      <c r="AK35" s="24">
        <v>0.56000000000000005</v>
      </c>
      <c r="AL35" s="74">
        <f t="shared" si="2"/>
        <v>239.25694642857141</v>
      </c>
      <c r="AM35" s="78">
        <f t="shared" si="7"/>
        <v>0.11700000000000001</v>
      </c>
      <c r="AN35" s="78">
        <f t="shared" si="5"/>
        <v>0.20100000000000001</v>
      </c>
      <c r="AO35" s="55">
        <f t="shared" si="6"/>
        <v>0.28699999999999998</v>
      </c>
      <c r="AQ35" s="24">
        <v>0.56000000000000005</v>
      </c>
      <c r="AR35">
        <v>0.11700000000000001</v>
      </c>
      <c r="AS35">
        <v>0.20100000000000001</v>
      </c>
      <c r="AT35">
        <v>0.28699999999999998</v>
      </c>
    </row>
    <row r="36" spans="1:46" ht="15" thickBot="1" x14ac:dyDescent="0.35">
      <c r="A36" t="s">
        <v>129</v>
      </c>
      <c r="B36" s="5">
        <v>0.6</v>
      </c>
      <c r="C36" s="5">
        <f t="shared" si="1"/>
        <v>10.6</v>
      </c>
      <c r="D36" s="156"/>
      <c r="E36" s="156"/>
      <c r="F36" s="55">
        <v>0.109</v>
      </c>
      <c r="G36" s="55">
        <v>0.188</v>
      </c>
      <c r="H36" s="55">
        <v>0.26900000000000002</v>
      </c>
      <c r="I36" s="156"/>
      <c r="J36" s="156"/>
      <c r="K36" s="156"/>
      <c r="L36" s="156"/>
      <c r="M36" s="156"/>
      <c r="N36" s="156"/>
      <c r="O36" s="156"/>
      <c r="P36" s="2" t="s">
        <v>140</v>
      </c>
      <c r="X36" s="2"/>
      <c r="Y36" s="2"/>
      <c r="Z36" s="5">
        <v>0.56999999999999995</v>
      </c>
      <c r="AA36" s="113"/>
      <c r="AB36" s="112">
        <v>4.8000000000000001E-2</v>
      </c>
      <c r="AC36" s="112">
        <v>7.5999999999999998E-2</v>
      </c>
      <c r="AD36" s="112">
        <v>0.11700000000000001</v>
      </c>
      <c r="AE36" s="112">
        <v>0.20100000000000001</v>
      </c>
      <c r="AF36" s="64">
        <v>0.28699999999999998</v>
      </c>
      <c r="AG36" s="160" t="s">
        <v>130</v>
      </c>
      <c r="AH36" s="160" t="s">
        <v>130</v>
      </c>
      <c r="AI36" s="160" t="s">
        <v>130</v>
      </c>
      <c r="AJ36" s="24"/>
      <c r="AK36">
        <v>0.56999999999999995</v>
      </c>
      <c r="AL36" s="74">
        <f t="shared" si="2"/>
        <v>235.0594561403509</v>
      </c>
      <c r="AM36" s="78">
        <f t="shared" si="7"/>
        <v>0.115</v>
      </c>
      <c r="AN36" s="78">
        <f t="shared" si="5"/>
        <v>0.19800000000000001</v>
      </c>
      <c r="AO36" s="55">
        <f t="shared" si="6"/>
        <v>0.28199999999999997</v>
      </c>
      <c r="AQ36">
        <v>0.56999999999999995</v>
      </c>
      <c r="AR36">
        <v>0.115</v>
      </c>
      <c r="AS36">
        <v>0.19800000000000001</v>
      </c>
      <c r="AT36">
        <v>0.28199999999999997</v>
      </c>
    </row>
    <row r="37" spans="1:46" ht="15" thickBot="1" x14ac:dyDescent="0.35">
      <c r="A37" t="s">
        <v>129</v>
      </c>
      <c r="B37" s="5">
        <v>0.61</v>
      </c>
      <c r="C37" s="5">
        <f t="shared" si="1"/>
        <v>10.61</v>
      </c>
      <c r="D37" s="156"/>
      <c r="E37" s="156"/>
      <c r="F37" s="55">
        <v>0.106</v>
      </c>
      <c r="G37" s="55">
        <v>0.184</v>
      </c>
      <c r="H37" s="55">
        <v>0.26500000000000001</v>
      </c>
      <c r="I37" s="156"/>
      <c r="J37" s="156"/>
      <c r="K37" s="156"/>
      <c r="L37" s="156"/>
      <c r="M37" s="156"/>
      <c r="N37" s="156"/>
      <c r="O37" s="156"/>
      <c r="P37" s="2" t="s">
        <v>140</v>
      </c>
      <c r="X37" s="2"/>
      <c r="Y37" s="2"/>
      <c r="Z37" s="5">
        <v>0.57999999999999996</v>
      </c>
      <c r="AA37" s="113">
        <v>0.57999999999999996</v>
      </c>
      <c r="AB37" s="112">
        <v>4.7E-2</v>
      </c>
      <c r="AC37" s="112">
        <v>7.2999999999999995E-2</v>
      </c>
      <c r="AD37" s="112">
        <v>0.113</v>
      </c>
      <c r="AE37" s="112">
        <v>0.19400000000000001</v>
      </c>
      <c r="AF37" s="64">
        <v>0.27800000000000002</v>
      </c>
      <c r="AG37" s="160" t="s">
        <v>130</v>
      </c>
      <c r="AH37" s="160" t="s">
        <v>130</v>
      </c>
      <c r="AI37" s="160" t="s">
        <v>130</v>
      </c>
      <c r="AJ37" s="24"/>
      <c r="AK37" s="24">
        <v>0.57999999999999996</v>
      </c>
      <c r="AL37" s="74">
        <f t="shared" si="2"/>
        <v>231.00670689655175</v>
      </c>
      <c r="AM37" s="78">
        <f t="shared" si="7"/>
        <v>0.113</v>
      </c>
      <c r="AN37" s="78">
        <f t="shared" si="5"/>
        <v>0.19400000000000001</v>
      </c>
      <c r="AO37" s="55">
        <f t="shared" si="6"/>
        <v>0.27800000000000002</v>
      </c>
      <c r="AQ37" s="24">
        <v>0.57999999999999996</v>
      </c>
      <c r="AR37">
        <v>0.113</v>
      </c>
      <c r="AS37">
        <v>0.19400000000000001</v>
      </c>
      <c r="AT37">
        <v>0.27800000000000002</v>
      </c>
    </row>
    <row r="38" spans="1:46" ht="15" thickBot="1" x14ac:dyDescent="0.35">
      <c r="A38" t="s">
        <v>129</v>
      </c>
      <c r="B38" s="5">
        <v>0.62</v>
      </c>
      <c r="C38" s="5">
        <f t="shared" si="1"/>
        <v>10.62</v>
      </c>
      <c r="D38" s="156"/>
      <c r="E38" s="156"/>
      <c r="F38" s="55">
        <v>0.105</v>
      </c>
      <c r="G38" s="55">
        <v>0.18099999999999999</v>
      </c>
      <c r="H38" s="55">
        <v>0.26100000000000001</v>
      </c>
      <c r="I38" s="156"/>
      <c r="J38" s="156"/>
      <c r="K38" s="156"/>
      <c r="L38" s="156"/>
      <c r="M38" s="156"/>
      <c r="N38" s="156"/>
      <c r="O38" s="156"/>
      <c r="P38" s="2" t="s">
        <v>140</v>
      </c>
      <c r="X38" s="2"/>
      <c r="Y38" s="2"/>
      <c r="Z38" s="5">
        <v>0.59</v>
      </c>
      <c r="AA38" s="113">
        <v>0.59</v>
      </c>
      <c r="AB38" s="112">
        <v>4.7E-2</v>
      </c>
      <c r="AC38" s="112">
        <v>7.0999999999999994E-2</v>
      </c>
      <c r="AD38" s="112">
        <v>0.111</v>
      </c>
      <c r="AE38" s="112">
        <v>0.191</v>
      </c>
      <c r="AF38" s="64">
        <v>0.27400000000000002</v>
      </c>
      <c r="AG38" s="160" t="s">
        <v>130</v>
      </c>
      <c r="AH38" s="160" t="s">
        <v>130</v>
      </c>
      <c r="AI38" s="160" t="s">
        <v>130</v>
      </c>
      <c r="AJ38" s="24"/>
      <c r="AK38">
        <v>0.59</v>
      </c>
      <c r="AL38" s="74">
        <f t="shared" si="2"/>
        <v>227.09133898305086</v>
      </c>
      <c r="AM38" s="78">
        <f t="shared" si="7"/>
        <v>0.111</v>
      </c>
      <c r="AN38" s="78">
        <f t="shared" si="5"/>
        <v>0.191</v>
      </c>
      <c r="AO38" s="55">
        <f t="shared" si="6"/>
        <v>0.27300000000000002</v>
      </c>
      <c r="AQ38">
        <v>0.59</v>
      </c>
      <c r="AR38">
        <v>0.111</v>
      </c>
      <c r="AS38">
        <v>0.191</v>
      </c>
      <c r="AT38">
        <v>0.27300000000000002</v>
      </c>
    </row>
    <row r="39" spans="1:46" ht="15" thickBot="1" x14ac:dyDescent="0.35">
      <c r="A39" t="s">
        <v>129</v>
      </c>
      <c r="B39" s="5">
        <v>0.63</v>
      </c>
      <c r="C39" s="5">
        <f t="shared" si="1"/>
        <v>10.63</v>
      </c>
      <c r="D39" s="156"/>
      <c r="E39" s="156"/>
      <c r="F39" s="55">
        <v>0.10299999999999999</v>
      </c>
      <c r="G39" s="55">
        <v>0.17799999999999999</v>
      </c>
      <c r="H39" s="55">
        <v>0.25700000000000001</v>
      </c>
      <c r="I39" s="156"/>
      <c r="J39" s="156"/>
      <c r="K39" s="156"/>
      <c r="L39" s="156"/>
      <c r="M39" s="156"/>
      <c r="N39" s="156"/>
      <c r="O39" s="156"/>
      <c r="P39" s="2" t="s">
        <v>140</v>
      </c>
      <c r="X39" s="2"/>
      <c r="Y39" s="2"/>
      <c r="Z39" s="5">
        <v>0.6</v>
      </c>
      <c r="AA39" s="113">
        <v>0.6</v>
      </c>
      <c r="AB39" s="112">
        <v>4.7E-2</v>
      </c>
      <c r="AC39" s="112">
        <v>7.0000000000000007E-2</v>
      </c>
      <c r="AD39" s="112">
        <v>0.109</v>
      </c>
      <c r="AE39" s="112">
        <v>0.188</v>
      </c>
      <c r="AF39" s="64">
        <v>0.26900000000000002</v>
      </c>
      <c r="AG39" s="160" t="s">
        <v>130</v>
      </c>
      <c r="AH39" s="160" t="s">
        <v>130</v>
      </c>
      <c r="AI39" s="160" t="s">
        <v>130</v>
      </c>
      <c r="AJ39" s="24"/>
      <c r="AK39" s="24">
        <v>0.6</v>
      </c>
      <c r="AL39" s="74">
        <f t="shared" si="2"/>
        <v>223.30648333333335</v>
      </c>
      <c r="AM39" s="78">
        <f t="shared" si="7"/>
        <v>0.109</v>
      </c>
      <c r="AN39" s="78">
        <f t="shared" si="5"/>
        <v>0.188</v>
      </c>
      <c r="AO39" s="55">
        <f t="shared" si="6"/>
        <v>0.26900000000000002</v>
      </c>
      <c r="AQ39" s="24">
        <v>0.6</v>
      </c>
      <c r="AR39">
        <v>0.109</v>
      </c>
      <c r="AS39">
        <v>0.188</v>
      </c>
      <c r="AT39">
        <v>0.26900000000000002</v>
      </c>
    </row>
    <row r="40" spans="1:46" ht="15" thickBot="1" x14ac:dyDescent="0.35">
      <c r="A40" t="s">
        <v>129</v>
      </c>
      <c r="B40" s="5">
        <v>0.64</v>
      </c>
      <c r="C40" s="5">
        <f t="shared" si="1"/>
        <v>10.64</v>
      </c>
      <c r="D40" s="156"/>
      <c r="E40" s="156"/>
      <c r="F40" s="55">
        <v>0.10100000000000001</v>
      </c>
      <c r="G40" s="55">
        <v>0.17599999999999999</v>
      </c>
      <c r="H40" s="55">
        <v>0.254</v>
      </c>
      <c r="I40" s="156"/>
      <c r="J40" s="156"/>
      <c r="K40" s="156"/>
      <c r="L40" s="156"/>
      <c r="M40" s="156"/>
      <c r="N40" s="156"/>
      <c r="O40" s="156"/>
      <c r="P40" s="2" t="s">
        <v>140</v>
      </c>
      <c r="X40" s="2"/>
      <c r="Y40" s="2"/>
      <c r="Z40" s="5">
        <v>0.61</v>
      </c>
      <c r="AA40" s="113">
        <v>0.61</v>
      </c>
      <c r="AB40" s="112">
        <v>4.7E-2</v>
      </c>
      <c r="AC40" s="112">
        <v>6.8000000000000005E-2</v>
      </c>
      <c r="AD40" s="112">
        <v>0.106</v>
      </c>
      <c r="AE40" s="112">
        <v>0.184</v>
      </c>
      <c r="AF40" s="64">
        <v>0.26500000000000001</v>
      </c>
      <c r="AG40" s="160" t="s">
        <v>130</v>
      </c>
      <c r="AH40" s="160" t="s">
        <v>130</v>
      </c>
      <c r="AI40" s="160" t="s">
        <v>130</v>
      </c>
      <c r="AJ40" s="24"/>
      <c r="AK40">
        <v>0.61</v>
      </c>
      <c r="AL40" s="74">
        <f t="shared" si="2"/>
        <v>219.64572131147543</v>
      </c>
      <c r="AM40" s="78">
        <f t="shared" si="7"/>
        <v>0.107</v>
      </c>
      <c r="AN40" s="78">
        <f t="shared" si="5"/>
        <v>0.184</v>
      </c>
      <c r="AO40" s="55">
        <f t="shared" si="6"/>
        <v>0.26500000000000001</v>
      </c>
      <c r="AQ40">
        <v>0.61</v>
      </c>
      <c r="AR40">
        <v>0.106</v>
      </c>
      <c r="AS40">
        <v>0.184</v>
      </c>
      <c r="AT40">
        <v>0.26500000000000001</v>
      </c>
    </row>
    <row r="41" spans="1:46" ht="15" thickBot="1" x14ac:dyDescent="0.35">
      <c r="A41" t="s">
        <v>129</v>
      </c>
      <c r="B41" s="5">
        <v>0.65</v>
      </c>
      <c r="C41" s="5">
        <f t="shared" si="1"/>
        <v>10.65</v>
      </c>
      <c r="D41" s="156"/>
      <c r="E41" s="156"/>
      <c r="F41" s="55">
        <v>9.9000000000000005E-2</v>
      </c>
      <c r="G41" s="55">
        <v>0.17299999999999999</v>
      </c>
      <c r="H41" s="55">
        <v>0.25</v>
      </c>
      <c r="I41" s="156"/>
      <c r="J41" s="156"/>
      <c r="K41" s="156"/>
      <c r="L41" s="156"/>
      <c r="M41" s="156"/>
      <c r="N41" s="156"/>
      <c r="O41" s="156"/>
      <c r="P41" s="2" t="s">
        <v>140</v>
      </c>
      <c r="X41" s="2"/>
      <c r="Y41" s="2"/>
      <c r="Z41" s="5">
        <v>0.62</v>
      </c>
      <c r="AA41" s="113">
        <v>0.62</v>
      </c>
      <c r="AB41" s="112">
        <v>4.7E-2</v>
      </c>
      <c r="AC41" s="112">
        <v>6.7000000000000004E-2</v>
      </c>
      <c r="AD41" s="112">
        <v>0.105</v>
      </c>
      <c r="AE41" s="112">
        <v>0.18099999999999999</v>
      </c>
      <c r="AF41" s="64">
        <v>0.26100000000000001</v>
      </c>
      <c r="AG41" s="160" t="s">
        <v>130</v>
      </c>
      <c r="AH41" s="160" t="s">
        <v>130</v>
      </c>
      <c r="AI41" s="160" t="s">
        <v>130</v>
      </c>
      <c r="AJ41" s="24"/>
      <c r="AK41" s="24">
        <v>0.62</v>
      </c>
      <c r="AL41" s="74">
        <f t="shared" si="2"/>
        <v>216.10304838709678</v>
      </c>
      <c r="AM41" s="78">
        <f t="shared" si="7"/>
        <v>0.105</v>
      </c>
      <c r="AN41" s="78">
        <f t="shared" si="5"/>
        <v>0.18099999999999999</v>
      </c>
      <c r="AO41" s="55">
        <f t="shared" si="6"/>
        <v>0.26100000000000001</v>
      </c>
      <c r="AQ41" s="24">
        <v>0.62</v>
      </c>
      <c r="AR41">
        <v>0.105</v>
      </c>
      <c r="AS41">
        <v>0.18099999999999999</v>
      </c>
      <c r="AT41">
        <v>0.26100000000000001</v>
      </c>
    </row>
    <row r="42" spans="1:46" ht="15" thickBot="1" x14ac:dyDescent="0.35">
      <c r="A42" t="s">
        <v>129</v>
      </c>
      <c r="B42" s="5">
        <v>0.66</v>
      </c>
      <c r="C42" s="5">
        <f t="shared" si="1"/>
        <v>10.66</v>
      </c>
      <c r="D42" s="156"/>
      <c r="E42" s="156"/>
      <c r="F42" s="55">
        <v>9.7000000000000003E-2</v>
      </c>
      <c r="G42" s="55">
        <v>0.17</v>
      </c>
      <c r="H42" s="55">
        <v>0.247</v>
      </c>
      <c r="I42" s="156"/>
      <c r="J42" s="156"/>
      <c r="K42" s="156"/>
      <c r="L42" s="156"/>
      <c r="M42" s="156"/>
      <c r="N42" s="156"/>
      <c r="O42" s="156"/>
      <c r="P42" s="2" t="s">
        <v>140</v>
      </c>
      <c r="X42" s="2"/>
      <c r="Y42" s="2"/>
      <c r="Z42" s="5">
        <v>0.63</v>
      </c>
      <c r="AA42" s="113">
        <v>0.63</v>
      </c>
      <c r="AB42" s="112">
        <v>4.5999999999999999E-2</v>
      </c>
      <c r="AC42" s="112">
        <v>6.5000000000000002E-2</v>
      </c>
      <c r="AD42" s="112">
        <v>0.10299999999999999</v>
      </c>
      <c r="AE42" s="112">
        <v>0.17899999999999999</v>
      </c>
      <c r="AF42" s="64">
        <v>0.25700000000000001</v>
      </c>
      <c r="AG42" s="160" t="s">
        <v>130</v>
      </c>
      <c r="AH42" s="160" t="s">
        <v>130</v>
      </c>
      <c r="AI42" s="160" t="s">
        <v>130</v>
      </c>
      <c r="AJ42" s="24"/>
      <c r="AK42">
        <v>0.63</v>
      </c>
      <c r="AL42" s="74">
        <f t="shared" si="2"/>
        <v>212.67284126984129</v>
      </c>
      <c r="AM42" s="78">
        <f t="shared" si="7"/>
        <v>0.10299999999999999</v>
      </c>
      <c r="AN42" s="78">
        <f t="shared" si="5"/>
        <v>0.17799999999999999</v>
      </c>
      <c r="AO42" s="55">
        <f t="shared" si="6"/>
        <v>0.25700000000000001</v>
      </c>
      <c r="AQ42">
        <v>0.63</v>
      </c>
      <c r="AR42">
        <v>0.10299999999999999</v>
      </c>
      <c r="AS42">
        <v>0.17799999999999999</v>
      </c>
      <c r="AT42">
        <v>0.25700000000000001</v>
      </c>
    </row>
    <row r="43" spans="1:46" ht="15" thickBot="1" x14ac:dyDescent="0.35">
      <c r="A43" t="s">
        <v>129</v>
      </c>
      <c r="B43" s="5">
        <v>0.67</v>
      </c>
      <c r="C43" s="5">
        <f t="shared" si="1"/>
        <v>10.67</v>
      </c>
      <c r="D43" s="156"/>
      <c r="E43" s="156"/>
      <c r="F43" s="55">
        <v>9.6000000000000002E-2</v>
      </c>
      <c r="G43" s="55">
        <v>0.16800000000000001</v>
      </c>
      <c r="H43" s="55">
        <v>0.24299999999999999</v>
      </c>
      <c r="I43" s="156"/>
      <c r="J43" s="156"/>
      <c r="K43" s="156"/>
      <c r="L43" s="156"/>
      <c r="M43" s="156"/>
      <c r="N43" s="156"/>
      <c r="O43" s="156"/>
      <c r="P43" s="2" t="s">
        <v>140</v>
      </c>
      <c r="X43" s="2"/>
      <c r="Y43" s="2"/>
      <c r="Z43" s="5">
        <v>0.64</v>
      </c>
      <c r="AA43" s="113">
        <v>0.64</v>
      </c>
      <c r="AB43" s="112">
        <v>4.5999999999999999E-2</v>
      </c>
      <c r="AC43" s="112">
        <v>6.4000000000000001E-2</v>
      </c>
      <c r="AD43" s="112">
        <v>0.10100000000000001</v>
      </c>
      <c r="AE43" s="112">
        <v>0.17599999999999999</v>
      </c>
      <c r="AF43" s="64">
        <v>0.254</v>
      </c>
      <c r="AG43" s="160" t="s">
        <v>130</v>
      </c>
      <c r="AH43" s="160" t="s">
        <v>130</v>
      </c>
      <c r="AI43" s="160" t="s">
        <v>130</v>
      </c>
      <c r="AJ43" s="24"/>
      <c r="AK43" s="24">
        <v>0.64</v>
      </c>
      <c r="AL43" s="74">
        <f t="shared" si="2"/>
        <v>209.34982812499999</v>
      </c>
      <c r="AM43" s="78">
        <f t="shared" si="7"/>
        <v>0.10100000000000001</v>
      </c>
      <c r="AN43" s="78">
        <f t="shared" si="5"/>
        <v>0.17599999999999999</v>
      </c>
      <c r="AO43" s="55">
        <f t="shared" si="6"/>
        <v>0.254</v>
      </c>
      <c r="AQ43" s="24">
        <v>0.64</v>
      </c>
      <c r="AR43">
        <v>0.10100000000000001</v>
      </c>
      <c r="AS43">
        <v>0.17599999999999999</v>
      </c>
      <c r="AT43">
        <v>0.254</v>
      </c>
    </row>
    <row r="44" spans="1:46" ht="14.5" thickBot="1" x14ac:dyDescent="0.35">
      <c r="A44" t="s">
        <v>129</v>
      </c>
      <c r="B44" s="5">
        <v>0.68</v>
      </c>
      <c r="C44" s="5">
        <f t="shared" si="1"/>
        <v>10.68</v>
      </c>
      <c r="D44" s="156"/>
      <c r="E44" s="156"/>
      <c r="F44" s="55">
        <v>9.4E-2</v>
      </c>
      <c r="G44" s="55">
        <v>0.16500000000000001</v>
      </c>
      <c r="H44" s="55">
        <v>0.24</v>
      </c>
      <c r="I44" s="156"/>
      <c r="J44" s="156"/>
      <c r="K44" s="156"/>
      <c r="L44" s="156"/>
      <c r="M44" s="156"/>
      <c r="N44" s="156"/>
      <c r="O44" s="156"/>
      <c r="P44" s="2" t="s">
        <v>140</v>
      </c>
      <c r="X44" s="2"/>
      <c r="Y44" s="2"/>
      <c r="Z44" s="5">
        <v>0.65</v>
      </c>
      <c r="AB44" s="112">
        <v>4.5999999999999999E-2</v>
      </c>
      <c r="AC44" s="112">
        <v>6.4000000000000001E-2</v>
      </c>
      <c r="AD44" s="112">
        <v>0.10100000000000001</v>
      </c>
      <c r="AE44" s="112">
        <v>0.17599999999999999</v>
      </c>
      <c r="AF44" s="64">
        <v>0.254</v>
      </c>
      <c r="AG44" s="160" t="s">
        <v>130</v>
      </c>
      <c r="AH44" s="160" t="s">
        <v>130</v>
      </c>
      <c r="AI44" s="160" t="s">
        <v>130</v>
      </c>
      <c r="AJ44" s="24"/>
      <c r="AK44">
        <v>0.65</v>
      </c>
      <c r="AL44" s="74">
        <f t="shared" si="2"/>
        <v>206.12906153846154</v>
      </c>
      <c r="AM44" s="78">
        <f t="shared" si="7"/>
        <v>9.9000000000000005E-2</v>
      </c>
      <c r="AN44" s="78">
        <f t="shared" si="5"/>
        <v>0.17299999999999999</v>
      </c>
      <c r="AO44" s="55">
        <f t="shared" si="6"/>
        <v>0.25</v>
      </c>
      <c r="AQ44">
        <v>0.65</v>
      </c>
      <c r="AR44">
        <v>9.9000000000000005E-2</v>
      </c>
      <c r="AS44">
        <v>0.17299999999999999</v>
      </c>
      <c r="AT44">
        <v>0.25</v>
      </c>
    </row>
    <row r="45" spans="1:46" ht="15" thickBot="1" x14ac:dyDescent="0.35">
      <c r="A45" t="s">
        <v>129</v>
      </c>
      <c r="B45" s="5">
        <v>0.69</v>
      </c>
      <c r="C45" s="5">
        <f t="shared" si="1"/>
        <v>10.69</v>
      </c>
      <c r="D45" s="156"/>
      <c r="E45" s="156"/>
      <c r="F45" s="55">
        <v>9.1999999999999998E-2</v>
      </c>
      <c r="G45" s="55">
        <v>0.16300000000000001</v>
      </c>
      <c r="H45" s="55">
        <v>0.23699999999999999</v>
      </c>
      <c r="I45" s="156"/>
      <c r="J45" s="156"/>
      <c r="K45" s="156"/>
      <c r="L45" s="156"/>
      <c r="M45" s="156"/>
      <c r="N45" s="156"/>
      <c r="O45" s="156"/>
      <c r="P45" s="2" t="s">
        <v>140</v>
      </c>
      <c r="X45" s="2"/>
      <c r="Y45" s="2"/>
      <c r="Z45" s="5">
        <v>0.66</v>
      </c>
      <c r="AA45" s="113">
        <v>0.66</v>
      </c>
      <c r="AB45" s="112">
        <v>4.5999999999999999E-2</v>
      </c>
      <c r="AC45" s="112">
        <v>6.0999999999999999E-2</v>
      </c>
      <c r="AD45" s="112">
        <v>9.7000000000000003E-2</v>
      </c>
      <c r="AE45" s="112">
        <v>0.17</v>
      </c>
      <c r="AF45" s="64">
        <v>0.247</v>
      </c>
      <c r="AG45" s="160" t="s">
        <v>130</v>
      </c>
      <c r="AH45" s="160" t="s">
        <v>130</v>
      </c>
      <c r="AI45" s="160" t="s">
        <v>130</v>
      </c>
      <c r="AJ45" s="24"/>
      <c r="AK45" s="24">
        <v>0.66</v>
      </c>
      <c r="AL45" s="74">
        <f t="shared" si="2"/>
        <v>203.00589393939393</v>
      </c>
      <c r="AM45" s="78">
        <f t="shared" si="7"/>
        <v>9.7000000000000003E-2</v>
      </c>
      <c r="AN45" s="78">
        <f t="shared" si="5"/>
        <v>0.17</v>
      </c>
      <c r="AO45" s="55">
        <f t="shared" si="6"/>
        <v>0.247</v>
      </c>
      <c r="AQ45" s="24">
        <v>0.66</v>
      </c>
      <c r="AR45">
        <v>9.7000000000000003E-2</v>
      </c>
      <c r="AS45">
        <v>0.17</v>
      </c>
      <c r="AT45">
        <v>0.247</v>
      </c>
    </row>
    <row r="46" spans="1:46" ht="15" thickBot="1" x14ac:dyDescent="0.35">
      <c r="A46" t="s">
        <v>129</v>
      </c>
      <c r="B46" s="5">
        <v>0.7</v>
      </c>
      <c r="C46" s="5">
        <f t="shared" si="1"/>
        <v>10.7</v>
      </c>
      <c r="D46" s="156"/>
      <c r="E46" s="156"/>
      <c r="F46" s="55">
        <v>9.0999999999999998E-2</v>
      </c>
      <c r="G46" s="55">
        <v>0.16</v>
      </c>
      <c r="H46" s="55">
        <v>0.23400000000000001</v>
      </c>
      <c r="I46" s="156"/>
      <c r="J46" s="156"/>
      <c r="K46" s="156"/>
      <c r="L46" s="156"/>
      <c r="M46" s="156"/>
      <c r="N46" s="156"/>
      <c r="O46" s="156"/>
      <c r="P46" s="2" t="s">
        <v>140</v>
      </c>
      <c r="X46" s="2"/>
      <c r="Y46" s="2"/>
      <c r="Z46" s="5">
        <v>0.67</v>
      </c>
      <c r="AA46" s="113">
        <v>0.67</v>
      </c>
      <c r="AB46" s="112">
        <v>4.5999999999999999E-2</v>
      </c>
      <c r="AC46" s="112">
        <v>0.06</v>
      </c>
      <c r="AD46" s="112">
        <v>9.6000000000000002E-2</v>
      </c>
      <c r="AE46" s="112">
        <v>0.16800000000000001</v>
      </c>
      <c r="AF46" s="64">
        <v>0.24299999999999999</v>
      </c>
      <c r="AG46" s="160" t="s">
        <v>130</v>
      </c>
      <c r="AH46" s="160" t="s">
        <v>130</v>
      </c>
      <c r="AI46" s="160" t="s">
        <v>130</v>
      </c>
      <c r="AJ46" s="24"/>
      <c r="AK46">
        <v>0.67</v>
      </c>
      <c r="AL46" s="74">
        <f t="shared" si="2"/>
        <v>199.97595522388059</v>
      </c>
      <c r="AM46" s="78">
        <f t="shared" si="7"/>
        <v>9.6000000000000002E-2</v>
      </c>
      <c r="AN46" s="78">
        <f t="shared" si="5"/>
        <v>0.16800000000000001</v>
      </c>
      <c r="AO46" s="55">
        <f t="shared" si="6"/>
        <v>0.24299999999999999</v>
      </c>
      <c r="AQ46">
        <v>0.67</v>
      </c>
      <c r="AR46">
        <v>9.6000000000000002E-2</v>
      </c>
      <c r="AS46">
        <v>0.16800000000000001</v>
      </c>
      <c r="AT46">
        <v>0.24299999999999999</v>
      </c>
    </row>
    <row r="47" spans="1:46" ht="15" thickBot="1" x14ac:dyDescent="0.35">
      <c r="A47" t="s">
        <v>129</v>
      </c>
      <c r="B47" s="5">
        <v>0.71</v>
      </c>
      <c r="C47" s="5">
        <f t="shared" si="1"/>
        <v>10.71</v>
      </c>
      <c r="D47" s="156"/>
      <c r="E47" s="156"/>
      <c r="F47" s="55">
        <v>8.8999999999999996E-2</v>
      </c>
      <c r="G47" s="55">
        <v>0.158</v>
      </c>
      <c r="H47" s="55">
        <v>0.23100000000000001</v>
      </c>
      <c r="I47" s="156"/>
      <c r="J47" s="156"/>
      <c r="K47" s="156"/>
      <c r="L47" s="156"/>
      <c r="M47" s="156"/>
      <c r="N47" s="156"/>
      <c r="O47" s="156"/>
      <c r="P47" s="2" t="s">
        <v>140</v>
      </c>
      <c r="X47" s="2"/>
      <c r="Y47" s="2"/>
      <c r="Z47" s="5">
        <v>0.68</v>
      </c>
      <c r="AA47" s="113"/>
      <c r="AB47" s="112">
        <v>4.5999999999999999E-2</v>
      </c>
      <c r="AC47" s="112">
        <v>0.06</v>
      </c>
      <c r="AD47" s="112">
        <v>9.6000000000000002E-2</v>
      </c>
      <c r="AE47" s="112">
        <v>0.16800000000000001</v>
      </c>
      <c r="AF47" s="64">
        <v>0.24299999999999999</v>
      </c>
      <c r="AG47" s="160" t="s">
        <v>130</v>
      </c>
      <c r="AH47" s="160" t="s">
        <v>130</v>
      </c>
      <c r="AI47" s="160" t="s">
        <v>130</v>
      </c>
      <c r="AJ47" s="24"/>
      <c r="AK47" s="24">
        <v>0.68</v>
      </c>
      <c r="AL47" s="74">
        <f t="shared" si="2"/>
        <v>197.03513235294116</v>
      </c>
      <c r="AM47" s="78">
        <f t="shared" si="7"/>
        <v>9.4E-2</v>
      </c>
      <c r="AN47" s="78">
        <f t="shared" si="5"/>
        <v>0.16500000000000001</v>
      </c>
      <c r="AO47" s="55">
        <f t="shared" si="6"/>
        <v>0.24</v>
      </c>
      <c r="AQ47" s="24">
        <v>0.68</v>
      </c>
      <c r="AR47">
        <v>9.4E-2</v>
      </c>
      <c r="AS47">
        <v>0.16500000000000001</v>
      </c>
      <c r="AT47">
        <v>0.24</v>
      </c>
    </row>
    <row r="48" spans="1:46" ht="15" thickBot="1" x14ac:dyDescent="0.35">
      <c r="A48" t="s">
        <v>129</v>
      </c>
      <c r="B48" s="5">
        <v>0.72</v>
      </c>
      <c r="C48" s="5">
        <f t="shared" si="1"/>
        <v>10.72</v>
      </c>
      <c r="D48" s="156"/>
      <c r="E48" s="156"/>
      <c r="F48" s="55">
        <v>8.7999999999999995E-2</v>
      </c>
      <c r="G48" s="55">
        <v>0.156</v>
      </c>
      <c r="H48" s="55">
        <v>0.22800000000000001</v>
      </c>
      <c r="I48" s="156"/>
      <c r="J48" s="156"/>
      <c r="K48" s="156"/>
      <c r="L48" s="156"/>
      <c r="M48" s="156"/>
      <c r="N48" s="156"/>
      <c r="O48" s="156"/>
      <c r="P48" s="2" t="s">
        <v>140</v>
      </c>
      <c r="X48" s="2"/>
      <c r="Y48" s="2"/>
      <c r="Z48" s="5">
        <v>0.69</v>
      </c>
      <c r="AA48" s="113">
        <v>0.69</v>
      </c>
      <c r="AB48" s="112">
        <v>4.5999999999999999E-2</v>
      </c>
      <c r="AC48" s="112">
        <v>5.8000000000000003E-2</v>
      </c>
      <c r="AD48" s="112">
        <v>9.1999999999999998E-2</v>
      </c>
      <c r="AE48" s="112">
        <v>0.16300000000000001</v>
      </c>
      <c r="AF48" s="64">
        <v>0.23699999999999999</v>
      </c>
      <c r="AG48" s="160" t="s">
        <v>130</v>
      </c>
      <c r="AH48" s="160" t="s">
        <v>130</v>
      </c>
      <c r="AI48" s="160" t="s">
        <v>130</v>
      </c>
      <c r="AJ48" s="24"/>
      <c r="AK48">
        <v>0.69</v>
      </c>
      <c r="AL48" s="74">
        <f t="shared" si="2"/>
        <v>194.17955072463769</v>
      </c>
      <c r="AM48" s="78">
        <f t="shared" si="7"/>
        <v>9.1999999999999998E-2</v>
      </c>
      <c r="AN48" s="78">
        <f t="shared" si="5"/>
        <v>0.16300000000000001</v>
      </c>
      <c r="AO48" s="55">
        <f t="shared" si="6"/>
        <v>0.23699999999999999</v>
      </c>
      <c r="AQ48">
        <v>0.69</v>
      </c>
      <c r="AR48">
        <v>9.1999999999999998E-2</v>
      </c>
      <c r="AS48">
        <v>0.16300000000000001</v>
      </c>
      <c r="AT48">
        <v>0.23699999999999999</v>
      </c>
    </row>
    <row r="49" spans="1:46" ht="15" thickBot="1" x14ac:dyDescent="0.35">
      <c r="A49" t="s">
        <v>129</v>
      </c>
      <c r="B49" s="5">
        <v>0.73</v>
      </c>
      <c r="C49" s="5">
        <f t="shared" si="1"/>
        <v>10.73</v>
      </c>
      <c r="D49" s="156"/>
      <c r="E49" s="156"/>
      <c r="F49" s="55">
        <v>8.5999999999999993E-2</v>
      </c>
      <c r="G49" s="55">
        <v>0.154</v>
      </c>
      <c r="H49" s="55">
        <v>0.22500000000000001</v>
      </c>
      <c r="I49" s="156"/>
      <c r="J49" s="156"/>
      <c r="K49" s="156"/>
      <c r="L49" s="156"/>
      <c r="M49" s="156"/>
      <c r="N49" s="156"/>
      <c r="O49" s="156"/>
      <c r="P49" s="2" t="s">
        <v>140</v>
      </c>
      <c r="X49" s="2"/>
      <c r="Y49" s="2"/>
      <c r="Z49" s="5">
        <v>0.7</v>
      </c>
      <c r="AA49" s="113">
        <v>0.7</v>
      </c>
      <c r="AB49" s="112">
        <v>4.5999999999999999E-2</v>
      </c>
      <c r="AC49" s="112">
        <v>5.7000000000000002E-2</v>
      </c>
      <c r="AD49" s="112">
        <v>9.0999999999999998E-2</v>
      </c>
      <c r="AE49" s="112">
        <v>0.16</v>
      </c>
      <c r="AF49" s="64">
        <v>0.23400000000000001</v>
      </c>
      <c r="AG49" s="160" t="s">
        <v>130</v>
      </c>
      <c r="AH49" s="160" t="s">
        <v>130</v>
      </c>
      <c r="AI49" s="160" t="s">
        <v>130</v>
      </c>
      <c r="AJ49" s="24"/>
      <c r="AK49" s="24">
        <v>0.7</v>
      </c>
      <c r="AL49" s="74">
        <f t="shared" si="2"/>
        <v>191.40555714285716</v>
      </c>
      <c r="AM49" s="78">
        <f t="shared" si="7"/>
        <v>9.0999999999999998E-2</v>
      </c>
      <c r="AN49" s="78">
        <f t="shared" si="5"/>
        <v>0.16</v>
      </c>
      <c r="AO49" s="55">
        <f t="shared" si="6"/>
        <v>0.23400000000000001</v>
      </c>
      <c r="AQ49" s="24">
        <v>0.7</v>
      </c>
      <c r="AR49">
        <v>9.0999999999999998E-2</v>
      </c>
      <c r="AS49">
        <v>0.16</v>
      </c>
      <c r="AT49">
        <v>0.23400000000000001</v>
      </c>
    </row>
    <row r="50" spans="1:46" ht="15" thickBot="1" x14ac:dyDescent="0.35">
      <c r="A50" t="s">
        <v>129</v>
      </c>
      <c r="B50" s="5">
        <v>0.74</v>
      </c>
      <c r="C50" s="5">
        <f t="shared" si="1"/>
        <v>10.74</v>
      </c>
      <c r="D50" s="156"/>
      <c r="E50" s="156"/>
      <c r="F50" s="55">
        <v>8.5000000000000006E-2</v>
      </c>
      <c r="G50" s="55">
        <v>0.151</v>
      </c>
      <c r="H50" s="55">
        <v>0.222</v>
      </c>
      <c r="I50" s="156"/>
      <c r="J50" s="156"/>
      <c r="K50" s="156"/>
      <c r="L50" s="156"/>
      <c r="M50" s="156"/>
      <c r="N50" s="156"/>
      <c r="O50" s="156"/>
      <c r="P50" s="2" t="s">
        <v>140</v>
      </c>
      <c r="X50" s="2"/>
      <c r="Y50" s="2"/>
      <c r="Z50" s="5">
        <v>0.71</v>
      </c>
      <c r="AA50" s="113">
        <v>0.71</v>
      </c>
      <c r="AB50" s="112">
        <v>4.4999999999999998E-2</v>
      </c>
      <c r="AC50" s="112">
        <v>5.6000000000000001E-2</v>
      </c>
      <c r="AD50" s="112">
        <v>8.8999999999999996E-2</v>
      </c>
      <c r="AE50" s="112">
        <v>0.158</v>
      </c>
      <c r="AF50" s="64">
        <v>0.23100000000000001</v>
      </c>
      <c r="AG50" s="160" t="s">
        <v>130</v>
      </c>
      <c r="AH50" s="160" t="s">
        <v>130</v>
      </c>
      <c r="AI50" s="160" t="s">
        <v>130</v>
      </c>
      <c r="AJ50" s="24"/>
      <c r="AK50">
        <v>0.71</v>
      </c>
      <c r="AL50" s="74">
        <f t="shared" si="2"/>
        <v>188.70970422535211</v>
      </c>
      <c r="AM50" s="78">
        <f t="shared" si="7"/>
        <v>8.8999999999999996E-2</v>
      </c>
      <c r="AN50" s="78">
        <f t="shared" si="5"/>
        <v>0.158</v>
      </c>
      <c r="AO50" s="55">
        <f t="shared" si="6"/>
        <v>0.23100000000000001</v>
      </c>
      <c r="AQ50">
        <v>0.71</v>
      </c>
      <c r="AR50">
        <v>8.8999999999999996E-2</v>
      </c>
      <c r="AS50">
        <v>0.158</v>
      </c>
      <c r="AT50">
        <v>0.23100000000000001</v>
      </c>
    </row>
    <row r="51" spans="1:46" ht="14.5" thickBot="1" x14ac:dyDescent="0.35">
      <c r="A51" t="s">
        <v>129</v>
      </c>
      <c r="B51" s="5">
        <v>0.75</v>
      </c>
      <c r="C51" s="5">
        <f t="shared" si="1"/>
        <v>10.75</v>
      </c>
      <c r="D51" s="156"/>
      <c r="E51" s="156"/>
      <c r="F51" s="55">
        <v>8.4000000000000005E-2</v>
      </c>
      <c r="G51" s="55">
        <v>0.14899999999999999</v>
      </c>
      <c r="H51" s="55">
        <v>0.22</v>
      </c>
      <c r="I51" s="156"/>
      <c r="J51" s="156"/>
      <c r="K51" s="156"/>
      <c r="L51" s="156"/>
      <c r="M51" s="156"/>
      <c r="N51" s="156"/>
      <c r="O51" s="156"/>
      <c r="P51" s="2" t="s">
        <v>140</v>
      </c>
      <c r="X51" s="2"/>
      <c r="Y51" s="2"/>
      <c r="Z51" s="5">
        <v>0.72</v>
      </c>
      <c r="AB51" s="112">
        <v>4.4999999999999998E-2</v>
      </c>
      <c r="AC51" s="112">
        <v>5.6000000000000001E-2</v>
      </c>
      <c r="AD51" s="112">
        <v>8.8999999999999996E-2</v>
      </c>
      <c r="AE51" s="112">
        <v>0.158</v>
      </c>
      <c r="AF51" s="64">
        <v>0.23100000000000001</v>
      </c>
      <c r="AG51" s="160" t="s">
        <v>130</v>
      </c>
      <c r="AH51" s="160" t="s">
        <v>130</v>
      </c>
      <c r="AI51" s="160" t="s">
        <v>130</v>
      </c>
      <c r="AJ51" s="24"/>
      <c r="AK51" s="24">
        <v>0.72</v>
      </c>
      <c r="AL51" s="74">
        <f t="shared" si="2"/>
        <v>186.08873611111113</v>
      </c>
      <c r="AM51" s="78">
        <f t="shared" si="7"/>
        <v>8.7999999999999995E-2</v>
      </c>
      <c r="AN51" s="78">
        <f t="shared" si="5"/>
        <v>0.156</v>
      </c>
      <c r="AO51" s="55">
        <f t="shared" si="6"/>
        <v>0.22800000000000001</v>
      </c>
      <c r="AQ51" s="24">
        <v>0.72</v>
      </c>
      <c r="AR51">
        <v>8.7999999999999995E-2</v>
      </c>
      <c r="AS51">
        <v>0.156</v>
      </c>
      <c r="AT51">
        <v>0.22800000000000001</v>
      </c>
    </row>
    <row r="52" spans="1:46" ht="15" thickBot="1" x14ac:dyDescent="0.35">
      <c r="A52" t="s">
        <v>129</v>
      </c>
      <c r="B52" s="5">
        <v>0.76</v>
      </c>
      <c r="C52" s="5">
        <f t="shared" si="1"/>
        <v>10.76</v>
      </c>
      <c r="D52" s="156"/>
      <c r="E52" s="156"/>
      <c r="F52" s="55">
        <v>8.2000000000000003E-2</v>
      </c>
      <c r="G52" s="55">
        <v>0.14699999999999999</v>
      </c>
      <c r="H52" s="55">
        <v>0.217</v>
      </c>
      <c r="I52" s="156"/>
      <c r="J52" s="156"/>
      <c r="K52" s="156"/>
      <c r="L52" s="156"/>
      <c r="M52" s="156"/>
      <c r="N52" s="156"/>
      <c r="O52" s="156"/>
      <c r="P52" s="2" t="s">
        <v>140</v>
      </c>
      <c r="X52" s="2"/>
      <c r="Y52" s="2"/>
      <c r="Z52" s="5">
        <v>0.73</v>
      </c>
      <c r="AA52" s="113">
        <v>0.73</v>
      </c>
      <c r="AB52" s="112">
        <v>4.4999999999999998E-2</v>
      </c>
      <c r="AC52" s="112">
        <v>5.3999999999999999E-2</v>
      </c>
      <c r="AD52" s="112">
        <v>8.5999999999999993E-2</v>
      </c>
      <c r="AE52" s="112">
        <v>0.154</v>
      </c>
      <c r="AF52" s="64">
        <v>0.22500000000000001</v>
      </c>
      <c r="AG52" s="160" t="s">
        <v>130</v>
      </c>
      <c r="AH52" s="160" t="s">
        <v>130</v>
      </c>
      <c r="AI52" s="160" t="s">
        <v>130</v>
      </c>
      <c r="AJ52" s="24"/>
      <c r="AK52">
        <v>0.73</v>
      </c>
      <c r="AL52" s="74">
        <f t="shared" si="2"/>
        <v>183.53957534246575</v>
      </c>
      <c r="AM52" s="78">
        <f t="shared" si="7"/>
        <v>8.5999999999999993E-2</v>
      </c>
      <c r="AN52" s="78">
        <f t="shared" si="5"/>
        <v>0.154</v>
      </c>
      <c r="AO52" s="55">
        <f t="shared" si="6"/>
        <v>0.22500000000000001</v>
      </c>
      <c r="AQ52">
        <v>0.73</v>
      </c>
      <c r="AR52">
        <v>8.5999999999999993E-2</v>
      </c>
      <c r="AS52">
        <v>0.154</v>
      </c>
      <c r="AT52">
        <v>0.22500000000000001</v>
      </c>
    </row>
    <row r="53" spans="1:46" ht="15" thickBot="1" x14ac:dyDescent="0.35">
      <c r="A53" t="s">
        <v>129</v>
      </c>
      <c r="B53" s="5">
        <v>0.77</v>
      </c>
      <c r="C53" s="5">
        <f t="shared" si="1"/>
        <v>10.77</v>
      </c>
      <c r="D53" s="156"/>
      <c r="E53" s="156"/>
      <c r="F53" s="55">
        <v>8.1000000000000003E-2</v>
      </c>
      <c r="G53" s="55">
        <v>0.14499999999999999</v>
      </c>
      <c r="H53" s="55">
        <v>0.214</v>
      </c>
      <c r="I53" s="156"/>
      <c r="J53" s="156"/>
      <c r="K53" s="156"/>
      <c r="L53" s="156"/>
      <c r="M53" s="156"/>
      <c r="N53" s="156"/>
      <c r="O53" s="156"/>
      <c r="P53" s="2" t="s">
        <v>140</v>
      </c>
      <c r="Y53" s="2"/>
      <c r="Z53" s="5">
        <v>0.74</v>
      </c>
      <c r="AA53" s="113"/>
      <c r="AB53" s="112">
        <v>4.4999999999999998E-2</v>
      </c>
      <c r="AC53" s="112">
        <v>5.3999999999999999E-2</v>
      </c>
      <c r="AD53" s="112">
        <v>8.5999999999999993E-2</v>
      </c>
      <c r="AE53" s="112">
        <v>0.154</v>
      </c>
      <c r="AF53" s="64">
        <v>0.22500000000000001</v>
      </c>
      <c r="AG53" s="160" t="s">
        <v>130</v>
      </c>
      <c r="AH53" s="160" t="s">
        <v>130</v>
      </c>
      <c r="AI53" s="160" t="s">
        <v>130</v>
      </c>
      <c r="AJ53" s="24"/>
      <c r="AK53" s="24">
        <v>0.74</v>
      </c>
      <c r="AL53" s="74">
        <f t="shared" si="2"/>
        <v>181.05931081081081</v>
      </c>
      <c r="AM53" s="78">
        <f t="shared" si="7"/>
        <v>8.5000000000000006E-2</v>
      </c>
      <c r="AN53" s="78">
        <f t="shared" si="5"/>
        <v>0.151</v>
      </c>
      <c r="AO53" s="55">
        <f t="shared" si="6"/>
        <v>0.222</v>
      </c>
      <c r="AQ53" s="24">
        <v>0.74</v>
      </c>
      <c r="AR53">
        <v>8.5000000000000006E-2</v>
      </c>
      <c r="AS53">
        <v>0.151</v>
      </c>
      <c r="AT53">
        <v>0.222</v>
      </c>
    </row>
    <row r="54" spans="1:46" ht="15" thickBot="1" x14ac:dyDescent="0.35">
      <c r="A54" t="s">
        <v>129</v>
      </c>
      <c r="B54" s="5">
        <v>0.78</v>
      </c>
      <c r="C54" s="5">
        <f t="shared" si="1"/>
        <v>10.78</v>
      </c>
      <c r="D54" s="156"/>
      <c r="E54" s="156"/>
      <c r="F54" s="55">
        <v>0.08</v>
      </c>
      <c r="G54" s="55">
        <v>0.14399999999999999</v>
      </c>
      <c r="H54" s="55">
        <v>0.21199999999999999</v>
      </c>
      <c r="I54" s="156"/>
      <c r="J54" s="156"/>
      <c r="K54" s="156"/>
      <c r="L54" s="156"/>
      <c r="M54" s="156"/>
      <c r="N54" s="156"/>
      <c r="O54" s="156"/>
      <c r="P54" s="2" t="s">
        <v>140</v>
      </c>
      <c r="Y54" s="2"/>
      <c r="Z54" s="5">
        <v>0.75</v>
      </c>
      <c r="AA54" s="113">
        <v>0.75</v>
      </c>
      <c r="AB54" s="112">
        <v>4.4999999999999998E-2</v>
      </c>
      <c r="AC54" s="112">
        <v>5.1999999999999998E-2</v>
      </c>
      <c r="AD54" s="112">
        <v>8.4000000000000005E-2</v>
      </c>
      <c r="AE54" s="112">
        <v>0.14899999999999999</v>
      </c>
      <c r="AF54" s="64">
        <v>0.22</v>
      </c>
      <c r="AG54" s="160" t="s">
        <v>130</v>
      </c>
      <c r="AH54" s="160" t="s">
        <v>130</v>
      </c>
      <c r="AI54" s="160" t="s">
        <v>130</v>
      </c>
      <c r="AJ54" s="24"/>
      <c r="AK54">
        <v>0.75</v>
      </c>
      <c r="AL54" s="74">
        <f t="shared" si="2"/>
        <v>178.64518666666666</v>
      </c>
      <c r="AM54" s="78">
        <f t="shared" si="7"/>
        <v>8.4000000000000005E-2</v>
      </c>
      <c r="AN54" s="78">
        <f t="shared" si="5"/>
        <v>0.14899999999999999</v>
      </c>
      <c r="AO54" s="55">
        <f t="shared" si="6"/>
        <v>0.22</v>
      </c>
      <c r="AQ54">
        <v>0.75</v>
      </c>
      <c r="AR54">
        <v>8.4000000000000005E-2</v>
      </c>
      <c r="AS54">
        <v>0.14899999999999999</v>
      </c>
      <c r="AT54">
        <v>0.22</v>
      </c>
    </row>
    <row r="55" spans="1:46" ht="15" thickBot="1" x14ac:dyDescent="0.35">
      <c r="A55" t="s">
        <v>129</v>
      </c>
      <c r="B55" s="5">
        <v>0.79</v>
      </c>
      <c r="C55" s="5">
        <f t="shared" si="1"/>
        <v>10.79</v>
      </c>
      <c r="D55" s="156"/>
      <c r="E55" s="156"/>
      <c r="F55" s="55">
        <v>7.9000000000000001E-2</v>
      </c>
      <c r="G55" s="55">
        <v>0.14199999999999999</v>
      </c>
      <c r="H55" s="55">
        <v>0.20899999999999999</v>
      </c>
      <c r="I55" s="156"/>
      <c r="J55" s="156"/>
      <c r="K55" s="156"/>
      <c r="L55" s="156"/>
      <c r="M55" s="156"/>
      <c r="N55" s="156"/>
      <c r="O55" s="156"/>
      <c r="P55" s="2" t="s">
        <v>140</v>
      </c>
      <c r="Y55" s="2"/>
      <c r="Z55" s="5">
        <v>0.76</v>
      </c>
      <c r="AA55" s="113"/>
      <c r="AB55" s="112">
        <v>4.4999999999999998E-2</v>
      </c>
      <c r="AC55" s="112">
        <v>5.1999999999999998E-2</v>
      </c>
      <c r="AD55" s="112">
        <v>8.4000000000000005E-2</v>
      </c>
      <c r="AE55" s="112">
        <v>0.14899999999999999</v>
      </c>
      <c r="AF55" s="64">
        <v>0.22</v>
      </c>
      <c r="AG55" s="160" t="s">
        <v>130</v>
      </c>
      <c r="AH55" s="160" t="s">
        <v>130</v>
      </c>
      <c r="AI55" s="160" t="s">
        <v>130</v>
      </c>
      <c r="AJ55" s="24"/>
      <c r="AK55" s="24">
        <v>0.76</v>
      </c>
      <c r="AL55" s="74">
        <f t="shared" si="2"/>
        <v>176.29459210526315</v>
      </c>
      <c r="AM55" s="78">
        <f t="shared" si="7"/>
        <v>8.2000000000000003E-2</v>
      </c>
      <c r="AN55" s="78">
        <f t="shared" si="5"/>
        <v>0.14699999999999999</v>
      </c>
      <c r="AO55" s="55">
        <f t="shared" si="6"/>
        <v>0.217</v>
      </c>
      <c r="AQ55" s="24">
        <v>0.76</v>
      </c>
      <c r="AR55">
        <v>8.2000000000000003E-2</v>
      </c>
      <c r="AS55">
        <v>0.14699999999999999</v>
      </c>
      <c r="AT55">
        <v>0.217</v>
      </c>
    </row>
    <row r="56" spans="1:46" ht="15" thickBot="1" x14ac:dyDescent="0.35">
      <c r="A56" t="s">
        <v>129</v>
      </c>
      <c r="B56" s="5">
        <v>0.8</v>
      </c>
      <c r="C56" s="5">
        <f t="shared" si="1"/>
        <v>10.8</v>
      </c>
      <c r="D56" s="156"/>
      <c r="E56" s="156"/>
      <c r="F56" s="55">
        <v>7.6999999999999999E-2</v>
      </c>
      <c r="G56" s="55">
        <v>0.14000000000000001</v>
      </c>
      <c r="H56" s="55">
        <v>0.20699999999999999</v>
      </c>
      <c r="I56" s="156"/>
      <c r="J56" s="156"/>
      <c r="K56" s="156"/>
      <c r="L56" s="156"/>
      <c r="M56" s="156"/>
      <c r="N56" s="156"/>
      <c r="O56" s="156"/>
      <c r="P56" s="2" t="s">
        <v>140</v>
      </c>
      <c r="Y56" s="2"/>
      <c r="Z56" s="5">
        <v>0.77</v>
      </c>
      <c r="AA56" s="113">
        <v>0.77</v>
      </c>
      <c r="AB56" s="112">
        <v>4.4999999999999998E-2</v>
      </c>
      <c r="AC56" s="112">
        <v>0.05</v>
      </c>
      <c r="AD56" s="112">
        <v>8.1000000000000003E-2</v>
      </c>
      <c r="AE56" s="112">
        <v>0.14499999999999999</v>
      </c>
      <c r="AF56" s="64">
        <v>0.214</v>
      </c>
      <c r="AG56" s="160" t="s">
        <v>130</v>
      </c>
      <c r="AH56" s="160" t="s">
        <v>130</v>
      </c>
      <c r="AI56" s="160" t="s">
        <v>130</v>
      </c>
      <c r="AJ56" s="24"/>
      <c r="AK56">
        <v>0.77</v>
      </c>
      <c r="AL56" s="74">
        <f t="shared" si="2"/>
        <v>174.00505194805194</v>
      </c>
      <c r="AM56" s="78">
        <f t="shared" si="7"/>
        <v>8.1000000000000003E-2</v>
      </c>
      <c r="AN56" s="78">
        <f t="shared" si="5"/>
        <v>0.14499999999999999</v>
      </c>
      <c r="AO56" s="55">
        <f t="shared" si="6"/>
        <v>0.214</v>
      </c>
      <c r="AQ56">
        <v>0.77</v>
      </c>
      <c r="AR56">
        <v>8.1000000000000003E-2</v>
      </c>
      <c r="AS56">
        <v>0.14499999999999999</v>
      </c>
      <c r="AT56">
        <v>0.214</v>
      </c>
    </row>
    <row r="57" spans="1:46" ht="15" thickBot="1" x14ac:dyDescent="0.35">
      <c r="A57" t="s">
        <v>129</v>
      </c>
      <c r="B57" s="5">
        <v>0.81</v>
      </c>
      <c r="C57" s="5">
        <f t="shared" si="1"/>
        <v>10.81</v>
      </c>
      <c r="D57" s="156"/>
      <c r="E57" s="156"/>
      <c r="F57" s="55">
        <v>7.5999999999999998E-2</v>
      </c>
      <c r="G57" s="55">
        <v>0.13800000000000001</v>
      </c>
      <c r="H57" s="55">
        <v>0.20499999999999999</v>
      </c>
      <c r="I57" s="156"/>
      <c r="J57" s="156"/>
      <c r="K57" s="156"/>
      <c r="L57" s="156"/>
      <c r="M57" s="156"/>
      <c r="N57" s="156"/>
      <c r="O57" s="156"/>
      <c r="P57" s="2" t="s">
        <v>140</v>
      </c>
      <c r="Y57" s="2"/>
      <c r="Z57" s="5">
        <v>0.78</v>
      </c>
      <c r="AA57" s="113">
        <v>0.78</v>
      </c>
      <c r="AB57" s="112">
        <v>4.4999999999999998E-2</v>
      </c>
      <c r="AC57" s="112">
        <v>4.9000000000000002E-2</v>
      </c>
      <c r="AD57" s="112">
        <v>0.08</v>
      </c>
      <c r="AE57" s="112">
        <v>0.14399999999999999</v>
      </c>
      <c r="AF57" s="64">
        <v>0.21199999999999999</v>
      </c>
      <c r="AG57" s="160" t="s">
        <v>130</v>
      </c>
      <c r="AH57" s="160" t="s">
        <v>130</v>
      </c>
      <c r="AI57" s="160" t="s">
        <v>130</v>
      </c>
      <c r="AJ57" s="24"/>
      <c r="AK57" s="24">
        <v>0.78</v>
      </c>
      <c r="AL57" s="74">
        <f t="shared" si="2"/>
        <v>171.77421794871793</v>
      </c>
      <c r="AM57" s="78">
        <f t="shared" si="7"/>
        <v>0.08</v>
      </c>
      <c r="AN57" s="78">
        <f t="shared" si="5"/>
        <v>0.14399999999999999</v>
      </c>
      <c r="AO57" s="55">
        <f t="shared" si="6"/>
        <v>0.21199999999999999</v>
      </c>
      <c r="AQ57" s="24">
        <v>0.78</v>
      </c>
      <c r="AR57">
        <v>0.08</v>
      </c>
      <c r="AS57">
        <v>0.14399999999999999</v>
      </c>
      <c r="AT57">
        <v>0.21199999999999999</v>
      </c>
    </row>
    <row r="58" spans="1:46" ht="15" thickBot="1" x14ac:dyDescent="0.35">
      <c r="A58" t="s">
        <v>129</v>
      </c>
      <c r="B58" s="5">
        <v>0.82</v>
      </c>
      <c r="C58" s="5">
        <f t="shared" si="1"/>
        <v>10.82</v>
      </c>
      <c r="D58" s="156"/>
      <c r="E58" s="156"/>
      <c r="F58" s="55">
        <v>7.4999999999999997E-2</v>
      </c>
      <c r="G58" s="55">
        <v>0.13600000000000001</v>
      </c>
      <c r="H58" s="55">
        <v>0.20300000000000001</v>
      </c>
      <c r="I58" s="156"/>
      <c r="J58" s="156"/>
      <c r="K58" s="156"/>
      <c r="L58" s="156"/>
      <c r="M58" s="156"/>
      <c r="N58" s="156"/>
      <c r="O58" s="156"/>
      <c r="P58" s="2" t="s">
        <v>140</v>
      </c>
      <c r="Y58" s="2"/>
      <c r="Z58" s="5">
        <v>0.79</v>
      </c>
      <c r="AA58" s="113">
        <v>0.79</v>
      </c>
      <c r="AB58" s="112">
        <v>4.4999999999999998E-2</v>
      </c>
      <c r="AC58" s="112">
        <v>4.8000000000000001E-2</v>
      </c>
      <c r="AD58" s="112">
        <v>7.9000000000000001E-2</v>
      </c>
      <c r="AE58" s="112">
        <v>0.14199999999999999</v>
      </c>
      <c r="AF58" s="64">
        <v>0.20899999999999999</v>
      </c>
      <c r="AG58" s="160" t="s">
        <v>130</v>
      </c>
      <c r="AH58" s="160" t="s">
        <v>130</v>
      </c>
      <c r="AI58" s="160" t="s">
        <v>130</v>
      </c>
      <c r="AJ58" s="24"/>
      <c r="AK58">
        <v>0.79</v>
      </c>
      <c r="AL58" s="74">
        <f t="shared" si="2"/>
        <v>169.59986075949368</v>
      </c>
      <c r="AM58" s="78">
        <f t="shared" si="7"/>
        <v>7.9000000000000001E-2</v>
      </c>
      <c r="AN58" s="78">
        <f t="shared" si="5"/>
        <v>0.14199999999999999</v>
      </c>
      <c r="AO58" s="55">
        <f t="shared" si="6"/>
        <v>0.20899999999999999</v>
      </c>
      <c r="AQ58">
        <v>0.79</v>
      </c>
      <c r="AR58">
        <v>7.9000000000000001E-2</v>
      </c>
      <c r="AS58">
        <v>0.14199999999999999</v>
      </c>
      <c r="AT58">
        <v>0.20899999999999999</v>
      </c>
    </row>
    <row r="59" spans="1:46" ht="14.5" thickBot="1" x14ac:dyDescent="0.35">
      <c r="A59" t="s">
        <v>129</v>
      </c>
      <c r="B59" s="5">
        <v>0.83</v>
      </c>
      <c r="C59" s="5">
        <f t="shared" si="1"/>
        <v>10.83</v>
      </c>
      <c r="D59" s="156"/>
      <c r="E59" s="156"/>
      <c r="F59" s="55">
        <v>7.3999999999999996E-2</v>
      </c>
      <c r="G59" s="55">
        <v>0.13500000000000001</v>
      </c>
      <c r="H59" s="55">
        <v>0.2</v>
      </c>
      <c r="I59" s="156"/>
      <c r="J59" s="156"/>
      <c r="K59" s="156"/>
      <c r="L59" s="156"/>
      <c r="M59" s="156"/>
      <c r="N59" s="156"/>
      <c r="O59" s="156"/>
      <c r="P59" s="2" t="s">
        <v>140</v>
      </c>
      <c r="Y59" s="2"/>
      <c r="Z59" s="5">
        <v>0.8</v>
      </c>
      <c r="AB59" s="112">
        <v>4.4999999999999998E-2</v>
      </c>
      <c r="AC59" s="112">
        <v>4.8000000000000001E-2</v>
      </c>
      <c r="AD59" s="112">
        <v>7.9000000000000001E-2</v>
      </c>
      <c r="AE59" s="112">
        <v>0.14199999999999999</v>
      </c>
      <c r="AF59" s="64">
        <v>0.20899999999999999</v>
      </c>
      <c r="AG59" s="160" t="s">
        <v>130</v>
      </c>
      <c r="AH59" s="160" t="s">
        <v>130</v>
      </c>
      <c r="AI59" s="160" t="s">
        <v>130</v>
      </c>
      <c r="AJ59" s="24"/>
      <c r="AK59" s="24">
        <v>0.8</v>
      </c>
      <c r="AL59" s="74">
        <f t="shared" si="2"/>
        <v>167.4798625</v>
      </c>
      <c r="AM59" s="78">
        <f t="shared" si="7"/>
        <v>7.6999999999999999E-2</v>
      </c>
      <c r="AN59" s="78">
        <f t="shared" si="5"/>
        <v>0.14000000000000001</v>
      </c>
      <c r="AO59" s="55">
        <f t="shared" si="6"/>
        <v>0.20699999999999999</v>
      </c>
      <c r="AQ59" s="24">
        <v>0.8</v>
      </c>
      <c r="AR59">
        <v>7.6999999999999999E-2</v>
      </c>
      <c r="AS59">
        <v>0.14000000000000001</v>
      </c>
      <c r="AT59">
        <v>0.20699999999999999</v>
      </c>
    </row>
    <row r="60" spans="1:46" ht="14.5" thickBot="1" x14ac:dyDescent="0.35">
      <c r="A60" t="s">
        <v>129</v>
      </c>
      <c r="B60" s="5">
        <v>0.84</v>
      </c>
      <c r="C60" s="5">
        <f t="shared" si="1"/>
        <v>10.84</v>
      </c>
      <c r="D60" s="156"/>
      <c r="E60" s="156"/>
      <c r="F60" s="55">
        <v>7.2999999999999995E-2</v>
      </c>
      <c r="G60" s="55">
        <v>0.13300000000000001</v>
      </c>
      <c r="H60" s="55">
        <v>0.19800000000000001</v>
      </c>
      <c r="I60" s="156"/>
      <c r="J60" s="156"/>
      <c r="K60" s="156"/>
      <c r="L60" s="156"/>
      <c r="M60" s="156"/>
      <c r="N60" s="156"/>
      <c r="O60" s="156"/>
      <c r="P60" s="2" t="s">
        <v>140</v>
      </c>
      <c r="Y60" s="2"/>
      <c r="Z60" s="5">
        <v>0.81</v>
      </c>
      <c r="AB60" s="112">
        <v>4.4999999999999998E-2</v>
      </c>
      <c r="AC60" s="112">
        <v>4.8000000000000001E-2</v>
      </c>
      <c r="AD60" s="112">
        <v>7.9000000000000001E-2</v>
      </c>
      <c r="AE60" s="112">
        <v>0.14199999999999999</v>
      </c>
      <c r="AF60" s="64">
        <v>0.20899999999999999</v>
      </c>
      <c r="AG60" s="160" t="s">
        <v>130</v>
      </c>
      <c r="AH60" s="160" t="s">
        <v>130</v>
      </c>
      <c r="AI60" s="160" t="s">
        <v>130</v>
      </c>
      <c r="AJ60" s="24"/>
      <c r="AK60">
        <v>0.81</v>
      </c>
      <c r="AL60" s="74">
        <f t="shared" si="2"/>
        <v>165.41220987654322</v>
      </c>
      <c r="AM60" s="78">
        <f t="shared" si="7"/>
        <v>7.5999999999999998E-2</v>
      </c>
      <c r="AN60" s="78">
        <f t="shared" si="5"/>
        <v>0.13800000000000001</v>
      </c>
      <c r="AO60" s="55">
        <f t="shared" si="6"/>
        <v>0.20499999999999999</v>
      </c>
      <c r="AQ60">
        <v>0.81</v>
      </c>
      <c r="AR60">
        <v>7.5999999999999998E-2</v>
      </c>
      <c r="AS60">
        <v>0.13800000000000001</v>
      </c>
      <c r="AT60">
        <v>0.20499999999999999</v>
      </c>
    </row>
    <row r="61" spans="1:46" ht="14.5" thickBot="1" x14ac:dyDescent="0.35">
      <c r="A61" t="s">
        <v>129</v>
      </c>
      <c r="B61" s="5">
        <v>0.85</v>
      </c>
      <c r="C61" s="5">
        <f t="shared" si="1"/>
        <v>10.85</v>
      </c>
      <c r="D61" s="156"/>
      <c r="E61" s="156"/>
      <c r="F61" s="55">
        <v>7.1999999999999995E-2</v>
      </c>
      <c r="G61" s="55">
        <v>0.13100000000000001</v>
      </c>
      <c r="H61" s="55">
        <v>0.19600000000000001</v>
      </c>
      <c r="I61" s="156"/>
      <c r="J61" s="156"/>
      <c r="K61" s="156"/>
      <c r="L61" s="156"/>
      <c r="M61" s="156"/>
      <c r="N61" s="156"/>
      <c r="O61" s="156"/>
      <c r="P61" s="2" t="s">
        <v>140</v>
      </c>
      <c r="Y61" s="2"/>
      <c r="Z61" s="5">
        <v>0.82</v>
      </c>
      <c r="AB61" s="112">
        <v>4.4999999999999998E-2</v>
      </c>
      <c r="AC61" s="112">
        <v>4.8000000000000001E-2</v>
      </c>
      <c r="AD61" s="112">
        <v>7.9000000000000001E-2</v>
      </c>
      <c r="AE61" s="112">
        <v>0.14199999999999999</v>
      </c>
      <c r="AF61" s="64">
        <v>0.20899999999999999</v>
      </c>
      <c r="AG61" s="160" t="s">
        <v>130</v>
      </c>
      <c r="AH61" s="160" t="s">
        <v>130</v>
      </c>
      <c r="AI61" s="160" t="s">
        <v>130</v>
      </c>
      <c r="AJ61" s="24"/>
      <c r="AK61" s="24">
        <v>0.82</v>
      </c>
      <c r="AL61" s="74">
        <f t="shared" si="2"/>
        <v>163.39498780487807</v>
      </c>
      <c r="AM61" s="78">
        <f t="shared" si="7"/>
        <v>7.4999999999999997E-2</v>
      </c>
      <c r="AN61" s="78">
        <f t="shared" si="5"/>
        <v>0.13600000000000001</v>
      </c>
      <c r="AO61" s="55">
        <f t="shared" si="6"/>
        <v>0.20300000000000001</v>
      </c>
      <c r="AQ61" s="24">
        <v>0.82</v>
      </c>
      <c r="AR61">
        <v>7.4999999999999997E-2</v>
      </c>
      <c r="AS61">
        <v>0.13600000000000001</v>
      </c>
      <c r="AT61">
        <v>0.20300000000000001</v>
      </c>
    </row>
    <row r="62" spans="1:46" ht="15" thickBot="1" x14ac:dyDescent="0.35">
      <c r="A62" t="s">
        <v>129</v>
      </c>
      <c r="B62" s="5">
        <v>0.86</v>
      </c>
      <c r="C62" s="5">
        <f t="shared" si="1"/>
        <v>10.86</v>
      </c>
      <c r="D62" s="156"/>
      <c r="E62" s="156"/>
      <c r="F62" s="55">
        <v>7.0999999999999994E-2</v>
      </c>
      <c r="G62" s="55">
        <v>0.13</v>
      </c>
      <c r="H62" s="55">
        <v>0.19400000000000001</v>
      </c>
      <c r="I62" s="156"/>
      <c r="J62" s="156"/>
      <c r="K62" s="156"/>
      <c r="L62" s="156"/>
      <c r="M62" s="156"/>
      <c r="N62" s="156"/>
      <c r="O62" s="156"/>
      <c r="P62" s="2" t="s">
        <v>140</v>
      </c>
      <c r="Y62" s="2"/>
      <c r="Z62" s="5">
        <v>0.83</v>
      </c>
      <c r="AA62" s="113">
        <v>0.83</v>
      </c>
      <c r="AB62" s="112">
        <v>4.3999999999999997E-2</v>
      </c>
      <c r="AC62" s="112">
        <v>4.4999999999999998E-2</v>
      </c>
      <c r="AD62" s="112">
        <v>7.3999999999999996E-2</v>
      </c>
      <c r="AE62" s="112">
        <v>0.13500000000000001</v>
      </c>
      <c r="AF62" s="64">
        <v>0.2</v>
      </c>
      <c r="AG62" s="160" t="s">
        <v>130</v>
      </c>
      <c r="AH62" s="160" t="s">
        <v>130</v>
      </c>
      <c r="AI62" s="160" t="s">
        <v>130</v>
      </c>
      <c r="AJ62" s="24"/>
      <c r="AK62">
        <v>0.83</v>
      </c>
      <c r="AL62" s="74">
        <f t="shared" si="2"/>
        <v>161.42637349397592</v>
      </c>
      <c r="AM62" s="78">
        <f t="shared" si="7"/>
        <v>7.3999999999999996E-2</v>
      </c>
      <c r="AN62" s="78">
        <f t="shared" si="5"/>
        <v>0.13500000000000001</v>
      </c>
      <c r="AO62" s="55">
        <f t="shared" si="6"/>
        <v>0.2</v>
      </c>
      <c r="AQ62">
        <v>0.83</v>
      </c>
      <c r="AR62">
        <v>7.3999999999999996E-2</v>
      </c>
      <c r="AS62">
        <v>0.13500000000000001</v>
      </c>
      <c r="AT62">
        <v>0.2</v>
      </c>
    </row>
    <row r="63" spans="1:46" ht="15" thickBot="1" x14ac:dyDescent="0.35">
      <c r="A63" t="s">
        <v>129</v>
      </c>
      <c r="B63" s="5">
        <v>0.87</v>
      </c>
      <c r="C63" s="5">
        <f t="shared" si="1"/>
        <v>10.87</v>
      </c>
      <c r="D63" s="156"/>
      <c r="E63" s="156"/>
      <c r="F63" s="55">
        <v>7.0999999999999994E-2</v>
      </c>
      <c r="G63" s="55">
        <v>0.129</v>
      </c>
      <c r="H63" s="55">
        <v>0.192</v>
      </c>
      <c r="I63" s="156"/>
      <c r="J63" s="156"/>
      <c r="K63" s="156"/>
      <c r="L63" s="156"/>
      <c r="M63" s="156"/>
      <c r="N63" s="156"/>
      <c r="O63" s="156"/>
      <c r="P63" s="2" t="s">
        <v>140</v>
      </c>
      <c r="Y63" s="2"/>
      <c r="Z63" s="5">
        <v>0.84</v>
      </c>
      <c r="AA63" s="113">
        <v>0.84</v>
      </c>
      <c r="AB63" s="112">
        <v>4.3999999999999997E-2</v>
      </c>
      <c r="AC63" s="112">
        <v>4.3999999999999997E-2</v>
      </c>
      <c r="AD63" s="112">
        <v>7.2999999999999995E-2</v>
      </c>
      <c r="AE63" s="112">
        <v>0.13300000000000001</v>
      </c>
      <c r="AF63" s="64">
        <v>0.19800000000000001</v>
      </c>
      <c r="AG63" s="160" t="s">
        <v>130</v>
      </c>
      <c r="AH63" s="160" t="s">
        <v>130</v>
      </c>
      <c r="AI63" s="160" t="s">
        <v>130</v>
      </c>
      <c r="AJ63" s="24"/>
      <c r="AK63" s="24">
        <v>0.84</v>
      </c>
      <c r="AL63" s="74">
        <f t="shared" si="2"/>
        <v>159.50463095238095</v>
      </c>
      <c r="AM63" s="78">
        <f t="shared" si="7"/>
        <v>7.2999999999999995E-2</v>
      </c>
      <c r="AN63" s="78">
        <f t="shared" si="5"/>
        <v>0.13300000000000001</v>
      </c>
      <c r="AO63" s="55">
        <f t="shared" si="6"/>
        <v>0.19800000000000001</v>
      </c>
      <c r="AQ63" s="24">
        <v>0.84</v>
      </c>
      <c r="AR63">
        <v>7.2999999999999995E-2</v>
      </c>
      <c r="AS63">
        <v>0.13300000000000001</v>
      </c>
      <c r="AT63">
        <v>0.19800000000000001</v>
      </c>
    </row>
    <row r="64" spans="1:46" ht="15" thickBot="1" x14ac:dyDescent="0.35">
      <c r="A64" t="s">
        <v>129</v>
      </c>
      <c r="B64" s="5">
        <v>0.88</v>
      </c>
      <c r="C64" s="5">
        <f t="shared" si="1"/>
        <v>10.88</v>
      </c>
      <c r="D64" s="156"/>
      <c r="E64" s="156"/>
      <c r="F64" s="55">
        <v>7.0000000000000007E-2</v>
      </c>
      <c r="G64" s="55">
        <v>0.127</v>
      </c>
      <c r="H64" s="55">
        <v>0.19</v>
      </c>
      <c r="I64" s="156"/>
      <c r="J64" s="156"/>
      <c r="K64" s="156"/>
      <c r="L64" s="156"/>
      <c r="M64" s="156"/>
      <c r="N64" s="156"/>
      <c r="O64" s="156"/>
      <c r="P64" s="2" t="s">
        <v>140</v>
      </c>
      <c r="Y64" s="2"/>
      <c r="Z64" s="5">
        <v>0.85</v>
      </c>
      <c r="AA64" s="113">
        <v>0.85</v>
      </c>
      <c r="AB64" s="112">
        <v>4.3999999999999997E-2</v>
      </c>
      <c r="AC64" s="112">
        <v>4.3999999999999997E-2</v>
      </c>
      <c r="AD64" s="112">
        <v>7.1999999999999995E-2</v>
      </c>
      <c r="AE64" s="112">
        <v>0.13200000000000001</v>
      </c>
      <c r="AF64" s="64">
        <v>0.19600000000000001</v>
      </c>
      <c r="AG64" s="160" t="s">
        <v>130</v>
      </c>
      <c r="AH64" s="160" t="s">
        <v>130</v>
      </c>
      <c r="AI64" s="160" t="s">
        <v>130</v>
      </c>
      <c r="AJ64" s="24"/>
      <c r="AK64">
        <v>0.85</v>
      </c>
      <c r="AL64" s="79">
        <f t="shared" si="2"/>
        <v>157.62810588235294</v>
      </c>
      <c r="AM64" s="78">
        <f t="shared" si="7"/>
        <v>7.1999999999999995E-2</v>
      </c>
      <c r="AN64" s="78">
        <f t="shared" si="5"/>
        <v>0.13100000000000001</v>
      </c>
      <c r="AO64" s="55">
        <f t="shared" si="6"/>
        <v>0.19600000000000001</v>
      </c>
      <c r="AQ64">
        <v>0.85</v>
      </c>
      <c r="AR64">
        <v>7.1999999999999995E-2</v>
      </c>
      <c r="AS64">
        <v>0.13100000000000001</v>
      </c>
      <c r="AT64">
        <v>0.19600000000000001</v>
      </c>
    </row>
    <row r="65" spans="1:46" ht="15" thickBot="1" x14ac:dyDescent="0.35">
      <c r="A65" t="s">
        <v>129</v>
      </c>
      <c r="B65" s="5">
        <v>0.89</v>
      </c>
      <c r="C65" s="5">
        <f t="shared" si="1"/>
        <v>10.89</v>
      </c>
      <c r="D65" s="156"/>
      <c r="E65" s="156"/>
      <c r="F65" s="55">
        <v>6.9000000000000006E-2</v>
      </c>
      <c r="G65" s="55">
        <v>0.126</v>
      </c>
      <c r="H65" s="55">
        <v>0.188</v>
      </c>
      <c r="I65" s="156"/>
      <c r="J65" s="156"/>
      <c r="K65" s="156"/>
      <c r="L65" s="156"/>
      <c r="M65" s="156"/>
      <c r="N65" s="156"/>
      <c r="O65" s="156"/>
      <c r="P65" s="2" t="s">
        <v>140</v>
      </c>
      <c r="Z65" s="5">
        <v>0.86</v>
      </c>
      <c r="AA65" s="113">
        <v>0.86</v>
      </c>
      <c r="AB65" s="112">
        <v>4.2999999999999997E-2</v>
      </c>
      <c r="AC65" s="112">
        <v>4.2999999999999997E-2</v>
      </c>
      <c r="AD65" s="112">
        <v>7.1999999999999995E-2</v>
      </c>
      <c r="AE65" s="112">
        <v>0.13</v>
      </c>
      <c r="AF65" s="64">
        <v>0.19400000000000001</v>
      </c>
      <c r="AG65" s="160" t="s">
        <v>130</v>
      </c>
      <c r="AH65" s="160" t="s">
        <v>130</v>
      </c>
      <c r="AI65" s="160" t="s">
        <v>130</v>
      </c>
      <c r="AJ65" s="24"/>
      <c r="AK65" s="24">
        <v>0.86</v>
      </c>
      <c r="AL65" s="79">
        <f t="shared" si="2"/>
        <v>155.79522093023257</v>
      </c>
      <c r="AM65" s="78">
        <f t="shared" si="7"/>
        <v>7.0999999999999994E-2</v>
      </c>
      <c r="AN65" s="78">
        <f t="shared" si="5"/>
        <v>0.13</v>
      </c>
      <c r="AO65" s="55">
        <f t="shared" si="6"/>
        <v>0.19400000000000001</v>
      </c>
      <c r="AQ65" s="24">
        <v>0.86</v>
      </c>
      <c r="AR65">
        <v>7.0999999999999994E-2</v>
      </c>
      <c r="AS65">
        <v>0.13</v>
      </c>
      <c r="AT65">
        <v>0.19400000000000001</v>
      </c>
    </row>
    <row r="66" spans="1:46" ht="14.5" thickBot="1" x14ac:dyDescent="0.35">
      <c r="A66" t="s">
        <v>129</v>
      </c>
      <c r="B66" s="5">
        <v>0.9</v>
      </c>
      <c r="C66" s="5">
        <f t="shared" si="1"/>
        <v>10.9</v>
      </c>
      <c r="D66" s="156"/>
      <c r="E66" s="156"/>
      <c r="F66" s="55">
        <v>6.8000000000000005E-2</v>
      </c>
      <c r="G66" s="55">
        <v>0.124</v>
      </c>
      <c r="H66" s="55">
        <v>0.186</v>
      </c>
      <c r="I66" s="156"/>
      <c r="J66" s="156"/>
      <c r="K66" s="156"/>
      <c r="L66" s="156"/>
      <c r="M66" s="156"/>
      <c r="N66" s="156"/>
      <c r="O66" s="156"/>
      <c r="P66" s="2" t="s">
        <v>140</v>
      </c>
      <c r="Z66" s="5">
        <v>0.87</v>
      </c>
      <c r="AB66" s="112">
        <v>4.2999999999999997E-2</v>
      </c>
      <c r="AC66" s="112">
        <v>4.2999999999999997E-2</v>
      </c>
      <c r="AD66" s="112">
        <v>7.1999999999999995E-2</v>
      </c>
      <c r="AE66" s="112">
        <v>0.13</v>
      </c>
      <c r="AF66" s="64">
        <v>0.19400000000000001</v>
      </c>
      <c r="AG66" s="160" t="s">
        <v>130</v>
      </c>
      <c r="AH66" s="160" t="s">
        <v>130</v>
      </c>
      <c r="AI66" s="160" t="s">
        <v>130</v>
      </c>
      <c r="AJ66" s="24"/>
      <c r="AK66">
        <v>0.87</v>
      </c>
      <c r="AL66" s="75">
        <f t="shared" si="2"/>
        <v>154.00447126436782</v>
      </c>
      <c r="AM66" s="80">
        <f>ROUND(((0.0131*AL66)-0.225)*0.03937,3)</f>
        <v>7.0999999999999994E-2</v>
      </c>
      <c r="AN66" s="81">
        <f>ROUND(((0.0203*AL66)+0.14)*0.03937,3)</f>
        <v>0.129</v>
      </c>
      <c r="AO66" s="55">
        <f t="shared" si="6"/>
        <v>0.192</v>
      </c>
      <c r="AQ66">
        <v>0.87</v>
      </c>
      <c r="AR66">
        <v>7.0999999999999994E-2</v>
      </c>
      <c r="AS66">
        <v>0.129</v>
      </c>
      <c r="AT66">
        <v>0.192</v>
      </c>
    </row>
    <row r="67" spans="1:46" ht="14.5" thickBot="1" x14ac:dyDescent="0.35">
      <c r="A67" t="s">
        <v>129</v>
      </c>
      <c r="B67" s="5">
        <v>0.91</v>
      </c>
      <c r="C67" s="5">
        <f t="shared" si="1"/>
        <v>10.91</v>
      </c>
      <c r="D67" s="156"/>
      <c r="E67" s="156"/>
      <c r="F67" s="55">
        <v>6.7000000000000004E-2</v>
      </c>
      <c r="G67" s="55">
        <v>0.123</v>
      </c>
      <c r="H67" s="55">
        <v>0.185</v>
      </c>
      <c r="I67" s="156"/>
      <c r="J67" s="156"/>
      <c r="K67" s="156"/>
      <c r="L67" s="156"/>
      <c r="M67" s="156"/>
      <c r="N67" s="156"/>
      <c r="O67" s="156"/>
      <c r="P67" s="2" t="s">
        <v>140</v>
      </c>
      <c r="Z67" s="5">
        <v>0.88</v>
      </c>
      <c r="AB67" s="112">
        <v>4.2999999999999997E-2</v>
      </c>
      <c r="AC67" s="112">
        <v>4.2999999999999997E-2</v>
      </c>
      <c r="AD67" s="112">
        <v>7.1999999999999995E-2</v>
      </c>
      <c r="AE67" s="112">
        <v>0.13</v>
      </c>
      <c r="AF67" s="64">
        <v>0.19400000000000001</v>
      </c>
      <c r="AG67" s="160" t="s">
        <v>130</v>
      </c>
      <c r="AH67" s="160" t="s">
        <v>130</v>
      </c>
      <c r="AI67" s="160" t="s">
        <v>130</v>
      </c>
      <c r="AJ67" s="24"/>
      <c r="AK67" s="24">
        <v>0.88</v>
      </c>
      <c r="AL67" s="75">
        <f t="shared" si="2"/>
        <v>152.25442045454545</v>
      </c>
      <c r="AM67" s="80">
        <f t="shared" ref="AM67:AM130" si="8">ROUND(((0.0131*AL67)-0.225)*0.03937,3)</f>
        <v>7.0000000000000007E-2</v>
      </c>
      <c r="AN67" s="81">
        <f t="shared" ref="AN67:AN130" si="9">ROUND(((0.0203*AL67)+0.14)*0.03937,3)</f>
        <v>0.127</v>
      </c>
      <c r="AO67" s="55">
        <f t="shared" si="6"/>
        <v>0.19</v>
      </c>
      <c r="AQ67" s="24">
        <v>0.88</v>
      </c>
      <c r="AR67">
        <v>7.0000000000000007E-2</v>
      </c>
      <c r="AS67">
        <v>0.127</v>
      </c>
      <c r="AT67">
        <v>0.19</v>
      </c>
    </row>
    <row r="68" spans="1:46" ht="15" thickBot="1" x14ac:dyDescent="0.35">
      <c r="A68" t="s">
        <v>129</v>
      </c>
      <c r="B68" s="5">
        <v>0.92</v>
      </c>
      <c r="C68" s="5">
        <f t="shared" si="1"/>
        <v>10.92</v>
      </c>
      <c r="D68" s="156"/>
      <c r="E68" s="156"/>
      <c r="F68" s="55">
        <v>6.6000000000000003E-2</v>
      </c>
      <c r="G68" s="55">
        <v>0.122</v>
      </c>
      <c r="H68" s="55">
        <v>0.183</v>
      </c>
      <c r="I68" s="156"/>
      <c r="J68" s="156"/>
      <c r="K68" s="156"/>
      <c r="L68" s="156"/>
      <c r="M68" s="156"/>
      <c r="N68" s="156"/>
      <c r="O68" s="156"/>
      <c r="P68" s="2" t="s">
        <v>140</v>
      </c>
      <c r="Z68" s="5">
        <v>0.89</v>
      </c>
      <c r="AA68" s="113">
        <v>0.89</v>
      </c>
      <c r="AB68" s="112">
        <v>4.2000000000000003E-2</v>
      </c>
      <c r="AC68" s="112">
        <v>4.2000000000000003E-2</v>
      </c>
      <c r="AD68" s="112">
        <v>6.9000000000000006E-2</v>
      </c>
      <c r="AE68" s="112">
        <v>0.126</v>
      </c>
      <c r="AF68" s="64">
        <v>0.188</v>
      </c>
      <c r="AG68" s="160" t="s">
        <v>130</v>
      </c>
      <c r="AH68" s="160" t="s">
        <v>130</v>
      </c>
      <c r="AI68" s="160" t="s">
        <v>130</v>
      </c>
      <c r="AJ68" s="24"/>
      <c r="AK68">
        <v>0.89</v>
      </c>
      <c r="AL68" s="75">
        <f t="shared" si="2"/>
        <v>150.54369662921349</v>
      </c>
      <c r="AM68" s="80">
        <f t="shared" si="8"/>
        <v>6.9000000000000006E-2</v>
      </c>
      <c r="AN68" s="81">
        <f t="shared" si="9"/>
        <v>0.126</v>
      </c>
      <c r="AO68" s="55">
        <f t="shared" si="6"/>
        <v>0.188</v>
      </c>
      <c r="AQ68">
        <v>0.89</v>
      </c>
      <c r="AR68">
        <v>6.9000000000000006E-2</v>
      </c>
      <c r="AS68">
        <v>0.126</v>
      </c>
      <c r="AT68">
        <v>0.188</v>
      </c>
    </row>
    <row r="69" spans="1:46" ht="14.5" thickBot="1" x14ac:dyDescent="0.35">
      <c r="A69" t="s">
        <v>129</v>
      </c>
      <c r="B69" s="5">
        <v>0.93</v>
      </c>
      <c r="C69" s="5">
        <f t="shared" si="1"/>
        <v>10.93</v>
      </c>
      <c r="D69" s="156"/>
      <c r="E69" s="156"/>
      <c r="F69" s="55">
        <v>6.5000000000000002E-2</v>
      </c>
      <c r="G69" s="55">
        <v>0.121</v>
      </c>
      <c r="H69" s="55">
        <v>0.18099999999999999</v>
      </c>
      <c r="I69" s="156"/>
      <c r="J69" s="156"/>
      <c r="K69" s="156"/>
      <c r="L69" s="156"/>
      <c r="M69" s="156"/>
      <c r="N69" s="156"/>
      <c r="O69" s="156"/>
      <c r="P69" s="2" t="s">
        <v>140</v>
      </c>
      <c r="Z69" s="5">
        <v>0.9</v>
      </c>
      <c r="AB69" s="112">
        <v>4.2000000000000003E-2</v>
      </c>
      <c r="AC69" s="112">
        <v>4.2000000000000003E-2</v>
      </c>
      <c r="AD69" s="112">
        <v>6.9000000000000006E-2</v>
      </c>
      <c r="AE69" s="112">
        <v>0.126</v>
      </c>
      <c r="AF69" s="64">
        <v>0.188</v>
      </c>
      <c r="AG69" s="160" t="s">
        <v>130</v>
      </c>
      <c r="AH69" s="160" t="s">
        <v>130</v>
      </c>
      <c r="AI69" s="160" t="s">
        <v>130</v>
      </c>
      <c r="AJ69" s="24"/>
      <c r="AK69" s="24">
        <v>0.90000000000000102</v>
      </c>
      <c r="AL69" s="75">
        <f t="shared" si="2"/>
        <v>148.87098888888872</v>
      </c>
      <c r="AM69" s="80">
        <f t="shared" si="8"/>
        <v>6.8000000000000005E-2</v>
      </c>
      <c r="AN69" s="81">
        <f t="shared" si="9"/>
        <v>0.124</v>
      </c>
      <c r="AO69" s="55">
        <f t="shared" si="6"/>
        <v>0.186</v>
      </c>
      <c r="AQ69" s="24">
        <v>0.90000000000000102</v>
      </c>
      <c r="AR69">
        <v>6.8000000000000005E-2</v>
      </c>
      <c r="AS69">
        <v>0.124</v>
      </c>
      <c r="AT69">
        <v>0.186</v>
      </c>
    </row>
    <row r="70" spans="1:46" ht="15" thickBot="1" x14ac:dyDescent="0.35">
      <c r="A70" t="s">
        <v>129</v>
      </c>
      <c r="B70" s="5">
        <v>0.94</v>
      </c>
      <c r="C70" s="5">
        <f t="shared" si="1"/>
        <v>10.94</v>
      </c>
      <c r="D70" s="156"/>
      <c r="E70" s="156"/>
      <c r="F70" s="55">
        <v>6.5000000000000002E-2</v>
      </c>
      <c r="G70" s="55">
        <v>0.11899999999999999</v>
      </c>
      <c r="H70" s="55">
        <v>0.17899999999999999</v>
      </c>
      <c r="I70" s="156"/>
      <c r="J70" s="156"/>
      <c r="K70" s="156"/>
      <c r="L70" s="156"/>
      <c r="M70" s="156"/>
      <c r="N70" s="156"/>
      <c r="O70" s="156"/>
      <c r="P70" s="2" t="s">
        <v>140</v>
      </c>
      <c r="Z70" s="5">
        <v>0.91</v>
      </c>
      <c r="AA70" s="113">
        <v>0.91</v>
      </c>
      <c r="AB70" s="112">
        <v>4.1000000000000002E-2</v>
      </c>
      <c r="AC70" s="112">
        <v>4.1000000000000002E-2</v>
      </c>
      <c r="AD70" s="112">
        <v>6.7000000000000004E-2</v>
      </c>
      <c r="AE70" s="112">
        <v>0.123</v>
      </c>
      <c r="AF70" s="64">
        <v>0.185</v>
      </c>
      <c r="AG70" s="160" t="s">
        <v>130</v>
      </c>
      <c r="AH70" s="160" t="s">
        <v>130</v>
      </c>
      <c r="AI70" s="160" t="s">
        <v>130</v>
      </c>
      <c r="AJ70" s="24"/>
      <c r="AK70">
        <v>0.91000000000000103</v>
      </c>
      <c r="AL70" s="75">
        <f t="shared" si="2"/>
        <v>147.2350439560438</v>
      </c>
      <c r="AM70" s="80">
        <f t="shared" si="8"/>
        <v>6.7000000000000004E-2</v>
      </c>
      <c r="AN70" s="81">
        <f t="shared" si="9"/>
        <v>0.123</v>
      </c>
      <c r="AO70" s="55">
        <f t="shared" si="6"/>
        <v>0.185</v>
      </c>
      <c r="AQ70">
        <v>0.91000000000000103</v>
      </c>
      <c r="AR70">
        <v>6.7000000000000004E-2</v>
      </c>
      <c r="AS70">
        <v>0.123</v>
      </c>
      <c r="AT70">
        <v>0.185</v>
      </c>
    </row>
    <row r="71" spans="1:46" ht="15" thickBot="1" x14ac:dyDescent="0.35">
      <c r="A71" t="s">
        <v>129</v>
      </c>
      <c r="B71" s="5">
        <v>0.95</v>
      </c>
      <c r="C71" s="5">
        <f t="shared" si="1"/>
        <v>10.95</v>
      </c>
      <c r="D71" s="156"/>
      <c r="E71" s="156"/>
      <c r="F71" s="55">
        <v>6.4000000000000001E-2</v>
      </c>
      <c r="G71" s="55">
        <v>0.11799999999999999</v>
      </c>
      <c r="H71" s="55">
        <v>0.17799999999999999</v>
      </c>
      <c r="I71" s="156"/>
      <c r="J71" s="156"/>
      <c r="K71" s="156"/>
      <c r="L71" s="156"/>
      <c r="M71" s="156"/>
      <c r="N71" s="156"/>
      <c r="O71" s="156"/>
      <c r="P71" s="2" t="s">
        <v>140</v>
      </c>
      <c r="Z71" s="5">
        <v>0.92</v>
      </c>
      <c r="AA71" s="113">
        <v>0.92</v>
      </c>
      <c r="AB71" s="112">
        <v>4.1000000000000002E-2</v>
      </c>
      <c r="AC71" s="112">
        <v>4.1000000000000002E-2</v>
      </c>
      <c r="AD71" s="112">
        <v>6.6000000000000003E-2</v>
      </c>
      <c r="AE71" s="112">
        <v>0.122</v>
      </c>
      <c r="AF71" s="64">
        <v>0.183</v>
      </c>
      <c r="AG71" s="160" t="s">
        <v>130</v>
      </c>
      <c r="AH71" s="160" t="s">
        <v>130</v>
      </c>
      <c r="AI71" s="160" t="s">
        <v>130</v>
      </c>
      <c r="AJ71" s="24"/>
      <c r="AK71" s="24">
        <v>0.92000000000000104</v>
      </c>
      <c r="AL71" s="75">
        <f t="shared" si="2"/>
        <v>145.6346630434781</v>
      </c>
      <c r="AM71" s="80">
        <f t="shared" si="8"/>
        <v>6.6000000000000003E-2</v>
      </c>
      <c r="AN71" s="81">
        <f t="shared" si="9"/>
        <v>0.122</v>
      </c>
      <c r="AO71" s="55">
        <f t="shared" si="6"/>
        <v>0.183</v>
      </c>
      <c r="AQ71" s="24">
        <v>0.92000000000000104</v>
      </c>
      <c r="AR71">
        <v>6.6000000000000003E-2</v>
      </c>
      <c r="AS71">
        <v>0.122</v>
      </c>
      <c r="AT71">
        <v>0.183</v>
      </c>
    </row>
    <row r="72" spans="1:46" ht="15" thickBot="1" x14ac:dyDescent="0.35">
      <c r="A72" t="s">
        <v>129</v>
      </c>
      <c r="B72" s="5">
        <v>0.96</v>
      </c>
      <c r="C72" s="5">
        <f t="shared" si="1"/>
        <v>10.96</v>
      </c>
      <c r="D72" s="156"/>
      <c r="E72" s="156"/>
      <c r="F72" s="55">
        <v>6.3E-2</v>
      </c>
      <c r="G72" s="55">
        <v>0.11700000000000001</v>
      </c>
      <c r="H72" s="55">
        <v>0.17599999999999999</v>
      </c>
      <c r="I72" s="156"/>
      <c r="J72" s="156"/>
      <c r="K72" s="156"/>
      <c r="L72" s="156"/>
      <c r="M72" s="156"/>
      <c r="N72" s="156"/>
      <c r="O72" s="156"/>
      <c r="P72" s="2" t="s">
        <v>140</v>
      </c>
      <c r="Z72" s="5">
        <v>0.93</v>
      </c>
      <c r="AA72" s="113">
        <v>0.93</v>
      </c>
      <c r="AB72" s="112">
        <v>0.04</v>
      </c>
      <c r="AC72" s="112">
        <v>0.04</v>
      </c>
      <c r="AD72" s="112">
        <v>6.5000000000000002E-2</v>
      </c>
      <c r="AE72" s="112">
        <v>0.121</v>
      </c>
      <c r="AF72" s="64">
        <v>0.18099999999999999</v>
      </c>
      <c r="AG72" s="160" t="s">
        <v>130</v>
      </c>
      <c r="AH72" s="160" t="s">
        <v>130</v>
      </c>
      <c r="AI72" s="160" t="s">
        <v>130</v>
      </c>
      <c r="AJ72" s="24"/>
      <c r="AK72">
        <v>0.93000000000000105</v>
      </c>
      <c r="AL72" s="75">
        <f t="shared" si="2"/>
        <v>144.06869892473102</v>
      </c>
      <c r="AM72" s="80">
        <f t="shared" si="8"/>
        <v>6.5000000000000002E-2</v>
      </c>
      <c r="AN72" s="81">
        <f t="shared" si="9"/>
        <v>0.121</v>
      </c>
      <c r="AO72" s="55">
        <f t="shared" si="6"/>
        <v>0.18099999999999999</v>
      </c>
      <c r="AQ72">
        <v>0.93000000000000105</v>
      </c>
      <c r="AR72">
        <v>6.5000000000000002E-2</v>
      </c>
      <c r="AS72">
        <v>0.121</v>
      </c>
      <c r="AT72">
        <v>0.18099999999999999</v>
      </c>
    </row>
    <row r="73" spans="1:46" ht="15" thickBot="1" x14ac:dyDescent="0.35">
      <c r="A73" t="s">
        <v>129</v>
      </c>
      <c r="B73" s="5">
        <v>0.97</v>
      </c>
      <c r="C73" s="5">
        <f t="shared" ref="C73:C136" si="10">VALUE(SUBSTITUTE(1&amp;B73," ",""))</f>
        <v>10.97</v>
      </c>
      <c r="D73" s="156"/>
      <c r="E73" s="156"/>
      <c r="F73" s="55">
        <v>6.2E-2</v>
      </c>
      <c r="G73" s="55">
        <v>0.11600000000000001</v>
      </c>
      <c r="H73" s="55">
        <v>0.17399999999999999</v>
      </c>
      <c r="I73" s="156"/>
      <c r="J73" s="156"/>
      <c r="K73" s="156"/>
      <c r="L73" s="156"/>
      <c r="M73" s="156"/>
      <c r="N73" s="156"/>
      <c r="O73" s="156"/>
      <c r="P73" s="2" t="s">
        <v>140</v>
      </c>
      <c r="Z73" s="5">
        <v>0.94</v>
      </c>
      <c r="AA73" s="113">
        <v>0.94</v>
      </c>
      <c r="AB73" s="112">
        <v>0.04</v>
      </c>
      <c r="AC73" s="112">
        <v>0.04</v>
      </c>
      <c r="AD73" s="112">
        <v>6.5000000000000002E-2</v>
      </c>
      <c r="AE73" s="112">
        <v>0.11899999999999999</v>
      </c>
      <c r="AF73" s="64">
        <v>0.17899999999999999</v>
      </c>
      <c r="AG73" s="160" t="s">
        <v>130</v>
      </c>
      <c r="AH73" s="160" t="s">
        <v>130</v>
      </c>
      <c r="AI73" s="160" t="s">
        <v>130</v>
      </c>
      <c r="AJ73" s="24"/>
      <c r="AK73" s="24">
        <v>0.94000000000000095</v>
      </c>
      <c r="AL73" s="75">
        <f t="shared" si="2"/>
        <v>142.53605319148923</v>
      </c>
      <c r="AM73" s="80">
        <f t="shared" si="8"/>
        <v>6.5000000000000002E-2</v>
      </c>
      <c r="AN73" s="81">
        <f t="shared" si="9"/>
        <v>0.11899999999999999</v>
      </c>
      <c r="AO73" s="55">
        <f t="shared" si="6"/>
        <v>0.17899999999999999</v>
      </c>
      <c r="AQ73" s="24">
        <v>0.94000000000000095</v>
      </c>
      <c r="AR73">
        <v>6.5000000000000002E-2</v>
      </c>
      <c r="AS73">
        <v>0.11899999999999999</v>
      </c>
      <c r="AT73">
        <v>0.17899999999999999</v>
      </c>
    </row>
    <row r="74" spans="1:46" ht="14.5" thickBot="1" x14ac:dyDescent="0.35">
      <c r="A74" t="s">
        <v>129</v>
      </c>
      <c r="B74" s="5">
        <v>0.98</v>
      </c>
      <c r="C74" s="5">
        <f t="shared" si="10"/>
        <v>10.98</v>
      </c>
      <c r="D74" s="156"/>
      <c r="E74" s="156"/>
      <c r="F74" s="55">
        <v>6.2E-2</v>
      </c>
      <c r="G74" s="55">
        <v>0.115</v>
      </c>
      <c r="H74" s="55">
        <v>0.17299999999999999</v>
      </c>
      <c r="I74" s="156"/>
      <c r="J74" s="156"/>
      <c r="K74" s="156"/>
      <c r="L74" s="156"/>
      <c r="M74" s="156"/>
      <c r="N74" s="156"/>
      <c r="O74" s="156"/>
      <c r="P74" s="2" t="s">
        <v>140</v>
      </c>
      <c r="Z74" s="5">
        <v>0.95</v>
      </c>
      <c r="AB74" s="112">
        <v>0.04</v>
      </c>
      <c r="AC74" s="112">
        <v>0.04</v>
      </c>
      <c r="AD74" s="112">
        <v>6.5000000000000002E-2</v>
      </c>
      <c r="AE74" s="112">
        <v>0.11899999999999999</v>
      </c>
      <c r="AF74" s="64">
        <v>0.17899999999999999</v>
      </c>
      <c r="AG74" s="160" t="s">
        <v>130</v>
      </c>
      <c r="AH74" s="160" t="s">
        <v>130</v>
      </c>
      <c r="AI74" s="160" t="s">
        <v>130</v>
      </c>
      <c r="AJ74" s="24"/>
      <c r="AK74">
        <v>0.95000000000000095</v>
      </c>
      <c r="AL74" s="75">
        <f t="shared" si="2"/>
        <v>141.03567368421039</v>
      </c>
      <c r="AM74" s="80">
        <f t="shared" si="8"/>
        <v>6.4000000000000001E-2</v>
      </c>
      <c r="AN74" s="81">
        <f t="shared" si="9"/>
        <v>0.11799999999999999</v>
      </c>
      <c r="AO74" s="55">
        <f t="shared" si="6"/>
        <v>0.17799999999999999</v>
      </c>
      <c r="AQ74">
        <v>0.95000000000000095</v>
      </c>
      <c r="AR74">
        <v>6.4000000000000001E-2</v>
      </c>
      <c r="AS74">
        <v>0.11799999999999999</v>
      </c>
      <c r="AT74">
        <v>0.17799999999999999</v>
      </c>
    </row>
    <row r="75" spans="1:46" ht="15" thickBot="1" x14ac:dyDescent="0.35">
      <c r="A75" t="s">
        <v>129</v>
      </c>
      <c r="B75" s="5">
        <v>0.99</v>
      </c>
      <c r="C75" s="5">
        <f t="shared" si="10"/>
        <v>10.99</v>
      </c>
      <c r="D75" s="156"/>
      <c r="E75" s="156"/>
      <c r="F75" s="55">
        <v>6.0999999999999999E-2</v>
      </c>
      <c r="G75" s="55">
        <v>0.114</v>
      </c>
      <c r="H75" s="55">
        <v>0.17100000000000001</v>
      </c>
      <c r="I75" s="156"/>
      <c r="J75" s="156"/>
      <c r="K75" s="156"/>
      <c r="L75" s="156"/>
      <c r="M75" s="156"/>
      <c r="N75" s="156"/>
      <c r="O75" s="156"/>
      <c r="P75" s="2" t="s">
        <v>140</v>
      </c>
      <c r="Z75" s="5">
        <v>0.96</v>
      </c>
      <c r="AA75" s="113">
        <v>0.96</v>
      </c>
      <c r="AB75" s="112">
        <v>3.9E-2</v>
      </c>
      <c r="AC75" s="112">
        <v>3.9E-2</v>
      </c>
      <c r="AD75" s="112">
        <v>6.3E-2</v>
      </c>
      <c r="AE75" s="112">
        <v>0.11700000000000001</v>
      </c>
      <c r="AF75" s="64">
        <v>0.17599999999999999</v>
      </c>
      <c r="AG75" s="160" t="s">
        <v>130</v>
      </c>
      <c r="AH75" s="160" t="s">
        <v>130</v>
      </c>
      <c r="AI75" s="160" t="s">
        <v>130</v>
      </c>
      <c r="AJ75" s="24"/>
      <c r="AK75" s="24">
        <v>0.96000000000000096</v>
      </c>
      <c r="AL75" s="75">
        <f t="shared" si="2"/>
        <v>139.56655208333319</v>
      </c>
      <c r="AM75" s="80">
        <f t="shared" si="8"/>
        <v>6.3E-2</v>
      </c>
      <c r="AN75" s="81">
        <f t="shared" si="9"/>
        <v>0.11700000000000001</v>
      </c>
      <c r="AO75" s="55">
        <f t="shared" si="6"/>
        <v>0.17599999999999999</v>
      </c>
      <c r="AQ75" s="24">
        <v>0.96000000000000096</v>
      </c>
      <c r="AR75">
        <v>6.3E-2</v>
      </c>
      <c r="AS75">
        <v>0.11700000000000001</v>
      </c>
      <c r="AT75">
        <v>0.17599999999999999</v>
      </c>
    </row>
    <row r="76" spans="1:46" ht="15" thickBot="1" x14ac:dyDescent="0.35">
      <c r="A76" t="s">
        <v>129</v>
      </c>
      <c r="B76" s="5">
        <v>1</v>
      </c>
      <c r="C76" s="5">
        <f t="shared" si="10"/>
        <v>11</v>
      </c>
      <c r="D76" s="156"/>
      <c r="E76" s="156"/>
      <c r="F76" s="55">
        <v>0.06</v>
      </c>
      <c r="G76" s="55">
        <v>0.113</v>
      </c>
      <c r="H76" s="55">
        <v>0.17</v>
      </c>
      <c r="I76" s="156"/>
      <c r="J76" s="156"/>
      <c r="K76" s="156"/>
      <c r="L76" s="156"/>
      <c r="M76" s="156"/>
      <c r="N76" s="156"/>
      <c r="O76" s="156"/>
      <c r="P76" s="2" t="s">
        <v>140</v>
      </c>
      <c r="Z76" s="5">
        <v>0.97</v>
      </c>
      <c r="AA76" s="113">
        <v>0.97</v>
      </c>
      <c r="AB76" s="112">
        <v>3.9E-2</v>
      </c>
      <c r="AC76" s="112">
        <v>3.9E-2</v>
      </c>
      <c r="AD76" s="112">
        <v>6.2E-2</v>
      </c>
      <c r="AE76" s="112">
        <v>0.11600000000000001</v>
      </c>
      <c r="AF76" s="64">
        <v>0.17399999999999999</v>
      </c>
      <c r="AG76" s="160" t="s">
        <v>130</v>
      </c>
      <c r="AH76" s="160" t="s">
        <v>130</v>
      </c>
      <c r="AI76" s="160" t="s">
        <v>130</v>
      </c>
      <c r="AJ76" s="24"/>
      <c r="AK76">
        <v>0.97000000000000097</v>
      </c>
      <c r="AL76" s="75">
        <f t="shared" si="2"/>
        <v>138.12772164948441</v>
      </c>
      <c r="AM76" s="80">
        <f t="shared" si="8"/>
        <v>6.2E-2</v>
      </c>
      <c r="AN76" s="81">
        <f t="shared" si="9"/>
        <v>0.11600000000000001</v>
      </c>
      <c r="AO76" s="55">
        <f t="shared" si="6"/>
        <v>0.17399999999999999</v>
      </c>
      <c r="AQ76">
        <v>0.97000000000000097</v>
      </c>
      <c r="AR76">
        <v>6.2E-2</v>
      </c>
      <c r="AS76">
        <v>0.11600000000000001</v>
      </c>
      <c r="AT76">
        <v>0.17399999999999999</v>
      </c>
    </row>
    <row r="77" spans="1:46" ht="14.5" thickBot="1" x14ac:dyDescent="0.35">
      <c r="A77" t="s">
        <v>129</v>
      </c>
      <c r="B77" s="5">
        <v>1.01</v>
      </c>
      <c r="C77" s="5">
        <f t="shared" si="10"/>
        <v>11.01</v>
      </c>
      <c r="D77" s="156"/>
      <c r="E77" s="156"/>
      <c r="F77" s="55">
        <v>0.06</v>
      </c>
      <c r="G77" s="55">
        <v>0.112</v>
      </c>
      <c r="H77" s="55">
        <v>0.16800000000000001</v>
      </c>
      <c r="I77" s="156"/>
      <c r="J77" s="156"/>
      <c r="K77" s="156"/>
      <c r="L77" s="156"/>
      <c r="M77" s="156"/>
      <c r="N77" s="156"/>
      <c r="O77" s="156"/>
      <c r="P77" s="2" t="s">
        <v>140</v>
      </c>
      <c r="Z77" s="5">
        <v>0.98</v>
      </c>
      <c r="AB77" s="112">
        <v>3.9E-2</v>
      </c>
      <c r="AC77" s="112">
        <v>3.9E-2</v>
      </c>
      <c r="AD77" s="112">
        <v>6.2E-2</v>
      </c>
      <c r="AE77" s="112">
        <v>0.11600000000000001</v>
      </c>
      <c r="AF77" s="64">
        <v>0.17399999999999999</v>
      </c>
      <c r="AG77" s="160" t="s">
        <v>130</v>
      </c>
      <c r="AH77" s="160" t="s">
        <v>130</v>
      </c>
      <c r="AI77" s="160" t="s">
        <v>130</v>
      </c>
      <c r="AJ77" s="24"/>
      <c r="AK77" s="24">
        <v>0.98000000000000098</v>
      </c>
      <c r="AL77" s="75">
        <f t="shared" ref="AL77:AL140" si="11">133.98389/AK77</f>
        <v>136.71825510204067</v>
      </c>
      <c r="AM77" s="80">
        <f t="shared" si="8"/>
        <v>6.2E-2</v>
      </c>
      <c r="AN77" s="81">
        <f t="shared" si="9"/>
        <v>0.115</v>
      </c>
      <c r="AO77" s="55">
        <f t="shared" si="6"/>
        <v>0.17299999999999999</v>
      </c>
      <c r="AQ77" s="24">
        <v>0.98000000000000098</v>
      </c>
      <c r="AR77">
        <v>6.2E-2</v>
      </c>
      <c r="AS77">
        <v>0.115</v>
      </c>
      <c r="AT77">
        <v>0.17299999999999999</v>
      </c>
    </row>
    <row r="78" spans="1:46" ht="15" thickBot="1" x14ac:dyDescent="0.35">
      <c r="A78" t="s">
        <v>129</v>
      </c>
      <c r="B78" s="5">
        <v>1.02</v>
      </c>
      <c r="C78" s="5">
        <f t="shared" si="10"/>
        <v>11.02</v>
      </c>
      <c r="D78" s="156"/>
      <c r="E78" s="156"/>
      <c r="F78" s="55">
        <v>5.8999999999999997E-2</v>
      </c>
      <c r="G78" s="55">
        <v>0.11</v>
      </c>
      <c r="H78" s="55">
        <v>0.16700000000000001</v>
      </c>
      <c r="I78" s="156"/>
      <c r="J78" s="156"/>
      <c r="K78" s="156"/>
      <c r="L78" s="156"/>
      <c r="M78" s="156"/>
      <c r="N78" s="156"/>
      <c r="O78" s="156"/>
      <c r="P78" s="2" t="s">
        <v>140</v>
      </c>
      <c r="Z78" s="5">
        <v>0.99</v>
      </c>
      <c r="AA78" s="113">
        <v>0.99</v>
      </c>
      <c r="AB78" s="112">
        <v>3.7999999999999999E-2</v>
      </c>
      <c r="AC78" s="112">
        <v>3.7999999999999999E-2</v>
      </c>
      <c r="AD78" s="112">
        <v>6.0999999999999999E-2</v>
      </c>
      <c r="AE78" s="112">
        <v>0.114</v>
      </c>
      <c r="AF78" s="64">
        <v>0.17100000000000001</v>
      </c>
      <c r="AG78" s="160" t="s">
        <v>130</v>
      </c>
      <c r="AH78" s="160" t="s">
        <v>130</v>
      </c>
      <c r="AI78" s="160" t="s">
        <v>130</v>
      </c>
      <c r="AJ78" s="24"/>
      <c r="AK78">
        <v>0.99000000000000099</v>
      </c>
      <c r="AL78" s="75">
        <f t="shared" si="11"/>
        <v>135.33726262626249</v>
      </c>
      <c r="AM78" s="80">
        <f t="shared" si="8"/>
        <v>6.0999999999999999E-2</v>
      </c>
      <c r="AN78" s="81">
        <f t="shared" si="9"/>
        <v>0.114</v>
      </c>
      <c r="AO78" s="55">
        <f t="shared" si="6"/>
        <v>0.17100000000000001</v>
      </c>
      <c r="AQ78">
        <v>0.99000000000000099</v>
      </c>
      <c r="AR78">
        <v>6.0999999999999999E-2</v>
      </c>
      <c r="AS78">
        <v>0.114</v>
      </c>
      <c r="AT78">
        <v>0.17100000000000001</v>
      </c>
    </row>
    <row r="79" spans="1:46" ht="15" thickBot="1" x14ac:dyDescent="0.35">
      <c r="A79" t="s">
        <v>129</v>
      </c>
      <c r="B79" s="5">
        <v>1.03</v>
      </c>
      <c r="C79" s="5">
        <f t="shared" si="10"/>
        <v>11.03</v>
      </c>
      <c r="D79" s="156"/>
      <c r="E79" s="156"/>
      <c r="F79" s="55">
        <v>5.8000000000000003E-2</v>
      </c>
      <c r="G79" s="55">
        <v>0.109</v>
      </c>
      <c r="H79" s="55">
        <v>0.16500000000000001</v>
      </c>
      <c r="I79" s="156"/>
      <c r="J79" s="156"/>
      <c r="K79" s="156"/>
      <c r="L79" s="156"/>
      <c r="M79" s="156"/>
      <c r="N79" s="156"/>
      <c r="O79" s="156"/>
      <c r="P79" s="2" t="s">
        <v>140</v>
      </c>
      <c r="Z79" s="5">
        <v>1</v>
      </c>
      <c r="AA79" s="113">
        <v>1</v>
      </c>
      <c r="AB79" s="112">
        <v>3.7999999999999999E-2</v>
      </c>
      <c r="AC79" s="112">
        <v>3.7999999999999999E-2</v>
      </c>
      <c r="AD79" s="112">
        <v>0.06</v>
      </c>
      <c r="AE79" s="112">
        <v>0.113</v>
      </c>
      <c r="AF79" s="64">
        <v>0.17</v>
      </c>
      <c r="AG79" s="160" t="s">
        <v>130</v>
      </c>
      <c r="AH79" s="160" t="s">
        <v>130</v>
      </c>
      <c r="AI79" s="160" t="s">
        <v>130</v>
      </c>
      <c r="AJ79" s="24"/>
      <c r="AK79" s="24">
        <v>1</v>
      </c>
      <c r="AL79" s="75">
        <f t="shared" si="11"/>
        <v>133.98389</v>
      </c>
      <c r="AM79" s="80">
        <f t="shared" si="8"/>
        <v>0.06</v>
      </c>
      <c r="AN79" s="81">
        <f t="shared" si="9"/>
        <v>0.113</v>
      </c>
      <c r="AO79" s="55">
        <f t="shared" si="6"/>
        <v>0.17</v>
      </c>
      <c r="AQ79" s="24">
        <v>1</v>
      </c>
      <c r="AR79">
        <v>0.06</v>
      </c>
      <c r="AS79">
        <v>0.113</v>
      </c>
      <c r="AT79">
        <v>0.17</v>
      </c>
    </row>
    <row r="80" spans="1:46" ht="15" thickBot="1" x14ac:dyDescent="0.35">
      <c r="A80" t="s">
        <v>129</v>
      </c>
      <c r="B80" s="5">
        <v>1.04</v>
      </c>
      <c r="C80" s="5">
        <f t="shared" si="10"/>
        <v>11.04</v>
      </c>
      <c r="D80" s="156"/>
      <c r="E80" s="156"/>
      <c r="F80" s="55">
        <v>5.8000000000000003E-2</v>
      </c>
      <c r="G80" s="55">
        <v>0.108</v>
      </c>
      <c r="H80" s="55">
        <v>0.16400000000000001</v>
      </c>
      <c r="I80" s="156"/>
      <c r="J80" s="156"/>
      <c r="K80" s="156"/>
      <c r="L80" s="156"/>
      <c r="M80" s="156"/>
      <c r="N80" s="156"/>
      <c r="O80" s="156"/>
      <c r="P80" s="2" t="s">
        <v>140</v>
      </c>
      <c r="Z80" s="5">
        <v>1.01</v>
      </c>
      <c r="AA80" s="113">
        <v>1.01</v>
      </c>
      <c r="AB80" s="112">
        <v>3.7999999999999999E-2</v>
      </c>
      <c r="AC80" s="112">
        <v>3.7999999999999999E-2</v>
      </c>
      <c r="AD80" s="112">
        <v>0.06</v>
      </c>
      <c r="AE80" s="112">
        <v>0.112</v>
      </c>
      <c r="AF80" s="64">
        <v>0.16800000000000001</v>
      </c>
      <c r="AG80" s="160" t="s">
        <v>130</v>
      </c>
      <c r="AH80" s="160" t="s">
        <v>130</v>
      </c>
      <c r="AI80" s="160" t="s">
        <v>130</v>
      </c>
      <c r="AJ80" s="24"/>
      <c r="AK80">
        <v>1.01</v>
      </c>
      <c r="AL80" s="75">
        <f t="shared" si="11"/>
        <v>132.65731683168318</v>
      </c>
      <c r="AM80" s="80">
        <f t="shared" si="8"/>
        <v>0.06</v>
      </c>
      <c r="AN80" s="81">
        <f t="shared" si="9"/>
        <v>0.112</v>
      </c>
      <c r="AO80" s="55">
        <f t="shared" si="6"/>
        <v>0.16800000000000001</v>
      </c>
      <c r="AQ80">
        <v>1.01</v>
      </c>
      <c r="AR80">
        <v>0.06</v>
      </c>
      <c r="AS80">
        <v>0.112</v>
      </c>
      <c r="AT80">
        <v>0.16800000000000001</v>
      </c>
    </row>
    <row r="81" spans="1:46" ht="15" thickBot="1" x14ac:dyDescent="0.35">
      <c r="A81" t="s">
        <v>129</v>
      </c>
      <c r="B81" s="5">
        <v>1.05</v>
      </c>
      <c r="C81" s="5">
        <f t="shared" si="10"/>
        <v>11.05</v>
      </c>
      <c r="D81" s="156"/>
      <c r="E81" s="156"/>
      <c r="F81" s="55">
        <v>5.7000000000000002E-2</v>
      </c>
      <c r="G81" s="55">
        <v>0.107</v>
      </c>
      <c r="H81" s="55">
        <v>0.16300000000000001</v>
      </c>
      <c r="I81" s="156"/>
      <c r="J81" s="156"/>
      <c r="K81" s="156"/>
      <c r="L81" s="156"/>
      <c r="M81" s="156"/>
      <c r="N81" s="156"/>
      <c r="O81" s="156"/>
      <c r="P81" s="2" t="s">
        <v>140</v>
      </c>
      <c r="Z81" s="5">
        <v>1.02</v>
      </c>
      <c r="AA81" s="113">
        <v>1.02</v>
      </c>
      <c r="AB81" s="112">
        <v>3.6999999999999998E-2</v>
      </c>
      <c r="AC81" s="112">
        <v>3.6999999999999998E-2</v>
      </c>
      <c r="AD81" s="112">
        <v>5.8999999999999997E-2</v>
      </c>
      <c r="AE81" s="112">
        <v>0.111</v>
      </c>
      <c r="AF81" s="64">
        <v>0.16700000000000001</v>
      </c>
      <c r="AG81" s="160" t="s">
        <v>130</v>
      </c>
      <c r="AH81" s="160" t="s">
        <v>130</v>
      </c>
      <c r="AI81" s="160" t="s">
        <v>130</v>
      </c>
      <c r="AJ81" s="24"/>
      <c r="AK81" s="24">
        <v>1.02</v>
      </c>
      <c r="AL81" s="75">
        <f t="shared" si="11"/>
        <v>131.35675490196078</v>
      </c>
      <c r="AM81" s="80">
        <f t="shared" si="8"/>
        <v>5.8999999999999997E-2</v>
      </c>
      <c r="AN81" s="81">
        <f t="shared" si="9"/>
        <v>0.11</v>
      </c>
      <c r="AO81" s="55">
        <f t="shared" si="6"/>
        <v>0.16700000000000001</v>
      </c>
      <c r="AQ81" s="24">
        <v>1.02</v>
      </c>
      <c r="AR81">
        <v>5.8999999999999997E-2</v>
      </c>
      <c r="AS81">
        <v>0.11</v>
      </c>
      <c r="AT81">
        <v>0.16700000000000001</v>
      </c>
    </row>
    <row r="82" spans="1:46" ht="15" thickBot="1" x14ac:dyDescent="0.35">
      <c r="A82" t="s">
        <v>129</v>
      </c>
      <c r="B82" s="5">
        <v>1.06</v>
      </c>
      <c r="C82" s="5">
        <f t="shared" si="10"/>
        <v>11.06</v>
      </c>
      <c r="D82" s="156"/>
      <c r="E82" s="156"/>
      <c r="F82" s="55">
        <v>5.6000000000000001E-2</v>
      </c>
      <c r="G82" s="55">
        <v>0.107</v>
      </c>
      <c r="H82" s="55">
        <v>0.161</v>
      </c>
      <c r="I82" s="156"/>
      <c r="J82" s="156"/>
      <c r="K82" s="156"/>
      <c r="L82" s="156"/>
      <c r="M82" s="156"/>
      <c r="N82" s="156"/>
      <c r="O82" s="156"/>
      <c r="P82" s="2" t="s">
        <v>140</v>
      </c>
      <c r="Z82" s="5">
        <v>1.03</v>
      </c>
      <c r="AA82" s="113">
        <v>1.03</v>
      </c>
      <c r="AB82" s="112">
        <v>3.6999999999999998E-2</v>
      </c>
      <c r="AC82" s="112">
        <v>3.6999999999999998E-2</v>
      </c>
      <c r="AD82" s="112">
        <v>5.8000000000000003E-2</v>
      </c>
      <c r="AE82" s="112">
        <v>0.109</v>
      </c>
      <c r="AF82" s="64">
        <v>0.16500000000000001</v>
      </c>
      <c r="AG82" s="160" t="s">
        <v>130</v>
      </c>
      <c r="AH82" s="160" t="s">
        <v>130</v>
      </c>
      <c r="AI82" s="160" t="s">
        <v>130</v>
      </c>
      <c r="AJ82" s="24"/>
      <c r="AK82">
        <v>1.03</v>
      </c>
      <c r="AL82" s="75">
        <f t="shared" si="11"/>
        <v>130.08144660194174</v>
      </c>
      <c r="AM82" s="80">
        <f t="shared" si="8"/>
        <v>5.8000000000000003E-2</v>
      </c>
      <c r="AN82" s="81">
        <f t="shared" si="9"/>
        <v>0.109</v>
      </c>
      <c r="AO82" s="55">
        <f t="shared" si="6"/>
        <v>0.16500000000000001</v>
      </c>
      <c r="AQ82">
        <v>1.03</v>
      </c>
      <c r="AR82">
        <v>5.8000000000000003E-2</v>
      </c>
      <c r="AS82">
        <v>0.109</v>
      </c>
      <c r="AT82">
        <v>0.16500000000000001</v>
      </c>
    </row>
    <row r="83" spans="1:46" ht="15" thickBot="1" x14ac:dyDescent="0.35">
      <c r="A83" t="s">
        <v>129</v>
      </c>
      <c r="B83" s="5">
        <v>1.07</v>
      </c>
      <c r="C83" s="5">
        <f t="shared" si="10"/>
        <v>11.07</v>
      </c>
      <c r="D83" s="156"/>
      <c r="E83" s="156"/>
      <c r="F83" s="55">
        <v>5.6000000000000001E-2</v>
      </c>
      <c r="G83" s="55">
        <v>0.106</v>
      </c>
      <c r="H83" s="55">
        <v>0.16</v>
      </c>
      <c r="I83" s="156"/>
      <c r="J83" s="156"/>
      <c r="K83" s="156"/>
      <c r="L83" s="156"/>
      <c r="M83" s="156"/>
      <c r="N83" s="156"/>
      <c r="O83" s="156"/>
      <c r="P83" s="2" t="s">
        <v>140</v>
      </c>
      <c r="Z83" s="5">
        <v>1.04</v>
      </c>
      <c r="AA83" s="113">
        <v>1.04</v>
      </c>
      <c r="AB83" s="112">
        <v>3.6999999999999998E-2</v>
      </c>
      <c r="AC83" s="112">
        <v>3.6999999999999998E-2</v>
      </c>
      <c r="AD83" s="112">
        <v>5.8000000000000003E-2</v>
      </c>
      <c r="AE83" s="112">
        <v>0.108</v>
      </c>
      <c r="AF83" s="64">
        <v>0.16400000000000001</v>
      </c>
      <c r="AG83" s="160" t="s">
        <v>130</v>
      </c>
      <c r="AH83" s="160" t="s">
        <v>130</v>
      </c>
      <c r="AI83" s="160" t="s">
        <v>130</v>
      </c>
      <c r="AJ83" s="24"/>
      <c r="AK83" s="24">
        <v>1.04</v>
      </c>
      <c r="AL83" s="75">
        <f t="shared" si="11"/>
        <v>128.83066346153845</v>
      </c>
      <c r="AM83" s="80">
        <f t="shared" si="8"/>
        <v>5.8000000000000003E-2</v>
      </c>
      <c r="AN83" s="81">
        <f t="shared" si="9"/>
        <v>0.108</v>
      </c>
      <c r="AO83" s="55">
        <f t="shared" si="6"/>
        <v>0.16400000000000001</v>
      </c>
      <c r="AQ83" s="24">
        <v>1.04</v>
      </c>
      <c r="AR83">
        <v>5.8000000000000003E-2</v>
      </c>
      <c r="AS83">
        <v>0.108</v>
      </c>
      <c r="AT83">
        <v>0.16400000000000001</v>
      </c>
    </row>
    <row r="84" spans="1:46" ht="14.5" thickBot="1" x14ac:dyDescent="0.35">
      <c r="A84" t="s">
        <v>129</v>
      </c>
      <c r="B84" s="5">
        <v>1.08</v>
      </c>
      <c r="C84" s="5">
        <f t="shared" si="10"/>
        <v>11.08</v>
      </c>
      <c r="D84" s="156"/>
      <c r="E84" s="156"/>
      <c r="F84" s="55">
        <v>5.5E-2</v>
      </c>
      <c r="G84" s="55">
        <v>0.105</v>
      </c>
      <c r="H84" s="55">
        <v>0.159</v>
      </c>
      <c r="I84" s="156"/>
      <c r="J84" s="156"/>
      <c r="K84" s="156"/>
      <c r="L84" s="156"/>
      <c r="M84" s="156"/>
      <c r="N84" s="156"/>
      <c r="O84" s="156"/>
      <c r="P84" s="2" t="s">
        <v>140</v>
      </c>
      <c r="Z84" s="5">
        <v>1.05</v>
      </c>
      <c r="AB84" s="112">
        <v>3.6999999999999998E-2</v>
      </c>
      <c r="AC84" s="112">
        <v>3.6999999999999998E-2</v>
      </c>
      <c r="AD84" s="112">
        <v>5.8000000000000003E-2</v>
      </c>
      <c r="AE84" s="112">
        <v>0.108</v>
      </c>
      <c r="AF84" s="64">
        <v>0.16400000000000001</v>
      </c>
      <c r="AG84" s="160" t="s">
        <v>130</v>
      </c>
      <c r="AH84" s="160" t="s">
        <v>130</v>
      </c>
      <c r="AI84" s="160" t="s">
        <v>130</v>
      </c>
      <c r="AJ84" s="24"/>
      <c r="AK84">
        <v>1.05</v>
      </c>
      <c r="AL84" s="75">
        <f t="shared" si="11"/>
        <v>127.60370476190477</v>
      </c>
      <c r="AM84" s="80">
        <f t="shared" si="8"/>
        <v>5.7000000000000002E-2</v>
      </c>
      <c r="AN84" s="81">
        <f t="shared" si="9"/>
        <v>0.107</v>
      </c>
      <c r="AO84" s="55">
        <f t="shared" si="6"/>
        <v>0.16300000000000001</v>
      </c>
      <c r="AQ84">
        <v>1.05</v>
      </c>
      <c r="AR84">
        <v>5.7000000000000002E-2</v>
      </c>
      <c r="AS84">
        <v>0.107</v>
      </c>
      <c r="AT84">
        <v>0.16300000000000001</v>
      </c>
    </row>
    <row r="85" spans="1:46" ht="15" thickBot="1" x14ac:dyDescent="0.35">
      <c r="A85" t="s">
        <v>129</v>
      </c>
      <c r="B85" s="5">
        <v>1.0900000000000001</v>
      </c>
      <c r="C85" s="5">
        <f t="shared" si="10"/>
        <v>11.09</v>
      </c>
      <c r="D85" s="156"/>
      <c r="E85" s="156"/>
      <c r="F85" s="55">
        <v>5.5E-2</v>
      </c>
      <c r="G85" s="55">
        <v>0.104</v>
      </c>
      <c r="H85" s="55">
        <v>0.157</v>
      </c>
      <c r="I85" s="156"/>
      <c r="J85" s="156"/>
      <c r="K85" s="156"/>
      <c r="L85" s="156"/>
      <c r="M85" s="156"/>
      <c r="N85" s="156"/>
      <c r="O85" s="156"/>
      <c r="P85" s="2" t="s">
        <v>140</v>
      </c>
      <c r="Z85" s="5">
        <v>1.06</v>
      </c>
      <c r="AA85" s="113"/>
      <c r="AB85" s="112">
        <v>3.6999999999999998E-2</v>
      </c>
      <c r="AC85" s="112">
        <v>3.6999999999999998E-2</v>
      </c>
      <c r="AD85" s="112">
        <v>5.8000000000000003E-2</v>
      </c>
      <c r="AE85" s="112">
        <v>0.108</v>
      </c>
      <c r="AF85" s="64">
        <v>0.16400000000000001</v>
      </c>
      <c r="AG85" s="160" t="s">
        <v>130</v>
      </c>
      <c r="AH85" s="160" t="s">
        <v>130</v>
      </c>
      <c r="AI85" s="160" t="s">
        <v>130</v>
      </c>
      <c r="AJ85" s="24"/>
      <c r="AK85" s="24">
        <v>1.06</v>
      </c>
      <c r="AL85" s="75">
        <f t="shared" si="11"/>
        <v>126.39989622641509</v>
      </c>
      <c r="AM85" s="80">
        <f t="shared" si="8"/>
        <v>5.6000000000000001E-2</v>
      </c>
      <c r="AN85" s="81">
        <f t="shared" si="9"/>
        <v>0.107</v>
      </c>
      <c r="AO85" s="55">
        <f t="shared" si="6"/>
        <v>0.161</v>
      </c>
      <c r="AQ85" s="24">
        <v>1.06</v>
      </c>
      <c r="AR85">
        <v>5.6000000000000001E-2</v>
      </c>
      <c r="AS85">
        <v>0.107</v>
      </c>
      <c r="AT85">
        <v>0.161</v>
      </c>
    </row>
    <row r="86" spans="1:46" ht="15" thickBot="1" x14ac:dyDescent="0.35">
      <c r="A86" t="s">
        <v>129</v>
      </c>
      <c r="B86" s="5">
        <v>1.1000000000000001</v>
      </c>
      <c r="C86" s="5">
        <f t="shared" si="10"/>
        <v>11.1</v>
      </c>
      <c r="D86" s="156"/>
      <c r="E86" s="156"/>
      <c r="F86" s="55">
        <v>5.3999999999999999E-2</v>
      </c>
      <c r="G86" s="55">
        <v>0.10299999999999999</v>
      </c>
      <c r="H86" s="55">
        <v>0.156</v>
      </c>
      <c r="I86" s="156"/>
      <c r="J86" s="156"/>
      <c r="K86" s="156"/>
      <c r="L86" s="156"/>
      <c r="M86" s="156"/>
      <c r="N86" s="156"/>
      <c r="O86" s="156"/>
      <c r="P86" s="2" t="s">
        <v>140</v>
      </c>
      <c r="Z86" s="5">
        <v>1.07</v>
      </c>
      <c r="AA86" s="113">
        <v>1.07</v>
      </c>
      <c r="AB86" s="112">
        <v>3.5999999999999997E-2</v>
      </c>
      <c r="AC86" s="112">
        <v>3.5999999999999997E-2</v>
      </c>
      <c r="AD86" s="112">
        <v>5.6000000000000001E-2</v>
      </c>
      <c r="AE86" s="112">
        <v>0.106</v>
      </c>
      <c r="AF86" s="64">
        <v>0.16</v>
      </c>
      <c r="AG86" s="160" t="s">
        <v>130</v>
      </c>
      <c r="AH86" s="160" t="s">
        <v>130</v>
      </c>
      <c r="AI86" s="160" t="s">
        <v>130</v>
      </c>
      <c r="AJ86" s="24"/>
      <c r="AK86">
        <v>1.07</v>
      </c>
      <c r="AL86" s="75">
        <f t="shared" si="11"/>
        <v>125.21858878504672</v>
      </c>
      <c r="AM86" s="80">
        <f t="shared" si="8"/>
        <v>5.6000000000000001E-2</v>
      </c>
      <c r="AN86" s="81">
        <f t="shared" si="9"/>
        <v>0.106</v>
      </c>
      <c r="AO86" s="55">
        <f t="shared" si="6"/>
        <v>0.16</v>
      </c>
      <c r="AQ86">
        <v>1.07</v>
      </c>
      <c r="AR86">
        <v>5.6000000000000001E-2</v>
      </c>
      <c r="AS86">
        <v>0.106</v>
      </c>
      <c r="AT86">
        <v>0.16</v>
      </c>
    </row>
    <row r="87" spans="1:46" ht="15" thickBot="1" x14ac:dyDescent="0.35">
      <c r="A87" t="s">
        <v>129</v>
      </c>
      <c r="B87" s="5">
        <v>1.1100000000000001</v>
      </c>
      <c r="C87" s="5">
        <f t="shared" si="10"/>
        <v>11.11</v>
      </c>
      <c r="D87" s="156"/>
      <c r="E87" s="156"/>
      <c r="F87" s="55">
        <v>5.2999999999999999E-2</v>
      </c>
      <c r="G87" s="55">
        <v>0.10199999999999999</v>
      </c>
      <c r="H87" s="55">
        <v>0.155</v>
      </c>
      <c r="I87" s="156"/>
      <c r="J87" s="156"/>
      <c r="K87" s="156"/>
      <c r="L87" s="156"/>
      <c r="M87" s="156"/>
      <c r="N87" s="156"/>
      <c r="O87" s="156"/>
      <c r="P87" s="2" t="s">
        <v>140</v>
      </c>
      <c r="Z87" s="5">
        <v>1.08</v>
      </c>
      <c r="AA87" s="113">
        <v>1.08</v>
      </c>
      <c r="AB87" s="112">
        <v>3.5999999999999997E-2</v>
      </c>
      <c r="AC87" s="112">
        <v>3.5999999999999997E-2</v>
      </c>
      <c r="AD87" s="112">
        <v>5.5E-2</v>
      </c>
      <c r="AE87" s="112">
        <v>0.105</v>
      </c>
      <c r="AF87" s="64">
        <v>0.159</v>
      </c>
      <c r="AG87" s="160" t="s">
        <v>130</v>
      </c>
      <c r="AH87" s="160" t="s">
        <v>130</v>
      </c>
      <c r="AI87" s="160" t="s">
        <v>130</v>
      </c>
      <c r="AJ87" s="24"/>
      <c r="AK87" s="24">
        <v>1.08</v>
      </c>
      <c r="AL87" s="75">
        <f t="shared" si="11"/>
        <v>124.0591574074074</v>
      </c>
      <c r="AM87" s="80">
        <f t="shared" si="8"/>
        <v>5.5E-2</v>
      </c>
      <c r="AN87" s="81">
        <f t="shared" si="9"/>
        <v>0.105</v>
      </c>
      <c r="AO87" s="55">
        <f t="shared" si="6"/>
        <v>0.159</v>
      </c>
      <c r="AQ87" s="24">
        <v>1.08</v>
      </c>
      <c r="AR87">
        <v>5.5E-2</v>
      </c>
      <c r="AS87">
        <v>0.105</v>
      </c>
      <c r="AT87">
        <v>0.159</v>
      </c>
    </row>
    <row r="88" spans="1:46" ht="15" thickBot="1" x14ac:dyDescent="0.35">
      <c r="A88" t="s">
        <v>129</v>
      </c>
      <c r="B88" s="5">
        <v>1.1200000000000001</v>
      </c>
      <c r="C88" s="5">
        <f t="shared" si="10"/>
        <v>11.12</v>
      </c>
      <c r="D88" s="156"/>
      <c r="E88" s="156"/>
      <c r="F88" s="55">
        <v>5.2999999999999999E-2</v>
      </c>
      <c r="G88" s="55">
        <v>0.10100000000000001</v>
      </c>
      <c r="H88" s="55">
        <v>0.154</v>
      </c>
      <c r="I88" s="156"/>
      <c r="J88" s="156"/>
      <c r="K88" s="156"/>
      <c r="L88" s="156"/>
      <c r="M88" s="156"/>
      <c r="N88" s="156"/>
      <c r="O88" s="156"/>
      <c r="P88" s="2" t="s">
        <v>140</v>
      </c>
      <c r="Z88" s="5">
        <v>1.0900000000000001</v>
      </c>
      <c r="AA88" s="113">
        <v>1.0900000000000001</v>
      </c>
      <c r="AB88" s="112">
        <v>3.5000000000000003E-2</v>
      </c>
      <c r="AC88" s="112">
        <v>3.5000000000000003E-2</v>
      </c>
      <c r="AD88" s="112">
        <v>5.5E-2</v>
      </c>
      <c r="AE88" s="112">
        <v>0.104</v>
      </c>
      <c r="AF88" s="64">
        <v>0.157</v>
      </c>
      <c r="AG88" s="160" t="s">
        <v>130</v>
      </c>
      <c r="AH88" s="160" t="s">
        <v>130</v>
      </c>
      <c r="AI88" s="160" t="s">
        <v>130</v>
      </c>
      <c r="AJ88" s="24"/>
      <c r="AK88">
        <v>1.0900000000000001</v>
      </c>
      <c r="AL88" s="75">
        <f t="shared" si="11"/>
        <v>122.92099999999999</v>
      </c>
      <c r="AM88" s="80">
        <f t="shared" si="8"/>
        <v>5.5E-2</v>
      </c>
      <c r="AN88" s="81">
        <f t="shared" si="9"/>
        <v>0.104</v>
      </c>
      <c r="AO88" s="55">
        <f t="shared" si="6"/>
        <v>0.157</v>
      </c>
      <c r="AQ88">
        <v>1.0900000000000001</v>
      </c>
      <c r="AR88">
        <v>5.5E-2</v>
      </c>
      <c r="AS88">
        <v>0.104</v>
      </c>
      <c r="AT88">
        <v>0.157</v>
      </c>
    </row>
    <row r="89" spans="1:46" ht="14.5" thickBot="1" x14ac:dyDescent="0.35">
      <c r="A89" t="s">
        <v>129</v>
      </c>
      <c r="B89" s="5">
        <v>1.1299999999999999</v>
      </c>
      <c r="C89" s="5">
        <f t="shared" si="10"/>
        <v>11.13</v>
      </c>
      <c r="D89" s="156"/>
      <c r="E89" s="156"/>
      <c r="F89" s="55">
        <v>5.1999999999999998E-2</v>
      </c>
      <c r="G89" s="55">
        <v>0.1</v>
      </c>
      <c r="H89" s="55">
        <v>0.153</v>
      </c>
      <c r="I89" s="156"/>
      <c r="J89" s="156"/>
      <c r="K89" s="156"/>
      <c r="L89" s="156"/>
      <c r="M89" s="156"/>
      <c r="N89" s="156"/>
      <c r="O89" s="156"/>
      <c r="P89" s="2" t="s">
        <v>140</v>
      </c>
      <c r="Z89" s="5">
        <v>1.1000000000000001</v>
      </c>
      <c r="AB89" s="112">
        <v>3.5000000000000003E-2</v>
      </c>
      <c r="AC89" s="112">
        <v>3.5000000000000003E-2</v>
      </c>
      <c r="AD89" s="112">
        <v>5.5E-2</v>
      </c>
      <c r="AE89" s="112">
        <v>0.104</v>
      </c>
      <c r="AF89" s="64">
        <v>0.157</v>
      </c>
      <c r="AG89" s="160" t="s">
        <v>130</v>
      </c>
      <c r="AH89" s="160" t="s">
        <v>130</v>
      </c>
      <c r="AI89" s="160" t="s">
        <v>130</v>
      </c>
      <c r="AJ89" s="24"/>
      <c r="AK89" s="24">
        <v>1.1000000000000001</v>
      </c>
      <c r="AL89" s="75">
        <f t="shared" si="11"/>
        <v>121.80353636363635</v>
      </c>
      <c r="AM89" s="80">
        <f t="shared" si="8"/>
        <v>5.3999999999999999E-2</v>
      </c>
      <c r="AN89" s="81">
        <f t="shared" si="9"/>
        <v>0.10299999999999999</v>
      </c>
      <c r="AO89" s="55">
        <f t="shared" ref="AO89:AO152" si="12">ROUND(((0.0283*AL89)+0.5201)*0.03937,3)</f>
        <v>0.156</v>
      </c>
      <c r="AQ89" s="24">
        <v>1.1000000000000001</v>
      </c>
      <c r="AR89">
        <v>5.3999999999999999E-2</v>
      </c>
      <c r="AS89">
        <v>0.10299999999999999</v>
      </c>
      <c r="AT89">
        <v>0.156</v>
      </c>
    </row>
    <row r="90" spans="1:46" ht="15" thickBot="1" x14ac:dyDescent="0.35">
      <c r="A90" t="s">
        <v>129</v>
      </c>
      <c r="B90" s="5">
        <v>1.1399999999999999</v>
      </c>
      <c r="C90" s="5">
        <f t="shared" si="10"/>
        <v>11.14</v>
      </c>
      <c r="D90" s="156"/>
      <c r="E90" s="156"/>
      <c r="F90" s="55">
        <v>5.1999999999999998E-2</v>
      </c>
      <c r="G90" s="55">
        <v>9.9000000000000005E-2</v>
      </c>
      <c r="H90" s="55">
        <v>0.151</v>
      </c>
      <c r="I90" s="156"/>
      <c r="J90" s="156"/>
      <c r="K90" s="156"/>
      <c r="L90" s="156"/>
      <c r="M90" s="156"/>
      <c r="N90" s="156"/>
      <c r="O90" s="156"/>
      <c r="P90" s="2" t="s">
        <v>140</v>
      </c>
      <c r="Z90" s="5">
        <v>1.1100000000000001</v>
      </c>
      <c r="AA90" s="113">
        <v>1.1100000000000001</v>
      </c>
      <c r="AB90" s="112">
        <v>3.5000000000000003E-2</v>
      </c>
      <c r="AC90" s="112">
        <v>3.5000000000000003E-2</v>
      </c>
      <c r="AD90" s="112">
        <v>5.2999999999999999E-2</v>
      </c>
      <c r="AE90" s="112">
        <v>0.10199999999999999</v>
      </c>
      <c r="AF90" s="64">
        <v>0.155</v>
      </c>
      <c r="AG90" s="160" t="s">
        <v>130</v>
      </c>
      <c r="AH90" s="160" t="s">
        <v>130</v>
      </c>
      <c r="AI90" s="160" t="s">
        <v>130</v>
      </c>
      <c r="AJ90" s="24"/>
      <c r="AK90">
        <v>1.1100000000000001</v>
      </c>
      <c r="AL90" s="75">
        <f t="shared" si="11"/>
        <v>120.7062072072072</v>
      </c>
      <c r="AM90" s="80">
        <f t="shared" si="8"/>
        <v>5.2999999999999999E-2</v>
      </c>
      <c r="AN90" s="81">
        <f t="shared" si="9"/>
        <v>0.10199999999999999</v>
      </c>
      <c r="AO90" s="55">
        <f t="shared" si="12"/>
        <v>0.155</v>
      </c>
      <c r="AQ90">
        <v>1.1100000000000001</v>
      </c>
      <c r="AR90">
        <v>5.2999999999999999E-2</v>
      </c>
      <c r="AS90">
        <v>0.10199999999999999</v>
      </c>
      <c r="AT90">
        <v>0.155</v>
      </c>
    </row>
    <row r="91" spans="1:46" ht="15" thickBot="1" x14ac:dyDescent="0.35">
      <c r="A91" t="s">
        <v>129</v>
      </c>
      <c r="B91" s="5">
        <v>1.1499999999999999</v>
      </c>
      <c r="C91" s="5">
        <f t="shared" si="10"/>
        <v>11.15</v>
      </c>
      <c r="D91" s="156"/>
      <c r="E91" s="156"/>
      <c r="F91" s="55">
        <v>5.0999999999999997E-2</v>
      </c>
      <c r="G91" s="55">
        <v>9.9000000000000005E-2</v>
      </c>
      <c r="H91" s="55">
        <v>0.15</v>
      </c>
      <c r="I91" s="156"/>
      <c r="J91" s="156"/>
      <c r="K91" s="156"/>
      <c r="L91" s="156"/>
      <c r="M91" s="156"/>
      <c r="N91" s="156"/>
      <c r="O91" s="156"/>
      <c r="P91" s="2" t="s">
        <v>140</v>
      </c>
      <c r="Z91" s="5">
        <v>1.1200000000000001</v>
      </c>
      <c r="AA91" s="113">
        <v>1.1200000000000001</v>
      </c>
      <c r="AB91" s="112">
        <v>3.4000000000000002E-2</v>
      </c>
      <c r="AC91" s="112">
        <v>3.4000000000000002E-2</v>
      </c>
      <c r="AD91" s="112">
        <v>5.2999999999999999E-2</v>
      </c>
      <c r="AE91" s="112">
        <v>0.10100000000000001</v>
      </c>
      <c r="AF91" s="64">
        <v>0.154</v>
      </c>
      <c r="AG91" s="160" t="s">
        <v>130</v>
      </c>
      <c r="AH91" s="160" t="s">
        <v>130</v>
      </c>
      <c r="AI91" s="160" t="s">
        <v>130</v>
      </c>
      <c r="AJ91" s="24"/>
      <c r="AK91" s="24">
        <v>1.1200000000000001</v>
      </c>
      <c r="AL91" s="75">
        <f t="shared" si="11"/>
        <v>119.62847321428571</v>
      </c>
      <c r="AM91" s="80">
        <f t="shared" si="8"/>
        <v>5.2999999999999999E-2</v>
      </c>
      <c r="AN91" s="81">
        <f t="shared" si="9"/>
        <v>0.10100000000000001</v>
      </c>
      <c r="AO91" s="55">
        <f t="shared" si="12"/>
        <v>0.154</v>
      </c>
      <c r="AQ91" s="24">
        <v>1.1200000000000001</v>
      </c>
      <c r="AR91">
        <v>5.2999999999999999E-2</v>
      </c>
      <c r="AS91">
        <v>0.10100000000000001</v>
      </c>
      <c r="AT91">
        <v>0.154</v>
      </c>
    </row>
    <row r="92" spans="1:46" ht="15" thickBot="1" x14ac:dyDescent="0.35">
      <c r="A92" t="s">
        <v>129</v>
      </c>
      <c r="B92" s="5">
        <v>1.1599999999999999</v>
      </c>
      <c r="C92" s="5">
        <f t="shared" si="10"/>
        <v>11.16</v>
      </c>
      <c r="D92" s="156"/>
      <c r="E92" s="156"/>
      <c r="F92" s="55">
        <v>5.0999999999999997E-2</v>
      </c>
      <c r="G92" s="55">
        <v>9.8000000000000004E-2</v>
      </c>
      <c r="H92" s="55">
        <v>0.14899999999999999</v>
      </c>
      <c r="I92" s="156"/>
      <c r="J92" s="156"/>
      <c r="K92" s="156"/>
      <c r="L92" s="156"/>
      <c r="M92" s="156"/>
      <c r="N92" s="156"/>
      <c r="O92" s="156"/>
      <c r="P92" s="2" t="s">
        <v>140</v>
      </c>
      <c r="Z92" s="5">
        <v>1.1299999999999999</v>
      </c>
      <c r="AA92" s="113">
        <v>1.1299999999999999</v>
      </c>
      <c r="AB92" s="112">
        <v>3.4000000000000002E-2</v>
      </c>
      <c r="AC92" s="112">
        <v>3.4000000000000002E-2</v>
      </c>
      <c r="AD92" s="112">
        <v>5.1999999999999998E-2</v>
      </c>
      <c r="AE92" s="112">
        <v>0.1</v>
      </c>
      <c r="AF92" s="64">
        <v>0.153</v>
      </c>
      <c r="AG92" s="160" t="s">
        <v>130</v>
      </c>
      <c r="AH92" s="160" t="s">
        <v>130</v>
      </c>
      <c r="AI92" s="160" t="s">
        <v>130</v>
      </c>
      <c r="AJ92" s="24"/>
      <c r="AK92">
        <v>1.1299999999999999</v>
      </c>
      <c r="AL92" s="75">
        <f t="shared" si="11"/>
        <v>118.56981415929205</v>
      </c>
      <c r="AM92" s="80">
        <f t="shared" si="8"/>
        <v>5.1999999999999998E-2</v>
      </c>
      <c r="AN92" s="81">
        <f t="shared" si="9"/>
        <v>0.1</v>
      </c>
      <c r="AO92" s="55">
        <f t="shared" si="12"/>
        <v>0.153</v>
      </c>
      <c r="AQ92">
        <v>1.1299999999999999</v>
      </c>
      <c r="AR92">
        <v>5.1999999999999998E-2</v>
      </c>
      <c r="AS92">
        <v>0.1</v>
      </c>
      <c r="AT92">
        <v>0.153</v>
      </c>
    </row>
    <row r="93" spans="1:46" ht="15" thickBot="1" x14ac:dyDescent="0.35">
      <c r="A93" t="s">
        <v>129</v>
      </c>
      <c r="B93" s="5">
        <v>1.17</v>
      </c>
      <c r="C93" s="5">
        <f t="shared" si="10"/>
        <v>11.17</v>
      </c>
      <c r="D93" s="156"/>
      <c r="E93" s="156"/>
      <c r="F93" s="55">
        <v>0.05</v>
      </c>
      <c r="G93" s="55">
        <v>9.7000000000000003E-2</v>
      </c>
      <c r="H93" s="55">
        <v>0.14799999999999999</v>
      </c>
      <c r="I93" s="156"/>
      <c r="J93" s="156"/>
      <c r="K93" s="156"/>
      <c r="L93" s="156"/>
      <c r="M93" s="156"/>
      <c r="N93" s="156"/>
      <c r="O93" s="156"/>
      <c r="P93" s="2" t="s">
        <v>140</v>
      </c>
      <c r="Z93" s="5">
        <v>1.1399999999999999</v>
      </c>
      <c r="AA93" s="113">
        <v>1.1399999999999999</v>
      </c>
      <c r="AB93" s="112">
        <v>3.4000000000000002E-2</v>
      </c>
      <c r="AC93" s="112">
        <v>3.4000000000000002E-2</v>
      </c>
      <c r="AD93" s="112">
        <v>5.1999999999999998E-2</v>
      </c>
      <c r="AE93" s="112">
        <v>9.9000000000000005E-2</v>
      </c>
      <c r="AF93" s="64">
        <v>0.151</v>
      </c>
      <c r="AG93" s="160" t="s">
        <v>130</v>
      </c>
      <c r="AH93" s="160" t="s">
        <v>130</v>
      </c>
      <c r="AI93" s="160" t="s">
        <v>130</v>
      </c>
      <c r="AJ93" s="24"/>
      <c r="AK93" s="24">
        <v>1.1399999999999999</v>
      </c>
      <c r="AL93" s="75">
        <f t="shared" si="11"/>
        <v>117.52972807017545</v>
      </c>
      <c r="AM93" s="80">
        <f t="shared" si="8"/>
        <v>5.1999999999999998E-2</v>
      </c>
      <c r="AN93" s="81">
        <f t="shared" si="9"/>
        <v>9.9000000000000005E-2</v>
      </c>
      <c r="AO93" s="55">
        <f t="shared" si="12"/>
        <v>0.151</v>
      </c>
      <c r="AQ93" s="24">
        <v>1.1399999999999999</v>
      </c>
      <c r="AR93">
        <v>5.1999999999999998E-2</v>
      </c>
      <c r="AS93">
        <v>9.9000000000000005E-2</v>
      </c>
      <c r="AT93">
        <v>0.151</v>
      </c>
    </row>
    <row r="94" spans="1:46" ht="15" thickBot="1" x14ac:dyDescent="0.35">
      <c r="A94" t="s">
        <v>129</v>
      </c>
      <c r="B94" s="5">
        <v>1.18</v>
      </c>
      <c r="C94" s="5">
        <f t="shared" si="10"/>
        <v>11.18</v>
      </c>
      <c r="D94" s="156"/>
      <c r="E94" s="156"/>
      <c r="F94" s="55">
        <v>0.05</v>
      </c>
      <c r="G94" s="55">
        <v>9.6000000000000002E-2</v>
      </c>
      <c r="H94" s="55">
        <v>0.14699999999999999</v>
      </c>
      <c r="I94" s="156"/>
      <c r="J94" s="156"/>
      <c r="K94" s="156"/>
      <c r="L94" s="156"/>
      <c r="M94" s="156"/>
      <c r="N94" s="156"/>
      <c r="O94" s="156"/>
      <c r="P94" s="2" t="s">
        <v>140</v>
      </c>
      <c r="Z94" s="5">
        <v>1.1499999999999999</v>
      </c>
      <c r="AA94" s="113">
        <v>1.1499999999999999</v>
      </c>
      <c r="AB94" s="112">
        <v>3.4000000000000002E-2</v>
      </c>
      <c r="AC94" s="112">
        <v>3.4000000000000002E-2</v>
      </c>
      <c r="AD94" s="112">
        <v>5.0999999999999997E-2</v>
      </c>
      <c r="AE94" s="112">
        <v>9.9000000000000005E-2</v>
      </c>
      <c r="AF94" s="64">
        <v>0.15</v>
      </c>
      <c r="AG94" s="160" t="s">
        <v>130</v>
      </c>
      <c r="AH94" s="160" t="s">
        <v>130</v>
      </c>
      <c r="AI94" s="160" t="s">
        <v>130</v>
      </c>
      <c r="AJ94" s="24"/>
      <c r="AK94">
        <v>1.1499999999999999</v>
      </c>
      <c r="AL94" s="75">
        <f t="shared" si="11"/>
        <v>116.50773043478262</v>
      </c>
      <c r="AM94" s="80">
        <f t="shared" si="8"/>
        <v>5.0999999999999997E-2</v>
      </c>
      <c r="AN94" s="81">
        <f t="shared" si="9"/>
        <v>9.9000000000000005E-2</v>
      </c>
      <c r="AO94" s="55">
        <f t="shared" si="12"/>
        <v>0.15</v>
      </c>
      <c r="AQ94">
        <v>1.1499999999999999</v>
      </c>
      <c r="AR94">
        <v>5.0999999999999997E-2</v>
      </c>
      <c r="AS94">
        <v>9.9000000000000005E-2</v>
      </c>
      <c r="AT94">
        <v>0.15</v>
      </c>
    </row>
    <row r="95" spans="1:46" ht="15" thickBot="1" x14ac:dyDescent="0.35">
      <c r="A95" t="s">
        <v>129</v>
      </c>
      <c r="B95" s="5">
        <v>1.19</v>
      </c>
      <c r="C95" s="5">
        <f t="shared" si="10"/>
        <v>11.19</v>
      </c>
      <c r="D95" s="156"/>
      <c r="E95" s="156"/>
      <c r="F95" s="55">
        <v>4.9000000000000002E-2</v>
      </c>
      <c r="G95" s="55">
        <v>9.5000000000000001E-2</v>
      </c>
      <c r="H95" s="55">
        <v>0.14599999999999999</v>
      </c>
      <c r="I95" s="156"/>
      <c r="J95" s="156"/>
      <c r="K95" s="156"/>
      <c r="L95" s="156"/>
      <c r="M95" s="156"/>
      <c r="N95" s="156"/>
      <c r="O95" s="156"/>
      <c r="P95" s="2" t="s">
        <v>140</v>
      </c>
      <c r="Z95" s="5">
        <v>1.1599999999999999</v>
      </c>
      <c r="AA95" s="113">
        <v>1.1599999999999999</v>
      </c>
      <c r="AB95" s="112">
        <v>3.3000000000000002E-2</v>
      </c>
      <c r="AC95" s="112">
        <v>3.3000000000000002E-2</v>
      </c>
      <c r="AD95" s="112">
        <v>5.0999999999999997E-2</v>
      </c>
      <c r="AE95" s="112">
        <v>9.8000000000000004E-2</v>
      </c>
      <c r="AF95" s="64">
        <v>0.14899999999999999</v>
      </c>
      <c r="AG95" s="160" t="s">
        <v>130</v>
      </c>
      <c r="AH95" s="160" t="s">
        <v>130</v>
      </c>
      <c r="AI95" s="160" t="s">
        <v>130</v>
      </c>
      <c r="AJ95" s="24"/>
      <c r="AK95" s="24">
        <v>1.1599999999999999</v>
      </c>
      <c r="AL95" s="75">
        <f t="shared" si="11"/>
        <v>115.50335344827587</v>
      </c>
      <c r="AM95" s="80">
        <f t="shared" si="8"/>
        <v>5.0999999999999997E-2</v>
      </c>
      <c r="AN95" s="81">
        <f t="shared" si="9"/>
        <v>9.8000000000000004E-2</v>
      </c>
      <c r="AO95" s="55">
        <f t="shared" si="12"/>
        <v>0.14899999999999999</v>
      </c>
      <c r="AQ95" s="24">
        <v>1.1599999999999999</v>
      </c>
      <c r="AR95">
        <v>5.0999999999999997E-2</v>
      </c>
      <c r="AS95">
        <v>9.8000000000000004E-2</v>
      </c>
      <c r="AT95">
        <v>0.14899999999999999</v>
      </c>
    </row>
    <row r="96" spans="1:46" ht="14.5" thickBot="1" x14ac:dyDescent="0.35">
      <c r="A96" t="s">
        <v>129</v>
      </c>
      <c r="B96" s="5">
        <v>1.2</v>
      </c>
      <c r="C96" s="5">
        <f t="shared" si="10"/>
        <v>11.2</v>
      </c>
      <c r="D96" s="156"/>
      <c r="E96" s="156"/>
      <c r="F96" s="55">
        <v>4.9000000000000002E-2</v>
      </c>
      <c r="G96" s="55">
        <v>9.5000000000000001E-2</v>
      </c>
      <c r="H96" s="55">
        <v>0.14499999999999999</v>
      </c>
      <c r="I96" s="156"/>
      <c r="J96" s="156"/>
      <c r="K96" s="156"/>
      <c r="L96" s="156"/>
      <c r="M96" s="156"/>
      <c r="N96" s="156"/>
      <c r="O96" s="156"/>
      <c r="P96" s="2" t="s">
        <v>140</v>
      </c>
      <c r="Z96" s="5">
        <v>1.17</v>
      </c>
      <c r="AB96" s="112">
        <v>3.3000000000000002E-2</v>
      </c>
      <c r="AC96" s="112">
        <v>3.3000000000000002E-2</v>
      </c>
      <c r="AD96" s="112">
        <v>5.0999999999999997E-2</v>
      </c>
      <c r="AE96" s="112">
        <v>9.8000000000000004E-2</v>
      </c>
      <c r="AF96" s="64">
        <v>0.14899999999999999</v>
      </c>
      <c r="AG96" s="160" t="s">
        <v>130</v>
      </c>
      <c r="AH96" s="160" t="s">
        <v>130</v>
      </c>
      <c r="AI96" s="160" t="s">
        <v>130</v>
      </c>
      <c r="AJ96" s="24"/>
      <c r="AK96">
        <v>1.17</v>
      </c>
      <c r="AL96" s="75">
        <f t="shared" si="11"/>
        <v>114.51614529914531</v>
      </c>
      <c r="AM96" s="80">
        <f t="shared" si="8"/>
        <v>0.05</v>
      </c>
      <c r="AN96" s="81">
        <f t="shared" si="9"/>
        <v>9.7000000000000003E-2</v>
      </c>
      <c r="AO96" s="55">
        <f t="shared" si="12"/>
        <v>0.14799999999999999</v>
      </c>
      <c r="AQ96">
        <v>1.17</v>
      </c>
      <c r="AR96">
        <v>0.05</v>
      </c>
      <c r="AS96">
        <v>9.7000000000000003E-2</v>
      </c>
      <c r="AT96">
        <v>0.14799999999999999</v>
      </c>
    </row>
    <row r="97" spans="1:46" ht="15" thickBot="1" x14ac:dyDescent="0.35">
      <c r="A97" t="s">
        <v>129</v>
      </c>
      <c r="B97" s="5">
        <v>1.21</v>
      </c>
      <c r="C97" s="5">
        <f t="shared" si="10"/>
        <v>11.21</v>
      </c>
      <c r="D97" s="156"/>
      <c r="E97" s="156"/>
      <c r="F97" s="55">
        <v>4.8000000000000001E-2</v>
      </c>
      <c r="G97" s="55">
        <v>9.4E-2</v>
      </c>
      <c r="H97" s="55">
        <v>0.14399999999999999</v>
      </c>
      <c r="I97" s="156"/>
      <c r="J97" s="156"/>
      <c r="K97" s="156"/>
      <c r="L97" s="156"/>
      <c r="M97" s="156"/>
      <c r="N97" s="156"/>
      <c r="O97" s="156"/>
      <c r="P97" s="2" t="s">
        <v>140</v>
      </c>
      <c r="Z97" s="5">
        <v>1.18</v>
      </c>
      <c r="AA97" s="113">
        <v>1.18</v>
      </c>
      <c r="AB97" s="112">
        <v>3.3000000000000002E-2</v>
      </c>
      <c r="AC97" s="112">
        <v>3.3000000000000002E-2</v>
      </c>
      <c r="AD97" s="112">
        <v>0.05</v>
      </c>
      <c r="AE97" s="112">
        <v>9.6000000000000002E-2</v>
      </c>
      <c r="AF97" s="64">
        <v>0.14699999999999999</v>
      </c>
      <c r="AG97" s="160" t="s">
        <v>130</v>
      </c>
      <c r="AH97" s="160" t="s">
        <v>130</v>
      </c>
      <c r="AI97" s="160" t="s">
        <v>130</v>
      </c>
      <c r="AJ97" s="24"/>
      <c r="AK97" s="24">
        <v>1.18</v>
      </c>
      <c r="AL97" s="75">
        <f t="shared" si="11"/>
        <v>113.54566949152543</v>
      </c>
      <c r="AM97" s="80">
        <f t="shared" si="8"/>
        <v>0.05</v>
      </c>
      <c r="AN97" s="81">
        <f t="shared" si="9"/>
        <v>9.6000000000000002E-2</v>
      </c>
      <c r="AO97" s="55">
        <f t="shared" si="12"/>
        <v>0.14699999999999999</v>
      </c>
      <c r="AQ97" s="24">
        <v>1.18</v>
      </c>
      <c r="AR97">
        <v>0.05</v>
      </c>
      <c r="AS97">
        <v>9.6000000000000002E-2</v>
      </c>
      <c r="AT97">
        <v>0.14699999999999999</v>
      </c>
    </row>
    <row r="98" spans="1:46" ht="14.5" thickBot="1" x14ac:dyDescent="0.35">
      <c r="A98" t="s">
        <v>129</v>
      </c>
      <c r="B98" s="5">
        <v>1.22</v>
      </c>
      <c r="C98" s="5">
        <f t="shared" si="10"/>
        <v>11.22</v>
      </c>
      <c r="D98" s="156"/>
      <c r="E98" s="156"/>
      <c r="F98" s="55">
        <v>4.8000000000000001E-2</v>
      </c>
      <c r="G98" s="55">
        <v>9.2999999999999999E-2</v>
      </c>
      <c r="H98" s="55">
        <v>0.14299999999999999</v>
      </c>
      <c r="I98" s="156"/>
      <c r="J98" s="156"/>
      <c r="K98" s="156"/>
      <c r="L98" s="156"/>
      <c r="M98" s="156"/>
      <c r="N98" s="156"/>
      <c r="O98" s="156"/>
      <c r="P98" s="2" t="s">
        <v>140</v>
      </c>
      <c r="Z98" s="5">
        <v>1.19</v>
      </c>
      <c r="AB98" s="112">
        <v>3.3000000000000002E-2</v>
      </c>
      <c r="AC98" s="112">
        <v>3.3000000000000002E-2</v>
      </c>
      <c r="AD98" s="112">
        <v>0.05</v>
      </c>
      <c r="AE98" s="112">
        <v>9.6000000000000002E-2</v>
      </c>
      <c r="AF98" s="64">
        <v>0.14699999999999999</v>
      </c>
      <c r="AG98" s="160" t="s">
        <v>130</v>
      </c>
      <c r="AH98" s="160" t="s">
        <v>130</v>
      </c>
      <c r="AI98" s="160" t="s">
        <v>130</v>
      </c>
      <c r="AJ98" s="24"/>
      <c r="AK98">
        <v>1.19</v>
      </c>
      <c r="AL98" s="75">
        <f t="shared" si="11"/>
        <v>112.59150420168068</v>
      </c>
      <c r="AM98" s="80">
        <f t="shared" si="8"/>
        <v>4.9000000000000002E-2</v>
      </c>
      <c r="AN98" s="81">
        <f t="shared" si="9"/>
        <v>9.5000000000000001E-2</v>
      </c>
      <c r="AO98" s="55">
        <f t="shared" si="12"/>
        <v>0.14599999999999999</v>
      </c>
      <c r="AQ98">
        <v>1.19</v>
      </c>
      <c r="AR98">
        <v>4.9000000000000002E-2</v>
      </c>
      <c r="AS98">
        <v>9.5000000000000001E-2</v>
      </c>
      <c r="AT98">
        <v>0.14599999999999999</v>
      </c>
    </row>
    <row r="99" spans="1:46" ht="15" thickBot="1" x14ac:dyDescent="0.35">
      <c r="A99" t="s">
        <v>129</v>
      </c>
      <c r="B99" s="5">
        <v>1.23</v>
      </c>
      <c r="C99" s="5">
        <f t="shared" si="10"/>
        <v>11.23</v>
      </c>
      <c r="D99" s="156"/>
      <c r="E99" s="156"/>
      <c r="F99" s="55">
        <v>4.7E-2</v>
      </c>
      <c r="G99" s="55">
        <v>9.2999999999999999E-2</v>
      </c>
      <c r="H99" s="55">
        <v>0.14199999999999999</v>
      </c>
      <c r="I99" s="156"/>
      <c r="J99" s="156"/>
      <c r="K99" s="156"/>
      <c r="L99" s="156"/>
      <c r="M99" s="156"/>
      <c r="N99" s="156"/>
      <c r="O99" s="156"/>
      <c r="P99" s="2" t="s">
        <v>140</v>
      </c>
      <c r="Z99" s="5">
        <v>1.2</v>
      </c>
      <c r="AA99" s="113">
        <v>1.2</v>
      </c>
      <c r="AB99" s="112">
        <v>3.3000000000000002E-2</v>
      </c>
      <c r="AC99" s="112">
        <v>3.3000000000000002E-2</v>
      </c>
      <c r="AD99" s="112">
        <v>4.9000000000000002E-2</v>
      </c>
      <c r="AE99" s="112">
        <v>9.5000000000000001E-2</v>
      </c>
      <c r="AF99" s="64">
        <v>0.14499999999999999</v>
      </c>
      <c r="AG99" s="160" t="s">
        <v>130</v>
      </c>
      <c r="AH99" s="160" t="s">
        <v>130</v>
      </c>
      <c r="AI99" s="160" t="s">
        <v>130</v>
      </c>
      <c r="AJ99" s="24"/>
      <c r="AK99" s="24">
        <v>1.2</v>
      </c>
      <c r="AL99" s="75">
        <f t="shared" si="11"/>
        <v>111.65324166666667</v>
      </c>
      <c r="AM99" s="80">
        <f t="shared" si="8"/>
        <v>4.9000000000000002E-2</v>
      </c>
      <c r="AN99" s="81">
        <f t="shared" si="9"/>
        <v>9.5000000000000001E-2</v>
      </c>
      <c r="AO99" s="55">
        <f t="shared" si="12"/>
        <v>0.14499999999999999</v>
      </c>
      <c r="AQ99" s="24">
        <v>1.2</v>
      </c>
      <c r="AR99">
        <v>4.9000000000000002E-2</v>
      </c>
      <c r="AS99">
        <v>9.5000000000000001E-2</v>
      </c>
      <c r="AT99">
        <v>0.14499999999999999</v>
      </c>
    </row>
    <row r="100" spans="1:46" ht="14.5" thickBot="1" x14ac:dyDescent="0.35">
      <c r="A100" t="s">
        <v>129</v>
      </c>
      <c r="B100" s="5">
        <v>1.24</v>
      </c>
      <c r="C100" s="5">
        <f t="shared" si="10"/>
        <v>11.24</v>
      </c>
      <c r="D100" s="156"/>
      <c r="E100" s="156"/>
      <c r="F100" s="55">
        <v>4.7E-2</v>
      </c>
      <c r="G100" s="55">
        <v>9.1999999999999998E-2</v>
      </c>
      <c r="H100" s="55">
        <v>0.14099999999999999</v>
      </c>
      <c r="I100" s="156"/>
      <c r="J100" s="156"/>
      <c r="K100" s="156"/>
      <c r="L100" s="156"/>
      <c r="M100" s="156"/>
      <c r="N100" s="156"/>
      <c r="O100" s="156"/>
      <c r="P100" s="2" t="s">
        <v>140</v>
      </c>
      <c r="Z100" s="5">
        <v>1.21</v>
      </c>
      <c r="AB100" s="112">
        <v>3.3000000000000002E-2</v>
      </c>
      <c r="AC100" s="112">
        <v>3.3000000000000002E-2</v>
      </c>
      <c r="AD100" s="112">
        <v>4.9000000000000002E-2</v>
      </c>
      <c r="AE100" s="112">
        <v>9.5000000000000001E-2</v>
      </c>
      <c r="AF100" s="64">
        <v>0.14499999999999999</v>
      </c>
      <c r="AG100" s="160" t="s">
        <v>130</v>
      </c>
      <c r="AH100" s="160" t="s">
        <v>130</v>
      </c>
      <c r="AI100" s="160" t="s">
        <v>130</v>
      </c>
      <c r="AJ100" s="24"/>
      <c r="AK100">
        <v>1.21</v>
      </c>
      <c r="AL100" s="75">
        <f t="shared" si="11"/>
        <v>110.73048760330579</v>
      </c>
      <c r="AM100" s="80">
        <f t="shared" si="8"/>
        <v>4.8000000000000001E-2</v>
      </c>
      <c r="AN100" s="81">
        <f t="shared" si="9"/>
        <v>9.4E-2</v>
      </c>
      <c r="AO100" s="55">
        <f t="shared" si="12"/>
        <v>0.14399999999999999</v>
      </c>
      <c r="AQ100">
        <v>1.21</v>
      </c>
      <c r="AR100">
        <v>4.8000000000000001E-2</v>
      </c>
      <c r="AS100">
        <v>9.4E-2</v>
      </c>
      <c r="AT100">
        <v>0.14399999999999999</v>
      </c>
    </row>
    <row r="101" spans="1:46" ht="15" thickBot="1" x14ac:dyDescent="0.35">
      <c r="A101" t="s">
        <v>129</v>
      </c>
      <c r="B101" s="5">
        <v>1.25</v>
      </c>
      <c r="C101" s="5">
        <f t="shared" si="10"/>
        <v>11.25</v>
      </c>
      <c r="D101" s="156"/>
      <c r="E101" s="156"/>
      <c r="F101" s="55">
        <v>4.5999999999999999E-2</v>
      </c>
      <c r="G101" s="55">
        <v>9.0999999999999998E-2</v>
      </c>
      <c r="H101" s="55">
        <v>0.14000000000000001</v>
      </c>
      <c r="I101" s="156"/>
      <c r="J101" s="156"/>
      <c r="K101" s="156"/>
      <c r="L101" s="156"/>
      <c r="M101" s="156"/>
      <c r="N101" s="156"/>
      <c r="O101" s="156"/>
      <c r="P101" s="2" t="s">
        <v>140</v>
      </c>
      <c r="Z101" s="5">
        <v>1.22</v>
      </c>
      <c r="AA101" s="113">
        <v>1.22</v>
      </c>
      <c r="AB101" s="112">
        <v>3.2000000000000001E-2</v>
      </c>
      <c r="AC101" s="112">
        <v>3.2000000000000001E-2</v>
      </c>
      <c r="AD101" s="112">
        <v>4.8000000000000001E-2</v>
      </c>
      <c r="AE101" s="112">
        <v>9.2999999999999999E-2</v>
      </c>
      <c r="AF101" s="64">
        <v>0.14299999999999999</v>
      </c>
      <c r="AG101" s="160" t="s">
        <v>130</v>
      </c>
      <c r="AH101" s="160" t="s">
        <v>130</v>
      </c>
      <c r="AI101" s="160" t="s">
        <v>130</v>
      </c>
      <c r="AJ101" s="24"/>
      <c r="AK101" s="24">
        <v>1.22</v>
      </c>
      <c r="AL101" s="75">
        <f t="shared" si="11"/>
        <v>109.82286065573771</v>
      </c>
      <c r="AM101" s="80">
        <f t="shared" si="8"/>
        <v>4.8000000000000001E-2</v>
      </c>
      <c r="AN101" s="81">
        <f t="shared" si="9"/>
        <v>9.2999999999999999E-2</v>
      </c>
      <c r="AO101" s="55">
        <f t="shared" si="12"/>
        <v>0.14299999999999999</v>
      </c>
      <c r="AQ101" s="24">
        <v>1.22</v>
      </c>
      <c r="AR101">
        <v>4.8000000000000001E-2</v>
      </c>
      <c r="AS101">
        <v>9.2999999999999999E-2</v>
      </c>
      <c r="AT101">
        <v>0.14299999999999999</v>
      </c>
    </row>
    <row r="102" spans="1:46" ht="15" thickBot="1" x14ac:dyDescent="0.35">
      <c r="A102" t="s">
        <v>129</v>
      </c>
      <c r="B102" s="5">
        <v>1.26</v>
      </c>
      <c r="C102" s="5">
        <f t="shared" si="10"/>
        <v>11.26</v>
      </c>
      <c r="D102" s="156"/>
      <c r="E102" s="156"/>
      <c r="F102" s="55">
        <v>4.5999999999999999E-2</v>
      </c>
      <c r="G102" s="55">
        <v>0.09</v>
      </c>
      <c r="H102" s="55">
        <v>0.13900000000000001</v>
      </c>
      <c r="I102" s="156"/>
      <c r="J102" s="156"/>
      <c r="K102" s="156"/>
      <c r="L102" s="156"/>
      <c r="M102" s="156"/>
      <c r="N102" s="156"/>
      <c r="O102" s="156"/>
      <c r="P102" s="2" t="s">
        <v>140</v>
      </c>
      <c r="Z102" s="5">
        <v>1.23</v>
      </c>
      <c r="AA102" s="113">
        <v>1.23</v>
      </c>
      <c r="AB102" s="112">
        <v>3.2000000000000001E-2</v>
      </c>
      <c r="AC102" s="112">
        <v>3.2000000000000001E-2</v>
      </c>
      <c r="AD102" s="112">
        <v>4.7E-2</v>
      </c>
      <c r="AE102" s="112">
        <v>9.2999999999999999E-2</v>
      </c>
      <c r="AF102" s="64">
        <v>0.14199999999999999</v>
      </c>
      <c r="AG102" s="160" t="s">
        <v>130</v>
      </c>
      <c r="AH102" s="160" t="s">
        <v>130</v>
      </c>
      <c r="AI102" s="160" t="s">
        <v>130</v>
      </c>
      <c r="AJ102" s="24"/>
      <c r="AK102">
        <v>1.23</v>
      </c>
      <c r="AL102" s="75">
        <f t="shared" si="11"/>
        <v>108.92999186991871</v>
      </c>
      <c r="AM102" s="80">
        <f t="shared" si="8"/>
        <v>4.7E-2</v>
      </c>
      <c r="AN102" s="81">
        <f t="shared" si="9"/>
        <v>9.2999999999999999E-2</v>
      </c>
      <c r="AO102" s="55">
        <f t="shared" si="12"/>
        <v>0.14199999999999999</v>
      </c>
      <c r="AQ102">
        <v>1.23</v>
      </c>
      <c r="AR102">
        <v>4.7E-2</v>
      </c>
      <c r="AS102">
        <v>9.2999999999999999E-2</v>
      </c>
      <c r="AT102">
        <v>0.14199999999999999</v>
      </c>
    </row>
    <row r="103" spans="1:46" ht="15" thickBot="1" x14ac:dyDescent="0.35">
      <c r="A103" t="s">
        <v>129</v>
      </c>
      <c r="B103" s="5">
        <v>1.27</v>
      </c>
      <c r="C103" s="5">
        <f t="shared" si="10"/>
        <v>11.27</v>
      </c>
      <c r="D103" s="156"/>
      <c r="E103" s="156"/>
      <c r="F103" s="55">
        <v>4.5999999999999999E-2</v>
      </c>
      <c r="G103" s="55">
        <v>0.09</v>
      </c>
      <c r="H103" s="55">
        <v>0.13800000000000001</v>
      </c>
      <c r="I103" s="156"/>
      <c r="J103" s="156"/>
      <c r="K103" s="156"/>
      <c r="L103" s="156"/>
      <c r="M103" s="156"/>
      <c r="N103" s="156"/>
      <c r="O103" s="156"/>
      <c r="P103" s="2" t="s">
        <v>140</v>
      </c>
      <c r="Z103" s="5">
        <v>1.24</v>
      </c>
      <c r="AA103" s="113">
        <v>1.24</v>
      </c>
      <c r="AB103" s="112">
        <v>3.2000000000000001E-2</v>
      </c>
      <c r="AC103" s="112">
        <v>3.2000000000000001E-2</v>
      </c>
      <c r="AD103" s="112">
        <v>4.7E-2</v>
      </c>
      <c r="AE103" s="112">
        <v>9.1999999999999998E-2</v>
      </c>
      <c r="AF103" s="64">
        <v>0.14099999999999999</v>
      </c>
      <c r="AG103" s="160" t="s">
        <v>130</v>
      </c>
      <c r="AH103" s="160" t="s">
        <v>130</v>
      </c>
      <c r="AI103" s="160" t="s">
        <v>130</v>
      </c>
      <c r="AJ103" s="24"/>
      <c r="AK103" s="24">
        <v>1.24</v>
      </c>
      <c r="AL103" s="75">
        <f t="shared" si="11"/>
        <v>108.05152419354839</v>
      </c>
      <c r="AM103" s="80">
        <f t="shared" si="8"/>
        <v>4.7E-2</v>
      </c>
      <c r="AN103" s="81">
        <f t="shared" si="9"/>
        <v>9.1999999999999998E-2</v>
      </c>
      <c r="AO103" s="55">
        <f t="shared" si="12"/>
        <v>0.14099999999999999</v>
      </c>
      <c r="AQ103" s="24">
        <v>1.24</v>
      </c>
      <c r="AR103">
        <v>4.7E-2</v>
      </c>
      <c r="AS103">
        <v>9.1999999999999998E-2</v>
      </c>
      <c r="AT103">
        <v>0.14099999999999999</v>
      </c>
    </row>
    <row r="104" spans="1:46" ht="15" thickBot="1" x14ac:dyDescent="0.35">
      <c r="A104" t="s">
        <v>129</v>
      </c>
      <c r="B104" s="5">
        <v>1.28</v>
      </c>
      <c r="C104" s="5">
        <f t="shared" si="10"/>
        <v>11.28</v>
      </c>
      <c r="D104" s="156"/>
      <c r="E104" s="156"/>
      <c r="F104" s="55">
        <v>4.4999999999999998E-2</v>
      </c>
      <c r="G104" s="55">
        <v>8.8999999999999996E-2</v>
      </c>
      <c r="H104" s="55">
        <v>0.13700000000000001</v>
      </c>
      <c r="I104" s="156"/>
      <c r="J104" s="156"/>
      <c r="K104" s="156"/>
      <c r="L104" s="156"/>
      <c r="M104" s="156"/>
      <c r="N104" s="156"/>
      <c r="O104" s="156"/>
      <c r="P104" s="2" t="s">
        <v>140</v>
      </c>
      <c r="Z104" s="5">
        <v>1.25</v>
      </c>
      <c r="AA104" s="113"/>
      <c r="AB104" s="112">
        <v>3.2000000000000001E-2</v>
      </c>
      <c r="AC104" s="112">
        <v>3.2000000000000001E-2</v>
      </c>
      <c r="AD104" s="112">
        <v>4.7E-2</v>
      </c>
      <c r="AE104" s="112">
        <v>9.1999999999999998E-2</v>
      </c>
      <c r="AF104" s="64">
        <v>0.14099999999999999</v>
      </c>
      <c r="AG104" s="160" t="s">
        <v>130</v>
      </c>
      <c r="AH104" s="160" t="s">
        <v>130</v>
      </c>
      <c r="AI104" s="160" t="s">
        <v>130</v>
      </c>
      <c r="AJ104" s="24"/>
      <c r="AK104">
        <v>1.25</v>
      </c>
      <c r="AL104" s="75">
        <f t="shared" si="11"/>
        <v>107.187112</v>
      </c>
      <c r="AM104" s="80">
        <f t="shared" si="8"/>
        <v>4.5999999999999999E-2</v>
      </c>
      <c r="AN104" s="81">
        <f t="shared" si="9"/>
        <v>9.0999999999999998E-2</v>
      </c>
      <c r="AO104" s="55">
        <f t="shared" si="12"/>
        <v>0.14000000000000001</v>
      </c>
      <c r="AQ104">
        <v>1.25</v>
      </c>
      <c r="AR104">
        <v>4.5999999999999999E-2</v>
      </c>
      <c r="AS104">
        <v>9.0999999999999998E-2</v>
      </c>
      <c r="AT104">
        <v>0.14000000000000001</v>
      </c>
    </row>
    <row r="105" spans="1:46" ht="14.5" thickBot="1" x14ac:dyDescent="0.35">
      <c r="A105" t="s">
        <v>129</v>
      </c>
      <c r="B105" s="5">
        <v>1.29</v>
      </c>
      <c r="C105" s="5">
        <f t="shared" si="10"/>
        <v>11.29</v>
      </c>
      <c r="D105" s="156"/>
      <c r="E105" s="156"/>
      <c r="F105" s="55">
        <v>4.4999999999999998E-2</v>
      </c>
      <c r="G105" s="55">
        <v>8.8999999999999996E-2</v>
      </c>
      <c r="H105" s="55">
        <v>0.13600000000000001</v>
      </c>
      <c r="I105" s="156"/>
      <c r="J105" s="156"/>
      <c r="K105" s="156"/>
      <c r="L105" s="156"/>
      <c r="M105" s="156"/>
      <c r="N105" s="156"/>
      <c r="O105" s="156"/>
      <c r="P105" s="2" t="s">
        <v>140</v>
      </c>
      <c r="Z105" s="5">
        <v>1.26</v>
      </c>
      <c r="AB105" s="112">
        <v>3.2000000000000001E-2</v>
      </c>
      <c r="AC105" s="112">
        <v>3.2000000000000001E-2</v>
      </c>
      <c r="AD105" s="112">
        <v>4.7E-2</v>
      </c>
      <c r="AE105" s="112">
        <v>9.1999999999999998E-2</v>
      </c>
      <c r="AF105" s="64">
        <v>0.14099999999999999</v>
      </c>
      <c r="AG105" s="160" t="s">
        <v>130</v>
      </c>
      <c r="AH105" s="160" t="s">
        <v>130</v>
      </c>
      <c r="AI105" s="160" t="s">
        <v>130</v>
      </c>
      <c r="AJ105" s="24"/>
      <c r="AK105" s="24">
        <v>1.26</v>
      </c>
      <c r="AL105" s="75">
        <f t="shared" si="11"/>
        <v>106.33642063492064</v>
      </c>
      <c r="AM105" s="80">
        <f t="shared" si="8"/>
        <v>4.5999999999999999E-2</v>
      </c>
      <c r="AN105" s="81">
        <f t="shared" si="9"/>
        <v>0.09</v>
      </c>
      <c r="AO105" s="55">
        <f t="shared" si="12"/>
        <v>0.13900000000000001</v>
      </c>
      <c r="AQ105" s="24">
        <v>1.26</v>
      </c>
      <c r="AR105">
        <v>4.5999999999999999E-2</v>
      </c>
      <c r="AS105">
        <v>0.09</v>
      </c>
      <c r="AT105">
        <v>0.13900000000000001</v>
      </c>
    </row>
    <row r="106" spans="1:46" ht="15" thickBot="1" x14ac:dyDescent="0.35">
      <c r="A106" t="s">
        <v>129</v>
      </c>
      <c r="B106" s="5">
        <v>1.3</v>
      </c>
      <c r="C106" s="5">
        <f t="shared" si="10"/>
        <v>11.3</v>
      </c>
      <c r="D106" s="156"/>
      <c r="E106" s="156"/>
      <c r="F106" s="55">
        <v>4.3999999999999997E-2</v>
      </c>
      <c r="G106" s="55">
        <v>8.7999999999999995E-2</v>
      </c>
      <c r="H106" s="55">
        <v>0.13500000000000001</v>
      </c>
      <c r="I106" s="156"/>
      <c r="J106" s="156"/>
      <c r="K106" s="156"/>
      <c r="L106" s="156"/>
      <c r="M106" s="156"/>
      <c r="N106" s="156"/>
      <c r="O106" s="156"/>
      <c r="P106" s="2" t="s">
        <v>140</v>
      </c>
      <c r="Z106" s="5">
        <v>1.27</v>
      </c>
      <c r="AA106" s="113"/>
      <c r="AB106" s="112">
        <v>3.2000000000000001E-2</v>
      </c>
      <c r="AC106" s="112">
        <v>3.2000000000000001E-2</v>
      </c>
      <c r="AD106" s="112">
        <v>4.7E-2</v>
      </c>
      <c r="AE106" s="112">
        <v>9.1999999999999998E-2</v>
      </c>
      <c r="AF106" s="64">
        <v>0.14099999999999999</v>
      </c>
      <c r="AG106" s="160" t="s">
        <v>130</v>
      </c>
      <c r="AH106" s="160" t="s">
        <v>130</v>
      </c>
      <c r="AI106" s="160" t="s">
        <v>130</v>
      </c>
      <c r="AJ106" s="24"/>
      <c r="AK106">
        <v>1.27</v>
      </c>
      <c r="AL106" s="75">
        <f t="shared" si="11"/>
        <v>105.49912598425198</v>
      </c>
      <c r="AM106" s="80">
        <f t="shared" si="8"/>
        <v>4.5999999999999999E-2</v>
      </c>
      <c r="AN106" s="81">
        <f t="shared" si="9"/>
        <v>0.09</v>
      </c>
      <c r="AO106" s="55">
        <f t="shared" si="12"/>
        <v>0.13800000000000001</v>
      </c>
      <c r="AQ106">
        <v>1.27</v>
      </c>
      <c r="AR106">
        <v>4.5999999999999999E-2</v>
      </c>
      <c r="AS106">
        <v>0.09</v>
      </c>
      <c r="AT106">
        <v>0.13800000000000001</v>
      </c>
    </row>
    <row r="107" spans="1:46" ht="15" thickBot="1" x14ac:dyDescent="0.35">
      <c r="A107" t="s">
        <v>129</v>
      </c>
      <c r="B107" s="5">
        <v>1.31</v>
      </c>
      <c r="C107" s="5">
        <f t="shared" si="10"/>
        <v>11.31</v>
      </c>
      <c r="D107" s="156"/>
      <c r="E107" s="156"/>
      <c r="F107" s="55">
        <v>4.3999999999999997E-2</v>
      </c>
      <c r="G107" s="55">
        <v>8.6999999999999994E-2</v>
      </c>
      <c r="H107" s="55">
        <v>0.13400000000000001</v>
      </c>
      <c r="I107" s="156"/>
      <c r="J107" s="156"/>
      <c r="K107" s="156"/>
      <c r="L107" s="156"/>
      <c r="M107" s="156"/>
      <c r="N107" s="156"/>
      <c r="O107" s="156"/>
      <c r="P107" s="2" t="s">
        <v>140</v>
      </c>
      <c r="Z107" s="5">
        <v>1.28</v>
      </c>
      <c r="AA107" s="113">
        <v>1.28</v>
      </c>
      <c r="AB107" s="112">
        <v>3.1E-2</v>
      </c>
      <c r="AC107" s="112">
        <v>3.1E-2</v>
      </c>
      <c r="AD107" s="112">
        <v>4.4999999999999998E-2</v>
      </c>
      <c r="AE107" s="112">
        <v>8.8999999999999996E-2</v>
      </c>
      <c r="AF107" s="64">
        <v>0.13700000000000001</v>
      </c>
      <c r="AG107" s="160" t="s">
        <v>130</v>
      </c>
      <c r="AH107" s="160" t="s">
        <v>130</v>
      </c>
      <c r="AI107" s="160" t="s">
        <v>130</v>
      </c>
      <c r="AJ107" s="24"/>
      <c r="AK107" s="24">
        <v>1.28</v>
      </c>
      <c r="AL107" s="75">
        <f t="shared" si="11"/>
        <v>104.67491406249999</v>
      </c>
      <c r="AM107" s="80">
        <f t="shared" si="8"/>
        <v>4.4999999999999998E-2</v>
      </c>
      <c r="AN107" s="81">
        <f t="shared" si="9"/>
        <v>8.8999999999999996E-2</v>
      </c>
      <c r="AO107" s="55">
        <f t="shared" si="12"/>
        <v>0.13700000000000001</v>
      </c>
      <c r="AQ107" s="24">
        <v>1.28</v>
      </c>
      <c r="AR107">
        <v>4.4999999999999998E-2</v>
      </c>
      <c r="AS107">
        <v>8.8999999999999996E-2</v>
      </c>
      <c r="AT107">
        <v>0.13700000000000001</v>
      </c>
    </row>
    <row r="108" spans="1:46" ht="15" thickBot="1" x14ac:dyDescent="0.35">
      <c r="A108" t="s">
        <v>129</v>
      </c>
      <c r="B108" s="5">
        <v>1.32</v>
      </c>
      <c r="C108" s="5">
        <f t="shared" si="10"/>
        <v>11.32</v>
      </c>
      <c r="D108" s="156"/>
      <c r="E108" s="156"/>
      <c r="F108" s="55">
        <v>4.2999999999999997E-2</v>
      </c>
      <c r="G108" s="55">
        <v>8.6999999999999994E-2</v>
      </c>
      <c r="H108" s="55">
        <v>0.13400000000000001</v>
      </c>
      <c r="I108" s="156"/>
      <c r="J108" s="156"/>
      <c r="K108" s="156"/>
      <c r="L108" s="156"/>
      <c r="M108" s="156"/>
      <c r="N108" s="156"/>
      <c r="O108" s="156"/>
      <c r="P108" s="2" t="s">
        <v>140</v>
      </c>
      <c r="Z108" s="5">
        <v>1.29</v>
      </c>
      <c r="AA108" s="113">
        <v>1.29</v>
      </c>
      <c r="AB108" s="112">
        <v>3.1E-2</v>
      </c>
      <c r="AC108" s="112">
        <v>3.1E-2</v>
      </c>
      <c r="AD108" s="112">
        <v>4.4999999999999998E-2</v>
      </c>
      <c r="AE108" s="112">
        <v>8.8999999999999996E-2</v>
      </c>
      <c r="AF108" s="64">
        <v>0.13600000000000001</v>
      </c>
      <c r="AG108" s="160" t="s">
        <v>130</v>
      </c>
      <c r="AH108" s="160" t="s">
        <v>130</v>
      </c>
      <c r="AI108" s="160" t="s">
        <v>130</v>
      </c>
      <c r="AJ108" s="24"/>
      <c r="AK108">
        <v>1.29</v>
      </c>
      <c r="AL108" s="75">
        <f t="shared" si="11"/>
        <v>103.86348062015504</v>
      </c>
      <c r="AM108" s="80">
        <f t="shared" si="8"/>
        <v>4.4999999999999998E-2</v>
      </c>
      <c r="AN108" s="81">
        <f t="shared" si="9"/>
        <v>8.8999999999999996E-2</v>
      </c>
      <c r="AO108" s="55">
        <f t="shared" si="12"/>
        <v>0.13600000000000001</v>
      </c>
      <c r="AQ108">
        <v>1.29</v>
      </c>
      <c r="AR108">
        <v>4.4999999999999998E-2</v>
      </c>
      <c r="AS108">
        <v>8.8999999999999996E-2</v>
      </c>
      <c r="AT108">
        <v>0.13600000000000001</v>
      </c>
    </row>
    <row r="109" spans="1:46" ht="15" thickBot="1" x14ac:dyDescent="0.35">
      <c r="A109" t="s">
        <v>129</v>
      </c>
      <c r="B109" s="5">
        <v>1.33</v>
      </c>
      <c r="C109" s="5">
        <f t="shared" si="10"/>
        <v>11.33</v>
      </c>
      <c r="D109" s="156"/>
      <c r="E109" s="156"/>
      <c r="F109" s="55">
        <v>4.2999999999999997E-2</v>
      </c>
      <c r="G109" s="55">
        <v>8.5999999999999993E-2</v>
      </c>
      <c r="H109" s="55">
        <v>0.13300000000000001</v>
      </c>
      <c r="I109" s="156"/>
      <c r="J109" s="156"/>
      <c r="K109" s="156"/>
      <c r="L109" s="156"/>
      <c r="M109" s="156"/>
      <c r="N109" s="156"/>
      <c r="O109" s="156"/>
      <c r="P109" s="2" t="s">
        <v>140</v>
      </c>
      <c r="Z109" s="5">
        <v>1.3</v>
      </c>
      <c r="AA109" s="113"/>
      <c r="AB109" s="112">
        <v>3.1E-2</v>
      </c>
      <c r="AC109" s="112">
        <v>3.1E-2</v>
      </c>
      <c r="AD109" s="112">
        <v>4.4999999999999998E-2</v>
      </c>
      <c r="AE109" s="112">
        <v>8.8999999999999996E-2</v>
      </c>
      <c r="AF109" s="64">
        <v>0.13600000000000001</v>
      </c>
      <c r="AG109" s="160" t="s">
        <v>130</v>
      </c>
      <c r="AH109" s="160" t="s">
        <v>130</v>
      </c>
      <c r="AI109" s="160" t="s">
        <v>130</v>
      </c>
      <c r="AJ109" s="24"/>
      <c r="AK109" s="24">
        <v>1.3</v>
      </c>
      <c r="AL109" s="75">
        <f t="shared" si="11"/>
        <v>103.06453076923077</v>
      </c>
      <c r="AM109" s="80">
        <f t="shared" si="8"/>
        <v>4.3999999999999997E-2</v>
      </c>
      <c r="AN109" s="81">
        <f t="shared" si="9"/>
        <v>8.7999999999999995E-2</v>
      </c>
      <c r="AO109" s="55">
        <f t="shared" si="12"/>
        <v>0.13500000000000001</v>
      </c>
      <c r="AQ109" s="24">
        <v>1.3</v>
      </c>
      <c r="AR109">
        <v>4.3999999999999997E-2</v>
      </c>
      <c r="AS109">
        <v>8.7999999999999995E-2</v>
      </c>
      <c r="AT109">
        <v>0.13500000000000001</v>
      </c>
    </row>
    <row r="110" spans="1:46" ht="14.5" thickBot="1" x14ac:dyDescent="0.35">
      <c r="A110" t="s">
        <v>129</v>
      </c>
      <c r="B110" s="5">
        <v>1.34</v>
      </c>
      <c r="C110" s="5">
        <f t="shared" si="10"/>
        <v>11.34</v>
      </c>
      <c r="D110" s="156"/>
      <c r="E110" s="156"/>
      <c r="F110" s="55">
        <v>4.2999999999999997E-2</v>
      </c>
      <c r="G110" s="55">
        <v>8.5000000000000006E-2</v>
      </c>
      <c r="H110" s="55">
        <v>0.13200000000000001</v>
      </c>
      <c r="I110" s="156"/>
      <c r="J110" s="156"/>
      <c r="K110" s="156"/>
      <c r="L110" s="156"/>
      <c r="M110" s="156"/>
      <c r="N110" s="156"/>
      <c r="O110" s="156"/>
      <c r="P110" s="2" t="s">
        <v>140</v>
      </c>
      <c r="Z110" s="5">
        <v>1.31</v>
      </c>
      <c r="AB110" s="112">
        <v>3.1E-2</v>
      </c>
      <c r="AC110" s="112">
        <v>3.1E-2</v>
      </c>
      <c r="AD110" s="112">
        <v>4.4999999999999998E-2</v>
      </c>
      <c r="AE110" s="112">
        <v>8.8999999999999996E-2</v>
      </c>
      <c r="AF110" s="64">
        <v>0.13600000000000001</v>
      </c>
      <c r="AG110" s="160" t="s">
        <v>130</v>
      </c>
      <c r="AH110" s="160" t="s">
        <v>130</v>
      </c>
      <c r="AI110" s="160" t="s">
        <v>130</v>
      </c>
      <c r="AJ110" s="24"/>
      <c r="AK110">
        <v>1.31</v>
      </c>
      <c r="AL110" s="75">
        <f t="shared" si="11"/>
        <v>102.2777786259542</v>
      </c>
      <c r="AM110" s="80">
        <f t="shared" si="8"/>
        <v>4.3999999999999997E-2</v>
      </c>
      <c r="AN110" s="81">
        <f t="shared" si="9"/>
        <v>8.6999999999999994E-2</v>
      </c>
      <c r="AO110" s="55">
        <f t="shared" si="12"/>
        <v>0.13400000000000001</v>
      </c>
      <c r="AQ110">
        <v>1.31</v>
      </c>
      <c r="AR110">
        <v>4.3999999999999997E-2</v>
      </c>
      <c r="AS110">
        <v>8.6999999999999994E-2</v>
      </c>
      <c r="AT110">
        <v>0.13400000000000001</v>
      </c>
    </row>
    <row r="111" spans="1:46" ht="15" thickBot="1" x14ac:dyDescent="0.35">
      <c r="A111" t="s">
        <v>129</v>
      </c>
      <c r="B111" s="5">
        <v>1.35</v>
      </c>
      <c r="C111" s="5">
        <f t="shared" si="10"/>
        <v>11.35</v>
      </c>
      <c r="D111" s="156"/>
      <c r="E111" s="156"/>
      <c r="F111" s="55">
        <v>4.2000000000000003E-2</v>
      </c>
      <c r="G111" s="55">
        <v>8.5000000000000006E-2</v>
      </c>
      <c r="H111" s="55">
        <v>0.13100000000000001</v>
      </c>
      <c r="I111" s="156"/>
      <c r="J111" s="156"/>
      <c r="K111" s="156"/>
      <c r="L111" s="156"/>
      <c r="M111" s="156"/>
      <c r="N111" s="156"/>
      <c r="O111" s="156"/>
      <c r="P111" s="2" t="s">
        <v>140</v>
      </c>
      <c r="Z111" s="5">
        <v>1.32</v>
      </c>
      <c r="AA111" s="113">
        <v>1.32</v>
      </c>
      <c r="AB111" s="112">
        <v>0.03</v>
      </c>
      <c r="AC111" s="112">
        <v>0.03</v>
      </c>
      <c r="AD111" s="112">
        <v>4.2999999999999997E-2</v>
      </c>
      <c r="AE111" s="112">
        <v>8.6999999999999994E-2</v>
      </c>
      <c r="AF111" s="64">
        <v>0.13400000000000001</v>
      </c>
      <c r="AG111" s="160" t="s">
        <v>130</v>
      </c>
      <c r="AH111" s="160" t="s">
        <v>130</v>
      </c>
      <c r="AI111" s="160" t="s">
        <v>130</v>
      </c>
      <c r="AJ111" s="24"/>
      <c r="AK111" s="24">
        <v>1.32</v>
      </c>
      <c r="AL111" s="75">
        <f t="shared" si="11"/>
        <v>101.50294696969696</v>
      </c>
      <c r="AM111" s="80">
        <f t="shared" si="8"/>
        <v>4.2999999999999997E-2</v>
      </c>
      <c r="AN111" s="81">
        <f t="shared" si="9"/>
        <v>8.6999999999999994E-2</v>
      </c>
      <c r="AO111" s="55">
        <f t="shared" si="12"/>
        <v>0.13400000000000001</v>
      </c>
      <c r="AQ111" s="24">
        <v>1.32</v>
      </c>
      <c r="AR111">
        <v>4.2999999999999997E-2</v>
      </c>
      <c r="AS111">
        <v>8.6999999999999994E-2</v>
      </c>
      <c r="AT111">
        <v>0.13400000000000001</v>
      </c>
    </row>
    <row r="112" spans="1:46" ht="15" thickBot="1" x14ac:dyDescent="0.35">
      <c r="A112" t="s">
        <v>129</v>
      </c>
      <c r="B112" s="5">
        <v>1.36</v>
      </c>
      <c r="C112" s="5">
        <f t="shared" si="10"/>
        <v>11.36</v>
      </c>
      <c r="D112" s="156"/>
      <c r="E112" s="156"/>
      <c r="F112" s="55">
        <v>4.2000000000000003E-2</v>
      </c>
      <c r="G112" s="55">
        <v>8.4000000000000005E-2</v>
      </c>
      <c r="H112" s="55">
        <v>0.13</v>
      </c>
      <c r="I112" s="156"/>
      <c r="J112" s="156"/>
      <c r="K112" s="156"/>
      <c r="L112" s="156"/>
      <c r="M112" s="156"/>
      <c r="N112" s="156"/>
      <c r="O112" s="156"/>
      <c r="P112" s="2" t="s">
        <v>140</v>
      </c>
      <c r="Z112" s="5">
        <v>1.33</v>
      </c>
      <c r="AA112" s="113">
        <v>1.33</v>
      </c>
      <c r="AB112" s="112">
        <v>0.03</v>
      </c>
      <c r="AC112" s="112">
        <v>0.03</v>
      </c>
      <c r="AD112" s="112">
        <v>4.2999999999999997E-2</v>
      </c>
      <c r="AE112" s="112">
        <v>8.5999999999999993E-2</v>
      </c>
      <c r="AF112" s="64">
        <v>0.13300000000000001</v>
      </c>
      <c r="AG112" s="160" t="s">
        <v>130</v>
      </c>
      <c r="AH112" s="160" t="s">
        <v>130</v>
      </c>
      <c r="AI112" s="160" t="s">
        <v>130</v>
      </c>
      <c r="AJ112" s="24"/>
      <c r="AK112">
        <v>1.33</v>
      </c>
      <c r="AL112" s="75">
        <f t="shared" si="11"/>
        <v>100.73976691729322</v>
      </c>
      <c r="AM112" s="80">
        <f t="shared" si="8"/>
        <v>4.2999999999999997E-2</v>
      </c>
      <c r="AN112" s="81">
        <f t="shared" si="9"/>
        <v>8.5999999999999993E-2</v>
      </c>
      <c r="AO112" s="55">
        <f t="shared" si="12"/>
        <v>0.13300000000000001</v>
      </c>
      <c r="AQ112">
        <v>1.33</v>
      </c>
      <c r="AR112">
        <v>4.2999999999999997E-2</v>
      </c>
      <c r="AS112">
        <v>8.5999999999999993E-2</v>
      </c>
      <c r="AT112">
        <v>0.13300000000000001</v>
      </c>
    </row>
    <row r="113" spans="1:46" ht="15" thickBot="1" x14ac:dyDescent="0.35">
      <c r="A113" t="s">
        <v>129</v>
      </c>
      <c r="B113" s="5">
        <v>1.37</v>
      </c>
      <c r="C113" s="5">
        <f t="shared" si="10"/>
        <v>11.37</v>
      </c>
      <c r="D113" s="156"/>
      <c r="E113" s="156"/>
      <c r="F113" s="55">
        <v>4.2000000000000003E-2</v>
      </c>
      <c r="G113" s="55">
        <v>8.4000000000000005E-2</v>
      </c>
      <c r="H113" s="55">
        <v>0.129</v>
      </c>
      <c r="I113" s="156"/>
      <c r="J113" s="156"/>
      <c r="K113" s="156"/>
      <c r="L113" s="156"/>
      <c r="M113" s="156"/>
      <c r="N113" s="156"/>
      <c r="O113" s="156"/>
      <c r="P113" s="2" t="s">
        <v>140</v>
      </c>
      <c r="Z113" s="5">
        <v>1.34</v>
      </c>
      <c r="AA113" s="113">
        <v>1.34</v>
      </c>
      <c r="AB113" s="112">
        <v>0.03</v>
      </c>
      <c r="AC113" s="112">
        <v>0.03</v>
      </c>
      <c r="AD113" s="112">
        <v>4.2999999999999997E-2</v>
      </c>
      <c r="AE113" s="112">
        <v>8.5000000000000006E-2</v>
      </c>
      <c r="AF113" s="64">
        <v>0.13200000000000001</v>
      </c>
      <c r="AG113" s="160" t="s">
        <v>130</v>
      </c>
      <c r="AH113" s="160" t="s">
        <v>130</v>
      </c>
      <c r="AI113" s="160" t="s">
        <v>130</v>
      </c>
      <c r="AJ113" s="24"/>
      <c r="AK113" s="24">
        <v>1.34</v>
      </c>
      <c r="AL113" s="75">
        <f t="shared" si="11"/>
        <v>99.987977611940295</v>
      </c>
      <c r="AM113" s="80">
        <f t="shared" si="8"/>
        <v>4.2999999999999997E-2</v>
      </c>
      <c r="AN113" s="81">
        <f t="shared" si="9"/>
        <v>8.5000000000000006E-2</v>
      </c>
      <c r="AO113" s="55">
        <f t="shared" si="12"/>
        <v>0.13200000000000001</v>
      </c>
      <c r="AQ113" s="24">
        <v>1.34</v>
      </c>
      <c r="AR113">
        <v>4.2999999999999997E-2</v>
      </c>
      <c r="AS113">
        <v>8.5000000000000006E-2</v>
      </c>
      <c r="AT113">
        <v>0.13200000000000001</v>
      </c>
    </row>
    <row r="114" spans="1:46" ht="15" thickBot="1" x14ac:dyDescent="0.35">
      <c r="A114" t="s">
        <v>129</v>
      </c>
      <c r="B114" s="5">
        <v>1.38</v>
      </c>
      <c r="C114" s="5">
        <f t="shared" si="10"/>
        <v>11.38</v>
      </c>
      <c r="D114" s="156"/>
      <c r="E114" s="156"/>
      <c r="F114" s="55">
        <v>4.1000000000000002E-2</v>
      </c>
      <c r="G114" s="55">
        <v>8.3000000000000004E-2</v>
      </c>
      <c r="H114" s="55">
        <v>0.129</v>
      </c>
      <c r="I114" s="156"/>
      <c r="J114" s="156"/>
      <c r="K114" s="156"/>
      <c r="L114" s="156"/>
      <c r="M114" s="156"/>
      <c r="N114" s="156"/>
      <c r="O114" s="156"/>
      <c r="P114" s="2" t="s">
        <v>140</v>
      </c>
      <c r="Z114" s="5">
        <v>1.35</v>
      </c>
      <c r="AA114" s="113">
        <v>1.35</v>
      </c>
      <c r="AB114" s="112">
        <v>0.03</v>
      </c>
      <c r="AC114" s="112">
        <v>0.03</v>
      </c>
      <c r="AD114" s="112">
        <v>4.2000000000000003E-2</v>
      </c>
      <c r="AE114" s="112">
        <v>8.5000000000000006E-2</v>
      </c>
      <c r="AF114" s="64">
        <v>0.13100000000000001</v>
      </c>
      <c r="AG114" s="160" t="s">
        <v>130</v>
      </c>
      <c r="AH114" s="160" t="s">
        <v>130</v>
      </c>
      <c r="AI114" s="160" t="s">
        <v>130</v>
      </c>
      <c r="AJ114" s="24"/>
      <c r="AK114">
        <v>1.35</v>
      </c>
      <c r="AL114" s="75">
        <f t="shared" si="11"/>
        <v>99.247325925925921</v>
      </c>
      <c r="AM114" s="80">
        <f t="shared" si="8"/>
        <v>4.2000000000000003E-2</v>
      </c>
      <c r="AN114" s="81">
        <f t="shared" si="9"/>
        <v>8.5000000000000006E-2</v>
      </c>
      <c r="AO114" s="55">
        <f t="shared" si="12"/>
        <v>0.13100000000000001</v>
      </c>
      <c r="AQ114">
        <v>1.35</v>
      </c>
      <c r="AR114">
        <v>4.2000000000000003E-2</v>
      </c>
      <c r="AS114">
        <v>8.5000000000000006E-2</v>
      </c>
      <c r="AT114">
        <v>0.13100000000000001</v>
      </c>
    </row>
    <row r="115" spans="1:46" ht="15" thickBot="1" x14ac:dyDescent="0.35">
      <c r="A115" t="s">
        <v>129</v>
      </c>
      <c r="B115" s="5">
        <v>1.39</v>
      </c>
      <c r="C115" s="5">
        <f t="shared" si="10"/>
        <v>11.39</v>
      </c>
      <c r="D115" s="156"/>
      <c r="E115" s="156"/>
      <c r="F115" s="55">
        <v>4.1000000000000002E-2</v>
      </c>
      <c r="G115" s="55">
        <v>8.3000000000000004E-2</v>
      </c>
      <c r="H115" s="55">
        <v>0.128</v>
      </c>
      <c r="I115" s="156"/>
      <c r="J115" s="156"/>
      <c r="K115" s="156"/>
      <c r="L115" s="156"/>
      <c r="M115" s="156"/>
      <c r="N115" s="156"/>
      <c r="O115" s="156"/>
      <c r="P115" s="2" t="s">
        <v>140</v>
      </c>
      <c r="Z115" s="5">
        <v>1.36</v>
      </c>
      <c r="AA115" s="113">
        <v>1.36</v>
      </c>
      <c r="AB115" s="112">
        <v>2.9000000000000001E-2</v>
      </c>
      <c r="AC115" s="112">
        <v>2.9000000000000001E-2</v>
      </c>
      <c r="AD115" s="112">
        <v>4.2000000000000003E-2</v>
      </c>
      <c r="AE115" s="112">
        <v>8.4000000000000005E-2</v>
      </c>
      <c r="AF115" s="64">
        <v>0.13</v>
      </c>
      <c r="AG115" s="160" t="s">
        <v>130</v>
      </c>
      <c r="AH115" s="160" t="s">
        <v>130</v>
      </c>
      <c r="AI115" s="160" t="s">
        <v>130</v>
      </c>
      <c r="AJ115" s="24"/>
      <c r="AK115" s="24">
        <v>1.36</v>
      </c>
      <c r="AL115" s="75">
        <f t="shared" si="11"/>
        <v>98.517566176470581</v>
      </c>
      <c r="AM115" s="80">
        <f t="shared" si="8"/>
        <v>4.2000000000000003E-2</v>
      </c>
      <c r="AN115" s="81">
        <f t="shared" si="9"/>
        <v>8.4000000000000005E-2</v>
      </c>
      <c r="AO115" s="55">
        <f t="shared" si="12"/>
        <v>0.13</v>
      </c>
      <c r="AQ115" s="24">
        <v>1.36</v>
      </c>
      <c r="AR115">
        <v>4.2000000000000003E-2</v>
      </c>
      <c r="AS115">
        <v>8.4000000000000005E-2</v>
      </c>
      <c r="AT115">
        <v>0.13</v>
      </c>
    </row>
    <row r="116" spans="1:46" ht="15" thickBot="1" x14ac:dyDescent="0.35">
      <c r="A116" t="s">
        <v>129</v>
      </c>
      <c r="B116" s="5">
        <v>1.4</v>
      </c>
      <c r="C116" s="5">
        <f t="shared" si="10"/>
        <v>11.4</v>
      </c>
      <c r="D116" s="156"/>
      <c r="E116" s="156"/>
      <c r="F116" s="55">
        <v>4.1000000000000002E-2</v>
      </c>
      <c r="G116" s="55">
        <v>8.2000000000000003E-2</v>
      </c>
      <c r="H116" s="55">
        <v>0.127</v>
      </c>
      <c r="I116" s="156"/>
      <c r="J116" s="156"/>
      <c r="K116" s="156"/>
      <c r="L116" s="156"/>
      <c r="M116" s="156"/>
      <c r="N116" s="156"/>
      <c r="O116" s="156"/>
      <c r="P116" s="2" t="s">
        <v>140</v>
      </c>
      <c r="Z116" s="5">
        <v>1.37</v>
      </c>
      <c r="AA116" s="113">
        <v>1.37</v>
      </c>
      <c r="AB116" s="112">
        <v>2.9000000000000001E-2</v>
      </c>
      <c r="AC116" s="112">
        <v>2.9000000000000001E-2</v>
      </c>
      <c r="AD116" s="112">
        <v>4.2000000000000003E-2</v>
      </c>
      <c r="AE116" s="112">
        <v>8.4000000000000005E-2</v>
      </c>
      <c r="AF116" s="64">
        <v>0.129</v>
      </c>
      <c r="AG116" s="160" t="s">
        <v>130</v>
      </c>
      <c r="AH116" s="160" t="s">
        <v>130</v>
      </c>
      <c r="AI116" s="160" t="s">
        <v>130</v>
      </c>
      <c r="AJ116" s="24"/>
      <c r="AK116">
        <v>1.37</v>
      </c>
      <c r="AL116" s="75">
        <f t="shared" si="11"/>
        <v>97.798459854014595</v>
      </c>
      <c r="AM116" s="80">
        <f t="shared" si="8"/>
        <v>4.2000000000000003E-2</v>
      </c>
      <c r="AN116" s="81">
        <f t="shared" si="9"/>
        <v>8.4000000000000005E-2</v>
      </c>
      <c r="AO116" s="55">
        <f t="shared" si="12"/>
        <v>0.129</v>
      </c>
      <c r="AQ116">
        <v>1.37</v>
      </c>
      <c r="AR116">
        <v>4.2000000000000003E-2</v>
      </c>
      <c r="AS116">
        <v>8.4000000000000005E-2</v>
      </c>
      <c r="AT116">
        <v>0.129</v>
      </c>
    </row>
    <row r="117" spans="1:46" ht="14.5" thickBot="1" x14ac:dyDescent="0.35">
      <c r="A117" t="s">
        <v>129</v>
      </c>
      <c r="B117" s="5">
        <v>1.41</v>
      </c>
      <c r="C117" s="5">
        <f t="shared" si="10"/>
        <v>11.41</v>
      </c>
      <c r="D117" s="156"/>
      <c r="E117" s="156"/>
      <c r="F117" s="55">
        <v>0.04</v>
      </c>
      <c r="G117" s="55">
        <v>8.1000000000000003E-2</v>
      </c>
      <c r="H117" s="55">
        <v>0.126</v>
      </c>
      <c r="I117" s="156"/>
      <c r="J117" s="156"/>
      <c r="K117" s="156"/>
      <c r="L117" s="156"/>
      <c r="M117" s="156"/>
      <c r="N117" s="156"/>
      <c r="O117" s="156"/>
      <c r="P117" s="2" t="s">
        <v>140</v>
      </c>
      <c r="Z117" s="5">
        <v>1.38</v>
      </c>
      <c r="AB117" s="112">
        <v>2.9000000000000001E-2</v>
      </c>
      <c r="AC117" s="112">
        <v>2.9000000000000001E-2</v>
      </c>
      <c r="AD117" s="112">
        <v>4.2000000000000003E-2</v>
      </c>
      <c r="AE117" s="112">
        <v>8.4000000000000005E-2</v>
      </c>
      <c r="AF117" s="64">
        <v>0.129</v>
      </c>
      <c r="AG117" s="160" t="s">
        <v>130</v>
      </c>
      <c r="AH117" s="160" t="s">
        <v>130</v>
      </c>
      <c r="AI117" s="160" t="s">
        <v>130</v>
      </c>
      <c r="AJ117" s="24"/>
      <c r="AK117" s="24">
        <v>1.38</v>
      </c>
      <c r="AL117" s="75">
        <f t="shared" si="11"/>
        <v>97.089775362318846</v>
      </c>
      <c r="AM117" s="80">
        <f t="shared" si="8"/>
        <v>4.1000000000000002E-2</v>
      </c>
      <c r="AN117" s="81">
        <f t="shared" si="9"/>
        <v>8.3000000000000004E-2</v>
      </c>
      <c r="AO117" s="55">
        <f t="shared" si="12"/>
        <v>0.129</v>
      </c>
      <c r="AQ117" s="24">
        <v>1.38</v>
      </c>
      <c r="AR117">
        <v>4.1000000000000002E-2</v>
      </c>
      <c r="AS117">
        <v>8.3000000000000004E-2</v>
      </c>
      <c r="AT117">
        <v>0.129</v>
      </c>
    </row>
    <row r="118" spans="1:46" ht="14.5" thickBot="1" x14ac:dyDescent="0.35">
      <c r="A118" t="s">
        <v>129</v>
      </c>
      <c r="B118" s="5">
        <v>1.42</v>
      </c>
      <c r="C118" s="5">
        <f t="shared" si="10"/>
        <v>11.42</v>
      </c>
      <c r="D118" s="156"/>
      <c r="E118" s="156"/>
      <c r="F118" s="55">
        <v>0.04</v>
      </c>
      <c r="G118" s="55">
        <v>8.1000000000000003E-2</v>
      </c>
      <c r="H118" s="55">
        <v>0.126</v>
      </c>
      <c r="I118" s="156"/>
      <c r="J118" s="156"/>
      <c r="K118" s="156"/>
      <c r="L118" s="156"/>
      <c r="M118" s="156"/>
      <c r="N118" s="156"/>
      <c r="O118" s="156"/>
      <c r="P118" s="2" t="s">
        <v>140</v>
      </c>
      <c r="Z118" s="5">
        <v>1.39</v>
      </c>
      <c r="AB118" s="112">
        <v>2.9000000000000001E-2</v>
      </c>
      <c r="AC118" s="112">
        <v>2.9000000000000001E-2</v>
      </c>
      <c r="AD118" s="112">
        <v>4.2000000000000003E-2</v>
      </c>
      <c r="AE118" s="112">
        <v>8.4000000000000005E-2</v>
      </c>
      <c r="AF118" s="64">
        <v>0.129</v>
      </c>
      <c r="AG118" s="160" t="s">
        <v>130</v>
      </c>
      <c r="AH118" s="160" t="s">
        <v>130</v>
      </c>
      <c r="AI118" s="160" t="s">
        <v>130</v>
      </c>
      <c r="AJ118" s="24"/>
      <c r="AK118">
        <v>1.39</v>
      </c>
      <c r="AL118" s="75">
        <f t="shared" si="11"/>
        <v>96.391287769784185</v>
      </c>
      <c r="AM118" s="80">
        <f t="shared" si="8"/>
        <v>4.1000000000000002E-2</v>
      </c>
      <c r="AN118" s="81">
        <f t="shared" si="9"/>
        <v>8.3000000000000004E-2</v>
      </c>
      <c r="AO118" s="55">
        <f t="shared" si="12"/>
        <v>0.128</v>
      </c>
      <c r="AQ118">
        <v>1.39</v>
      </c>
      <c r="AR118">
        <v>4.1000000000000002E-2</v>
      </c>
      <c r="AS118">
        <v>8.3000000000000004E-2</v>
      </c>
      <c r="AT118">
        <v>0.128</v>
      </c>
    </row>
    <row r="119" spans="1:46" ht="15" thickBot="1" x14ac:dyDescent="0.35">
      <c r="A119" t="s">
        <v>129</v>
      </c>
      <c r="B119" s="5">
        <v>1.43</v>
      </c>
      <c r="C119" s="5">
        <f t="shared" si="10"/>
        <v>11.43</v>
      </c>
      <c r="D119" s="156"/>
      <c r="E119" s="156"/>
      <c r="F119" s="55">
        <v>3.9E-2</v>
      </c>
      <c r="G119" s="55">
        <v>0.08</v>
      </c>
      <c r="H119" s="55">
        <v>0.125</v>
      </c>
      <c r="I119" s="156"/>
      <c r="J119" s="156"/>
      <c r="K119" s="156"/>
      <c r="L119" s="156"/>
      <c r="M119" s="156"/>
      <c r="N119" s="156"/>
      <c r="O119" s="156"/>
      <c r="P119" s="2" t="s">
        <v>140</v>
      </c>
      <c r="Z119" s="5">
        <v>1.4</v>
      </c>
      <c r="AA119" s="113"/>
      <c r="AB119" s="112">
        <v>2.9000000000000001E-2</v>
      </c>
      <c r="AC119" s="112">
        <v>2.9000000000000001E-2</v>
      </c>
      <c r="AD119" s="112">
        <v>4.2000000000000003E-2</v>
      </c>
      <c r="AE119" s="112">
        <v>8.4000000000000005E-2</v>
      </c>
      <c r="AF119" s="64">
        <v>0.129</v>
      </c>
      <c r="AG119" s="160" t="s">
        <v>130</v>
      </c>
      <c r="AH119" s="160" t="s">
        <v>130</v>
      </c>
      <c r="AI119" s="160" t="s">
        <v>130</v>
      </c>
      <c r="AJ119" s="24"/>
      <c r="AK119" s="24">
        <v>1.4</v>
      </c>
      <c r="AL119" s="75">
        <f t="shared" si="11"/>
        <v>95.702778571428581</v>
      </c>
      <c r="AM119" s="80">
        <f t="shared" si="8"/>
        <v>4.1000000000000002E-2</v>
      </c>
      <c r="AN119" s="81">
        <f t="shared" si="9"/>
        <v>8.2000000000000003E-2</v>
      </c>
      <c r="AO119" s="55">
        <f t="shared" si="12"/>
        <v>0.127</v>
      </c>
      <c r="AQ119" s="24">
        <v>1.4</v>
      </c>
      <c r="AR119">
        <v>4.1000000000000002E-2</v>
      </c>
      <c r="AS119">
        <v>8.2000000000000003E-2</v>
      </c>
      <c r="AT119">
        <v>0.127</v>
      </c>
    </row>
    <row r="120" spans="1:46" ht="14.5" thickBot="1" x14ac:dyDescent="0.35">
      <c r="A120" t="s">
        <v>129</v>
      </c>
      <c r="B120" s="5">
        <v>1.44</v>
      </c>
      <c r="C120" s="5">
        <f t="shared" si="10"/>
        <v>11.44</v>
      </c>
      <c r="D120" s="156"/>
      <c r="E120" s="156"/>
      <c r="F120" s="55">
        <v>3.9E-2</v>
      </c>
      <c r="G120" s="55">
        <v>0.08</v>
      </c>
      <c r="H120" s="55">
        <v>0.124</v>
      </c>
      <c r="I120" s="156"/>
      <c r="J120" s="156"/>
      <c r="K120" s="156"/>
      <c r="L120" s="156"/>
      <c r="M120" s="156"/>
      <c r="N120" s="156"/>
      <c r="O120" s="156"/>
      <c r="P120" s="2" t="s">
        <v>140</v>
      </c>
      <c r="Z120" s="5">
        <v>1.41</v>
      </c>
      <c r="AB120" s="112">
        <v>2.9000000000000001E-2</v>
      </c>
      <c r="AC120" s="112">
        <v>2.9000000000000001E-2</v>
      </c>
      <c r="AD120" s="112">
        <v>4.2000000000000003E-2</v>
      </c>
      <c r="AE120" s="112">
        <v>8.4000000000000005E-2</v>
      </c>
      <c r="AF120" s="64">
        <v>0.129</v>
      </c>
      <c r="AG120" s="160" t="s">
        <v>130</v>
      </c>
      <c r="AH120" s="160" t="s">
        <v>130</v>
      </c>
      <c r="AI120" s="160" t="s">
        <v>130</v>
      </c>
      <c r="AJ120" s="24"/>
      <c r="AK120">
        <v>1.41</v>
      </c>
      <c r="AL120" s="75">
        <f t="shared" si="11"/>
        <v>95.02403546099292</v>
      </c>
      <c r="AM120" s="80">
        <f t="shared" si="8"/>
        <v>0.04</v>
      </c>
      <c r="AN120" s="81">
        <f t="shared" si="9"/>
        <v>8.1000000000000003E-2</v>
      </c>
      <c r="AO120" s="55">
        <f t="shared" si="12"/>
        <v>0.126</v>
      </c>
      <c r="AQ120">
        <v>1.41</v>
      </c>
      <c r="AR120">
        <v>0.04</v>
      </c>
      <c r="AS120">
        <v>8.1000000000000003E-2</v>
      </c>
      <c r="AT120">
        <v>0.126</v>
      </c>
    </row>
    <row r="121" spans="1:46" ht="15" thickBot="1" x14ac:dyDescent="0.35">
      <c r="A121" t="s">
        <v>129</v>
      </c>
      <c r="B121" s="5">
        <v>1.45</v>
      </c>
      <c r="C121" s="5">
        <f t="shared" si="10"/>
        <v>11.45</v>
      </c>
      <c r="D121" s="156"/>
      <c r="E121" s="156"/>
      <c r="F121" s="55">
        <v>3.9E-2</v>
      </c>
      <c r="G121" s="55">
        <v>7.9000000000000001E-2</v>
      </c>
      <c r="H121" s="55">
        <v>0.123</v>
      </c>
      <c r="I121" s="156"/>
      <c r="J121" s="156"/>
      <c r="K121" s="156"/>
      <c r="L121" s="156"/>
      <c r="M121" s="156"/>
      <c r="N121" s="156"/>
      <c r="O121" s="156"/>
      <c r="P121" s="2" t="s">
        <v>140</v>
      </c>
      <c r="Z121" s="5">
        <v>1.42</v>
      </c>
      <c r="AA121" s="113">
        <v>1.42</v>
      </c>
      <c r="AB121" s="112">
        <v>2.8000000000000001E-2</v>
      </c>
      <c r="AC121" s="112">
        <v>2.8000000000000001E-2</v>
      </c>
      <c r="AD121" s="112">
        <v>0.04</v>
      </c>
      <c r="AE121" s="112">
        <v>8.1000000000000003E-2</v>
      </c>
      <c r="AF121" s="64">
        <v>0.126</v>
      </c>
      <c r="AG121" s="160" t="s">
        <v>130</v>
      </c>
      <c r="AH121" s="160" t="s">
        <v>130</v>
      </c>
      <c r="AI121" s="160" t="s">
        <v>130</v>
      </c>
      <c r="AJ121" s="24"/>
      <c r="AK121" s="24">
        <v>1.42</v>
      </c>
      <c r="AL121" s="75">
        <f t="shared" si="11"/>
        <v>94.354852112676056</v>
      </c>
      <c r="AM121" s="80">
        <f t="shared" si="8"/>
        <v>0.04</v>
      </c>
      <c r="AN121" s="81">
        <f t="shared" si="9"/>
        <v>8.1000000000000003E-2</v>
      </c>
      <c r="AO121" s="55">
        <f t="shared" si="12"/>
        <v>0.126</v>
      </c>
      <c r="AQ121" s="24">
        <v>1.42</v>
      </c>
      <c r="AR121">
        <v>0.04</v>
      </c>
      <c r="AS121">
        <v>8.1000000000000003E-2</v>
      </c>
      <c r="AT121">
        <v>0.126</v>
      </c>
    </row>
    <row r="122" spans="1:46" ht="14.5" thickBot="1" x14ac:dyDescent="0.35">
      <c r="A122" t="s">
        <v>129</v>
      </c>
      <c r="B122" s="5">
        <v>1.46</v>
      </c>
      <c r="C122" s="5">
        <f t="shared" si="10"/>
        <v>11.46</v>
      </c>
      <c r="D122" s="156"/>
      <c r="E122" s="156"/>
      <c r="F122" s="55">
        <v>3.7999999999999999E-2</v>
      </c>
      <c r="G122" s="55">
        <v>7.9000000000000001E-2</v>
      </c>
      <c r="H122" s="55">
        <v>0.123</v>
      </c>
      <c r="I122" s="156"/>
      <c r="J122" s="156"/>
      <c r="K122" s="156"/>
      <c r="L122" s="156"/>
      <c r="M122" s="156"/>
      <c r="N122" s="156"/>
      <c r="O122" s="156"/>
      <c r="P122" s="2" t="s">
        <v>140</v>
      </c>
      <c r="Z122" s="5">
        <v>1.43</v>
      </c>
      <c r="AB122" s="112">
        <v>2.8000000000000001E-2</v>
      </c>
      <c r="AC122" s="112">
        <v>2.8000000000000001E-2</v>
      </c>
      <c r="AD122" s="112">
        <v>0.04</v>
      </c>
      <c r="AE122" s="112">
        <v>8.1000000000000003E-2</v>
      </c>
      <c r="AF122" s="64">
        <v>0.126</v>
      </c>
      <c r="AG122" s="160" t="s">
        <v>130</v>
      </c>
      <c r="AH122" s="160" t="s">
        <v>130</v>
      </c>
      <c r="AI122" s="160" t="s">
        <v>130</v>
      </c>
      <c r="AJ122" s="24"/>
      <c r="AK122">
        <v>1.43</v>
      </c>
      <c r="AL122" s="75">
        <f t="shared" si="11"/>
        <v>93.695027972027972</v>
      </c>
      <c r="AM122" s="80">
        <f t="shared" si="8"/>
        <v>3.9E-2</v>
      </c>
      <c r="AN122" s="81">
        <f t="shared" si="9"/>
        <v>0.08</v>
      </c>
      <c r="AO122" s="55">
        <f t="shared" si="12"/>
        <v>0.125</v>
      </c>
      <c r="AQ122">
        <v>1.43</v>
      </c>
      <c r="AR122">
        <v>3.9E-2</v>
      </c>
      <c r="AS122">
        <v>0.08</v>
      </c>
      <c r="AT122">
        <v>0.125</v>
      </c>
    </row>
    <row r="123" spans="1:46" ht="15" thickBot="1" x14ac:dyDescent="0.35">
      <c r="A123" t="s">
        <v>129</v>
      </c>
      <c r="B123" s="5">
        <v>1.47</v>
      </c>
      <c r="C123" s="5">
        <f t="shared" si="10"/>
        <v>11.47</v>
      </c>
      <c r="D123" s="156"/>
      <c r="E123" s="156"/>
      <c r="F123" s="55">
        <v>3.7999999999999999E-2</v>
      </c>
      <c r="G123" s="55">
        <v>7.8E-2</v>
      </c>
      <c r="H123" s="55">
        <v>0.122</v>
      </c>
      <c r="I123" s="156"/>
      <c r="J123" s="156"/>
      <c r="K123" s="156"/>
      <c r="L123" s="156"/>
      <c r="M123" s="156"/>
      <c r="N123" s="156"/>
      <c r="O123" s="156"/>
      <c r="P123" s="2" t="s">
        <v>140</v>
      </c>
      <c r="Z123" s="5">
        <v>1.44</v>
      </c>
      <c r="AA123" s="113">
        <v>1.44</v>
      </c>
      <c r="AB123" s="112">
        <v>2.8000000000000001E-2</v>
      </c>
      <c r="AC123" s="112">
        <v>2.8000000000000001E-2</v>
      </c>
      <c r="AD123" s="112">
        <v>3.9E-2</v>
      </c>
      <c r="AE123" s="112">
        <v>0.08</v>
      </c>
      <c r="AF123" s="64">
        <v>0.124</v>
      </c>
      <c r="AG123" s="160" t="s">
        <v>130</v>
      </c>
      <c r="AH123" s="160" t="s">
        <v>130</v>
      </c>
      <c r="AI123" s="160" t="s">
        <v>130</v>
      </c>
      <c r="AJ123" s="24"/>
      <c r="AK123" s="24">
        <v>1.44</v>
      </c>
      <c r="AL123" s="75">
        <f t="shared" si="11"/>
        <v>93.044368055555566</v>
      </c>
      <c r="AM123" s="80">
        <f t="shared" si="8"/>
        <v>3.9E-2</v>
      </c>
      <c r="AN123" s="81">
        <f t="shared" si="9"/>
        <v>0.08</v>
      </c>
      <c r="AO123" s="55">
        <f t="shared" si="12"/>
        <v>0.124</v>
      </c>
      <c r="AQ123" s="24">
        <v>1.44</v>
      </c>
      <c r="AR123">
        <v>3.9E-2</v>
      </c>
      <c r="AS123">
        <v>0.08</v>
      </c>
      <c r="AT123">
        <v>0.124</v>
      </c>
    </row>
    <row r="124" spans="1:46" ht="15" thickBot="1" x14ac:dyDescent="0.35">
      <c r="A124" t="s">
        <v>129</v>
      </c>
      <c r="B124" s="5">
        <v>1.48</v>
      </c>
      <c r="C124" s="5">
        <f t="shared" si="10"/>
        <v>11.48</v>
      </c>
      <c r="D124" s="156"/>
      <c r="E124" s="156"/>
      <c r="F124" s="55">
        <v>3.7999999999999999E-2</v>
      </c>
      <c r="G124" s="55">
        <v>7.8E-2</v>
      </c>
      <c r="H124" s="55">
        <v>0.121</v>
      </c>
      <c r="I124" s="156"/>
      <c r="J124" s="156"/>
      <c r="K124" s="156"/>
      <c r="L124" s="156"/>
      <c r="M124" s="156"/>
      <c r="N124" s="156"/>
      <c r="O124" s="156"/>
      <c r="P124" s="2" t="s">
        <v>140</v>
      </c>
      <c r="Z124" s="5">
        <v>1.45</v>
      </c>
      <c r="AA124" s="113">
        <v>1.45</v>
      </c>
      <c r="AB124" s="112">
        <v>2.8000000000000001E-2</v>
      </c>
      <c r="AC124" s="112">
        <v>2.8000000000000001E-2</v>
      </c>
      <c r="AD124" s="112">
        <v>3.9E-2</v>
      </c>
      <c r="AE124" s="112">
        <v>7.9000000000000001E-2</v>
      </c>
      <c r="AF124" s="64">
        <v>0.123</v>
      </c>
      <c r="AG124" s="160" t="s">
        <v>130</v>
      </c>
      <c r="AH124" s="160" t="s">
        <v>130</v>
      </c>
      <c r="AI124" s="160" t="s">
        <v>130</v>
      </c>
      <c r="AJ124" s="24"/>
      <c r="AK124">
        <v>1.45</v>
      </c>
      <c r="AL124" s="75">
        <f t="shared" si="11"/>
        <v>92.402682758620699</v>
      </c>
      <c r="AM124" s="80">
        <f t="shared" si="8"/>
        <v>3.9E-2</v>
      </c>
      <c r="AN124" s="81">
        <f t="shared" si="9"/>
        <v>7.9000000000000001E-2</v>
      </c>
      <c r="AO124" s="55">
        <f t="shared" si="12"/>
        <v>0.123</v>
      </c>
      <c r="AQ124">
        <v>1.45</v>
      </c>
      <c r="AR124">
        <v>3.9E-2</v>
      </c>
      <c r="AS124">
        <v>7.9000000000000001E-2</v>
      </c>
      <c r="AT124">
        <v>0.123</v>
      </c>
    </row>
    <row r="125" spans="1:46" ht="15" thickBot="1" x14ac:dyDescent="0.35">
      <c r="A125" t="s">
        <v>129</v>
      </c>
      <c r="B125" s="5">
        <v>1.49</v>
      </c>
      <c r="C125" s="5">
        <f t="shared" si="10"/>
        <v>11.49</v>
      </c>
      <c r="D125" s="156"/>
      <c r="E125" s="156"/>
      <c r="F125" s="55">
        <v>3.7999999999999999E-2</v>
      </c>
      <c r="G125" s="55">
        <v>7.6999999999999999E-2</v>
      </c>
      <c r="H125" s="55">
        <v>0.121</v>
      </c>
      <c r="I125" s="156"/>
      <c r="J125" s="156"/>
      <c r="K125" s="156"/>
      <c r="L125" s="156"/>
      <c r="M125" s="156"/>
      <c r="N125" s="156"/>
      <c r="O125" s="156"/>
      <c r="P125" s="2" t="s">
        <v>140</v>
      </c>
      <c r="Z125" s="5">
        <v>1.46</v>
      </c>
      <c r="AA125" s="113"/>
      <c r="AB125" s="112">
        <v>2.8000000000000001E-2</v>
      </c>
      <c r="AC125" s="112">
        <v>2.8000000000000001E-2</v>
      </c>
      <c r="AD125" s="112">
        <v>3.9E-2</v>
      </c>
      <c r="AE125" s="112">
        <v>7.9000000000000001E-2</v>
      </c>
      <c r="AF125" s="64">
        <v>0.123</v>
      </c>
      <c r="AG125" s="160" t="s">
        <v>130</v>
      </c>
      <c r="AH125" s="160" t="s">
        <v>130</v>
      </c>
      <c r="AI125" s="160" t="s">
        <v>130</v>
      </c>
      <c r="AJ125" s="24"/>
      <c r="AK125" s="24">
        <v>1.46</v>
      </c>
      <c r="AL125" s="75">
        <f t="shared" si="11"/>
        <v>91.769787671232876</v>
      </c>
      <c r="AM125" s="80">
        <f t="shared" si="8"/>
        <v>3.7999999999999999E-2</v>
      </c>
      <c r="AN125" s="81">
        <f t="shared" si="9"/>
        <v>7.9000000000000001E-2</v>
      </c>
      <c r="AO125" s="55">
        <f t="shared" si="12"/>
        <v>0.123</v>
      </c>
      <c r="AQ125" s="24">
        <v>1.46</v>
      </c>
      <c r="AR125">
        <v>3.7999999999999999E-2</v>
      </c>
      <c r="AS125">
        <v>7.9000000000000001E-2</v>
      </c>
      <c r="AT125">
        <v>0.123</v>
      </c>
    </row>
    <row r="126" spans="1:46" ht="15" thickBot="1" x14ac:dyDescent="0.35">
      <c r="A126" t="s">
        <v>129</v>
      </c>
      <c r="B126" s="5">
        <v>1.5</v>
      </c>
      <c r="C126" s="5">
        <f t="shared" si="10"/>
        <v>11.5</v>
      </c>
      <c r="D126" s="156"/>
      <c r="E126" s="156"/>
      <c r="F126" s="55">
        <v>3.6999999999999998E-2</v>
      </c>
      <c r="G126" s="55">
        <v>7.6999999999999999E-2</v>
      </c>
      <c r="H126" s="55">
        <v>0.12</v>
      </c>
      <c r="I126" s="156"/>
      <c r="J126" s="156"/>
      <c r="K126" s="156"/>
      <c r="L126" s="156"/>
      <c r="M126" s="156"/>
      <c r="N126" s="156"/>
      <c r="O126" s="156"/>
      <c r="P126" s="2" t="s">
        <v>140</v>
      </c>
      <c r="Z126" s="5">
        <v>1.47</v>
      </c>
      <c r="AA126" s="113">
        <v>1.47</v>
      </c>
      <c r="AB126" s="112">
        <v>2.8000000000000001E-2</v>
      </c>
      <c r="AC126" s="112">
        <v>2.8000000000000001E-2</v>
      </c>
      <c r="AD126" s="112">
        <v>3.7999999999999999E-2</v>
      </c>
      <c r="AE126" s="112">
        <v>7.8E-2</v>
      </c>
      <c r="AF126" s="64">
        <v>0.122</v>
      </c>
      <c r="AG126" s="160" t="s">
        <v>130</v>
      </c>
      <c r="AH126" s="160" t="s">
        <v>130</v>
      </c>
      <c r="AI126" s="160" t="s">
        <v>130</v>
      </c>
      <c r="AJ126" s="24"/>
      <c r="AK126">
        <v>1.47</v>
      </c>
      <c r="AL126" s="75">
        <f t="shared" si="11"/>
        <v>91.145503401360543</v>
      </c>
      <c r="AM126" s="80">
        <f t="shared" si="8"/>
        <v>3.7999999999999999E-2</v>
      </c>
      <c r="AN126" s="81">
        <f t="shared" si="9"/>
        <v>7.8E-2</v>
      </c>
      <c r="AO126" s="55">
        <f t="shared" si="12"/>
        <v>0.122</v>
      </c>
      <c r="AQ126">
        <v>1.47</v>
      </c>
      <c r="AR126">
        <v>3.7999999999999999E-2</v>
      </c>
      <c r="AS126">
        <v>7.8E-2</v>
      </c>
      <c r="AT126">
        <v>0.122</v>
      </c>
    </row>
    <row r="127" spans="1:46" ht="15" thickBot="1" x14ac:dyDescent="0.35">
      <c r="A127" t="s">
        <v>129</v>
      </c>
      <c r="B127" s="5">
        <v>1.51</v>
      </c>
      <c r="C127" s="5">
        <f t="shared" si="10"/>
        <v>11.51</v>
      </c>
      <c r="D127" s="156"/>
      <c r="E127" s="156"/>
      <c r="F127" s="55">
        <v>3.6999999999999998E-2</v>
      </c>
      <c r="G127" s="55">
        <v>7.5999999999999998E-2</v>
      </c>
      <c r="H127" s="55">
        <v>0.11899999999999999</v>
      </c>
      <c r="I127" s="156"/>
      <c r="J127" s="156"/>
      <c r="K127" s="156"/>
      <c r="L127" s="156"/>
      <c r="M127" s="156"/>
      <c r="N127" s="156"/>
      <c r="O127" s="156"/>
      <c r="P127" s="2" t="s">
        <v>140</v>
      </c>
      <c r="Z127" s="5">
        <v>1.48</v>
      </c>
      <c r="AA127" s="113">
        <v>1.48</v>
      </c>
      <c r="AB127" s="112">
        <v>2.7E-2</v>
      </c>
      <c r="AC127" s="112">
        <v>2.7E-2</v>
      </c>
      <c r="AD127" s="112">
        <v>3.7999999999999999E-2</v>
      </c>
      <c r="AE127" s="112">
        <v>7.8E-2</v>
      </c>
      <c r="AF127" s="64">
        <v>0.121</v>
      </c>
      <c r="AG127" s="160" t="s">
        <v>130</v>
      </c>
      <c r="AH127" s="160" t="s">
        <v>130</v>
      </c>
      <c r="AI127" s="160" t="s">
        <v>130</v>
      </c>
      <c r="AJ127" s="24"/>
      <c r="AK127" s="24">
        <v>1.48</v>
      </c>
      <c r="AL127" s="75">
        <f t="shared" si="11"/>
        <v>90.529655405405407</v>
      </c>
      <c r="AM127" s="80">
        <f t="shared" si="8"/>
        <v>3.7999999999999999E-2</v>
      </c>
      <c r="AN127" s="81">
        <f t="shared" si="9"/>
        <v>7.8E-2</v>
      </c>
      <c r="AO127" s="55">
        <f t="shared" si="12"/>
        <v>0.121</v>
      </c>
      <c r="AQ127" s="24">
        <v>1.48</v>
      </c>
      <c r="AR127">
        <v>3.7999999999999999E-2</v>
      </c>
      <c r="AS127">
        <v>7.8E-2</v>
      </c>
      <c r="AT127">
        <v>0.121</v>
      </c>
    </row>
    <row r="128" spans="1:46" ht="14.5" thickBot="1" x14ac:dyDescent="0.35">
      <c r="A128" t="s">
        <v>129</v>
      </c>
      <c r="B128" s="5">
        <v>1.52</v>
      </c>
      <c r="C128" s="5">
        <f t="shared" si="10"/>
        <v>11.52</v>
      </c>
      <c r="D128" s="156"/>
      <c r="E128" s="156"/>
      <c r="F128" s="55">
        <v>3.6999999999999998E-2</v>
      </c>
      <c r="G128" s="55">
        <v>7.5999999999999998E-2</v>
      </c>
      <c r="H128" s="55">
        <v>0.11899999999999999</v>
      </c>
      <c r="I128" s="156"/>
      <c r="J128" s="156"/>
      <c r="K128" s="156"/>
      <c r="L128" s="156"/>
      <c r="M128" s="156"/>
      <c r="N128" s="156"/>
      <c r="O128" s="156"/>
      <c r="P128" s="2" t="s">
        <v>140</v>
      </c>
      <c r="Z128" s="5">
        <v>1.49</v>
      </c>
      <c r="AB128" s="112">
        <v>2.7E-2</v>
      </c>
      <c r="AC128" s="112">
        <v>2.7E-2</v>
      </c>
      <c r="AD128" s="112">
        <v>3.7999999999999999E-2</v>
      </c>
      <c r="AE128" s="112">
        <v>7.8E-2</v>
      </c>
      <c r="AF128" s="64">
        <v>0.121</v>
      </c>
      <c r="AG128" s="160" t="s">
        <v>130</v>
      </c>
      <c r="AH128" s="160" t="s">
        <v>130</v>
      </c>
      <c r="AI128" s="160" t="s">
        <v>130</v>
      </c>
      <c r="AJ128" s="24"/>
      <c r="AK128">
        <v>1.49</v>
      </c>
      <c r="AL128" s="75">
        <f t="shared" si="11"/>
        <v>89.922073825503361</v>
      </c>
      <c r="AM128" s="80">
        <f t="shared" si="8"/>
        <v>3.7999999999999999E-2</v>
      </c>
      <c r="AN128" s="81">
        <f t="shared" si="9"/>
        <v>7.6999999999999999E-2</v>
      </c>
      <c r="AO128" s="55">
        <f t="shared" si="12"/>
        <v>0.121</v>
      </c>
      <c r="AQ128">
        <v>1.49</v>
      </c>
      <c r="AR128">
        <v>3.7999999999999999E-2</v>
      </c>
      <c r="AS128">
        <v>7.6999999999999999E-2</v>
      </c>
      <c r="AT128">
        <v>0.121</v>
      </c>
    </row>
    <row r="129" spans="1:46" ht="15" thickBot="1" x14ac:dyDescent="0.35">
      <c r="A129" t="s">
        <v>129</v>
      </c>
      <c r="B129" s="5">
        <v>1.53</v>
      </c>
      <c r="C129" s="5">
        <f t="shared" si="10"/>
        <v>11.53</v>
      </c>
      <c r="D129" s="156"/>
      <c r="E129" s="156"/>
      <c r="F129" s="55">
        <v>3.5999999999999997E-2</v>
      </c>
      <c r="G129" s="55">
        <v>7.4999999999999997E-2</v>
      </c>
      <c r="H129" s="55">
        <v>0.11799999999999999</v>
      </c>
      <c r="I129" s="156"/>
      <c r="J129" s="156"/>
      <c r="K129" s="156"/>
      <c r="L129" s="156"/>
      <c r="M129" s="156"/>
      <c r="N129" s="156"/>
      <c r="O129" s="156"/>
      <c r="P129" s="2" t="s">
        <v>140</v>
      </c>
      <c r="Z129" s="5">
        <v>1.5</v>
      </c>
      <c r="AA129" s="113"/>
      <c r="AB129" s="112">
        <v>2.7E-2</v>
      </c>
      <c r="AC129" s="112">
        <v>2.7E-2</v>
      </c>
      <c r="AD129" s="112">
        <v>3.7999999999999999E-2</v>
      </c>
      <c r="AE129" s="112">
        <v>7.8E-2</v>
      </c>
      <c r="AF129" s="64">
        <v>0.121</v>
      </c>
      <c r="AG129" s="160" t="s">
        <v>130</v>
      </c>
      <c r="AH129" s="160" t="s">
        <v>130</v>
      </c>
      <c r="AI129" s="160" t="s">
        <v>130</v>
      </c>
      <c r="AJ129" s="24"/>
      <c r="AK129" s="24">
        <v>1.5</v>
      </c>
      <c r="AL129" s="75">
        <f t="shared" si="11"/>
        <v>89.32259333333333</v>
      </c>
      <c r="AM129" s="80">
        <f t="shared" si="8"/>
        <v>3.6999999999999998E-2</v>
      </c>
      <c r="AN129" s="81">
        <f t="shared" si="9"/>
        <v>7.6999999999999999E-2</v>
      </c>
      <c r="AO129" s="55">
        <f t="shared" si="12"/>
        <v>0.12</v>
      </c>
      <c r="AQ129" s="24">
        <v>1.5</v>
      </c>
      <c r="AR129">
        <v>3.6999999999999998E-2</v>
      </c>
      <c r="AS129">
        <v>7.6999999999999999E-2</v>
      </c>
      <c r="AT129">
        <v>0.12</v>
      </c>
    </row>
    <row r="130" spans="1:46" ht="15" thickBot="1" x14ac:dyDescent="0.35">
      <c r="A130" t="s">
        <v>129</v>
      </c>
      <c r="B130" s="5">
        <v>1.54</v>
      </c>
      <c r="C130" s="5">
        <f t="shared" si="10"/>
        <v>11.54</v>
      </c>
      <c r="D130" s="156"/>
      <c r="E130" s="156"/>
      <c r="F130" s="55">
        <v>3.5999999999999997E-2</v>
      </c>
      <c r="G130" s="55">
        <v>7.4999999999999997E-2</v>
      </c>
      <c r="H130" s="55">
        <v>0.11700000000000001</v>
      </c>
      <c r="I130" s="156"/>
      <c r="J130" s="156"/>
      <c r="K130" s="156"/>
      <c r="L130" s="156"/>
      <c r="M130" s="156"/>
      <c r="N130" s="156"/>
      <c r="O130" s="156"/>
      <c r="P130" s="2" t="s">
        <v>140</v>
      </c>
      <c r="Z130" s="5">
        <v>1.51</v>
      </c>
      <c r="AA130" s="113"/>
      <c r="AB130" s="112">
        <v>2.7E-2</v>
      </c>
      <c r="AC130" s="112">
        <v>2.7E-2</v>
      </c>
      <c r="AD130" s="112">
        <v>3.7999999999999999E-2</v>
      </c>
      <c r="AE130" s="112">
        <v>7.8E-2</v>
      </c>
      <c r="AF130" s="64">
        <v>0.121</v>
      </c>
      <c r="AG130" s="160" t="s">
        <v>130</v>
      </c>
      <c r="AH130" s="160" t="s">
        <v>130</v>
      </c>
      <c r="AI130" s="160" t="s">
        <v>130</v>
      </c>
      <c r="AJ130" s="24"/>
      <c r="AK130">
        <v>1.51</v>
      </c>
      <c r="AL130" s="75">
        <f t="shared" si="11"/>
        <v>88.731052980132446</v>
      </c>
      <c r="AM130" s="80">
        <f t="shared" si="8"/>
        <v>3.6999999999999998E-2</v>
      </c>
      <c r="AN130" s="81">
        <f t="shared" si="9"/>
        <v>7.5999999999999998E-2</v>
      </c>
      <c r="AO130" s="55">
        <f t="shared" si="12"/>
        <v>0.11899999999999999</v>
      </c>
      <c r="AQ130">
        <v>1.51</v>
      </c>
      <c r="AR130">
        <v>3.6999999999999998E-2</v>
      </c>
      <c r="AS130">
        <v>7.5999999999999998E-2</v>
      </c>
      <c r="AT130">
        <v>0.11899999999999999</v>
      </c>
    </row>
    <row r="131" spans="1:46" ht="14.5" thickBot="1" x14ac:dyDescent="0.35">
      <c r="A131" t="s">
        <v>129</v>
      </c>
      <c r="B131" s="5">
        <v>1.55</v>
      </c>
      <c r="C131" s="5">
        <f t="shared" si="10"/>
        <v>11.55</v>
      </c>
      <c r="D131" s="156"/>
      <c r="E131" s="156"/>
      <c r="F131" s="55">
        <v>3.5999999999999997E-2</v>
      </c>
      <c r="G131" s="55">
        <v>7.4999999999999997E-2</v>
      </c>
      <c r="H131" s="55">
        <v>0.11700000000000001</v>
      </c>
      <c r="I131" s="156"/>
      <c r="J131" s="156"/>
      <c r="K131" s="156"/>
      <c r="L131" s="156"/>
      <c r="M131" s="156"/>
      <c r="N131" s="156"/>
      <c r="O131" s="156"/>
      <c r="P131" s="2" t="s">
        <v>140</v>
      </c>
      <c r="Z131" s="5">
        <v>1.52</v>
      </c>
      <c r="AB131" s="112">
        <v>2.7E-2</v>
      </c>
      <c r="AC131" s="112">
        <v>2.7E-2</v>
      </c>
      <c r="AD131" s="112">
        <v>3.7999999999999999E-2</v>
      </c>
      <c r="AE131" s="112">
        <v>7.8E-2</v>
      </c>
      <c r="AF131" s="64">
        <v>0.121</v>
      </c>
      <c r="AG131" s="160" t="s">
        <v>130</v>
      </c>
      <c r="AH131" s="160" t="s">
        <v>130</v>
      </c>
      <c r="AI131" s="160" t="s">
        <v>130</v>
      </c>
      <c r="AJ131" s="24"/>
      <c r="AK131" s="24">
        <v>1.52</v>
      </c>
      <c r="AL131" s="75">
        <f t="shared" si="11"/>
        <v>88.147296052631575</v>
      </c>
      <c r="AM131" s="80">
        <f t="shared" ref="AM131:AM194" si="13">ROUND(((0.0131*AL131)-0.225)*0.03937,3)</f>
        <v>3.6999999999999998E-2</v>
      </c>
      <c r="AN131" s="81">
        <f t="shared" ref="AN131:AN194" si="14">ROUND(((0.0203*AL131)+0.14)*0.03937,3)</f>
        <v>7.5999999999999998E-2</v>
      </c>
      <c r="AO131" s="55">
        <f t="shared" si="12"/>
        <v>0.11899999999999999</v>
      </c>
      <c r="AQ131" s="24">
        <v>1.52</v>
      </c>
      <c r="AR131">
        <v>3.6999999999999998E-2</v>
      </c>
      <c r="AS131">
        <v>7.5999999999999998E-2</v>
      </c>
      <c r="AT131">
        <v>0.11899999999999999</v>
      </c>
    </row>
    <row r="132" spans="1:46" ht="15" thickBot="1" x14ac:dyDescent="0.35">
      <c r="A132" t="s">
        <v>129</v>
      </c>
      <c r="B132" s="5">
        <v>1.56</v>
      </c>
      <c r="C132" s="5">
        <f t="shared" si="10"/>
        <v>11.56</v>
      </c>
      <c r="D132" s="156"/>
      <c r="E132" s="156"/>
      <c r="F132" s="55">
        <v>3.5000000000000003E-2</v>
      </c>
      <c r="G132" s="55">
        <v>7.3999999999999996E-2</v>
      </c>
      <c r="H132" s="55">
        <v>0.11600000000000001</v>
      </c>
      <c r="I132" s="156"/>
      <c r="J132" s="156"/>
      <c r="K132" s="156"/>
      <c r="L132" s="156"/>
      <c r="M132" s="156"/>
      <c r="N132" s="156"/>
      <c r="O132" s="156"/>
      <c r="P132" s="2" t="s">
        <v>140</v>
      </c>
      <c r="Z132" s="5">
        <v>1.53</v>
      </c>
      <c r="AA132" s="113">
        <v>1.53</v>
      </c>
      <c r="AB132" s="112">
        <v>2.7E-2</v>
      </c>
      <c r="AC132" s="112">
        <v>2.7E-2</v>
      </c>
      <c r="AD132" s="112">
        <v>3.5999999999999997E-2</v>
      </c>
      <c r="AE132" s="112">
        <v>7.5999999999999998E-2</v>
      </c>
      <c r="AF132" s="64">
        <v>0.11799999999999999</v>
      </c>
      <c r="AG132" s="160" t="s">
        <v>130</v>
      </c>
      <c r="AH132" s="160" t="s">
        <v>130</v>
      </c>
      <c r="AI132" s="160" t="s">
        <v>130</v>
      </c>
      <c r="AJ132" s="24"/>
      <c r="AK132">
        <v>1.53</v>
      </c>
      <c r="AL132" s="75">
        <f t="shared" si="11"/>
        <v>87.571169934640523</v>
      </c>
      <c r="AM132" s="80">
        <f t="shared" si="13"/>
        <v>3.5999999999999997E-2</v>
      </c>
      <c r="AN132" s="81">
        <f t="shared" si="14"/>
        <v>7.4999999999999997E-2</v>
      </c>
      <c r="AO132" s="55">
        <f t="shared" si="12"/>
        <v>0.11799999999999999</v>
      </c>
      <c r="AQ132">
        <v>1.53</v>
      </c>
      <c r="AR132">
        <v>3.5999999999999997E-2</v>
      </c>
      <c r="AS132">
        <v>7.4999999999999997E-2</v>
      </c>
      <c r="AT132">
        <v>0.11799999999999999</v>
      </c>
    </row>
    <row r="133" spans="1:46" ht="15" thickBot="1" x14ac:dyDescent="0.35">
      <c r="A133" t="s">
        <v>129</v>
      </c>
      <c r="B133" s="5">
        <v>1.57</v>
      </c>
      <c r="C133" s="5">
        <f t="shared" si="10"/>
        <v>11.57</v>
      </c>
      <c r="D133" s="156"/>
      <c r="E133" s="156"/>
      <c r="F133" s="55">
        <v>3.5000000000000003E-2</v>
      </c>
      <c r="G133" s="55">
        <v>7.3999999999999996E-2</v>
      </c>
      <c r="H133" s="55">
        <v>0.11600000000000001</v>
      </c>
      <c r="I133" s="156"/>
      <c r="J133" s="156"/>
      <c r="K133" s="156"/>
      <c r="L133" s="156"/>
      <c r="M133" s="156"/>
      <c r="N133" s="156"/>
      <c r="O133" s="156"/>
      <c r="P133" s="2" t="s">
        <v>140</v>
      </c>
      <c r="Z133" s="5">
        <v>1.54</v>
      </c>
      <c r="AA133" s="113"/>
      <c r="AB133" s="112">
        <v>2.7E-2</v>
      </c>
      <c r="AC133" s="112">
        <v>2.7E-2</v>
      </c>
      <c r="AD133" s="112">
        <v>3.5999999999999997E-2</v>
      </c>
      <c r="AE133" s="112">
        <v>7.5999999999999998E-2</v>
      </c>
      <c r="AF133" s="64">
        <v>0.11799999999999999</v>
      </c>
      <c r="AG133" s="160" t="s">
        <v>130</v>
      </c>
      <c r="AH133" s="160" t="s">
        <v>130</v>
      </c>
      <c r="AI133" s="160" t="s">
        <v>130</v>
      </c>
      <c r="AJ133" s="24"/>
      <c r="AK133" s="24">
        <v>1.54</v>
      </c>
      <c r="AL133" s="75">
        <f t="shared" si="11"/>
        <v>87.002525974025971</v>
      </c>
      <c r="AM133" s="80">
        <f t="shared" si="13"/>
        <v>3.5999999999999997E-2</v>
      </c>
      <c r="AN133" s="81">
        <f t="shared" si="14"/>
        <v>7.4999999999999997E-2</v>
      </c>
      <c r="AO133" s="55">
        <f t="shared" si="12"/>
        <v>0.11700000000000001</v>
      </c>
      <c r="AQ133" s="24">
        <v>1.54</v>
      </c>
      <c r="AR133">
        <v>3.5999999999999997E-2</v>
      </c>
      <c r="AS133">
        <v>7.4999999999999997E-2</v>
      </c>
      <c r="AT133">
        <v>0.11700000000000001</v>
      </c>
    </row>
    <row r="134" spans="1:46" ht="15" thickBot="1" x14ac:dyDescent="0.35">
      <c r="A134" t="s">
        <v>129</v>
      </c>
      <c r="B134" s="5">
        <v>1.58</v>
      </c>
      <c r="C134" s="5">
        <f t="shared" si="10"/>
        <v>11.58</v>
      </c>
      <c r="D134" s="156"/>
      <c r="E134" s="156"/>
      <c r="F134" s="55">
        <v>3.5000000000000003E-2</v>
      </c>
      <c r="G134" s="55">
        <v>7.2999999999999995E-2</v>
      </c>
      <c r="H134" s="55">
        <v>0.115</v>
      </c>
      <c r="I134" s="156"/>
      <c r="J134" s="156"/>
      <c r="K134" s="156"/>
      <c r="L134" s="156"/>
      <c r="M134" s="156"/>
      <c r="N134" s="156"/>
      <c r="O134" s="156"/>
      <c r="P134" s="2" t="s">
        <v>140</v>
      </c>
      <c r="Z134" s="5">
        <v>1.55</v>
      </c>
      <c r="AA134" s="113"/>
      <c r="AB134" s="112">
        <v>2.7E-2</v>
      </c>
      <c r="AC134" s="112">
        <v>2.7E-2</v>
      </c>
      <c r="AD134" s="112">
        <v>3.5999999999999997E-2</v>
      </c>
      <c r="AE134" s="112">
        <v>7.5999999999999998E-2</v>
      </c>
      <c r="AF134" s="64">
        <v>0.11799999999999999</v>
      </c>
      <c r="AG134" s="160" t="s">
        <v>130</v>
      </c>
      <c r="AH134" s="160" t="s">
        <v>130</v>
      </c>
      <c r="AI134" s="160" t="s">
        <v>130</v>
      </c>
      <c r="AJ134" s="24"/>
      <c r="AK134">
        <v>1.55</v>
      </c>
      <c r="AL134" s="75">
        <f t="shared" si="11"/>
        <v>86.441219354838708</v>
      </c>
      <c r="AM134" s="80">
        <f t="shared" si="13"/>
        <v>3.5999999999999997E-2</v>
      </c>
      <c r="AN134" s="81">
        <f t="shared" si="14"/>
        <v>7.4999999999999997E-2</v>
      </c>
      <c r="AO134" s="55">
        <f t="shared" si="12"/>
        <v>0.11700000000000001</v>
      </c>
      <c r="AQ134">
        <v>1.55</v>
      </c>
      <c r="AR134">
        <v>3.5999999999999997E-2</v>
      </c>
      <c r="AS134">
        <v>7.4999999999999997E-2</v>
      </c>
      <c r="AT134">
        <v>0.11700000000000001</v>
      </c>
    </row>
    <row r="135" spans="1:46" ht="15" thickBot="1" x14ac:dyDescent="0.35">
      <c r="A135" t="s">
        <v>129</v>
      </c>
      <c r="B135" s="5">
        <v>1.59</v>
      </c>
      <c r="C135" s="5">
        <f t="shared" si="10"/>
        <v>11.59</v>
      </c>
      <c r="D135" s="156"/>
      <c r="E135" s="156"/>
      <c r="F135" s="55">
        <v>3.5000000000000003E-2</v>
      </c>
      <c r="G135" s="55">
        <v>7.2999999999999995E-2</v>
      </c>
      <c r="H135" s="55">
        <v>0.114</v>
      </c>
      <c r="I135" s="156"/>
      <c r="J135" s="156"/>
      <c r="K135" s="156"/>
      <c r="L135" s="156"/>
      <c r="M135" s="156"/>
      <c r="N135" s="156"/>
      <c r="O135" s="156"/>
      <c r="P135" s="2" t="s">
        <v>140</v>
      </c>
      <c r="Z135" s="5">
        <v>1.56</v>
      </c>
      <c r="AA135" s="113">
        <v>1.56</v>
      </c>
      <c r="AB135" s="112">
        <v>2.5999999999999999E-2</v>
      </c>
      <c r="AC135" s="112">
        <v>2.5999999999999999E-2</v>
      </c>
      <c r="AD135" s="112">
        <v>3.5000000000000003E-2</v>
      </c>
      <c r="AE135" s="112">
        <v>7.3999999999999996E-2</v>
      </c>
      <c r="AF135" s="64">
        <v>0.11600000000000001</v>
      </c>
      <c r="AG135" s="160" t="s">
        <v>130</v>
      </c>
      <c r="AH135" s="160" t="s">
        <v>130</v>
      </c>
      <c r="AI135" s="160" t="s">
        <v>130</v>
      </c>
      <c r="AJ135" s="24"/>
      <c r="AK135" s="24">
        <v>1.56</v>
      </c>
      <c r="AL135" s="75">
        <f t="shared" si="11"/>
        <v>85.887108974358966</v>
      </c>
      <c r="AM135" s="80">
        <f t="shared" si="13"/>
        <v>3.5000000000000003E-2</v>
      </c>
      <c r="AN135" s="81">
        <f t="shared" si="14"/>
        <v>7.3999999999999996E-2</v>
      </c>
      <c r="AO135" s="55">
        <f t="shared" si="12"/>
        <v>0.11600000000000001</v>
      </c>
      <c r="AQ135" s="24">
        <v>1.56</v>
      </c>
      <c r="AR135">
        <v>3.5000000000000003E-2</v>
      </c>
      <c r="AS135">
        <v>7.3999999999999996E-2</v>
      </c>
      <c r="AT135">
        <v>0.11600000000000001</v>
      </c>
    </row>
    <row r="136" spans="1:46" ht="14.5" thickBot="1" x14ac:dyDescent="0.35">
      <c r="A136" t="s">
        <v>129</v>
      </c>
      <c r="B136" s="5">
        <v>1.6</v>
      </c>
      <c r="C136" s="5">
        <f t="shared" si="10"/>
        <v>11.6</v>
      </c>
      <c r="D136" s="156"/>
      <c r="E136" s="156"/>
      <c r="F136" s="55">
        <v>3.4000000000000002E-2</v>
      </c>
      <c r="G136" s="55">
        <v>7.1999999999999995E-2</v>
      </c>
      <c r="H136" s="55">
        <v>0.114</v>
      </c>
      <c r="I136" s="156"/>
      <c r="J136" s="156"/>
      <c r="K136" s="156"/>
      <c r="L136" s="156"/>
      <c r="M136" s="156"/>
      <c r="N136" s="156"/>
      <c r="O136" s="156"/>
      <c r="P136" s="2" t="s">
        <v>140</v>
      </c>
      <c r="Z136" s="5">
        <v>1.57</v>
      </c>
      <c r="AB136" s="112">
        <v>2.5999999999999999E-2</v>
      </c>
      <c r="AC136" s="112">
        <v>2.5999999999999999E-2</v>
      </c>
      <c r="AD136" s="112">
        <v>3.5000000000000003E-2</v>
      </c>
      <c r="AE136" s="112">
        <v>7.3999999999999996E-2</v>
      </c>
      <c r="AF136" s="64">
        <v>0.11600000000000001</v>
      </c>
      <c r="AG136" s="160" t="s">
        <v>130</v>
      </c>
      <c r="AH136" s="160" t="s">
        <v>130</v>
      </c>
      <c r="AI136" s="160" t="s">
        <v>130</v>
      </c>
      <c r="AJ136" s="24"/>
      <c r="AK136">
        <v>1.57</v>
      </c>
      <c r="AL136" s="75">
        <f t="shared" si="11"/>
        <v>85.340057324840757</v>
      </c>
      <c r="AM136" s="80">
        <f t="shared" si="13"/>
        <v>3.5000000000000003E-2</v>
      </c>
      <c r="AN136" s="81">
        <f t="shared" si="14"/>
        <v>7.3999999999999996E-2</v>
      </c>
      <c r="AO136" s="55">
        <f t="shared" si="12"/>
        <v>0.11600000000000001</v>
      </c>
      <c r="AQ136">
        <v>1.57</v>
      </c>
      <c r="AR136">
        <v>3.5000000000000003E-2</v>
      </c>
      <c r="AS136">
        <v>7.3999999999999996E-2</v>
      </c>
      <c r="AT136">
        <v>0.11600000000000001</v>
      </c>
    </row>
    <row r="137" spans="1:46" ht="15" thickBot="1" x14ac:dyDescent="0.35">
      <c r="A137" t="s">
        <v>129</v>
      </c>
      <c r="B137" s="5">
        <v>1.61</v>
      </c>
      <c r="C137" s="5">
        <f t="shared" ref="C137:C200" si="15">VALUE(SUBSTITUTE(1&amp;B137," ",""))</f>
        <v>11.61</v>
      </c>
      <c r="D137" s="156"/>
      <c r="E137" s="156"/>
      <c r="F137" s="55">
        <v>3.4000000000000002E-2</v>
      </c>
      <c r="G137" s="55">
        <v>7.1999999999999995E-2</v>
      </c>
      <c r="H137" s="55">
        <v>0.113</v>
      </c>
      <c r="I137" s="156"/>
      <c r="J137" s="156"/>
      <c r="K137" s="156"/>
      <c r="L137" s="156"/>
      <c r="M137" s="156"/>
      <c r="N137" s="156"/>
      <c r="O137" s="156"/>
      <c r="P137" s="2" t="s">
        <v>140</v>
      </c>
      <c r="Z137" s="5">
        <v>1.58</v>
      </c>
      <c r="AA137" s="113">
        <v>1.58</v>
      </c>
      <c r="AB137" s="112">
        <v>2.5999999999999999E-2</v>
      </c>
      <c r="AC137" s="112">
        <v>2.5999999999999999E-2</v>
      </c>
      <c r="AD137" s="112">
        <v>3.5000000000000003E-2</v>
      </c>
      <c r="AE137" s="112">
        <v>7.2999999999999995E-2</v>
      </c>
      <c r="AF137" s="64">
        <v>0.115</v>
      </c>
      <c r="AG137" s="160" t="s">
        <v>130</v>
      </c>
      <c r="AH137" s="160" t="s">
        <v>130</v>
      </c>
      <c r="AI137" s="160" t="s">
        <v>130</v>
      </c>
      <c r="AJ137" s="24"/>
      <c r="AK137" s="24">
        <v>1.58</v>
      </c>
      <c r="AL137" s="75">
        <f t="shared" si="11"/>
        <v>84.79993037974684</v>
      </c>
      <c r="AM137" s="80">
        <f t="shared" si="13"/>
        <v>3.5000000000000003E-2</v>
      </c>
      <c r="AN137" s="81">
        <f t="shared" si="14"/>
        <v>7.2999999999999995E-2</v>
      </c>
      <c r="AO137" s="55">
        <f t="shared" si="12"/>
        <v>0.115</v>
      </c>
      <c r="AQ137" s="24">
        <v>1.58</v>
      </c>
      <c r="AR137">
        <v>3.5000000000000003E-2</v>
      </c>
      <c r="AS137">
        <v>7.2999999999999995E-2</v>
      </c>
      <c r="AT137">
        <v>0.115</v>
      </c>
    </row>
    <row r="138" spans="1:46" ht="14.5" thickBot="1" x14ac:dyDescent="0.35">
      <c r="A138" t="s">
        <v>129</v>
      </c>
      <c r="B138" s="5">
        <v>1.62</v>
      </c>
      <c r="C138" s="5">
        <f t="shared" si="15"/>
        <v>11.62</v>
      </c>
      <c r="D138" s="156"/>
      <c r="E138" s="156"/>
      <c r="F138" s="55">
        <v>3.4000000000000002E-2</v>
      </c>
      <c r="G138" s="55">
        <v>7.1999999999999995E-2</v>
      </c>
      <c r="H138" s="55">
        <v>0.113</v>
      </c>
      <c r="I138" s="156"/>
      <c r="J138" s="156"/>
      <c r="K138" s="156"/>
      <c r="L138" s="156"/>
      <c r="M138" s="156"/>
      <c r="N138" s="156"/>
      <c r="O138" s="156"/>
      <c r="P138" s="2" t="s">
        <v>140</v>
      </c>
      <c r="Z138" s="5">
        <v>1.59</v>
      </c>
      <c r="AB138" s="112">
        <v>2.5999999999999999E-2</v>
      </c>
      <c r="AC138" s="112">
        <v>2.5999999999999999E-2</v>
      </c>
      <c r="AD138" s="112">
        <v>3.5000000000000003E-2</v>
      </c>
      <c r="AE138" s="112">
        <v>7.2999999999999995E-2</v>
      </c>
      <c r="AF138" s="64">
        <v>0.115</v>
      </c>
      <c r="AG138" s="160" t="s">
        <v>130</v>
      </c>
      <c r="AH138" s="160" t="s">
        <v>130</v>
      </c>
      <c r="AI138" s="160" t="s">
        <v>130</v>
      </c>
      <c r="AJ138" s="24"/>
      <c r="AK138">
        <v>1.59</v>
      </c>
      <c r="AL138" s="75">
        <f t="shared" si="11"/>
        <v>84.26659748427673</v>
      </c>
      <c r="AM138" s="80">
        <f t="shared" si="13"/>
        <v>3.5000000000000003E-2</v>
      </c>
      <c r="AN138" s="81">
        <f t="shared" si="14"/>
        <v>7.2999999999999995E-2</v>
      </c>
      <c r="AO138" s="55">
        <f t="shared" si="12"/>
        <v>0.114</v>
      </c>
      <c r="AQ138">
        <v>1.59</v>
      </c>
      <c r="AR138">
        <v>3.5000000000000003E-2</v>
      </c>
      <c r="AS138">
        <v>7.2999999999999995E-2</v>
      </c>
      <c r="AT138">
        <v>0.114</v>
      </c>
    </row>
    <row r="139" spans="1:46" ht="14.5" thickBot="1" x14ac:dyDescent="0.35">
      <c r="A139" t="s">
        <v>129</v>
      </c>
      <c r="B139" s="5">
        <v>1.63</v>
      </c>
      <c r="C139" s="5">
        <f t="shared" si="15"/>
        <v>11.63</v>
      </c>
      <c r="D139" s="156"/>
      <c r="E139" s="156"/>
      <c r="F139" s="55">
        <v>3.4000000000000002E-2</v>
      </c>
      <c r="G139" s="55">
        <v>7.0999999999999994E-2</v>
      </c>
      <c r="H139" s="55">
        <v>0.112</v>
      </c>
      <c r="I139" s="156"/>
      <c r="J139" s="156"/>
      <c r="K139" s="156"/>
      <c r="L139" s="156"/>
      <c r="M139" s="156"/>
      <c r="N139" s="156"/>
      <c r="O139" s="156"/>
      <c r="P139" s="2" t="s">
        <v>140</v>
      </c>
      <c r="Z139" s="5">
        <v>1.6</v>
      </c>
      <c r="AB139" s="112">
        <v>2.5999999999999999E-2</v>
      </c>
      <c r="AC139" s="112">
        <v>2.5999999999999999E-2</v>
      </c>
      <c r="AD139" s="112">
        <v>3.5000000000000003E-2</v>
      </c>
      <c r="AE139" s="112">
        <v>7.2999999999999995E-2</v>
      </c>
      <c r="AF139" s="64">
        <v>0.115</v>
      </c>
      <c r="AG139" s="160" t="s">
        <v>130</v>
      </c>
      <c r="AH139" s="160" t="s">
        <v>130</v>
      </c>
      <c r="AI139" s="160" t="s">
        <v>130</v>
      </c>
      <c r="AJ139" s="24"/>
      <c r="AK139" s="24">
        <v>1.6</v>
      </c>
      <c r="AL139" s="75">
        <f t="shared" si="11"/>
        <v>83.739931249999998</v>
      </c>
      <c r="AM139" s="80">
        <f t="shared" si="13"/>
        <v>3.4000000000000002E-2</v>
      </c>
      <c r="AN139" s="81">
        <f t="shared" si="14"/>
        <v>7.1999999999999995E-2</v>
      </c>
      <c r="AO139" s="55">
        <f t="shared" si="12"/>
        <v>0.114</v>
      </c>
      <c r="AQ139" s="24">
        <v>1.6</v>
      </c>
      <c r="AR139">
        <v>3.4000000000000002E-2</v>
      </c>
      <c r="AS139">
        <v>7.1999999999999995E-2</v>
      </c>
      <c r="AT139">
        <v>0.114</v>
      </c>
    </row>
    <row r="140" spans="1:46" ht="15" thickBot="1" x14ac:dyDescent="0.35">
      <c r="A140" t="s">
        <v>129</v>
      </c>
      <c r="B140" s="5">
        <v>1.64</v>
      </c>
      <c r="C140" s="5">
        <f t="shared" si="15"/>
        <v>11.64</v>
      </c>
      <c r="D140" s="156"/>
      <c r="E140" s="156"/>
      <c r="F140" s="55">
        <v>3.3000000000000002E-2</v>
      </c>
      <c r="G140" s="55">
        <v>7.0999999999999994E-2</v>
      </c>
      <c r="H140" s="55">
        <v>0.112</v>
      </c>
      <c r="I140" s="156"/>
      <c r="J140" s="156"/>
      <c r="K140" s="156"/>
      <c r="L140" s="156"/>
      <c r="M140" s="156"/>
      <c r="N140" s="156"/>
      <c r="O140" s="156"/>
      <c r="P140" s="2" t="s">
        <v>140</v>
      </c>
      <c r="Z140" s="5">
        <v>1.61</v>
      </c>
      <c r="AA140" s="113">
        <v>1.61</v>
      </c>
      <c r="AB140" s="112">
        <v>2.5999999999999999E-2</v>
      </c>
      <c r="AC140" s="112">
        <v>2.5999999999999999E-2</v>
      </c>
      <c r="AD140" s="112">
        <v>3.4000000000000002E-2</v>
      </c>
      <c r="AE140" s="112">
        <v>7.1999999999999995E-2</v>
      </c>
      <c r="AF140" s="64">
        <v>0.113</v>
      </c>
      <c r="AG140" s="160" t="s">
        <v>130</v>
      </c>
      <c r="AH140" s="160" t="s">
        <v>130</v>
      </c>
      <c r="AI140" s="160" t="s">
        <v>130</v>
      </c>
      <c r="AJ140" s="24"/>
      <c r="AK140">
        <v>1.61</v>
      </c>
      <c r="AL140" s="75">
        <f t="shared" si="11"/>
        <v>83.219807453416152</v>
      </c>
      <c r="AM140" s="80">
        <f t="shared" si="13"/>
        <v>3.4000000000000002E-2</v>
      </c>
      <c r="AN140" s="81">
        <f t="shared" si="14"/>
        <v>7.1999999999999995E-2</v>
      </c>
      <c r="AO140" s="55">
        <f t="shared" si="12"/>
        <v>0.113</v>
      </c>
      <c r="AQ140">
        <v>1.61</v>
      </c>
      <c r="AR140">
        <v>3.4000000000000002E-2</v>
      </c>
      <c r="AS140">
        <v>7.1999999999999995E-2</v>
      </c>
      <c r="AT140">
        <v>0.113</v>
      </c>
    </row>
    <row r="141" spans="1:46" ht="15" thickBot="1" x14ac:dyDescent="0.35">
      <c r="A141" t="s">
        <v>129</v>
      </c>
      <c r="B141" s="5">
        <v>1.65</v>
      </c>
      <c r="C141" s="5">
        <f t="shared" si="15"/>
        <v>11.65</v>
      </c>
      <c r="D141" s="156"/>
      <c r="E141" s="156"/>
      <c r="F141" s="55">
        <v>3.3000000000000002E-2</v>
      </c>
      <c r="G141" s="55">
        <v>7.0000000000000007E-2</v>
      </c>
      <c r="H141" s="55">
        <v>0.111</v>
      </c>
      <c r="I141" s="156"/>
      <c r="J141" s="156"/>
      <c r="K141" s="156"/>
      <c r="L141" s="156"/>
      <c r="M141" s="156"/>
      <c r="N141" s="156"/>
      <c r="O141" s="156"/>
      <c r="P141" s="2" t="s">
        <v>140</v>
      </c>
      <c r="Z141" s="5">
        <v>1.62</v>
      </c>
      <c r="AA141" s="113">
        <v>1.62</v>
      </c>
      <c r="AB141" s="112">
        <v>2.5999999999999999E-2</v>
      </c>
      <c r="AC141" s="112">
        <v>2.5999999999999999E-2</v>
      </c>
      <c r="AD141" s="112">
        <v>3.4000000000000002E-2</v>
      </c>
      <c r="AE141" s="112">
        <v>7.1999999999999995E-2</v>
      </c>
      <c r="AF141" s="64">
        <v>0.113</v>
      </c>
      <c r="AG141" s="160" t="s">
        <v>130</v>
      </c>
      <c r="AH141" s="160" t="s">
        <v>130</v>
      </c>
      <c r="AI141" s="160" t="s">
        <v>130</v>
      </c>
      <c r="AJ141" s="24"/>
      <c r="AK141" s="24">
        <v>1.62</v>
      </c>
      <c r="AL141" s="75">
        <f t="shared" ref="AL141:AL204" si="16">133.98389/AK141</f>
        <v>82.706104938271608</v>
      </c>
      <c r="AM141" s="80">
        <f t="shared" si="13"/>
        <v>3.4000000000000002E-2</v>
      </c>
      <c r="AN141" s="81">
        <f t="shared" si="14"/>
        <v>7.1999999999999995E-2</v>
      </c>
      <c r="AO141" s="55">
        <f t="shared" si="12"/>
        <v>0.113</v>
      </c>
      <c r="AQ141" s="24">
        <v>1.62</v>
      </c>
      <c r="AR141">
        <v>3.4000000000000002E-2</v>
      </c>
      <c r="AS141">
        <v>7.1999999999999995E-2</v>
      </c>
      <c r="AT141">
        <v>0.113</v>
      </c>
    </row>
    <row r="142" spans="1:46" ht="15" thickBot="1" x14ac:dyDescent="0.35">
      <c r="A142" t="s">
        <v>129</v>
      </c>
      <c r="B142" s="5">
        <v>1.66</v>
      </c>
      <c r="C142" s="5">
        <f t="shared" si="15"/>
        <v>11.66</v>
      </c>
      <c r="D142" s="156"/>
      <c r="E142" s="156"/>
      <c r="F142" s="55">
        <v>3.3000000000000002E-2</v>
      </c>
      <c r="G142" s="55">
        <v>7.0000000000000007E-2</v>
      </c>
      <c r="H142" s="55">
        <v>0.11</v>
      </c>
      <c r="I142" s="156"/>
      <c r="J142" s="156"/>
      <c r="K142" s="156"/>
      <c r="L142" s="156"/>
      <c r="M142" s="156"/>
      <c r="N142" s="156"/>
      <c r="O142" s="156"/>
      <c r="P142" s="2" t="s">
        <v>140</v>
      </c>
      <c r="Z142" s="5">
        <v>1.63</v>
      </c>
      <c r="AA142" s="113">
        <v>1.63</v>
      </c>
      <c r="AB142" s="112">
        <v>2.5000000000000001E-2</v>
      </c>
      <c r="AC142" s="112">
        <v>2.5000000000000001E-2</v>
      </c>
      <c r="AD142" s="112">
        <v>3.4000000000000002E-2</v>
      </c>
      <c r="AE142" s="112">
        <v>7.0999999999999994E-2</v>
      </c>
      <c r="AF142" s="64">
        <v>0.112</v>
      </c>
      <c r="AG142" s="160" t="s">
        <v>130</v>
      </c>
      <c r="AH142" s="160" t="s">
        <v>130</v>
      </c>
      <c r="AI142" s="160" t="s">
        <v>130</v>
      </c>
      <c r="AJ142" s="24"/>
      <c r="AK142">
        <v>1.63</v>
      </c>
      <c r="AL142" s="75">
        <f t="shared" si="16"/>
        <v>82.198705521472405</v>
      </c>
      <c r="AM142" s="80">
        <f t="shared" si="13"/>
        <v>3.4000000000000002E-2</v>
      </c>
      <c r="AN142" s="81">
        <f t="shared" si="14"/>
        <v>7.0999999999999994E-2</v>
      </c>
      <c r="AO142" s="55">
        <f t="shared" si="12"/>
        <v>0.112</v>
      </c>
      <c r="AQ142">
        <v>1.63</v>
      </c>
      <c r="AR142">
        <v>3.4000000000000002E-2</v>
      </c>
      <c r="AS142">
        <v>7.0999999999999994E-2</v>
      </c>
      <c r="AT142">
        <v>0.112</v>
      </c>
    </row>
    <row r="143" spans="1:46" ht="15" thickBot="1" x14ac:dyDescent="0.35">
      <c r="A143" t="s">
        <v>129</v>
      </c>
      <c r="B143" s="5">
        <v>1.67</v>
      </c>
      <c r="C143" s="5">
        <f t="shared" si="15"/>
        <v>11.67</v>
      </c>
      <c r="D143" s="156"/>
      <c r="E143" s="156"/>
      <c r="F143" s="55">
        <v>3.3000000000000002E-2</v>
      </c>
      <c r="G143" s="55">
        <v>7.0000000000000007E-2</v>
      </c>
      <c r="H143" s="55">
        <v>0.11</v>
      </c>
      <c r="I143" s="156"/>
      <c r="J143" s="156"/>
      <c r="K143" s="156"/>
      <c r="L143" s="156"/>
      <c r="M143" s="156"/>
      <c r="N143" s="156"/>
      <c r="O143" s="156"/>
      <c r="P143" s="2" t="s">
        <v>140</v>
      </c>
      <c r="Z143" s="5">
        <v>1.64</v>
      </c>
      <c r="AA143" s="113">
        <v>1.64</v>
      </c>
      <c r="AB143" s="112">
        <v>2.5000000000000001E-2</v>
      </c>
      <c r="AC143" s="112">
        <v>2.5000000000000001E-2</v>
      </c>
      <c r="AD143" s="112">
        <v>3.3000000000000002E-2</v>
      </c>
      <c r="AE143" s="112">
        <v>7.0999999999999994E-2</v>
      </c>
      <c r="AF143" s="64">
        <v>0.112</v>
      </c>
      <c r="AG143" s="160" t="s">
        <v>130</v>
      </c>
      <c r="AH143" s="160" t="s">
        <v>130</v>
      </c>
      <c r="AI143" s="160" t="s">
        <v>130</v>
      </c>
      <c r="AJ143" s="24"/>
      <c r="AK143" s="24">
        <v>1.64</v>
      </c>
      <c r="AL143" s="75">
        <f t="shared" si="16"/>
        <v>81.697493902439035</v>
      </c>
      <c r="AM143" s="80">
        <f t="shared" si="13"/>
        <v>3.3000000000000002E-2</v>
      </c>
      <c r="AN143" s="81">
        <f t="shared" si="14"/>
        <v>7.0999999999999994E-2</v>
      </c>
      <c r="AO143" s="55">
        <f t="shared" si="12"/>
        <v>0.112</v>
      </c>
      <c r="AQ143" s="24">
        <v>1.64</v>
      </c>
      <c r="AR143">
        <v>3.3000000000000002E-2</v>
      </c>
      <c r="AS143">
        <v>7.0999999999999994E-2</v>
      </c>
      <c r="AT143">
        <v>0.112</v>
      </c>
    </row>
    <row r="144" spans="1:46" ht="15" thickBot="1" x14ac:dyDescent="0.35">
      <c r="A144" t="s">
        <v>129</v>
      </c>
      <c r="B144" s="5">
        <v>1.68</v>
      </c>
      <c r="C144" s="5">
        <f t="shared" si="15"/>
        <v>11.68</v>
      </c>
      <c r="D144" s="156"/>
      <c r="E144" s="156"/>
      <c r="F144" s="55">
        <v>3.2000000000000001E-2</v>
      </c>
      <c r="G144" s="55">
        <v>6.9000000000000006E-2</v>
      </c>
      <c r="H144" s="55">
        <v>0.109</v>
      </c>
      <c r="I144" s="156"/>
      <c r="J144" s="156"/>
      <c r="K144" s="156"/>
      <c r="L144" s="156"/>
      <c r="M144" s="156"/>
      <c r="N144" s="156"/>
      <c r="O144" s="156"/>
      <c r="P144" s="2" t="s">
        <v>140</v>
      </c>
      <c r="Z144" s="5">
        <v>1.65</v>
      </c>
      <c r="AA144" s="113">
        <v>1.65</v>
      </c>
      <c r="AB144" s="112">
        <v>2.5000000000000001E-2</v>
      </c>
      <c r="AC144" s="112">
        <v>2.5000000000000001E-2</v>
      </c>
      <c r="AD144" s="112">
        <v>3.3000000000000002E-2</v>
      </c>
      <c r="AE144" s="112">
        <v>7.0000000000000007E-2</v>
      </c>
      <c r="AF144" s="64">
        <v>0.111</v>
      </c>
      <c r="AG144" s="160" t="s">
        <v>130</v>
      </c>
      <c r="AH144" s="160" t="s">
        <v>130</v>
      </c>
      <c r="AI144" s="160" t="s">
        <v>130</v>
      </c>
      <c r="AJ144" s="24"/>
      <c r="AK144">
        <v>1.65</v>
      </c>
      <c r="AL144" s="75">
        <f t="shared" si="16"/>
        <v>81.202357575757588</v>
      </c>
      <c r="AM144" s="80">
        <f t="shared" si="13"/>
        <v>3.3000000000000002E-2</v>
      </c>
      <c r="AN144" s="81">
        <f t="shared" si="14"/>
        <v>7.0000000000000007E-2</v>
      </c>
      <c r="AO144" s="55">
        <f t="shared" si="12"/>
        <v>0.111</v>
      </c>
      <c r="AQ144">
        <v>1.65</v>
      </c>
      <c r="AR144">
        <v>3.3000000000000002E-2</v>
      </c>
      <c r="AS144">
        <v>7.0000000000000007E-2</v>
      </c>
      <c r="AT144">
        <v>0.111</v>
      </c>
    </row>
    <row r="145" spans="1:46" ht="14.5" thickBot="1" x14ac:dyDescent="0.35">
      <c r="A145" t="s">
        <v>129</v>
      </c>
      <c r="B145" s="5">
        <v>1.69</v>
      </c>
      <c r="C145" s="5">
        <f t="shared" si="15"/>
        <v>11.69</v>
      </c>
      <c r="D145" s="156"/>
      <c r="E145" s="156"/>
      <c r="F145" s="55">
        <v>3.2000000000000001E-2</v>
      </c>
      <c r="G145" s="55">
        <v>6.9000000000000006E-2</v>
      </c>
      <c r="H145" s="55">
        <v>0.109</v>
      </c>
      <c r="I145" s="156"/>
      <c r="J145" s="156"/>
      <c r="K145" s="156"/>
      <c r="L145" s="156"/>
      <c r="M145" s="156"/>
      <c r="N145" s="156"/>
      <c r="O145" s="156"/>
      <c r="P145" s="2" t="s">
        <v>140</v>
      </c>
      <c r="Z145" s="5">
        <v>1.66</v>
      </c>
      <c r="AB145" s="112">
        <v>2.5000000000000001E-2</v>
      </c>
      <c r="AC145" s="112">
        <v>2.5000000000000001E-2</v>
      </c>
      <c r="AD145" s="112">
        <v>3.3000000000000002E-2</v>
      </c>
      <c r="AE145" s="112">
        <v>7.0000000000000007E-2</v>
      </c>
      <c r="AF145" s="64">
        <v>0.111</v>
      </c>
      <c r="AG145" s="160" t="s">
        <v>130</v>
      </c>
      <c r="AH145" s="160" t="s">
        <v>130</v>
      </c>
      <c r="AI145" s="160" t="s">
        <v>130</v>
      </c>
      <c r="AJ145" s="24"/>
      <c r="AK145" s="24">
        <v>1.66</v>
      </c>
      <c r="AL145" s="75">
        <f t="shared" si="16"/>
        <v>80.713186746987958</v>
      </c>
      <c r="AM145" s="80">
        <f t="shared" si="13"/>
        <v>3.3000000000000002E-2</v>
      </c>
      <c r="AN145" s="81">
        <f t="shared" si="14"/>
        <v>7.0000000000000007E-2</v>
      </c>
      <c r="AO145" s="55">
        <f t="shared" si="12"/>
        <v>0.11</v>
      </c>
      <c r="AQ145" s="24">
        <v>1.66</v>
      </c>
      <c r="AR145">
        <v>3.3000000000000002E-2</v>
      </c>
      <c r="AS145">
        <v>7.0000000000000007E-2</v>
      </c>
      <c r="AT145">
        <v>0.11</v>
      </c>
    </row>
    <row r="146" spans="1:46" ht="14.5" thickBot="1" x14ac:dyDescent="0.35">
      <c r="A146" t="s">
        <v>129</v>
      </c>
      <c r="B146" s="5">
        <v>1.7</v>
      </c>
      <c r="C146" s="5">
        <f t="shared" si="15"/>
        <v>11.7</v>
      </c>
      <c r="D146" s="156"/>
      <c r="E146" s="156"/>
      <c r="F146" s="55">
        <v>3.2000000000000001E-2</v>
      </c>
      <c r="G146" s="55">
        <v>6.9000000000000006E-2</v>
      </c>
      <c r="H146" s="55">
        <v>0.108</v>
      </c>
      <c r="I146" s="156"/>
      <c r="J146" s="156"/>
      <c r="K146" s="156"/>
      <c r="L146" s="156"/>
      <c r="M146" s="156"/>
      <c r="N146" s="156"/>
      <c r="O146" s="156"/>
      <c r="P146" s="2" t="s">
        <v>140</v>
      </c>
      <c r="Z146" s="5">
        <v>1.67</v>
      </c>
      <c r="AB146" s="112">
        <v>2.5000000000000001E-2</v>
      </c>
      <c r="AC146" s="112">
        <v>2.5000000000000001E-2</v>
      </c>
      <c r="AD146" s="112">
        <v>3.3000000000000002E-2</v>
      </c>
      <c r="AE146" s="112">
        <v>7.0000000000000007E-2</v>
      </c>
      <c r="AF146" s="64">
        <v>0.111</v>
      </c>
      <c r="AG146" s="160" t="s">
        <v>130</v>
      </c>
      <c r="AH146" s="160" t="s">
        <v>130</v>
      </c>
      <c r="AI146" s="160" t="s">
        <v>130</v>
      </c>
      <c r="AJ146" s="24"/>
      <c r="AK146">
        <v>1.67</v>
      </c>
      <c r="AL146" s="75">
        <f t="shared" si="16"/>
        <v>80.229874251497009</v>
      </c>
      <c r="AM146" s="80">
        <f t="shared" si="13"/>
        <v>3.3000000000000002E-2</v>
      </c>
      <c r="AN146" s="81">
        <f t="shared" si="14"/>
        <v>7.0000000000000007E-2</v>
      </c>
      <c r="AO146" s="55">
        <f t="shared" si="12"/>
        <v>0.11</v>
      </c>
      <c r="AQ146">
        <v>1.67</v>
      </c>
      <c r="AR146">
        <v>3.3000000000000002E-2</v>
      </c>
      <c r="AS146">
        <v>7.0000000000000007E-2</v>
      </c>
      <c r="AT146">
        <v>0.11</v>
      </c>
    </row>
    <row r="147" spans="1:46" ht="14.5" thickBot="1" x14ac:dyDescent="0.35">
      <c r="A147" t="s">
        <v>129</v>
      </c>
      <c r="B147" s="5">
        <v>1.71</v>
      </c>
      <c r="C147" s="5">
        <f t="shared" si="15"/>
        <v>11.71</v>
      </c>
      <c r="D147" s="156"/>
      <c r="E147" s="156"/>
      <c r="F147" s="55">
        <v>3.2000000000000001E-2</v>
      </c>
      <c r="G147" s="55">
        <v>6.8000000000000005E-2</v>
      </c>
      <c r="H147" s="55">
        <v>0.108</v>
      </c>
      <c r="I147" s="156"/>
      <c r="J147" s="156"/>
      <c r="K147" s="156"/>
      <c r="L147" s="156"/>
      <c r="M147" s="156"/>
      <c r="N147" s="156"/>
      <c r="O147" s="156"/>
      <c r="P147" s="2" t="s">
        <v>140</v>
      </c>
      <c r="Z147" s="5">
        <v>1.68</v>
      </c>
      <c r="AB147" s="112">
        <v>2.5000000000000001E-2</v>
      </c>
      <c r="AC147" s="112">
        <v>2.5000000000000001E-2</v>
      </c>
      <c r="AD147" s="112">
        <v>3.3000000000000002E-2</v>
      </c>
      <c r="AE147" s="112">
        <v>7.0000000000000007E-2</v>
      </c>
      <c r="AF147" s="64">
        <v>0.111</v>
      </c>
      <c r="AG147" s="160" t="s">
        <v>130</v>
      </c>
      <c r="AH147" s="160" t="s">
        <v>130</v>
      </c>
      <c r="AI147" s="160" t="s">
        <v>130</v>
      </c>
      <c r="AJ147" s="24"/>
      <c r="AK147" s="24">
        <v>1.68</v>
      </c>
      <c r="AL147" s="75">
        <f t="shared" si="16"/>
        <v>79.752315476190475</v>
      </c>
      <c r="AM147" s="80">
        <f t="shared" si="13"/>
        <v>3.2000000000000001E-2</v>
      </c>
      <c r="AN147" s="81">
        <f t="shared" si="14"/>
        <v>6.9000000000000006E-2</v>
      </c>
      <c r="AO147" s="55">
        <f t="shared" si="12"/>
        <v>0.109</v>
      </c>
      <c r="AQ147" s="24">
        <v>1.68</v>
      </c>
      <c r="AR147">
        <v>3.2000000000000001E-2</v>
      </c>
      <c r="AS147">
        <v>6.9000000000000006E-2</v>
      </c>
      <c r="AT147">
        <v>0.109</v>
      </c>
    </row>
    <row r="148" spans="1:46" ht="14.5" thickBot="1" x14ac:dyDescent="0.35">
      <c r="A148" t="s">
        <v>129</v>
      </c>
      <c r="B148" s="5">
        <v>1.72</v>
      </c>
      <c r="C148" s="5">
        <f t="shared" si="15"/>
        <v>11.72</v>
      </c>
      <c r="D148" s="156"/>
      <c r="E148" s="156"/>
      <c r="F148" s="55">
        <v>3.1E-2</v>
      </c>
      <c r="G148" s="55">
        <v>6.8000000000000005E-2</v>
      </c>
      <c r="H148" s="55">
        <v>0.107</v>
      </c>
      <c r="I148" s="156"/>
      <c r="J148" s="156"/>
      <c r="K148" s="156"/>
      <c r="L148" s="156"/>
      <c r="M148" s="156"/>
      <c r="N148" s="156"/>
      <c r="O148" s="156"/>
      <c r="P148" s="2" t="s">
        <v>140</v>
      </c>
      <c r="Z148" s="5">
        <v>1.69</v>
      </c>
      <c r="AB148" s="112">
        <v>2.5000000000000001E-2</v>
      </c>
      <c r="AC148" s="112">
        <v>2.5000000000000001E-2</v>
      </c>
      <c r="AD148" s="112">
        <v>3.3000000000000002E-2</v>
      </c>
      <c r="AE148" s="112">
        <v>7.0000000000000007E-2</v>
      </c>
      <c r="AF148" s="64">
        <v>0.111</v>
      </c>
      <c r="AG148" s="160" t="s">
        <v>130</v>
      </c>
      <c r="AH148" s="160" t="s">
        <v>130</v>
      </c>
      <c r="AI148" s="160" t="s">
        <v>130</v>
      </c>
      <c r="AJ148" s="24"/>
      <c r="AK148">
        <v>1.69</v>
      </c>
      <c r="AL148" s="75">
        <f t="shared" si="16"/>
        <v>79.280408284023679</v>
      </c>
      <c r="AM148" s="80">
        <f t="shared" si="13"/>
        <v>3.2000000000000001E-2</v>
      </c>
      <c r="AN148" s="81">
        <f t="shared" si="14"/>
        <v>6.9000000000000006E-2</v>
      </c>
      <c r="AO148" s="55">
        <f t="shared" si="12"/>
        <v>0.109</v>
      </c>
      <c r="AQ148">
        <v>1.69</v>
      </c>
      <c r="AR148">
        <v>3.2000000000000001E-2</v>
      </c>
      <c r="AS148">
        <v>6.9000000000000006E-2</v>
      </c>
      <c r="AT148">
        <v>0.109</v>
      </c>
    </row>
    <row r="149" spans="1:46" ht="14.5" thickBot="1" x14ac:dyDescent="0.35">
      <c r="A149" t="s">
        <v>129</v>
      </c>
      <c r="B149" s="5">
        <v>1.73</v>
      </c>
      <c r="C149" s="5">
        <f t="shared" si="15"/>
        <v>11.73</v>
      </c>
      <c r="D149" s="156"/>
      <c r="E149" s="156"/>
      <c r="F149" s="55">
        <v>3.1E-2</v>
      </c>
      <c r="G149" s="55">
        <v>6.7000000000000004E-2</v>
      </c>
      <c r="H149" s="55">
        <v>0.107</v>
      </c>
      <c r="I149" s="156"/>
      <c r="J149" s="156"/>
      <c r="K149" s="156"/>
      <c r="L149" s="156"/>
      <c r="M149" s="156"/>
      <c r="N149" s="156"/>
      <c r="O149" s="156"/>
      <c r="P149" s="2" t="s">
        <v>140</v>
      </c>
      <c r="Z149" s="5">
        <v>1.7</v>
      </c>
      <c r="AB149" s="112">
        <v>2.5000000000000001E-2</v>
      </c>
      <c r="AC149" s="112">
        <v>2.5000000000000001E-2</v>
      </c>
      <c r="AD149" s="112">
        <v>3.3000000000000002E-2</v>
      </c>
      <c r="AE149" s="112">
        <v>7.0000000000000007E-2</v>
      </c>
      <c r="AF149" s="64">
        <v>0.111</v>
      </c>
      <c r="AG149" s="160" t="s">
        <v>130</v>
      </c>
      <c r="AH149" s="160" t="s">
        <v>130</v>
      </c>
      <c r="AI149" s="160" t="s">
        <v>130</v>
      </c>
      <c r="AJ149" s="24"/>
      <c r="AK149" s="24">
        <v>1.7</v>
      </c>
      <c r="AL149" s="75">
        <f t="shared" si="16"/>
        <v>78.81405294117647</v>
      </c>
      <c r="AM149" s="80">
        <f t="shared" si="13"/>
        <v>3.2000000000000001E-2</v>
      </c>
      <c r="AN149" s="81">
        <f t="shared" si="14"/>
        <v>6.9000000000000006E-2</v>
      </c>
      <c r="AO149" s="55">
        <f t="shared" si="12"/>
        <v>0.108</v>
      </c>
      <c r="AQ149" s="24">
        <v>1.7</v>
      </c>
      <c r="AR149">
        <v>3.2000000000000001E-2</v>
      </c>
      <c r="AS149">
        <v>6.9000000000000006E-2</v>
      </c>
      <c r="AT149">
        <v>0.108</v>
      </c>
    </row>
    <row r="150" spans="1:46" ht="14.5" thickBot="1" x14ac:dyDescent="0.35">
      <c r="A150" t="s">
        <v>129</v>
      </c>
      <c r="B150" s="5">
        <v>1.74</v>
      </c>
      <c r="C150" s="5">
        <f t="shared" si="15"/>
        <v>11.74</v>
      </c>
      <c r="D150" s="156"/>
      <c r="E150" s="156"/>
      <c r="F150" s="55">
        <v>3.1E-2</v>
      </c>
      <c r="G150" s="55">
        <v>6.7000000000000004E-2</v>
      </c>
      <c r="H150" s="55">
        <v>0.106</v>
      </c>
      <c r="I150" s="156"/>
      <c r="J150" s="156"/>
      <c r="K150" s="156"/>
      <c r="L150" s="156"/>
      <c r="M150" s="156"/>
      <c r="N150" s="156"/>
      <c r="O150" s="156"/>
      <c r="P150" s="2" t="s">
        <v>140</v>
      </c>
      <c r="Z150" s="5">
        <v>1.71</v>
      </c>
      <c r="AB150" s="112">
        <v>2.5000000000000001E-2</v>
      </c>
      <c r="AC150" s="112">
        <v>2.5000000000000001E-2</v>
      </c>
      <c r="AD150" s="112">
        <v>3.3000000000000002E-2</v>
      </c>
      <c r="AE150" s="112">
        <v>7.0000000000000007E-2</v>
      </c>
      <c r="AF150" s="64">
        <v>0.111</v>
      </c>
      <c r="AG150" s="160" t="s">
        <v>130</v>
      </c>
      <c r="AH150" s="160" t="s">
        <v>130</v>
      </c>
      <c r="AI150" s="160" t="s">
        <v>130</v>
      </c>
      <c r="AJ150" s="24"/>
      <c r="AK150">
        <v>1.71</v>
      </c>
      <c r="AL150" s="75">
        <f t="shared" si="16"/>
        <v>78.353152046783634</v>
      </c>
      <c r="AM150" s="80">
        <f t="shared" si="13"/>
        <v>3.2000000000000001E-2</v>
      </c>
      <c r="AN150" s="81">
        <f t="shared" si="14"/>
        <v>6.8000000000000005E-2</v>
      </c>
      <c r="AO150" s="55">
        <f t="shared" si="12"/>
        <v>0.108</v>
      </c>
      <c r="AQ150">
        <v>1.71</v>
      </c>
      <c r="AR150">
        <v>3.2000000000000001E-2</v>
      </c>
      <c r="AS150">
        <v>6.8000000000000005E-2</v>
      </c>
      <c r="AT150">
        <v>0.108</v>
      </c>
    </row>
    <row r="151" spans="1:46" ht="15" thickBot="1" x14ac:dyDescent="0.35">
      <c r="A151" t="s">
        <v>129</v>
      </c>
      <c r="B151" s="5">
        <v>1.75</v>
      </c>
      <c r="C151" s="5">
        <f t="shared" si="15"/>
        <v>11.75</v>
      </c>
      <c r="D151" s="156"/>
      <c r="E151" s="156"/>
      <c r="F151" s="55">
        <v>3.1E-2</v>
      </c>
      <c r="G151" s="55">
        <v>6.7000000000000004E-2</v>
      </c>
      <c r="H151" s="55">
        <v>0.106</v>
      </c>
      <c r="I151" s="156"/>
      <c r="J151" s="156"/>
      <c r="K151" s="156"/>
      <c r="L151" s="156"/>
      <c r="M151" s="156"/>
      <c r="N151" s="156"/>
      <c r="O151" s="156"/>
      <c r="P151" s="2" t="s">
        <v>140</v>
      </c>
      <c r="Z151" s="5">
        <v>1.72</v>
      </c>
      <c r="AA151" s="113">
        <v>1.72</v>
      </c>
      <c r="AB151" s="112">
        <v>2.4E-2</v>
      </c>
      <c r="AC151" s="112">
        <v>2.4E-2</v>
      </c>
      <c r="AD151" s="112">
        <v>3.1E-2</v>
      </c>
      <c r="AE151" s="112">
        <v>6.8000000000000005E-2</v>
      </c>
      <c r="AF151" s="64">
        <v>0.107</v>
      </c>
      <c r="AG151" s="160" t="s">
        <v>130</v>
      </c>
      <c r="AH151" s="160" t="s">
        <v>130</v>
      </c>
      <c r="AI151" s="160" t="s">
        <v>130</v>
      </c>
      <c r="AJ151" s="24"/>
      <c r="AK151" s="24">
        <v>1.72</v>
      </c>
      <c r="AL151" s="75">
        <f t="shared" si="16"/>
        <v>77.897610465116287</v>
      </c>
      <c r="AM151" s="80">
        <f t="shared" si="13"/>
        <v>3.1E-2</v>
      </c>
      <c r="AN151" s="81">
        <f t="shared" si="14"/>
        <v>6.8000000000000005E-2</v>
      </c>
      <c r="AO151" s="55">
        <f t="shared" si="12"/>
        <v>0.107</v>
      </c>
      <c r="AQ151" s="24">
        <v>1.72</v>
      </c>
      <c r="AR151">
        <v>3.1E-2</v>
      </c>
      <c r="AS151">
        <v>6.8000000000000005E-2</v>
      </c>
      <c r="AT151">
        <v>0.107</v>
      </c>
    </row>
    <row r="152" spans="1:46" ht="15" thickBot="1" x14ac:dyDescent="0.35">
      <c r="A152" t="s">
        <v>129</v>
      </c>
      <c r="B152" s="5">
        <v>1.76</v>
      </c>
      <c r="C152" s="5">
        <f t="shared" si="15"/>
        <v>11.76</v>
      </c>
      <c r="D152" s="156"/>
      <c r="E152" s="156"/>
      <c r="F152" s="55">
        <v>0.03</v>
      </c>
      <c r="G152" s="55">
        <v>6.6000000000000003E-2</v>
      </c>
      <c r="H152" s="55">
        <v>0.105</v>
      </c>
      <c r="I152" s="156"/>
      <c r="J152" s="156"/>
      <c r="K152" s="156"/>
      <c r="L152" s="156"/>
      <c r="M152" s="156"/>
      <c r="N152" s="156"/>
      <c r="O152" s="156"/>
      <c r="P152" s="2" t="s">
        <v>140</v>
      </c>
      <c r="Z152" s="5">
        <v>1.73</v>
      </c>
      <c r="AA152" s="113">
        <v>1.73</v>
      </c>
      <c r="AB152" s="112">
        <v>2.4E-2</v>
      </c>
      <c r="AC152" s="112">
        <v>2.4E-2</v>
      </c>
      <c r="AD152" s="112">
        <v>3.1E-2</v>
      </c>
      <c r="AE152" s="112">
        <v>6.7000000000000004E-2</v>
      </c>
      <c r="AF152" s="64">
        <v>0.107</v>
      </c>
      <c r="AG152" s="160" t="s">
        <v>130</v>
      </c>
      <c r="AH152" s="160" t="s">
        <v>130</v>
      </c>
      <c r="AI152" s="160" t="s">
        <v>130</v>
      </c>
      <c r="AJ152" s="24"/>
      <c r="AK152">
        <v>1.73</v>
      </c>
      <c r="AL152" s="75">
        <f t="shared" si="16"/>
        <v>77.447335260115608</v>
      </c>
      <c r="AM152" s="80">
        <f t="shared" si="13"/>
        <v>3.1E-2</v>
      </c>
      <c r="AN152" s="81">
        <f t="shared" si="14"/>
        <v>6.7000000000000004E-2</v>
      </c>
      <c r="AO152" s="55">
        <f t="shared" si="12"/>
        <v>0.107</v>
      </c>
      <c r="AQ152">
        <v>1.73</v>
      </c>
      <c r="AR152">
        <v>3.1E-2</v>
      </c>
      <c r="AS152">
        <v>6.7000000000000004E-2</v>
      </c>
      <c r="AT152">
        <v>0.107</v>
      </c>
    </row>
    <row r="153" spans="1:46" ht="15" thickBot="1" x14ac:dyDescent="0.35">
      <c r="A153" t="s">
        <v>129</v>
      </c>
      <c r="B153" s="5">
        <v>1.77</v>
      </c>
      <c r="C153" s="5">
        <f t="shared" si="15"/>
        <v>11.77</v>
      </c>
      <c r="D153" s="156"/>
      <c r="E153" s="156"/>
      <c r="F153" s="55">
        <v>0.03</v>
      </c>
      <c r="G153" s="55">
        <v>6.6000000000000003E-2</v>
      </c>
      <c r="H153" s="55">
        <v>0.104</v>
      </c>
      <c r="I153" s="156"/>
      <c r="J153" s="156"/>
      <c r="K153" s="156"/>
      <c r="L153" s="156"/>
      <c r="M153" s="156"/>
      <c r="N153" s="156"/>
      <c r="O153" s="156"/>
      <c r="P153" s="2" t="s">
        <v>140</v>
      </c>
      <c r="Z153" s="5">
        <v>1.74</v>
      </c>
      <c r="AA153" s="113"/>
      <c r="AB153" s="112">
        <v>2.4E-2</v>
      </c>
      <c r="AC153" s="112">
        <v>2.4E-2</v>
      </c>
      <c r="AD153" s="112">
        <v>3.1E-2</v>
      </c>
      <c r="AE153" s="112">
        <v>6.7000000000000004E-2</v>
      </c>
      <c r="AF153" s="64">
        <v>0.107</v>
      </c>
      <c r="AG153" s="160" t="s">
        <v>130</v>
      </c>
      <c r="AH153" s="160" t="s">
        <v>130</v>
      </c>
      <c r="AI153" s="160" t="s">
        <v>130</v>
      </c>
      <c r="AJ153" s="24"/>
      <c r="AK153" s="24">
        <v>1.74</v>
      </c>
      <c r="AL153" s="75">
        <f t="shared" si="16"/>
        <v>77.002235632183911</v>
      </c>
      <c r="AM153" s="80">
        <f t="shared" si="13"/>
        <v>3.1E-2</v>
      </c>
      <c r="AN153" s="81">
        <f t="shared" si="14"/>
        <v>6.7000000000000004E-2</v>
      </c>
      <c r="AO153" s="55">
        <f t="shared" ref="AO153:AO216" si="17">ROUND(((0.0283*AL153)+0.5201)*0.03937,3)</f>
        <v>0.106</v>
      </c>
      <c r="AQ153" s="24">
        <v>1.74</v>
      </c>
      <c r="AR153">
        <v>3.1E-2</v>
      </c>
      <c r="AS153">
        <v>6.7000000000000004E-2</v>
      </c>
      <c r="AT153">
        <v>0.106</v>
      </c>
    </row>
    <row r="154" spans="1:46" ht="14.5" thickBot="1" x14ac:dyDescent="0.35">
      <c r="A154" t="s">
        <v>129</v>
      </c>
      <c r="B154" s="5">
        <v>1.78</v>
      </c>
      <c r="C154" s="5">
        <f t="shared" si="15"/>
        <v>11.78</v>
      </c>
      <c r="D154" s="156"/>
      <c r="E154" s="156"/>
      <c r="F154" s="55">
        <v>0.03</v>
      </c>
      <c r="G154" s="55">
        <v>6.6000000000000003E-2</v>
      </c>
      <c r="H154" s="55">
        <v>0.104</v>
      </c>
      <c r="I154" s="156"/>
      <c r="J154" s="156"/>
      <c r="K154" s="156"/>
      <c r="L154" s="156"/>
      <c r="M154" s="156"/>
      <c r="N154" s="156"/>
      <c r="O154" s="156"/>
      <c r="P154" s="2" t="s">
        <v>140</v>
      </c>
      <c r="Z154" s="5">
        <v>1.75</v>
      </c>
      <c r="AB154" s="112">
        <v>2.4E-2</v>
      </c>
      <c r="AC154" s="112">
        <v>2.4E-2</v>
      </c>
      <c r="AD154" s="112">
        <v>3.1E-2</v>
      </c>
      <c r="AE154" s="112">
        <v>6.7000000000000004E-2</v>
      </c>
      <c r="AF154" s="64">
        <v>0.107</v>
      </c>
      <c r="AG154" s="160" t="s">
        <v>130</v>
      </c>
      <c r="AH154" s="160" t="s">
        <v>130</v>
      </c>
      <c r="AI154" s="160" t="s">
        <v>130</v>
      </c>
      <c r="AJ154" s="24"/>
      <c r="AK154">
        <v>1.75</v>
      </c>
      <c r="AL154" s="75">
        <f t="shared" si="16"/>
        <v>76.562222857142856</v>
      </c>
      <c r="AM154" s="80">
        <f t="shared" si="13"/>
        <v>3.1E-2</v>
      </c>
      <c r="AN154" s="81">
        <f t="shared" si="14"/>
        <v>6.7000000000000004E-2</v>
      </c>
      <c r="AO154" s="55">
        <f t="shared" si="17"/>
        <v>0.106</v>
      </c>
      <c r="AQ154">
        <v>1.75</v>
      </c>
      <c r="AR154">
        <v>3.1E-2</v>
      </c>
      <c r="AS154">
        <v>6.7000000000000004E-2</v>
      </c>
      <c r="AT154">
        <v>0.106</v>
      </c>
    </row>
    <row r="155" spans="1:46" ht="15" thickBot="1" x14ac:dyDescent="0.35">
      <c r="A155" t="s">
        <v>129</v>
      </c>
      <c r="B155" s="5">
        <v>1.79</v>
      </c>
      <c r="C155" s="5">
        <f t="shared" si="15"/>
        <v>11.79</v>
      </c>
      <c r="D155" s="156"/>
      <c r="E155" s="156"/>
      <c r="F155" s="55">
        <v>0.03</v>
      </c>
      <c r="G155" s="55">
        <v>6.5000000000000002E-2</v>
      </c>
      <c r="H155" s="55">
        <v>0.104</v>
      </c>
      <c r="I155" s="156"/>
      <c r="J155" s="156"/>
      <c r="K155" s="156"/>
      <c r="L155" s="156"/>
      <c r="M155" s="156"/>
      <c r="N155" s="156"/>
      <c r="O155" s="156"/>
      <c r="P155" s="2" t="s">
        <v>140</v>
      </c>
      <c r="Z155" s="5">
        <v>1.76</v>
      </c>
      <c r="AA155" s="113">
        <v>1.76</v>
      </c>
      <c r="AB155" s="112">
        <v>2.4E-2</v>
      </c>
      <c r="AC155" s="112">
        <v>2.4E-2</v>
      </c>
      <c r="AD155" s="112">
        <v>0.03</v>
      </c>
      <c r="AE155" s="112">
        <v>6.6000000000000003E-2</v>
      </c>
      <c r="AF155" s="64">
        <v>0.105</v>
      </c>
      <c r="AG155" s="160" t="s">
        <v>130</v>
      </c>
      <c r="AH155" s="160" t="s">
        <v>130</v>
      </c>
      <c r="AI155" s="160" t="s">
        <v>130</v>
      </c>
      <c r="AJ155" s="24"/>
      <c r="AK155" s="24">
        <v>1.76</v>
      </c>
      <c r="AL155" s="75">
        <f t="shared" si="16"/>
        <v>76.127210227272727</v>
      </c>
      <c r="AM155" s="80">
        <f t="shared" si="13"/>
        <v>0.03</v>
      </c>
      <c r="AN155" s="81">
        <f t="shared" si="14"/>
        <v>6.6000000000000003E-2</v>
      </c>
      <c r="AO155" s="55">
        <f t="shared" si="17"/>
        <v>0.105</v>
      </c>
      <c r="AQ155" s="24">
        <v>1.76</v>
      </c>
      <c r="AR155">
        <v>0.03</v>
      </c>
      <c r="AS155">
        <v>6.6000000000000003E-2</v>
      </c>
      <c r="AT155">
        <v>0.105</v>
      </c>
    </row>
    <row r="156" spans="1:46" ht="15" thickBot="1" x14ac:dyDescent="0.35">
      <c r="A156" t="s">
        <v>129</v>
      </c>
      <c r="B156" s="5">
        <v>1.8</v>
      </c>
      <c r="C156" s="5">
        <f t="shared" si="15"/>
        <v>11.8</v>
      </c>
      <c r="D156" s="156"/>
      <c r="E156" s="156"/>
      <c r="F156" s="55">
        <v>0.03</v>
      </c>
      <c r="G156" s="55">
        <v>6.5000000000000002E-2</v>
      </c>
      <c r="H156" s="55">
        <v>0.10299999999999999</v>
      </c>
      <c r="I156" s="156"/>
      <c r="J156" s="156"/>
      <c r="K156" s="156"/>
      <c r="L156" s="156"/>
      <c r="M156" s="156"/>
      <c r="N156" s="156"/>
      <c r="O156" s="156"/>
      <c r="P156" s="2" t="s">
        <v>140</v>
      </c>
      <c r="Z156" s="5">
        <v>1.77</v>
      </c>
      <c r="AA156" s="113">
        <v>1.78</v>
      </c>
      <c r="AB156" s="112">
        <v>2.4E-2</v>
      </c>
      <c r="AC156" s="112">
        <v>2.4E-2</v>
      </c>
      <c r="AD156" s="112">
        <v>0.03</v>
      </c>
      <c r="AE156" s="112">
        <v>6.6000000000000003E-2</v>
      </c>
      <c r="AF156" s="64">
        <v>0.104</v>
      </c>
      <c r="AG156" s="160" t="s">
        <v>130</v>
      </c>
      <c r="AH156" s="160" t="s">
        <v>130</v>
      </c>
      <c r="AI156" s="160" t="s">
        <v>130</v>
      </c>
      <c r="AJ156" s="24"/>
      <c r="AK156">
        <v>1.77</v>
      </c>
      <c r="AL156" s="75">
        <f t="shared" si="16"/>
        <v>75.697112994350277</v>
      </c>
      <c r="AM156" s="80">
        <f t="shared" si="13"/>
        <v>0.03</v>
      </c>
      <c r="AN156" s="81">
        <f t="shared" si="14"/>
        <v>6.6000000000000003E-2</v>
      </c>
      <c r="AO156" s="55">
        <f t="shared" si="17"/>
        <v>0.105</v>
      </c>
      <c r="AQ156">
        <v>1.77</v>
      </c>
      <c r="AR156">
        <v>0.03</v>
      </c>
      <c r="AS156">
        <v>6.6000000000000003E-2</v>
      </c>
      <c r="AT156">
        <v>0.104</v>
      </c>
    </row>
    <row r="157" spans="1:46" ht="14.5" thickBot="1" x14ac:dyDescent="0.35">
      <c r="A157" t="s">
        <v>129</v>
      </c>
      <c r="B157" s="5">
        <v>1.81</v>
      </c>
      <c r="C157" s="5">
        <f t="shared" si="15"/>
        <v>11.81</v>
      </c>
      <c r="D157" s="156"/>
      <c r="E157" s="156"/>
      <c r="F157" s="55">
        <v>2.9000000000000001E-2</v>
      </c>
      <c r="G157" s="55">
        <v>6.5000000000000002E-2</v>
      </c>
      <c r="H157" s="55">
        <v>0.10299999999999999</v>
      </c>
      <c r="I157" s="156"/>
      <c r="J157" s="156"/>
      <c r="K157" s="156"/>
      <c r="L157" s="156"/>
      <c r="M157" s="156"/>
      <c r="N157" s="156"/>
      <c r="O157" s="156"/>
      <c r="P157" s="2" t="s">
        <v>140</v>
      </c>
      <c r="Z157" s="5">
        <v>1.78</v>
      </c>
      <c r="AB157" s="112">
        <v>2.4E-2</v>
      </c>
      <c r="AC157" s="112">
        <v>2.4E-2</v>
      </c>
      <c r="AD157" s="112">
        <v>0.03</v>
      </c>
      <c r="AE157" s="112">
        <v>6.6000000000000003E-2</v>
      </c>
      <c r="AF157" s="64">
        <v>0.104</v>
      </c>
      <c r="AG157" s="160" t="s">
        <v>130</v>
      </c>
      <c r="AH157" s="160" t="s">
        <v>130</v>
      </c>
      <c r="AI157" s="160" t="s">
        <v>130</v>
      </c>
      <c r="AJ157" s="24"/>
      <c r="AK157" s="24">
        <v>1.78</v>
      </c>
      <c r="AL157" s="75">
        <f t="shared" si="16"/>
        <v>75.271848314606743</v>
      </c>
      <c r="AM157" s="80">
        <f t="shared" si="13"/>
        <v>0.03</v>
      </c>
      <c r="AN157" s="81">
        <f t="shared" si="14"/>
        <v>6.6000000000000003E-2</v>
      </c>
      <c r="AO157" s="55">
        <f t="shared" si="17"/>
        <v>0.104</v>
      </c>
      <c r="AQ157" s="24">
        <v>1.78</v>
      </c>
      <c r="AR157">
        <v>0.03</v>
      </c>
      <c r="AS157">
        <v>6.6000000000000003E-2</v>
      </c>
      <c r="AT157">
        <v>0.104</v>
      </c>
    </row>
    <row r="158" spans="1:46" ht="14.5" thickBot="1" x14ac:dyDescent="0.35">
      <c r="A158" t="s">
        <v>129</v>
      </c>
      <c r="B158" s="5">
        <v>1.82</v>
      </c>
      <c r="C158" s="5">
        <f t="shared" si="15"/>
        <v>11.82</v>
      </c>
      <c r="D158" s="156"/>
      <c r="E158" s="156"/>
      <c r="F158" s="55">
        <v>2.9000000000000001E-2</v>
      </c>
      <c r="G158" s="55">
        <v>6.4000000000000001E-2</v>
      </c>
      <c r="H158" s="55">
        <v>0.10199999999999999</v>
      </c>
      <c r="I158" s="156"/>
      <c r="J158" s="156"/>
      <c r="K158" s="156"/>
      <c r="L158" s="156"/>
      <c r="M158" s="156"/>
      <c r="N158" s="156"/>
      <c r="O158" s="156"/>
      <c r="P158" s="2" t="s">
        <v>140</v>
      </c>
      <c r="Z158" s="5">
        <v>1.79</v>
      </c>
      <c r="AB158" s="112">
        <v>2.4E-2</v>
      </c>
      <c r="AC158" s="112">
        <v>2.4E-2</v>
      </c>
      <c r="AD158" s="112">
        <v>0.03</v>
      </c>
      <c r="AE158" s="112">
        <v>6.6000000000000003E-2</v>
      </c>
      <c r="AF158" s="64">
        <v>0.104</v>
      </c>
      <c r="AG158" s="160" t="s">
        <v>130</v>
      </c>
      <c r="AH158" s="160" t="s">
        <v>130</v>
      </c>
      <c r="AI158" s="160" t="s">
        <v>130</v>
      </c>
      <c r="AJ158" s="24"/>
      <c r="AK158">
        <v>1.79</v>
      </c>
      <c r="AL158" s="75">
        <f t="shared" si="16"/>
        <v>74.851335195530723</v>
      </c>
      <c r="AM158" s="80">
        <f t="shared" si="13"/>
        <v>0.03</v>
      </c>
      <c r="AN158" s="81">
        <f t="shared" si="14"/>
        <v>6.5000000000000002E-2</v>
      </c>
      <c r="AO158" s="55">
        <f t="shared" si="17"/>
        <v>0.104</v>
      </c>
      <c r="AQ158">
        <v>1.79</v>
      </c>
      <c r="AR158">
        <v>0.03</v>
      </c>
      <c r="AS158">
        <v>6.5000000000000002E-2</v>
      </c>
      <c r="AT158">
        <v>0.104</v>
      </c>
    </row>
    <row r="159" spans="1:46" ht="14.5" thickBot="1" x14ac:dyDescent="0.35">
      <c r="A159" t="s">
        <v>129</v>
      </c>
      <c r="B159" s="5">
        <v>1.83</v>
      </c>
      <c r="C159" s="5">
        <f t="shared" si="15"/>
        <v>11.83</v>
      </c>
      <c r="D159" s="156"/>
      <c r="E159" s="156"/>
      <c r="F159" s="55">
        <v>2.9000000000000001E-2</v>
      </c>
      <c r="G159" s="55">
        <v>6.4000000000000001E-2</v>
      </c>
      <c r="H159" s="55">
        <v>0.10199999999999999</v>
      </c>
      <c r="I159" s="156"/>
      <c r="J159" s="156"/>
      <c r="K159" s="156"/>
      <c r="L159" s="156"/>
      <c r="M159" s="156"/>
      <c r="N159" s="156"/>
      <c r="O159" s="156"/>
      <c r="P159" s="2" t="s">
        <v>140</v>
      </c>
      <c r="Z159" s="5">
        <v>1.8</v>
      </c>
      <c r="AB159" s="112">
        <v>2.4E-2</v>
      </c>
      <c r="AC159" s="112">
        <v>2.4E-2</v>
      </c>
      <c r="AD159" s="112">
        <v>0.03</v>
      </c>
      <c r="AE159" s="112">
        <v>6.6000000000000003E-2</v>
      </c>
      <c r="AF159" s="64">
        <v>0.104</v>
      </c>
      <c r="AG159" s="160" t="s">
        <v>130</v>
      </c>
      <c r="AH159" s="160" t="s">
        <v>130</v>
      </c>
      <c r="AI159" s="160" t="s">
        <v>130</v>
      </c>
      <c r="AJ159" s="24"/>
      <c r="AK159" s="24">
        <v>1.8</v>
      </c>
      <c r="AL159" s="75">
        <f t="shared" si="16"/>
        <v>74.435494444444444</v>
      </c>
      <c r="AM159" s="80">
        <f t="shared" si="13"/>
        <v>0.03</v>
      </c>
      <c r="AN159" s="81">
        <f t="shared" si="14"/>
        <v>6.5000000000000002E-2</v>
      </c>
      <c r="AO159" s="55">
        <f t="shared" si="17"/>
        <v>0.10299999999999999</v>
      </c>
      <c r="AQ159" s="24">
        <v>1.8</v>
      </c>
      <c r="AR159">
        <v>0.03</v>
      </c>
      <c r="AS159">
        <v>6.5000000000000002E-2</v>
      </c>
      <c r="AT159">
        <v>0.10299999999999999</v>
      </c>
    </row>
    <row r="160" spans="1:46" ht="15" thickBot="1" x14ac:dyDescent="0.35">
      <c r="A160" t="s">
        <v>129</v>
      </c>
      <c r="B160" s="5">
        <v>1.84</v>
      </c>
      <c r="C160" s="5">
        <f t="shared" si="15"/>
        <v>11.84</v>
      </c>
      <c r="D160" s="156"/>
      <c r="E160" s="156"/>
      <c r="F160" s="55">
        <v>2.9000000000000001E-2</v>
      </c>
      <c r="G160" s="55">
        <v>6.4000000000000001E-2</v>
      </c>
      <c r="H160" s="55">
        <v>0.10199999999999999</v>
      </c>
      <c r="I160" s="156"/>
      <c r="J160" s="156"/>
      <c r="K160" s="156"/>
      <c r="L160" s="156"/>
      <c r="M160" s="156"/>
      <c r="N160" s="156"/>
      <c r="O160" s="156"/>
      <c r="P160" s="2" t="s">
        <v>140</v>
      </c>
      <c r="Z160" s="5">
        <v>1.81</v>
      </c>
      <c r="AA160" s="113">
        <v>1.81</v>
      </c>
      <c r="AB160" s="112">
        <v>2.3E-2</v>
      </c>
      <c r="AC160" s="112">
        <v>2.3E-2</v>
      </c>
      <c r="AD160" s="112">
        <v>2.9000000000000001E-2</v>
      </c>
      <c r="AE160" s="112">
        <v>6.5000000000000002E-2</v>
      </c>
      <c r="AF160" s="64">
        <v>0.10299999999999999</v>
      </c>
      <c r="AG160" s="160" t="s">
        <v>130</v>
      </c>
      <c r="AH160" s="160" t="s">
        <v>130</v>
      </c>
      <c r="AI160" s="160" t="s">
        <v>130</v>
      </c>
      <c r="AJ160" s="24"/>
      <c r="AK160">
        <v>1.81</v>
      </c>
      <c r="AL160" s="75">
        <f t="shared" si="16"/>
        <v>74.024248618784526</v>
      </c>
      <c r="AM160" s="80">
        <f t="shared" si="13"/>
        <v>2.9000000000000001E-2</v>
      </c>
      <c r="AN160" s="81">
        <f t="shared" si="14"/>
        <v>6.5000000000000002E-2</v>
      </c>
      <c r="AO160" s="55">
        <f t="shared" si="17"/>
        <v>0.10299999999999999</v>
      </c>
      <c r="AQ160">
        <v>1.81</v>
      </c>
      <c r="AR160">
        <v>2.9000000000000001E-2</v>
      </c>
      <c r="AS160">
        <v>6.5000000000000002E-2</v>
      </c>
      <c r="AT160">
        <v>0.10299999999999999</v>
      </c>
    </row>
    <row r="161" spans="1:46" ht="14.5" thickBot="1" x14ac:dyDescent="0.35">
      <c r="A161" t="s">
        <v>129</v>
      </c>
      <c r="B161" s="5">
        <v>1.85</v>
      </c>
      <c r="C161" s="5">
        <f t="shared" si="15"/>
        <v>11.85</v>
      </c>
      <c r="D161" s="156"/>
      <c r="E161" s="156"/>
      <c r="F161" s="55">
        <v>2.8000000000000001E-2</v>
      </c>
      <c r="G161" s="55">
        <v>6.3E-2</v>
      </c>
      <c r="H161" s="55">
        <v>0.10100000000000001</v>
      </c>
      <c r="I161" s="156"/>
      <c r="J161" s="156"/>
      <c r="K161" s="156"/>
      <c r="L161" s="156"/>
      <c r="M161" s="156"/>
      <c r="N161" s="156"/>
      <c r="O161" s="156"/>
      <c r="P161" s="2" t="s">
        <v>140</v>
      </c>
      <c r="Z161" s="5">
        <v>1.82</v>
      </c>
      <c r="AB161" s="112">
        <v>2.3E-2</v>
      </c>
      <c r="AC161" s="112">
        <v>2.3E-2</v>
      </c>
      <c r="AD161" s="112">
        <v>2.9000000000000001E-2</v>
      </c>
      <c r="AE161" s="112">
        <v>6.5000000000000002E-2</v>
      </c>
      <c r="AF161" s="64">
        <v>0.10299999999999999</v>
      </c>
      <c r="AG161" s="160" t="s">
        <v>130</v>
      </c>
      <c r="AH161" s="160" t="s">
        <v>130</v>
      </c>
      <c r="AI161" s="160" t="s">
        <v>130</v>
      </c>
      <c r="AJ161" s="24"/>
      <c r="AK161" s="24">
        <v>1.82</v>
      </c>
      <c r="AL161" s="75">
        <f t="shared" si="16"/>
        <v>73.617521978021983</v>
      </c>
      <c r="AM161" s="80">
        <f t="shared" si="13"/>
        <v>2.9000000000000001E-2</v>
      </c>
      <c r="AN161" s="81">
        <f t="shared" si="14"/>
        <v>6.4000000000000001E-2</v>
      </c>
      <c r="AO161" s="55">
        <f t="shared" si="17"/>
        <v>0.10199999999999999</v>
      </c>
      <c r="AQ161" s="24">
        <v>1.82</v>
      </c>
      <c r="AR161">
        <v>2.9000000000000001E-2</v>
      </c>
      <c r="AS161">
        <v>6.4000000000000001E-2</v>
      </c>
      <c r="AT161">
        <v>0.10199999999999999</v>
      </c>
    </row>
    <row r="162" spans="1:46" ht="14.5" thickBot="1" x14ac:dyDescent="0.35">
      <c r="A162" t="s">
        <v>129</v>
      </c>
      <c r="B162" s="5">
        <v>1.86</v>
      </c>
      <c r="C162" s="5">
        <f t="shared" si="15"/>
        <v>11.86</v>
      </c>
      <c r="D162" s="156"/>
      <c r="E162" s="156"/>
      <c r="F162" s="55">
        <v>2.8000000000000001E-2</v>
      </c>
      <c r="G162" s="55">
        <v>6.3E-2</v>
      </c>
      <c r="H162" s="55">
        <v>0.10100000000000001</v>
      </c>
      <c r="I162" s="156"/>
      <c r="J162" s="156"/>
      <c r="K162" s="156"/>
      <c r="L162" s="156"/>
      <c r="M162" s="156"/>
      <c r="N162" s="156"/>
      <c r="O162" s="156"/>
      <c r="P162" s="2" t="s">
        <v>140</v>
      </c>
      <c r="Z162" s="5">
        <v>1.83</v>
      </c>
      <c r="AB162" s="112">
        <v>2.3E-2</v>
      </c>
      <c r="AC162" s="112">
        <v>2.3E-2</v>
      </c>
      <c r="AD162" s="112">
        <v>2.9000000000000001E-2</v>
      </c>
      <c r="AE162" s="112">
        <v>6.5000000000000002E-2</v>
      </c>
      <c r="AF162" s="64">
        <v>0.10299999999999999</v>
      </c>
      <c r="AG162" s="160" t="s">
        <v>130</v>
      </c>
      <c r="AH162" s="160" t="s">
        <v>130</v>
      </c>
      <c r="AI162" s="160" t="s">
        <v>130</v>
      </c>
      <c r="AJ162" s="24"/>
      <c r="AK162">
        <v>1.83</v>
      </c>
      <c r="AL162" s="75">
        <f t="shared" si="16"/>
        <v>73.215240437158471</v>
      </c>
      <c r="AM162" s="80">
        <f t="shared" si="13"/>
        <v>2.9000000000000001E-2</v>
      </c>
      <c r="AN162" s="81">
        <f t="shared" si="14"/>
        <v>6.4000000000000001E-2</v>
      </c>
      <c r="AO162" s="55">
        <f t="shared" si="17"/>
        <v>0.10199999999999999</v>
      </c>
      <c r="AQ162">
        <v>1.83</v>
      </c>
      <c r="AR162">
        <v>2.9000000000000001E-2</v>
      </c>
      <c r="AS162">
        <v>6.4000000000000001E-2</v>
      </c>
      <c r="AT162">
        <v>0.10199999999999999</v>
      </c>
    </row>
    <row r="163" spans="1:46" ht="14.5" thickBot="1" x14ac:dyDescent="0.35">
      <c r="A163" t="s">
        <v>129</v>
      </c>
      <c r="B163" s="5">
        <v>1.87</v>
      </c>
      <c r="C163" s="5">
        <f t="shared" si="15"/>
        <v>11.87</v>
      </c>
      <c r="D163" s="156"/>
      <c r="E163" s="156"/>
      <c r="F163" s="55">
        <v>2.8000000000000001E-2</v>
      </c>
      <c r="G163" s="55">
        <v>6.3E-2</v>
      </c>
      <c r="H163" s="55">
        <v>0.1</v>
      </c>
      <c r="I163" s="156"/>
      <c r="J163" s="156"/>
      <c r="K163" s="156"/>
      <c r="L163" s="156"/>
      <c r="M163" s="156"/>
      <c r="N163" s="156"/>
      <c r="O163" s="156"/>
      <c r="P163" s="2" t="s">
        <v>140</v>
      </c>
      <c r="Z163" s="5">
        <v>1.84</v>
      </c>
      <c r="AB163" s="112">
        <v>2.3E-2</v>
      </c>
      <c r="AC163" s="112">
        <v>2.3E-2</v>
      </c>
      <c r="AD163" s="112">
        <v>2.9000000000000001E-2</v>
      </c>
      <c r="AE163" s="112">
        <v>6.5000000000000002E-2</v>
      </c>
      <c r="AF163" s="64">
        <v>0.10299999999999999</v>
      </c>
      <c r="AG163" s="160" t="s">
        <v>130</v>
      </c>
      <c r="AH163" s="160" t="s">
        <v>130</v>
      </c>
      <c r="AI163" s="160" t="s">
        <v>130</v>
      </c>
      <c r="AJ163" s="24"/>
      <c r="AK163" s="24">
        <v>1.84</v>
      </c>
      <c r="AL163" s="75">
        <f t="shared" si="16"/>
        <v>72.817331521739135</v>
      </c>
      <c r="AM163" s="80">
        <f t="shared" si="13"/>
        <v>2.9000000000000001E-2</v>
      </c>
      <c r="AN163" s="81">
        <f t="shared" si="14"/>
        <v>6.4000000000000001E-2</v>
      </c>
      <c r="AO163" s="55">
        <f t="shared" si="17"/>
        <v>0.10199999999999999</v>
      </c>
      <c r="AQ163" s="24">
        <v>1.84</v>
      </c>
      <c r="AR163">
        <v>2.9000000000000001E-2</v>
      </c>
      <c r="AS163">
        <v>6.4000000000000001E-2</v>
      </c>
      <c r="AT163">
        <v>0.10199999999999999</v>
      </c>
    </row>
    <row r="164" spans="1:46" ht="14.5" thickBot="1" x14ac:dyDescent="0.35">
      <c r="A164" t="s">
        <v>129</v>
      </c>
      <c r="B164" s="5">
        <v>1.88</v>
      </c>
      <c r="C164" s="5">
        <f t="shared" si="15"/>
        <v>11.88</v>
      </c>
      <c r="D164" s="156"/>
      <c r="E164" s="156"/>
      <c r="F164" s="55">
        <v>2.8000000000000001E-2</v>
      </c>
      <c r="G164" s="55">
        <v>6.2E-2</v>
      </c>
      <c r="H164" s="55">
        <v>0.1</v>
      </c>
      <c r="I164" s="156"/>
      <c r="J164" s="156"/>
      <c r="K164" s="156"/>
      <c r="L164" s="156"/>
      <c r="M164" s="156"/>
      <c r="N164" s="156"/>
      <c r="O164" s="156"/>
      <c r="P164" s="2" t="s">
        <v>140</v>
      </c>
      <c r="Z164" s="5">
        <v>1.85</v>
      </c>
      <c r="AB164" s="112">
        <v>2.3E-2</v>
      </c>
      <c r="AC164" s="112">
        <v>2.3E-2</v>
      </c>
      <c r="AD164" s="112">
        <v>2.9000000000000001E-2</v>
      </c>
      <c r="AE164" s="112">
        <v>6.5000000000000002E-2</v>
      </c>
      <c r="AF164" s="64">
        <v>0.10299999999999999</v>
      </c>
      <c r="AG164" s="160" t="s">
        <v>130</v>
      </c>
      <c r="AH164" s="160" t="s">
        <v>130</v>
      </c>
      <c r="AI164" s="160" t="s">
        <v>130</v>
      </c>
      <c r="AJ164" s="24"/>
      <c r="AK164">
        <v>1.85</v>
      </c>
      <c r="AL164" s="75">
        <f t="shared" si="16"/>
        <v>72.423724324324326</v>
      </c>
      <c r="AM164" s="80">
        <f t="shared" si="13"/>
        <v>2.8000000000000001E-2</v>
      </c>
      <c r="AN164" s="81">
        <f t="shared" si="14"/>
        <v>6.3E-2</v>
      </c>
      <c r="AO164" s="55">
        <f t="shared" si="17"/>
        <v>0.10100000000000001</v>
      </c>
      <c r="AQ164">
        <v>1.85</v>
      </c>
      <c r="AR164">
        <v>2.8000000000000001E-2</v>
      </c>
      <c r="AS164">
        <v>6.3E-2</v>
      </c>
      <c r="AT164">
        <v>0.10100000000000001</v>
      </c>
    </row>
    <row r="165" spans="1:46" ht="15" thickBot="1" x14ac:dyDescent="0.35">
      <c r="A165" t="s">
        <v>129</v>
      </c>
      <c r="B165" s="5">
        <v>1.89</v>
      </c>
      <c r="C165" s="5">
        <f t="shared" si="15"/>
        <v>11.89</v>
      </c>
      <c r="D165" s="156"/>
      <c r="E165" s="156"/>
      <c r="F165" s="55">
        <v>2.8000000000000001E-2</v>
      </c>
      <c r="G165" s="55">
        <v>6.2E-2</v>
      </c>
      <c r="H165" s="55">
        <v>9.9000000000000005E-2</v>
      </c>
      <c r="I165" s="156"/>
      <c r="J165" s="156"/>
      <c r="K165" s="156"/>
      <c r="L165" s="156"/>
      <c r="M165" s="156"/>
      <c r="N165" s="156"/>
      <c r="O165" s="156"/>
      <c r="P165" s="2" t="s">
        <v>140</v>
      </c>
      <c r="Z165" s="5">
        <v>1.86</v>
      </c>
      <c r="AA165" s="113">
        <v>1.86</v>
      </c>
      <c r="AB165" s="112">
        <v>2.3E-2</v>
      </c>
      <c r="AC165" s="112">
        <v>2.3E-2</v>
      </c>
      <c r="AD165" s="112">
        <v>2.8000000000000001E-2</v>
      </c>
      <c r="AE165" s="112">
        <v>6.3E-2</v>
      </c>
      <c r="AF165" s="64">
        <v>0.10100000000000001</v>
      </c>
      <c r="AG165" s="160" t="s">
        <v>130</v>
      </c>
      <c r="AH165" s="160" t="s">
        <v>130</v>
      </c>
      <c r="AI165" s="160" t="s">
        <v>130</v>
      </c>
      <c r="AJ165" s="24"/>
      <c r="AK165" s="24">
        <v>1.86</v>
      </c>
      <c r="AL165" s="75">
        <f t="shared" si="16"/>
        <v>72.034349462365583</v>
      </c>
      <c r="AM165" s="80">
        <f t="shared" si="13"/>
        <v>2.8000000000000001E-2</v>
      </c>
      <c r="AN165" s="81">
        <f t="shared" si="14"/>
        <v>6.3E-2</v>
      </c>
      <c r="AO165" s="55">
        <f t="shared" si="17"/>
        <v>0.10100000000000001</v>
      </c>
      <c r="AQ165" s="24">
        <v>1.86</v>
      </c>
      <c r="AR165">
        <v>2.8000000000000001E-2</v>
      </c>
      <c r="AS165">
        <v>6.3E-2</v>
      </c>
      <c r="AT165">
        <v>0.10100000000000001</v>
      </c>
    </row>
    <row r="166" spans="1:46" ht="15" thickBot="1" x14ac:dyDescent="0.35">
      <c r="A166" t="s">
        <v>129</v>
      </c>
      <c r="B166" s="5">
        <v>1.9</v>
      </c>
      <c r="C166" s="5">
        <f t="shared" si="15"/>
        <v>11.9</v>
      </c>
      <c r="D166" s="156"/>
      <c r="E166" s="156"/>
      <c r="F166" s="55">
        <v>2.8000000000000001E-2</v>
      </c>
      <c r="G166" s="55">
        <v>6.2E-2</v>
      </c>
      <c r="H166" s="55">
        <v>9.9000000000000005E-2</v>
      </c>
      <c r="I166" s="156"/>
      <c r="J166" s="156"/>
      <c r="K166" s="156"/>
      <c r="L166" s="156"/>
      <c r="M166" s="156"/>
      <c r="N166" s="156"/>
      <c r="O166" s="156"/>
      <c r="P166" s="2" t="s">
        <v>140</v>
      </c>
      <c r="Z166" s="5">
        <v>1.87</v>
      </c>
      <c r="AA166" s="113">
        <v>1.87</v>
      </c>
      <c r="AB166" s="112">
        <v>2.3E-2</v>
      </c>
      <c r="AC166" s="112">
        <v>2.3E-2</v>
      </c>
      <c r="AD166" s="112">
        <v>2.8000000000000001E-2</v>
      </c>
      <c r="AE166" s="112">
        <v>6.3E-2</v>
      </c>
      <c r="AF166" s="64">
        <v>0.1</v>
      </c>
      <c r="AG166" s="160" t="s">
        <v>130</v>
      </c>
      <c r="AH166" s="160" t="s">
        <v>130</v>
      </c>
      <c r="AI166" s="160" t="s">
        <v>130</v>
      </c>
      <c r="AJ166" s="24"/>
      <c r="AK166">
        <v>1.87</v>
      </c>
      <c r="AL166" s="75">
        <f t="shared" si="16"/>
        <v>71.649139037433159</v>
      </c>
      <c r="AM166" s="80">
        <f t="shared" si="13"/>
        <v>2.8000000000000001E-2</v>
      </c>
      <c r="AN166" s="81">
        <f t="shared" si="14"/>
        <v>6.3E-2</v>
      </c>
      <c r="AO166" s="55">
        <f t="shared" si="17"/>
        <v>0.1</v>
      </c>
      <c r="AQ166">
        <v>1.87</v>
      </c>
      <c r="AR166">
        <v>2.8000000000000001E-2</v>
      </c>
      <c r="AS166">
        <v>6.3E-2</v>
      </c>
      <c r="AT166">
        <v>0.1</v>
      </c>
    </row>
    <row r="167" spans="1:46" ht="14.5" thickBot="1" x14ac:dyDescent="0.35">
      <c r="A167" t="s">
        <v>129</v>
      </c>
      <c r="B167" s="5">
        <v>1.91</v>
      </c>
      <c r="C167" s="5">
        <f t="shared" si="15"/>
        <v>11.91</v>
      </c>
      <c r="D167" s="156"/>
      <c r="E167" s="156"/>
      <c r="F167" s="55">
        <v>2.7E-2</v>
      </c>
      <c r="G167" s="55">
        <v>6.2E-2</v>
      </c>
      <c r="H167" s="55">
        <v>9.9000000000000005E-2</v>
      </c>
      <c r="I167" s="156"/>
      <c r="J167" s="156"/>
      <c r="K167" s="156"/>
      <c r="L167" s="156"/>
      <c r="M167" s="156"/>
      <c r="N167" s="156"/>
      <c r="O167" s="156"/>
      <c r="P167" s="2" t="s">
        <v>140</v>
      </c>
      <c r="Z167" s="5">
        <v>1.88</v>
      </c>
      <c r="AB167" s="112">
        <v>2.3E-2</v>
      </c>
      <c r="AC167" s="112">
        <v>2.3E-2</v>
      </c>
      <c r="AD167" s="112">
        <v>2.8000000000000001E-2</v>
      </c>
      <c r="AE167" s="112">
        <v>6.3E-2</v>
      </c>
      <c r="AF167" s="64">
        <v>0.1</v>
      </c>
      <c r="AG167" s="160" t="s">
        <v>130</v>
      </c>
      <c r="AH167" s="160" t="s">
        <v>130</v>
      </c>
      <c r="AI167" s="160" t="s">
        <v>130</v>
      </c>
      <c r="AJ167" s="24"/>
      <c r="AK167" s="24">
        <v>1.88</v>
      </c>
      <c r="AL167" s="75">
        <f t="shared" si="16"/>
        <v>71.268026595744686</v>
      </c>
      <c r="AM167" s="80">
        <f t="shared" si="13"/>
        <v>2.8000000000000001E-2</v>
      </c>
      <c r="AN167" s="81">
        <f t="shared" si="14"/>
        <v>6.2E-2</v>
      </c>
      <c r="AO167" s="55">
        <f t="shared" si="17"/>
        <v>0.1</v>
      </c>
      <c r="AQ167" s="24">
        <v>1.88</v>
      </c>
      <c r="AR167">
        <v>2.8000000000000001E-2</v>
      </c>
      <c r="AS167">
        <v>6.2E-2</v>
      </c>
      <c r="AT167">
        <v>0.1</v>
      </c>
    </row>
    <row r="168" spans="1:46" ht="14.5" thickBot="1" x14ac:dyDescent="0.35">
      <c r="A168" t="s">
        <v>129</v>
      </c>
      <c r="B168" s="5">
        <v>1.92</v>
      </c>
      <c r="C168" s="5">
        <f t="shared" si="15"/>
        <v>11.92</v>
      </c>
      <c r="D168" s="156"/>
      <c r="E168" s="156"/>
      <c r="F168" s="55">
        <v>2.7E-2</v>
      </c>
      <c r="G168" s="55">
        <v>6.0999999999999999E-2</v>
      </c>
      <c r="H168" s="55">
        <v>9.8000000000000004E-2</v>
      </c>
      <c r="I168" s="156"/>
      <c r="J168" s="156"/>
      <c r="K168" s="156"/>
      <c r="L168" s="156"/>
      <c r="M168" s="156"/>
      <c r="N168" s="156"/>
      <c r="O168" s="156"/>
      <c r="P168" s="2" t="s">
        <v>140</v>
      </c>
      <c r="Z168" s="5">
        <v>1.89</v>
      </c>
      <c r="AB168" s="112">
        <v>2.3E-2</v>
      </c>
      <c r="AC168" s="112">
        <v>2.3E-2</v>
      </c>
      <c r="AD168" s="112">
        <v>2.8000000000000001E-2</v>
      </c>
      <c r="AE168" s="112">
        <v>6.3E-2</v>
      </c>
      <c r="AF168" s="64">
        <v>0.1</v>
      </c>
      <c r="AG168" s="160" t="s">
        <v>130</v>
      </c>
      <c r="AH168" s="160" t="s">
        <v>130</v>
      </c>
      <c r="AI168" s="160" t="s">
        <v>130</v>
      </c>
      <c r="AJ168" s="24"/>
      <c r="AK168">
        <v>1.89</v>
      </c>
      <c r="AL168" s="75">
        <f t="shared" si="16"/>
        <v>70.89094708994709</v>
      </c>
      <c r="AM168" s="80">
        <f t="shared" si="13"/>
        <v>2.8000000000000001E-2</v>
      </c>
      <c r="AN168" s="81">
        <f t="shared" si="14"/>
        <v>6.2E-2</v>
      </c>
      <c r="AO168" s="55">
        <f t="shared" si="17"/>
        <v>9.9000000000000005E-2</v>
      </c>
      <c r="AQ168">
        <v>1.89</v>
      </c>
      <c r="AR168">
        <v>2.8000000000000001E-2</v>
      </c>
      <c r="AS168">
        <v>6.2E-2</v>
      </c>
      <c r="AT168">
        <v>9.9000000000000005E-2</v>
      </c>
    </row>
    <row r="169" spans="1:46" ht="14.5" thickBot="1" x14ac:dyDescent="0.35">
      <c r="A169" t="s">
        <v>129</v>
      </c>
      <c r="B169" s="5">
        <v>1.93</v>
      </c>
      <c r="C169" s="5">
        <f t="shared" si="15"/>
        <v>11.93</v>
      </c>
      <c r="D169" s="156"/>
      <c r="E169" s="156"/>
      <c r="F169" s="55">
        <v>2.7E-2</v>
      </c>
      <c r="G169" s="55">
        <v>6.0999999999999999E-2</v>
      </c>
      <c r="H169" s="55">
        <v>9.8000000000000004E-2</v>
      </c>
      <c r="I169" s="156"/>
      <c r="J169" s="156"/>
      <c r="K169" s="156"/>
      <c r="L169" s="156"/>
      <c r="M169" s="156"/>
      <c r="N169" s="156"/>
      <c r="O169" s="156"/>
      <c r="P169" s="2" t="s">
        <v>140</v>
      </c>
      <c r="Z169" s="5">
        <v>1.9</v>
      </c>
      <c r="AB169" s="112">
        <v>2.3E-2</v>
      </c>
      <c r="AC169" s="112">
        <v>2.3E-2</v>
      </c>
      <c r="AD169" s="112">
        <v>2.8000000000000001E-2</v>
      </c>
      <c r="AE169" s="112">
        <v>6.3E-2</v>
      </c>
      <c r="AF169" s="64">
        <v>0.1</v>
      </c>
      <c r="AG169" s="160" t="s">
        <v>130</v>
      </c>
      <c r="AH169" s="160" t="s">
        <v>130</v>
      </c>
      <c r="AI169" s="160" t="s">
        <v>130</v>
      </c>
      <c r="AJ169" s="24"/>
      <c r="AK169" s="24">
        <v>1.9</v>
      </c>
      <c r="AL169" s="75">
        <f t="shared" si="16"/>
        <v>70.517836842105268</v>
      </c>
      <c r="AM169" s="80">
        <f t="shared" si="13"/>
        <v>2.8000000000000001E-2</v>
      </c>
      <c r="AN169" s="81">
        <f t="shared" si="14"/>
        <v>6.2E-2</v>
      </c>
      <c r="AO169" s="55">
        <f t="shared" si="17"/>
        <v>9.9000000000000005E-2</v>
      </c>
      <c r="AQ169" s="24">
        <v>1.9</v>
      </c>
      <c r="AR169">
        <v>2.8000000000000001E-2</v>
      </c>
      <c r="AS169">
        <v>6.2E-2</v>
      </c>
      <c r="AT169">
        <v>9.9000000000000005E-2</v>
      </c>
    </row>
    <row r="170" spans="1:46" ht="14.5" thickBot="1" x14ac:dyDescent="0.35">
      <c r="A170" t="s">
        <v>129</v>
      </c>
      <c r="B170" s="5">
        <v>1.94</v>
      </c>
      <c r="C170" s="5">
        <f t="shared" si="15"/>
        <v>11.94</v>
      </c>
      <c r="D170" s="156"/>
      <c r="E170" s="156"/>
      <c r="F170" s="55">
        <v>2.7E-2</v>
      </c>
      <c r="G170" s="55">
        <v>6.0999999999999999E-2</v>
      </c>
      <c r="H170" s="55">
        <v>9.7000000000000003E-2</v>
      </c>
      <c r="I170" s="156"/>
      <c r="J170" s="156"/>
      <c r="K170" s="156"/>
      <c r="L170" s="156"/>
      <c r="M170" s="156"/>
      <c r="N170" s="156"/>
      <c r="O170" s="156"/>
      <c r="P170" s="2" t="s">
        <v>140</v>
      </c>
      <c r="Z170" s="5">
        <v>1.91</v>
      </c>
      <c r="AB170" s="112">
        <v>2.3E-2</v>
      </c>
      <c r="AC170" s="112">
        <v>2.3E-2</v>
      </c>
      <c r="AD170" s="112">
        <v>2.8000000000000001E-2</v>
      </c>
      <c r="AE170" s="112">
        <v>6.3E-2</v>
      </c>
      <c r="AF170" s="64">
        <v>0.1</v>
      </c>
      <c r="AG170" s="160" t="s">
        <v>130</v>
      </c>
      <c r="AH170" s="160" t="s">
        <v>130</v>
      </c>
      <c r="AI170" s="160" t="s">
        <v>130</v>
      </c>
      <c r="AJ170" s="24"/>
      <c r="AK170">
        <v>1.91</v>
      </c>
      <c r="AL170" s="75">
        <f t="shared" si="16"/>
        <v>70.148633507853404</v>
      </c>
      <c r="AM170" s="80">
        <f t="shared" si="13"/>
        <v>2.7E-2</v>
      </c>
      <c r="AN170" s="81">
        <f t="shared" si="14"/>
        <v>6.2E-2</v>
      </c>
      <c r="AO170" s="55">
        <f t="shared" si="17"/>
        <v>9.9000000000000005E-2</v>
      </c>
      <c r="AQ170">
        <v>1.91</v>
      </c>
      <c r="AR170">
        <v>2.7E-2</v>
      </c>
      <c r="AS170">
        <v>6.2E-2</v>
      </c>
      <c r="AT170">
        <v>9.9000000000000005E-2</v>
      </c>
    </row>
    <row r="171" spans="1:46" ht="14.5" thickBot="1" x14ac:dyDescent="0.35">
      <c r="A171" t="s">
        <v>129</v>
      </c>
      <c r="B171" s="5">
        <v>1.95</v>
      </c>
      <c r="C171" s="5">
        <f t="shared" si="15"/>
        <v>11.95</v>
      </c>
      <c r="D171" s="156"/>
      <c r="E171" s="156"/>
      <c r="F171" s="55">
        <v>2.7E-2</v>
      </c>
      <c r="G171" s="55">
        <v>0.06</v>
      </c>
      <c r="H171" s="55">
        <v>9.7000000000000003E-2</v>
      </c>
      <c r="I171" s="156"/>
      <c r="J171" s="156"/>
      <c r="K171" s="156"/>
      <c r="L171" s="156"/>
      <c r="M171" s="156"/>
      <c r="N171" s="156"/>
      <c r="O171" s="156"/>
      <c r="P171" s="2" t="s">
        <v>140</v>
      </c>
      <c r="Z171" s="5">
        <v>1.92</v>
      </c>
      <c r="AB171" s="112">
        <v>2.3E-2</v>
      </c>
      <c r="AC171" s="112">
        <v>2.3E-2</v>
      </c>
      <c r="AD171" s="112">
        <v>2.8000000000000001E-2</v>
      </c>
      <c r="AE171" s="112">
        <v>6.3E-2</v>
      </c>
      <c r="AF171" s="64">
        <v>0.1</v>
      </c>
      <c r="AG171" s="160" t="s">
        <v>130</v>
      </c>
      <c r="AH171" s="160" t="s">
        <v>130</v>
      </c>
      <c r="AI171" s="160" t="s">
        <v>130</v>
      </c>
      <c r="AJ171" s="24"/>
      <c r="AK171" s="24">
        <v>1.92</v>
      </c>
      <c r="AL171" s="75">
        <f t="shared" si="16"/>
        <v>69.783276041666667</v>
      </c>
      <c r="AM171" s="80">
        <f t="shared" si="13"/>
        <v>2.7E-2</v>
      </c>
      <c r="AN171" s="81">
        <f t="shared" si="14"/>
        <v>6.0999999999999999E-2</v>
      </c>
      <c r="AO171" s="55">
        <f t="shared" si="17"/>
        <v>9.8000000000000004E-2</v>
      </c>
      <c r="AQ171" s="24">
        <v>1.92</v>
      </c>
      <c r="AR171">
        <v>2.7E-2</v>
      </c>
      <c r="AS171">
        <v>6.0999999999999999E-2</v>
      </c>
      <c r="AT171">
        <v>9.8000000000000004E-2</v>
      </c>
    </row>
    <row r="172" spans="1:46" ht="15" thickBot="1" x14ac:dyDescent="0.35">
      <c r="A172" t="s">
        <v>129</v>
      </c>
      <c r="B172" s="5">
        <v>1.96</v>
      </c>
      <c r="C172" s="5">
        <f t="shared" si="15"/>
        <v>11.96</v>
      </c>
      <c r="D172" s="156"/>
      <c r="E172" s="156"/>
      <c r="F172" s="55">
        <v>2.5999999999999999E-2</v>
      </c>
      <c r="G172" s="55">
        <v>0.06</v>
      </c>
      <c r="H172" s="55">
        <v>9.7000000000000003E-2</v>
      </c>
      <c r="I172" s="156"/>
      <c r="J172" s="156"/>
      <c r="K172" s="156"/>
      <c r="L172" s="156"/>
      <c r="M172" s="156"/>
      <c r="N172" s="156"/>
      <c r="O172" s="156"/>
      <c r="P172" s="2" t="s">
        <v>140</v>
      </c>
      <c r="Z172" s="5">
        <v>1.93</v>
      </c>
      <c r="AA172" s="113">
        <v>1.93</v>
      </c>
      <c r="AB172" s="112">
        <v>2.1999999999999999E-2</v>
      </c>
      <c r="AC172" s="112">
        <v>2.1999999999999999E-2</v>
      </c>
      <c r="AD172" s="112">
        <v>2.7E-2</v>
      </c>
      <c r="AE172" s="112">
        <v>6.0999999999999999E-2</v>
      </c>
      <c r="AF172" s="64">
        <v>9.8000000000000004E-2</v>
      </c>
      <c r="AG172" s="160" t="s">
        <v>130</v>
      </c>
      <c r="AH172" s="160" t="s">
        <v>130</v>
      </c>
      <c r="AI172" s="160" t="s">
        <v>130</v>
      </c>
      <c r="AJ172" s="24"/>
      <c r="AK172">
        <v>1.93</v>
      </c>
      <c r="AL172" s="75">
        <f t="shared" si="16"/>
        <v>69.421704663212438</v>
      </c>
      <c r="AM172" s="80">
        <f t="shared" si="13"/>
        <v>2.7E-2</v>
      </c>
      <c r="AN172" s="81">
        <f t="shared" si="14"/>
        <v>6.0999999999999999E-2</v>
      </c>
      <c r="AO172" s="55">
        <f t="shared" si="17"/>
        <v>9.8000000000000004E-2</v>
      </c>
      <c r="AQ172">
        <v>1.93</v>
      </c>
      <c r="AR172">
        <v>2.7E-2</v>
      </c>
      <c r="AS172">
        <v>6.0999999999999999E-2</v>
      </c>
      <c r="AT172">
        <v>9.8000000000000004E-2</v>
      </c>
    </row>
    <row r="173" spans="1:46" ht="14.5" thickBot="1" x14ac:dyDescent="0.35">
      <c r="A173" t="s">
        <v>129</v>
      </c>
      <c r="B173" s="5">
        <v>1.97</v>
      </c>
      <c r="C173" s="5">
        <f t="shared" si="15"/>
        <v>11.97</v>
      </c>
      <c r="D173" s="156"/>
      <c r="E173" s="156"/>
      <c r="F173" s="55">
        <v>2.5999999999999999E-2</v>
      </c>
      <c r="G173" s="55">
        <v>0.06</v>
      </c>
      <c r="H173" s="55">
        <v>9.6000000000000002E-2</v>
      </c>
      <c r="I173" s="156"/>
      <c r="J173" s="156"/>
      <c r="K173" s="156"/>
      <c r="L173" s="156"/>
      <c r="M173" s="156"/>
      <c r="N173" s="156"/>
      <c r="O173" s="156"/>
      <c r="P173" s="2" t="s">
        <v>140</v>
      </c>
      <c r="Z173" s="5">
        <v>1.94</v>
      </c>
      <c r="AB173" s="112">
        <v>2.1999999999999999E-2</v>
      </c>
      <c r="AC173" s="112">
        <v>2.1999999999999999E-2</v>
      </c>
      <c r="AD173" s="112">
        <v>2.7E-2</v>
      </c>
      <c r="AE173" s="112">
        <v>6.0999999999999999E-2</v>
      </c>
      <c r="AF173" s="64">
        <v>9.8000000000000004E-2</v>
      </c>
      <c r="AG173" s="160" t="s">
        <v>130</v>
      </c>
      <c r="AH173" s="160" t="s">
        <v>130</v>
      </c>
      <c r="AI173" s="160" t="s">
        <v>130</v>
      </c>
      <c r="AJ173" s="24"/>
      <c r="AK173" s="24">
        <v>1.94</v>
      </c>
      <c r="AL173" s="75">
        <f t="shared" si="16"/>
        <v>69.063860824742278</v>
      </c>
      <c r="AM173" s="80">
        <f t="shared" si="13"/>
        <v>2.7E-2</v>
      </c>
      <c r="AN173" s="81">
        <f t="shared" si="14"/>
        <v>6.0999999999999999E-2</v>
      </c>
      <c r="AO173" s="55">
        <f t="shared" si="17"/>
        <v>9.7000000000000003E-2</v>
      </c>
      <c r="AQ173" s="24">
        <v>1.94</v>
      </c>
      <c r="AR173">
        <v>2.7E-2</v>
      </c>
      <c r="AS173">
        <v>6.0999999999999999E-2</v>
      </c>
      <c r="AT173">
        <v>9.7000000000000003E-2</v>
      </c>
    </row>
    <row r="174" spans="1:46" ht="14.5" thickBot="1" x14ac:dyDescent="0.35">
      <c r="A174" t="s">
        <v>129</v>
      </c>
      <c r="B174" s="5">
        <v>1.98</v>
      </c>
      <c r="C174" s="5">
        <f t="shared" si="15"/>
        <v>11.98</v>
      </c>
      <c r="D174" s="156"/>
      <c r="E174" s="156"/>
      <c r="F174" s="55">
        <v>2.5999999999999999E-2</v>
      </c>
      <c r="G174" s="55">
        <v>0.06</v>
      </c>
      <c r="H174" s="55">
        <v>9.6000000000000002E-2</v>
      </c>
      <c r="I174" s="156"/>
      <c r="J174" s="156"/>
      <c r="K174" s="156"/>
      <c r="L174" s="156"/>
      <c r="M174" s="156"/>
      <c r="N174" s="156"/>
      <c r="O174" s="156"/>
      <c r="P174" s="2" t="s">
        <v>140</v>
      </c>
      <c r="Z174" s="5">
        <v>1.95</v>
      </c>
      <c r="AB174" s="112">
        <v>2.1999999999999999E-2</v>
      </c>
      <c r="AC174" s="112">
        <v>2.1999999999999999E-2</v>
      </c>
      <c r="AD174" s="112">
        <v>2.7E-2</v>
      </c>
      <c r="AE174" s="112">
        <v>6.0999999999999999E-2</v>
      </c>
      <c r="AF174" s="64">
        <v>9.8000000000000004E-2</v>
      </c>
      <c r="AG174" s="160" t="s">
        <v>130</v>
      </c>
      <c r="AH174" s="160" t="s">
        <v>130</v>
      </c>
      <c r="AI174" s="160" t="s">
        <v>130</v>
      </c>
      <c r="AJ174" s="24"/>
      <c r="AK174">
        <v>1.95</v>
      </c>
      <c r="AL174" s="75">
        <f t="shared" si="16"/>
        <v>68.709687179487176</v>
      </c>
      <c r="AM174" s="80">
        <f t="shared" si="13"/>
        <v>2.7E-2</v>
      </c>
      <c r="AN174" s="81">
        <f t="shared" si="14"/>
        <v>0.06</v>
      </c>
      <c r="AO174" s="55">
        <f t="shared" si="17"/>
        <v>9.7000000000000003E-2</v>
      </c>
      <c r="AQ174">
        <v>1.95</v>
      </c>
      <c r="AR174">
        <v>2.7E-2</v>
      </c>
      <c r="AS174">
        <v>0.06</v>
      </c>
      <c r="AT174">
        <v>9.7000000000000003E-2</v>
      </c>
    </row>
    <row r="175" spans="1:46" ht="15" thickBot="1" x14ac:dyDescent="0.35">
      <c r="A175" t="s">
        <v>129</v>
      </c>
      <c r="B175" s="5">
        <v>1.99</v>
      </c>
      <c r="C175" s="5">
        <f t="shared" si="15"/>
        <v>11.99</v>
      </c>
      <c r="D175" s="156"/>
      <c r="E175" s="156"/>
      <c r="F175" s="55">
        <v>2.5999999999999999E-2</v>
      </c>
      <c r="G175" s="55">
        <v>5.8999999999999997E-2</v>
      </c>
      <c r="H175" s="55">
        <v>9.5000000000000001E-2</v>
      </c>
      <c r="I175" s="156"/>
      <c r="J175" s="156"/>
      <c r="K175" s="156"/>
      <c r="L175" s="156"/>
      <c r="M175" s="156"/>
      <c r="N175" s="156"/>
      <c r="O175" s="156"/>
      <c r="P175" s="2" t="s">
        <v>140</v>
      </c>
      <c r="Z175" s="5">
        <v>1.96</v>
      </c>
      <c r="AA175" s="113">
        <v>1.96</v>
      </c>
      <c r="AB175" s="112">
        <v>2.1999999999999999E-2</v>
      </c>
      <c r="AC175" s="112">
        <v>2.1999999999999999E-2</v>
      </c>
      <c r="AD175" s="112">
        <v>2.5999999999999999E-2</v>
      </c>
      <c r="AE175" s="112">
        <v>0.06</v>
      </c>
      <c r="AF175" s="64">
        <v>9.7000000000000003E-2</v>
      </c>
      <c r="AG175" s="160" t="s">
        <v>130</v>
      </c>
      <c r="AH175" s="160" t="s">
        <v>130</v>
      </c>
      <c r="AI175" s="160" t="s">
        <v>130</v>
      </c>
      <c r="AJ175" s="24"/>
      <c r="AK175" s="24">
        <v>1.96</v>
      </c>
      <c r="AL175" s="75">
        <f t="shared" si="16"/>
        <v>68.359127551020407</v>
      </c>
      <c r="AM175" s="80">
        <f t="shared" si="13"/>
        <v>2.5999999999999999E-2</v>
      </c>
      <c r="AN175" s="81">
        <f t="shared" si="14"/>
        <v>0.06</v>
      </c>
      <c r="AO175" s="55">
        <f t="shared" si="17"/>
        <v>9.7000000000000003E-2</v>
      </c>
      <c r="AQ175" s="24">
        <v>1.96</v>
      </c>
      <c r="AR175">
        <v>2.5999999999999999E-2</v>
      </c>
      <c r="AS175">
        <v>0.06</v>
      </c>
      <c r="AT175">
        <v>9.7000000000000003E-2</v>
      </c>
    </row>
    <row r="176" spans="1:46" ht="14.5" thickBot="1" x14ac:dyDescent="0.35">
      <c r="A176" t="s">
        <v>129</v>
      </c>
      <c r="B176" s="5">
        <v>2</v>
      </c>
      <c r="C176" s="5">
        <f t="shared" si="15"/>
        <v>12</v>
      </c>
      <c r="D176" s="156"/>
      <c r="E176" s="156"/>
      <c r="F176" s="55">
        <v>2.5999999999999999E-2</v>
      </c>
      <c r="G176" s="55">
        <v>5.8999999999999997E-2</v>
      </c>
      <c r="H176" s="55">
        <v>9.5000000000000001E-2</v>
      </c>
      <c r="I176" s="156"/>
      <c r="J176" s="156"/>
      <c r="K176" s="156"/>
      <c r="L176" s="156"/>
      <c r="M176" s="156"/>
      <c r="N176" s="156"/>
      <c r="O176" s="156"/>
      <c r="P176" s="2" t="s">
        <v>140</v>
      </c>
      <c r="Z176" s="5">
        <v>1.97</v>
      </c>
      <c r="AB176" s="112">
        <v>2.1999999999999999E-2</v>
      </c>
      <c r="AC176" s="112">
        <v>2.1999999999999999E-2</v>
      </c>
      <c r="AD176" s="112">
        <v>2.5999999999999999E-2</v>
      </c>
      <c r="AE176" s="112">
        <v>0.06</v>
      </c>
      <c r="AF176" s="64">
        <v>9.7000000000000003E-2</v>
      </c>
      <c r="AG176" s="160" t="s">
        <v>130</v>
      </c>
      <c r="AH176" s="160" t="s">
        <v>130</v>
      </c>
      <c r="AI176" s="160" t="s">
        <v>130</v>
      </c>
      <c r="AJ176" s="24"/>
      <c r="AK176">
        <v>1.97</v>
      </c>
      <c r="AL176" s="75">
        <f t="shared" si="16"/>
        <v>68.012126903553295</v>
      </c>
      <c r="AM176" s="80">
        <f t="shared" si="13"/>
        <v>2.5999999999999999E-2</v>
      </c>
      <c r="AN176" s="81">
        <f t="shared" si="14"/>
        <v>0.06</v>
      </c>
      <c r="AO176" s="55">
        <f t="shared" si="17"/>
        <v>9.6000000000000002E-2</v>
      </c>
      <c r="AQ176">
        <v>1.97</v>
      </c>
      <c r="AR176">
        <v>2.5999999999999999E-2</v>
      </c>
      <c r="AS176">
        <v>0.06</v>
      </c>
      <c r="AT176">
        <v>9.6000000000000002E-2</v>
      </c>
    </row>
    <row r="177" spans="1:46" ht="14.5" thickBot="1" x14ac:dyDescent="0.35">
      <c r="A177" t="s">
        <v>129</v>
      </c>
      <c r="B177" s="5">
        <v>2.0099999999999998</v>
      </c>
      <c r="C177" s="5">
        <f t="shared" si="15"/>
        <v>12.01</v>
      </c>
      <c r="D177" s="156"/>
      <c r="E177" s="156"/>
      <c r="F177" s="55">
        <v>2.5999999999999999E-2</v>
      </c>
      <c r="G177" s="55">
        <v>5.8999999999999997E-2</v>
      </c>
      <c r="H177" s="55">
        <v>9.5000000000000001E-2</v>
      </c>
      <c r="I177" s="156"/>
      <c r="J177" s="156"/>
      <c r="K177" s="156"/>
      <c r="L177" s="156"/>
      <c r="M177" s="156"/>
      <c r="N177" s="156"/>
      <c r="O177" s="156"/>
      <c r="P177" s="2" t="s">
        <v>140</v>
      </c>
      <c r="Z177" s="5">
        <v>1.98</v>
      </c>
      <c r="AB177" s="112">
        <v>2.1999999999999999E-2</v>
      </c>
      <c r="AC177" s="112">
        <v>2.1999999999999999E-2</v>
      </c>
      <c r="AD177" s="112">
        <v>2.5999999999999999E-2</v>
      </c>
      <c r="AE177" s="112">
        <v>0.06</v>
      </c>
      <c r="AF177" s="64">
        <v>9.7000000000000003E-2</v>
      </c>
      <c r="AG177" s="160" t="s">
        <v>130</v>
      </c>
      <c r="AH177" s="160" t="s">
        <v>130</v>
      </c>
      <c r="AI177" s="160" t="s">
        <v>130</v>
      </c>
      <c r="AJ177" s="24"/>
      <c r="AK177" s="24">
        <v>1.98</v>
      </c>
      <c r="AL177" s="75">
        <f t="shared" si="16"/>
        <v>67.668631313131314</v>
      </c>
      <c r="AM177" s="80">
        <f t="shared" si="13"/>
        <v>2.5999999999999999E-2</v>
      </c>
      <c r="AN177" s="81">
        <f t="shared" si="14"/>
        <v>0.06</v>
      </c>
      <c r="AO177" s="55">
        <f t="shared" si="17"/>
        <v>9.6000000000000002E-2</v>
      </c>
      <c r="AQ177" s="24">
        <v>1.98</v>
      </c>
      <c r="AR177">
        <v>2.5999999999999999E-2</v>
      </c>
      <c r="AS177">
        <v>0.06</v>
      </c>
      <c r="AT177">
        <v>9.6000000000000002E-2</v>
      </c>
    </row>
    <row r="178" spans="1:46" ht="14.5" thickBot="1" x14ac:dyDescent="0.35">
      <c r="A178" t="s">
        <v>129</v>
      </c>
      <c r="B178" s="5">
        <v>2.02</v>
      </c>
      <c r="C178" s="5">
        <f t="shared" si="15"/>
        <v>12.02</v>
      </c>
      <c r="D178" s="156"/>
      <c r="E178" s="156"/>
      <c r="F178" s="55">
        <v>2.5000000000000001E-2</v>
      </c>
      <c r="G178" s="55">
        <v>5.8999999999999997E-2</v>
      </c>
      <c r="H178" s="55">
        <v>9.4E-2</v>
      </c>
      <c r="I178" s="156"/>
      <c r="J178" s="156"/>
      <c r="K178" s="156"/>
      <c r="L178" s="156"/>
      <c r="M178" s="156"/>
      <c r="N178" s="156"/>
      <c r="O178" s="156"/>
      <c r="P178" s="2" t="s">
        <v>140</v>
      </c>
      <c r="Z178" s="5">
        <v>1.99</v>
      </c>
      <c r="AB178" s="112">
        <v>2.1999999999999999E-2</v>
      </c>
      <c r="AC178" s="112">
        <v>2.1999999999999999E-2</v>
      </c>
      <c r="AD178" s="112">
        <v>2.5999999999999999E-2</v>
      </c>
      <c r="AE178" s="112">
        <v>0.06</v>
      </c>
      <c r="AF178" s="64">
        <v>9.7000000000000003E-2</v>
      </c>
      <c r="AG178" s="160" t="s">
        <v>130</v>
      </c>
      <c r="AH178" s="160" t="s">
        <v>130</v>
      </c>
      <c r="AI178" s="160" t="s">
        <v>130</v>
      </c>
      <c r="AJ178" s="24"/>
      <c r="AK178">
        <v>1.99</v>
      </c>
      <c r="AL178" s="75">
        <f t="shared" si="16"/>
        <v>67.328587939698494</v>
      </c>
      <c r="AM178" s="80">
        <f t="shared" si="13"/>
        <v>2.5999999999999999E-2</v>
      </c>
      <c r="AN178" s="81">
        <f t="shared" si="14"/>
        <v>5.8999999999999997E-2</v>
      </c>
      <c r="AO178" s="55">
        <f t="shared" si="17"/>
        <v>9.5000000000000001E-2</v>
      </c>
      <c r="AQ178">
        <v>1.99</v>
      </c>
      <c r="AR178">
        <v>2.5999999999999999E-2</v>
      </c>
      <c r="AS178">
        <v>5.8999999999999997E-2</v>
      </c>
      <c r="AT178">
        <v>9.5000000000000001E-2</v>
      </c>
    </row>
    <row r="179" spans="1:46" ht="14.5" thickBot="1" x14ac:dyDescent="0.35">
      <c r="A179" t="s">
        <v>129</v>
      </c>
      <c r="B179" s="5">
        <v>2.0299999999999998</v>
      </c>
      <c r="C179" s="5">
        <f t="shared" si="15"/>
        <v>12.03</v>
      </c>
      <c r="D179" s="156"/>
      <c r="E179" s="156"/>
      <c r="F179" s="55">
        <v>2.5000000000000001E-2</v>
      </c>
      <c r="G179" s="55">
        <v>5.8000000000000003E-2</v>
      </c>
      <c r="H179" s="55">
        <v>9.4E-2</v>
      </c>
      <c r="I179" s="156"/>
      <c r="J179" s="156"/>
      <c r="K179" s="156"/>
      <c r="L179" s="156"/>
      <c r="M179" s="156"/>
      <c r="N179" s="156"/>
      <c r="O179" s="156"/>
      <c r="P179" s="2" t="s">
        <v>140</v>
      </c>
      <c r="Z179" s="5">
        <v>2</v>
      </c>
      <c r="AB179" s="112">
        <v>2.1999999999999999E-2</v>
      </c>
      <c r="AC179" s="112">
        <v>2.1999999999999999E-2</v>
      </c>
      <c r="AD179" s="112">
        <v>2.5999999999999999E-2</v>
      </c>
      <c r="AE179" s="112">
        <v>0.06</v>
      </c>
      <c r="AF179" s="64">
        <v>9.7000000000000003E-2</v>
      </c>
      <c r="AG179" s="160" t="s">
        <v>130</v>
      </c>
      <c r="AH179" s="160" t="s">
        <v>130</v>
      </c>
      <c r="AI179" s="160" t="s">
        <v>130</v>
      </c>
      <c r="AJ179" s="24"/>
      <c r="AK179" s="24">
        <v>2</v>
      </c>
      <c r="AL179" s="75">
        <f t="shared" si="16"/>
        <v>66.991945000000001</v>
      </c>
      <c r="AM179" s="80">
        <f t="shared" si="13"/>
        <v>2.5999999999999999E-2</v>
      </c>
      <c r="AN179" s="81">
        <f t="shared" si="14"/>
        <v>5.8999999999999997E-2</v>
      </c>
      <c r="AO179" s="55">
        <f t="shared" si="17"/>
        <v>9.5000000000000001E-2</v>
      </c>
      <c r="AQ179" s="24">
        <v>2</v>
      </c>
      <c r="AR179">
        <v>2.5999999999999999E-2</v>
      </c>
      <c r="AS179">
        <v>5.8999999999999997E-2</v>
      </c>
      <c r="AT179">
        <v>9.5000000000000001E-2</v>
      </c>
    </row>
    <row r="180" spans="1:46" ht="14.5" thickBot="1" x14ac:dyDescent="0.35">
      <c r="A180" t="s">
        <v>129</v>
      </c>
      <c r="B180" s="5">
        <v>2.04</v>
      </c>
      <c r="C180" s="5">
        <f t="shared" si="15"/>
        <v>12.04</v>
      </c>
      <c r="D180" s="156"/>
      <c r="E180" s="156"/>
      <c r="F180" s="55">
        <v>2.5000000000000001E-2</v>
      </c>
      <c r="G180" s="55">
        <v>5.8000000000000003E-2</v>
      </c>
      <c r="H180" s="55">
        <v>9.4E-2</v>
      </c>
      <c r="I180" s="156"/>
      <c r="J180" s="156"/>
      <c r="K180" s="156"/>
      <c r="L180" s="156"/>
      <c r="M180" s="156"/>
      <c r="N180" s="156"/>
      <c r="O180" s="156"/>
      <c r="P180" s="2" t="s">
        <v>140</v>
      </c>
      <c r="Z180" s="5">
        <v>2.0099999999999998</v>
      </c>
      <c r="AB180" s="112">
        <v>2.1999999999999999E-2</v>
      </c>
      <c r="AC180" s="112">
        <v>2.1999999999999999E-2</v>
      </c>
      <c r="AD180" s="112">
        <v>2.5999999999999999E-2</v>
      </c>
      <c r="AE180" s="112">
        <v>0.06</v>
      </c>
      <c r="AF180" s="64">
        <v>9.7000000000000003E-2</v>
      </c>
      <c r="AG180" s="160" t="s">
        <v>130</v>
      </c>
      <c r="AH180" s="160" t="s">
        <v>130</v>
      </c>
      <c r="AI180" s="160" t="s">
        <v>130</v>
      </c>
      <c r="AJ180" s="24"/>
      <c r="AK180">
        <v>2.0099999999999998</v>
      </c>
      <c r="AL180" s="75">
        <f t="shared" si="16"/>
        <v>66.658651741293539</v>
      </c>
      <c r="AM180" s="80">
        <f t="shared" si="13"/>
        <v>2.5999999999999999E-2</v>
      </c>
      <c r="AN180" s="81">
        <f t="shared" si="14"/>
        <v>5.8999999999999997E-2</v>
      </c>
      <c r="AO180" s="55">
        <f t="shared" si="17"/>
        <v>9.5000000000000001E-2</v>
      </c>
      <c r="AQ180">
        <v>2.0099999999999998</v>
      </c>
      <c r="AR180">
        <v>2.5999999999999999E-2</v>
      </c>
      <c r="AS180">
        <v>5.8999999999999997E-2</v>
      </c>
      <c r="AT180">
        <v>9.5000000000000001E-2</v>
      </c>
    </row>
    <row r="181" spans="1:46" ht="14.5" thickBot="1" x14ac:dyDescent="0.35">
      <c r="A181" t="s">
        <v>129</v>
      </c>
      <c r="B181" s="5">
        <v>2.0499999999999998</v>
      </c>
      <c r="C181" s="5">
        <f t="shared" si="15"/>
        <v>12.05</v>
      </c>
      <c r="D181" s="156"/>
      <c r="E181" s="156"/>
      <c r="F181" s="55">
        <v>2.5000000000000001E-2</v>
      </c>
      <c r="G181" s="55">
        <v>5.8000000000000003E-2</v>
      </c>
      <c r="H181" s="55">
        <v>9.2999999999999999E-2</v>
      </c>
      <c r="I181" s="156"/>
      <c r="J181" s="156"/>
      <c r="K181" s="156"/>
      <c r="L181" s="156"/>
      <c r="M181" s="156"/>
      <c r="N181" s="156"/>
      <c r="O181" s="156"/>
      <c r="P181" s="2" t="s">
        <v>140</v>
      </c>
      <c r="Z181" s="5">
        <v>2.02</v>
      </c>
      <c r="AB181" s="112">
        <v>2.1999999999999999E-2</v>
      </c>
      <c r="AC181" s="112">
        <v>2.1999999999999999E-2</v>
      </c>
      <c r="AD181" s="112">
        <v>2.5999999999999999E-2</v>
      </c>
      <c r="AE181" s="112">
        <v>0.06</v>
      </c>
      <c r="AF181" s="64">
        <v>9.7000000000000003E-2</v>
      </c>
      <c r="AG181" s="160" t="s">
        <v>130</v>
      </c>
      <c r="AH181" s="160" t="s">
        <v>130</v>
      </c>
      <c r="AI181" s="160" t="s">
        <v>130</v>
      </c>
      <c r="AJ181" s="24"/>
      <c r="AK181" s="24">
        <v>2.02</v>
      </c>
      <c r="AL181" s="75">
        <f t="shared" si="16"/>
        <v>66.328658415841588</v>
      </c>
      <c r="AM181" s="80">
        <f t="shared" si="13"/>
        <v>2.5000000000000001E-2</v>
      </c>
      <c r="AN181" s="81">
        <f t="shared" si="14"/>
        <v>5.8999999999999997E-2</v>
      </c>
      <c r="AO181" s="55">
        <f t="shared" si="17"/>
        <v>9.4E-2</v>
      </c>
      <c r="AQ181" s="24">
        <v>2.02</v>
      </c>
      <c r="AR181">
        <v>2.5000000000000001E-2</v>
      </c>
      <c r="AS181">
        <v>5.8999999999999997E-2</v>
      </c>
      <c r="AT181">
        <v>9.4E-2</v>
      </c>
    </row>
    <row r="182" spans="1:46" ht="14.5" thickBot="1" x14ac:dyDescent="0.35">
      <c r="A182" t="s">
        <v>129</v>
      </c>
      <c r="B182" s="5">
        <v>2.06</v>
      </c>
      <c r="C182" s="5">
        <f t="shared" si="15"/>
        <v>12.06</v>
      </c>
      <c r="D182" s="156"/>
      <c r="E182" s="156"/>
      <c r="F182" s="55">
        <v>2.5000000000000001E-2</v>
      </c>
      <c r="G182" s="55">
        <v>5.7000000000000002E-2</v>
      </c>
      <c r="H182" s="55">
        <v>9.2999999999999999E-2</v>
      </c>
      <c r="I182" s="156"/>
      <c r="J182" s="156"/>
      <c r="K182" s="156"/>
      <c r="L182" s="156"/>
      <c r="M182" s="156"/>
      <c r="N182" s="156"/>
      <c r="O182" s="156"/>
      <c r="P182" s="2" t="s">
        <v>140</v>
      </c>
      <c r="Z182" s="5">
        <v>2.0299999999999998</v>
      </c>
      <c r="AB182" s="112">
        <v>2.1999999999999999E-2</v>
      </c>
      <c r="AC182" s="112">
        <v>2.1999999999999999E-2</v>
      </c>
      <c r="AD182" s="112">
        <v>2.5999999999999999E-2</v>
      </c>
      <c r="AE182" s="112">
        <v>0.06</v>
      </c>
      <c r="AF182" s="64">
        <v>9.7000000000000003E-2</v>
      </c>
      <c r="AG182" s="160" t="s">
        <v>130</v>
      </c>
      <c r="AH182" s="160" t="s">
        <v>130</v>
      </c>
      <c r="AI182" s="160" t="s">
        <v>130</v>
      </c>
      <c r="AJ182" s="24"/>
      <c r="AK182">
        <v>2.0299999999999998</v>
      </c>
      <c r="AL182" s="75">
        <f t="shared" si="16"/>
        <v>66.001916256157642</v>
      </c>
      <c r="AM182" s="80">
        <f t="shared" si="13"/>
        <v>2.5000000000000001E-2</v>
      </c>
      <c r="AN182" s="81">
        <f t="shared" si="14"/>
        <v>5.8000000000000003E-2</v>
      </c>
      <c r="AO182" s="55">
        <f t="shared" si="17"/>
        <v>9.4E-2</v>
      </c>
      <c r="AQ182">
        <v>2.0299999999999998</v>
      </c>
      <c r="AR182">
        <v>2.5000000000000001E-2</v>
      </c>
      <c r="AS182">
        <v>5.8000000000000003E-2</v>
      </c>
      <c r="AT182">
        <v>9.4E-2</v>
      </c>
    </row>
    <row r="183" spans="1:46" ht="15" thickBot="1" x14ac:dyDescent="0.35">
      <c r="A183" t="s">
        <v>129</v>
      </c>
      <c r="B183" s="5">
        <v>2.0699999999999998</v>
      </c>
      <c r="C183" s="5">
        <f t="shared" si="15"/>
        <v>12.07</v>
      </c>
      <c r="D183" s="156"/>
      <c r="E183" s="156"/>
      <c r="F183" s="55">
        <v>2.5000000000000001E-2</v>
      </c>
      <c r="G183" s="55">
        <v>5.7000000000000002E-2</v>
      </c>
      <c r="H183" s="55">
        <v>9.2999999999999999E-2</v>
      </c>
      <c r="I183" s="156"/>
      <c r="J183" s="156"/>
      <c r="K183" s="156"/>
      <c r="L183" s="156"/>
      <c r="M183" s="156"/>
      <c r="N183" s="156"/>
      <c r="O183" s="156"/>
      <c r="P183" s="2" t="s">
        <v>140</v>
      </c>
      <c r="Z183" s="5">
        <v>2.04</v>
      </c>
      <c r="AA183" s="113">
        <v>2.04</v>
      </c>
      <c r="AB183" s="112">
        <v>2.1000000000000001E-2</v>
      </c>
      <c r="AC183" s="112">
        <v>2.1000000000000001E-2</v>
      </c>
      <c r="AD183" s="112">
        <v>2.5000000000000001E-2</v>
      </c>
      <c r="AE183" s="112">
        <v>5.8000000000000003E-2</v>
      </c>
      <c r="AF183" s="64">
        <v>9.4E-2</v>
      </c>
      <c r="AG183" s="160" t="s">
        <v>130</v>
      </c>
      <c r="AH183" s="160" t="s">
        <v>130</v>
      </c>
      <c r="AI183" s="160" t="s">
        <v>130</v>
      </c>
      <c r="AJ183" s="24"/>
      <c r="AK183" s="24">
        <v>2.04</v>
      </c>
      <c r="AL183" s="75">
        <f t="shared" si="16"/>
        <v>65.678377450980392</v>
      </c>
      <c r="AM183" s="80">
        <f t="shared" si="13"/>
        <v>2.5000000000000001E-2</v>
      </c>
      <c r="AN183" s="81">
        <f t="shared" si="14"/>
        <v>5.8000000000000003E-2</v>
      </c>
      <c r="AO183" s="55">
        <f t="shared" si="17"/>
        <v>9.4E-2</v>
      </c>
      <c r="AQ183" s="24">
        <v>2.04</v>
      </c>
      <c r="AR183">
        <v>2.5000000000000001E-2</v>
      </c>
      <c r="AS183">
        <v>5.8000000000000003E-2</v>
      </c>
      <c r="AT183">
        <v>9.4E-2</v>
      </c>
    </row>
    <row r="184" spans="1:46" ht="14.5" thickBot="1" x14ac:dyDescent="0.35">
      <c r="A184" t="s">
        <v>129</v>
      </c>
      <c r="B184" s="5">
        <v>2.08</v>
      </c>
      <c r="C184" s="5">
        <f t="shared" si="15"/>
        <v>12.08</v>
      </c>
      <c r="D184" s="156"/>
      <c r="E184" s="156"/>
      <c r="F184" s="55">
        <v>2.4E-2</v>
      </c>
      <c r="G184" s="55">
        <v>5.7000000000000002E-2</v>
      </c>
      <c r="H184" s="55">
        <v>9.1999999999999998E-2</v>
      </c>
      <c r="I184" s="156"/>
      <c r="J184" s="156"/>
      <c r="K184" s="156"/>
      <c r="L184" s="156"/>
      <c r="M184" s="156"/>
      <c r="N184" s="156"/>
      <c r="O184" s="156"/>
      <c r="P184" s="2" t="s">
        <v>140</v>
      </c>
      <c r="Z184" s="5">
        <v>2.0499999999999998</v>
      </c>
      <c r="AB184" s="112">
        <v>2.1000000000000001E-2</v>
      </c>
      <c r="AC184" s="112">
        <v>2.1000000000000001E-2</v>
      </c>
      <c r="AD184" s="112">
        <v>2.5000000000000001E-2</v>
      </c>
      <c r="AE184" s="112">
        <v>5.8000000000000003E-2</v>
      </c>
      <c r="AF184" s="64">
        <v>9.4E-2</v>
      </c>
      <c r="AG184" s="160" t="s">
        <v>130</v>
      </c>
      <c r="AH184" s="160" t="s">
        <v>130</v>
      </c>
      <c r="AI184" s="160" t="s">
        <v>130</v>
      </c>
      <c r="AJ184" s="24"/>
      <c r="AK184">
        <v>2.0499999999999998</v>
      </c>
      <c r="AL184" s="75">
        <f t="shared" si="16"/>
        <v>65.35799512195122</v>
      </c>
      <c r="AM184" s="80">
        <f t="shared" si="13"/>
        <v>2.5000000000000001E-2</v>
      </c>
      <c r="AN184" s="81">
        <f t="shared" si="14"/>
        <v>5.8000000000000003E-2</v>
      </c>
      <c r="AO184" s="55">
        <f t="shared" si="17"/>
        <v>9.2999999999999999E-2</v>
      </c>
      <c r="AQ184">
        <v>2.0499999999999998</v>
      </c>
      <c r="AR184">
        <v>2.5000000000000001E-2</v>
      </c>
      <c r="AS184">
        <v>5.8000000000000003E-2</v>
      </c>
      <c r="AT184">
        <v>9.2999999999999999E-2</v>
      </c>
    </row>
    <row r="185" spans="1:46" ht="15" thickBot="1" x14ac:dyDescent="0.35">
      <c r="A185" t="s">
        <v>129</v>
      </c>
      <c r="B185" s="5">
        <v>2.09</v>
      </c>
      <c r="C185" s="5">
        <f t="shared" si="15"/>
        <v>12.09</v>
      </c>
      <c r="D185" s="156"/>
      <c r="E185" s="156"/>
      <c r="F185" s="55">
        <v>2.4E-2</v>
      </c>
      <c r="G185" s="55">
        <v>5.7000000000000002E-2</v>
      </c>
      <c r="H185" s="55">
        <v>9.1999999999999998E-2</v>
      </c>
      <c r="I185" s="156"/>
      <c r="J185" s="156"/>
      <c r="K185" s="156"/>
      <c r="L185" s="156"/>
      <c r="M185" s="156"/>
      <c r="N185" s="156"/>
      <c r="O185" s="156"/>
      <c r="P185" s="2" t="s">
        <v>140</v>
      </c>
      <c r="Z185" s="5">
        <v>2.06</v>
      </c>
      <c r="AA185" s="113">
        <v>2.06</v>
      </c>
      <c r="AB185" s="112">
        <v>2.1000000000000001E-2</v>
      </c>
      <c r="AC185" s="112">
        <v>2.1000000000000001E-2</v>
      </c>
      <c r="AD185" s="112">
        <v>2.5000000000000001E-2</v>
      </c>
      <c r="AE185" s="112">
        <v>5.7000000000000002E-2</v>
      </c>
      <c r="AF185" s="64">
        <v>9.2999999999999999E-2</v>
      </c>
      <c r="AG185" s="160" t="s">
        <v>130</v>
      </c>
      <c r="AH185" s="160" t="s">
        <v>130</v>
      </c>
      <c r="AI185" s="160" t="s">
        <v>130</v>
      </c>
      <c r="AJ185" s="24"/>
      <c r="AK185" s="24">
        <v>2.06</v>
      </c>
      <c r="AL185" s="75">
        <f t="shared" si="16"/>
        <v>65.040723300970868</v>
      </c>
      <c r="AM185" s="80">
        <f t="shared" si="13"/>
        <v>2.5000000000000001E-2</v>
      </c>
      <c r="AN185" s="81">
        <f t="shared" si="14"/>
        <v>5.7000000000000002E-2</v>
      </c>
      <c r="AO185" s="55">
        <f t="shared" si="17"/>
        <v>9.2999999999999999E-2</v>
      </c>
      <c r="AQ185" s="24">
        <v>2.06</v>
      </c>
      <c r="AR185">
        <v>2.5000000000000001E-2</v>
      </c>
      <c r="AS185">
        <v>5.7000000000000002E-2</v>
      </c>
      <c r="AT185">
        <v>9.2999999999999999E-2</v>
      </c>
    </row>
    <row r="186" spans="1:46" ht="14.5" thickBot="1" x14ac:dyDescent="0.35">
      <c r="A186" t="s">
        <v>129</v>
      </c>
      <c r="B186" s="5">
        <v>2.1</v>
      </c>
      <c r="C186" s="5">
        <f t="shared" si="15"/>
        <v>12.1</v>
      </c>
      <c r="D186" s="156"/>
      <c r="E186" s="156"/>
      <c r="F186" s="55">
        <v>2.4E-2</v>
      </c>
      <c r="G186" s="55">
        <v>5.7000000000000002E-2</v>
      </c>
      <c r="H186" s="55">
        <v>9.1999999999999998E-2</v>
      </c>
      <c r="I186" s="156"/>
      <c r="J186" s="156"/>
      <c r="K186" s="156"/>
      <c r="L186" s="156"/>
      <c r="M186" s="156"/>
      <c r="N186" s="156"/>
      <c r="O186" s="156"/>
      <c r="P186" s="2" t="s">
        <v>140</v>
      </c>
      <c r="Z186" s="5">
        <v>2.0699999999999998</v>
      </c>
      <c r="AB186" s="112">
        <v>2.1000000000000001E-2</v>
      </c>
      <c r="AC186" s="112">
        <v>2.1000000000000001E-2</v>
      </c>
      <c r="AD186" s="112">
        <v>2.5000000000000001E-2</v>
      </c>
      <c r="AE186" s="112">
        <v>5.7000000000000002E-2</v>
      </c>
      <c r="AF186" s="64">
        <v>9.2999999999999999E-2</v>
      </c>
      <c r="AG186" s="160" t="s">
        <v>130</v>
      </c>
      <c r="AH186" s="160" t="s">
        <v>130</v>
      </c>
      <c r="AI186" s="160" t="s">
        <v>130</v>
      </c>
      <c r="AJ186" s="24"/>
      <c r="AK186">
        <v>2.0699999999999998</v>
      </c>
      <c r="AL186" s="75">
        <f t="shared" si="16"/>
        <v>64.72651690821256</v>
      </c>
      <c r="AM186" s="80">
        <f t="shared" si="13"/>
        <v>2.5000000000000001E-2</v>
      </c>
      <c r="AN186" s="81">
        <f t="shared" si="14"/>
        <v>5.7000000000000002E-2</v>
      </c>
      <c r="AO186" s="55">
        <f t="shared" si="17"/>
        <v>9.2999999999999999E-2</v>
      </c>
      <c r="AQ186">
        <v>2.0699999999999998</v>
      </c>
      <c r="AR186">
        <v>2.5000000000000001E-2</v>
      </c>
      <c r="AS186">
        <v>5.7000000000000002E-2</v>
      </c>
      <c r="AT186">
        <v>9.2999999999999999E-2</v>
      </c>
    </row>
    <row r="187" spans="1:46" ht="14.5" thickBot="1" x14ac:dyDescent="0.35">
      <c r="A187" t="s">
        <v>129</v>
      </c>
      <c r="B187" s="5">
        <v>2.11</v>
      </c>
      <c r="C187" s="5">
        <f t="shared" si="15"/>
        <v>12.11</v>
      </c>
      <c r="D187" s="156"/>
      <c r="E187" s="156"/>
      <c r="F187" s="55">
        <v>2.4E-2</v>
      </c>
      <c r="G187" s="55">
        <v>5.6000000000000001E-2</v>
      </c>
      <c r="H187" s="55">
        <v>9.0999999999999998E-2</v>
      </c>
      <c r="I187" s="156"/>
      <c r="J187" s="156"/>
      <c r="K187" s="156"/>
      <c r="L187" s="156"/>
      <c r="M187" s="156"/>
      <c r="N187" s="156"/>
      <c r="O187" s="156"/>
      <c r="P187" s="2" t="s">
        <v>140</v>
      </c>
      <c r="Z187" s="5">
        <v>2.08</v>
      </c>
      <c r="AB187" s="112">
        <v>2.1000000000000001E-2</v>
      </c>
      <c r="AC187" s="112">
        <v>2.1000000000000001E-2</v>
      </c>
      <c r="AD187" s="112">
        <v>2.5000000000000001E-2</v>
      </c>
      <c r="AE187" s="112">
        <v>5.7000000000000002E-2</v>
      </c>
      <c r="AF187" s="64">
        <v>9.2999999999999999E-2</v>
      </c>
      <c r="AG187" s="160" t="s">
        <v>130</v>
      </c>
      <c r="AH187" s="160" t="s">
        <v>130</v>
      </c>
      <c r="AI187" s="160" t="s">
        <v>130</v>
      </c>
      <c r="AJ187" s="24"/>
      <c r="AK187" s="24">
        <v>2.08</v>
      </c>
      <c r="AL187" s="75">
        <f t="shared" si="16"/>
        <v>64.415331730769225</v>
      </c>
      <c r="AM187" s="80">
        <f t="shared" si="13"/>
        <v>2.4E-2</v>
      </c>
      <c r="AN187" s="81">
        <f t="shared" si="14"/>
        <v>5.7000000000000002E-2</v>
      </c>
      <c r="AO187" s="55">
        <f t="shared" si="17"/>
        <v>9.1999999999999998E-2</v>
      </c>
      <c r="AQ187" s="24">
        <v>2.08</v>
      </c>
      <c r="AR187">
        <v>2.4E-2</v>
      </c>
      <c r="AS187">
        <v>5.7000000000000002E-2</v>
      </c>
      <c r="AT187">
        <v>9.1999999999999998E-2</v>
      </c>
    </row>
    <row r="188" spans="1:46" ht="14.5" thickBot="1" x14ac:dyDescent="0.35">
      <c r="A188" t="s">
        <v>129</v>
      </c>
      <c r="B188" s="5">
        <v>2.12</v>
      </c>
      <c r="C188" s="5">
        <f t="shared" si="15"/>
        <v>12.12</v>
      </c>
      <c r="D188" s="156"/>
      <c r="E188" s="156"/>
      <c r="F188" s="55">
        <v>2.4E-2</v>
      </c>
      <c r="G188" s="55">
        <v>5.6000000000000001E-2</v>
      </c>
      <c r="H188" s="55">
        <v>9.0999999999999998E-2</v>
      </c>
      <c r="I188" s="156"/>
      <c r="J188" s="156"/>
      <c r="K188" s="156"/>
      <c r="L188" s="156"/>
      <c r="M188" s="156"/>
      <c r="N188" s="156"/>
      <c r="O188" s="156"/>
      <c r="P188" s="2" t="s">
        <v>140</v>
      </c>
      <c r="Z188" s="5">
        <v>2.09</v>
      </c>
      <c r="AB188" s="112">
        <v>2.1000000000000001E-2</v>
      </c>
      <c r="AC188" s="112">
        <v>2.1000000000000001E-2</v>
      </c>
      <c r="AD188" s="112">
        <v>2.5000000000000001E-2</v>
      </c>
      <c r="AE188" s="112">
        <v>5.7000000000000002E-2</v>
      </c>
      <c r="AF188" s="64">
        <v>9.2999999999999999E-2</v>
      </c>
      <c r="AG188" s="160" t="s">
        <v>130</v>
      </c>
      <c r="AH188" s="160" t="s">
        <v>130</v>
      </c>
      <c r="AI188" s="160" t="s">
        <v>130</v>
      </c>
      <c r="AJ188" s="24"/>
      <c r="AK188">
        <v>2.09</v>
      </c>
      <c r="AL188" s="75">
        <f t="shared" si="16"/>
        <v>64.107124401913879</v>
      </c>
      <c r="AM188" s="80">
        <f t="shared" si="13"/>
        <v>2.4E-2</v>
      </c>
      <c r="AN188" s="81">
        <f t="shared" si="14"/>
        <v>5.7000000000000002E-2</v>
      </c>
      <c r="AO188" s="55">
        <f t="shared" si="17"/>
        <v>9.1999999999999998E-2</v>
      </c>
      <c r="AQ188">
        <v>2.09</v>
      </c>
      <c r="AR188">
        <v>2.4E-2</v>
      </c>
      <c r="AS188">
        <v>5.7000000000000002E-2</v>
      </c>
      <c r="AT188">
        <v>9.1999999999999998E-2</v>
      </c>
    </row>
    <row r="189" spans="1:46" ht="14.5" thickBot="1" x14ac:dyDescent="0.35">
      <c r="A189" t="s">
        <v>129</v>
      </c>
      <c r="B189" s="5">
        <v>2.13</v>
      </c>
      <c r="C189" s="5">
        <f t="shared" si="15"/>
        <v>12.13</v>
      </c>
      <c r="D189" s="156"/>
      <c r="E189" s="156"/>
      <c r="F189" s="55">
        <v>2.4E-2</v>
      </c>
      <c r="G189" s="55">
        <v>5.6000000000000001E-2</v>
      </c>
      <c r="H189" s="55">
        <v>9.0999999999999998E-2</v>
      </c>
      <c r="I189" s="156"/>
      <c r="J189" s="156"/>
      <c r="K189" s="156"/>
      <c r="L189" s="156"/>
      <c r="M189" s="156"/>
      <c r="N189" s="156"/>
      <c r="O189" s="156"/>
      <c r="P189" s="2" t="s">
        <v>140</v>
      </c>
      <c r="Z189" s="5">
        <v>2.1</v>
      </c>
      <c r="AB189" s="112">
        <v>2.1000000000000001E-2</v>
      </c>
      <c r="AC189" s="112">
        <v>2.1000000000000001E-2</v>
      </c>
      <c r="AD189" s="112">
        <v>2.5000000000000001E-2</v>
      </c>
      <c r="AE189" s="112">
        <v>5.7000000000000002E-2</v>
      </c>
      <c r="AF189" s="64">
        <v>9.2999999999999999E-2</v>
      </c>
      <c r="AG189" s="160" t="s">
        <v>130</v>
      </c>
      <c r="AH189" s="160" t="s">
        <v>130</v>
      </c>
      <c r="AI189" s="160" t="s">
        <v>130</v>
      </c>
      <c r="AJ189" s="24"/>
      <c r="AK189" s="24">
        <v>2.1</v>
      </c>
      <c r="AL189" s="75">
        <f t="shared" si="16"/>
        <v>63.801852380952383</v>
      </c>
      <c r="AM189" s="80">
        <f t="shared" si="13"/>
        <v>2.4E-2</v>
      </c>
      <c r="AN189" s="81">
        <f t="shared" si="14"/>
        <v>5.7000000000000002E-2</v>
      </c>
      <c r="AO189" s="55">
        <f t="shared" si="17"/>
        <v>9.1999999999999998E-2</v>
      </c>
      <c r="AQ189" s="24">
        <v>2.1</v>
      </c>
      <c r="AR189">
        <v>2.4E-2</v>
      </c>
      <c r="AS189">
        <v>5.7000000000000002E-2</v>
      </c>
      <c r="AT189">
        <v>9.1999999999999998E-2</v>
      </c>
    </row>
    <row r="190" spans="1:46" ht="14.5" thickBot="1" x14ac:dyDescent="0.35">
      <c r="A190" t="s">
        <v>129</v>
      </c>
      <c r="B190" s="5">
        <v>2.14</v>
      </c>
      <c r="C190" s="5">
        <f t="shared" si="15"/>
        <v>12.14</v>
      </c>
      <c r="D190" s="156"/>
      <c r="E190" s="156"/>
      <c r="F190" s="55">
        <v>2.3E-2</v>
      </c>
      <c r="G190" s="55">
        <v>5.6000000000000001E-2</v>
      </c>
      <c r="H190" s="55">
        <v>0.09</v>
      </c>
      <c r="I190" s="156"/>
      <c r="J190" s="156"/>
      <c r="K190" s="156"/>
      <c r="L190" s="156"/>
      <c r="M190" s="156"/>
      <c r="N190" s="156"/>
      <c r="O190" s="156"/>
      <c r="P190" s="2" t="s">
        <v>140</v>
      </c>
      <c r="Z190" s="5">
        <v>2.11</v>
      </c>
      <c r="AB190" s="112">
        <v>2.1000000000000001E-2</v>
      </c>
      <c r="AC190" s="112">
        <v>2.1000000000000001E-2</v>
      </c>
      <c r="AD190" s="112">
        <v>2.5000000000000001E-2</v>
      </c>
      <c r="AE190" s="112">
        <v>5.7000000000000002E-2</v>
      </c>
      <c r="AF190" s="64">
        <v>9.2999999999999999E-2</v>
      </c>
      <c r="AG190" s="160" t="s">
        <v>130</v>
      </c>
      <c r="AH190" s="160" t="s">
        <v>130</v>
      </c>
      <c r="AI190" s="160" t="s">
        <v>130</v>
      </c>
      <c r="AJ190" s="24"/>
      <c r="AK190">
        <v>2.11</v>
      </c>
      <c r="AL190" s="75">
        <f t="shared" si="16"/>
        <v>63.499473933649291</v>
      </c>
      <c r="AM190" s="80">
        <f t="shared" si="13"/>
        <v>2.4E-2</v>
      </c>
      <c r="AN190" s="81">
        <f t="shared" si="14"/>
        <v>5.6000000000000001E-2</v>
      </c>
      <c r="AO190" s="55">
        <f t="shared" si="17"/>
        <v>9.0999999999999998E-2</v>
      </c>
      <c r="AQ190">
        <v>2.11</v>
      </c>
      <c r="AR190">
        <v>2.4E-2</v>
      </c>
      <c r="AS190">
        <v>5.6000000000000001E-2</v>
      </c>
      <c r="AT190">
        <v>9.0999999999999998E-2</v>
      </c>
    </row>
    <row r="191" spans="1:46" ht="14.5" thickBot="1" x14ac:dyDescent="0.35">
      <c r="A191" t="s">
        <v>129</v>
      </c>
      <c r="B191" s="5">
        <v>2.15</v>
      </c>
      <c r="C191" s="5">
        <f t="shared" si="15"/>
        <v>12.15</v>
      </c>
      <c r="D191" s="156"/>
      <c r="E191" s="156"/>
      <c r="F191" s="55">
        <v>2.3E-2</v>
      </c>
      <c r="G191" s="55">
        <v>5.5E-2</v>
      </c>
      <c r="H191" s="55">
        <v>0.09</v>
      </c>
      <c r="I191" s="156"/>
      <c r="J191" s="156"/>
      <c r="K191" s="156"/>
      <c r="L191" s="156"/>
      <c r="M191" s="156"/>
      <c r="N191" s="156"/>
      <c r="O191" s="156"/>
      <c r="P191" s="2" t="s">
        <v>140</v>
      </c>
      <c r="Z191" s="5">
        <v>2.12</v>
      </c>
      <c r="AB191" s="112">
        <v>2.1000000000000001E-2</v>
      </c>
      <c r="AC191" s="112">
        <v>2.1000000000000001E-2</v>
      </c>
      <c r="AD191" s="112">
        <v>2.5000000000000001E-2</v>
      </c>
      <c r="AE191" s="112">
        <v>5.7000000000000002E-2</v>
      </c>
      <c r="AF191" s="64">
        <v>9.2999999999999999E-2</v>
      </c>
      <c r="AG191" s="160" t="s">
        <v>130</v>
      </c>
      <c r="AH191" s="160" t="s">
        <v>130</v>
      </c>
      <c r="AI191" s="160" t="s">
        <v>130</v>
      </c>
      <c r="AJ191" s="24"/>
      <c r="AK191" s="24">
        <v>2.12</v>
      </c>
      <c r="AL191" s="75">
        <f t="shared" si="16"/>
        <v>63.199948113207547</v>
      </c>
      <c r="AM191" s="80">
        <f t="shared" si="13"/>
        <v>2.4E-2</v>
      </c>
      <c r="AN191" s="81">
        <f t="shared" si="14"/>
        <v>5.6000000000000001E-2</v>
      </c>
      <c r="AO191" s="55">
        <f t="shared" si="17"/>
        <v>9.0999999999999998E-2</v>
      </c>
      <c r="AQ191" s="24">
        <v>2.12</v>
      </c>
      <c r="AR191">
        <v>2.4E-2</v>
      </c>
      <c r="AS191">
        <v>5.6000000000000001E-2</v>
      </c>
      <c r="AT191">
        <v>9.0999999999999998E-2</v>
      </c>
    </row>
    <row r="192" spans="1:46" ht="14.5" thickBot="1" x14ac:dyDescent="0.35">
      <c r="A192" t="s">
        <v>129</v>
      </c>
      <c r="B192" s="5">
        <v>2.16</v>
      </c>
      <c r="C192" s="5">
        <f t="shared" si="15"/>
        <v>12.16</v>
      </c>
      <c r="D192" s="156"/>
      <c r="E192" s="156"/>
      <c r="F192" s="55">
        <v>2.3E-2</v>
      </c>
      <c r="G192" s="55">
        <v>5.5E-2</v>
      </c>
      <c r="H192" s="55">
        <v>0.09</v>
      </c>
      <c r="I192" s="156"/>
      <c r="J192" s="156"/>
      <c r="K192" s="156"/>
      <c r="L192" s="156"/>
      <c r="M192" s="156"/>
      <c r="N192" s="156"/>
      <c r="O192" s="156"/>
      <c r="P192" s="2" t="s">
        <v>140</v>
      </c>
      <c r="Z192" s="5">
        <v>2.13</v>
      </c>
      <c r="AB192" s="112">
        <v>2.1000000000000001E-2</v>
      </c>
      <c r="AC192" s="112">
        <v>2.1000000000000001E-2</v>
      </c>
      <c r="AD192" s="112">
        <v>2.5000000000000001E-2</v>
      </c>
      <c r="AE192" s="112">
        <v>5.7000000000000002E-2</v>
      </c>
      <c r="AF192" s="64">
        <v>9.2999999999999999E-2</v>
      </c>
      <c r="AG192" s="160" t="s">
        <v>130</v>
      </c>
      <c r="AH192" s="160" t="s">
        <v>130</v>
      </c>
      <c r="AI192" s="160" t="s">
        <v>130</v>
      </c>
      <c r="AJ192" s="24"/>
      <c r="AK192">
        <v>2.13</v>
      </c>
      <c r="AL192" s="75">
        <f t="shared" si="16"/>
        <v>62.90323474178404</v>
      </c>
      <c r="AM192" s="80">
        <f t="shared" si="13"/>
        <v>2.4E-2</v>
      </c>
      <c r="AN192" s="81">
        <f t="shared" si="14"/>
        <v>5.6000000000000001E-2</v>
      </c>
      <c r="AO192" s="55">
        <f t="shared" si="17"/>
        <v>9.0999999999999998E-2</v>
      </c>
      <c r="AQ192">
        <v>2.13</v>
      </c>
      <c r="AR192">
        <v>2.4E-2</v>
      </c>
      <c r="AS192">
        <v>5.6000000000000001E-2</v>
      </c>
      <c r="AT192">
        <v>9.0999999999999998E-2</v>
      </c>
    </row>
    <row r="193" spans="1:46" ht="15" thickBot="1" x14ac:dyDescent="0.35">
      <c r="A193" t="s">
        <v>129</v>
      </c>
      <c r="B193" s="5">
        <v>2.17</v>
      </c>
      <c r="C193" s="5">
        <f t="shared" si="15"/>
        <v>12.17</v>
      </c>
      <c r="D193" s="156"/>
      <c r="E193" s="156"/>
      <c r="F193" s="55">
        <v>2.3E-2</v>
      </c>
      <c r="G193" s="55">
        <v>5.5E-2</v>
      </c>
      <c r="H193" s="55">
        <v>8.8999999999999996E-2</v>
      </c>
      <c r="I193" s="156"/>
      <c r="J193" s="156"/>
      <c r="K193" s="156"/>
      <c r="L193" s="156"/>
      <c r="M193" s="156"/>
      <c r="N193" s="156"/>
      <c r="O193" s="156"/>
      <c r="P193" s="2" t="s">
        <v>140</v>
      </c>
      <c r="Z193" s="5">
        <v>2.14</v>
      </c>
      <c r="AA193" s="113">
        <v>2.14</v>
      </c>
      <c r="AB193" s="112">
        <v>2.1000000000000001E-2</v>
      </c>
      <c r="AC193" s="112">
        <v>2.1000000000000001E-2</v>
      </c>
      <c r="AD193" s="112">
        <v>2.3E-2</v>
      </c>
      <c r="AE193" s="112">
        <v>5.6000000000000001E-2</v>
      </c>
      <c r="AF193" s="64">
        <v>0.09</v>
      </c>
      <c r="AG193" s="160" t="s">
        <v>130</v>
      </c>
      <c r="AH193" s="160" t="s">
        <v>130</v>
      </c>
      <c r="AI193" s="160" t="s">
        <v>130</v>
      </c>
      <c r="AJ193" s="24"/>
      <c r="AK193" s="24">
        <v>2.14</v>
      </c>
      <c r="AL193" s="75">
        <f t="shared" si="16"/>
        <v>62.60929439252336</v>
      </c>
      <c r="AM193" s="80">
        <f t="shared" si="13"/>
        <v>2.3E-2</v>
      </c>
      <c r="AN193" s="81">
        <f t="shared" si="14"/>
        <v>5.6000000000000001E-2</v>
      </c>
      <c r="AO193" s="55">
        <f t="shared" si="17"/>
        <v>0.09</v>
      </c>
      <c r="AQ193" s="24">
        <v>2.14</v>
      </c>
      <c r="AR193">
        <v>2.3E-2</v>
      </c>
      <c r="AS193">
        <v>5.6000000000000001E-2</v>
      </c>
      <c r="AT193">
        <v>0.09</v>
      </c>
    </row>
    <row r="194" spans="1:46" ht="14.5" thickBot="1" x14ac:dyDescent="0.35">
      <c r="A194" t="s">
        <v>129</v>
      </c>
      <c r="B194" s="5">
        <v>2.1800000000000002</v>
      </c>
      <c r="C194" s="5">
        <f t="shared" si="15"/>
        <v>12.18</v>
      </c>
      <c r="D194" s="156"/>
      <c r="E194" s="156"/>
      <c r="F194" s="55">
        <v>2.3E-2</v>
      </c>
      <c r="G194" s="55">
        <v>5.5E-2</v>
      </c>
      <c r="H194" s="55">
        <v>8.8999999999999996E-2</v>
      </c>
      <c r="I194" s="156"/>
      <c r="J194" s="156"/>
      <c r="K194" s="156"/>
      <c r="L194" s="156"/>
      <c r="M194" s="156"/>
      <c r="N194" s="156"/>
      <c r="O194" s="156"/>
      <c r="P194" s="2" t="s">
        <v>140</v>
      </c>
      <c r="Z194" s="5">
        <v>2.15</v>
      </c>
      <c r="AB194" s="112">
        <v>2.1000000000000001E-2</v>
      </c>
      <c r="AC194" s="112">
        <v>2.1000000000000001E-2</v>
      </c>
      <c r="AD194" s="112">
        <v>2.3E-2</v>
      </c>
      <c r="AE194" s="112">
        <v>5.6000000000000001E-2</v>
      </c>
      <c r="AF194" s="64">
        <v>0.09</v>
      </c>
      <c r="AG194" s="160" t="s">
        <v>130</v>
      </c>
      <c r="AH194" s="160" t="s">
        <v>130</v>
      </c>
      <c r="AI194" s="160" t="s">
        <v>130</v>
      </c>
      <c r="AJ194" s="24"/>
      <c r="AK194">
        <v>2.15</v>
      </c>
      <c r="AL194" s="75">
        <f t="shared" si="16"/>
        <v>62.31808837209303</v>
      </c>
      <c r="AM194" s="80">
        <f t="shared" si="13"/>
        <v>2.3E-2</v>
      </c>
      <c r="AN194" s="81">
        <f t="shared" si="14"/>
        <v>5.5E-2</v>
      </c>
      <c r="AO194" s="55">
        <f t="shared" si="17"/>
        <v>0.09</v>
      </c>
      <c r="AQ194">
        <v>2.15</v>
      </c>
      <c r="AR194">
        <v>2.3E-2</v>
      </c>
      <c r="AS194">
        <v>5.5E-2</v>
      </c>
      <c r="AT194">
        <v>0.09</v>
      </c>
    </row>
    <row r="195" spans="1:46" ht="14.5" thickBot="1" x14ac:dyDescent="0.35">
      <c r="A195" t="s">
        <v>129</v>
      </c>
      <c r="B195" s="5">
        <v>2.19</v>
      </c>
      <c r="C195" s="5">
        <f t="shared" si="15"/>
        <v>12.19</v>
      </c>
      <c r="D195" s="156"/>
      <c r="E195" s="156"/>
      <c r="F195" s="55">
        <v>2.3E-2</v>
      </c>
      <c r="G195" s="55">
        <v>5.3999999999999999E-2</v>
      </c>
      <c r="H195" s="55">
        <v>8.8999999999999996E-2</v>
      </c>
      <c r="I195" s="156"/>
      <c r="J195" s="156"/>
      <c r="K195" s="156"/>
      <c r="L195" s="156"/>
      <c r="M195" s="156"/>
      <c r="N195" s="156"/>
      <c r="O195" s="156"/>
      <c r="P195" s="2" t="s">
        <v>140</v>
      </c>
      <c r="Z195" s="5">
        <v>2.16</v>
      </c>
      <c r="AB195" s="112">
        <v>2.1000000000000001E-2</v>
      </c>
      <c r="AC195" s="112">
        <v>2.1000000000000001E-2</v>
      </c>
      <c r="AD195" s="112">
        <v>2.3E-2</v>
      </c>
      <c r="AE195" s="112">
        <v>5.6000000000000001E-2</v>
      </c>
      <c r="AF195" s="64">
        <v>0.09</v>
      </c>
      <c r="AG195" s="160" t="s">
        <v>130</v>
      </c>
      <c r="AH195" s="160" t="s">
        <v>130</v>
      </c>
      <c r="AI195" s="160" t="s">
        <v>130</v>
      </c>
      <c r="AJ195" s="24"/>
      <c r="AK195" s="24">
        <v>2.16</v>
      </c>
      <c r="AL195" s="75">
        <f t="shared" si="16"/>
        <v>62.029578703703699</v>
      </c>
      <c r="AM195" s="80">
        <f t="shared" ref="AM195:AM231" si="18">ROUND(((0.0131*AL195)-0.225)*0.03937,3)</f>
        <v>2.3E-2</v>
      </c>
      <c r="AN195" s="81">
        <f t="shared" ref="AN195:AN231" si="19">ROUND(((0.0203*AL195)+0.14)*0.03937,3)</f>
        <v>5.5E-2</v>
      </c>
      <c r="AO195" s="55">
        <f t="shared" si="17"/>
        <v>0.09</v>
      </c>
      <c r="AQ195" s="24">
        <v>2.16</v>
      </c>
      <c r="AR195">
        <v>2.3E-2</v>
      </c>
      <c r="AS195">
        <v>5.5E-2</v>
      </c>
      <c r="AT195">
        <v>0.09</v>
      </c>
    </row>
    <row r="196" spans="1:46" ht="14.5" thickBot="1" x14ac:dyDescent="0.35">
      <c r="A196" t="s">
        <v>129</v>
      </c>
      <c r="B196" s="5">
        <v>2.2000000000000002</v>
      </c>
      <c r="C196" s="5">
        <f t="shared" si="15"/>
        <v>12.2</v>
      </c>
      <c r="D196" s="156"/>
      <c r="E196" s="156"/>
      <c r="F196" s="55">
        <v>2.3E-2</v>
      </c>
      <c r="G196" s="55">
        <v>5.3999999999999999E-2</v>
      </c>
      <c r="H196" s="55">
        <v>8.7999999999999995E-2</v>
      </c>
      <c r="I196" s="156"/>
      <c r="J196" s="156"/>
      <c r="K196" s="156"/>
      <c r="L196" s="156"/>
      <c r="M196" s="156"/>
      <c r="N196" s="156"/>
      <c r="O196" s="156"/>
      <c r="P196" s="2" t="s">
        <v>140</v>
      </c>
      <c r="Z196" s="5">
        <v>2.17</v>
      </c>
      <c r="AB196" s="112">
        <v>2.1000000000000001E-2</v>
      </c>
      <c r="AC196" s="112">
        <v>2.1000000000000001E-2</v>
      </c>
      <c r="AD196" s="112">
        <v>2.3E-2</v>
      </c>
      <c r="AE196" s="112">
        <v>5.6000000000000001E-2</v>
      </c>
      <c r="AF196" s="64">
        <v>0.09</v>
      </c>
      <c r="AG196" s="160" t="s">
        <v>130</v>
      </c>
      <c r="AH196" s="160" t="s">
        <v>130</v>
      </c>
      <c r="AI196" s="160" t="s">
        <v>130</v>
      </c>
      <c r="AJ196" s="24"/>
      <c r="AK196">
        <v>2.17</v>
      </c>
      <c r="AL196" s="75">
        <f t="shared" si="16"/>
        <v>61.743728110599079</v>
      </c>
      <c r="AM196" s="80">
        <f t="shared" si="18"/>
        <v>2.3E-2</v>
      </c>
      <c r="AN196" s="81">
        <f t="shared" si="19"/>
        <v>5.5E-2</v>
      </c>
      <c r="AO196" s="55">
        <f t="shared" si="17"/>
        <v>8.8999999999999996E-2</v>
      </c>
      <c r="AQ196">
        <v>2.17</v>
      </c>
      <c r="AR196">
        <v>2.3E-2</v>
      </c>
      <c r="AS196">
        <v>5.5E-2</v>
      </c>
      <c r="AT196">
        <v>8.8999999999999996E-2</v>
      </c>
    </row>
    <row r="197" spans="1:46" ht="14.5" thickBot="1" x14ac:dyDescent="0.35">
      <c r="A197" t="s">
        <v>129</v>
      </c>
      <c r="B197" s="5">
        <v>2.21</v>
      </c>
      <c r="C197" s="5">
        <f t="shared" si="15"/>
        <v>12.21</v>
      </c>
      <c r="D197" s="156"/>
      <c r="E197" s="156"/>
      <c r="F197" s="55">
        <v>2.1999999999999999E-2</v>
      </c>
      <c r="G197" s="55">
        <v>5.3999999999999999E-2</v>
      </c>
      <c r="H197" s="55">
        <v>8.7999999999999995E-2</v>
      </c>
      <c r="I197" s="156"/>
      <c r="J197" s="156"/>
      <c r="K197" s="156"/>
      <c r="L197" s="156"/>
      <c r="M197" s="156"/>
      <c r="N197" s="156"/>
      <c r="O197" s="156"/>
      <c r="P197" s="2" t="s">
        <v>140</v>
      </c>
      <c r="Z197" s="5">
        <v>2.1800000000000002</v>
      </c>
      <c r="AB197" s="112">
        <v>2.1000000000000001E-2</v>
      </c>
      <c r="AC197" s="112">
        <v>2.1000000000000001E-2</v>
      </c>
      <c r="AD197" s="112">
        <v>2.3E-2</v>
      </c>
      <c r="AE197" s="112">
        <v>5.6000000000000001E-2</v>
      </c>
      <c r="AF197" s="64">
        <v>0.09</v>
      </c>
      <c r="AG197" s="160" t="s">
        <v>130</v>
      </c>
      <c r="AH197" s="160" t="s">
        <v>130</v>
      </c>
      <c r="AI197" s="160" t="s">
        <v>130</v>
      </c>
      <c r="AJ197" s="24"/>
      <c r="AK197" s="24">
        <v>2.1800000000000002</v>
      </c>
      <c r="AL197" s="75">
        <f t="shared" si="16"/>
        <v>61.460499999999996</v>
      </c>
      <c r="AM197" s="80">
        <f t="shared" si="18"/>
        <v>2.3E-2</v>
      </c>
      <c r="AN197" s="81">
        <f t="shared" si="19"/>
        <v>5.5E-2</v>
      </c>
      <c r="AO197" s="55">
        <f t="shared" si="17"/>
        <v>8.8999999999999996E-2</v>
      </c>
      <c r="AQ197" s="24">
        <v>2.1800000000000002</v>
      </c>
      <c r="AR197">
        <v>2.3E-2</v>
      </c>
      <c r="AS197">
        <v>5.5E-2</v>
      </c>
      <c r="AT197">
        <v>8.8999999999999996E-2</v>
      </c>
    </row>
    <row r="198" spans="1:46" ht="14.5" thickBot="1" x14ac:dyDescent="0.35">
      <c r="A198" t="s">
        <v>129</v>
      </c>
      <c r="B198" s="5">
        <v>2.2200000000000002</v>
      </c>
      <c r="C198" s="5">
        <f t="shared" si="15"/>
        <v>12.22</v>
      </c>
      <c r="D198" s="156"/>
      <c r="E198" s="156"/>
      <c r="F198" s="55">
        <v>2.1999999999999999E-2</v>
      </c>
      <c r="G198" s="55">
        <v>5.3999999999999999E-2</v>
      </c>
      <c r="H198" s="55">
        <v>8.7999999999999995E-2</v>
      </c>
      <c r="I198" s="156"/>
      <c r="J198" s="156"/>
      <c r="K198" s="156"/>
      <c r="L198" s="156"/>
      <c r="M198" s="156"/>
      <c r="N198" s="156"/>
      <c r="O198" s="156"/>
      <c r="P198" s="2" t="s">
        <v>140</v>
      </c>
      <c r="Z198" s="5">
        <v>2.19</v>
      </c>
      <c r="AB198" s="112">
        <v>2.1000000000000001E-2</v>
      </c>
      <c r="AC198" s="112">
        <v>2.1000000000000001E-2</v>
      </c>
      <c r="AD198" s="112">
        <v>2.3E-2</v>
      </c>
      <c r="AE198" s="112">
        <v>5.6000000000000001E-2</v>
      </c>
      <c r="AF198" s="64">
        <v>0.09</v>
      </c>
      <c r="AG198" s="160" t="s">
        <v>130</v>
      </c>
      <c r="AH198" s="160" t="s">
        <v>130</v>
      </c>
      <c r="AI198" s="160" t="s">
        <v>130</v>
      </c>
      <c r="AJ198" s="24"/>
      <c r="AK198">
        <v>2.19</v>
      </c>
      <c r="AL198" s="75">
        <f t="shared" si="16"/>
        <v>61.179858447488584</v>
      </c>
      <c r="AM198" s="80">
        <f t="shared" si="18"/>
        <v>2.3E-2</v>
      </c>
      <c r="AN198" s="81">
        <f t="shared" si="19"/>
        <v>5.3999999999999999E-2</v>
      </c>
      <c r="AO198" s="55">
        <f t="shared" si="17"/>
        <v>8.8999999999999996E-2</v>
      </c>
      <c r="AQ198">
        <v>2.19</v>
      </c>
      <c r="AR198">
        <v>2.3E-2</v>
      </c>
      <c r="AS198">
        <v>5.3999999999999999E-2</v>
      </c>
      <c r="AT198">
        <v>8.8999999999999996E-2</v>
      </c>
    </row>
    <row r="199" spans="1:46" ht="14.5" thickBot="1" x14ac:dyDescent="0.35">
      <c r="A199" t="s">
        <v>129</v>
      </c>
      <c r="B199" s="5">
        <v>2.23</v>
      </c>
      <c r="C199" s="5">
        <f t="shared" si="15"/>
        <v>12.23</v>
      </c>
      <c r="D199" s="156"/>
      <c r="E199" s="156"/>
      <c r="F199" s="55">
        <v>2.1999999999999999E-2</v>
      </c>
      <c r="G199" s="55">
        <v>5.3999999999999999E-2</v>
      </c>
      <c r="H199" s="55">
        <v>8.6999999999999994E-2</v>
      </c>
      <c r="I199" s="156"/>
      <c r="J199" s="156"/>
      <c r="K199" s="156"/>
      <c r="L199" s="156"/>
      <c r="M199" s="156"/>
      <c r="N199" s="156"/>
      <c r="O199" s="156"/>
      <c r="P199" s="2" t="s">
        <v>140</v>
      </c>
      <c r="Z199" s="5">
        <v>2.2000000000000002</v>
      </c>
      <c r="AB199" s="112">
        <v>2.1000000000000001E-2</v>
      </c>
      <c r="AC199" s="112">
        <v>2.1000000000000001E-2</v>
      </c>
      <c r="AD199" s="112">
        <v>2.3E-2</v>
      </c>
      <c r="AE199" s="112">
        <v>5.6000000000000001E-2</v>
      </c>
      <c r="AF199" s="64">
        <v>0.09</v>
      </c>
      <c r="AG199" s="160" t="s">
        <v>130</v>
      </c>
      <c r="AH199" s="160" t="s">
        <v>130</v>
      </c>
      <c r="AI199" s="160" t="s">
        <v>130</v>
      </c>
      <c r="AJ199" s="24"/>
      <c r="AK199" s="24">
        <v>2.2000000000000002</v>
      </c>
      <c r="AL199" s="75">
        <f t="shared" si="16"/>
        <v>60.901768181818177</v>
      </c>
      <c r="AM199" s="80">
        <f t="shared" si="18"/>
        <v>2.3E-2</v>
      </c>
      <c r="AN199" s="81">
        <f t="shared" si="19"/>
        <v>5.3999999999999999E-2</v>
      </c>
      <c r="AO199" s="55">
        <f t="shared" si="17"/>
        <v>8.7999999999999995E-2</v>
      </c>
      <c r="AQ199" s="24">
        <v>2.2000000000000002</v>
      </c>
      <c r="AR199">
        <v>2.3E-2</v>
      </c>
      <c r="AS199">
        <v>5.3999999999999999E-2</v>
      </c>
      <c r="AT199">
        <v>8.7999999999999995E-2</v>
      </c>
    </row>
    <row r="200" spans="1:46" ht="15" thickBot="1" x14ac:dyDescent="0.35">
      <c r="A200" t="s">
        <v>129</v>
      </c>
      <c r="B200" s="5">
        <v>2.2400000000000002</v>
      </c>
      <c r="C200" s="5">
        <f t="shared" si="15"/>
        <v>12.24</v>
      </c>
      <c r="D200" s="156"/>
      <c r="E200" s="156"/>
      <c r="F200" s="55">
        <v>2.1999999999999999E-2</v>
      </c>
      <c r="G200" s="55">
        <v>5.2999999999999999E-2</v>
      </c>
      <c r="H200" s="55">
        <v>8.6999999999999994E-2</v>
      </c>
      <c r="I200" s="156"/>
      <c r="J200" s="156"/>
      <c r="K200" s="156"/>
      <c r="L200" s="156"/>
      <c r="M200" s="156"/>
      <c r="N200" s="156"/>
      <c r="O200" s="156"/>
      <c r="P200" s="2" t="s">
        <v>140</v>
      </c>
      <c r="Z200" s="5">
        <v>2.21</v>
      </c>
      <c r="AA200" s="113">
        <v>2.21</v>
      </c>
      <c r="AB200" s="112">
        <v>0.02</v>
      </c>
      <c r="AC200" s="112">
        <v>0.02</v>
      </c>
      <c r="AD200" s="112">
        <v>2.1999999999999999E-2</v>
      </c>
      <c r="AE200" s="112">
        <v>5.3999999999999999E-2</v>
      </c>
      <c r="AF200" s="64">
        <v>8.7999999999999995E-2</v>
      </c>
      <c r="AG200" s="160" t="s">
        <v>130</v>
      </c>
      <c r="AH200" s="160" t="s">
        <v>130</v>
      </c>
      <c r="AI200" s="160" t="s">
        <v>130</v>
      </c>
      <c r="AJ200" s="24"/>
      <c r="AK200">
        <v>2.21</v>
      </c>
      <c r="AL200" s="75">
        <f t="shared" si="16"/>
        <v>60.626194570135752</v>
      </c>
      <c r="AM200" s="80">
        <f t="shared" si="18"/>
        <v>2.1999999999999999E-2</v>
      </c>
      <c r="AN200" s="81">
        <f t="shared" si="19"/>
        <v>5.3999999999999999E-2</v>
      </c>
      <c r="AO200" s="55">
        <f t="shared" si="17"/>
        <v>8.7999999999999995E-2</v>
      </c>
      <c r="AQ200">
        <v>2.21</v>
      </c>
      <c r="AR200">
        <v>2.1999999999999999E-2</v>
      </c>
      <c r="AS200">
        <v>5.3999999999999999E-2</v>
      </c>
      <c r="AT200">
        <v>8.7999999999999995E-2</v>
      </c>
    </row>
    <row r="201" spans="1:46" ht="14.5" thickBot="1" x14ac:dyDescent="0.35">
      <c r="A201" t="s">
        <v>129</v>
      </c>
      <c r="B201" s="5">
        <v>2.25</v>
      </c>
      <c r="C201" s="5">
        <f t="shared" ref="C201:C264" si="20">VALUE(SUBSTITUTE(1&amp;B201," ",""))</f>
        <v>12.25</v>
      </c>
      <c r="D201" s="156"/>
      <c r="E201" s="156"/>
      <c r="F201" s="55">
        <v>2.1999999999999999E-2</v>
      </c>
      <c r="G201" s="55">
        <v>5.2999999999999999E-2</v>
      </c>
      <c r="H201" s="55">
        <v>8.6999999999999994E-2</v>
      </c>
      <c r="I201" s="156"/>
      <c r="J201" s="156"/>
      <c r="K201" s="156"/>
      <c r="L201" s="156"/>
      <c r="M201" s="156"/>
      <c r="N201" s="156"/>
      <c r="O201" s="156"/>
      <c r="P201" s="2" t="s">
        <v>140</v>
      </c>
      <c r="Z201" s="5">
        <v>2.2200000000000002</v>
      </c>
      <c r="AB201" s="112">
        <v>0.02</v>
      </c>
      <c r="AC201" s="112">
        <v>0.02</v>
      </c>
      <c r="AD201" s="112">
        <v>2.1999999999999999E-2</v>
      </c>
      <c r="AE201" s="112">
        <v>5.3999999999999999E-2</v>
      </c>
      <c r="AF201" s="64">
        <v>8.7999999999999995E-2</v>
      </c>
      <c r="AG201" s="160" t="s">
        <v>130</v>
      </c>
      <c r="AH201" s="160" t="s">
        <v>130</v>
      </c>
      <c r="AI201" s="160" t="s">
        <v>130</v>
      </c>
      <c r="AJ201" s="24"/>
      <c r="AK201" s="24">
        <v>2.2200000000000002</v>
      </c>
      <c r="AL201" s="75">
        <f t="shared" si="16"/>
        <v>60.3531036036036</v>
      </c>
      <c r="AM201" s="80">
        <f t="shared" si="18"/>
        <v>2.1999999999999999E-2</v>
      </c>
      <c r="AN201" s="81">
        <f t="shared" si="19"/>
        <v>5.3999999999999999E-2</v>
      </c>
      <c r="AO201" s="55">
        <f t="shared" si="17"/>
        <v>8.7999999999999995E-2</v>
      </c>
      <c r="AQ201" s="24">
        <v>2.2200000000000002</v>
      </c>
      <c r="AR201">
        <v>2.1999999999999999E-2</v>
      </c>
      <c r="AS201">
        <v>5.3999999999999999E-2</v>
      </c>
      <c r="AT201">
        <v>8.7999999999999995E-2</v>
      </c>
    </row>
    <row r="202" spans="1:46" ht="14.5" thickBot="1" x14ac:dyDescent="0.35">
      <c r="A202" t="s">
        <v>129</v>
      </c>
      <c r="B202" s="5">
        <v>2.2599999999999998</v>
      </c>
      <c r="C202" s="5">
        <f t="shared" si="20"/>
        <v>12.26</v>
      </c>
      <c r="D202" s="156"/>
      <c r="E202" s="156"/>
      <c r="F202" s="55">
        <v>2.1999999999999999E-2</v>
      </c>
      <c r="G202" s="55">
        <v>5.2999999999999999E-2</v>
      </c>
      <c r="H202" s="55">
        <v>8.6999999999999994E-2</v>
      </c>
      <c r="I202" s="156"/>
      <c r="J202" s="156"/>
      <c r="K202" s="156"/>
      <c r="L202" s="156"/>
      <c r="M202" s="156"/>
      <c r="N202" s="156"/>
      <c r="O202" s="156"/>
      <c r="P202" s="2" t="s">
        <v>140</v>
      </c>
      <c r="Z202" s="5">
        <v>2.23</v>
      </c>
      <c r="AB202" s="112">
        <v>0.02</v>
      </c>
      <c r="AC202" s="112">
        <v>0.02</v>
      </c>
      <c r="AD202" s="112">
        <v>2.1999999999999999E-2</v>
      </c>
      <c r="AE202" s="112">
        <v>5.3999999999999999E-2</v>
      </c>
      <c r="AF202" s="64">
        <v>8.7999999999999995E-2</v>
      </c>
      <c r="AG202" s="160" t="s">
        <v>130</v>
      </c>
      <c r="AH202" s="160" t="s">
        <v>130</v>
      </c>
      <c r="AI202" s="160" t="s">
        <v>130</v>
      </c>
      <c r="AJ202" s="24"/>
      <c r="AK202">
        <v>2.23</v>
      </c>
      <c r="AL202" s="75">
        <f t="shared" si="16"/>
        <v>60.082461883408072</v>
      </c>
      <c r="AM202" s="80">
        <f t="shared" si="18"/>
        <v>2.1999999999999999E-2</v>
      </c>
      <c r="AN202" s="81">
        <f t="shared" si="19"/>
        <v>5.3999999999999999E-2</v>
      </c>
      <c r="AO202" s="55">
        <f t="shared" si="17"/>
        <v>8.6999999999999994E-2</v>
      </c>
      <c r="AQ202">
        <v>2.23</v>
      </c>
      <c r="AR202">
        <v>2.1999999999999999E-2</v>
      </c>
      <c r="AS202">
        <v>5.3999999999999999E-2</v>
      </c>
      <c r="AT202">
        <v>8.6999999999999994E-2</v>
      </c>
    </row>
    <row r="203" spans="1:46" ht="14.5" thickBot="1" x14ac:dyDescent="0.35">
      <c r="A203" t="s">
        <v>129</v>
      </c>
      <c r="B203" s="5">
        <v>2.27</v>
      </c>
      <c r="C203" s="5">
        <f t="shared" si="20"/>
        <v>12.27</v>
      </c>
      <c r="D203" s="156"/>
      <c r="E203" s="156"/>
      <c r="F203" s="55">
        <v>2.1999999999999999E-2</v>
      </c>
      <c r="G203" s="55">
        <v>5.2999999999999999E-2</v>
      </c>
      <c r="H203" s="55">
        <v>8.5999999999999993E-2</v>
      </c>
      <c r="I203" s="156"/>
      <c r="J203" s="156"/>
      <c r="K203" s="156"/>
      <c r="L203" s="156"/>
      <c r="M203" s="156"/>
      <c r="N203" s="156"/>
      <c r="O203" s="156"/>
      <c r="P203" s="2" t="s">
        <v>140</v>
      </c>
      <c r="Z203" s="5">
        <v>2.2400000000000002</v>
      </c>
      <c r="AB203" s="112">
        <v>0.02</v>
      </c>
      <c r="AC203" s="112">
        <v>0.02</v>
      </c>
      <c r="AD203" s="112">
        <v>2.1999999999999999E-2</v>
      </c>
      <c r="AE203" s="112">
        <v>5.3999999999999999E-2</v>
      </c>
      <c r="AF203" s="64">
        <v>8.7999999999999995E-2</v>
      </c>
      <c r="AG203" s="160" t="s">
        <v>130</v>
      </c>
      <c r="AH203" s="160" t="s">
        <v>130</v>
      </c>
      <c r="AI203" s="160" t="s">
        <v>130</v>
      </c>
      <c r="AJ203" s="24"/>
      <c r="AK203" s="24">
        <v>2.2400000000000002</v>
      </c>
      <c r="AL203" s="75">
        <f t="shared" si="16"/>
        <v>59.814236607142853</v>
      </c>
      <c r="AM203" s="80">
        <f t="shared" si="18"/>
        <v>2.1999999999999999E-2</v>
      </c>
      <c r="AN203" s="81">
        <f t="shared" si="19"/>
        <v>5.2999999999999999E-2</v>
      </c>
      <c r="AO203" s="55">
        <f t="shared" si="17"/>
        <v>8.6999999999999994E-2</v>
      </c>
      <c r="AQ203" s="24">
        <v>2.2400000000000002</v>
      </c>
      <c r="AR203">
        <v>2.1999999999999999E-2</v>
      </c>
      <c r="AS203">
        <v>5.2999999999999999E-2</v>
      </c>
      <c r="AT203">
        <v>8.6999999999999994E-2</v>
      </c>
    </row>
    <row r="204" spans="1:46" ht="14.5" thickBot="1" x14ac:dyDescent="0.35">
      <c r="A204" t="s">
        <v>129</v>
      </c>
      <c r="B204" s="5">
        <v>2.2799999999999998</v>
      </c>
      <c r="C204" s="5">
        <f t="shared" si="20"/>
        <v>12.28</v>
      </c>
      <c r="D204" s="156"/>
      <c r="E204" s="156"/>
      <c r="F204" s="55">
        <v>2.1000000000000001E-2</v>
      </c>
      <c r="G204" s="55">
        <v>5.1999999999999998E-2</v>
      </c>
      <c r="H204" s="55">
        <v>8.5999999999999993E-2</v>
      </c>
      <c r="I204" s="156"/>
      <c r="J204" s="156"/>
      <c r="K204" s="156"/>
      <c r="L204" s="156"/>
      <c r="M204" s="156"/>
      <c r="N204" s="156"/>
      <c r="O204" s="156"/>
      <c r="P204" s="2" t="s">
        <v>140</v>
      </c>
      <c r="Z204" s="5">
        <v>2.25</v>
      </c>
      <c r="AB204" s="112">
        <v>0.02</v>
      </c>
      <c r="AC204" s="112">
        <v>0.02</v>
      </c>
      <c r="AD204" s="112">
        <v>2.1999999999999999E-2</v>
      </c>
      <c r="AE204" s="112">
        <v>5.3999999999999999E-2</v>
      </c>
      <c r="AF204" s="64">
        <v>8.7999999999999995E-2</v>
      </c>
      <c r="AG204" s="160" t="s">
        <v>130</v>
      </c>
      <c r="AH204" s="160" t="s">
        <v>130</v>
      </c>
      <c r="AI204" s="160" t="s">
        <v>130</v>
      </c>
      <c r="AJ204" s="24"/>
      <c r="AK204">
        <v>2.25</v>
      </c>
      <c r="AL204" s="75">
        <f t="shared" si="16"/>
        <v>59.548395555555558</v>
      </c>
      <c r="AM204" s="80">
        <f t="shared" si="18"/>
        <v>2.1999999999999999E-2</v>
      </c>
      <c r="AN204" s="81">
        <f t="shared" si="19"/>
        <v>5.2999999999999999E-2</v>
      </c>
      <c r="AO204" s="55">
        <f t="shared" si="17"/>
        <v>8.6999999999999994E-2</v>
      </c>
      <c r="AQ204">
        <v>2.25</v>
      </c>
      <c r="AR204">
        <v>2.1999999999999999E-2</v>
      </c>
      <c r="AS204">
        <v>5.2999999999999999E-2</v>
      </c>
      <c r="AT204">
        <v>8.6999999999999994E-2</v>
      </c>
    </row>
    <row r="205" spans="1:46" ht="15" thickBot="1" x14ac:dyDescent="0.35">
      <c r="A205" t="s">
        <v>129</v>
      </c>
      <c r="B205" s="5">
        <v>2.29</v>
      </c>
      <c r="C205" s="5">
        <f t="shared" si="20"/>
        <v>12.29</v>
      </c>
      <c r="D205" s="156"/>
      <c r="E205" s="156"/>
      <c r="F205" s="55">
        <v>2.1000000000000001E-2</v>
      </c>
      <c r="G205" s="55">
        <v>5.1999999999999998E-2</v>
      </c>
      <c r="H205" s="55">
        <v>8.5999999999999993E-2</v>
      </c>
      <c r="I205" s="156"/>
      <c r="J205" s="156"/>
      <c r="K205" s="156"/>
      <c r="L205" s="156"/>
      <c r="M205" s="156"/>
      <c r="N205" s="156"/>
      <c r="O205" s="156"/>
      <c r="P205" s="2" t="s">
        <v>140</v>
      </c>
      <c r="Z205" s="5">
        <v>2.2599999999999998</v>
      </c>
      <c r="AA205" s="113">
        <v>2.2599999999999998</v>
      </c>
      <c r="AB205" s="112">
        <v>0.02</v>
      </c>
      <c r="AC205" s="112">
        <v>0.02</v>
      </c>
      <c r="AD205" s="112">
        <v>2.1999999999999999E-2</v>
      </c>
      <c r="AE205" s="112">
        <v>5.2999999999999999E-2</v>
      </c>
      <c r="AF205" s="64">
        <v>8.6999999999999994E-2</v>
      </c>
      <c r="AG205" s="160" t="s">
        <v>130</v>
      </c>
      <c r="AH205" s="160" t="s">
        <v>130</v>
      </c>
      <c r="AI205" s="160" t="s">
        <v>130</v>
      </c>
      <c r="AJ205" s="24"/>
      <c r="AK205" s="24">
        <v>2.2599999999999998</v>
      </c>
      <c r="AL205" s="75">
        <f t="shared" ref="AL205:AL268" si="21">133.98389/AK205</f>
        <v>59.284907079646025</v>
      </c>
      <c r="AM205" s="80">
        <f t="shared" si="18"/>
        <v>2.1999999999999999E-2</v>
      </c>
      <c r="AN205" s="81">
        <f t="shared" si="19"/>
        <v>5.2999999999999999E-2</v>
      </c>
      <c r="AO205" s="55">
        <f t="shared" si="17"/>
        <v>8.6999999999999994E-2</v>
      </c>
      <c r="AQ205" s="24">
        <v>2.2599999999999998</v>
      </c>
      <c r="AR205">
        <v>2.1999999999999999E-2</v>
      </c>
      <c r="AS205">
        <v>5.2999999999999999E-2</v>
      </c>
      <c r="AT205">
        <v>8.6999999999999994E-2</v>
      </c>
    </row>
    <row r="206" spans="1:46" ht="14.5" thickBot="1" x14ac:dyDescent="0.35">
      <c r="A206" t="s">
        <v>129</v>
      </c>
      <c r="B206" s="5">
        <v>2.2999999999999998</v>
      </c>
      <c r="C206" s="5">
        <f t="shared" si="20"/>
        <v>12.3</v>
      </c>
      <c r="D206" s="156"/>
      <c r="E206" s="156"/>
      <c r="F206" s="55">
        <v>2.1000000000000001E-2</v>
      </c>
      <c r="G206" s="55">
        <v>5.1999999999999998E-2</v>
      </c>
      <c r="H206" s="55">
        <v>8.5000000000000006E-2</v>
      </c>
      <c r="I206" s="156"/>
      <c r="J206" s="156"/>
      <c r="K206" s="156"/>
      <c r="L206" s="156"/>
      <c r="M206" s="156"/>
      <c r="N206" s="156"/>
      <c r="O206" s="156"/>
      <c r="P206" s="2" t="s">
        <v>140</v>
      </c>
      <c r="Z206" s="5">
        <v>2.27</v>
      </c>
      <c r="AB206" s="112">
        <v>0.02</v>
      </c>
      <c r="AC206" s="112">
        <v>0.02</v>
      </c>
      <c r="AD206" s="112">
        <v>2.1999999999999999E-2</v>
      </c>
      <c r="AE206" s="112">
        <v>5.2999999999999999E-2</v>
      </c>
      <c r="AF206" s="64">
        <v>8.6999999999999994E-2</v>
      </c>
      <c r="AG206" s="160" t="s">
        <v>130</v>
      </c>
      <c r="AH206" s="160" t="s">
        <v>130</v>
      </c>
      <c r="AI206" s="160" t="s">
        <v>130</v>
      </c>
      <c r="AJ206" s="24"/>
      <c r="AK206">
        <v>2.27</v>
      </c>
      <c r="AL206" s="75">
        <f t="shared" si="21"/>
        <v>59.023740088105725</v>
      </c>
      <c r="AM206" s="80">
        <f t="shared" si="18"/>
        <v>2.1999999999999999E-2</v>
      </c>
      <c r="AN206" s="81">
        <f t="shared" si="19"/>
        <v>5.2999999999999999E-2</v>
      </c>
      <c r="AO206" s="55">
        <f t="shared" si="17"/>
        <v>8.5999999999999993E-2</v>
      </c>
      <c r="AQ206">
        <v>2.27</v>
      </c>
      <c r="AR206">
        <v>2.1999999999999999E-2</v>
      </c>
      <c r="AS206">
        <v>5.2999999999999999E-2</v>
      </c>
      <c r="AT206">
        <v>8.5999999999999993E-2</v>
      </c>
    </row>
    <row r="207" spans="1:46" ht="14.5" thickBot="1" x14ac:dyDescent="0.35">
      <c r="A207" t="s">
        <v>129</v>
      </c>
      <c r="B207" s="5">
        <v>2.31</v>
      </c>
      <c r="C207" s="5">
        <f t="shared" si="20"/>
        <v>12.31</v>
      </c>
      <c r="D207" s="156"/>
      <c r="E207" s="156"/>
      <c r="F207" s="55">
        <v>2.1000000000000001E-2</v>
      </c>
      <c r="G207" s="55">
        <v>5.1999999999999998E-2</v>
      </c>
      <c r="H207" s="55">
        <v>8.5000000000000006E-2</v>
      </c>
      <c r="I207" s="156"/>
      <c r="J207" s="156"/>
      <c r="K207" s="156"/>
      <c r="L207" s="156"/>
      <c r="M207" s="156"/>
      <c r="N207" s="156"/>
      <c r="O207" s="156"/>
      <c r="P207" s="2" t="s">
        <v>140</v>
      </c>
      <c r="Z207" s="5">
        <v>2.2799999999999998</v>
      </c>
      <c r="AB207" s="112">
        <v>0.02</v>
      </c>
      <c r="AC207" s="112">
        <v>0.02</v>
      </c>
      <c r="AD207" s="112">
        <v>2.1999999999999999E-2</v>
      </c>
      <c r="AE207" s="112">
        <v>5.2999999999999999E-2</v>
      </c>
      <c r="AF207" s="64">
        <v>8.6999999999999994E-2</v>
      </c>
      <c r="AG207" s="160" t="s">
        <v>130</v>
      </c>
      <c r="AH207" s="160" t="s">
        <v>130</v>
      </c>
      <c r="AI207" s="160" t="s">
        <v>130</v>
      </c>
      <c r="AJ207" s="24"/>
      <c r="AK207" s="24">
        <v>2.2799999999999998</v>
      </c>
      <c r="AL207" s="75">
        <f t="shared" si="21"/>
        <v>58.764864035087726</v>
      </c>
      <c r="AM207" s="80">
        <f t="shared" si="18"/>
        <v>2.1000000000000001E-2</v>
      </c>
      <c r="AN207" s="81">
        <f t="shared" si="19"/>
        <v>5.1999999999999998E-2</v>
      </c>
      <c r="AO207" s="55">
        <f t="shared" si="17"/>
        <v>8.5999999999999993E-2</v>
      </c>
      <c r="AQ207" s="24">
        <v>2.2799999999999998</v>
      </c>
      <c r="AR207">
        <v>2.1000000000000001E-2</v>
      </c>
      <c r="AS207">
        <v>5.1999999999999998E-2</v>
      </c>
      <c r="AT207">
        <v>8.5999999999999993E-2</v>
      </c>
    </row>
    <row r="208" spans="1:46" ht="14.5" thickBot="1" x14ac:dyDescent="0.35">
      <c r="A208" t="s">
        <v>129</v>
      </c>
      <c r="B208" s="5">
        <v>2.3199999999999998</v>
      </c>
      <c r="C208" s="5">
        <f t="shared" si="20"/>
        <v>12.32</v>
      </c>
      <c r="D208" s="156"/>
      <c r="E208" s="156"/>
      <c r="F208" s="55">
        <v>2.1000000000000001E-2</v>
      </c>
      <c r="G208" s="55">
        <v>5.1999999999999998E-2</v>
      </c>
      <c r="H208" s="55">
        <v>8.5000000000000006E-2</v>
      </c>
      <c r="I208" s="156"/>
      <c r="J208" s="156"/>
      <c r="K208" s="156"/>
      <c r="L208" s="156"/>
      <c r="M208" s="156"/>
      <c r="N208" s="156"/>
      <c r="O208" s="156"/>
      <c r="P208" s="2" t="s">
        <v>140</v>
      </c>
      <c r="Z208" s="5">
        <v>2.29</v>
      </c>
      <c r="AB208" s="112">
        <v>0.02</v>
      </c>
      <c r="AC208" s="112">
        <v>0.02</v>
      </c>
      <c r="AD208" s="112">
        <v>2.1999999999999999E-2</v>
      </c>
      <c r="AE208" s="112">
        <v>5.2999999999999999E-2</v>
      </c>
      <c r="AF208" s="64">
        <v>8.6999999999999994E-2</v>
      </c>
      <c r="AG208" s="160" t="s">
        <v>130</v>
      </c>
      <c r="AH208" s="160" t="s">
        <v>130</v>
      </c>
      <c r="AI208" s="160" t="s">
        <v>130</v>
      </c>
      <c r="AJ208" s="24"/>
      <c r="AK208">
        <v>2.29</v>
      </c>
      <c r="AL208" s="75">
        <f t="shared" si="21"/>
        <v>58.508248908296942</v>
      </c>
      <c r="AM208" s="80">
        <f t="shared" si="18"/>
        <v>2.1000000000000001E-2</v>
      </c>
      <c r="AN208" s="81">
        <f t="shared" si="19"/>
        <v>5.1999999999999998E-2</v>
      </c>
      <c r="AO208" s="55">
        <f t="shared" si="17"/>
        <v>8.5999999999999993E-2</v>
      </c>
      <c r="AQ208">
        <v>2.29</v>
      </c>
      <c r="AR208">
        <v>2.1000000000000001E-2</v>
      </c>
      <c r="AS208">
        <v>5.1999999999999998E-2</v>
      </c>
      <c r="AT208">
        <v>8.5999999999999993E-2</v>
      </c>
    </row>
    <row r="209" spans="1:46" ht="14.5" thickBot="1" x14ac:dyDescent="0.35">
      <c r="A209" t="s">
        <v>129</v>
      </c>
      <c r="B209" s="5">
        <v>2.33</v>
      </c>
      <c r="C209" s="5">
        <f t="shared" si="20"/>
        <v>12.33</v>
      </c>
      <c r="D209" s="156"/>
      <c r="E209" s="156"/>
      <c r="F209" s="55">
        <v>2.1000000000000001E-2</v>
      </c>
      <c r="G209" s="55">
        <v>5.0999999999999997E-2</v>
      </c>
      <c r="H209" s="55">
        <v>8.5000000000000006E-2</v>
      </c>
      <c r="I209" s="156"/>
      <c r="J209" s="156"/>
      <c r="K209" s="156"/>
      <c r="L209" s="156"/>
      <c r="M209" s="156"/>
      <c r="N209" s="156"/>
      <c r="O209" s="156"/>
      <c r="P209" s="2" t="s">
        <v>140</v>
      </c>
      <c r="Z209" s="5">
        <v>2.2999999999999998</v>
      </c>
      <c r="AB209" s="112">
        <v>0.02</v>
      </c>
      <c r="AC209" s="112">
        <v>0.02</v>
      </c>
      <c r="AD209" s="112">
        <v>2.1999999999999999E-2</v>
      </c>
      <c r="AE209" s="112">
        <v>5.2999999999999999E-2</v>
      </c>
      <c r="AF209" s="64">
        <v>8.6999999999999994E-2</v>
      </c>
      <c r="AG209" s="160" t="s">
        <v>130</v>
      </c>
      <c r="AH209" s="160" t="s">
        <v>130</v>
      </c>
      <c r="AI209" s="160" t="s">
        <v>130</v>
      </c>
      <c r="AJ209" s="24"/>
      <c r="AK209" s="24">
        <v>2.2999999999999998</v>
      </c>
      <c r="AL209" s="75">
        <f t="shared" si="21"/>
        <v>58.253865217391308</v>
      </c>
      <c r="AM209" s="80">
        <f t="shared" si="18"/>
        <v>2.1000000000000001E-2</v>
      </c>
      <c r="AN209" s="81">
        <f t="shared" si="19"/>
        <v>5.1999999999999998E-2</v>
      </c>
      <c r="AO209" s="55">
        <f t="shared" si="17"/>
        <v>8.5000000000000006E-2</v>
      </c>
      <c r="AQ209" s="24">
        <v>2.2999999999999998</v>
      </c>
      <c r="AR209">
        <v>2.1000000000000001E-2</v>
      </c>
      <c r="AS209">
        <v>5.1999999999999998E-2</v>
      </c>
      <c r="AT209">
        <v>8.5000000000000006E-2</v>
      </c>
    </row>
    <row r="210" spans="1:46" ht="14.5" thickBot="1" x14ac:dyDescent="0.35">
      <c r="A210" t="s">
        <v>129</v>
      </c>
      <c r="B210" s="5">
        <v>2.34</v>
      </c>
      <c r="C210" s="5">
        <f t="shared" si="20"/>
        <v>12.34</v>
      </c>
      <c r="D210" s="156"/>
      <c r="E210" s="156"/>
      <c r="F210" s="55">
        <v>2.1000000000000001E-2</v>
      </c>
      <c r="G210" s="55">
        <v>5.0999999999999997E-2</v>
      </c>
      <c r="H210" s="55">
        <v>8.4000000000000005E-2</v>
      </c>
      <c r="I210" s="156"/>
      <c r="J210" s="156"/>
      <c r="K210" s="156"/>
      <c r="L210" s="156"/>
      <c r="M210" s="156"/>
      <c r="N210" s="156"/>
      <c r="O210" s="156"/>
      <c r="P210" s="2" t="s">
        <v>140</v>
      </c>
      <c r="Z210" s="5">
        <v>2.31</v>
      </c>
      <c r="AB210" s="112">
        <v>0.02</v>
      </c>
      <c r="AC210" s="112">
        <v>0.02</v>
      </c>
      <c r="AD210" s="112">
        <v>2.1999999999999999E-2</v>
      </c>
      <c r="AE210" s="112">
        <v>5.2999999999999999E-2</v>
      </c>
      <c r="AF210" s="64">
        <v>8.6999999999999994E-2</v>
      </c>
      <c r="AG210" s="160" t="s">
        <v>130</v>
      </c>
      <c r="AH210" s="160" t="s">
        <v>130</v>
      </c>
      <c r="AI210" s="160" t="s">
        <v>130</v>
      </c>
      <c r="AJ210" s="24"/>
      <c r="AK210">
        <v>2.31</v>
      </c>
      <c r="AL210" s="75">
        <f t="shared" si="21"/>
        <v>58.001683982683986</v>
      </c>
      <c r="AM210" s="80">
        <f t="shared" si="18"/>
        <v>2.1000000000000001E-2</v>
      </c>
      <c r="AN210" s="81">
        <f t="shared" si="19"/>
        <v>5.1999999999999998E-2</v>
      </c>
      <c r="AO210" s="55">
        <f t="shared" si="17"/>
        <v>8.5000000000000006E-2</v>
      </c>
      <c r="AQ210">
        <v>2.31</v>
      </c>
      <c r="AR210">
        <v>2.1000000000000001E-2</v>
      </c>
      <c r="AS210">
        <v>5.1999999999999998E-2</v>
      </c>
      <c r="AT210">
        <v>8.5000000000000006E-2</v>
      </c>
    </row>
    <row r="211" spans="1:46" ht="15" thickBot="1" x14ac:dyDescent="0.35">
      <c r="A211" t="s">
        <v>129</v>
      </c>
      <c r="B211" s="5">
        <v>2.35</v>
      </c>
      <c r="C211" s="5">
        <f t="shared" si="20"/>
        <v>12.35</v>
      </c>
      <c r="D211" s="156"/>
      <c r="E211" s="156"/>
      <c r="F211" s="55">
        <v>2.1000000000000001E-2</v>
      </c>
      <c r="G211" s="55">
        <v>5.0999999999999997E-2</v>
      </c>
      <c r="H211" s="55">
        <v>8.4000000000000005E-2</v>
      </c>
      <c r="I211" s="156"/>
      <c r="J211" s="156"/>
      <c r="K211" s="156"/>
      <c r="L211" s="156"/>
      <c r="M211" s="156"/>
      <c r="N211" s="156"/>
      <c r="O211" s="156"/>
      <c r="P211" s="2" t="s">
        <v>140</v>
      </c>
      <c r="Z211" s="5">
        <v>2.3199999999999998</v>
      </c>
      <c r="AA211" s="113">
        <v>2.3199999999999998</v>
      </c>
      <c r="AB211" s="112">
        <v>0.02</v>
      </c>
      <c r="AC211" s="112">
        <v>0.02</v>
      </c>
      <c r="AD211" s="112">
        <v>2.1000000000000001E-2</v>
      </c>
      <c r="AE211" s="112">
        <v>5.1999999999999998E-2</v>
      </c>
      <c r="AF211" s="64">
        <v>8.5000000000000006E-2</v>
      </c>
      <c r="AG211" s="160" t="s">
        <v>130</v>
      </c>
      <c r="AH211" s="160" t="s">
        <v>130</v>
      </c>
      <c r="AI211" s="160" t="s">
        <v>130</v>
      </c>
      <c r="AJ211" s="24"/>
      <c r="AK211" s="24">
        <v>2.3199999999999998</v>
      </c>
      <c r="AL211" s="75">
        <f t="shared" si="21"/>
        <v>57.751676724137937</v>
      </c>
      <c r="AM211" s="80">
        <f t="shared" si="18"/>
        <v>2.1000000000000001E-2</v>
      </c>
      <c r="AN211" s="81">
        <f t="shared" si="19"/>
        <v>5.1999999999999998E-2</v>
      </c>
      <c r="AO211" s="55">
        <f t="shared" si="17"/>
        <v>8.5000000000000006E-2</v>
      </c>
      <c r="AQ211" s="24">
        <v>2.3199999999999998</v>
      </c>
      <c r="AR211">
        <v>2.1000000000000001E-2</v>
      </c>
      <c r="AS211">
        <v>5.1999999999999998E-2</v>
      </c>
      <c r="AT211">
        <v>8.5000000000000006E-2</v>
      </c>
    </row>
    <row r="212" spans="1:46" ht="14.5" thickBot="1" x14ac:dyDescent="0.35">
      <c r="A212" t="s">
        <v>129</v>
      </c>
      <c r="B212" s="5">
        <v>2.36</v>
      </c>
      <c r="C212" s="5">
        <f t="shared" si="20"/>
        <v>12.36</v>
      </c>
      <c r="D212" s="156"/>
      <c r="E212" s="156"/>
      <c r="F212" s="55">
        <v>0.02</v>
      </c>
      <c r="G212" s="55">
        <v>5.0999999999999997E-2</v>
      </c>
      <c r="H212" s="55">
        <v>8.4000000000000005E-2</v>
      </c>
      <c r="I212" s="156"/>
      <c r="J212" s="156"/>
      <c r="K212" s="156"/>
      <c r="L212" s="156"/>
      <c r="M212" s="156"/>
      <c r="N212" s="156"/>
      <c r="O212" s="156"/>
      <c r="P212" s="2" t="s">
        <v>140</v>
      </c>
      <c r="Z212" s="5">
        <v>2.33</v>
      </c>
      <c r="AB212" s="112">
        <v>0.02</v>
      </c>
      <c r="AC212" s="112">
        <v>0.02</v>
      </c>
      <c r="AD212" s="112">
        <v>2.1000000000000001E-2</v>
      </c>
      <c r="AE212" s="112">
        <v>5.1999999999999998E-2</v>
      </c>
      <c r="AF212" s="64">
        <v>8.5000000000000006E-2</v>
      </c>
      <c r="AG212" s="160" t="s">
        <v>130</v>
      </c>
      <c r="AH212" s="160" t="s">
        <v>130</v>
      </c>
      <c r="AI212" s="160" t="s">
        <v>130</v>
      </c>
      <c r="AJ212" s="24"/>
      <c r="AK212">
        <v>2.33</v>
      </c>
      <c r="AL212" s="75">
        <f t="shared" si="21"/>
        <v>57.503815450643778</v>
      </c>
      <c r="AM212" s="80">
        <f t="shared" si="18"/>
        <v>2.1000000000000001E-2</v>
      </c>
      <c r="AN212" s="81">
        <f t="shared" si="19"/>
        <v>5.0999999999999997E-2</v>
      </c>
      <c r="AO212" s="55">
        <f t="shared" si="17"/>
        <v>8.5000000000000006E-2</v>
      </c>
      <c r="AQ212">
        <v>2.33</v>
      </c>
      <c r="AR212">
        <v>2.1000000000000001E-2</v>
      </c>
      <c r="AS212">
        <v>5.0999999999999997E-2</v>
      </c>
      <c r="AT212">
        <v>8.5000000000000006E-2</v>
      </c>
    </row>
    <row r="213" spans="1:46" ht="14.5" thickBot="1" x14ac:dyDescent="0.35">
      <c r="A213" t="s">
        <v>129</v>
      </c>
      <c r="B213" s="5">
        <v>2.37</v>
      </c>
      <c r="C213" s="5">
        <f t="shared" si="20"/>
        <v>12.37</v>
      </c>
      <c r="D213" s="156"/>
      <c r="E213" s="156"/>
      <c r="F213" s="55">
        <v>0.02</v>
      </c>
      <c r="G213" s="55">
        <v>5.0999999999999997E-2</v>
      </c>
      <c r="H213" s="55">
        <v>8.3000000000000004E-2</v>
      </c>
      <c r="I213" s="156"/>
      <c r="J213" s="156"/>
      <c r="K213" s="156"/>
      <c r="L213" s="156"/>
      <c r="M213" s="156"/>
      <c r="N213" s="156"/>
      <c r="O213" s="156"/>
      <c r="P213" s="2" t="s">
        <v>140</v>
      </c>
      <c r="Z213" s="5">
        <v>2.34</v>
      </c>
      <c r="AB213" s="112">
        <v>0.02</v>
      </c>
      <c r="AC213" s="112">
        <v>0.02</v>
      </c>
      <c r="AD213" s="112">
        <v>2.1000000000000001E-2</v>
      </c>
      <c r="AE213" s="112">
        <v>5.1999999999999998E-2</v>
      </c>
      <c r="AF213" s="64">
        <v>8.5000000000000006E-2</v>
      </c>
      <c r="AG213" s="160" t="s">
        <v>130</v>
      </c>
      <c r="AH213" s="160" t="s">
        <v>130</v>
      </c>
      <c r="AI213" s="160" t="s">
        <v>130</v>
      </c>
      <c r="AJ213" s="24"/>
      <c r="AK213" s="24">
        <v>2.34</v>
      </c>
      <c r="AL213" s="75">
        <f t="shared" si="21"/>
        <v>57.258072649572654</v>
      </c>
      <c r="AM213" s="80">
        <f t="shared" si="18"/>
        <v>2.1000000000000001E-2</v>
      </c>
      <c r="AN213" s="81">
        <f t="shared" si="19"/>
        <v>5.0999999999999997E-2</v>
      </c>
      <c r="AO213" s="55">
        <f t="shared" si="17"/>
        <v>8.4000000000000005E-2</v>
      </c>
      <c r="AQ213" s="24">
        <v>2.34</v>
      </c>
      <c r="AR213">
        <v>2.1000000000000001E-2</v>
      </c>
      <c r="AS213">
        <v>5.0999999999999997E-2</v>
      </c>
      <c r="AT213">
        <v>8.4000000000000005E-2</v>
      </c>
    </row>
    <row r="214" spans="1:46" ht="14.5" thickBot="1" x14ac:dyDescent="0.35">
      <c r="A214" t="s">
        <v>129</v>
      </c>
      <c r="B214" s="5">
        <v>2.38</v>
      </c>
      <c r="C214" s="5">
        <f t="shared" si="20"/>
        <v>12.38</v>
      </c>
      <c r="D214" s="156"/>
      <c r="E214" s="156"/>
      <c r="F214" s="55">
        <v>0.02</v>
      </c>
      <c r="G214" s="55">
        <v>5.0999999999999997E-2</v>
      </c>
      <c r="H214" s="55">
        <v>8.3000000000000004E-2</v>
      </c>
      <c r="I214" s="156"/>
      <c r="J214" s="156"/>
      <c r="K214" s="156"/>
      <c r="L214" s="156"/>
      <c r="M214" s="156"/>
      <c r="N214" s="156"/>
      <c r="O214" s="156"/>
      <c r="P214" s="2" t="s">
        <v>140</v>
      </c>
      <c r="Z214" s="5">
        <v>2.35</v>
      </c>
      <c r="AB214" s="112">
        <v>0.02</v>
      </c>
      <c r="AC214" s="112">
        <v>0.02</v>
      </c>
      <c r="AD214" s="112">
        <v>2.1000000000000001E-2</v>
      </c>
      <c r="AE214" s="112">
        <v>5.1999999999999998E-2</v>
      </c>
      <c r="AF214" s="64">
        <v>8.5000000000000006E-2</v>
      </c>
      <c r="AG214" s="160" t="s">
        <v>130</v>
      </c>
      <c r="AH214" s="160" t="s">
        <v>130</v>
      </c>
      <c r="AI214" s="160" t="s">
        <v>130</v>
      </c>
      <c r="AJ214" s="24"/>
      <c r="AK214">
        <v>2.35</v>
      </c>
      <c r="AL214" s="75">
        <f t="shared" si="21"/>
        <v>57.014421276595741</v>
      </c>
      <c r="AM214" s="80">
        <f t="shared" si="18"/>
        <v>2.1000000000000001E-2</v>
      </c>
      <c r="AN214" s="81">
        <f t="shared" si="19"/>
        <v>5.0999999999999997E-2</v>
      </c>
      <c r="AO214" s="55">
        <f t="shared" si="17"/>
        <v>8.4000000000000005E-2</v>
      </c>
      <c r="AQ214">
        <v>2.35</v>
      </c>
      <c r="AR214">
        <v>2.1000000000000001E-2</v>
      </c>
      <c r="AS214">
        <v>5.0999999999999997E-2</v>
      </c>
      <c r="AT214">
        <v>8.4000000000000005E-2</v>
      </c>
    </row>
    <row r="215" spans="1:46" ht="14.5" thickBot="1" x14ac:dyDescent="0.35">
      <c r="A215" t="s">
        <v>129</v>
      </c>
      <c r="B215" s="5">
        <v>2.39</v>
      </c>
      <c r="C215" s="5">
        <f t="shared" si="20"/>
        <v>12.39</v>
      </c>
      <c r="D215" s="156"/>
      <c r="E215" s="156"/>
      <c r="F215" s="55">
        <v>0.02</v>
      </c>
      <c r="G215" s="55">
        <v>0.05</v>
      </c>
      <c r="H215" s="55">
        <v>8.3000000000000004E-2</v>
      </c>
      <c r="I215" s="156"/>
      <c r="J215" s="156"/>
      <c r="K215" s="156"/>
      <c r="L215" s="156"/>
      <c r="M215" s="156"/>
      <c r="N215" s="156"/>
      <c r="O215" s="156"/>
      <c r="P215" s="2" t="s">
        <v>140</v>
      </c>
      <c r="Z215" s="5">
        <v>2.36</v>
      </c>
      <c r="AB215" s="112">
        <v>0.02</v>
      </c>
      <c r="AC215" s="112">
        <v>0.02</v>
      </c>
      <c r="AD215" s="112">
        <v>2.1000000000000001E-2</v>
      </c>
      <c r="AE215" s="112">
        <v>5.1999999999999998E-2</v>
      </c>
      <c r="AF215" s="64">
        <v>8.5000000000000006E-2</v>
      </c>
      <c r="AG215" s="160" t="s">
        <v>130</v>
      </c>
      <c r="AH215" s="160" t="s">
        <v>130</v>
      </c>
      <c r="AI215" s="160" t="s">
        <v>130</v>
      </c>
      <c r="AJ215" s="24"/>
      <c r="AK215" s="24">
        <v>2.36</v>
      </c>
      <c r="AL215" s="75">
        <f t="shared" si="21"/>
        <v>56.772834745762715</v>
      </c>
      <c r="AM215" s="80">
        <f t="shared" si="18"/>
        <v>0.02</v>
      </c>
      <c r="AN215" s="81">
        <f t="shared" si="19"/>
        <v>5.0999999999999997E-2</v>
      </c>
      <c r="AO215" s="55">
        <f t="shared" si="17"/>
        <v>8.4000000000000005E-2</v>
      </c>
      <c r="AQ215" s="24">
        <v>2.36</v>
      </c>
      <c r="AR215">
        <v>0.02</v>
      </c>
      <c r="AS215">
        <v>5.0999999999999997E-2</v>
      </c>
      <c r="AT215">
        <v>8.4000000000000005E-2</v>
      </c>
    </row>
    <row r="216" spans="1:46" ht="14.5" thickBot="1" x14ac:dyDescent="0.35">
      <c r="A216" t="s">
        <v>129</v>
      </c>
      <c r="B216" s="5">
        <v>2.4</v>
      </c>
      <c r="C216" s="5">
        <f t="shared" si="20"/>
        <v>12.4</v>
      </c>
      <c r="D216" s="156"/>
      <c r="E216" s="156"/>
      <c r="F216" s="55">
        <v>0.02</v>
      </c>
      <c r="G216" s="55">
        <v>0.05</v>
      </c>
      <c r="H216" s="55">
        <v>8.3000000000000004E-2</v>
      </c>
      <c r="I216" s="156"/>
      <c r="J216" s="156"/>
      <c r="K216" s="156"/>
      <c r="L216" s="156"/>
      <c r="M216" s="156"/>
      <c r="N216" s="156"/>
      <c r="O216" s="156"/>
      <c r="P216" s="2" t="s">
        <v>140</v>
      </c>
      <c r="Z216" s="5">
        <v>2.37</v>
      </c>
      <c r="AB216" s="112">
        <v>0.02</v>
      </c>
      <c r="AC216" s="112">
        <v>0.02</v>
      </c>
      <c r="AD216" s="112">
        <v>2.1000000000000001E-2</v>
      </c>
      <c r="AE216" s="112">
        <v>5.1999999999999998E-2</v>
      </c>
      <c r="AF216" s="64">
        <v>8.5000000000000006E-2</v>
      </c>
      <c r="AG216" s="160" t="s">
        <v>130</v>
      </c>
      <c r="AH216" s="160" t="s">
        <v>130</v>
      </c>
      <c r="AI216" s="160" t="s">
        <v>130</v>
      </c>
      <c r="AJ216" s="24"/>
      <c r="AK216">
        <v>2.37</v>
      </c>
      <c r="AL216" s="75">
        <f t="shared" si="21"/>
        <v>56.53328691983122</v>
      </c>
      <c r="AM216" s="80">
        <f t="shared" si="18"/>
        <v>0.02</v>
      </c>
      <c r="AN216" s="81">
        <f t="shared" si="19"/>
        <v>5.0999999999999997E-2</v>
      </c>
      <c r="AO216" s="55">
        <f t="shared" si="17"/>
        <v>8.3000000000000004E-2</v>
      </c>
      <c r="AQ216">
        <v>2.37</v>
      </c>
      <c r="AR216">
        <v>0.02</v>
      </c>
      <c r="AS216">
        <v>5.0999999999999997E-2</v>
      </c>
      <c r="AT216">
        <v>8.3000000000000004E-2</v>
      </c>
    </row>
    <row r="217" spans="1:46" ht="14.5" thickBot="1" x14ac:dyDescent="0.35">
      <c r="A217" t="s">
        <v>129</v>
      </c>
      <c r="B217" s="5">
        <v>2.41</v>
      </c>
      <c r="C217" s="5">
        <f t="shared" si="20"/>
        <v>12.41</v>
      </c>
      <c r="D217" s="156"/>
      <c r="E217" s="156"/>
      <c r="F217" s="55">
        <v>0.02</v>
      </c>
      <c r="G217" s="55">
        <v>0.05</v>
      </c>
      <c r="H217" s="55">
        <v>8.2000000000000003E-2</v>
      </c>
      <c r="I217" s="156"/>
      <c r="J217" s="156"/>
      <c r="K217" s="156"/>
      <c r="L217" s="156"/>
      <c r="M217" s="156"/>
      <c r="N217" s="156"/>
      <c r="O217" s="156"/>
      <c r="P217" s="2" t="s">
        <v>140</v>
      </c>
      <c r="Z217" s="5">
        <v>2.38</v>
      </c>
      <c r="AB217" s="112">
        <v>0.02</v>
      </c>
      <c r="AC217" s="112">
        <v>0.02</v>
      </c>
      <c r="AD217" s="112">
        <v>2.1000000000000001E-2</v>
      </c>
      <c r="AE217" s="112">
        <v>5.1999999999999998E-2</v>
      </c>
      <c r="AF217" s="64">
        <v>8.5000000000000006E-2</v>
      </c>
      <c r="AG217" s="160" t="s">
        <v>130</v>
      </c>
      <c r="AH217" s="160" t="s">
        <v>130</v>
      </c>
      <c r="AI217" s="160" t="s">
        <v>130</v>
      </c>
      <c r="AJ217" s="24"/>
      <c r="AK217" s="24">
        <v>2.38</v>
      </c>
      <c r="AL217" s="75">
        <f t="shared" si="21"/>
        <v>56.295752100840339</v>
      </c>
      <c r="AM217" s="80">
        <f t="shared" si="18"/>
        <v>0.02</v>
      </c>
      <c r="AN217" s="81">
        <f t="shared" si="19"/>
        <v>5.0999999999999997E-2</v>
      </c>
      <c r="AO217" s="55">
        <f t="shared" ref="AO217:AO231" si="22">ROUND(((0.0283*AL217)+0.5201)*0.03937,3)</f>
        <v>8.3000000000000004E-2</v>
      </c>
      <c r="AQ217" s="24">
        <v>2.38</v>
      </c>
      <c r="AR217">
        <v>0.02</v>
      </c>
      <c r="AS217">
        <v>5.0999999999999997E-2</v>
      </c>
      <c r="AT217">
        <v>8.3000000000000004E-2</v>
      </c>
    </row>
    <row r="218" spans="1:46" ht="14.5" thickBot="1" x14ac:dyDescent="0.35">
      <c r="A218" t="s">
        <v>129</v>
      </c>
      <c r="B218" s="5">
        <v>2.42</v>
      </c>
      <c r="C218" s="5">
        <f t="shared" si="20"/>
        <v>12.42</v>
      </c>
      <c r="D218" s="156"/>
      <c r="E218" s="156"/>
      <c r="F218" s="55">
        <v>0.02</v>
      </c>
      <c r="G218" s="55">
        <v>0.05</v>
      </c>
      <c r="H218" s="55">
        <v>8.2000000000000003E-2</v>
      </c>
      <c r="I218" s="156"/>
      <c r="J218" s="156"/>
      <c r="K218" s="156"/>
      <c r="L218" s="156"/>
      <c r="M218" s="156"/>
      <c r="N218" s="156"/>
      <c r="O218" s="156"/>
      <c r="P218" s="2" t="s">
        <v>140</v>
      </c>
      <c r="Z218" s="5">
        <v>2.39</v>
      </c>
      <c r="AB218" s="112">
        <v>0.02</v>
      </c>
      <c r="AC218" s="112">
        <v>0.02</v>
      </c>
      <c r="AD218" s="112">
        <v>2.1000000000000001E-2</v>
      </c>
      <c r="AE218" s="112">
        <v>5.1999999999999998E-2</v>
      </c>
      <c r="AF218" s="64">
        <v>8.5000000000000006E-2</v>
      </c>
      <c r="AG218" s="160" t="s">
        <v>130</v>
      </c>
      <c r="AH218" s="160" t="s">
        <v>130</v>
      </c>
      <c r="AI218" s="160" t="s">
        <v>130</v>
      </c>
      <c r="AJ218" s="24"/>
      <c r="AK218">
        <v>2.39</v>
      </c>
      <c r="AL218" s="75">
        <f t="shared" si="21"/>
        <v>56.060205020920499</v>
      </c>
      <c r="AM218" s="80">
        <f t="shared" si="18"/>
        <v>0.02</v>
      </c>
      <c r="AN218" s="81">
        <f t="shared" si="19"/>
        <v>0.05</v>
      </c>
      <c r="AO218" s="55">
        <f t="shared" si="22"/>
        <v>8.3000000000000004E-2</v>
      </c>
      <c r="AQ218">
        <v>2.39</v>
      </c>
      <c r="AR218">
        <v>0.02</v>
      </c>
      <c r="AS218">
        <v>0.05</v>
      </c>
      <c r="AT218">
        <v>8.3000000000000004E-2</v>
      </c>
    </row>
    <row r="219" spans="1:46" ht="14.5" thickBot="1" x14ac:dyDescent="0.35">
      <c r="A219" t="s">
        <v>129</v>
      </c>
      <c r="B219" s="5">
        <v>2.4300000000000002</v>
      </c>
      <c r="C219" s="5">
        <f t="shared" si="20"/>
        <v>12.43</v>
      </c>
      <c r="D219" s="156"/>
      <c r="E219" s="156"/>
      <c r="F219" s="55">
        <v>0.02</v>
      </c>
      <c r="G219" s="55">
        <v>0.05</v>
      </c>
      <c r="H219" s="55">
        <v>8.2000000000000003E-2</v>
      </c>
      <c r="I219" s="156"/>
      <c r="J219" s="156"/>
      <c r="K219" s="156"/>
      <c r="L219" s="156"/>
      <c r="M219" s="156"/>
      <c r="N219" s="156"/>
      <c r="O219" s="156"/>
      <c r="P219" s="2" t="s">
        <v>140</v>
      </c>
      <c r="Z219" s="5">
        <v>2.4</v>
      </c>
      <c r="AB219" s="112">
        <v>0.02</v>
      </c>
      <c r="AC219" s="112">
        <v>0.02</v>
      </c>
      <c r="AD219" s="112">
        <v>2.1000000000000001E-2</v>
      </c>
      <c r="AE219" s="112">
        <v>5.1999999999999998E-2</v>
      </c>
      <c r="AF219" s="64">
        <v>8.5000000000000006E-2</v>
      </c>
      <c r="AG219" s="160" t="s">
        <v>130</v>
      </c>
      <c r="AH219" s="160" t="s">
        <v>130</v>
      </c>
      <c r="AI219" s="160" t="s">
        <v>130</v>
      </c>
      <c r="AJ219" s="24"/>
      <c r="AK219" s="24">
        <v>2.4</v>
      </c>
      <c r="AL219" s="75">
        <f t="shared" si="21"/>
        <v>55.826620833333337</v>
      </c>
      <c r="AM219" s="80">
        <f t="shared" si="18"/>
        <v>0.02</v>
      </c>
      <c r="AN219" s="81">
        <f t="shared" si="19"/>
        <v>0.05</v>
      </c>
      <c r="AO219" s="55">
        <f t="shared" si="22"/>
        <v>8.3000000000000004E-2</v>
      </c>
      <c r="AQ219" s="24">
        <v>2.4</v>
      </c>
      <c r="AR219">
        <v>0.02</v>
      </c>
      <c r="AS219">
        <v>0.05</v>
      </c>
      <c r="AT219">
        <v>8.3000000000000004E-2</v>
      </c>
    </row>
    <row r="220" spans="1:46" ht="14.5" thickBot="1" x14ac:dyDescent="0.35">
      <c r="A220" t="s">
        <v>129</v>
      </c>
      <c r="B220" s="5">
        <v>2.44</v>
      </c>
      <c r="C220" s="5">
        <f t="shared" si="20"/>
        <v>12.44</v>
      </c>
      <c r="D220" s="156"/>
      <c r="E220" s="156"/>
      <c r="F220" s="55">
        <v>1.9E-2</v>
      </c>
      <c r="G220" s="55">
        <v>4.9000000000000002E-2</v>
      </c>
      <c r="H220" s="55">
        <v>8.2000000000000003E-2</v>
      </c>
      <c r="I220" s="156"/>
      <c r="J220" s="156"/>
      <c r="K220" s="156"/>
      <c r="L220" s="156"/>
      <c r="M220" s="156"/>
      <c r="N220" s="156"/>
      <c r="O220" s="156"/>
      <c r="P220" s="2" t="s">
        <v>140</v>
      </c>
      <c r="Z220" s="5">
        <v>2.41</v>
      </c>
      <c r="AB220" s="112">
        <v>0.02</v>
      </c>
      <c r="AC220" s="112">
        <v>0.02</v>
      </c>
      <c r="AD220" s="112">
        <v>2.1000000000000001E-2</v>
      </c>
      <c r="AE220" s="112">
        <v>5.1999999999999998E-2</v>
      </c>
      <c r="AF220" s="64">
        <v>8.5000000000000006E-2</v>
      </c>
      <c r="AG220" s="160" t="s">
        <v>130</v>
      </c>
      <c r="AH220" s="160" t="s">
        <v>130</v>
      </c>
      <c r="AI220" s="160" t="s">
        <v>130</v>
      </c>
      <c r="AJ220" s="24"/>
      <c r="AK220">
        <v>2.41</v>
      </c>
      <c r="AL220" s="75">
        <f t="shared" si="21"/>
        <v>55.594975103734434</v>
      </c>
      <c r="AM220" s="80">
        <f t="shared" si="18"/>
        <v>0.02</v>
      </c>
      <c r="AN220" s="81">
        <f t="shared" si="19"/>
        <v>0.05</v>
      </c>
      <c r="AO220" s="55">
        <f t="shared" si="22"/>
        <v>8.2000000000000003E-2</v>
      </c>
      <c r="AQ220">
        <v>2.41</v>
      </c>
      <c r="AR220">
        <v>0.02</v>
      </c>
      <c r="AS220">
        <v>0.05</v>
      </c>
      <c r="AT220">
        <v>8.2000000000000003E-2</v>
      </c>
    </row>
    <row r="221" spans="1:46" ht="14.5" thickBot="1" x14ac:dyDescent="0.35">
      <c r="A221" t="s">
        <v>129</v>
      </c>
      <c r="B221" s="5">
        <v>2.4500000000000002</v>
      </c>
      <c r="C221" s="5">
        <f t="shared" si="20"/>
        <v>12.45</v>
      </c>
      <c r="D221" s="156"/>
      <c r="E221" s="156"/>
      <c r="F221" s="55">
        <v>1.9E-2</v>
      </c>
      <c r="G221" s="55">
        <v>4.9000000000000002E-2</v>
      </c>
      <c r="H221" s="55">
        <v>8.1000000000000003E-2</v>
      </c>
      <c r="I221" s="156"/>
      <c r="J221" s="156"/>
      <c r="K221" s="156"/>
      <c r="L221" s="156"/>
      <c r="M221" s="156"/>
      <c r="N221" s="156"/>
      <c r="O221" s="156"/>
      <c r="P221" s="2" t="s">
        <v>140</v>
      </c>
      <c r="Z221" s="5">
        <v>2.42</v>
      </c>
      <c r="AB221" s="112">
        <v>0.02</v>
      </c>
      <c r="AC221" s="112">
        <v>0.02</v>
      </c>
      <c r="AD221" s="112">
        <v>2.1000000000000001E-2</v>
      </c>
      <c r="AE221" s="112">
        <v>5.1999999999999998E-2</v>
      </c>
      <c r="AF221" s="64">
        <v>8.5000000000000006E-2</v>
      </c>
      <c r="AG221" s="160" t="s">
        <v>130</v>
      </c>
      <c r="AH221" s="160" t="s">
        <v>130</v>
      </c>
      <c r="AI221" s="160" t="s">
        <v>130</v>
      </c>
      <c r="AJ221" s="24"/>
      <c r="AK221" s="24">
        <v>2.42</v>
      </c>
      <c r="AL221" s="75">
        <f t="shared" si="21"/>
        <v>55.365243801652895</v>
      </c>
      <c r="AM221" s="80">
        <f t="shared" si="18"/>
        <v>0.02</v>
      </c>
      <c r="AN221" s="81">
        <f t="shared" si="19"/>
        <v>0.05</v>
      </c>
      <c r="AO221" s="55">
        <f t="shared" si="22"/>
        <v>8.2000000000000003E-2</v>
      </c>
      <c r="AQ221" s="24">
        <v>2.42</v>
      </c>
      <c r="AR221">
        <v>0.02</v>
      </c>
      <c r="AS221">
        <v>0.05</v>
      </c>
      <c r="AT221">
        <v>8.2000000000000003E-2</v>
      </c>
    </row>
    <row r="222" spans="1:46" ht="14.5" thickBot="1" x14ac:dyDescent="0.35">
      <c r="A222" t="s">
        <v>129</v>
      </c>
      <c r="B222" s="5">
        <v>2.46</v>
      </c>
      <c r="C222" s="5">
        <f t="shared" si="20"/>
        <v>12.46</v>
      </c>
      <c r="D222" s="156"/>
      <c r="E222" s="156"/>
      <c r="F222" s="55">
        <v>1.9E-2</v>
      </c>
      <c r="G222" s="55">
        <v>4.9000000000000002E-2</v>
      </c>
      <c r="H222" s="55">
        <v>8.1000000000000003E-2</v>
      </c>
      <c r="I222" s="156"/>
      <c r="J222" s="156"/>
      <c r="K222" s="156"/>
      <c r="L222" s="156"/>
      <c r="M222" s="156"/>
      <c r="N222" s="156"/>
      <c r="O222" s="156"/>
      <c r="P222" s="2" t="s">
        <v>140</v>
      </c>
      <c r="Z222" s="5">
        <v>2.4300000000000002</v>
      </c>
      <c r="AB222" s="112">
        <v>0.02</v>
      </c>
      <c r="AC222" s="112">
        <v>0.02</v>
      </c>
      <c r="AD222" s="112">
        <v>2.1000000000000001E-2</v>
      </c>
      <c r="AE222" s="112">
        <v>5.1999999999999998E-2</v>
      </c>
      <c r="AF222" s="64">
        <v>8.5000000000000006E-2</v>
      </c>
      <c r="AG222" s="160" t="s">
        <v>130</v>
      </c>
      <c r="AH222" s="160" t="s">
        <v>130</v>
      </c>
      <c r="AI222" s="160" t="s">
        <v>130</v>
      </c>
      <c r="AJ222" s="24"/>
      <c r="AK222">
        <v>2.4300000000000002</v>
      </c>
      <c r="AL222" s="75">
        <f t="shared" si="21"/>
        <v>55.13740329218107</v>
      </c>
      <c r="AM222" s="80">
        <f t="shared" si="18"/>
        <v>0.02</v>
      </c>
      <c r="AN222" s="81">
        <f t="shared" si="19"/>
        <v>0.05</v>
      </c>
      <c r="AO222" s="55">
        <f t="shared" si="22"/>
        <v>8.2000000000000003E-2</v>
      </c>
      <c r="AQ222">
        <v>2.4300000000000002</v>
      </c>
      <c r="AR222">
        <v>0.02</v>
      </c>
      <c r="AS222">
        <v>0.05</v>
      </c>
      <c r="AT222">
        <v>8.2000000000000003E-2</v>
      </c>
    </row>
    <row r="223" spans="1:46" ht="14.5" thickBot="1" x14ac:dyDescent="0.35">
      <c r="A223" t="s">
        <v>129</v>
      </c>
      <c r="B223" s="5">
        <v>2.4700000000000002</v>
      </c>
      <c r="C223" s="5">
        <f t="shared" si="20"/>
        <v>12.47</v>
      </c>
      <c r="D223" s="156"/>
      <c r="E223" s="156"/>
      <c r="F223" s="55">
        <v>1.9E-2</v>
      </c>
      <c r="G223" s="55">
        <v>4.9000000000000002E-2</v>
      </c>
      <c r="H223" s="55">
        <v>8.1000000000000003E-2</v>
      </c>
      <c r="I223" s="156"/>
      <c r="J223" s="156"/>
      <c r="K223" s="156"/>
      <c r="L223" s="156"/>
      <c r="M223" s="156"/>
      <c r="N223" s="156"/>
      <c r="O223" s="156"/>
      <c r="P223" s="2" t="s">
        <v>140</v>
      </c>
      <c r="Z223" s="5">
        <v>2.44</v>
      </c>
      <c r="AB223" s="112">
        <v>0.02</v>
      </c>
      <c r="AC223" s="112">
        <v>0.02</v>
      </c>
      <c r="AD223" s="112">
        <v>2.1000000000000001E-2</v>
      </c>
      <c r="AE223" s="112">
        <v>5.1999999999999998E-2</v>
      </c>
      <c r="AF223" s="64">
        <v>8.5000000000000006E-2</v>
      </c>
      <c r="AG223" s="160" t="s">
        <v>130</v>
      </c>
      <c r="AH223" s="160" t="s">
        <v>130</v>
      </c>
      <c r="AI223" s="160" t="s">
        <v>130</v>
      </c>
      <c r="AJ223" s="24"/>
      <c r="AK223" s="24">
        <v>2.44</v>
      </c>
      <c r="AL223" s="75">
        <f t="shared" si="21"/>
        <v>54.911430327868857</v>
      </c>
      <c r="AM223" s="80">
        <f t="shared" si="18"/>
        <v>1.9E-2</v>
      </c>
      <c r="AN223" s="81">
        <f t="shared" si="19"/>
        <v>4.9000000000000002E-2</v>
      </c>
      <c r="AO223" s="55">
        <f t="shared" si="22"/>
        <v>8.2000000000000003E-2</v>
      </c>
      <c r="AQ223" s="24">
        <v>2.44</v>
      </c>
      <c r="AR223">
        <v>1.9E-2</v>
      </c>
      <c r="AS223">
        <v>4.9000000000000002E-2</v>
      </c>
      <c r="AT223">
        <v>8.2000000000000003E-2</v>
      </c>
    </row>
    <row r="224" spans="1:46" ht="14.5" thickBot="1" x14ac:dyDescent="0.35">
      <c r="A224" t="s">
        <v>129</v>
      </c>
      <c r="B224" s="5">
        <v>2.48</v>
      </c>
      <c r="C224" s="5">
        <f t="shared" si="20"/>
        <v>12.48</v>
      </c>
      <c r="D224" s="156"/>
      <c r="E224" s="156"/>
      <c r="F224" s="55">
        <v>1.9E-2</v>
      </c>
      <c r="G224" s="55">
        <v>4.9000000000000002E-2</v>
      </c>
      <c r="H224" s="55">
        <v>8.1000000000000003E-2</v>
      </c>
      <c r="I224" s="156"/>
      <c r="J224" s="156"/>
      <c r="K224" s="156"/>
      <c r="L224" s="156"/>
      <c r="M224" s="156"/>
      <c r="N224" s="156"/>
      <c r="O224" s="156"/>
      <c r="P224" s="2" t="s">
        <v>140</v>
      </c>
      <c r="Z224" s="5">
        <v>2.4500000000000002</v>
      </c>
      <c r="AB224" s="112">
        <v>0.02</v>
      </c>
      <c r="AC224" s="112">
        <v>0.02</v>
      </c>
      <c r="AD224" s="112">
        <v>2.1000000000000001E-2</v>
      </c>
      <c r="AE224" s="112">
        <v>5.1999999999999998E-2</v>
      </c>
      <c r="AF224" s="64">
        <v>8.5000000000000006E-2</v>
      </c>
      <c r="AG224" s="160" t="s">
        <v>130</v>
      </c>
      <c r="AH224" s="160" t="s">
        <v>130</v>
      </c>
      <c r="AI224" s="160" t="s">
        <v>130</v>
      </c>
      <c r="AJ224" s="24"/>
      <c r="AK224">
        <v>2.4500000000000002</v>
      </c>
      <c r="AL224" s="75">
        <f t="shared" si="21"/>
        <v>54.687302040816327</v>
      </c>
      <c r="AM224" s="80">
        <f t="shared" si="18"/>
        <v>1.9E-2</v>
      </c>
      <c r="AN224" s="81">
        <f t="shared" si="19"/>
        <v>4.9000000000000002E-2</v>
      </c>
      <c r="AO224" s="55">
        <f t="shared" si="22"/>
        <v>8.1000000000000003E-2</v>
      </c>
      <c r="AQ224">
        <v>2.4500000000000002</v>
      </c>
      <c r="AR224">
        <v>1.9E-2</v>
      </c>
      <c r="AS224">
        <v>4.9000000000000002E-2</v>
      </c>
      <c r="AT224">
        <v>8.1000000000000003E-2</v>
      </c>
    </row>
    <row r="225" spans="1:46" ht="14.5" thickBot="1" x14ac:dyDescent="0.35">
      <c r="A225" t="s">
        <v>129</v>
      </c>
      <c r="B225" s="5">
        <v>2.4900000000000002</v>
      </c>
      <c r="C225" s="5">
        <f t="shared" si="20"/>
        <v>12.49</v>
      </c>
      <c r="D225" s="156"/>
      <c r="E225" s="156"/>
      <c r="F225" s="55">
        <v>1.9E-2</v>
      </c>
      <c r="G225" s="55">
        <v>4.9000000000000002E-2</v>
      </c>
      <c r="H225" s="55">
        <v>0.08</v>
      </c>
      <c r="I225" s="156"/>
      <c r="J225" s="156"/>
      <c r="K225" s="156"/>
      <c r="L225" s="156"/>
      <c r="M225" s="156"/>
      <c r="N225" s="156"/>
      <c r="O225" s="156"/>
      <c r="P225" s="2" t="s">
        <v>140</v>
      </c>
      <c r="Z225" s="5">
        <v>2.46</v>
      </c>
      <c r="AB225" s="112">
        <v>0.02</v>
      </c>
      <c r="AC225" s="112">
        <v>0.02</v>
      </c>
      <c r="AD225" s="112">
        <v>2.1000000000000001E-2</v>
      </c>
      <c r="AE225" s="112">
        <v>5.1999999999999998E-2</v>
      </c>
      <c r="AF225" s="64">
        <v>8.5000000000000006E-2</v>
      </c>
      <c r="AG225" s="160" t="s">
        <v>130</v>
      </c>
      <c r="AH225" s="160" t="s">
        <v>130</v>
      </c>
      <c r="AI225" s="160" t="s">
        <v>130</v>
      </c>
      <c r="AJ225" s="24"/>
      <c r="AK225" s="24">
        <v>2.46</v>
      </c>
      <c r="AL225" s="75">
        <f t="shared" si="21"/>
        <v>54.464995934959354</v>
      </c>
      <c r="AM225" s="80">
        <f t="shared" si="18"/>
        <v>1.9E-2</v>
      </c>
      <c r="AN225" s="81">
        <f t="shared" si="19"/>
        <v>4.9000000000000002E-2</v>
      </c>
      <c r="AO225" s="55">
        <f t="shared" si="22"/>
        <v>8.1000000000000003E-2</v>
      </c>
      <c r="AQ225" s="24">
        <v>2.46</v>
      </c>
      <c r="AR225">
        <v>1.9E-2</v>
      </c>
      <c r="AS225">
        <v>4.9000000000000002E-2</v>
      </c>
      <c r="AT225">
        <v>8.1000000000000003E-2</v>
      </c>
    </row>
    <row r="226" spans="1:46" ht="14.5" thickBot="1" x14ac:dyDescent="0.35">
      <c r="A226" t="s">
        <v>129</v>
      </c>
      <c r="B226" s="5">
        <v>2.5</v>
      </c>
      <c r="C226" s="5">
        <f t="shared" si="20"/>
        <v>12.5</v>
      </c>
      <c r="D226" s="156"/>
      <c r="E226" s="156"/>
      <c r="F226" s="55">
        <v>1.9E-2</v>
      </c>
      <c r="G226" s="55">
        <v>4.8000000000000001E-2</v>
      </c>
      <c r="H226" s="55">
        <v>0.08</v>
      </c>
      <c r="I226" s="156"/>
      <c r="J226" s="156"/>
      <c r="K226" s="156"/>
      <c r="L226" s="156"/>
      <c r="M226" s="156"/>
      <c r="N226" s="156"/>
      <c r="O226" s="156"/>
      <c r="P226" s="2" t="s">
        <v>140</v>
      </c>
      <c r="Z226" s="5">
        <v>2.4700000000000002</v>
      </c>
      <c r="AB226" s="112">
        <v>0.02</v>
      </c>
      <c r="AC226" s="112">
        <v>0.02</v>
      </c>
      <c r="AD226" s="112">
        <v>2.1000000000000001E-2</v>
      </c>
      <c r="AE226" s="112">
        <v>5.1999999999999998E-2</v>
      </c>
      <c r="AF226" s="64">
        <v>8.5000000000000006E-2</v>
      </c>
      <c r="AG226" s="160" t="s">
        <v>130</v>
      </c>
      <c r="AH226" s="160" t="s">
        <v>130</v>
      </c>
      <c r="AI226" s="160" t="s">
        <v>130</v>
      </c>
      <c r="AJ226" s="24"/>
      <c r="AK226">
        <v>2.4700000000000002</v>
      </c>
      <c r="AL226" s="75">
        <f t="shared" si="21"/>
        <v>54.24448987854251</v>
      </c>
      <c r="AM226" s="80">
        <f t="shared" si="18"/>
        <v>1.9E-2</v>
      </c>
      <c r="AN226" s="81">
        <f t="shared" si="19"/>
        <v>4.9000000000000002E-2</v>
      </c>
      <c r="AO226" s="55">
        <f t="shared" si="22"/>
        <v>8.1000000000000003E-2</v>
      </c>
      <c r="AQ226">
        <v>2.4700000000000002</v>
      </c>
      <c r="AR226">
        <v>1.9E-2</v>
      </c>
      <c r="AS226">
        <v>4.9000000000000002E-2</v>
      </c>
      <c r="AT226">
        <v>8.1000000000000003E-2</v>
      </c>
    </row>
    <row r="227" spans="1:46" ht="14.5" thickBot="1" x14ac:dyDescent="0.35">
      <c r="A227" t="s">
        <v>129</v>
      </c>
      <c r="B227" s="5">
        <v>2.5099999999999998</v>
      </c>
      <c r="C227" s="5">
        <f t="shared" si="20"/>
        <v>12.51</v>
      </c>
      <c r="D227" s="156"/>
      <c r="E227" s="156"/>
      <c r="F227" s="55">
        <v>1.9E-2</v>
      </c>
      <c r="G227" s="55">
        <v>4.8000000000000001E-2</v>
      </c>
      <c r="H227" s="55">
        <v>0.08</v>
      </c>
      <c r="I227" s="156"/>
      <c r="J227" s="156"/>
      <c r="K227" s="156"/>
      <c r="L227" s="156"/>
      <c r="M227" s="156"/>
      <c r="N227" s="156"/>
      <c r="O227" s="156"/>
      <c r="P227" s="2" t="s">
        <v>140</v>
      </c>
      <c r="Z227" s="5">
        <v>2.48</v>
      </c>
      <c r="AB227" s="112">
        <v>0.02</v>
      </c>
      <c r="AC227" s="112">
        <v>0.02</v>
      </c>
      <c r="AD227" s="112">
        <v>2.1000000000000001E-2</v>
      </c>
      <c r="AE227" s="112">
        <v>5.1999999999999998E-2</v>
      </c>
      <c r="AF227" s="64">
        <v>8.5000000000000006E-2</v>
      </c>
      <c r="AG227" s="160" t="s">
        <v>130</v>
      </c>
      <c r="AH227" s="160" t="s">
        <v>130</v>
      </c>
      <c r="AI227" s="160" t="s">
        <v>130</v>
      </c>
      <c r="AJ227" s="24"/>
      <c r="AK227" s="24">
        <v>2.48</v>
      </c>
      <c r="AL227" s="75">
        <f t="shared" si="21"/>
        <v>54.025762096774194</v>
      </c>
      <c r="AM227" s="80">
        <f t="shared" si="18"/>
        <v>1.9E-2</v>
      </c>
      <c r="AN227" s="81">
        <f t="shared" si="19"/>
        <v>4.9000000000000002E-2</v>
      </c>
      <c r="AO227" s="55">
        <f t="shared" si="22"/>
        <v>8.1000000000000003E-2</v>
      </c>
      <c r="AQ227" s="24">
        <v>2.48</v>
      </c>
      <c r="AR227">
        <v>1.9E-2</v>
      </c>
      <c r="AS227">
        <v>4.9000000000000002E-2</v>
      </c>
      <c r="AT227">
        <v>8.1000000000000003E-2</v>
      </c>
    </row>
    <row r="228" spans="1:46" ht="14.5" thickBot="1" x14ac:dyDescent="0.35">
      <c r="A228" t="s">
        <v>129</v>
      </c>
      <c r="B228" s="5">
        <v>2.52</v>
      </c>
      <c r="C228" s="5">
        <f t="shared" si="20"/>
        <v>12.52</v>
      </c>
      <c r="D228" s="156"/>
      <c r="E228" s="156"/>
      <c r="F228" s="55">
        <v>1.9E-2</v>
      </c>
      <c r="G228" s="55">
        <v>4.8000000000000001E-2</v>
      </c>
      <c r="H228" s="55">
        <v>0.08</v>
      </c>
      <c r="I228" s="156"/>
      <c r="J228" s="156"/>
      <c r="K228" s="156"/>
      <c r="L228" s="156"/>
      <c r="M228" s="156"/>
      <c r="N228" s="156"/>
      <c r="O228" s="156"/>
      <c r="P228" s="2" t="s">
        <v>140</v>
      </c>
      <c r="Z228" s="5">
        <v>2.4900000000000002</v>
      </c>
      <c r="AB228" s="112">
        <v>0.02</v>
      </c>
      <c r="AC228" s="112">
        <v>0.02</v>
      </c>
      <c r="AD228" s="112">
        <v>2.1000000000000001E-2</v>
      </c>
      <c r="AE228" s="112">
        <v>5.1999999999999998E-2</v>
      </c>
      <c r="AF228" s="64">
        <v>8.5000000000000006E-2</v>
      </c>
      <c r="AG228" s="160" t="s">
        <v>130</v>
      </c>
      <c r="AH228" s="160" t="s">
        <v>130</v>
      </c>
      <c r="AI228" s="160" t="s">
        <v>130</v>
      </c>
      <c r="AJ228" s="24"/>
      <c r="AK228">
        <v>2.4900000000000002</v>
      </c>
      <c r="AL228" s="75">
        <f t="shared" si="21"/>
        <v>53.808791164658629</v>
      </c>
      <c r="AM228" s="80">
        <f t="shared" si="18"/>
        <v>1.9E-2</v>
      </c>
      <c r="AN228" s="81">
        <f t="shared" si="19"/>
        <v>4.9000000000000002E-2</v>
      </c>
      <c r="AO228" s="55">
        <f t="shared" si="22"/>
        <v>0.08</v>
      </c>
      <c r="AQ228">
        <v>2.4900000000000002</v>
      </c>
      <c r="AR228">
        <v>1.9E-2</v>
      </c>
      <c r="AS228">
        <v>4.9000000000000002E-2</v>
      </c>
      <c r="AT228">
        <v>0.08</v>
      </c>
    </row>
    <row r="229" spans="1:46" ht="15" thickBot="1" x14ac:dyDescent="0.35">
      <c r="A229" t="s">
        <v>129</v>
      </c>
      <c r="B229" s="5">
        <v>2.5299999999999998</v>
      </c>
      <c r="C229" s="5">
        <f t="shared" si="20"/>
        <v>12.53</v>
      </c>
      <c r="D229" s="156"/>
      <c r="E229" s="156"/>
      <c r="F229" s="55">
        <v>1.9E-2</v>
      </c>
      <c r="G229" s="55">
        <v>4.8000000000000001E-2</v>
      </c>
      <c r="H229" s="55">
        <v>0.08</v>
      </c>
      <c r="I229" s="156"/>
      <c r="J229" s="156"/>
      <c r="K229" s="156"/>
      <c r="L229" s="156"/>
      <c r="M229" s="156"/>
      <c r="N229" s="156"/>
      <c r="O229" s="156"/>
      <c r="P229" s="2" t="s">
        <v>140</v>
      </c>
      <c r="Z229" s="5">
        <v>2.5</v>
      </c>
      <c r="AA229" s="113">
        <v>2.5</v>
      </c>
      <c r="AB229" s="112">
        <v>1.9E-2</v>
      </c>
      <c r="AC229" s="112">
        <v>1.9E-2</v>
      </c>
      <c r="AD229" s="112">
        <v>1.9E-2</v>
      </c>
      <c r="AE229" s="112">
        <v>4.8000000000000001E-2</v>
      </c>
      <c r="AF229" s="64">
        <v>0.08</v>
      </c>
      <c r="AG229" s="160" t="s">
        <v>130</v>
      </c>
      <c r="AH229" s="160" t="s">
        <v>130</v>
      </c>
      <c r="AI229" s="160" t="s">
        <v>130</v>
      </c>
      <c r="AJ229" s="24"/>
      <c r="AK229" s="24">
        <v>2.5</v>
      </c>
      <c r="AL229" s="75">
        <f t="shared" si="21"/>
        <v>53.593556</v>
      </c>
      <c r="AM229" s="80">
        <f t="shared" si="18"/>
        <v>1.9E-2</v>
      </c>
      <c r="AN229" s="81">
        <f t="shared" si="19"/>
        <v>4.8000000000000001E-2</v>
      </c>
      <c r="AO229" s="55">
        <f t="shared" si="22"/>
        <v>0.08</v>
      </c>
      <c r="AQ229" s="24">
        <v>2.5</v>
      </c>
      <c r="AR229">
        <v>1.9E-2</v>
      </c>
      <c r="AS229">
        <v>4.8000000000000001E-2</v>
      </c>
      <c r="AT229">
        <v>0.08</v>
      </c>
    </row>
    <row r="230" spans="1:46" ht="14.5" thickBot="1" x14ac:dyDescent="0.35">
      <c r="A230" t="s">
        <v>129</v>
      </c>
      <c r="B230" s="5">
        <v>2.54</v>
      </c>
      <c r="C230" s="5">
        <f t="shared" si="20"/>
        <v>12.54</v>
      </c>
      <c r="D230" s="156"/>
      <c r="E230" s="156"/>
      <c r="F230" s="55">
        <v>1.9E-2</v>
      </c>
      <c r="G230" s="55">
        <v>4.8000000000000001E-2</v>
      </c>
      <c r="H230" s="55">
        <v>0.08</v>
      </c>
      <c r="I230" s="156"/>
      <c r="J230" s="156"/>
      <c r="K230" s="156"/>
      <c r="L230" s="156"/>
      <c r="M230" s="156"/>
      <c r="N230" s="156"/>
      <c r="O230" s="156"/>
      <c r="P230" s="2" t="s">
        <v>140</v>
      </c>
      <c r="Z230" s="5">
        <v>2.5099999999999998</v>
      </c>
      <c r="AB230" s="112">
        <v>1.9E-2</v>
      </c>
      <c r="AC230" s="112">
        <v>1.9E-2</v>
      </c>
      <c r="AD230" s="112">
        <v>1.9E-2</v>
      </c>
      <c r="AE230" s="112">
        <v>4.8000000000000001E-2</v>
      </c>
      <c r="AF230" s="64">
        <v>0.08</v>
      </c>
      <c r="AG230" s="160" t="s">
        <v>130</v>
      </c>
      <c r="AH230" s="160" t="s">
        <v>130</v>
      </c>
      <c r="AI230" s="160" t="s">
        <v>130</v>
      </c>
      <c r="AJ230" s="24"/>
      <c r="AK230">
        <v>2.5099999999999998</v>
      </c>
      <c r="AL230" s="75">
        <f t="shared" si="21"/>
        <v>53.380035856573713</v>
      </c>
      <c r="AM230" s="80">
        <f t="shared" si="18"/>
        <v>1.9E-2</v>
      </c>
      <c r="AN230" s="81">
        <f t="shared" si="19"/>
        <v>4.8000000000000001E-2</v>
      </c>
      <c r="AO230" s="55">
        <f t="shared" si="22"/>
        <v>0.08</v>
      </c>
      <c r="AQ230">
        <v>2.5099999999999998</v>
      </c>
      <c r="AR230">
        <v>1.9E-2</v>
      </c>
      <c r="AS230">
        <v>4.8000000000000001E-2</v>
      </c>
      <c r="AT230">
        <v>0.08</v>
      </c>
    </row>
    <row r="231" spans="1:46" ht="14.5" thickBot="1" x14ac:dyDescent="0.35">
      <c r="A231" t="s">
        <v>129</v>
      </c>
      <c r="B231" s="5">
        <v>2.5499999999999998</v>
      </c>
      <c r="C231" s="5">
        <f t="shared" si="20"/>
        <v>12.55</v>
      </c>
      <c r="D231" s="156"/>
      <c r="E231" s="156"/>
      <c r="F231" s="55">
        <v>1.9E-2</v>
      </c>
      <c r="G231" s="55">
        <v>4.8000000000000001E-2</v>
      </c>
      <c r="H231" s="55">
        <v>0.08</v>
      </c>
      <c r="I231" s="55">
        <v>0.111</v>
      </c>
      <c r="J231" s="55">
        <v>0.14299999999999999</v>
      </c>
      <c r="K231" s="55">
        <v>0.17499999999999999</v>
      </c>
      <c r="L231" s="156"/>
      <c r="M231" s="156"/>
      <c r="N231" s="156"/>
      <c r="O231" s="156"/>
      <c r="P231" s="2" t="s">
        <v>140</v>
      </c>
      <c r="Z231" s="5">
        <v>2.52</v>
      </c>
      <c r="AB231" s="112">
        <v>1.9E-2</v>
      </c>
      <c r="AC231" s="112">
        <v>1.9E-2</v>
      </c>
      <c r="AD231" s="112">
        <v>1.9E-2</v>
      </c>
      <c r="AE231" s="112">
        <v>4.8000000000000001E-2</v>
      </c>
      <c r="AF231" s="64">
        <v>0.08</v>
      </c>
      <c r="AG231" s="160" t="s">
        <v>130</v>
      </c>
      <c r="AH231" s="160" t="s">
        <v>130</v>
      </c>
      <c r="AI231" s="160" t="s">
        <v>130</v>
      </c>
      <c r="AJ231" s="24"/>
      <c r="AK231" s="24">
        <v>2.52</v>
      </c>
      <c r="AL231" s="75">
        <f t="shared" si="21"/>
        <v>53.168210317460321</v>
      </c>
      <c r="AM231" s="80">
        <f t="shared" si="18"/>
        <v>1.9E-2</v>
      </c>
      <c r="AN231" s="81">
        <f t="shared" si="19"/>
        <v>4.8000000000000001E-2</v>
      </c>
      <c r="AO231" s="55">
        <f t="shared" si="22"/>
        <v>0.08</v>
      </c>
      <c r="AQ231" s="24">
        <v>2.52</v>
      </c>
      <c r="AR231">
        <v>1.9E-2</v>
      </c>
      <c r="AS231">
        <v>4.8000000000000001E-2</v>
      </c>
      <c r="AT231">
        <v>0.08</v>
      </c>
    </row>
    <row r="232" spans="1:46" ht="14.5" thickBot="1" x14ac:dyDescent="0.35">
      <c r="A232" t="s">
        <v>129</v>
      </c>
      <c r="B232" s="5">
        <v>2.56</v>
      </c>
      <c r="C232" s="5">
        <f t="shared" si="20"/>
        <v>12.56</v>
      </c>
      <c r="D232" s="156"/>
      <c r="E232" s="156"/>
      <c r="F232" s="156">
        <v>1.9E-2</v>
      </c>
      <c r="G232" s="156">
        <v>4.8000000000000001E-2</v>
      </c>
      <c r="H232" s="156">
        <v>0.08</v>
      </c>
      <c r="I232" s="156">
        <v>0.111</v>
      </c>
      <c r="J232" s="156">
        <v>0.14299999999999999</v>
      </c>
      <c r="K232" s="156">
        <v>0.17499999999999999</v>
      </c>
      <c r="L232" s="156"/>
      <c r="M232" s="156"/>
      <c r="N232" s="156"/>
      <c r="O232" s="156"/>
      <c r="P232" s="2" t="s">
        <v>140</v>
      </c>
      <c r="Z232" s="5">
        <v>2.5299999999999998</v>
      </c>
      <c r="AB232" s="112">
        <v>1.9E-2</v>
      </c>
      <c r="AC232" s="112">
        <v>1.9E-2</v>
      </c>
      <c r="AD232" s="112">
        <v>1.9E-2</v>
      </c>
      <c r="AE232" s="112">
        <v>4.8000000000000001E-2</v>
      </c>
      <c r="AF232" s="64">
        <v>0.08</v>
      </c>
      <c r="AG232" s="160" t="s">
        <v>130</v>
      </c>
      <c r="AH232" s="160" t="s">
        <v>130</v>
      </c>
      <c r="AI232" s="160" t="s">
        <v>130</v>
      </c>
      <c r="AJ232" s="24"/>
      <c r="AK232">
        <v>2.5299999999999998</v>
      </c>
      <c r="AL232" s="75">
        <f t="shared" si="21"/>
        <v>52.958059288537555</v>
      </c>
      <c r="AM232" s="80"/>
      <c r="AN232" s="24"/>
    </row>
    <row r="233" spans="1:46" ht="14.5" thickBot="1" x14ac:dyDescent="0.35">
      <c r="A233" t="s">
        <v>129</v>
      </c>
      <c r="B233" s="5">
        <v>2.57</v>
      </c>
      <c r="C233" s="5">
        <f t="shared" si="20"/>
        <v>12.57</v>
      </c>
      <c r="D233" s="156"/>
      <c r="E233" s="156"/>
      <c r="F233" s="156">
        <v>1.9E-2</v>
      </c>
      <c r="G233" s="156">
        <v>4.8000000000000001E-2</v>
      </c>
      <c r="H233" s="156">
        <v>0.08</v>
      </c>
      <c r="I233" s="156">
        <v>0.111</v>
      </c>
      <c r="J233" s="156">
        <v>0.14299999999999999</v>
      </c>
      <c r="K233" s="156">
        <v>0.17499999999999999</v>
      </c>
      <c r="L233" s="156"/>
      <c r="M233" s="156"/>
      <c r="N233" s="156"/>
      <c r="O233" s="156"/>
      <c r="P233" s="2" t="s">
        <v>140</v>
      </c>
      <c r="Z233" s="5">
        <v>2.54</v>
      </c>
      <c r="AB233" s="112">
        <v>1.9E-2</v>
      </c>
      <c r="AC233" s="112">
        <v>1.9E-2</v>
      </c>
      <c r="AD233" s="112">
        <v>1.9E-2</v>
      </c>
      <c r="AE233" s="112">
        <v>4.8000000000000001E-2</v>
      </c>
      <c r="AF233" s="64">
        <v>0.08</v>
      </c>
      <c r="AG233" s="160" t="s">
        <v>130</v>
      </c>
      <c r="AH233" s="160" t="s">
        <v>130</v>
      </c>
      <c r="AI233" s="160" t="s">
        <v>130</v>
      </c>
      <c r="AJ233" s="24"/>
      <c r="AK233" s="24">
        <v>2.54</v>
      </c>
      <c r="AL233" s="75">
        <f t="shared" si="21"/>
        <v>52.749562992125988</v>
      </c>
      <c r="AM233" s="80"/>
      <c r="AN233" s="24"/>
    </row>
    <row r="234" spans="1:46" ht="15" thickBot="1" x14ac:dyDescent="0.35">
      <c r="A234" t="s">
        <v>129</v>
      </c>
      <c r="B234" s="5">
        <v>2.58</v>
      </c>
      <c r="C234" s="5">
        <f t="shared" si="20"/>
        <v>12.58</v>
      </c>
      <c r="D234" s="156"/>
      <c r="E234" s="156"/>
      <c r="F234" s="156">
        <v>1.9E-2</v>
      </c>
      <c r="G234" s="156">
        <v>4.8000000000000001E-2</v>
      </c>
      <c r="H234" s="156">
        <v>0.08</v>
      </c>
      <c r="I234" s="156">
        <v>0.111</v>
      </c>
      <c r="J234" s="156">
        <v>0.14299999999999999</v>
      </c>
      <c r="K234" s="156">
        <v>0.17499999999999999</v>
      </c>
      <c r="L234" s="156"/>
      <c r="M234" s="156"/>
      <c r="N234" s="156"/>
      <c r="O234" s="156"/>
      <c r="P234" s="2" t="s">
        <v>140</v>
      </c>
      <c r="Z234" s="5">
        <v>2.5499999999999998</v>
      </c>
      <c r="AA234" s="113">
        <v>2.5499999999999998</v>
      </c>
      <c r="AB234" s="112">
        <v>1.7999999999999999E-2</v>
      </c>
      <c r="AC234" s="112">
        <v>1.7999999999999999E-2</v>
      </c>
      <c r="AD234" s="112">
        <v>1.9E-2</v>
      </c>
      <c r="AE234" s="112">
        <v>4.8000000000000001E-2</v>
      </c>
      <c r="AF234" s="64">
        <v>0.08</v>
      </c>
      <c r="AG234" s="64">
        <v>0.111</v>
      </c>
      <c r="AH234" s="64">
        <v>0.14299999999999999</v>
      </c>
      <c r="AI234" s="64">
        <v>0.17499999999999999</v>
      </c>
      <c r="AJ234" s="24"/>
      <c r="AK234">
        <v>2.5499999999999998</v>
      </c>
      <c r="AL234" s="75">
        <f t="shared" si="21"/>
        <v>52.542701960784321</v>
      </c>
      <c r="AM234" s="80"/>
      <c r="AN234" s="24"/>
    </row>
    <row r="235" spans="1:46" ht="14.5" thickBot="1" x14ac:dyDescent="0.35">
      <c r="A235" t="s">
        <v>129</v>
      </c>
      <c r="B235" s="5">
        <v>2.59</v>
      </c>
      <c r="C235" s="5">
        <f t="shared" si="20"/>
        <v>12.59</v>
      </c>
      <c r="D235" s="156"/>
      <c r="E235" s="156"/>
      <c r="F235" s="156">
        <v>1.9E-2</v>
      </c>
      <c r="G235" s="156">
        <v>4.8000000000000001E-2</v>
      </c>
      <c r="H235" s="156">
        <v>0.08</v>
      </c>
      <c r="I235" s="156">
        <v>0.111</v>
      </c>
      <c r="J235" s="156">
        <v>0.14299999999999999</v>
      </c>
      <c r="K235" s="156">
        <v>0.17499999999999999</v>
      </c>
      <c r="L235" s="156"/>
      <c r="M235" s="156"/>
      <c r="N235" s="156"/>
      <c r="O235" s="156"/>
      <c r="P235" s="2" t="s">
        <v>140</v>
      </c>
      <c r="Z235" s="5">
        <v>2.56</v>
      </c>
      <c r="AB235" s="112">
        <v>1.7999999999999999E-2</v>
      </c>
      <c r="AC235" s="112">
        <v>1.7999999999999999E-2</v>
      </c>
      <c r="AD235" s="112">
        <v>1.9E-2</v>
      </c>
      <c r="AE235" s="112">
        <v>4.8000000000000001E-2</v>
      </c>
      <c r="AF235" s="64">
        <v>0.08</v>
      </c>
      <c r="AG235" s="64">
        <v>0.111</v>
      </c>
      <c r="AH235" s="64">
        <v>0.14299999999999999</v>
      </c>
      <c r="AI235" s="64">
        <v>0.17499999999999999</v>
      </c>
      <c r="AJ235" s="24"/>
      <c r="AK235" s="24">
        <v>2.56</v>
      </c>
      <c r="AL235" s="75">
        <f t="shared" si="21"/>
        <v>52.337457031249997</v>
      </c>
      <c r="AM235" s="19"/>
      <c r="AN235" s="24"/>
    </row>
    <row r="236" spans="1:46" ht="14.5" thickBot="1" x14ac:dyDescent="0.35">
      <c r="A236" t="s">
        <v>129</v>
      </c>
      <c r="B236" s="5">
        <v>2.6</v>
      </c>
      <c r="C236" s="5">
        <f t="shared" si="20"/>
        <v>12.6</v>
      </c>
      <c r="D236" s="156"/>
      <c r="E236" s="156"/>
      <c r="F236" s="156">
        <v>1.9E-2</v>
      </c>
      <c r="G236" s="156">
        <v>4.8000000000000001E-2</v>
      </c>
      <c r="H236" s="156">
        <v>0.08</v>
      </c>
      <c r="I236" s="156">
        <v>0.111</v>
      </c>
      <c r="J236" s="156">
        <v>0.14299999999999999</v>
      </c>
      <c r="K236" s="156">
        <v>0.17499999999999999</v>
      </c>
      <c r="L236" s="156"/>
      <c r="M236" s="156"/>
      <c r="N236" s="156"/>
      <c r="O236" s="156"/>
      <c r="P236" s="2" t="s">
        <v>140</v>
      </c>
      <c r="Z236" s="5">
        <v>2.57</v>
      </c>
      <c r="AB236" s="112">
        <v>1.7999999999999999E-2</v>
      </c>
      <c r="AC236" s="112">
        <v>1.7999999999999999E-2</v>
      </c>
      <c r="AD236" s="112">
        <v>1.9E-2</v>
      </c>
      <c r="AE236" s="112">
        <v>4.8000000000000001E-2</v>
      </c>
      <c r="AF236" s="64">
        <v>0.08</v>
      </c>
      <c r="AG236" s="64">
        <v>0.111</v>
      </c>
      <c r="AH236" s="64">
        <v>0.14299999999999999</v>
      </c>
      <c r="AI236" s="64">
        <v>0.17499999999999999</v>
      </c>
      <c r="AJ236" s="24"/>
      <c r="AK236">
        <v>2.57</v>
      </c>
      <c r="AL236" s="75">
        <f t="shared" si="21"/>
        <v>52.133809338521402</v>
      </c>
      <c r="AM236" s="19"/>
      <c r="AN236" s="24"/>
    </row>
    <row r="237" spans="1:46" ht="14.5" thickBot="1" x14ac:dyDescent="0.35">
      <c r="A237" t="s">
        <v>129</v>
      </c>
      <c r="B237" s="5">
        <v>2.61</v>
      </c>
      <c r="C237" s="5">
        <f t="shared" si="20"/>
        <v>12.61</v>
      </c>
      <c r="D237" s="156"/>
      <c r="E237" s="156"/>
      <c r="F237" s="156">
        <v>1.9E-2</v>
      </c>
      <c r="G237" s="156">
        <v>4.8000000000000001E-2</v>
      </c>
      <c r="H237" s="156">
        <v>0.08</v>
      </c>
      <c r="I237" s="156">
        <v>0.111</v>
      </c>
      <c r="J237" s="156">
        <v>0.14299999999999999</v>
      </c>
      <c r="K237" s="156">
        <v>0.17499999999999999</v>
      </c>
      <c r="L237" s="156"/>
      <c r="M237" s="156"/>
      <c r="N237" s="156"/>
      <c r="O237" s="156"/>
      <c r="P237" s="2" t="s">
        <v>140</v>
      </c>
      <c r="Z237" s="5">
        <v>2.58</v>
      </c>
      <c r="AB237" s="112">
        <v>1.7999999999999999E-2</v>
      </c>
      <c r="AC237" s="112">
        <v>1.7999999999999999E-2</v>
      </c>
      <c r="AD237" s="112">
        <v>1.9E-2</v>
      </c>
      <c r="AE237" s="112">
        <v>4.8000000000000001E-2</v>
      </c>
      <c r="AF237" s="64">
        <v>0.08</v>
      </c>
      <c r="AG237" s="64">
        <v>0.111</v>
      </c>
      <c r="AH237" s="64">
        <v>0.14299999999999999</v>
      </c>
      <c r="AI237" s="64">
        <v>0.17499999999999999</v>
      </c>
      <c r="AJ237" s="24"/>
      <c r="AK237" s="24">
        <v>2.58</v>
      </c>
      <c r="AL237" s="75">
        <f t="shared" si="21"/>
        <v>51.931740310077522</v>
      </c>
      <c r="AM237" s="19"/>
      <c r="AN237" s="24"/>
    </row>
    <row r="238" spans="1:46" ht="14.5" thickBot="1" x14ac:dyDescent="0.35">
      <c r="A238" t="s">
        <v>129</v>
      </c>
      <c r="B238" s="5">
        <v>2.62</v>
      </c>
      <c r="C238" s="5">
        <f t="shared" si="20"/>
        <v>12.62</v>
      </c>
      <c r="D238" s="156"/>
      <c r="E238" s="156"/>
      <c r="F238" s="156">
        <v>1.9E-2</v>
      </c>
      <c r="G238" s="156">
        <v>4.8000000000000001E-2</v>
      </c>
      <c r="H238" s="156">
        <v>0.08</v>
      </c>
      <c r="I238" s="156">
        <v>0.111</v>
      </c>
      <c r="J238" s="156">
        <v>0.14299999999999999</v>
      </c>
      <c r="K238" s="156">
        <v>0.17499999999999999</v>
      </c>
      <c r="L238" s="156"/>
      <c r="M238" s="156"/>
      <c r="N238" s="156"/>
      <c r="O238" s="156"/>
      <c r="P238" s="2" t="s">
        <v>140</v>
      </c>
      <c r="Z238" s="5">
        <v>2.59</v>
      </c>
      <c r="AB238" s="112">
        <v>1.7999999999999999E-2</v>
      </c>
      <c r="AC238" s="112">
        <v>1.7999999999999999E-2</v>
      </c>
      <c r="AD238" s="112">
        <v>1.9E-2</v>
      </c>
      <c r="AE238" s="112">
        <v>4.8000000000000001E-2</v>
      </c>
      <c r="AF238" s="64">
        <v>0.08</v>
      </c>
      <c r="AG238" s="64">
        <v>0.111</v>
      </c>
      <c r="AH238" s="64">
        <v>0.14299999999999999</v>
      </c>
      <c r="AI238" s="64">
        <v>0.17499999999999999</v>
      </c>
      <c r="AJ238" s="24"/>
      <c r="AK238">
        <v>2.59</v>
      </c>
      <c r="AL238" s="75">
        <f t="shared" si="21"/>
        <v>51.731231660231664</v>
      </c>
      <c r="AM238" s="19"/>
      <c r="AN238" s="24"/>
    </row>
    <row r="239" spans="1:46" ht="14.5" thickBot="1" x14ac:dyDescent="0.35">
      <c r="A239" t="s">
        <v>129</v>
      </c>
      <c r="B239" s="5">
        <v>2.63</v>
      </c>
      <c r="C239" s="5">
        <f t="shared" si="20"/>
        <v>12.63</v>
      </c>
      <c r="D239" s="156"/>
      <c r="E239" s="156"/>
      <c r="F239" s="156">
        <v>1.9E-2</v>
      </c>
      <c r="G239" s="156">
        <v>4.8000000000000001E-2</v>
      </c>
      <c r="H239" s="156">
        <v>0.08</v>
      </c>
      <c r="I239" s="156">
        <v>0.111</v>
      </c>
      <c r="J239" s="156">
        <v>0.14299999999999999</v>
      </c>
      <c r="K239" s="156">
        <v>0.17499999999999999</v>
      </c>
      <c r="L239" s="156"/>
      <c r="M239" s="156"/>
      <c r="N239" s="156"/>
      <c r="O239" s="156"/>
      <c r="P239" s="2" t="s">
        <v>140</v>
      </c>
      <c r="Z239" s="5">
        <v>2.6</v>
      </c>
      <c r="AB239" s="112">
        <v>1.7999999999999999E-2</v>
      </c>
      <c r="AC239" s="112">
        <v>1.7999999999999999E-2</v>
      </c>
      <c r="AD239" s="112">
        <v>1.9E-2</v>
      </c>
      <c r="AE239" s="112">
        <v>4.8000000000000001E-2</v>
      </c>
      <c r="AF239" s="64">
        <v>0.08</v>
      </c>
      <c r="AG239" s="64">
        <v>0.111</v>
      </c>
      <c r="AH239" s="64">
        <v>0.14299999999999999</v>
      </c>
      <c r="AI239" s="64">
        <v>0.17499999999999999</v>
      </c>
      <c r="AJ239" s="24"/>
      <c r="AK239" s="24">
        <v>2.6</v>
      </c>
      <c r="AL239" s="75">
        <f t="shared" si="21"/>
        <v>51.532265384615386</v>
      </c>
      <c r="AM239" s="19"/>
      <c r="AN239" s="24"/>
    </row>
    <row r="240" spans="1:46" ht="14.5" thickBot="1" x14ac:dyDescent="0.35">
      <c r="A240" t="s">
        <v>129</v>
      </c>
      <c r="B240" s="5">
        <v>2.64</v>
      </c>
      <c r="C240" s="5">
        <f t="shared" si="20"/>
        <v>12.64</v>
      </c>
      <c r="D240" s="156"/>
      <c r="E240" s="156"/>
      <c r="F240" s="156">
        <v>1.9E-2</v>
      </c>
      <c r="G240" s="156">
        <v>4.8000000000000001E-2</v>
      </c>
      <c r="H240" s="156">
        <v>0.08</v>
      </c>
      <c r="I240" s="156">
        <v>0.111</v>
      </c>
      <c r="J240" s="156">
        <v>0.14299999999999999</v>
      </c>
      <c r="K240" s="156">
        <v>0.17499999999999999</v>
      </c>
      <c r="L240" s="156"/>
      <c r="M240" s="156"/>
      <c r="N240" s="156"/>
      <c r="O240" s="156"/>
      <c r="P240" s="2" t="s">
        <v>140</v>
      </c>
      <c r="Z240" s="5">
        <v>2.61</v>
      </c>
      <c r="AB240" s="112">
        <v>1.7999999999999999E-2</v>
      </c>
      <c r="AC240" s="112">
        <v>1.7999999999999999E-2</v>
      </c>
      <c r="AD240" s="112">
        <v>1.9E-2</v>
      </c>
      <c r="AE240" s="112">
        <v>4.8000000000000001E-2</v>
      </c>
      <c r="AF240" s="64">
        <v>0.08</v>
      </c>
      <c r="AG240" s="64">
        <v>0.111</v>
      </c>
      <c r="AH240" s="64">
        <v>0.14299999999999999</v>
      </c>
      <c r="AI240" s="64">
        <v>0.17499999999999999</v>
      </c>
      <c r="AJ240" s="24"/>
      <c r="AK240">
        <v>2.61</v>
      </c>
      <c r="AL240" s="75">
        <f t="shared" si="21"/>
        <v>51.334823754789277</v>
      </c>
      <c r="AM240" s="19"/>
      <c r="AN240" s="24"/>
    </row>
    <row r="241" spans="1:40" ht="14.5" thickBot="1" x14ac:dyDescent="0.35">
      <c r="A241" t="s">
        <v>129</v>
      </c>
      <c r="B241" s="5">
        <v>2.65</v>
      </c>
      <c r="C241" s="5">
        <f t="shared" si="20"/>
        <v>12.65</v>
      </c>
      <c r="D241" s="156"/>
      <c r="E241" s="156"/>
      <c r="F241" s="156">
        <v>1.9E-2</v>
      </c>
      <c r="G241" s="156">
        <v>4.8000000000000001E-2</v>
      </c>
      <c r="H241" s="156">
        <v>0.08</v>
      </c>
      <c r="I241" s="156">
        <v>0.111</v>
      </c>
      <c r="J241" s="156">
        <v>0.14299999999999999</v>
      </c>
      <c r="K241" s="156">
        <v>0.17499999999999999</v>
      </c>
      <c r="L241" s="156"/>
      <c r="M241" s="156"/>
      <c r="N241" s="156"/>
      <c r="O241" s="156"/>
      <c r="P241" s="2" t="s">
        <v>140</v>
      </c>
      <c r="Z241" s="5">
        <v>2.62</v>
      </c>
      <c r="AB241" s="112">
        <v>1.7999999999999999E-2</v>
      </c>
      <c r="AC241" s="112">
        <v>1.7999999999999999E-2</v>
      </c>
      <c r="AD241" s="112">
        <v>1.9E-2</v>
      </c>
      <c r="AE241" s="112">
        <v>4.8000000000000001E-2</v>
      </c>
      <c r="AF241" s="64">
        <v>0.08</v>
      </c>
      <c r="AG241" s="64">
        <v>0.111</v>
      </c>
      <c r="AH241" s="64">
        <v>0.14299999999999999</v>
      </c>
      <c r="AI241" s="64">
        <v>0.17499999999999999</v>
      </c>
      <c r="AJ241" s="24"/>
      <c r="AK241" s="24">
        <v>2.62</v>
      </c>
      <c r="AL241" s="75">
        <f t="shared" si="21"/>
        <v>51.138889312977099</v>
      </c>
      <c r="AM241" s="19"/>
      <c r="AN241" s="24"/>
    </row>
    <row r="242" spans="1:40" ht="14.5" thickBot="1" x14ac:dyDescent="0.35">
      <c r="A242" t="s">
        <v>129</v>
      </c>
      <c r="B242" s="5">
        <v>2.66</v>
      </c>
      <c r="C242" s="5">
        <f t="shared" si="20"/>
        <v>12.66</v>
      </c>
      <c r="D242" s="156"/>
      <c r="E242" s="156"/>
      <c r="F242" s="156">
        <v>1.9E-2</v>
      </c>
      <c r="G242" s="156">
        <v>4.8000000000000001E-2</v>
      </c>
      <c r="H242" s="156">
        <v>0.08</v>
      </c>
      <c r="I242" s="156">
        <v>0.111</v>
      </c>
      <c r="J242" s="156">
        <v>0.14299999999999999</v>
      </c>
      <c r="K242" s="156">
        <v>0.17499999999999999</v>
      </c>
      <c r="L242" s="156"/>
      <c r="M242" s="156"/>
      <c r="N242" s="156"/>
      <c r="O242" s="156"/>
      <c r="P242" s="2" t="s">
        <v>140</v>
      </c>
      <c r="Z242" s="5">
        <v>2.63</v>
      </c>
      <c r="AB242" s="112">
        <v>1.7999999999999999E-2</v>
      </c>
      <c r="AC242" s="112">
        <v>1.7999999999999999E-2</v>
      </c>
      <c r="AD242" s="112">
        <v>1.9E-2</v>
      </c>
      <c r="AE242" s="112">
        <v>4.8000000000000001E-2</v>
      </c>
      <c r="AF242" s="64">
        <v>0.08</v>
      </c>
      <c r="AG242" s="64">
        <v>0.111</v>
      </c>
      <c r="AH242" s="64">
        <v>0.14299999999999999</v>
      </c>
      <c r="AI242" s="64">
        <v>0.17499999999999999</v>
      </c>
      <c r="AJ242" s="24"/>
      <c r="AK242">
        <v>2.63</v>
      </c>
      <c r="AL242" s="75">
        <f t="shared" si="21"/>
        <v>50.944444866920158</v>
      </c>
      <c r="AM242" s="19"/>
      <c r="AN242" s="24"/>
    </row>
    <row r="243" spans="1:40" ht="14.5" thickBot="1" x14ac:dyDescent="0.35">
      <c r="A243" t="s">
        <v>129</v>
      </c>
      <c r="B243" s="5">
        <v>2.67</v>
      </c>
      <c r="C243" s="5">
        <f t="shared" si="20"/>
        <v>12.67</v>
      </c>
      <c r="D243" s="156"/>
      <c r="E243" s="156"/>
      <c r="F243" s="156">
        <v>1.9E-2</v>
      </c>
      <c r="G243" s="156">
        <v>4.8000000000000001E-2</v>
      </c>
      <c r="H243" s="156">
        <v>0.08</v>
      </c>
      <c r="I243" s="156">
        <v>0.111</v>
      </c>
      <c r="J243" s="156">
        <v>0.14299999999999999</v>
      </c>
      <c r="K243" s="156">
        <v>0.17499999999999999</v>
      </c>
      <c r="L243" s="156"/>
      <c r="M243" s="156"/>
      <c r="N243" s="156"/>
      <c r="O243" s="156"/>
      <c r="P243" s="2" t="s">
        <v>140</v>
      </c>
      <c r="Z243" s="5">
        <v>2.64</v>
      </c>
      <c r="AB243" s="112">
        <v>1.7999999999999999E-2</v>
      </c>
      <c r="AC243" s="112">
        <v>1.7999999999999999E-2</v>
      </c>
      <c r="AD243" s="112">
        <v>1.9E-2</v>
      </c>
      <c r="AE243" s="112">
        <v>4.8000000000000001E-2</v>
      </c>
      <c r="AF243" s="64">
        <v>0.08</v>
      </c>
      <c r="AG243" s="64">
        <v>0.111</v>
      </c>
      <c r="AH243" s="64">
        <v>0.14299999999999999</v>
      </c>
      <c r="AI243" s="64">
        <v>0.17499999999999999</v>
      </c>
      <c r="AJ243" s="24"/>
      <c r="AK243" s="24">
        <v>2.64</v>
      </c>
      <c r="AL243" s="75">
        <f t="shared" si="21"/>
        <v>50.751473484848482</v>
      </c>
      <c r="AM243" s="19"/>
      <c r="AN243" s="24"/>
    </row>
    <row r="244" spans="1:40" ht="14.5" thickBot="1" x14ac:dyDescent="0.35">
      <c r="A244" t="s">
        <v>129</v>
      </c>
      <c r="B244" s="5">
        <v>2.68</v>
      </c>
      <c r="C244" s="5">
        <f t="shared" si="20"/>
        <v>12.68</v>
      </c>
      <c r="D244" s="156"/>
      <c r="E244" s="156"/>
      <c r="F244" s="156">
        <v>1.9E-2</v>
      </c>
      <c r="G244" s="156">
        <v>4.8000000000000001E-2</v>
      </c>
      <c r="H244" s="156">
        <v>0.08</v>
      </c>
      <c r="I244" s="156">
        <v>0.111</v>
      </c>
      <c r="J244" s="156">
        <v>0.14299999999999999</v>
      </c>
      <c r="K244" s="156">
        <v>0.17499999999999999</v>
      </c>
      <c r="L244" s="156"/>
      <c r="M244" s="156"/>
      <c r="N244" s="156"/>
      <c r="O244" s="156"/>
      <c r="P244" s="2" t="s">
        <v>140</v>
      </c>
      <c r="Z244" s="5">
        <v>2.65</v>
      </c>
      <c r="AB244" s="112">
        <v>1.7999999999999999E-2</v>
      </c>
      <c r="AC244" s="112">
        <v>1.7999999999999999E-2</v>
      </c>
      <c r="AD244" s="112">
        <v>1.9E-2</v>
      </c>
      <c r="AE244" s="112">
        <v>4.8000000000000001E-2</v>
      </c>
      <c r="AF244" s="64">
        <v>0.08</v>
      </c>
      <c r="AG244" s="64">
        <v>0.111</v>
      </c>
      <c r="AH244" s="64">
        <v>0.14299999999999999</v>
      </c>
      <c r="AI244" s="64">
        <v>0.17499999999999999</v>
      </c>
      <c r="AJ244" s="24"/>
      <c r="AK244">
        <v>2.65</v>
      </c>
      <c r="AL244" s="75">
        <f t="shared" si="21"/>
        <v>50.559958490566039</v>
      </c>
      <c r="AM244" s="19"/>
      <c r="AN244" s="24"/>
    </row>
    <row r="245" spans="1:40" ht="14.5" thickBot="1" x14ac:dyDescent="0.35">
      <c r="A245" t="s">
        <v>129</v>
      </c>
      <c r="B245" s="5">
        <v>2.69</v>
      </c>
      <c r="C245" s="5">
        <f t="shared" si="20"/>
        <v>12.69</v>
      </c>
      <c r="D245" s="156"/>
      <c r="E245" s="156"/>
      <c r="F245" s="156">
        <v>1.9E-2</v>
      </c>
      <c r="G245" s="156">
        <v>4.8000000000000001E-2</v>
      </c>
      <c r="H245" s="156">
        <v>0.08</v>
      </c>
      <c r="I245" s="156">
        <v>0.111</v>
      </c>
      <c r="J245" s="156">
        <v>0.14299999999999999</v>
      </c>
      <c r="K245" s="156">
        <v>0.17499999999999999</v>
      </c>
      <c r="L245" s="156"/>
      <c r="M245" s="156"/>
      <c r="N245" s="156"/>
      <c r="O245" s="156"/>
      <c r="P245" s="2" t="s">
        <v>140</v>
      </c>
      <c r="Z245" s="5">
        <v>2.66</v>
      </c>
      <c r="AB245" s="112">
        <v>1.7999999999999999E-2</v>
      </c>
      <c r="AC245" s="112">
        <v>1.7999999999999999E-2</v>
      </c>
      <c r="AD245" s="112">
        <v>1.9E-2</v>
      </c>
      <c r="AE245" s="112">
        <v>4.8000000000000001E-2</v>
      </c>
      <c r="AF245" s="64">
        <v>0.08</v>
      </c>
      <c r="AG245" s="64">
        <v>0.111</v>
      </c>
      <c r="AH245" s="64">
        <v>0.14299999999999999</v>
      </c>
      <c r="AI245" s="64">
        <v>0.17499999999999999</v>
      </c>
      <c r="AJ245" s="24"/>
      <c r="AK245" s="24">
        <v>2.66</v>
      </c>
      <c r="AL245" s="75">
        <f t="shared" si="21"/>
        <v>50.369883458646612</v>
      </c>
      <c r="AM245" s="19"/>
      <c r="AN245" s="24"/>
    </row>
    <row r="246" spans="1:40" ht="14.5" thickBot="1" x14ac:dyDescent="0.35">
      <c r="A246" t="s">
        <v>129</v>
      </c>
      <c r="B246" s="5">
        <v>2.7</v>
      </c>
      <c r="C246" s="5">
        <f t="shared" si="20"/>
        <v>12.7</v>
      </c>
      <c r="D246" s="156"/>
      <c r="E246" s="156"/>
      <c r="F246" s="156">
        <v>1.9E-2</v>
      </c>
      <c r="G246" s="156">
        <v>4.8000000000000001E-2</v>
      </c>
      <c r="H246" s="156">
        <v>0.08</v>
      </c>
      <c r="I246" s="156">
        <v>0.111</v>
      </c>
      <c r="J246" s="156">
        <v>0.14299999999999999</v>
      </c>
      <c r="K246" s="156">
        <v>0.17499999999999999</v>
      </c>
      <c r="L246" s="156"/>
      <c r="M246" s="156"/>
      <c r="N246" s="156"/>
      <c r="O246" s="156"/>
      <c r="P246" s="2" t="s">
        <v>140</v>
      </c>
      <c r="Z246" s="5">
        <v>2.67</v>
      </c>
      <c r="AB246" s="112">
        <v>1.7999999999999999E-2</v>
      </c>
      <c r="AC246" s="112">
        <v>1.7999999999999999E-2</v>
      </c>
      <c r="AD246" s="112">
        <v>1.9E-2</v>
      </c>
      <c r="AE246" s="112">
        <v>4.8000000000000001E-2</v>
      </c>
      <c r="AF246" s="64">
        <v>0.08</v>
      </c>
      <c r="AG246" s="64">
        <v>0.111</v>
      </c>
      <c r="AH246" s="64">
        <v>0.14299999999999999</v>
      </c>
      <c r="AI246" s="64">
        <v>0.17499999999999999</v>
      </c>
      <c r="AJ246" s="24"/>
      <c r="AK246">
        <v>2.67</v>
      </c>
      <c r="AL246" s="75">
        <f t="shared" si="21"/>
        <v>50.181232209737828</v>
      </c>
      <c r="AM246" s="19"/>
      <c r="AN246" s="24"/>
    </row>
    <row r="247" spans="1:40" ht="14.5" thickBot="1" x14ac:dyDescent="0.35">
      <c r="A247" t="s">
        <v>129</v>
      </c>
      <c r="B247" s="5">
        <v>2.71</v>
      </c>
      <c r="C247" s="5">
        <f t="shared" si="20"/>
        <v>12.71</v>
      </c>
      <c r="D247" s="156"/>
      <c r="E247" s="156"/>
      <c r="F247" s="156">
        <v>1.9E-2</v>
      </c>
      <c r="G247" s="156">
        <v>4.8000000000000001E-2</v>
      </c>
      <c r="H247" s="156">
        <v>0.08</v>
      </c>
      <c r="I247" s="156">
        <v>0.111</v>
      </c>
      <c r="J247" s="156">
        <v>0.14299999999999999</v>
      </c>
      <c r="K247" s="156">
        <v>0.17499999999999999</v>
      </c>
      <c r="L247" s="156"/>
      <c r="M247" s="156"/>
      <c r="N247" s="156"/>
      <c r="O247" s="156"/>
      <c r="P247" s="2" t="s">
        <v>140</v>
      </c>
      <c r="Z247" s="5">
        <v>2.68</v>
      </c>
      <c r="AB247" s="112">
        <v>1.7999999999999999E-2</v>
      </c>
      <c r="AC247" s="112">
        <v>1.7999999999999999E-2</v>
      </c>
      <c r="AD247" s="112">
        <v>1.9E-2</v>
      </c>
      <c r="AE247" s="112">
        <v>4.8000000000000001E-2</v>
      </c>
      <c r="AF247" s="64">
        <v>0.08</v>
      </c>
      <c r="AG247" s="64">
        <v>0.111</v>
      </c>
      <c r="AH247" s="64">
        <v>0.14299999999999999</v>
      </c>
      <c r="AI247" s="64">
        <v>0.17499999999999999</v>
      </c>
      <c r="AJ247" s="24"/>
      <c r="AK247" s="24">
        <v>2.68</v>
      </c>
      <c r="AL247" s="75">
        <f t="shared" si="21"/>
        <v>49.993988805970147</v>
      </c>
      <c r="AM247" s="19"/>
      <c r="AN247" s="24"/>
    </row>
    <row r="248" spans="1:40" ht="14.5" thickBot="1" x14ac:dyDescent="0.35">
      <c r="A248" t="s">
        <v>129</v>
      </c>
      <c r="B248" s="5">
        <v>2.72</v>
      </c>
      <c r="C248" s="5">
        <f t="shared" si="20"/>
        <v>12.72</v>
      </c>
      <c r="D248" s="156"/>
      <c r="E248" s="156"/>
      <c r="F248" s="156">
        <v>1.9E-2</v>
      </c>
      <c r="G248" s="156">
        <v>4.8000000000000001E-2</v>
      </c>
      <c r="H248" s="156">
        <v>0.08</v>
      </c>
      <c r="I248" s="156">
        <v>0.111</v>
      </c>
      <c r="J248" s="156">
        <v>0.14299999999999999</v>
      </c>
      <c r="K248" s="156">
        <v>0.17499999999999999</v>
      </c>
      <c r="L248" s="156"/>
      <c r="M248" s="156"/>
      <c r="N248" s="156"/>
      <c r="O248" s="156"/>
      <c r="P248" s="2" t="s">
        <v>140</v>
      </c>
      <c r="Z248" s="5">
        <v>2.69</v>
      </c>
      <c r="AB248" s="112">
        <v>1.7999999999999999E-2</v>
      </c>
      <c r="AC248" s="112">
        <v>1.7999999999999999E-2</v>
      </c>
      <c r="AD248" s="112">
        <v>1.9E-2</v>
      </c>
      <c r="AE248" s="112">
        <v>4.8000000000000001E-2</v>
      </c>
      <c r="AF248" s="64">
        <v>0.08</v>
      </c>
      <c r="AG248" s="64">
        <v>0.111</v>
      </c>
      <c r="AH248" s="64">
        <v>0.14299999999999999</v>
      </c>
      <c r="AI248" s="64">
        <v>0.17499999999999999</v>
      </c>
      <c r="AJ248" s="24"/>
      <c r="AK248">
        <v>2.69</v>
      </c>
      <c r="AL248" s="75">
        <f t="shared" si="21"/>
        <v>49.808137546468402</v>
      </c>
      <c r="AM248" s="19"/>
      <c r="AN248" s="24"/>
    </row>
    <row r="249" spans="1:40" ht="14.5" thickBot="1" x14ac:dyDescent="0.35">
      <c r="A249" t="s">
        <v>129</v>
      </c>
      <c r="B249" s="5">
        <v>2.73</v>
      </c>
      <c r="C249" s="5">
        <f t="shared" si="20"/>
        <v>12.73</v>
      </c>
      <c r="D249" s="156"/>
      <c r="E249" s="156"/>
      <c r="F249" s="156">
        <v>1.9E-2</v>
      </c>
      <c r="G249" s="156">
        <v>4.8000000000000001E-2</v>
      </c>
      <c r="H249" s="156">
        <v>0.08</v>
      </c>
      <c r="I249" s="156">
        <v>0.111</v>
      </c>
      <c r="J249" s="156">
        <v>0.14299999999999999</v>
      </c>
      <c r="K249" s="156">
        <v>0.17499999999999999</v>
      </c>
      <c r="L249" s="156"/>
      <c r="M249" s="156"/>
      <c r="N249" s="156"/>
      <c r="O249" s="156"/>
      <c r="P249" s="2" t="s">
        <v>140</v>
      </c>
      <c r="Z249" s="5">
        <v>2.7</v>
      </c>
      <c r="AB249" s="112">
        <v>1.7999999999999999E-2</v>
      </c>
      <c r="AC249" s="112">
        <v>1.7999999999999999E-2</v>
      </c>
      <c r="AD249" s="112">
        <v>1.9E-2</v>
      </c>
      <c r="AE249" s="112">
        <v>4.8000000000000001E-2</v>
      </c>
      <c r="AF249" s="64">
        <v>0.08</v>
      </c>
      <c r="AG249" s="64">
        <v>0.111</v>
      </c>
      <c r="AH249" s="64">
        <v>0.14299999999999999</v>
      </c>
      <c r="AI249" s="64">
        <v>0.17499999999999999</v>
      </c>
      <c r="AJ249" s="24"/>
      <c r="AK249" s="24">
        <v>2.7</v>
      </c>
      <c r="AL249" s="75">
        <f t="shared" si="21"/>
        <v>49.62366296296296</v>
      </c>
      <c r="AM249" s="19"/>
      <c r="AN249" s="24"/>
    </row>
    <row r="250" spans="1:40" ht="14.5" thickBot="1" x14ac:dyDescent="0.35">
      <c r="A250" t="s">
        <v>129</v>
      </c>
      <c r="B250" s="5">
        <v>2.74</v>
      </c>
      <c r="C250" s="5">
        <f t="shared" si="20"/>
        <v>12.74</v>
      </c>
      <c r="D250" s="156"/>
      <c r="E250" s="156"/>
      <c r="F250" s="156">
        <v>1.9E-2</v>
      </c>
      <c r="G250" s="156">
        <v>4.8000000000000001E-2</v>
      </c>
      <c r="H250" s="156">
        <v>0.08</v>
      </c>
      <c r="I250" s="156">
        <v>0.111</v>
      </c>
      <c r="J250" s="156">
        <v>0.14299999999999999</v>
      </c>
      <c r="K250" s="156">
        <v>0.17499999999999999</v>
      </c>
      <c r="L250" s="156"/>
      <c r="M250" s="156"/>
      <c r="N250" s="156"/>
      <c r="O250" s="156"/>
      <c r="P250" s="2" t="s">
        <v>140</v>
      </c>
      <c r="Z250" s="5">
        <v>2.71</v>
      </c>
      <c r="AB250" s="112">
        <v>1.7999999999999999E-2</v>
      </c>
      <c r="AC250" s="112">
        <v>1.7999999999999999E-2</v>
      </c>
      <c r="AD250" s="112">
        <v>1.9E-2</v>
      </c>
      <c r="AE250" s="112">
        <v>4.8000000000000001E-2</v>
      </c>
      <c r="AF250" s="64">
        <v>0.08</v>
      </c>
      <c r="AG250" s="64">
        <v>0.111</v>
      </c>
      <c r="AH250" s="64">
        <v>0.14299999999999999</v>
      </c>
      <c r="AI250" s="64">
        <v>0.17499999999999999</v>
      </c>
      <c r="AJ250" s="24"/>
      <c r="AK250">
        <v>2.71</v>
      </c>
      <c r="AL250" s="75">
        <f t="shared" si="21"/>
        <v>49.440549815498159</v>
      </c>
      <c r="AM250" s="19"/>
      <c r="AN250" s="24"/>
    </row>
    <row r="251" spans="1:40" ht="14.5" thickBot="1" x14ac:dyDescent="0.35">
      <c r="A251" t="s">
        <v>129</v>
      </c>
      <c r="B251" s="5">
        <v>2.75</v>
      </c>
      <c r="C251" s="5">
        <f t="shared" si="20"/>
        <v>12.75</v>
      </c>
      <c r="D251" s="156"/>
      <c r="E251" s="156"/>
      <c r="F251" s="156">
        <v>1.9E-2</v>
      </c>
      <c r="G251" s="156">
        <v>4.8000000000000001E-2</v>
      </c>
      <c r="H251" s="156">
        <v>0.08</v>
      </c>
      <c r="I251" s="156">
        <v>0.111</v>
      </c>
      <c r="J251" s="156">
        <v>0.14299999999999999</v>
      </c>
      <c r="K251" s="156">
        <v>0.17499999999999999</v>
      </c>
      <c r="L251" s="156"/>
      <c r="M251" s="156"/>
      <c r="N251" s="156"/>
      <c r="O251" s="156"/>
      <c r="P251" s="2" t="s">
        <v>140</v>
      </c>
      <c r="Z251" s="5">
        <v>2.72</v>
      </c>
      <c r="AB251" s="112">
        <v>1.7999999999999999E-2</v>
      </c>
      <c r="AC251" s="112">
        <v>1.7999999999999999E-2</v>
      </c>
      <c r="AD251" s="112">
        <v>1.9E-2</v>
      </c>
      <c r="AE251" s="112">
        <v>4.8000000000000001E-2</v>
      </c>
      <c r="AF251" s="64">
        <v>0.08</v>
      </c>
      <c r="AG251" s="64">
        <v>0.111</v>
      </c>
      <c r="AH251" s="64">
        <v>0.14299999999999999</v>
      </c>
      <c r="AI251" s="64">
        <v>0.17499999999999999</v>
      </c>
      <c r="AJ251" s="24"/>
      <c r="AK251" s="24">
        <v>2.72</v>
      </c>
      <c r="AL251" s="75">
        <f t="shared" si="21"/>
        <v>49.25878308823529</v>
      </c>
      <c r="AM251" s="19"/>
      <c r="AN251" s="24"/>
    </row>
    <row r="252" spans="1:40" ht="14.5" thickBot="1" x14ac:dyDescent="0.35">
      <c r="A252" t="s">
        <v>129</v>
      </c>
      <c r="B252" s="5">
        <v>2.76</v>
      </c>
      <c r="C252" s="5">
        <f t="shared" si="20"/>
        <v>12.76</v>
      </c>
      <c r="D252" s="156"/>
      <c r="E252" s="156"/>
      <c r="F252" s="156">
        <v>1.9E-2</v>
      </c>
      <c r="G252" s="156">
        <v>4.8000000000000001E-2</v>
      </c>
      <c r="H252" s="156">
        <v>0.08</v>
      </c>
      <c r="I252" s="156">
        <v>0.111</v>
      </c>
      <c r="J252" s="156">
        <v>0.14299999999999999</v>
      </c>
      <c r="K252" s="156">
        <v>0.17499999999999999</v>
      </c>
      <c r="L252" s="156"/>
      <c r="M252" s="156"/>
      <c r="N252" s="156"/>
      <c r="O252" s="156"/>
      <c r="P252" s="2" t="s">
        <v>140</v>
      </c>
      <c r="Z252" s="5">
        <v>2.73</v>
      </c>
      <c r="AB252" s="112">
        <v>1.7999999999999999E-2</v>
      </c>
      <c r="AC252" s="112">
        <v>1.7999999999999999E-2</v>
      </c>
      <c r="AD252" s="112">
        <v>1.9E-2</v>
      </c>
      <c r="AE252" s="112">
        <v>4.8000000000000001E-2</v>
      </c>
      <c r="AF252" s="64">
        <v>0.08</v>
      </c>
      <c r="AG252" s="64">
        <v>0.111</v>
      </c>
      <c r="AH252" s="64">
        <v>0.14299999999999999</v>
      </c>
      <c r="AI252" s="64">
        <v>0.17499999999999999</v>
      </c>
      <c r="AJ252" s="24"/>
      <c r="AK252">
        <v>2.73</v>
      </c>
      <c r="AL252" s="75">
        <f t="shared" si="21"/>
        <v>49.078347985347989</v>
      </c>
      <c r="AM252" s="19"/>
      <c r="AN252" s="24"/>
    </row>
    <row r="253" spans="1:40" ht="14.5" thickBot="1" x14ac:dyDescent="0.35">
      <c r="A253" t="s">
        <v>129</v>
      </c>
      <c r="B253" s="5">
        <v>2.77</v>
      </c>
      <c r="C253" s="5">
        <f t="shared" si="20"/>
        <v>12.77</v>
      </c>
      <c r="D253" s="156"/>
      <c r="E253" s="156"/>
      <c r="F253" s="156">
        <v>1.9E-2</v>
      </c>
      <c r="G253" s="156">
        <v>4.8000000000000001E-2</v>
      </c>
      <c r="H253" s="156">
        <v>0.08</v>
      </c>
      <c r="I253" s="156">
        <v>0.111</v>
      </c>
      <c r="J253" s="156">
        <v>0.14299999999999999</v>
      </c>
      <c r="K253" s="156">
        <v>0.17499999999999999</v>
      </c>
      <c r="L253" s="156"/>
      <c r="M253" s="156"/>
      <c r="N253" s="156"/>
      <c r="O253" s="156"/>
      <c r="P253" s="2" t="s">
        <v>140</v>
      </c>
      <c r="Z253" s="5">
        <v>2.74</v>
      </c>
      <c r="AB253" s="112">
        <v>1.7999999999999999E-2</v>
      </c>
      <c r="AC253" s="112">
        <v>1.7999999999999999E-2</v>
      </c>
      <c r="AD253" s="112">
        <v>1.9E-2</v>
      </c>
      <c r="AE253" s="112">
        <v>4.8000000000000001E-2</v>
      </c>
      <c r="AF253" s="64">
        <v>0.08</v>
      </c>
      <c r="AG253" s="64">
        <v>0.111</v>
      </c>
      <c r="AH253" s="64">
        <v>0.14299999999999999</v>
      </c>
      <c r="AI253" s="64">
        <v>0.17499999999999999</v>
      </c>
      <c r="AJ253" s="24"/>
      <c r="AK253" s="24">
        <v>2.74</v>
      </c>
      <c r="AL253" s="75">
        <f t="shared" si="21"/>
        <v>48.899229927007298</v>
      </c>
      <c r="AM253" s="19"/>
      <c r="AN253" s="24"/>
    </row>
    <row r="254" spans="1:40" ht="14.5" thickBot="1" x14ac:dyDescent="0.35">
      <c r="A254" t="s">
        <v>129</v>
      </c>
      <c r="B254" s="5">
        <v>2.78</v>
      </c>
      <c r="C254" s="5">
        <f t="shared" si="20"/>
        <v>12.78</v>
      </c>
      <c r="D254" s="156"/>
      <c r="E254" s="156"/>
      <c r="F254" s="156">
        <v>1.9E-2</v>
      </c>
      <c r="G254" s="156">
        <v>4.8000000000000001E-2</v>
      </c>
      <c r="H254" s="156">
        <v>0.08</v>
      </c>
      <c r="I254" s="156">
        <v>0.111</v>
      </c>
      <c r="J254" s="156">
        <v>0.14299999999999999</v>
      </c>
      <c r="K254" s="156">
        <v>0.17499999999999999</v>
      </c>
      <c r="L254" s="156"/>
      <c r="M254" s="156"/>
      <c r="N254" s="156"/>
      <c r="O254" s="156"/>
      <c r="P254" s="2" t="s">
        <v>140</v>
      </c>
      <c r="Z254" s="5">
        <v>2.75</v>
      </c>
      <c r="AB254" s="112">
        <v>1.7999999999999999E-2</v>
      </c>
      <c r="AC254" s="112">
        <v>1.7999999999999999E-2</v>
      </c>
      <c r="AD254" s="112">
        <v>1.9E-2</v>
      </c>
      <c r="AE254" s="112">
        <v>4.8000000000000001E-2</v>
      </c>
      <c r="AF254" s="64">
        <v>0.08</v>
      </c>
      <c r="AG254" s="64">
        <v>0.111</v>
      </c>
      <c r="AH254" s="64">
        <v>0.14299999999999999</v>
      </c>
      <c r="AI254" s="64">
        <v>0.17499999999999999</v>
      </c>
      <c r="AJ254" s="24"/>
      <c r="AK254">
        <v>2.75</v>
      </c>
      <c r="AL254" s="75">
        <f t="shared" si="21"/>
        <v>48.721414545454543</v>
      </c>
      <c r="AM254" s="19"/>
      <c r="AN254" s="24"/>
    </row>
    <row r="255" spans="1:40" ht="14.5" thickBot="1" x14ac:dyDescent="0.35">
      <c r="A255" t="s">
        <v>129</v>
      </c>
      <c r="B255" s="5">
        <v>2.79</v>
      </c>
      <c r="C255" s="5">
        <f t="shared" si="20"/>
        <v>12.79</v>
      </c>
      <c r="D255" s="156"/>
      <c r="E255" s="156"/>
      <c r="F255" s="156">
        <v>1.9E-2</v>
      </c>
      <c r="G255" s="156">
        <v>4.8000000000000001E-2</v>
      </c>
      <c r="H255" s="156">
        <v>0.08</v>
      </c>
      <c r="I255" s="156">
        <v>0.111</v>
      </c>
      <c r="J255" s="156">
        <v>0.14299999999999999</v>
      </c>
      <c r="K255" s="156">
        <v>0.17499999999999999</v>
      </c>
      <c r="L255" s="156"/>
      <c r="M255" s="156"/>
      <c r="N255" s="156"/>
      <c r="O255" s="156"/>
      <c r="P255" s="2" t="s">
        <v>140</v>
      </c>
      <c r="Z255" s="5">
        <v>2.76</v>
      </c>
      <c r="AB255" s="112">
        <v>1.7999999999999999E-2</v>
      </c>
      <c r="AC255" s="112">
        <v>1.7999999999999999E-2</v>
      </c>
      <c r="AD255" s="112">
        <v>1.9E-2</v>
      </c>
      <c r="AE255" s="112">
        <v>4.8000000000000001E-2</v>
      </c>
      <c r="AF255" s="64">
        <v>0.08</v>
      </c>
      <c r="AG255" s="64">
        <v>0.111</v>
      </c>
      <c r="AH255" s="64">
        <v>0.14299999999999999</v>
      </c>
      <c r="AI255" s="64">
        <v>0.17499999999999999</v>
      </c>
      <c r="AJ255" s="24"/>
      <c r="AK255" s="24">
        <v>2.76</v>
      </c>
      <c r="AL255" s="75">
        <f t="shared" si="21"/>
        <v>48.544887681159423</v>
      </c>
      <c r="AM255" s="19"/>
      <c r="AN255" s="24"/>
    </row>
    <row r="256" spans="1:40" ht="14.5" thickBot="1" x14ac:dyDescent="0.35">
      <c r="A256" t="s">
        <v>129</v>
      </c>
      <c r="B256" s="5">
        <v>2.8</v>
      </c>
      <c r="C256" s="5">
        <f t="shared" si="20"/>
        <v>12.8</v>
      </c>
      <c r="D256" s="156"/>
      <c r="E256" s="156"/>
      <c r="F256" s="156">
        <v>1.9E-2</v>
      </c>
      <c r="G256" s="156">
        <v>4.8000000000000001E-2</v>
      </c>
      <c r="H256" s="156">
        <v>0.08</v>
      </c>
      <c r="I256" s="156">
        <v>0.111</v>
      </c>
      <c r="J256" s="156">
        <v>0.14299999999999999</v>
      </c>
      <c r="K256" s="156">
        <v>0.17499999999999999</v>
      </c>
      <c r="L256" s="156"/>
      <c r="M256" s="156"/>
      <c r="N256" s="156"/>
      <c r="O256" s="156"/>
      <c r="P256" s="2" t="s">
        <v>140</v>
      </c>
      <c r="Z256" s="5">
        <v>2.77</v>
      </c>
      <c r="AB256" s="112">
        <v>1.7999999999999999E-2</v>
      </c>
      <c r="AC256" s="112">
        <v>1.7999999999999999E-2</v>
      </c>
      <c r="AD256" s="112">
        <v>1.9E-2</v>
      </c>
      <c r="AE256" s="112">
        <v>4.8000000000000001E-2</v>
      </c>
      <c r="AF256" s="64">
        <v>0.08</v>
      </c>
      <c r="AG256" s="64">
        <v>0.111</v>
      </c>
      <c r="AH256" s="64">
        <v>0.14299999999999999</v>
      </c>
      <c r="AI256" s="64">
        <v>0.17499999999999999</v>
      </c>
      <c r="AJ256" s="24"/>
      <c r="AK256">
        <v>2.77</v>
      </c>
      <c r="AL256" s="75">
        <f t="shared" si="21"/>
        <v>48.369635379061371</v>
      </c>
      <c r="AM256" s="19"/>
      <c r="AN256" s="24"/>
    </row>
    <row r="257" spans="1:40" ht="14.5" thickBot="1" x14ac:dyDescent="0.35">
      <c r="A257" t="s">
        <v>129</v>
      </c>
      <c r="B257" s="5">
        <v>2.81</v>
      </c>
      <c r="C257" s="5">
        <f t="shared" si="20"/>
        <v>12.81</v>
      </c>
      <c r="D257" s="156"/>
      <c r="E257" s="156"/>
      <c r="F257" s="156">
        <v>1.9E-2</v>
      </c>
      <c r="G257" s="156">
        <v>4.8000000000000001E-2</v>
      </c>
      <c r="H257" s="156">
        <v>0.08</v>
      </c>
      <c r="I257" s="156">
        <v>0.111</v>
      </c>
      <c r="J257" s="156">
        <v>0.14299999999999999</v>
      </c>
      <c r="K257" s="156">
        <v>0.17499999999999999</v>
      </c>
      <c r="L257" s="156"/>
      <c r="M257" s="156"/>
      <c r="N257" s="156"/>
      <c r="O257" s="156"/>
      <c r="P257" s="2" t="s">
        <v>140</v>
      </c>
      <c r="Z257" s="5">
        <v>2.78</v>
      </c>
      <c r="AB257" s="112">
        <v>1.7999999999999999E-2</v>
      </c>
      <c r="AC257" s="112">
        <v>1.7999999999999999E-2</v>
      </c>
      <c r="AD257" s="112">
        <v>1.9E-2</v>
      </c>
      <c r="AE257" s="112">
        <v>4.8000000000000001E-2</v>
      </c>
      <c r="AF257" s="64">
        <v>0.08</v>
      </c>
      <c r="AG257" s="64">
        <v>0.111</v>
      </c>
      <c r="AH257" s="64">
        <v>0.14299999999999999</v>
      </c>
      <c r="AI257" s="64">
        <v>0.17499999999999999</v>
      </c>
      <c r="AJ257" s="24"/>
      <c r="AK257" s="24">
        <v>2.78</v>
      </c>
      <c r="AL257" s="75">
        <f t="shared" si="21"/>
        <v>48.195643884892093</v>
      </c>
      <c r="AM257" s="19"/>
      <c r="AN257" s="24"/>
    </row>
    <row r="258" spans="1:40" ht="14.5" thickBot="1" x14ac:dyDescent="0.35">
      <c r="A258" t="s">
        <v>129</v>
      </c>
      <c r="B258" s="5">
        <v>2.82</v>
      </c>
      <c r="C258" s="5">
        <f t="shared" si="20"/>
        <v>12.82</v>
      </c>
      <c r="D258" s="156"/>
      <c r="E258" s="156"/>
      <c r="F258" s="156">
        <v>1.9E-2</v>
      </c>
      <c r="G258" s="156">
        <v>4.8000000000000001E-2</v>
      </c>
      <c r="H258" s="156">
        <v>0.08</v>
      </c>
      <c r="I258" s="156">
        <v>0.111</v>
      </c>
      <c r="J258" s="156">
        <v>0.14299999999999999</v>
      </c>
      <c r="K258" s="156">
        <v>0.17499999999999999</v>
      </c>
      <c r="L258" s="156"/>
      <c r="M258" s="156"/>
      <c r="N258" s="156"/>
      <c r="O258" s="156"/>
      <c r="P258" s="2" t="s">
        <v>140</v>
      </c>
      <c r="Z258" s="5">
        <v>2.79</v>
      </c>
      <c r="AB258" s="112">
        <v>1.7999999999999999E-2</v>
      </c>
      <c r="AC258" s="112">
        <v>1.7999999999999999E-2</v>
      </c>
      <c r="AD258" s="112">
        <v>1.9E-2</v>
      </c>
      <c r="AE258" s="112">
        <v>4.8000000000000001E-2</v>
      </c>
      <c r="AF258" s="64">
        <v>0.08</v>
      </c>
      <c r="AG258" s="64">
        <v>0.111</v>
      </c>
      <c r="AH258" s="64">
        <v>0.14299999999999999</v>
      </c>
      <c r="AI258" s="64">
        <v>0.17499999999999999</v>
      </c>
      <c r="AJ258" s="24"/>
      <c r="AK258">
        <v>2.79</v>
      </c>
      <c r="AL258" s="75">
        <f t="shared" si="21"/>
        <v>48.022899641577062</v>
      </c>
      <c r="AM258" s="19"/>
      <c r="AN258" s="24"/>
    </row>
    <row r="259" spans="1:40" ht="14.5" thickBot="1" x14ac:dyDescent="0.35">
      <c r="A259" t="s">
        <v>129</v>
      </c>
      <c r="B259" s="5">
        <v>2.83</v>
      </c>
      <c r="C259" s="5">
        <f t="shared" si="20"/>
        <v>12.83</v>
      </c>
      <c r="D259" s="156"/>
      <c r="E259" s="156"/>
      <c r="F259" s="156">
        <v>1.9E-2</v>
      </c>
      <c r="G259" s="156">
        <v>4.8000000000000001E-2</v>
      </c>
      <c r="H259" s="156">
        <v>0.08</v>
      </c>
      <c r="I259" s="156">
        <v>0.111</v>
      </c>
      <c r="J259" s="156">
        <v>0.14299999999999999</v>
      </c>
      <c r="K259" s="156">
        <v>0.17499999999999999</v>
      </c>
      <c r="L259" s="156"/>
      <c r="M259" s="156"/>
      <c r="N259" s="156"/>
      <c r="O259" s="156"/>
      <c r="P259" s="2" t="s">
        <v>140</v>
      </c>
      <c r="Z259" s="5">
        <v>2.8</v>
      </c>
      <c r="AB259" s="112">
        <v>1.7999999999999999E-2</v>
      </c>
      <c r="AC259" s="112">
        <v>1.7999999999999999E-2</v>
      </c>
      <c r="AD259" s="112">
        <v>1.9E-2</v>
      </c>
      <c r="AE259" s="112">
        <v>4.8000000000000001E-2</v>
      </c>
      <c r="AF259" s="64">
        <v>0.08</v>
      </c>
      <c r="AG259" s="64">
        <v>0.111</v>
      </c>
      <c r="AH259" s="64">
        <v>0.14299999999999999</v>
      </c>
      <c r="AI259" s="64">
        <v>0.17499999999999999</v>
      </c>
      <c r="AJ259" s="24"/>
      <c r="AK259" s="24">
        <v>2.8</v>
      </c>
      <c r="AL259" s="75">
        <f t="shared" si="21"/>
        <v>47.851389285714291</v>
      </c>
      <c r="AM259" s="19"/>
      <c r="AN259" s="24"/>
    </row>
    <row r="260" spans="1:40" ht="14.5" thickBot="1" x14ac:dyDescent="0.35">
      <c r="A260" t="s">
        <v>129</v>
      </c>
      <c r="B260" s="5">
        <v>2.84</v>
      </c>
      <c r="C260" s="5">
        <f t="shared" si="20"/>
        <v>12.84</v>
      </c>
      <c r="D260" s="156"/>
      <c r="E260" s="156"/>
      <c r="F260" s="156">
        <v>1.9E-2</v>
      </c>
      <c r="G260" s="156">
        <v>4.8000000000000001E-2</v>
      </c>
      <c r="H260" s="156">
        <v>0.08</v>
      </c>
      <c r="I260" s="156">
        <v>0.111</v>
      </c>
      <c r="J260" s="156">
        <v>0.14299999999999999</v>
      </c>
      <c r="K260" s="156">
        <v>0.17499999999999999</v>
      </c>
      <c r="L260" s="156"/>
      <c r="M260" s="156"/>
      <c r="N260" s="156"/>
      <c r="O260" s="156"/>
      <c r="P260" s="2" t="s">
        <v>140</v>
      </c>
      <c r="Z260" s="5">
        <v>2.81</v>
      </c>
      <c r="AB260" s="112">
        <v>1.7999999999999999E-2</v>
      </c>
      <c r="AC260" s="112">
        <v>1.7999999999999999E-2</v>
      </c>
      <c r="AD260" s="112">
        <v>1.9E-2</v>
      </c>
      <c r="AE260" s="112">
        <v>4.8000000000000001E-2</v>
      </c>
      <c r="AF260" s="64">
        <v>0.08</v>
      </c>
      <c r="AG260" s="64">
        <v>0.111</v>
      </c>
      <c r="AH260" s="64">
        <v>0.14299999999999999</v>
      </c>
      <c r="AI260" s="64">
        <v>0.17499999999999999</v>
      </c>
      <c r="AJ260" s="24"/>
      <c r="AK260">
        <v>2.81</v>
      </c>
      <c r="AL260" s="75">
        <f t="shared" si="21"/>
        <v>47.681099644128111</v>
      </c>
      <c r="AM260" s="19"/>
      <c r="AN260" s="24"/>
    </row>
    <row r="261" spans="1:40" ht="14.5" thickBot="1" x14ac:dyDescent="0.35">
      <c r="A261" t="s">
        <v>129</v>
      </c>
      <c r="B261" s="5">
        <v>2.85</v>
      </c>
      <c r="C261" s="5">
        <f t="shared" si="20"/>
        <v>12.85</v>
      </c>
      <c r="D261" s="156"/>
      <c r="E261" s="156"/>
      <c r="F261" s="156">
        <v>1.9E-2</v>
      </c>
      <c r="G261" s="156">
        <v>4.8000000000000001E-2</v>
      </c>
      <c r="H261" s="156">
        <v>0.08</v>
      </c>
      <c r="I261" s="156">
        <v>0.111</v>
      </c>
      <c r="J261" s="156">
        <v>0.14299999999999999</v>
      </c>
      <c r="K261" s="156">
        <v>0.17499999999999999</v>
      </c>
      <c r="L261" s="156"/>
      <c r="M261" s="156"/>
      <c r="N261" s="156"/>
      <c r="O261" s="156"/>
      <c r="P261" s="2" t="s">
        <v>140</v>
      </c>
      <c r="Z261" s="5">
        <v>2.82</v>
      </c>
      <c r="AB261" s="112">
        <v>1.7999999999999999E-2</v>
      </c>
      <c r="AC261" s="112">
        <v>1.7999999999999999E-2</v>
      </c>
      <c r="AD261" s="112">
        <v>1.9E-2</v>
      </c>
      <c r="AE261" s="112">
        <v>4.8000000000000001E-2</v>
      </c>
      <c r="AF261" s="64">
        <v>0.08</v>
      </c>
      <c r="AG261" s="64">
        <v>0.111</v>
      </c>
      <c r="AH261" s="64">
        <v>0.14299999999999999</v>
      </c>
      <c r="AI261" s="64">
        <v>0.17499999999999999</v>
      </c>
      <c r="AJ261" s="24"/>
      <c r="AK261" s="24">
        <v>2.82</v>
      </c>
      <c r="AL261" s="75">
        <f t="shared" si="21"/>
        <v>47.51201773049646</v>
      </c>
      <c r="AM261" s="19"/>
      <c r="AN261" s="24"/>
    </row>
    <row r="262" spans="1:40" ht="14.5" thickBot="1" x14ac:dyDescent="0.35">
      <c r="A262" t="s">
        <v>129</v>
      </c>
      <c r="B262" s="5">
        <v>2.86</v>
      </c>
      <c r="C262" s="5">
        <f t="shared" si="20"/>
        <v>12.86</v>
      </c>
      <c r="D262" s="156"/>
      <c r="E262" s="156"/>
      <c r="F262" s="156">
        <v>1.9E-2</v>
      </c>
      <c r="G262" s="156">
        <v>4.8000000000000001E-2</v>
      </c>
      <c r="H262" s="156">
        <v>0.08</v>
      </c>
      <c r="I262" s="156">
        <v>0.111</v>
      </c>
      <c r="J262" s="156">
        <v>0.14299999999999999</v>
      </c>
      <c r="K262" s="156">
        <v>0.17499999999999999</v>
      </c>
      <c r="L262" s="156"/>
      <c r="M262" s="156"/>
      <c r="N262" s="156"/>
      <c r="O262" s="156"/>
      <c r="P262" s="2" t="s">
        <v>140</v>
      </c>
      <c r="Z262" s="5">
        <v>2.83</v>
      </c>
      <c r="AB262" s="112">
        <v>1.7999999999999999E-2</v>
      </c>
      <c r="AC262" s="112">
        <v>1.7999999999999999E-2</v>
      </c>
      <c r="AD262" s="112">
        <v>1.9E-2</v>
      </c>
      <c r="AE262" s="112">
        <v>4.8000000000000001E-2</v>
      </c>
      <c r="AF262" s="64">
        <v>0.08</v>
      </c>
      <c r="AG262" s="64">
        <v>0.111</v>
      </c>
      <c r="AH262" s="64">
        <v>0.14299999999999999</v>
      </c>
      <c r="AI262" s="64">
        <v>0.17499999999999999</v>
      </c>
      <c r="AJ262" s="24"/>
      <c r="AK262">
        <v>2.83</v>
      </c>
      <c r="AL262" s="75">
        <f t="shared" si="21"/>
        <v>47.344130742049472</v>
      </c>
      <c r="AM262" s="19"/>
      <c r="AN262" s="24"/>
    </row>
    <row r="263" spans="1:40" ht="14.5" thickBot="1" x14ac:dyDescent="0.35">
      <c r="A263" t="s">
        <v>129</v>
      </c>
      <c r="B263" s="5">
        <v>2.87</v>
      </c>
      <c r="C263" s="5">
        <f t="shared" si="20"/>
        <v>12.87</v>
      </c>
      <c r="D263" s="156"/>
      <c r="E263" s="156"/>
      <c r="F263" s="156">
        <v>1.9E-2</v>
      </c>
      <c r="G263" s="156">
        <v>4.8000000000000001E-2</v>
      </c>
      <c r="H263" s="156">
        <v>0.08</v>
      </c>
      <c r="I263" s="156">
        <v>0.111</v>
      </c>
      <c r="J263" s="156">
        <v>0.14299999999999999</v>
      </c>
      <c r="K263" s="156">
        <v>0.17499999999999999</v>
      </c>
      <c r="L263" s="156"/>
      <c r="M263" s="156"/>
      <c r="N263" s="156"/>
      <c r="O263" s="156"/>
      <c r="P263" s="2" t="s">
        <v>140</v>
      </c>
      <c r="Z263" s="5">
        <v>2.84</v>
      </c>
      <c r="AB263" s="112">
        <v>1.7999999999999999E-2</v>
      </c>
      <c r="AC263" s="112">
        <v>1.7999999999999999E-2</v>
      </c>
      <c r="AD263" s="112">
        <v>1.9E-2</v>
      </c>
      <c r="AE263" s="112">
        <v>4.8000000000000001E-2</v>
      </c>
      <c r="AF263" s="64">
        <v>0.08</v>
      </c>
      <c r="AG263" s="64">
        <v>0.111</v>
      </c>
      <c r="AH263" s="64">
        <v>0.14299999999999999</v>
      </c>
      <c r="AI263" s="64">
        <v>0.17499999999999999</v>
      </c>
      <c r="AJ263" s="24"/>
      <c r="AK263" s="24">
        <v>2.84</v>
      </c>
      <c r="AL263" s="75">
        <f t="shared" si="21"/>
        <v>47.177426056338028</v>
      </c>
      <c r="AM263" s="19"/>
      <c r="AN263" s="24"/>
    </row>
    <row r="264" spans="1:40" ht="14.5" thickBot="1" x14ac:dyDescent="0.35">
      <c r="A264" t="s">
        <v>129</v>
      </c>
      <c r="B264" s="5">
        <v>2.88</v>
      </c>
      <c r="C264" s="5">
        <f t="shared" si="20"/>
        <v>12.88</v>
      </c>
      <c r="D264" s="156"/>
      <c r="E264" s="156"/>
      <c r="F264" s="156">
        <v>1.9E-2</v>
      </c>
      <c r="G264" s="156">
        <v>4.8000000000000001E-2</v>
      </c>
      <c r="H264" s="156">
        <v>0.08</v>
      </c>
      <c r="I264" s="156">
        <v>0.111</v>
      </c>
      <c r="J264" s="156">
        <v>0.14299999999999999</v>
      </c>
      <c r="K264" s="156">
        <v>0.17499999999999999</v>
      </c>
      <c r="L264" s="156"/>
      <c r="M264" s="156"/>
      <c r="N264" s="156"/>
      <c r="O264" s="156"/>
      <c r="P264" s="2" t="s">
        <v>140</v>
      </c>
      <c r="Z264" s="5">
        <v>2.85</v>
      </c>
      <c r="AB264" s="112">
        <v>1.7999999999999999E-2</v>
      </c>
      <c r="AC264" s="112">
        <v>1.7999999999999999E-2</v>
      </c>
      <c r="AD264" s="112">
        <v>1.9E-2</v>
      </c>
      <c r="AE264" s="112">
        <v>4.8000000000000001E-2</v>
      </c>
      <c r="AF264" s="64">
        <v>0.08</v>
      </c>
      <c r="AG264" s="64">
        <v>0.111</v>
      </c>
      <c r="AH264" s="64">
        <v>0.14299999999999999</v>
      </c>
      <c r="AI264" s="64">
        <v>0.17499999999999999</v>
      </c>
      <c r="AJ264" s="24"/>
      <c r="AK264">
        <v>2.85</v>
      </c>
      <c r="AL264" s="75">
        <f t="shared" si="21"/>
        <v>47.011891228070176</v>
      </c>
      <c r="AM264" s="19"/>
      <c r="AN264" s="24"/>
    </row>
    <row r="265" spans="1:40" ht="14.5" thickBot="1" x14ac:dyDescent="0.35">
      <c r="A265" t="s">
        <v>129</v>
      </c>
      <c r="B265" s="5">
        <v>2.89</v>
      </c>
      <c r="C265" s="5">
        <f t="shared" ref="C265:C276" si="23">VALUE(SUBSTITUTE(1&amp;B265," ",""))</f>
        <v>12.89</v>
      </c>
      <c r="D265" s="156"/>
      <c r="E265" s="156"/>
      <c r="F265" s="156">
        <v>1.9E-2</v>
      </c>
      <c r="G265" s="156">
        <v>4.8000000000000001E-2</v>
      </c>
      <c r="H265" s="156">
        <v>0.08</v>
      </c>
      <c r="I265" s="156">
        <v>0.111</v>
      </c>
      <c r="J265" s="156">
        <v>0.14299999999999999</v>
      </c>
      <c r="K265" s="156">
        <v>0.17499999999999999</v>
      </c>
      <c r="L265" s="156"/>
      <c r="M265" s="156"/>
      <c r="N265" s="156"/>
      <c r="O265" s="156"/>
      <c r="P265" s="2" t="s">
        <v>140</v>
      </c>
      <c r="Z265" s="5">
        <v>2.86</v>
      </c>
      <c r="AB265" s="112">
        <v>1.7999999999999999E-2</v>
      </c>
      <c r="AC265" s="112">
        <v>1.7999999999999999E-2</v>
      </c>
      <c r="AD265" s="112">
        <v>1.9E-2</v>
      </c>
      <c r="AE265" s="112">
        <v>4.8000000000000001E-2</v>
      </c>
      <c r="AF265" s="64">
        <v>0.08</v>
      </c>
      <c r="AG265" s="64">
        <v>0.111</v>
      </c>
      <c r="AH265" s="64">
        <v>0.14299999999999999</v>
      </c>
      <c r="AI265" s="64">
        <v>0.17499999999999999</v>
      </c>
      <c r="AJ265" s="24"/>
      <c r="AK265" s="24">
        <v>2.86</v>
      </c>
      <c r="AL265" s="75">
        <f t="shared" si="21"/>
        <v>46.847513986013986</v>
      </c>
      <c r="AM265" s="19"/>
      <c r="AN265" s="24"/>
    </row>
    <row r="266" spans="1:40" ht="14.5" thickBot="1" x14ac:dyDescent="0.35">
      <c r="A266" t="s">
        <v>129</v>
      </c>
      <c r="B266" s="5">
        <v>2.9</v>
      </c>
      <c r="C266" s="5">
        <f t="shared" si="23"/>
        <v>12.9</v>
      </c>
      <c r="D266" s="156"/>
      <c r="E266" s="156"/>
      <c r="F266" s="156">
        <v>1.9E-2</v>
      </c>
      <c r="G266" s="156">
        <v>4.8000000000000001E-2</v>
      </c>
      <c r="H266" s="156">
        <v>0.08</v>
      </c>
      <c r="I266" s="156">
        <v>0.111</v>
      </c>
      <c r="J266" s="156">
        <v>0.14299999999999999</v>
      </c>
      <c r="K266" s="156">
        <v>0.17499999999999999</v>
      </c>
      <c r="L266" s="156"/>
      <c r="M266" s="156"/>
      <c r="N266" s="156"/>
      <c r="O266" s="156"/>
      <c r="P266" s="2" t="s">
        <v>140</v>
      </c>
      <c r="Z266" s="5">
        <v>2.87</v>
      </c>
      <c r="AB266" s="112">
        <v>1.7999999999999999E-2</v>
      </c>
      <c r="AC266" s="112">
        <v>1.7999999999999999E-2</v>
      </c>
      <c r="AD266" s="112">
        <v>1.9E-2</v>
      </c>
      <c r="AE266" s="112">
        <v>4.8000000000000001E-2</v>
      </c>
      <c r="AF266" s="64">
        <v>0.08</v>
      </c>
      <c r="AG266" s="64">
        <v>0.111</v>
      </c>
      <c r="AH266" s="64">
        <v>0.14299999999999999</v>
      </c>
      <c r="AI266" s="64">
        <v>0.17499999999999999</v>
      </c>
      <c r="AJ266" s="24"/>
      <c r="AK266">
        <v>2.87</v>
      </c>
      <c r="AL266" s="75">
        <f t="shared" si="21"/>
        <v>46.684282229965156</v>
      </c>
      <c r="AM266" s="19"/>
      <c r="AN266" s="24"/>
    </row>
    <row r="267" spans="1:40" ht="14.5" thickBot="1" x14ac:dyDescent="0.35">
      <c r="A267" t="s">
        <v>129</v>
      </c>
      <c r="B267" s="5">
        <v>2.91</v>
      </c>
      <c r="C267" s="5">
        <f t="shared" si="23"/>
        <v>12.91</v>
      </c>
      <c r="D267" s="156"/>
      <c r="E267" s="156"/>
      <c r="F267" s="156">
        <v>1.9E-2</v>
      </c>
      <c r="G267" s="156">
        <v>4.8000000000000001E-2</v>
      </c>
      <c r="H267" s="156">
        <v>0.08</v>
      </c>
      <c r="I267" s="156">
        <v>0.111</v>
      </c>
      <c r="J267" s="156">
        <v>0.14299999999999999</v>
      </c>
      <c r="K267" s="156">
        <v>0.17499999999999999</v>
      </c>
      <c r="L267" s="156"/>
      <c r="M267" s="156"/>
      <c r="N267" s="156"/>
      <c r="O267" s="156"/>
      <c r="P267" s="2" t="s">
        <v>140</v>
      </c>
      <c r="Z267" s="5">
        <v>2.88</v>
      </c>
      <c r="AB267" s="112">
        <v>1.7999999999999999E-2</v>
      </c>
      <c r="AC267" s="112">
        <v>1.7999999999999999E-2</v>
      </c>
      <c r="AD267" s="112">
        <v>1.9E-2</v>
      </c>
      <c r="AE267" s="112">
        <v>4.8000000000000001E-2</v>
      </c>
      <c r="AF267" s="64">
        <v>0.08</v>
      </c>
      <c r="AG267" s="64">
        <v>0.111</v>
      </c>
      <c r="AH267" s="64">
        <v>0.14299999999999999</v>
      </c>
      <c r="AI267" s="64">
        <v>0.17499999999999999</v>
      </c>
      <c r="AJ267" s="24"/>
      <c r="AK267" s="24">
        <v>2.88</v>
      </c>
      <c r="AL267" s="75">
        <f t="shared" si="21"/>
        <v>46.522184027777783</v>
      </c>
      <c r="AM267" s="19"/>
      <c r="AN267" s="24"/>
    </row>
    <row r="268" spans="1:40" ht="14.5" thickBot="1" x14ac:dyDescent="0.35">
      <c r="A268" t="s">
        <v>129</v>
      </c>
      <c r="B268" s="5">
        <v>2.92</v>
      </c>
      <c r="C268" s="5">
        <f t="shared" si="23"/>
        <v>12.92</v>
      </c>
      <c r="D268" s="156"/>
      <c r="E268" s="156"/>
      <c r="F268" s="156">
        <v>1.9E-2</v>
      </c>
      <c r="G268" s="156">
        <v>4.8000000000000001E-2</v>
      </c>
      <c r="H268" s="156">
        <v>0.08</v>
      </c>
      <c r="I268" s="156">
        <v>0.111</v>
      </c>
      <c r="J268" s="156">
        <v>0.14299999999999999</v>
      </c>
      <c r="K268" s="156">
        <v>0.17499999999999999</v>
      </c>
      <c r="L268" s="156"/>
      <c r="M268" s="156"/>
      <c r="N268" s="156"/>
      <c r="O268" s="156"/>
      <c r="P268" s="2" t="s">
        <v>140</v>
      </c>
      <c r="Z268" s="5">
        <v>2.89</v>
      </c>
      <c r="AB268" s="112">
        <v>1.7999999999999999E-2</v>
      </c>
      <c r="AC268" s="112">
        <v>1.7999999999999999E-2</v>
      </c>
      <c r="AD268" s="112">
        <v>1.9E-2</v>
      </c>
      <c r="AE268" s="112">
        <v>4.8000000000000001E-2</v>
      </c>
      <c r="AF268" s="64">
        <v>0.08</v>
      </c>
      <c r="AG268" s="64">
        <v>0.111</v>
      </c>
      <c r="AH268" s="64">
        <v>0.14299999999999999</v>
      </c>
      <c r="AI268" s="64">
        <v>0.17499999999999999</v>
      </c>
      <c r="AJ268" s="24"/>
      <c r="AK268">
        <v>2.89</v>
      </c>
      <c r="AL268" s="75">
        <f t="shared" si="21"/>
        <v>46.361207612456745</v>
      </c>
      <c r="AM268" s="19"/>
      <c r="AN268" s="24"/>
    </row>
    <row r="269" spans="1:40" ht="14.5" thickBot="1" x14ac:dyDescent="0.35">
      <c r="A269" t="s">
        <v>129</v>
      </c>
      <c r="B269" s="5">
        <v>2.93</v>
      </c>
      <c r="C269" s="5">
        <f t="shared" si="23"/>
        <v>12.93</v>
      </c>
      <c r="D269" s="156"/>
      <c r="E269" s="156"/>
      <c r="F269" s="156">
        <v>1.9E-2</v>
      </c>
      <c r="G269" s="156">
        <v>4.8000000000000001E-2</v>
      </c>
      <c r="H269" s="156">
        <v>0.08</v>
      </c>
      <c r="I269" s="156">
        <v>0.111</v>
      </c>
      <c r="J269" s="156">
        <v>0.14299999999999999</v>
      </c>
      <c r="K269" s="156">
        <v>0.17499999999999999</v>
      </c>
      <c r="L269" s="156"/>
      <c r="M269" s="156"/>
      <c r="N269" s="156"/>
      <c r="O269" s="156"/>
      <c r="P269" s="2" t="s">
        <v>140</v>
      </c>
      <c r="Z269" s="5">
        <v>2.9</v>
      </c>
      <c r="AB269" s="112">
        <v>1.7999999999999999E-2</v>
      </c>
      <c r="AC269" s="112">
        <v>1.7999999999999999E-2</v>
      </c>
      <c r="AD269" s="112">
        <v>1.9E-2</v>
      </c>
      <c r="AE269" s="112">
        <v>4.8000000000000001E-2</v>
      </c>
      <c r="AF269" s="64">
        <v>0.08</v>
      </c>
      <c r="AG269" s="64">
        <v>0.111</v>
      </c>
      <c r="AH269" s="64">
        <v>0.14299999999999999</v>
      </c>
      <c r="AI269" s="64">
        <v>0.17499999999999999</v>
      </c>
      <c r="AJ269" s="24"/>
      <c r="AK269" s="24">
        <v>2.9</v>
      </c>
      <c r="AL269" s="75">
        <f t="shared" ref="AL269:AL279" si="24">133.98389/AK269</f>
        <v>46.20134137931035</v>
      </c>
      <c r="AM269" s="19"/>
      <c r="AN269" s="24"/>
    </row>
    <row r="270" spans="1:40" ht="14.5" thickBot="1" x14ac:dyDescent="0.35">
      <c r="A270" t="s">
        <v>129</v>
      </c>
      <c r="B270" s="5">
        <v>2.94</v>
      </c>
      <c r="C270" s="5">
        <f t="shared" si="23"/>
        <v>12.94</v>
      </c>
      <c r="D270" s="156"/>
      <c r="E270" s="156"/>
      <c r="F270" s="156">
        <v>1.9E-2</v>
      </c>
      <c r="G270" s="156">
        <v>4.8000000000000001E-2</v>
      </c>
      <c r="H270" s="156">
        <v>0.08</v>
      </c>
      <c r="I270" s="156">
        <v>0.111</v>
      </c>
      <c r="J270" s="156">
        <v>0.14299999999999999</v>
      </c>
      <c r="K270" s="156">
        <v>0.17499999999999999</v>
      </c>
      <c r="L270" s="156"/>
      <c r="M270" s="156"/>
      <c r="N270" s="156"/>
      <c r="O270" s="156"/>
      <c r="P270" s="2" t="s">
        <v>140</v>
      </c>
      <c r="Z270" s="5">
        <v>2.91</v>
      </c>
      <c r="AB270" s="112">
        <v>1.7999999999999999E-2</v>
      </c>
      <c r="AC270" s="112">
        <v>1.7999999999999999E-2</v>
      </c>
      <c r="AD270" s="112">
        <v>1.9E-2</v>
      </c>
      <c r="AE270" s="112">
        <v>4.8000000000000001E-2</v>
      </c>
      <c r="AF270" s="64">
        <v>0.08</v>
      </c>
      <c r="AG270" s="64">
        <v>0.111</v>
      </c>
      <c r="AH270" s="64">
        <v>0.14299999999999999</v>
      </c>
      <c r="AI270" s="64">
        <v>0.17499999999999999</v>
      </c>
      <c r="AJ270" s="24"/>
      <c r="AK270">
        <v>2.91</v>
      </c>
      <c r="AL270" s="75">
        <f t="shared" si="24"/>
        <v>46.042573883161509</v>
      </c>
      <c r="AM270" s="19"/>
      <c r="AN270" s="24"/>
    </row>
    <row r="271" spans="1:40" ht="14.5" thickBot="1" x14ac:dyDescent="0.35">
      <c r="A271" t="s">
        <v>129</v>
      </c>
      <c r="B271" s="5">
        <v>2.95</v>
      </c>
      <c r="C271" s="5">
        <f t="shared" si="23"/>
        <v>12.95</v>
      </c>
      <c r="D271" s="156"/>
      <c r="E271" s="156"/>
      <c r="F271" s="156">
        <v>1.9E-2</v>
      </c>
      <c r="G271" s="156">
        <v>4.8000000000000001E-2</v>
      </c>
      <c r="H271" s="156">
        <v>0.08</v>
      </c>
      <c r="I271" s="156">
        <v>0.111</v>
      </c>
      <c r="J271" s="156">
        <v>0.14299999999999999</v>
      </c>
      <c r="K271" s="156">
        <v>0.17499999999999999</v>
      </c>
      <c r="L271" s="156"/>
      <c r="M271" s="156"/>
      <c r="N271" s="156"/>
      <c r="O271" s="156"/>
      <c r="P271" s="2" t="s">
        <v>140</v>
      </c>
      <c r="Z271" s="5">
        <v>2.92</v>
      </c>
      <c r="AB271" s="112">
        <v>1.7999999999999999E-2</v>
      </c>
      <c r="AC271" s="112">
        <v>1.7999999999999999E-2</v>
      </c>
      <c r="AD271" s="112">
        <v>1.9E-2</v>
      </c>
      <c r="AE271" s="112">
        <v>4.8000000000000001E-2</v>
      </c>
      <c r="AF271" s="64">
        <v>0.08</v>
      </c>
      <c r="AG271" s="64">
        <v>0.111</v>
      </c>
      <c r="AH271" s="64">
        <v>0.14299999999999999</v>
      </c>
      <c r="AI271" s="64">
        <v>0.17499999999999999</v>
      </c>
      <c r="AJ271" s="24"/>
      <c r="AK271" s="24">
        <v>2.92</v>
      </c>
      <c r="AL271" s="75">
        <f t="shared" si="24"/>
        <v>45.884893835616438</v>
      </c>
      <c r="AM271" s="19"/>
      <c r="AN271" s="24"/>
    </row>
    <row r="272" spans="1:40" ht="14.5" thickBot="1" x14ac:dyDescent="0.35">
      <c r="A272" t="s">
        <v>129</v>
      </c>
      <c r="B272" s="5">
        <v>2.96</v>
      </c>
      <c r="C272" s="5">
        <f t="shared" si="23"/>
        <v>12.96</v>
      </c>
      <c r="D272" s="156"/>
      <c r="E272" s="156"/>
      <c r="F272" s="156">
        <v>1.9E-2</v>
      </c>
      <c r="G272" s="156">
        <v>4.8000000000000001E-2</v>
      </c>
      <c r="H272" s="156">
        <v>0.08</v>
      </c>
      <c r="I272" s="156">
        <v>0.111</v>
      </c>
      <c r="J272" s="156">
        <v>0.14299999999999999</v>
      </c>
      <c r="K272" s="156">
        <v>0.17499999999999999</v>
      </c>
      <c r="L272" s="156"/>
      <c r="M272" s="156"/>
      <c r="N272" s="156"/>
      <c r="O272" s="156"/>
      <c r="P272" s="2" t="s">
        <v>140</v>
      </c>
      <c r="Z272" s="5">
        <v>2.93</v>
      </c>
      <c r="AB272" s="112">
        <v>1.7999999999999999E-2</v>
      </c>
      <c r="AC272" s="112">
        <v>1.7999999999999999E-2</v>
      </c>
      <c r="AD272" s="112">
        <v>1.9E-2</v>
      </c>
      <c r="AE272" s="112">
        <v>4.8000000000000001E-2</v>
      </c>
      <c r="AF272" s="64">
        <v>0.08</v>
      </c>
      <c r="AG272" s="64">
        <v>0.111</v>
      </c>
      <c r="AH272" s="64">
        <v>0.14299999999999999</v>
      </c>
      <c r="AI272" s="64">
        <v>0.17499999999999999</v>
      </c>
      <c r="AJ272" s="24"/>
      <c r="AK272">
        <v>2.93</v>
      </c>
      <c r="AL272" s="75">
        <f t="shared" si="24"/>
        <v>45.728290102389074</v>
      </c>
      <c r="AM272" s="19"/>
      <c r="AN272" s="24"/>
    </row>
    <row r="273" spans="1:42" ht="14.5" thickBot="1" x14ac:dyDescent="0.35">
      <c r="A273" t="s">
        <v>129</v>
      </c>
      <c r="B273" s="5">
        <v>2.97</v>
      </c>
      <c r="C273" s="5">
        <f t="shared" si="23"/>
        <v>12.97</v>
      </c>
      <c r="D273" s="156"/>
      <c r="E273" s="156"/>
      <c r="F273" s="156">
        <v>1.9E-2</v>
      </c>
      <c r="G273" s="156">
        <v>4.8000000000000001E-2</v>
      </c>
      <c r="H273" s="156">
        <v>0.08</v>
      </c>
      <c r="I273" s="156">
        <v>0.111</v>
      </c>
      <c r="J273" s="156">
        <v>0.14299999999999999</v>
      </c>
      <c r="K273" s="156">
        <v>0.17499999999999999</v>
      </c>
      <c r="L273" s="156"/>
      <c r="M273" s="156"/>
      <c r="N273" s="156"/>
      <c r="O273" s="156"/>
      <c r="P273" s="2" t="s">
        <v>140</v>
      </c>
      <c r="Z273" s="5">
        <v>2.94</v>
      </c>
      <c r="AB273" s="112">
        <v>1.7999999999999999E-2</v>
      </c>
      <c r="AC273" s="112">
        <v>1.7999999999999999E-2</v>
      </c>
      <c r="AD273" s="112">
        <v>1.9E-2</v>
      </c>
      <c r="AE273" s="112">
        <v>4.8000000000000001E-2</v>
      </c>
      <c r="AF273" s="64">
        <v>0.08</v>
      </c>
      <c r="AG273" s="64">
        <v>0.111</v>
      </c>
      <c r="AH273" s="64">
        <v>0.14299999999999999</v>
      </c>
      <c r="AI273" s="64">
        <v>0.17499999999999999</v>
      </c>
      <c r="AJ273" s="24"/>
      <c r="AK273" s="24">
        <v>2.94</v>
      </c>
      <c r="AL273" s="75">
        <f t="shared" si="24"/>
        <v>45.572751700680271</v>
      </c>
      <c r="AM273" s="19"/>
      <c r="AN273" s="24"/>
    </row>
    <row r="274" spans="1:42" ht="14.5" thickBot="1" x14ac:dyDescent="0.35">
      <c r="A274" t="s">
        <v>129</v>
      </c>
      <c r="B274" s="5">
        <v>2.98</v>
      </c>
      <c r="C274" s="5">
        <f t="shared" si="23"/>
        <v>12.98</v>
      </c>
      <c r="D274" s="156"/>
      <c r="E274" s="156"/>
      <c r="F274" s="156">
        <v>1.9E-2</v>
      </c>
      <c r="G274" s="156">
        <v>4.8000000000000001E-2</v>
      </c>
      <c r="H274" s="156">
        <v>0.08</v>
      </c>
      <c r="I274" s="156">
        <v>0.111</v>
      </c>
      <c r="J274" s="156">
        <v>0.14299999999999999</v>
      </c>
      <c r="K274" s="156">
        <v>0.17499999999999999</v>
      </c>
      <c r="L274" s="156"/>
      <c r="M274" s="156"/>
      <c r="N274" s="156"/>
      <c r="O274" s="156"/>
      <c r="P274" s="2" t="s">
        <v>140</v>
      </c>
      <c r="Z274" s="5">
        <v>2.95</v>
      </c>
      <c r="AB274" s="112">
        <v>1.7999999999999999E-2</v>
      </c>
      <c r="AC274" s="112">
        <v>1.7999999999999999E-2</v>
      </c>
      <c r="AD274" s="112">
        <v>1.9E-2</v>
      </c>
      <c r="AE274" s="112">
        <v>4.8000000000000001E-2</v>
      </c>
      <c r="AF274" s="64">
        <v>0.08</v>
      </c>
      <c r="AG274" s="64">
        <v>0.111</v>
      </c>
      <c r="AH274" s="64">
        <v>0.14299999999999999</v>
      </c>
      <c r="AI274" s="64">
        <v>0.17499999999999999</v>
      </c>
      <c r="AJ274" s="24"/>
      <c r="AK274">
        <v>2.95</v>
      </c>
      <c r="AL274" s="75">
        <f t="shared" si="24"/>
        <v>45.418267796610166</v>
      </c>
      <c r="AM274" s="19"/>
      <c r="AN274" s="24"/>
    </row>
    <row r="275" spans="1:42" ht="14.5" thickBot="1" x14ac:dyDescent="0.35">
      <c r="A275" t="s">
        <v>129</v>
      </c>
      <c r="B275" s="5">
        <v>2.99</v>
      </c>
      <c r="C275" s="5">
        <f t="shared" si="23"/>
        <v>12.99</v>
      </c>
      <c r="D275" s="156"/>
      <c r="E275" s="156"/>
      <c r="F275" s="156">
        <v>1.9E-2</v>
      </c>
      <c r="G275" s="156">
        <v>4.8000000000000001E-2</v>
      </c>
      <c r="H275" s="156">
        <v>0.08</v>
      </c>
      <c r="I275" s="156">
        <v>0.111</v>
      </c>
      <c r="J275" s="156">
        <v>0.14299999999999999</v>
      </c>
      <c r="K275" s="156">
        <v>0.17499999999999999</v>
      </c>
      <c r="L275" s="156"/>
      <c r="M275" s="156"/>
      <c r="N275" s="156"/>
      <c r="O275" s="156"/>
      <c r="P275" s="2" t="s">
        <v>140</v>
      </c>
      <c r="Z275" s="5">
        <v>2.96</v>
      </c>
      <c r="AB275" s="112">
        <v>1.7999999999999999E-2</v>
      </c>
      <c r="AC275" s="112">
        <v>1.7999999999999999E-2</v>
      </c>
      <c r="AD275" s="112">
        <v>1.9E-2</v>
      </c>
      <c r="AE275" s="112">
        <v>4.8000000000000001E-2</v>
      </c>
      <c r="AF275" s="64">
        <v>0.08</v>
      </c>
      <c r="AG275" s="64">
        <v>0.111</v>
      </c>
      <c r="AH275" s="64">
        <v>0.14299999999999999</v>
      </c>
      <c r="AI275" s="64">
        <v>0.17499999999999999</v>
      </c>
      <c r="AJ275" s="24"/>
      <c r="AK275" s="24">
        <v>2.96</v>
      </c>
      <c r="AL275" s="75">
        <f t="shared" si="24"/>
        <v>45.264827702702704</v>
      </c>
      <c r="AM275" s="19"/>
      <c r="AN275" s="24"/>
    </row>
    <row r="276" spans="1:42" ht="14.5" thickBot="1" x14ac:dyDescent="0.35">
      <c r="A276" t="s">
        <v>129</v>
      </c>
      <c r="B276" s="5">
        <v>3</v>
      </c>
      <c r="C276" s="5">
        <f t="shared" si="23"/>
        <v>13</v>
      </c>
      <c r="D276" s="156"/>
      <c r="E276" s="156"/>
      <c r="F276" s="156">
        <v>1.9E-2</v>
      </c>
      <c r="G276" s="156">
        <v>4.8000000000000001E-2</v>
      </c>
      <c r="H276" s="156">
        <v>0.08</v>
      </c>
      <c r="I276" s="156">
        <v>0.111</v>
      </c>
      <c r="J276" s="156">
        <v>0.14299999999999999</v>
      </c>
      <c r="K276" s="156">
        <v>0.17499999999999999</v>
      </c>
      <c r="L276" s="156"/>
      <c r="M276" s="156"/>
      <c r="N276" s="156"/>
      <c r="O276" s="156"/>
      <c r="P276" s="2" t="s">
        <v>140</v>
      </c>
      <c r="Z276" s="5">
        <v>2.97</v>
      </c>
      <c r="AB276" s="112">
        <v>1.7999999999999999E-2</v>
      </c>
      <c r="AC276" s="112">
        <v>1.7999999999999999E-2</v>
      </c>
      <c r="AD276" s="112">
        <v>1.9E-2</v>
      </c>
      <c r="AE276" s="112">
        <v>4.8000000000000001E-2</v>
      </c>
      <c r="AF276" s="64">
        <v>0.08</v>
      </c>
      <c r="AG276" s="64">
        <v>0.111</v>
      </c>
      <c r="AH276" s="64">
        <v>0.14299999999999999</v>
      </c>
      <c r="AI276" s="64">
        <v>0.17499999999999999</v>
      </c>
      <c r="AJ276" s="24"/>
      <c r="AK276">
        <v>2.97</v>
      </c>
      <c r="AL276" s="75">
        <f t="shared" si="24"/>
        <v>45.112420875420874</v>
      </c>
      <c r="AM276" s="19"/>
      <c r="AN276" s="24"/>
    </row>
    <row r="277" spans="1:42" ht="14.5" thickBot="1" x14ac:dyDescent="0.35">
      <c r="Z277" s="5">
        <v>2.98</v>
      </c>
      <c r="AB277" s="112">
        <v>1.7999999999999999E-2</v>
      </c>
      <c r="AC277" s="112">
        <v>1.7999999999999999E-2</v>
      </c>
      <c r="AD277" s="112">
        <v>1.9E-2</v>
      </c>
      <c r="AE277" s="112">
        <v>4.8000000000000001E-2</v>
      </c>
      <c r="AF277" s="64">
        <v>0.08</v>
      </c>
      <c r="AG277" s="64">
        <v>0.111</v>
      </c>
      <c r="AH277" s="64">
        <v>0.14299999999999999</v>
      </c>
      <c r="AI277" s="64">
        <v>0.17499999999999999</v>
      </c>
      <c r="AJ277" s="24"/>
      <c r="AK277" s="24">
        <v>2.98</v>
      </c>
      <c r="AL277" s="75">
        <f t="shared" si="24"/>
        <v>44.96103691275168</v>
      </c>
      <c r="AM277" s="19"/>
      <c r="AN277" s="24"/>
    </row>
    <row r="278" spans="1:42" ht="14.5" thickBot="1" x14ac:dyDescent="0.35">
      <c r="A278" t="s">
        <v>131</v>
      </c>
      <c r="B278" s="21">
        <v>0</v>
      </c>
      <c r="C278" s="5">
        <f>VALUE(SUBSTITUTE(2&amp;B278," ",""))</f>
        <v>20</v>
      </c>
      <c r="F278" s="156"/>
      <c r="G278" s="156"/>
      <c r="H278" s="156"/>
      <c r="I278" s="156"/>
      <c r="J278" s="156"/>
      <c r="K278" s="156"/>
      <c r="L278" s="156"/>
      <c r="M278" s="156"/>
      <c r="N278" s="156"/>
      <c r="O278" s="156"/>
      <c r="P278" s="2" t="s">
        <v>156</v>
      </c>
      <c r="R278" s="22"/>
      <c r="S278" s="22"/>
      <c r="T278" s="22"/>
      <c r="U278" s="22"/>
      <c r="V278" s="22"/>
      <c r="W278" s="22"/>
      <c r="X278" s="22"/>
      <c r="Y278" s="22"/>
      <c r="Z278" s="5">
        <v>2.99</v>
      </c>
      <c r="AA278" s="37"/>
      <c r="AB278" s="112">
        <v>1.7999999999999999E-2</v>
      </c>
      <c r="AC278" s="112">
        <v>1.7999999999999999E-2</v>
      </c>
      <c r="AD278" s="112">
        <v>1.9E-2</v>
      </c>
      <c r="AE278" s="112">
        <v>4.8000000000000001E-2</v>
      </c>
      <c r="AF278" s="64">
        <v>0.08</v>
      </c>
      <c r="AG278" s="64">
        <v>0.111</v>
      </c>
      <c r="AH278" s="64">
        <v>0.14299999999999999</v>
      </c>
      <c r="AI278" s="64">
        <v>0.17499999999999999</v>
      </c>
      <c r="AJ278" s="24"/>
      <c r="AK278">
        <v>2.99</v>
      </c>
      <c r="AL278" s="75">
        <f t="shared" si="24"/>
        <v>44.810665551839463</v>
      </c>
      <c r="AM278" s="19"/>
      <c r="AN278" s="24"/>
    </row>
    <row r="279" spans="1:42" ht="14.5" thickBot="1" x14ac:dyDescent="0.35">
      <c r="A279" t="s">
        <v>131</v>
      </c>
      <c r="B279" s="21">
        <v>0.17</v>
      </c>
      <c r="C279" s="5">
        <f t="shared" ref="C279:C342" si="25">VALUE(SUBSTITUTE(2&amp;B279," ",""))</f>
        <v>20.170000000000002</v>
      </c>
      <c r="D279" s="156"/>
      <c r="E279" s="156"/>
      <c r="F279" s="55">
        <v>0.20699999999999999</v>
      </c>
      <c r="G279" s="55">
        <v>0.36399999999999999</v>
      </c>
      <c r="H279" s="156"/>
      <c r="I279" s="156"/>
      <c r="J279" s="156"/>
      <c r="K279" s="156"/>
      <c r="L279" s="156"/>
      <c r="M279" s="156"/>
      <c r="N279" s="156"/>
      <c r="O279" s="156"/>
      <c r="P279" s="2" t="s">
        <v>156</v>
      </c>
      <c r="R279" s="22"/>
      <c r="S279" s="22"/>
      <c r="T279" s="22"/>
      <c r="U279" s="22"/>
      <c r="V279" s="22"/>
      <c r="W279" s="22"/>
      <c r="X279" s="22"/>
      <c r="Y279" s="22"/>
      <c r="Z279" s="5">
        <v>3</v>
      </c>
      <c r="AA279" s="37"/>
      <c r="AB279" s="112">
        <v>1.7999999999999999E-2</v>
      </c>
      <c r="AC279" s="112">
        <v>1.7999999999999999E-2</v>
      </c>
      <c r="AD279" s="112">
        <v>1.9E-2</v>
      </c>
      <c r="AE279" s="112">
        <v>4.8000000000000001E-2</v>
      </c>
      <c r="AF279" s="64">
        <v>0.08</v>
      </c>
      <c r="AG279" s="64">
        <v>0.111</v>
      </c>
      <c r="AH279" s="64">
        <v>0.14299999999999999</v>
      </c>
      <c r="AI279" s="64">
        <v>0.17499999999999999</v>
      </c>
      <c r="AJ279" s="24"/>
      <c r="AK279" s="24">
        <v>3</v>
      </c>
      <c r="AL279" s="75">
        <f t="shared" si="24"/>
        <v>44.661296666666665</v>
      </c>
      <c r="AM279" s="19"/>
      <c r="AN279" s="24"/>
    </row>
    <row r="280" spans="1:42" ht="13" x14ac:dyDescent="0.3">
      <c r="A280" t="s">
        <v>131</v>
      </c>
      <c r="B280" s="21">
        <v>0.18</v>
      </c>
      <c r="C280" s="5">
        <f t="shared" si="25"/>
        <v>20.18</v>
      </c>
      <c r="D280" s="156"/>
      <c r="E280" s="156"/>
      <c r="F280" s="55">
        <v>0.20499999999999999</v>
      </c>
      <c r="G280" s="55">
        <v>0.35399999999999998</v>
      </c>
      <c r="H280" s="156"/>
      <c r="I280" s="156"/>
      <c r="J280" s="156"/>
      <c r="K280" s="156"/>
      <c r="L280" s="156"/>
      <c r="M280" s="156"/>
      <c r="N280" s="156"/>
      <c r="O280" s="156"/>
      <c r="P280" s="2" t="s">
        <v>156</v>
      </c>
      <c r="R280" s="22"/>
      <c r="S280" s="22"/>
      <c r="T280" s="22"/>
      <c r="U280" s="22"/>
      <c r="V280" s="22"/>
      <c r="W280" s="22"/>
      <c r="X280" s="22"/>
      <c r="Y280" s="22"/>
      <c r="AJ280" s="24"/>
      <c r="AK280" s="24"/>
      <c r="AL280" s="24"/>
      <c r="AM280" s="24"/>
      <c r="AN280" s="24"/>
    </row>
    <row r="281" spans="1:42" ht="13" x14ac:dyDescent="0.3">
      <c r="A281" t="s">
        <v>131</v>
      </c>
      <c r="B281" s="21">
        <v>0.19</v>
      </c>
      <c r="C281" s="5">
        <f t="shared" si="25"/>
        <v>20.190000000000001</v>
      </c>
      <c r="D281" s="156"/>
      <c r="E281" s="156"/>
      <c r="F281" s="55">
        <v>0.20200000000000001</v>
      </c>
      <c r="G281" s="55">
        <v>0.34499999999999997</v>
      </c>
      <c r="H281" s="156"/>
      <c r="I281" s="156"/>
      <c r="J281" s="156"/>
      <c r="K281" s="156"/>
      <c r="L281" s="156"/>
      <c r="M281" s="156"/>
      <c r="N281" s="156"/>
      <c r="O281" s="156"/>
      <c r="P281" s="2" t="s">
        <v>156</v>
      </c>
      <c r="R281" s="22"/>
      <c r="S281" s="22"/>
      <c r="T281" s="22"/>
      <c r="U281" s="22"/>
      <c r="V281" s="22"/>
      <c r="W281" s="22"/>
      <c r="X281" s="22"/>
      <c r="Y281" s="22"/>
      <c r="Z281" s="22"/>
      <c r="AA281" s="37"/>
      <c r="AD281" s="105"/>
      <c r="AE281" s="105"/>
      <c r="AF281" s="24"/>
      <c r="AG281" s="24"/>
      <c r="AH281" s="24"/>
      <c r="AI281" s="24"/>
      <c r="AJ281" s="24"/>
      <c r="AK281" s="24"/>
      <c r="AL281" s="24"/>
      <c r="AM281" s="24"/>
      <c r="AN281" s="24"/>
    </row>
    <row r="282" spans="1:42" ht="13" x14ac:dyDescent="0.3">
      <c r="A282" t="s">
        <v>131</v>
      </c>
      <c r="B282" s="21">
        <v>0.2</v>
      </c>
      <c r="C282" s="5">
        <f t="shared" si="25"/>
        <v>20.2</v>
      </c>
      <c r="D282" s="156"/>
      <c r="E282" s="156"/>
      <c r="F282" s="55">
        <v>0.2</v>
      </c>
      <c r="G282" s="55">
        <v>0.33500000000000002</v>
      </c>
      <c r="H282" s="156"/>
      <c r="I282" s="156"/>
      <c r="J282" s="156"/>
      <c r="K282" s="156"/>
      <c r="L282" s="156"/>
      <c r="M282" s="156"/>
      <c r="N282" s="156"/>
      <c r="O282" s="156"/>
      <c r="P282" s="2" t="s">
        <v>156</v>
      </c>
      <c r="R282" s="22"/>
      <c r="S282" s="22"/>
      <c r="T282" s="22"/>
      <c r="U282" s="22"/>
      <c r="V282" s="22"/>
      <c r="W282" s="22"/>
      <c r="X282" s="22"/>
      <c r="Y282" s="22"/>
      <c r="Z282" s="22"/>
      <c r="AA282" s="37"/>
      <c r="AD282" s="105"/>
      <c r="AE282" s="105"/>
      <c r="AF282" s="24"/>
      <c r="AG282" s="24"/>
      <c r="AH282" s="24"/>
      <c r="AI282" s="24"/>
      <c r="AJ282" s="24"/>
      <c r="AK282" s="24"/>
      <c r="AL282" s="24"/>
      <c r="AM282" s="24"/>
      <c r="AN282" s="24"/>
    </row>
    <row r="283" spans="1:42" ht="13" x14ac:dyDescent="0.3">
      <c r="A283" t="s">
        <v>131</v>
      </c>
      <c r="B283" s="21">
        <v>0.21</v>
      </c>
      <c r="C283" s="5">
        <f t="shared" si="25"/>
        <v>20.21</v>
      </c>
      <c r="D283" s="156"/>
      <c r="E283" s="156"/>
      <c r="F283" s="55">
        <v>0.19800000000000001</v>
      </c>
      <c r="G283" s="55">
        <v>0.32500000000000001</v>
      </c>
      <c r="H283" s="156"/>
      <c r="I283" s="156"/>
      <c r="J283" s="156"/>
      <c r="K283" s="156"/>
      <c r="L283" s="156"/>
      <c r="M283" s="156"/>
      <c r="N283" s="156"/>
      <c r="O283" s="156"/>
      <c r="P283" s="2" t="s">
        <v>156</v>
      </c>
      <c r="R283" s="22"/>
      <c r="S283" s="22"/>
      <c r="T283" s="22"/>
      <c r="U283" s="22"/>
      <c r="V283" s="22"/>
      <c r="W283" s="22"/>
      <c r="X283" s="22"/>
      <c r="Y283" s="22"/>
      <c r="Z283" s="22"/>
      <c r="AA283" s="37"/>
      <c r="AD283" s="105"/>
      <c r="AE283" s="105"/>
      <c r="AF283" s="24"/>
      <c r="AG283" s="24"/>
      <c r="AH283" s="24"/>
      <c r="AI283" s="24"/>
      <c r="AJ283" s="24"/>
      <c r="AK283" s="24"/>
      <c r="AL283" s="24"/>
      <c r="AM283" s="24"/>
      <c r="AN283" s="24"/>
    </row>
    <row r="284" spans="1:42" ht="14.5" thickBot="1" x14ac:dyDescent="0.35">
      <c r="A284" t="s">
        <v>131</v>
      </c>
      <c r="B284" s="21">
        <v>0.22</v>
      </c>
      <c r="C284" s="5">
        <f t="shared" si="25"/>
        <v>20.22</v>
      </c>
      <c r="D284" s="156"/>
      <c r="E284" s="156"/>
      <c r="F284" s="55">
        <v>0.19500000000000001</v>
      </c>
      <c r="G284" s="55">
        <v>0.316</v>
      </c>
      <c r="H284" s="156"/>
      <c r="I284" s="156"/>
      <c r="J284" s="156"/>
      <c r="K284" s="156"/>
      <c r="L284" s="156"/>
      <c r="M284" s="156"/>
      <c r="N284" s="156"/>
      <c r="O284" s="156"/>
      <c r="P284" s="2" t="s">
        <v>156</v>
      </c>
      <c r="R284" s="22"/>
      <c r="S284" s="22"/>
      <c r="T284" s="22"/>
      <c r="U284" s="22"/>
      <c r="V284" s="22"/>
      <c r="W284" s="22"/>
      <c r="X284" s="22"/>
      <c r="Y284" s="22"/>
      <c r="Z284" s="67"/>
      <c r="AA284" s="114" t="s">
        <v>91</v>
      </c>
      <c r="AB284" s="114" t="s">
        <v>157</v>
      </c>
      <c r="AC284" s="114" t="s">
        <v>158</v>
      </c>
      <c r="AD284" s="114" t="s">
        <v>159</v>
      </c>
      <c r="AE284" s="114" t="s">
        <v>160</v>
      </c>
      <c r="AF284" s="68" t="s">
        <v>161</v>
      </c>
      <c r="AI284" s="24"/>
      <c r="AJ284" s="24"/>
      <c r="AK284" s="24"/>
      <c r="AL284" s="24"/>
      <c r="AM284" s="24"/>
      <c r="AN284" s="24"/>
    </row>
    <row r="285" spans="1:42" ht="13.5" thickBot="1" x14ac:dyDescent="0.35">
      <c r="A285" t="s">
        <v>131</v>
      </c>
      <c r="B285" s="21">
        <v>0.23</v>
      </c>
      <c r="C285" s="5">
        <f t="shared" si="25"/>
        <v>20.23</v>
      </c>
      <c r="D285" s="156"/>
      <c r="E285" s="156"/>
      <c r="F285" s="55">
        <v>0.193</v>
      </c>
      <c r="G285" s="55">
        <v>0.30599999999999999</v>
      </c>
      <c r="H285" s="55">
        <v>0.39300000000000002</v>
      </c>
      <c r="I285" s="156"/>
      <c r="J285" s="156"/>
      <c r="K285" s="156"/>
      <c r="L285" s="156"/>
      <c r="M285" s="156"/>
      <c r="N285" s="156"/>
      <c r="O285" s="156"/>
      <c r="P285" s="2" t="s">
        <v>156</v>
      </c>
      <c r="R285" s="37"/>
      <c r="S285" s="37"/>
      <c r="T285" s="37"/>
      <c r="U285" s="22"/>
      <c r="V285" s="22"/>
      <c r="W285" s="22"/>
      <c r="X285" s="22"/>
      <c r="Z285" s="21">
        <v>0</v>
      </c>
      <c r="AA285" s="55">
        <v>0</v>
      </c>
      <c r="AI285" s="24"/>
      <c r="AJ285" s="24"/>
      <c r="AK285" s="24"/>
      <c r="AL285" s="24"/>
      <c r="AM285" s="24"/>
      <c r="AN285" s="24"/>
    </row>
    <row r="286" spans="1:42" ht="17.5" thickBot="1" x14ac:dyDescent="0.35">
      <c r="A286" t="s">
        <v>131</v>
      </c>
      <c r="B286" s="21">
        <v>0.24</v>
      </c>
      <c r="C286" s="5">
        <f t="shared" si="25"/>
        <v>20.239999999999998</v>
      </c>
      <c r="D286" s="156"/>
      <c r="E286" s="156"/>
      <c r="F286" s="55">
        <v>0.185</v>
      </c>
      <c r="G286" s="55">
        <v>0.29499999999999998</v>
      </c>
      <c r="H286" s="55">
        <v>0.38200000000000001</v>
      </c>
      <c r="I286" s="156"/>
      <c r="J286" s="156"/>
      <c r="K286" s="156"/>
      <c r="L286" s="156"/>
      <c r="M286" s="156"/>
      <c r="N286" s="156"/>
      <c r="O286" s="156"/>
      <c r="P286" s="2" t="s">
        <v>156</v>
      </c>
      <c r="R286" s="37"/>
      <c r="S286" s="37"/>
      <c r="T286" s="37"/>
      <c r="U286" s="22"/>
      <c r="V286" s="22"/>
      <c r="W286" s="22"/>
      <c r="X286" s="22"/>
      <c r="Z286" s="21">
        <v>0.17</v>
      </c>
      <c r="AA286" s="115">
        <v>0.17</v>
      </c>
      <c r="AB286" s="116">
        <v>0.20699999999999999</v>
      </c>
      <c r="AC286" s="116">
        <v>0.36399999999999999</v>
      </c>
      <c r="AD286" s="161" t="s">
        <v>130</v>
      </c>
      <c r="AE286" s="161" t="s">
        <v>130</v>
      </c>
      <c r="AF286" s="162" t="s">
        <v>130</v>
      </c>
      <c r="AH286">
        <v>0.20699999999999999</v>
      </c>
      <c r="AI286">
        <v>0.36399999999999999</v>
      </c>
      <c r="AJ286" s="154" t="s">
        <v>130</v>
      </c>
      <c r="AK286" s="154" t="s">
        <v>130</v>
      </c>
      <c r="AL286" s="154" t="s">
        <v>130</v>
      </c>
      <c r="AM286" s="24"/>
      <c r="AN286" s="24"/>
      <c r="AP286" s="96"/>
    </row>
    <row r="287" spans="1:42" ht="17.5" thickBot="1" x14ac:dyDescent="0.35">
      <c r="A287" t="s">
        <v>131</v>
      </c>
      <c r="B287" s="21">
        <v>0.25</v>
      </c>
      <c r="C287" s="5">
        <f t="shared" si="25"/>
        <v>20.25</v>
      </c>
      <c r="D287" s="156"/>
      <c r="E287" s="156"/>
      <c r="F287" s="55">
        <v>0.17799999999999999</v>
      </c>
      <c r="G287" s="55">
        <v>0.28399999999999997</v>
      </c>
      <c r="H287" s="55">
        <v>0.37</v>
      </c>
      <c r="I287" s="156"/>
      <c r="J287" s="156"/>
      <c r="K287" s="156"/>
      <c r="L287" s="156"/>
      <c r="M287" s="156"/>
      <c r="N287" s="156"/>
      <c r="O287" s="156"/>
      <c r="P287" s="2" t="s">
        <v>156</v>
      </c>
      <c r="R287" s="37"/>
      <c r="S287" s="37"/>
      <c r="T287" s="37"/>
      <c r="U287" s="22"/>
      <c r="V287" s="22"/>
      <c r="W287" s="22"/>
      <c r="X287" s="22"/>
      <c r="Z287" s="21">
        <v>0.18</v>
      </c>
      <c r="AB287" s="117">
        <f t="shared" ref="AB287:AC291" si="26">AB286+(AB$292-AB$286)/(($Z292-$Z286)*100)</f>
        <v>0.20466666666666666</v>
      </c>
      <c r="AC287" s="117">
        <f t="shared" si="26"/>
        <v>0.35433333333333333</v>
      </c>
      <c r="AD287" s="161" t="s">
        <v>130</v>
      </c>
      <c r="AE287" s="161" t="s">
        <v>130</v>
      </c>
      <c r="AF287" s="162" t="s">
        <v>130</v>
      </c>
      <c r="AH287">
        <v>0.20499999999999999</v>
      </c>
      <c r="AI287">
        <v>0.35399999999999998</v>
      </c>
      <c r="AJ287" s="154" t="s">
        <v>130</v>
      </c>
      <c r="AK287" s="154" t="s">
        <v>130</v>
      </c>
      <c r="AL287" s="154" t="s">
        <v>130</v>
      </c>
      <c r="AM287" s="24"/>
      <c r="AN287" s="24"/>
      <c r="AP287" s="98"/>
    </row>
    <row r="288" spans="1:42" ht="17.5" thickBot="1" x14ac:dyDescent="0.35">
      <c r="A288" t="s">
        <v>131</v>
      </c>
      <c r="B288" s="21">
        <v>0.26</v>
      </c>
      <c r="C288" s="5">
        <f t="shared" si="25"/>
        <v>20.260000000000002</v>
      </c>
      <c r="D288" s="156"/>
      <c r="E288" s="156"/>
      <c r="F288" s="55">
        <v>0.17</v>
      </c>
      <c r="G288" s="55">
        <v>0.27200000000000002</v>
      </c>
      <c r="H288" s="55">
        <v>0.35899999999999999</v>
      </c>
      <c r="I288" s="156"/>
      <c r="J288" s="156"/>
      <c r="K288" s="156"/>
      <c r="L288" s="156"/>
      <c r="M288" s="156"/>
      <c r="N288" s="156"/>
      <c r="O288" s="156"/>
      <c r="P288" s="2" t="s">
        <v>156</v>
      </c>
      <c r="R288" s="37"/>
      <c r="S288" s="37"/>
      <c r="T288" s="37"/>
      <c r="U288" s="22"/>
      <c r="V288" s="22"/>
      <c r="W288" s="22"/>
      <c r="X288" s="22"/>
      <c r="Z288" s="21">
        <v>0.19</v>
      </c>
      <c r="AB288" s="117">
        <f t="shared" si="26"/>
        <v>0.20233333333333334</v>
      </c>
      <c r="AC288" s="117">
        <f t="shared" si="26"/>
        <v>0.34466666666666668</v>
      </c>
      <c r="AD288" s="161" t="s">
        <v>130</v>
      </c>
      <c r="AE288" s="161" t="s">
        <v>130</v>
      </c>
      <c r="AF288" s="162" t="s">
        <v>130</v>
      </c>
      <c r="AH288">
        <v>0.20200000000000001</v>
      </c>
      <c r="AI288">
        <v>0.34499999999999997</v>
      </c>
      <c r="AJ288" s="154" t="s">
        <v>130</v>
      </c>
      <c r="AK288" s="154" t="s">
        <v>130</v>
      </c>
      <c r="AL288" s="154" t="s">
        <v>130</v>
      </c>
      <c r="AM288" s="24"/>
      <c r="AN288" s="24"/>
      <c r="AP288" s="98"/>
    </row>
    <row r="289" spans="1:42" ht="17.5" thickBot="1" x14ac:dyDescent="0.35">
      <c r="A289" t="s">
        <v>131</v>
      </c>
      <c r="B289" s="21">
        <v>0.27</v>
      </c>
      <c r="C289" s="5">
        <f t="shared" si="25"/>
        <v>20.27</v>
      </c>
      <c r="D289" s="156"/>
      <c r="E289" s="156"/>
      <c r="F289" s="55">
        <v>0.16200000000000001</v>
      </c>
      <c r="G289" s="55">
        <v>0.26100000000000001</v>
      </c>
      <c r="H289" s="55">
        <v>0.34699999999999998</v>
      </c>
      <c r="I289" s="156"/>
      <c r="J289" s="156"/>
      <c r="K289" s="156"/>
      <c r="L289" s="156"/>
      <c r="M289" s="156"/>
      <c r="N289" s="156"/>
      <c r="O289" s="156"/>
      <c r="P289" s="2" t="s">
        <v>156</v>
      </c>
      <c r="R289" s="37"/>
      <c r="S289" s="37"/>
      <c r="T289" s="37"/>
      <c r="U289" s="22"/>
      <c r="V289" s="22"/>
      <c r="W289" s="22"/>
      <c r="X289" s="22"/>
      <c r="Z289" s="21">
        <v>0.2</v>
      </c>
      <c r="AB289" s="117">
        <f t="shared" si="26"/>
        <v>0.2</v>
      </c>
      <c r="AC289" s="117">
        <f t="shared" si="26"/>
        <v>0.33500000000000002</v>
      </c>
      <c r="AD289" s="161" t="s">
        <v>130</v>
      </c>
      <c r="AE289" s="161" t="s">
        <v>130</v>
      </c>
      <c r="AF289" s="162" t="s">
        <v>130</v>
      </c>
      <c r="AH289">
        <v>0.2</v>
      </c>
      <c r="AI289">
        <v>0.33500000000000002</v>
      </c>
      <c r="AJ289" s="154" t="s">
        <v>130</v>
      </c>
      <c r="AK289" s="154" t="s">
        <v>130</v>
      </c>
      <c r="AL289" s="154" t="s">
        <v>130</v>
      </c>
      <c r="AM289" s="24"/>
      <c r="AN289" s="24"/>
      <c r="AP289" s="98"/>
    </row>
    <row r="290" spans="1:42" ht="17.5" thickBot="1" x14ac:dyDescent="0.35">
      <c r="A290" t="s">
        <v>131</v>
      </c>
      <c r="B290" s="21">
        <v>0.28000000000000003</v>
      </c>
      <c r="C290" s="5">
        <f t="shared" si="25"/>
        <v>20.28</v>
      </c>
      <c r="D290" s="156"/>
      <c r="E290" s="156"/>
      <c r="F290" s="55">
        <v>0.155</v>
      </c>
      <c r="G290" s="55">
        <v>0.252</v>
      </c>
      <c r="H290" s="55">
        <v>0.33600000000000002</v>
      </c>
      <c r="I290" s="156"/>
      <c r="J290" s="156"/>
      <c r="K290" s="156"/>
      <c r="L290" s="156"/>
      <c r="M290" s="156"/>
      <c r="N290" s="156"/>
      <c r="O290" s="156"/>
      <c r="P290" s="2" t="s">
        <v>156</v>
      </c>
      <c r="R290" s="37"/>
      <c r="S290" s="37"/>
      <c r="T290" s="37"/>
      <c r="U290" s="22"/>
      <c r="V290" s="22"/>
      <c r="W290" s="22"/>
      <c r="X290" s="22"/>
      <c r="Z290" s="21">
        <v>0.21</v>
      </c>
      <c r="AB290" s="117">
        <f t="shared" si="26"/>
        <v>0.19766666666666668</v>
      </c>
      <c r="AC290" s="117">
        <f t="shared" si="26"/>
        <v>0.32533333333333336</v>
      </c>
      <c r="AD290" s="161" t="s">
        <v>130</v>
      </c>
      <c r="AE290" s="161" t="s">
        <v>130</v>
      </c>
      <c r="AF290" s="162" t="s">
        <v>130</v>
      </c>
      <c r="AH290">
        <v>0.19800000000000001</v>
      </c>
      <c r="AI290">
        <v>0.32500000000000001</v>
      </c>
      <c r="AJ290" s="154" t="s">
        <v>130</v>
      </c>
      <c r="AK290" s="154" t="s">
        <v>130</v>
      </c>
      <c r="AL290" s="154" t="s">
        <v>130</v>
      </c>
      <c r="AM290" s="24"/>
      <c r="AN290" s="24"/>
      <c r="AP290" s="98"/>
    </row>
    <row r="291" spans="1:42" ht="17.5" thickBot="1" x14ac:dyDescent="0.35">
      <c r="A291" t="s">
        <v>131</v>
      </c>
      <c r="B291" s="21">
        <v>0.28999999999999998</v>
      </c>
      <c r="C291" s="5">
        <f t="shared" si="25"/>
        <v>20.29</v>
      </c>
      <c r="D291" s="156"/>
      <c r="E291" s="156"/>
      <c r="F291" s="55">
        <v>0.14799999999999999</v>
      </c>
      <c r="G291" s="55">
        <v>0.24199999999999999</v>
      </c>
      <c r="H291" s="55">
        <v>0.32400000000000001</v>
      </c>
      <c r="I291" s="156"/>
      <c r="J291" s="156"/>
      <c r="K291" s="156"/>
      <c r="L291" s="156"/>
      <c r="M291" s="156"/>
      <c r="N291" s="156"/>
      <c r="O291" s="156"/>
      <c r="P291" s="2" t="s">
        <v>156</v>
      </c>
      <c r="R291" s="37"/>
      <c r="S291" s="37"/>
      <c r="T291" s="37"/>
      <c r="U291" s="22"/>
      <c r="V291" s="22"/>
      <c r="W291" s="22"/>
      <c r="X291" s="22"/>
      <c r="Z291" s="21">
        <v>0.22</v>
      </c>
      <c r="AB291" s="117">
        <f t="shared" si="26"/>
        <v>0.19533333333333336</v>
      </c>
      <c r="AC291" s="117">
        <f t="shared" si="26"/>
        <v>0.31566666666666671</v>
      </c>
      <c r="AD291" s="161" t="s">
        <v>130</v>
      </c>
      <c r="AE291" s="161" t="s">
        <v>130</v>
      </c>
      <c r="AF291" s="162" t="s">
        <v>130</v>
      </c>
      <c r="AH291">
        <v>0.19500000000000001</v>
      </c>
      <c r="AI291">
        <v>0.316</v>
      </c>
      <c r="AJ291" s="154" t="s">
        <v>130</v>
      </c>
      <c r="AK291" s="154" t="s">
        <v>130</v>
      </c>
      <c r="AL291" s="154" t="s">
        <v>130</v>
      </c>
      <c r="AM291" s="24"/>
      <c r="AN291" s="24"/>
      <c r="AP291" s="98"/>
    </row>
    <row r="292" spans="1:42" ht="17.5" thickBot="1" x14ac:dyDescent="0.35">
      <c r="A292" t="s">
        <v>131</v>
      </c>
      <c r="B292" s="21">
        <v>0.3</v>
      </c>
      <c r="C292" s="5">
        <f t="shared" si="25"/>
        <v>20.3</v>
      </c>
      <c r="D292" s="156"/>
      <c r="E292" s="156"/>
      <c r="F292" s="55">
        <v>0.14299999999999999</v>
      </c>
      <c r="G292" s="55">
        <v>0.23499999999999999</v>
      </c>
      <c r="H292" s="55">
        <v>0.315</v>
      </c>
      <c r="I292" s="156"/>
      <c r="J292" s="156"/>
      <c r="K292" s="156"/>
      <c r="L292" s="156"/>
      <c r="M292" s="156"/>
      <c r="N292" s="156"/>
      <c r="O292" s="156"/>
      <c r="P292" s="2" t="s">
        <v>156</v>
      </c>
      <c r="R292" s="37"/>
      <c r="S292" s="37"/>
      <c r="T292" s="37"/>
      <c r="U292" s="22"/>
      <c r="V292" s="22"/>
      <c r="W292" s="22"/>
      <c r="X292" s="22"/>
      <c r="Z292" s="21">
        <v>0.23</v>
      </c>
      <c r="AA292" s="116">
        <v>0.23</v>
      </c>
      <c r="AB292" s="116">
        <v>0.193</v>
      </c>
      <c r="AC292" s="116">
        <v>0.30599999999999999</v>
      </c>
      <c r="AD292" s="116">
        <v>0.39300000000000002</v>
      </c>
      <c r="AE292" s="161" t="s">
        <v>130</v>
      </c>
      <c r="AF292" s="162" t="s">
        <v>130</v>
      </c>
      <c r="AH292">
        <v>0.193</v>
      </c>
      <c r="AI292">
        <v>0.30599999999999999</v>
      </c>
      <c r="AJ292">
        <v>0.39300000000000002</v>
      </c>
      <c r="AK292" s="154" t="s">
        <v>130</v>
      </c>
      <c r="AL292" s="154" t="s">
        <v>130</v>
      </c>
      <c r="AM292" s="24"/>
      <c r="AN292" s="24"/>
      <c r="AP292" s="98"/>
    </row>
    <row r="293" spans="1:42" ht="17.5" thickBot="1" x14ac:dyDescent="0.35">
      <c r="A293" t="s">
        <v>131</v>
      </c>
      <c r="B293" s="21">
        <v>0.31</v>
      </c>
      <c r="C293" s="5">
        <f t="shared" si="25"/>
        <v>20.309999999999999</v>
      </c>
      <c r="D293" s="156"/>
      <c r="E293" s="156"/>
      <c r="F293" s="55">
        <v>0.13700000000000001</v>
      </c>
      <c r="G293" s="55">
        <v>0.22700000000000001</v>
      </c>
      <c r="H293" s="55">
        <v>0.307</v>
      </c>
      <c r="I293" s="156"/>
      <c r="J293" s="156"/>
      <c r="K293" s="156"/>
      <c r="L293" s="156"/>
      <c r="M293" s="156"/>
      <c r="N293" s="156"/>
      <c r="O293" s="156"/>
      <c r="P293" s="2" t="s">
        <v>156</v>
      </c>
      <c r="R293" s="37"/>
      <c r="S293" s="37"/>
      <c r="T293" s="37"/>
      <c r="U293" s="22"/>
      <c r="V293" s="22"/>
      <c r="W293" s="22"/>
      <c r="X293" s="22"/>
      <c r="Z293" s="21">
        <v>0.24</v>
      </c>
      <c r="AB293" s="117">
        <f t="shared" ref="AB293:AD295" si="27">AB292+(AB$296-AB$292)/(($Z296-$Z292)*100)</f>
        <v>0.18525</v>
      </c>
      <c r="AC293" s="117">
        <f t="shared" si="27"/>
        <v>0.29475000000000001</v>
      </c>
      <c r="AD293" s="117">
        <f t="shared" si="27"/>
        <v>0.38150000000000001</v>
      </c>
      <c r="AE293" s="161" t="s">
        <v>130</v>
      </c>
      <c r="AF293" s="162" t="s">
        <v>130</v>
      </c>
      <c r="AH293">
        <v>0.185</v>
      </c>
      <c r="AI293">
        <v>0.29499999999999998</v>
      </c>
      <c r="AJ293">
        <v>0.38200000000000001</v>
      </c>
      <c r="AK293" s="154" t="s">
        <v>130</v>
      </c>
      <c r="AL293" s="154" t="s">
        <v>130</v>
      </c>
      <c r="AM293" s="24"/>
      <c r="AN293" s="24"/>
      <c r="AP293" s="98"/>
    </row>
    <row r="294" spans="1:42" ht="17.5" thickBot="1" x14ac:dyDescent="0.35">
      <c r="A294" t="s">
        <v>131</v>
      </c>
      <c r="B294" s="21">
        <v>0.32</v>
      </c>
      <c r="C294" s="5">
        <f t="shared" si="25"/>
        <v>20.32</v>
      </c>
      <c r="D294" s="156"/>
      <c r="E294" s="156"/>
      <c r="F294" s="55">
        <v>0.13200000000000001</v>
      </c>
      <c r="G294" s="55">
        <v>0.22</v>
      </c>
      <c r="H294" s="55">
        <v>0.29799999999999999</v>
      </c>
      <c r="I294" s="156"/>
      <c r="J294" s="156"/>
      <c r="K294" s="156"/>
      <c r="L294" s="156"/>
      <c r="M294" s="156"/>
      <c r="N294" s="156"/>
      <c r="O294" s="156"/>
      <c r="P294" s="2" t="s">
        <v>156</v>
      </c>
      <c r="R294" s="37"/>
      <c r="S294" s="37"/>
      <c r="T294" s="37"/>
      <c r="U294" s="22"/>
      <c r="V294" s="22"/>
      <c r="W294" s="22"/>
      <c r="X294" s="22"/>
      <c r="Z294" s="21">
        <v>0.25</v>
      </c>
      <c r="AB294" s="117">
        <f t="shared" si="27"/>
        <v>0.17749999999999999</v>
      </c>
      <c r="AC294" s="117">
        <f t="shared" si="27"/>
        <v>0.28350000000000003</v>
      </c>
      <c r="AD294" s="117">
        <f t="shared" si="27"/>
        <v>0.37</v>
      </c>
      <c r="AE294" s="161" t="s">
        <v>130</v>
      </c>
      <c r="AF294" s="162" t="s">
        <v>130</v>
      </c>
      <c r="AH294">
        <v>0.17799999999999999</v>
      </c>
      <c r="AI294">
        <v>0.28399999999999997</v>
      </c>
      <c r="AJ294">
        <v>0.37</v>
      </c>
      <c r="AK294" s="154" t="s">
        <v>130</v>
      </c>
      <c r="AL294" s="154" t="s">
        <v>130</v>
      </c>
      <c r="AM294" s="24"/>
      <c r="AN294" s="24"/>
      <c r="AP294" s="98"/>
    </row>
    <row r="295" spans="1:42" ht="17.5" thickBot="1" x14ac:dyDescent="0.35">
      <c r="A295" t="s">
        <v>131</v>
      </c>
      <c r="B295" s="21">
        <v>0.33</v>
      </c>
      <c r="C295" s="5">
        <f t="shared" si="25"/>
        <v>20.329999999999998</v>
      </c>
      <c r="D295" s="156"/>
      <c r="E295" s="156"/>
      <c r="F295" s="55">
        <v>0.126</v>
      </c>
      <c r="G295" s="55">
        <v>0.21299999999999999</v>
      </c>
      <c r="H295" s="55">
        <v>0.28999999999999998</v>
      </c>
      <c r="I295" s="156"/>
      <c r="J295" s="156"/>
      <c r="K295" s="156"/>
      <c r="L295" s="156"/>
      <c r="M295" s="156"/>
      <c r="N295" s="156"/>
      <c r="O295" s="156"/>
      <c r="P295" s="2" t="s">
        <v>156</v>
      </c>
      <c r="R295" s="37"/>
      <c r="S295" s="37"/>
      <c r="T295" s="37"/>
      <c r="U295" s="22"/>
      <c r="V295" s="22"/>
      <c r="W295" s="22"/>
      <c r="X295" s="22"/>
      <c r="Z295" s="21">
        <v>0.26</v>
      </c>
      <c r="AB295" s="117">
        <f t="shared" si="27"/>
        <v>0.16974999999999998</v>
      </c>
      <c r="AC295" s="117">
        <f t="shared" si="27"/>
        <v>0.27225000000000005</v>
      </c>
      <c r="AD295" s="117">
        <f t="shared" si="27"/>
        <v>0.35849999999999999</v>
      </c>
      <c r="AE295" s="161" t="s">
        <v>130</v>
      </c>
      <c r="AF295" s="162" t="s">
        <v>130</v>
      </c>
      <c r="AH295">
        <v>0.17</v>
      </c>
      <c r="AI295">
        <v>0.27200000000000002</v>
      </c>
      <c r="AJ295">
        <v>0.35899999999999999</v>
      </c>
      <c r="AK295" s="154" t="s">
        <v>130</v>
      </c>
      <c r="AL295" s="154" t="s">
        <v>130</v>
      </c>
      <c r="AM295" s="24"/>
      <c r="AN295" s="24"/>
      <c r="AP295" s="98"/>
    </row>
    <row r="296" spans="1:42" ht="17.5" thickBot="1" x14ac:dyDescent="0.35">
      <c r="A296" t="s">
        <v>131</v>
      </c>
      <c r="B296" s="21">
        <v>0.34</v>
      </c>
      <c r="C296" s="5">
        <f t="shared" si="25"/>
        <v>20.34</v>
      </c>
      <c r="D296" s="156"/>
      <c r="E296" s="156"/>
      <c r="F296" s="55">
        <v>0.11899999999999999</v>
      </c>
      <c r="G296" s="55">
        <v>0.20300000000000001</v>
      </c>
      <c r="H296" s="55">
        <v>0.27900000000000003</v>
      </c>
      <c r="I296" s="156"/>
      <c r="J296" s="156"/>
      <c r="K296" s="156"/>
      <c r="L296" s="156"/>
      <c r="M296" s="156"/>
      <c r="N296" s="156"/>
      <c r="O296" s="156"/>
      <c r="P296" s="2" t="s">
        <v>156</v>
      </c>
      <c r="R296" s="37"/>
      <c r="S296" s="37"/>
      <c r="T296" s="37"/>
      <c r="U296" s="22"/>
      <c r="V296" s="22"/>
      <c r="W296" s="22"/>
      <c r="X296" s="22"/>
      <c r="Z296" s="21">
        <v>0.27</v>
      </c>
      <c r="AA296" s="116">
        <v>0.27</v>
      </c>
      <c r="AB296" s="116">
        <v>0.16200000000000001</v>
      </c>
      <c r="AC296" s="116">
        <v>0.26100000000000001</v>
      </c>
      <c r="AD296" s="116">
        <v>0.34699999999999998</v>
      </c>
      <c r="AE296" s="161" t="s">
        <v>130</v>
      </c>
      <c r="AF296" s="162" t="s">
        <v>130</v>
      </c>
      <c r="AH296">
        <v>0.16200000000000001</v>
      </c>
      <c r="AI296">
        <v>0.26100000000000001</v>
      </c>
      <c r="AJ296">
        <v>0.34699999999999998</v>
      </c>
      <c r="AK296" s="154" t="s">
        <v>130</v>
      </c>
      <c r="AL296" s="154" t="s">
        <v>130</v>
      </c>
      <c r="AM296" s="24"/>
      <c r="AN296" s="24"/>
      <c r="AP296" s="98"/>
    </row>
    <row r="297" spans="1:42" ht="17.5" thickBot="1" x14ac:dyDescent="0.35">
      <c r="A297" t="s">
        <v>131</v>
      </c>
      <c r="B297" s="21">
        <v>0.35</v>
      </c>
      <c r="C297" s="5">
        <f t="shared" si="25"/>
        <v>20.350000000000001</v>
      </c>
      <c r="D297" s="156"/>
      <c r="E297" s="156"/>
      <c r="F297" s="55">
        <v>0.115</v>
      </c>
      <c r="G297" s="55">
        <v>0.19800000000000001</v>
      </c>
      <c r="H297" s="55">
        <v>0.27300000000000002</v>
      </c>
      <c r="I297" s="156"/>
      <c r="J297" s="156"/>
      <c r="K297" s="156"/>
      <c r="L297" s="156"/>
      <c r="M297" s="156"/>
      <c r="N297" s="156"/>
      <c r="O297" s="156"/>
      <c r="P297" s="2" t="s">
        <v>156</v>
      </c>
      <c r="R297" s="37"/>
      <c r="S297" s="37"/>
      <c r="T297" s="37"/>
      <c r="U297" s="22"/>
      <c r="V297" s="22"/>
      <c r="W297" s="22"/>
      <c r="X297" s="22"/>
      <c r="Z297" s="21">
        <v>0.28000000000000003</v>
      </c>
      <c r="AA297" s="116">
        <v>0.28000000000000003</v>
      </c>
      <c r="AB297" s="116">
        <v>0.155</v>
      </c>
      <c r="AC297" s="116">
        <v>0.252</v>
      </c>
      <c r="AD297" s="116">
        <v>0.33600000000000002</v>
      </c>
      <c r="AE297" s="161" t="s">
        <v>130</v>
      </c>
      <c r="AF297" s="162" t="s">
        <v>130</v>
      </c>
      <c r="AH297">
        <v>0.155</v>
      </c>
      <c r="AI297">
        <v>0.252</v>
      </c>
      <c r="AJ297">
        <v>0.33600000000000002</v>
      </c>
      <c r="AK297" s="154" t="s">
        <v>130</v>
      </c>
      <c r="AL297" s="154" t="s">
        <v>130</v>
      </c>
      <c r="AM297" s="24"/>
      <c r="AN297" s="24"/>
      <c r="AP297" s="98"/>
    </row>
    <row r="298" spans="1:42" ht="17.5" thickBot="1" x14ac:dyDescent="0.35">
      <c r="A298" t="s">
        <v>131</v>
      </c>
      <c r="B298" s="21">
        <v>0.36</v>
      </c>
      <c r="C298" s="5">
        <f t="shared" si="25"/>
        <v>20.36</v>
      </c>
      <c r="D298" s="156"/>
      <c r="E298" s="156"/>
      <c r="F298" s="55">
        <v>0.112</v>
      </c>
      <c r="G298" s="55">
        <v>0.193</v>
      </c>
      <c r="H298" s="55">
        <v>0.26800000000000002</v>
      </c>
      <c r="I298" s="156"/>
      <c r="J298" s="156"/>
      <c r="K298" s="156"/>
      <c r="L298" s="156"/>
      <c r="M298" s="156"/>
      <c r="N298" s="156"/>
      <c r="O298" s="156"/>
      <c r="P298" s="2" t="s">
        <v>156</v>
      </c>
      <c r="R298" s="37"/>
      <c r="S298" s="37"/>
      <c r="T298" s="37"/>
      <c r="U298" s="22"/>
      <c r="V298" s="22"/>
      <c r="W298" s="22"/>
      <c r="X298" s="22"/>
      <c r="Z298" s="21">
        <v>0.28999999999999998</v>
      </c>
      <c r="AA298" s="116">
        <v>0.28999999999999998</v>
      </c>
      <c r="AB298" s="116">
        <v>0.14799999999999999</v>
      </c>
      <c r="AC298" s="116">
        <v>0.24199999999999999</v>
      </c>
      <c r="AD298" s="116">
        <v>0.32400000000000001</v>
      </c>
      <c r="AE298" s="161" t="s">
        <v>130</v>
      </c>
      <c r="AF298" s="162" t="s">
        <v>130</v>
      </c>
      <c r="AH298">
        <v>0.14799999999999999</v>
      </c>
      <c r="AI298">
        <v>0.24199999999999999</v>
      </c>
      <c r="AJ298">
        <v>0.32400000000000001</v>
      </c>
      <c r="AK298" s="154" t="s">
        <v>130</v>
      </c>
      <c r="AL298" s="154" t="s">
        <v>130</v>
      </c>
      <c r="AM298" s="24"/>
      <c r="AN298" s="24"/>
      <c r="AP298" s="98"/>
    </row>
    <row r="299" spans="1:42" ht="17.5" thickBot="1" x14ac:dyDescent="0.35">
      <c r="A299" t="s">
        <v>131</v>
      </c>
      <c r="B299" s="21">
        <v>0.37</v>
      </c>
      <c r="C299" s="5">
        <f t="shared" si="25"/>
        <v>20.37</v>
      </c>
      <c r="D299" s="156"/>
      <c r="E299" s="156"/>
      <c r="F299" s="55">
        <v>0.108</v>
      </c>
      <c r="G299" s="55">
        <v>0.188</v>
      </c>
      <c r="H299" s="55">
        <v>0.26200000000000001</v>
      </c>
      <c r="I299" s="156"/>
      <c r="J299" s="156"/>
      <c r="K299" s="156"/>
      <c r="L299" s="156"/>
      <c r="M299" s="156"/>
      <c r="N299" s="156"/>
      <c r="O299" s="156"/>
      <c r="P299" s="2" t="s">
        <v>156</v>
      </c>
      <c r="R299" s="37"/>
      <c r="S299" s="37"/>
      <c r="T299" s="37"/>
      <c r="U299" s="22"/>
      <c r="V299" s="22"/>
      <c r="W299" s="22"/>
      <c r="X299" s="22"/>
      <c r="Z299" s="21">
        <v>0.3</v>
      </c>
      <c r="AB299" s="55">
        <f t="shared" ref="AB299:AD300" si="28">AB298+(AB$301-AB$298)/(($Z301-$Z298)*100)</f>
        <v>0.14266666666666666</v>
      </c>
      <c r="AC299" s="55">
        <f t="shared" si="28"/>
        <v>0.23466666666666666</v>
      </c>
      <c r="AD299" s="55">
        <f t="shared" si="28"/>
        <v>0.31533333333333335</v>
      </c>
      <c r="AE299" s="161" t="s">
        <v>130</v>
      </c>
      <c r="AF299" s="162" t="s">
        <v>130</v>
      </c>
      <c r="AH299">
        <v>0.14299999999999999</v>
      </c>
      <c r="AI299">
        <v>0.23499999999999999</v>
      </c>
      <c r="AJ299">
        <v>0.315</v>
      </c>
      <c r="AK299" s="154" t="s">
        <v>130</v>
      </c>
      <c r="AL299" s="154" t="s">
        <v>130</v>
      </c>
      <c r="AM299" s="24"/>
      <c r="AN299" s="24"/>
      <c r="AP299" s="98"/>
    </row>
    <row r="300" spans="1:42" ht="17.5" thickBot="1" x14ac:dyDescent="0.35">
      <c r="A300" t="s">
        <v>131</v>
      </c>
      <c r="B300" s="21">
        <v>0.38</v>
      </c>
      <c r="C300" s="5">
        <f t="shared" si="25"/>
        <v>20.38</v>
      </c>
      <c r="D300" s="156"/>
      <c r="E300" s="156"/>
      <c r="F300" s="55">
        <v>0.104</v>
      </c>
      <c r="G300" s="55">
        <v>0.184</v>
      </c>
      <c r="H300" s="55">
        <v>0.25700000000000001</v>
      </c>
      <c r="I300" s="156"/>
      <c r="J300" s="156"/>
      <c r="K300" s="156"/>
      <c r="L300" s="156"/>
      <c r="M300" s="156"/>
      <c r="N300" s="156"/>
      <c r="O300" s="156"/>
      <c r="P300" s="2" t="s">
        <v>156</v>
      </c>
      <c r="R300" s="37"/>
      <c r="S300" s="37"/>
      <c r="T300" s="37"/>
      <c r="U300" s="22"/>
      <c r="V300" s="22"/>
      <c r="W300" s="22"/>
      <c r="X300" s="22"/>
      <c r="Z300" s="21">
        <v>0.31</v>
      </c>
      <c r="AB300" s="55">
        <f t="shared" si="28"/>
        <v>0.13733333333333334</v>
      </c>
      <c r="AC300" s="55">
        <f t="shared" si="28"/>
        <v>0.22733333333333333</v>
      </c>
      <c r="AD300" s="55">
        <f t="shared" si="28"/>
        <v>0.3066666666666667</v>
      </c>
      <c r="AE300" s="161" t="s">
        <v>130</v>
      </c>
      <c r="AF300" s="162" t="s">
        <v>130</v>
      </c>
      <c r="AH300">
        <v>0.13700000000000001</v>
      </c>
      <c r="AI300">
        <v>0.22700000000000001</v>
      </c>
      <c r="AJ300">
        <v>0.307</v>
      </c>
      <c r="AK300" s="154" t="s">
        <v>130</v>
      </c>
      <c r="AL300" s="154" t="s">
        <v>130</v>
      </c>
      <c r="AM300" s="24"/>
      <c r="AN300" s="24"/>
      <c r="AP300" s="98"/>
    </row>
    <row r="301" spans="1:42" ht="17.5" thickBot="1" x14ac:dyDescent="0.35">
      <c r="A301" t="s">
        <v>131</v>
      </c>
      <c r="B301" s="21">
        <v>0.39</v>
      </c>
      <c r="C301" s="5">
        <f t="shared" si="25"/>
        <v>20.39</v>
      </c>
      <c r="D301" s="156"/>
      <c r="E301" s="156"/>
      <c r="F301" s="55">
        <v>0.1</v>
      </c>
      <c r="G301" s="55">
        <v>0.17899999999999999</v>
      </c>
      <c r="H301" s="55">
        <v>0.251</v>
      </c>
      <c r="I301" s="156"/>
      <c r="J301" s="156"/>
      <c r="K301" s="156"/>
      <c r="L301" s="156"/>
      <c r="M301" s="156"/>
      <c r="N301" s="156"/>
      <c r="O301" s="156"/>
      <c r="P301" s="2" t="s">
        <v>156</v>
      </c>
      <c r="R301" s="37"/>
      <c r="S301" s="37"/>
      <c r="T301" s="37"/>
      <c r="U301" s="22"/>
      <c r="V301" s="22"/>
      <c r="W301" s="22"/>
      <c r="X301" s="22"/>
      <c r="Z301" s="21">
        <v>0.32</v>
      </c>
      <c r="AA301" s="116">
        <v>0.32</v>
      </c>
      <c r="AB301" s="116">
        <v>0.13200000000000001</v>
      </c>
      <c r="AC301" s="116">
        <v>0.22</v>
      </c>
      <c r="AD301" s="116">
        <v>0.29799999999999999</v>
      </c>
      <c r="AE301" s="161" t="s">
        <v>130</v>
      </c>
      <c r="AF301" s="162" t="s">
        <v>130</v>
      </c>
      <c r="AH301">
        <v>0.13200000000000001</v>
      </c>
      <c r="AI301">
        <v>0.22</v>
      </c>
      <c r="AJ301">
        <v>0.29799999999999999</v>
      </c>
      <c r="AK301" s="154" t="s">
        <v>130</v>
      </c>
      <c r="AL301" s="154" t="s">
        <v>130</v>
      </c>
      <c r="AM301" s="24"/>
      <c r="AN301" s="24"/>
      <c r="AP301" s="98"/>
    </row>
    <row r="302" spans="1:42" ht="17.5" thickBot="1" x14ac:dyDescent="0.35">
      <c r="A302" t="s">
        <v>131</v>
      </c>
      <c r="B302" s="21">
        <v>0.4</v>
      </c>
      <c r="C302" s="5">
        <f t="shared" si="25"/>
        <v>20.399999999999999</v>
      </c>
      <c r="D302" s="156"/>
      <c r="E302" s="156"/>
      <c r="F302" s="55">
        <v>9.7000000000000003E-2</v>
      </c>
      <c r="G302" s="55">
        <v>0.17399999999999999</v>
      </c>
      <c r="H302" s="55">
        <v>0.245</v>
      </c>
      <c r="I302" s="156"/>
      <c r="J302" s="156"/>
      <c r="K302" s="156"/>
      <c r="L302" s="156"/>
      <c r="M302" s="156"/>
      <c r="N302" s="156"/>
      <c r="O302" s="156"/>
      <c r="P302" s="2" t="s">
        <v>156</v>
      </c>
      <c r="R302" s="37"/>
      <c r="S302" s="37"/>
      <c r="T302" s="37"/>
      <c r="U302" s="22"/>
      <c r="V302" s="22"/>
      <c r="W302" s="22"/>
      <c r="X302" s="22"/>
      <c r="Z302" s="21">
        <v>0.33</v>
      </c>
      <c r="AA302" s="116">
        <v>0.33</v>
      </c>
      <c r="AB302" s="116">
        <v>0.126</v>
      </c>
      <c r="AC302" s="116">
        <v>0.21299999999999999</v>
      </c>
      <c r="AD302" s="116">
        <v>0.28999999999999998</v>
      </c>
      <c r="AE302" s="161" t="s">
        <v>130</v>
      </c>
      <c r="AF302" s="162" t="s">
        <v>130</v>
      </c>
      <c r="AH302">
        <v>0.126</v>
      </c>
      <c r="AI302">
        <v>0.21299999999999999</v>
      </c>
      <c r="AJ302">
        <v>0.28999999999999998</v>
      </c>
      <c r="AK302" s="154" t="s">
        <v>130</v>
      </c>
      <c r="AL302" s="154" t="s">
        <v>130</v>
      </c>
      <c r="AM302" s="24"/>
      <c r="AN302" s="24"/>
      <c r="AP302" s="98"/>
    </row>
    <row r="303" spans="1:42" ht="17.5" thickBot="1" x14ac:dyDescent="0.35">
      <c r="A303" t="s">
        <v>131</v>
      </c>
      <c r="B303" s="21">
        <v>0.41</v>
      </c>
      <c r="C303" s="5">
        <f t="shared" si="25"/>
        <v>20.41</v>
      </c>
      <c r="D303" s="156"/>
      <c r="E303" s="156"/>
      <c r="F303" s="55">
        <v>9.2999999999999999E-2</v>
      </c>
      <c r="G303" s="55">
        <v>0.16900000000000001</v>
      </c>
      <c r="H303" s="55">
        <v>0.24</v>
      </c>
      <c r="I303" s="156"/>
      <c r="J303" s="156"/>
      <c r="K303" s="156"/>
      <c r="L303" s="156"/>
      <c r="M303" s="156"/>
      <c r="N303" s="156"/>
      <c r="O303" s="156"/>
      <c r="P303" s="2" t="s">
        <v>156</v>
      </c>
      <c r="R303" s="37"/>
      <c r="S303" s="37"/>
      <c r="T303" s="37"/>
      <c r="U303" s="22"/>
      <c r="V303" s="22"/>
      <c r="W303" s="22"/>
      <c r="X303" s="22"/>
      <c r="Z303" s="21">
        <v>0.34</v>
      </c>
      <c r="AA303" s="116">
        <v>0.34</v>
      </c>
      <c r="AB303" s="116">
        <v>0.11899999999999999</v>
      </c>
      <c r="AC303" s="116">
        <v>0.20300000000000001</v>
      </c>
      <c r="AD303" s="116">
        <v>0.27900000000000003</v>
      </c>
      <c r="AE303" s="161" t="s">
        <v>130</v>
      </c>
      <c r="AF303" s="162" t="s">
        <v>130</v>
      </c>
      <c r="AH303">
        <v>0.11899999999999999</v>
      </c>
      <c r="AI303">
        <v>0.20300000000000001</v>
      </c>
      <c r="AJ303">
        <v>0.27900000000000003</v>
      </c>
      <c r="AK303" s="154" t="s">
        <v>130</v>
      </c>
      <c r="AL303" s="154" t="s">
        <v>130</v>
      </c>
      <c r="AM303" s="24"/>
      <c r="AN303" s="24"/>
      <c r="AP303" s="98"/>
    </row>
    <row r="304" spans="1:42" ht="17.5" thickBot="1" x14ac:dyDescent="0.35">
      <c r="A304" t="s">
        <v>131</v>
      </c>
      <c r="B304" s="21">
        <v>0.42</v>
      </c>
      <c r="C304" s="5">
        <f t="shared" si="25"/>
        <v>20.420000000000002</v>
      </c>
      <c r="D304" s="156"/>
      <c r="E304" s="156"/>
      <c r="F304" s="55">
        <v>8.8999999999999996E-2</v>
      </c>
      <c r="G304" s="55">
        <v>0.16400000000000001</v>
      </c>
      <c r="H304" s="55">
        <v>0.23400000000000001</v>
      </c>
      <c r="I304" s="156"/>
      <c r="J304" s="156"/>
      <c r="K304" s="156"/>
      <c r="L304" s="156"/>
      <c r="M304" s="156"/>
      <c r="N304" s="156"/>
      <c r="O304" s="156"/>
      <c r="P304" s="2" t="s">
        <v>156</v>
      </c>
      <c r="R304" s="37"/>
      <c r="S304" s="37"/>
      <c r="T304" s="37"/>
      <c r="U304" s="22"/>
      <c r="V304" s="22"/>
      <c r="W304" s="22"/>
      <c r="X304" s="22"/>
      <c r="Z304" s="21">
        <v>0.35</v>
      </c>
      <c r="AB304" s="117">
        <f t="shared" ref="AB304:AD310" si="29">AB303+(AB$311-AB$303)/(($Z311-$Z303)*100)</f>
        <v>0.11524999999999999</v>
      </c>
      <c r="AC304" s="117">
        <f t="shared" si="29"/>
        <v>0.19812500000000002</v>
      </c>
      <c r="AD304" s="117">
        <f t="shared" si="29"/>
        <v>0.27337500000000003</v>
      </c>
      <c r="AE304" s="161" t="s">
        <v>130</v>
      </c>
      <c r="AF304" s="162" t="s">
        <v>130</v>
      </c>
      <c r="AH304">
        <v>0.115</v>
      </c>
      <c r="AI304">
        <v>0.19800000000000001</v>
      </c>
      <c r="AJ304">
        <v>0.27300000000000002</v>
      </c>
      <c r="AK304" s="154" t="s">
        <v>130</v>
      </c>
      <c r="AL304" s="154" t="s">
        <v>130</v>
      </c>
      <c r="AM304" s="24"/>
      <c r="AN304" s="24"/>
      <c r="AP304" s="98"/>
    </row>
    <row r="305" spans="1:42" ht="17.5" thickBot="1" x14ac:dyDescent="0.35">
      <c r="A305" t="s">
        <v>131</v>
      </c>
      <c r="B305" s="21">
        <v>0.43</v>
      </c>
      <c r="C305" s="5">
        <f t="shared" si="25"/>
        <v>20.43</v>
      </c>
      <c r="D305" s="156"/>
      <c r="E305" s="156"/>
      <c r="F305" s="55">
        <v>8.5000000000000006E-2</v>
      </c>
      <c r="G305" s="55">
        <v>0.159</v>
      </c>
      <c r="H305" s="55">
        <v>0.22800000000000001</v>
      </c>
      <c r="I305" s="156"/>
      <c r="J305" s="156"/>
      <c r="K305" s="156"/>
      <c r="L305" s="156"/>
      <c r="M305" s="156"/>
      <c r="N305" s="156"/>
      <c r="O305" s="156"/>
      <c r="P305" s="2" t="s">
        <v>156</v>
      </c>
      <c r="R305" s="37"/>
      <c r="S305" s="37"/>
      <c r="T305" s="37"/>
      <c r="U305" s="22"/>
      <c r="V305" s="22"/>
      <c r="W305" s="22"/>
      <c r="X305" s="22"/>
      <c r="Z305" s="21">
        <v>0.36</v>
      </c>
      <c r="AB305" s="117">
        <f t="shared" si="29"/>
        <v>0.11149999999999999</v>
      </c>
      <c r="AC305" s="117">
        <f t="shared" si="29"/>
        <v>0.19325000000000003</v>
      </c>
      <c r="AD305" s="117">
        <f t="shared" si="29"/>
        <v>0.26775000000000004</v>
      </c>
      <c r="AE305" s="161" t="s">
        <v>130</v>
      </c>
      <c r="AF305" s="162" t="s">
        <v>130</v>
      </c>
      <c r="AH305">
        <v>0.112</v>
      </c>
      <c r="AI305">
        <v>0.193</v>
      </c>
      <c r="AJ305">
        <v>0.26800000000000002</v>
      </c>
      <c r="AK305" s="154" t="s">
        <v>130</v>
      </c>
      <c r="AL305" s="154" t="s">
        <v>130</v>
      </c>
      <c r="AM305" s="24"/>
      <c r="AN305" s="24"/>
      <c r="AP305" s="98"/>
    </row>
    <row r="306" spans="1:42" ht="17.5" thickBot="1" x14ac:dyDescent="0.35">
      <c r="A306" t="s">
        <v>131</v>
      </c>
      <c r="B306" s="21">
        <v>0.44</v>
      </c>
      <c r="C306" s="5">
        <f t="shared" si="25"/>
        <v>20.440000000000001</v>
      </c>
      <c r="D306" s="156"/>
      <c r="E306" s="156"/>
      <c r="F306" s="55">
        <v>8.2000000000000003E-2</v>
      </c>
      <c r="G306" s="55">
        <v>0.154</v>
      </c>
      <c r="H306" s="55">
        <v>0.222</v>
      </c>
      <c r="I306" s="156"/>
      <c r="J306" s="156"/>
      <c r="K306" s="156"/>
      <c r="L306" s="156"/>
      <c r="M306" s="156"/>
      <c r="N306" s="156"/>
      <c r="O306" s="156"/>
      <c r="P306" s="2" t="s">
        <v>156</v>
      </c>
      <c r="R306" s="37"/>
      <c r="S306" s="37"/>
      <c r="T306" s="37"/>
      <c r="U306" s="22"/>
      <c r="V306" s="22"/>
      <c r="W306" s="22"/>
      <c r="X306" s="22"/>
      <c r="Z306" s="21">
        <v>0.37</v>
      </c>
      <c r="AB306" s="117">
        <f t="shared" si="29"/>
        <v>0.10774999999999998</v>
      </c>
      <c r="AC306" s="117">
        <f t="shared" si="29"/>
        <v>0.18837500000000004</v>
      </c>
      <c r="AD306" s="117">
        <f t="shared" si="29"/>
        <v>0.26212500000000005</v>
      </c>
      <c r="AE306" s="161" t="s">
        <v>130</v>
      </c>
      <c r="AF306" s="162" t="s">
        <v>130</v>
      </c>
      <c r="AH306">
        <v>0.108</v>
      </c>
      <c r="AI306">
        <v>0.188</v>
      </c>
      <c r="AJ306">
        <v>0.26200000000000001</v>
      </c>
      <c r="AK306" s="154" t="s">
        <v>130</v>
      </c>
      <c r="AL306" s="154" t="s">
        <v>130</v>
      </c>
      <c r="AM306" s="24"/>
      <c r="AN306" s="24"/>
      <c r="AP306" s="98"/>
    </row>
    <row r="307" spans="1:42" ht="17.5" thickBot="1" x14ac:dyDescent="0.35">
      <c r="A307" t="s">
        <v>131</v>
      </c>
      <c r="B307" s="21">
        <v>0.45</v>
      </c>
      <c r="C307" s="5">
        <f t="shared" si="25"/>
        <v>20.45</v>
      </c>
      <c r="D307" s="156"/>
      <c r="E307" s="156"/>
      <c r="F307" s="55">
        <v>7.4999999999999997E-2</v>
      </c>
      <c r="G307" s="55">
        <v>0.14399999999999999</v>
      </c>
      <c r="H307" s="55">
        <v>0.21099999999999999</v>
      </c>
      <c r="I307" s="156"/>
      <c r="J307" s="156"/>
      <c r="K307" s="156"/>
      <c r="L307" s="156"/>
      <c r="M307" s="156"/>
      <c r="N307" s="156"/>
      <c r="O307" s="156"/>
      <c r="P307" s="2" t="s">
        <v>156</v>
      </c>
      <c r="R307" s="37"/>
      <c r="S307" s="37"/>
      <c r="T307" s="37"/>
      <c r="U307" s="22"/>
      <c r="V307" s="22"/>
      <c r="W307" s="22"/>
      <c r="X307" s="22"/>
      <c r="Z307" s="21">
        <v>0.38</v>
      </c>
      <c r="AB307" s="117">
        <f t="shared" si="29"/>
        <v>0.10399999999999998</v>
      </c>
      <c r="AC307" s="117">
        <f t="shared" si="29"/>
        <v>0.18350000000000005</v>
      </c>
      <c r="AD307" s="117">
        <f t="shared" si="29"/>
        <v>0.25650000000000006</v>
      </c>
      <c r="AE307" s="161" t="s">
        <v>130</v>
      </c>
      <c r="AF307" s="162" t="s">
        <v>130</v>
      </c>
      <c r="AH307">
        <v>0.104</v>
      </c>
      <c r="AI307">
        <v>0.184</v>
      </c>
      <c r="AJ307">
        <v>0.25700000000000001</v>
      </c>
      <c r="AK307" s="154" t="s">
        <v>130</v>
      </c>
      <c r="AL307" s="154" t="s">
        <v>130</v>
      </c>
      <c r="AM307" s="24"/>
      <c r="AN307" s="24"/>
      <c r="AP307" s="98"/>
    </row>
    <row r="308" spans="1:42" ht="17.5" thickBot="1" x14ac:dyDescent="0.35">
      <c r="A308" t="s">
        <v>131</v>
      </c>
      <c r="B308" s="21">
        <v>0.46</v>
      </c>
      <c r="C308" s="5">
        <f t="shared" si="25"/>
        <v>20.46</v>
      </c>
      <c r="D308" s="156"/>
      <c r="E308" s="156"/>
      <c r="F308" s="55">
        <v>7.1999999999999995E-2</v>
      </c>
      <c r="G308" s="55">
        <v>0.14000000000000001</v>
      </c>
      <c r="H308" s="55">
        <v>0.20699999999999999</v>
      </c>
      <c r="I308" s="156"/>
      <c r="J308" s="156"/>
      <c r="K308" s="156"/>
      <c r="L308" s="156"/>
      <c r="M308" s="156"/>
      <c r="N308" s="156"/>
      <c r="O308" s="156"/>
      <c r="P308" s="2" t="s">
        <v>156</v>
      </c>
      <c r="R308" s="37"/>
      <c r="S308" s="37"/>
      <c r="T308" s="37"/>
      <c r="U308" s="22"/>
      <c r="V308" s="22"/>
      <c r="W308" s="22"/>
      <c r="X308" s="22"/>
      <c r="Z308" s="21">
        <v>0.39</v>
      </c>
      <c r="AB308" s="117">
        <f t="shared" si="29"/>
        <v>0.10024999999999998</v>
      </c>
      <c r="AC308" s="117">
        <f t="shared" si="29"/>
        <v>0.17862500000000006</v>
      </c>
      <c r="AD308" s="117">
        <f t="shared" si="29"/>
        <v>0.25087500000000007</v>
      </c>
      <c r="AE308" s="161" t="s">
        <v>130</v>
      </c>
      <c r="AF308" s="162" t="s">
        <v>130</v>
      </c>
      <c r="AH308">
        <v>0.1</v>
      </c>
      <c r="AI308">
        <v>0.17899999999999999</v>
      </c>
      <c r="AJ308">
        <v>0.251</v>
      </c>
      <c r="AK308" s="154" t="s">
        <v>130</v>
      </c>
      <c r="AL308" s="154" t="s">
        <v>130</v>
      </c>
      <c r="AM308" s="24"/>
      <c r="AN308" s="24"/>
      <c r="AP308" s="98"/>
    </row>
    <row r="309" spans="1:42" ht="17.5" thickBot="1" x14ac:dyDescent="0.35">
      <c r="A309" t="s">
        <v>131</v>
      </c>
      <c r="B309" s="21">
        <v>0.47</v>
      </c>
      <c r="C309" s="5">
        <f t="shared" si="25"/>
        <v>20.47</v>
      </c>
      <c r="D309" s="156"/>
      <c r="E309" s="156"/>
      <c r="F309" s="55">
        <v>6.9000000000000006E-2</v>
      </c>
      <c r="G309" s="55">
        <v>0.13600000000000001</v>
      </c>
      <c r="H309" s="55">
        <v>0.20200000000000001</v>
      </c>
      <c r="I309" s="156"/>
      <c r="J309" s="156"/>
      <c r="K309" s="156"/>
      <c r="L309" s="156"/>
      <c r="M309" s="156"/>
      <c r="N309" s="156"/>
      <c r="O309" s="156"/>
      <c r="P309" s="2" t="s">
        <v>156</v>
      </c>
      <c r="R309" s="37"/>
      <c r="S309" s="37"/>
      <c r="T309" s="37"/>
      <c r="U309" s="22"/>
      <c r="V309" s="22"/>
      <c r="W309" s="22"/>
      <c r="X309" s="22"/>
      <c r="Z309" s="21">
        <v>0.4</v>
      </c>
      <c r="AB309" s="117">
        <f t="shared" si="29"/>
        <v>9.6499999999999975E-2</v>
      </c>
      <c r="AC309" s="117">
        <f t="shared" si="29"/>
        <v>0.17375000000000007</v>
      </c>
      <c r="AD309" s="117">
        <f t="shared" si="29"/>
        <v>0.24525000000000008</v>
      </c>
      <c r="AE309" s="161" t="s">
        <v>130</v>
      </c>
      <c r="AF309" s="162" t="s">
        <v>130</v>
      </c>
      <c r="AH309">
        <v>9.7000000000000003E-2</v>
      </c>
      <c r="AI309">
        <v>0.17399999999999999</v>
      </c>
      <c r="AJ309">
        <v>0.245</v>
      </c>
      <c r="AK309" s="154" t="s">
        <v>130</v>
      </c>
      <c r="AL309" s="154" t="s">
        <v>130</v>
      </c>
      <c r="AM309" s="24"/>
      <c r="AN309" s="24"/>
      <c r="AP309" s="98"/>
    </row>
    <row r="310" spans="1:42" ht="17.5" thickBot="1" x14ac:dyDescent="0.35">
      <c r="A310" t="s">
        <v>131</v>
      </c>
      <c r="B310" s="21">
        <v>0.48</v>
      </c>
      <c r="C310" s="5">
        <f t="shared" si="25"/>
        <v>20.48</v>
      </c>
      <c r="D310" s="156"/>
      <c r="E310" s="156"/>
      <c r="F310" s="55">
        <v>6.6000000000000003E-2</v>
      </c>
      <c r="G310" s="55">
        <v>0.13300000000000001</v>
      </c>
      <c r="H310" s="55">
        <v>0.19800000000000001</v>
      </c>
      <c r="I310" s="156"/>
      <c r="J310" s="156"/>
      <c r="K310" s="156"/>
      <c r="L310" s="156"/>
      <c r="M310" s="156"/>
      <c r="N310" s="156"/>
      <c r="O310" s="156"/>
      <c r="P310" s="2" t="s">
        <v>156</v>
      </c>
      <c r="R310" s="37"/>
      <c r="S310" s="37"/>
      <c r="T310" s="37"/>
      <c r="U310" s="22"/>
      <c r="V310" s="22"/>
      <c r="W310" s="22"/>
      <c r="X310" s="22"/>
      <c r="Z310" s="21">
        <v>0.41</v>
      </c>
      <c r="AB310" s="117">
        <f t="shared" si="29"/>
        <v>9.2749999999999971E-2</v>
      </c>
      <c r="AC310" s="117">
        <f t="shared" si="29"/>
        <v>0.16887500000000008</v>
      </c>
      <c r="AD310" s="117">
        <f t="shared" si="29"/>
        <v>0.23962500000000009</v>
      </c>
      <c r="AE310" s="161" t="s">
        <v>130</v>
      </c>
      <c r="AF310" s="162" t="s">
        <v>130</v>
      </c>
      <c r="AH310">
        <v>9.2999999999999999E-2</v>
      </c>
      <c r="AI310">
        <v>0.16900000000000001</v>
      </c>
      <c r="AJ310">
        <v>0.24</v>
      </c>
      <c r="AK310" s="154" t="s">
        <v>130</v>
      </c>
      <c r="AL310" s="154" t="s">
        <v>130</v>
      </c>
      <c r="AM310" s="24"/>
      <c r="AN310" s="24"/>
      <c r="AP310" s="98"/>
    </row>
    <row r="311" spans="1:42" ht="17.5" thickBot="1" x14ac:dyDescent="0.35">
      <c r="A311" t="s">
        <v>131</v>
      </c>
      <c r="B311" s="21">
        <v>0.49</v>
      </c>
      <c r="C311" s="5">
        <f t="shared" si="25"/>
        <v>20.49</v>
      </c>
      <c r="D311" s="156"/>
      <c r="E311" s="156"/>
      <c r="F311" s="55">
        <v>6.3E-2</v>
      </c>
      <c r="G311" s="55">
        <v>0.129</v>
      </c>
      <c r="H311" s="55">
        <v>0.193</v>
      </c>
      <c r="I311" s="156"/>
      <c r="J311" s="156"/>
      <c r="K311" s="156"/>
      <c r="L311" s="156"/>
      <c r="M311" s="156"/>
      <c r="N311" s="156"/>
      <c r="O311" s="156"/>
      <c r="P311" s="2" t="s">
        <v>156</v>
      </c>
      <c r="R311" s="37"/>
      <c r="S311" s="37"/>
      <c r="T311" s="37"/>
      <c r="U311" s="22"/>
      <c r="V311" s="22"/>
      <c r="W311" s="22"/>
      <c r="X311" s="22"/>
      <c r="Z311" s="21">
        <v>0.42</v>
      </c>
      <c r="AA311" s="116">
        <v>0.42</v>
      </c>
      <c r="AB311" s="116">
        <v>8.8999999999999996E-2</v>
      </c>
      <c r="AC311" s="116">
        <v>0.16400000000000001</v>
      </c>
      <c r="AD311" s="116">
        <v>0.23400000000000001</v>
      </c>
      <c r="AE311" s="161" t="s">
        <v>130</v>
      </c>
      <c r="AF311" s="162" t="s">
        <v>130</v>
      </c>
      <c r="AH311">
        <v>8.8999999999999996E-2</v>
      </c>
      <c r="AI311">
        <v>0.16400000000000001</v>
      </c>
      <c r="AJ311">
        <v>0.23400000000000001</v>
      </c>
      <c r="AK311" s="154" t="s">
        <v>130</v>
      </c>
      <c r="AL311" s="154" t="s">
        <v>130</v>
      </c>
      <c r="AM311" s="24"/>
      <c r="AN311" s="24"/>
      <c r="AP311" s="98"/>
    </row>
    <row r="312" spans="1:42" ht="17.5" thickBot="1" x14ac:dyDescent="0.35">
      <c r="A312" t="s">
        <v>131</v>
      </c>
      <c r="B312" s="21">
        <v>0.5</v>
      </c>
      <c r="C312" s="5">
        <f t="shared" si="25"/>
        <v>20.5</v>
      </c>
      <c r="D312" s="156"/>
      <c r="E312" s="156"/>
      <c r="F312" s="55">
        <v>6.0999999999999999E-2</v>
      </c>
      <c r="G312" s="55">
        <v>0.125</v>
      </c>
      <c r="H312" s="55">
        <v>0.189</v>
      </c>
      <c r="I312" s="156"/>
      <c r="J312" s="156"/>
      <c r="K312" s="156"/>
      <c r="L312" s="156"/>
      <c r="M312" s="156"/>
      <c r="N312" s="156"/>
      <c r="O312" s="156"/>
      <c r="P312" s="2" t="s">
        <v>156</v>
      </c>
      <c r="R312" s="37"/>
      <c r="S312" s="37"/>
      <c r="T312" s="37"/>
      <c r="U312" s="22"/>
      <c r="V312" s="22"/>
      <c r="W312" s="22"/>
      <c r="X312" s="22"/>
      <c r="Z312" s="21">
        <v>0.43</v>
      </c>
      <c r="AA312" s="116">
        <v>0.43</v>
      </c>
      <c r="AB312" s="116">
        <v>8.5000000000000006E-2</v>
      </c>
      <c r="AC312" s="116">
        <v>0.159</v>
      </c>
      <c r="AD312" s="116">
        <v>0.22800000000000001</v>
      </c>
      <c r="AE312" s="161" t="s">
        <v>130</v>
      </c>
      <c r="AF312" s="162" t="s">
        <v>130</v>
      </c>
      <c r="AH312">
        <v>8.5000000000000006E-2</v>
      </c>
      <c r="AI312">
        <v>0.159</v>
      </c>
      <c r="AJ312">
        <v>0.22800000000000001</v>
      </c>
      <c r="AK312" s="154" t="s">
        <v>130</v>
      </c>
      <c r="AL312" s="154" t="s">
        <v>130</v>
      </c>
      <c r="AM312" s="24"/>
      <c r="AN312" s="24"/>
      <c r="AP312" s="98"/>
    </row>
    <row r="313" spans="1:42" ht="17.5" thickBot="1" x14ac:dyDescent="0.35">
      <c r="A313" t="s">
        <v>131</v>
      </c>
      <c r="B313" s="21">
        <v>0.51</v>
      </c>
      <c r="C313" s="5">
        <f t="shared" si="25"/>
        <v>20.51</v>
      </c>
      <c r="D313" s="156"/>
      <c r="E313" s="156"/>
      <c r="F313" s="55">
        <v>5.8000000000000003E-2</v>
      </c>
      <c r="G313" s="55">
        <v>0.121</v>
      </c>
      <c r="H313" s="55">
        <v>0.184</v>
      </c>
      <c r="I313" s="156"/>
      <c r="J313" s="156"/>
      <c r="K313" s="156"/>
      <c r="L313" s="156"/>
      <c r="M313" s="156"/>
      <c r="N313" s="156"/>
      <c r="O313" s="156"/>
      <c r="P313" s="2" t="s">
        <v>156</v>
      </c>
      <c r="R313" s="37"/>
      <c r="S313" s="37"/>
      <c r="T313" s="37"/>
      <c r="U313" s="22"/>
      <c r="V313" s="22"/>
      <c r="W313" s="22"/>
      <c r="X313" s="22"/>
      <c r="Z313" s="21">
        <v>0.44</v>
      </c>
      <c r="AA313" s="116">
        <v>0.44</v>
      </c>
      <c r="AB313" s="116">
        <v>8.2000000000000003E-2</v>
      </c>
      <c r="AC313" s="116">
        <v>0.154</v>
      </c>
      <c r="AD313" s="116">
        <v>0.222</v>
      </c>
      <c r="AE313" s="161" t="s">
        <v>130</v>
      </c>
      <c r="AF313" s="162" t="s">
        <v>130</v>
      </c>
      <c r="AH313">
        <v>8.2000000000000003E-2</v>
      </c>
      <c r="AI313">
        <v>0.154</v>
      </c>
      <c r="AJ313">
        <v>0.222</v>
      </c>
      <c r="AK313" s="154" t="s">
        <v>130</v>
      </c>
      <c r="AL313" s="154" t="s">
        <v>130</v>
      </c>
      <c r="AM313" s="24"/>
      <c r="AN313" s="24"/>
      <c r="AP313" s="98"/>
    </row>
    <row r="314" spans="1:42" ht="17.5" thickBot="1" x14ac:dyDescent="0.35">
      <c r="A314" t="s">
        <v>131</v>
      </c>
      <c r="B314" s="21">
        <v>0.52</v>
      </c>
      <c r="C314" s="5">
        <f t="shared" si="25"/>
        <v>20.52</v>
      </c>
      <c r="D314" s="156"/>
      <c r="E314" s="156"/>
      <c r="F314" s="55">
        <v>5.5E-2</v>
      </c>
      <c r="G314" s="55">
        <v>0.11700000000000001</v>
      </c>
      <c r="H314" s="55">
        <v>0.18</v>
      </c>
      <c r="I314" s="156"/>
      <c r="J314" s="156"/>
      <c r="K314" s="156"/>
      <c r="L314" s="156"/>
      <c r="M314" s="156"/>
      <c r="N314" s="156"/>
      <c r="O314" s="156"/>
      <c r="P314" s="2" t="s">
        <v>156</v>
      </c>
      <c r="R314" s="37"/>
      <c r="S314" s="37"/>
      <c r="T314" s="37"/>
      <c r="U314" s="22"/>
      <c r="V314" s="22"/>
      <c r="W314" s="22"/>
      <c r="X314" s="22"/>
      <c r="Z314" s="21">
        <v>0.45</v>
      </c>
      <c r="AA314" s="116">
        <v>0.45</v>
      </c>
      <c r="AB314" s="116">
        <v>7.4999999999999997E-2</v>
      </c>
      <c r="AC314" s="116">
        <v>0.14399999999999999</v>
      </c>
      <c r="AD314" s="116">
        <v>0.21099999999999999</v>
      </c>
      <c r="AE314" s="161" t="s">
        <v>130</v>
      </c>
      <c r="AF314" s="162" t="s">
        <v>130</v>
      </c>
      <c r="AH314">
        <v>7.4999999999999997E-2</v>
      </c>
      <c r="AI314">
        <v>0.14399999999999999</v>
      </c>
      <c r="AJ314">
        <v>0.21099999999999999</v>
      </c>
      <c r="AK314" s="154" t="s">
        <v>130</v>
      </c>
      <c r="AL314" s="154" t="s">
        <v>130</v>
      </c>
      <c r="AM314" s="24"/>
      <c r="AN314" s="24"/>
      <c r="AP314" s="98"/>
    </row>
    <row r="315" spans="1:42" ht="17.5" thickBot="1" x14ac:dyDescent="0.35">
      <c r="A315" t="s">
        <v>131</v>
      </c>
      <c r="B315" s="21">
        <v>0.53</v>
      </c>
      <c r="C315" s="5">
        <f t="shared" si="25"/>
        <v>20.53</v>
      </c>
      <c r="D315" s="156"/>
      <c r="E315" s="156"/>
      <c r="F315" s="55">
        <v>5.1999999999999998E-2</v>
      </c>
      <c r="G315" s="55">
        <v>0.114</v>
      </c>
      <c r="H315" s="55">
        <v>0.17499999999999999</v>
      </c>
      <c r="I315" s="156"/>
      <c r="J315" s="156"/>
      <c r="K315" s="156"/>
      <c r="L315" s="156"/>
      <c r="M315" s="156"/>
      <c r="N315" s="156"/>
      <c r="O315" s="156"/>
      <c r="P315" s="2" t="s">
        <v>156</v>
      </c>
      <c r="R315" s="37"/>
      <c r="S315" s="37"/>
      <c r="T315" s="37"/>
      <c r="U315" s="22"/>
      <c r="V315" s="22"/>
      <c r="W315" s="22"/>
      <c r="X315" s="22"/>
      <c r="Z315" s="21">
        <v>0.46</v>
      </c>
      <c r="AB315" s="117">
        <f>AB314+(AB$324-AB$314)/(($Z324-$Z314)*100)</f>
        <v>7.2099999999999997E-2</v>
      </c>
      <c r="AC315" s="117">
        <f>AC314+(AC$324-AC$314)/(($Z324-$Z314)*100)</f>
        <v>0.14019999999999999</v>
      </c>
      <c r="AD315" s="117">
        <f>AD314+(AD$324-AD$314)/(($Z324-$Z314)*100)</f>
        <v>0.20649999999999999</v>
      </c>
      <c r="AE315" s="161" t="s">
        <v>130</v>
      </c>
      <c r="AF315" s="162" t="s">
        <v>130</v>
      </c>
      <c r="AH315">
        <v>7.1999999999999995E-2</v>
      </c>
      <c r="AI315">
        <v>0.14000000000000001</v>
      </c>
      <c r="AJ315">
        <v>0.20699999999999999</v>
      </c>
      <c r="AK315" s="154" t="s">
        <v>130</v>
      </c>
      <c r="AL315" s="154" t="s">
        <v>130</v>
      </c>
      <c r="AM315" s="24"/>
      <c r="AN315" s="24"/>
      <c r="AP315" s="98"/>
    </row>
    <row r="316" spans="1:42" ht="17.5" thickBot="1" x14ac:dyDescent="0.35">
      <c r="A316" t="s">
        <v>131</v>
      </c>
      <c r="B316" s="21">
        <v>0.54</v>
      </c>
      <c r="C316" s="5">
        <f t="shared" si="25"/>
        <v>20.54</v>
      </c>
      <c r="D316" s="156"/>
      <c r="E316" s="156"/>
      <c r="F316" s="55">
        <v>4.9000000000000002E-2</v>
      </c>
      <c r="G316" s="55">
        <v>0.11</v>
      </c>
      <c r="H316" s="55">
        <v>0.17100000000000001</v>
      </c>
      <c r="I316" s="156"/>
      <c r="J316" s="156"/>
      <c r="K316" s="156"/>
      <c r="L316" s="156"/>
      <c r="M316" s="156"/>
      <c r="N316" s="156"/>
      <c r="O316" s="156"/>
      <c r="P316" s="2" t="s">
        <v>156</v>
      </c>
      <c r="R316" s="37"/>
      <c r="S316" s="37"/>
      <c r="T316" s="37"/>
      <c r="U316" s="22"/>
      <c r="V316" s="22"/>
      <c r="W316" s="22"/>
      <c r="X316" s="22"/>
      <c r="Z316" s="21">
        <v>0.47</v>
      </c>
      <c r="AB316" s="117">
        <f t="shared" ref="AB316:AD323" si="30">AB315+(AB$324-AB$314)/(($Z325-$Z315)*100)</f>
        <v>6.9199999999999998E-2</v>
      </c>
      <c r="AC316" s="117">
        <f t="shared" si="30"/>
        <v>0.13639999999999999</v>
      </c>
      <c r="AD316" s="117">
        <f t="shared" si="30"/>
        <v>0.20199999999999999</v>
      </c>
      <c r="AE316" s="161" t="s">
        <v>130</v>
      </c>
      <c r="AF316" s="162" t="s">
        <v>130</v>
      </c>
      <c r="AH316">
        <v>6.9000000000000006E-2</v>
      </c>
      <c r="AI316">
        <v>0.13600000000000001</v>
      </c>
      <c r="AJ316">
        <v>0.20200000000000001</v>
      </c>
      <c r="AK316" s="154" t="s">
        <v>130</v>
      </c>
      <c r="AL316" s="154" t="s">
        <v>130</v>
      </c>
      <c r="AM316" s="24"/>
      <c r="AN316" s="24"/>
      <c r="AP316" s="98"/>
    </row>
    <row r="317" spans="1:42" ht="17.5" thickBot="1" x14ac:dyDescent="0.35">
      <c r="A317" t="s">
        <v>131</v>
      </c>
      <c r="B317" s="21">
        <v>0.55000000000000004</v>
      </c>
      <c r="C317" s="5">
        <f t="shared" si="25"/>
        <v>20.55</v>
      </c>
      <c r="D317" s="55">
        <v>1.7999999999999999E-2</v>
      </c>
      <c r="E317" s="55">
        <v>1.7999999999999999E-2</v>
      </c>
      <c r="F317" s="55">
        <v>4.5999999999999999E-2</v>
      </c>
      <c r="G317" s="55">
        <v>0.106</v>
      </c>
      <c r="H317" s="55">
        <v>0.16600000000000001</v>
      </c>
      <c r="I317" s="55">
        <v>0.22600000000000001</v>
      </c>
      <c r="J317" s="55">
        <v>0.28599999999999998</v>
      </c>
      <c r="K317" s="156"/>
      <c r="L317" s="156"/>
      <c r="M317" s="156"/>
      <c r="N317" s="156"/>
      <c r="O317" s="156"/>
      <c r="P317" s="2" t="s">
        <v>156</v>
      </c>
      <c r="R317" s="37"/>
      <c r="S317" s="37"/>
      <c r="T317" s="37"/>
      <c r="U317" s="22"/>
      <c r="V317" s="22"/>
      <c r="W317" s="22"/>
      <c r="X317" s="22"/>
      <c r="Z317" s="21">
        <v>0.48</v>
      </c>
      <c r="AB317" s="117">
        <f t="shared" si="30"/>
        <v>6.6299999999999998E-2</v>
      </c>
      <c r="AC317" s="117">
        <f t="shared" si="30"/>
        <v>0.1326</v>
      </c>
      <c r="AD317" s="117">
        <f t="shared" si="30"/>
        <v>0.19749999999999998</v>
      </c>
      <c r="AE317" s="161" t="s">
        <v>130</v>
      </c>
      <c r="AF317" s="162" t="s">
        <v>130</v>
      </c>
      <c r="AH317">
        <v>6.6000000000000003E-2</v>
      </c>
      <c r="AI317">
        <v>0.13300000000000001</v>
      </c>
      <c r="AJ317">
        <v>0.19800000000000001</v>
      </c>
      <c r="AK317" s="154" t="s">
        <v>130</v>
      </c>
      <c r="AL317" s="154" t="s">
        <v>130</v>
      </c>
      <c r="AM317" s="24"/>
      <c r="AN317" s="24"/>
      <c r="AP317" s="98"/>
    </row>
    <row r="318" spans="1:42" ht="17.5" thickBot="1" x14ac:dyDescent="0.35">
      <c r="A318" t="s">
        <v>131</v>
      </c>
      <c r="B318" s="21">
        <v>0.56000000000000005</v>
      </c>
      <c r="C318" s="5">
        <f t="shared" si="25"/>
        <v>20.56</v>
      </c>
      <c r="D318" s="156">
        <v>1.7999999999999999E-2</v>
      </c>
      <c r="E318" s="156">
        <v>1.7999999999999999E-2</v>
      </c>
      <c r="F318" s="156">
        <v>4.5999999999999999E-2</v>
      </c>
      <c r="G318" s="156">
        <v>0.106</v>
      </c>
      <c r="H318" s="156">
        <v>0.16600000000000001</v>
      </c>
      <c r="I318" s="156">
        <v>0.22600000000000001</v>
      </c>
      <c r="J318" s="156">
        <v>0.28599999999999998</v>
      </c>
      <c r="K318" s="156"/>
      <c r="L318" s="156"/>
      <c r="M318" s="156"/>
      <c r="N318" s="156"/>
      <c r="O318" s="156"/>
      <c r="P318" s="2" t="s">
        <v>156</v>
      </c>
      <c r="R318" s="37"/>
      <c r="S318" s="37"/>
      <c r="T318" s="37"/>
      <c r="U318" s="22"/>
      <c r="V318" s="22"/>
      <c r="W318" s="22"/>
      <c r="X318" s="22"/>
      <c r="Z318" s="21">
        <v>0.49</v>
      </c>
      <c r="AB318" s="117">
        <f t="shared" si="30"/>
        <v>6.3399999999999998E-2</v>
      </c>
      <c r="AC318" s="117">
        <f t="shared" si="30"/>
        <v>0.1288</v>
      </c>
      <c r="AD318" s="117">
        <f t="shared" si="30"/>
        <v>0.19299999999999998</v>
      </c>
      <c r="AE318" s="161" t="s">
        <v>130</v>
      </c>
      <c r="AF318" s="162" t="s">
        <v>130</v>
      </c>
      <c r="AH318">
        <v>6.3E-2</v>
      </c>
      <c r="AI318">
        <v>0.129</v>
      </c>
      <c r="AJ318">
        <v>0.193</v>
      </c>
      <c r="AK318" s="154" t="s">
        <v>130</v>
      </c>
      <c r="AL318" s="154" t="s">
        <v>130</v>
      </c>
      <c r="AM318" s="24"/>
      <c r="AN318" s="24"/>
      <c r="AP318" s="98"/>
    </row>
    <row r="319" spans="1:42" ht="17.5" thickBot="1" x14ac:dyDescent="0.35">
      <c r="A319" t="s">
        <v>131</v>
      </c>
      <c r="B319" s="21">
        <v>0.56999999999999995</v>
      </c>
      <c r="C319" s="5">
        <f t="shared" si="25"/>
        <v>20.57</v>
      </c>
      <c r="D319" s="156">
        <v>1.7999999999999999E-2</v>
      </c>
      <c r="E319" s="156">
        <v>1.7999999999999999E-2</v>
      </c>
      <c r="F319" s="156">
        <v>4.5999999999999999E-2</v>
      </c>
      <c r="G319" s="156">
        <v>0.106</v>
      </c>
      <c r="H319" s="156">
        <v>0.16600000000000001</v>
      </c>
      <c r="I319" s="156">
        <v>0.22600000000000001</v>
      </c>
      <c r="J319" s="156">
        <v>0.28599999999999998</v>
      </c>
      <c r="K319" s="156"/>
      <c r="L319" s="156"/>
      <c r="M319" s="156"/>
      <c r="N319" s="156"/>
      <c r="O319" s="156"/>
      <c r="P319" s="2" t="s">
        <v>156</v>
      </c>
      <c r="R319" s="37"/>
      <c r="S319" s="37"/>
      <c r="T319" s="37"/>
      <c r="U319" s="22"/>
      <c r="V319" s="22"/>
      <c r="W319" s="22"/>
      <c r="X319" s="22"/>
      <c r="Z319" s="21">
        <v>0.5</v>
      </c>
      <c r="AB319" s="117">
        <f t="shared" si="30"/>
        <v>6.0499999999999998E-2</v>
      </c>
      <c r="AC319" s="117">
        <f t="shared" si="30"/>
        <v>0.125</v>
      </c>
      <c r="AD319" s="117">
        <f t="shared" si="30"/>
        <v>0.18849999999999997</v>
      </c>
      <c r="AE319" s="161" t="s">
        <v>130</v>
      </c>
      <c r="AF319" s="162" t="s">
        <v>130</v>
      </c>
      <c r="AH319">
        <v>6.0999999999999999E-2</v>
      </c>
      <c r="AI319">
        <v>0.125</v>
      </c>
      <c r="AJ319">
        <v>0.189</v>
      </c>
      <c r="AK319" s="154" t="s">
        <v>130</v>
      </c>
      <c r="AL319" s="154" t="s">
        <v>130</v>
      </c>
      <c r="AM319" s="24"/>
      <c r="AN319" s="24"/>
      <c r="AP319" s="98"/>
    </row>
    <row r="320" spans="1:42" ht="17.5" thickBot="1" x14ac:dyDescent="0.35">
      <c r="A320" t="s">
        <v>131</v>
      </c>
      <c r="B320" s="21">
        <v>0.57999999999999996</v>
      </c>
      <c r="C320" s="5">
        <f t="shared" si="25"/>
        <v>20.58</v>
      </c>
      <c r="D320" s="156">
        <v>1.7999999999999999E-2</v>
      </c>
      <c r="E320" s="156">
        <v>1.7999999999999999E-2</v>
      </c>
      <c r="F320" s="156">
        <v>4.5999999999999999E-2</v>
      </c>
      <c r="G320" s="156">
        <v>0.106</v>
      </c>
      <c r="H320" s="156">
        <v>0.16600000000000001</v>
      </c>
      <c r="I320" s="156">
        <v>0.22600000000000001</v>
      </c>
      <c r="J320" s="156">
        <v>0.28599999999999998</v>
      </c>
      <c r="K320" s="156"/>
      <c r="L320" s="156"/>
      <c r="M320" s="156"/>
      <c r="N320" s="156"/>
      <c r="O320" s="156"/>
      <c r="P320" s="2" t="s">
        <v>156</v>
      </c>
      <c r="R320" s="37"/>
      <c r="S320" s="37"/>
      <c r="T320" s="37"/>
      <c r="U320" s="22"/>
      <c r="V320" s="22"/>
      <c r="W320" s="22"/>
      <c r="X320" s="22"/>
      <c r="Z320" s="21">
        <v>0.51</v>
      </c>
      <c r="AB320" s="117">
        <f t="shared" si="30"/>
        <v>5.7599999999999998E-2</v>
      </c>
      <c r="AC320" s="117">
        <f t="shared" si="30"/>
        <v>0.1212</v>
      </c>
      <c r="AD320" s="117">
        <f t="shared" si="30"/>
        <v>0.18399999999999997</v>
      </c>
      <c r="AE320" s="161" t="s">
        <v>130</v>
      </c>
      <c r="AF320" s="162" t="s">
        <v>130</v>
      </c>
      <c r="AH320">
        <v>5.8000000000000003E-2</v>
      </c>
      <c r="AI320">
        <v>0.121</v>
      </c>
      <c r="AJ320">
        <v>0.184</v>
      </c>
      <c r="AK320" s="154" t="s">
        <v>130</v>
      </c>
      <c r="AL320" s="154" t="s">
        <v>130</v>
      </c>
      <c r="AM320" s="24"/>
      <c r="AN320" s="24"/>
      <c r="AP320" s="98"/>
    </row>
    <row r="321" spans="1:42" ht="17.5" thickBot="1" x14ac:dyDescent="0.35">
      <c r="A321" t="s">
        <v>131</v>
      </c>
      <c r="B321" s="21">
        <v>0.59</v>
      </c>
      <c r="C321" s="5">
        <f t="shared" si="25"/>
        <v>20.59</v>
      </c>
      <c r="D321" s="156">
        <v>1.7999999999999999E-2</v>
      </c>
      <c r="E321" s="156">
        <v>1.7999999999999999E-2</v>
      </c>
      <c r="F321" s="156">
        <v>4.5999999999999999E-2</v>
      </c>
      <c r="G321" s="156">
        <v>0.106</v>
      </c>
      <c r="H321" s="156">
        <v>0.16600000000000001</v>
      </c>
      <c r="I321" s="156">
        <v>0.22600000000000001</v>
      </c>
      <c r="J321" s="156">
        <v>0.28599999999999998</v>
      </c>
      <c r="K321" s="156"/>
      <c r="L321" s="156"/>
      <c r="M321" s="156"/>
      <c r="N321" s="156"/>
      <c r="O321" s="156"/>
      <c r="P321" s="2" t="s">
        <v>156</v>
      </c>
      <c r="R321" s="37"/>
      <c r="S321" s="37"/>
      <c r="T321" s="37"/>
      <c r="U321" s="22"/>
      <c r="V321" s="22"/>
      <c r="W321" s="22"/>
      <c r="X321" s="22"/>
      <c r="Z321" s="21">
        <v>0.52</v>
      </c>
      <c r="AB321" s="117">
        <f t="shared" si="30"/>
        <v>5.4699999999999999E-2</v>
      </c>
      <c r="AC321" s="117">
        <f t="shared" si="30"/>
        <v>0.1174</v>
      </c>
      <c r="AD321" s="117">
        <f t="shared" si="30"/>
        <v>0.17949999999999997</v>
      </c>
      <c r="AE321" s="161" t="s">
        <v>130</v>
      </c>
      <c r="AF321" s="162" t="s">
        <v>130</v>
      </c>
      <c r="AH321">
        <v>5.5E-2</v>
      </c>
      <c r="AI321">
        <v>0.11700000000000001</v>
      </c>
      <c r="AJ321">
        <v>0.18</v>
      </c>
      <c r="AK321" s="154" t="s">
        <v>130</v>
      </c>
      <c r="AL321" s="154" t="s">
        <v>130</v>
      </c>
      <c r="AM321" s="24"/>
      <c r="AN321" s="24"/>
      <c r="AP321" s="98"/>
    </row>
    <row r="322" spans="1:42" ht="17.5" thickBot="1" x14ac:dyDescent="0.35">
      <c r="A322" t="s">
        <v>131</v>
      </c>
      <c r="B322" s="21">
        <v>0.6</v>
      </c>
      <c r="C322" s="5">
        <f t="shared" si="25"/>
        <v>20.6</v>
      </c>
      <c r="D322" s="156">
        <v>1.7999999999999999E-2</v>
      </c>
      <c r="E322" s="156">
        <v>1.7999999999999999E-2</v>
      </c>
      <c r="F322" s="156">
        <v>4.5999999999999999E-2</v>
      </c>
      <c r="G322" s="156">
        <v>0.106</v>
      </c>
      <c r="H322" s="156">
        <v>0.16600000000000001</v>
      </c>
      <c r="I322" s="156">
        <v>0.22600000000000001</v>
      </c>
      <c r="J322" s="156">
        <v>0.28599999999999998</v>
      </c>
      <c r="K322" s="156"/>
      <c r="L322" s="156"/>
      <c r="M322" s="156"/>
      <c r="N322" s="156"/>
      <c r="O322" s="156"/>
      <c r="P322" s="2" t="s">
        <v>156</v>
      </c>
      <c r="R322" s="37"/>
      <c r="S322" s="37"/>
      <c r="T322" s="37"/>
      <c r="U322" s="22"/>
      <c r="V322" s="22"/>
      <c r="W322" s="22"/>
      <c r="X322" s="22"/>
      <c r="Z322" s="21">
        <v>0.53</v>
      </c>
      <c r="AB322" s="117">
        <f t="shared" si="30"/>
        <v>5.1799999999999999E-2</v>
      </c>
      <c r="AC322" s="117">
        <f t="shared" si="30"/>
        <v>0.11360000000000001</v>
      </c>
      <c r="AD322" s="117">
        <f t="shared" si="30"/>
        <v>0.17499999999999996</v>
      </c>
      <c r="AE322" s="161" t="s">
        <v>130</v>
      </c>
      <c r="AF322" s="162" t="s">
        <v>130</v>
      </c>
      <c r="AH322">
        <v>5.1999999999999998E-2</v>
      </c>
      <c r="AI322">
        <v>0.114</v>
      </c>
      <c r="AJ322">
        <v>0.17499999999999999</v>
      </c>
      <c r="AK322" s="154" t="s">
        <v>130</v>
      </c>
      <c r="AL322" s="154" t="s">
        <v>130</v>
      </c>
      <c r="AM322" s="24"/>
      <c r="AN322" s="24"/>
      <c r="AP322" s="98"/>
    </row>
    <row r="323" spans="1:42" ht="17.5" thickBot="1" x14ac:dyDescent="0.35">
      <c r="A323" t="s">
        <v>131</v>
      </c>
      <c r="B323" s="23">
        <v>0.61</v>
      </c>
      <c r="C323" s="5">
        <f t="shared" si="25"/>
        <v>20.61</v>
      </c>
      <c r="D323" s="156">
        <v>1.7999999999999999E-2</v>
      </c>
      <c r="E323" s="156">
        <v>1.7999999999999999E-2</v>
      </c>
      <c r="F323" s="156">
        <v>4.5999999999999999E-2</v>
      </c>
      <c r="G323" s="156">
        <v>0.106</v>
      </c>
      <c r="H323" s="156">
        <v>0.16600000000000001</v>
      </c>
      <c r="I323" s="156">
        <v>0.22600000000000001</v>
      </c>
      <c r="J323" s="156">
        <v>0.28599999999999998</v>
      </c>
      <c r="K323" s="156"/>
      <c r="L323" s="156"/>
      <c r="M323" s="156"/>
      <c r="N323" s="156"/>
      <c r="O323" s="156"/>
      <c r="P323" s="2" t="s">
        <v>156</v>
      </c>
      <c r="R323" s="37"/>
      <c r="S323" s="37"/>
      <c r="T323" s="37"/>
      <c r="U323" s="22"/>
      <c r="V323" s="22"/>
      <c r="W323" s="22"/>
      <c r="X323" s="22"/>
      <c r="Z323" s="21">
        <v>0.54</v>
      </c>
      <c r="AB323" s="117">
        <f t="shared" si="30"/>
        <v>4.8899999999999999E-2</v>
      </c>
      <c r="AC323" s="117">
        <f t="shared" si="30"/>
        <v>0.10980000000000001</v>
      </c>
      <c r="AD323" s="117">
        <f t="shared" si="30"/>
        <v>0.17049999999999996</v>
      </c>
      <c r="AE323" s="161" t="s">
        <v>130</v>
      </c>
      <c r="AF323" s="162" t="s">
        <v>130</v>
      </c>
      <c r="AH323">
        <v>4.9000000000000002E-2</v>
      </c>
      <c r="AI323">
        <v>0.11</v>
      </c>
      <c r="AJ323">
        <v>0.17100000000000001</v>
      </c>
      <c r="AK323" s="154" t="s">
        <v>130</v>
      </c>
      <c r="AL323" s="154" t="s">
        <v>130</v>
      </c>
      <c r="AM323" s="24"/>
      <c r="AN323" s="24"/>
      <c r="AP323" s="98"/>
    </row>
    <row r="324" spans="1:42" ht="17.5" thickBot="1" x14ac:dyDescent="0.35">
      <c r="A324" t="s">
        <v>131</v>
      </c>
      <c r="B324" s="23">
        <v>0.62</v>
      </c>
      <c r="C324" s="5">
        <f t="shared" si="25"/>
        <v>20.62</v>
      </c>
      <c r="D324" s="156">
        <v>1.7999999999999999E-2</v>
      </c>
      <c r="E324" s="156">
        <v>1.7999999999999999E-2</v>
      </c>
      <c r="F324" s="156">
        <v>4.5999999999999999E-2</v>
      </c>
      <c r="G324" s="156">
        <v>0.106</v>
      </c>
      <c r="H324" s="156">
        <v>0.16600000000000001</v>
      </c>
      <c r="I324" s="156">
        <v>0.22600000000000001</v>
      </c>
      <c r="J324" s="156">
        <v>0.28599999999999998</v>
      </c>
      <c r="K324" s="156"/>
      <c r="L324" s="156"/>
      <c r="M324" s="156"/>
      <c r="N324" s="156"/>
      <c r="O324" s="156"/>
      <c r="P324" s="2" t="s">
        <v>156</v>
      </c>
      <c r="R324" s="22"/>
      <c r="S324" s="22"/>
      <c r="T324" s="22"/>
      <c r="U324" s="22"/>
      <c r="V324" s="22"/>
      <c r="W324" s="22"/>
      <c r="X324" s="22"/>
      <c r="Z324" s="21">
        <v>0.55000000000000004</v>
      </c>
      <c r="AA324" s="116">
        <v>0.55000000000000004</v>
      </c>
      <c r="AB324" s="116">
        <v>4.5999999999999999E-2</v>
      </c>
      <c r="AC324" s="116">
        <v>0.106</v>
      </c>
      <c r="AD324" s="116">
        <v>0.16600000000000001</v>
      </c>
      <c r="AE324" s="116">
        <v>0.22600000000000001</v>
      </c>
      <c r="AF324" s="70">
        <v>0.28599999999999998</v>
      </c>
      <c r="AH324">
        <v>4.5999999999999999E-2</v>
      </c>
      <c r="AI324">
        <v>0.106</v>
      </c>
      <c r="AJ324">
        <v>0.16600000000000001</v>
      </c>
      <c r="AK324">
        <v>0.22600000000000001</v>
      </c>
      <c r="AL324">
        <v>0.28599999999999998</v>
      </c>
      <c r="AM324" s="24"/>
      <c r="AN324" s="24"/>
      <c r="AP324" s="98"/>
    </row>
    <row r="325" spans="1:42" ht="17.5" thickBot="1" x14ac:dyDescent="0.35">
      <c r="A325" t="s">
        <v>131</v>
      </c>
      <c r="B325" s="23">
        <v>0.63</v>
      </c>
      <c r="C325" s="5">
        <f t="shared" si="25"/>
        <v>20.63</v>
      </c>
      <c r="D325" s="156">
        <v>1.7999999999999999E-2</v>
      </c>
      <c r="E325" s="156">
        <v>1.7999999999999999E-2</v>
      </c>
      <c r="F325" s="156">
        <v>4.5999999999999999E-2</v>
      </c>
      <c r="G325" s="156">
        <v>0.106</v>
      </c>
      <c r="H325" s="156">
        <v>0.16600000000000001</v>
      </c>
      <c r="I325" s="156">
        <v>0.22600000000000001</v>
      </c>
      <c r="J325" s="156">
        <v>0.28599999999999998</v>
      </c>
      <c r="K325" s="156"/>
      <c r="L325" s="156"/>
      <c r="M325" s="156"/>
      <c r="N325" s="156"/>
      <c r="O325" s="156"/>
      <c r="P325" s="2" t="s">
        <v>156</v>
      </c>
      <c r="R325" s="22"/>
      <c r="S325" s="22"/>
      <c r="T325" s="22"/>
      <c r="U325" s="22"/>
      <c r="V325" s="22"/>
      <c r="W325" s="22"/>
      <c r="X325" s="22"/>
      <c r="Z325" s="21">
        <v>0.56000000000000005</v>
      </c>
      <c r="AA325" s="116"/>
      <c r="AB325" s="116">
        <v>4.5999999999999999E-2</v>
      </c>
      <c r="AC325" s="116">
        <v>0.106</v>
      </c>
      <c r="AD325" s="116">
        <v>0.16600000000000001</v>
      </c>
      <c r="AE325" s="116">
        <v>0.22600000000000001</v>
      </c>
      <c r="AF325" s="70">
        <v>0.28599999999999998</v>
      </c>
      <c r="AH325">
        <v>4.5999999999999999E-2</v>
      </c>
      <c r="AI325">
        <v>0.106</v>
      </c>
      <c r="AJ325">
        <v>0.16600000000000001</v>
      </c>
      <c r="AK325">
        <v>0.22600000000000001</v>
      </c>
      <c r="AL325">
        <v>0.28599999999999998</v>
      </c>
      <c r="AM325" s="24"/>
      <c r="AN325" s="24"/>
      <c r="AP325" s="98"/>
    </row>
    <row r="326" spans="1:42" ht="17.5" thickBot="1" x14ac:dyDescent="0.35">
      <c r="A326" t="s">
        <v>131</v>
      </c>
      <c r="B326" s="23">
        <v>0.64</v>
      </c>
      <c r="C326" s="5">
        <f t="shared" si="25"/>
        <v>20.64</v>
      </c>
      <c r="D326" s="156">
        <v>1.7999999999999999E-2</v>
      </c>
      <c r="E326" s="156">
        <v>1.7999999999999999E-2</v>
      </c>
      <c r="F326" s="156">
        <v>4.5999999999999999E-2</v>
      </c>
      <c r="G326" s="156">
        <v>0.106</v>
      </c>
      <c r="H326" s="156">
        <v>0.16600000000000001</v>
      </c>
      <c r="I326" s="156">
        <v>0.22600000000000001</v>
      </c>
      <c r="J326" s="156">
        <v>0.28599999999999998</v>
      </c>
      <c r="K326" s="156"/>
      <c r="L326" s="156"/>
      <c r="M326" s="156"/>
      <c r="N326" s="156"/>
      <c r="O326" s="156"/>
      <c r="P326" s="2" t="s">
        <v>156</v>
      </c>
      <c r="R326" s="22"/>
      <c r="S326" s="22"/>
      <c r="T326" s="22"/>
      <c r="U326" s="22"/>
      <c r="V326" s="22"/>
      <c r="W326" s="22"/>
      <c r="X326" s="22"/>
      <c r="Z326" s="21">
        <v>0.56999999999999995</v>
      </c>
      <c r="AA326" s="116"/>
      <c r="AB326" s="116">
        <v>4.5999999999999999E-2</v>
      </c>
      <c r="AC326" s="116">
        <v>0.106</v>
      </c>
      <c r="AD326" s="116">
        <v>0.16600000000000001</v>
      </c>
      <c r="AE326" s="116">
        <v>0.22600000000000001</v>
      </c>
      <c r="AF326" s="70">
        <v>0.28599999999999998</v>
      </c>
      <c r="AH326">
        <v>4.5999999999999999E-2</v>
      </c>
      <c r="AI326">
        <v>0.106</v>
      </c>
      <c r="AJ326">
        <v>0.16600000000000001</v>
      </c>
      <c r="AK326">
        <v>0.22600000000000001</v>
      </c>
      <c r="AL326">
        <v>0.28599999999999998</v>
      </c>
      <c r="AM326" s="24"/>
      <c r="AN326" s="24"/>
      <c r="AP326" s="98"/>
    </row>
    <row r="327" spans="1:42" ht="17.5" thickBot="1" x14ac:dyDescent="0.35">
      <c r="A327" t="s">
        <v>131</v>
      </c>
      <c r="B327" s="23">
        <v>0.65</v>
      </c>
      <c r="C327" s="5">
        <f t="shared" si="25"/>
        <v>20.65</v>
      </c>
      <c r="D327" s="156">
        <v>1.7999999999999999E-2</v>
      </c>
      <c r="E327" s="156">
        <v>1.7999999999999999E-2</v>
      </c>
      <c r="F327" s="156">
        <v>4.5999999999999999E-2</v>
      </c>
      <c r="G327" s="156">
        <v>0.106</v>
      </c>
      <c r="H327" s="156">
        <v>0.16600000000000001</v>
      </c>
      <c r="I327" s="156">
        <v>0.22600000000000001</v>
      </c>
      <c r="J327" s="156">
        <v>0.28599999999999998</v>
      </c>
      <c r="K327" s="156"/>
      <c r="L327" s="156"/>
      <c r="M327" s="156"/>
      <c r="N327" s="156"/>
      <c r="O327" s="156"/>
      <c r="P327" s="2" t="s">
        <v>156</v>
      </c>
      <c r="R327" s="22"/>
      <c r="S327" s="22"/>
      <c r="T327" s="22"/>
      <c r="U327" s="22"/>
      <c r="V327" s="22"/>
      <c r="W327" s="22"/>
      <c r="X327" s="22"/>
      <c r="Z327" s="21">
        <v>0.57999999999999996</v>
      </c>
      <c r="AA327" s="116"/>
      <c r="AB327" s="116">
        <v>4.5999999999999999E-2</v>
      </c>
      <c r="AC327" s="116">
        <v>0.106</v>
      </c>
      <c r="AD327" s="116">
        <v>0.16600000000000001</v>
      </c>
      <c r="AE327" s="116">
        <v>0.22600000000000001</v>
      </c>
      <c r="AF327" s="70">
        <v>0.28599999999999998</v>
      </c>
      <c r="AH327">
        <v>4.5999999999999999E-2</v>
      </c>
      <c r="AI327">
        <v>0.106</v>
      </c>
      <c r="AJ327">
        <v>0.16600000000000001</v>
      </c>
      <c r="AK327">
        <v>0.22600000000000001</v>
      </c>
      <c r="AL327">
        <v>0.28599999999999998</v>
      </c>
      <c r="AM327" s="24"/>
      <c r="AN327" s="24"/>
      <c r="AP327" s="98"/>
    </row>
    <row r="328" spans="1:42" ht="17.5" thickBot="1" x14ac:dyDescent="0.35">
      <c r="A328" t="s">
        <v>131</v>
      </c>
      <c r="B328" s="23">
        <v>0.66</v>
      </c>
      <c r="C328" s="5">
        <f t="shared" si="25"/>
        <v>20.66</v>
      </c>
      <c r="D328" s="156">
        <v>1.7999999999999999E-2</v>
      </c>
      <c r="E328" s="156">
        <v>1.7999999999999999E-2</v>
      </c>
      <c r="F328" s="156">
        <v>4.5999999999999999E-2</v>
      </c>
      <c r="G328" s="156">
        <v>0.106</v>
      </c>
      <c r="H328" s="156">
        <v>0.16600000000000001</v>
      </c>
      <c r="I328" s="156">
        <v>0.22600000000000001</v>
      </c>
      <c r="J328" s="156">
        <v>0.28599999999999998</v>
      </c>
      <c r="K328" s="156"/>
      <c r="L328" s="156"/>
      <c r="M328" s="156"/>
      <c r="N328" s="156"/>
      <c r="O328" s="156"/>
      <c r="P328" s="2" t="s">
        <v>156</v>
      </c>
      <c r="R328" s="22"/>
      <c r="S328" s="22"/>
      <c r="T328" s="22"/>
      <c r="U328" s="22"/>
      <c r="V328" s="22"/>
      <c r="W328" s="22"/>
      <c r="X328" s="22"/>
      <c r="Z328" s="21">
        <v>0.59</v>
      </c>
      <c r="AA328" s="116"/>
      <c r="AB328" s="116">
        <v>4.5999999999999999E-2</v>
      </c>
      <c r="AC328" s="116">
        <v>0.106</v>
      </c>
      <c r="AD328" s="116">
        <v>0.16600000000000001</v>
      </c>
      <c r="AE328" s="116">
        <v>0.22600000000000001</v>
      </c>
      <c r="AF328" s="70">
        <v>0.28599999999999998</v>
      </c>
      <c r="AH328">
        <v>4.5999999999999999E-2</v>
      </c>
      <c r="AI328">
        <v>0.106</v>
      </c>
      <c r="AJ328">
        <v>0.16600000000000001</v>
      </c>
      <c r="AK328">
        <v>0.22600000000000001</v>
      </c>
      <c r="AL328">
        <v>0.28599999999999998</v>
      </c>
      <c r="AM328" s="24"/>
      <c r="AN328" s="24"/>
      <c r="AP328" s="98"/>
    </row>
    <row r="329" spans="1:42" ht="17.5" thickBot="1" x14ac:dyDescent="0.35">
      <c r="A329" t="s">
        <v>131</v>
      </c>
      <c r="B329" s="23">
        <v>0.67</v>
      </c>
      <c r="C329" s="5">
        <f t="shared" si="25"/>
        <v>20.67</v>
      </c>
      <c r="D329" s="156">
        <v>1.7999999999999999E-2</v>
      </c>
      <c r="E329" s="156">
        <v>1.7999999999999999E-2</v>
      </c>
      <c r="F329" s="156">
        <v>4.5999999999999999E-2</v>
      </c>
      <c r="G329" s="156">
        <v>0.106</v>
      </c>
      <c r="H329" s="156">
        <v>0.16600000000000001</v>
      </c>
      <c r="I329" s="156">
        <v>0.22600000000000001</v>
      </c>
      <c r="J329" s="156">
        <v>0.28599999999999998</v>
      </c>
      <c r="K329" s="156"/>
      <c r="L329" s="156"/>
      <c r="M329" s="156"/>
      <c r="N329" s="156"/>
      <c r="O329" s="156"/>
      <c r="P329" s="2" t="s">
        <v>156</v>
      </c>
      <c r="R329" s="22"/>
      <c r="S329" s="22"/>
      <c r="T329" s="22"/>
      <c r="U329" s="22"/>
      <c r="V329" s="22"/>
      <c r="W329" s="22"/>
      <c r="X329" s="22"/>
      <c r="Z329" s="21">
        <v>0.6</v>
      </c>
      <c r="AA329" s="116"/>
      <c r="AB329" s="116">
        <v>4.5999999999999999E-2</v>
      </c>
      <c r="AC329" s="116">
        <v>0.106</v>
      </c>
      <c r="AD329" s="116">
        <v>0.16600000000000001</v>
      </c>
      <c r="AE329" s="116">
        <v>0.22600000000000001</v>
      </c>
      <c r="AF329" s="70">
        <v>0.28599999999999998</v>
      </c>
      <c r="AH329">
        <v>4.5999999999999999E-2</v>
      </c>
      <c r="AI329">
        <v>0.106</v>
      </c>
      <c r="AJ329">
        <v>0.16600000000000001</v>
      </c>
      <c r="AK329">
        <v>0.22600000000000001</v>
      </c>
      <c r="AL329">
        <v>0.28599999999999998</v>
      </c>
      <c r="AM329" s="24"/>
      <c r="AN329" s="24"/>
      <c r="AP329" s="98"/>
    </row>
    <row r="330" spans="1:42" ht="17.5" thickBot="1" x14ac:dyDescent="0.35">
      <c r="A330" t="s">
        <v>131</v>
      </c>
      <c r="B330" s="23">
        <v>0.68</v>
      </c>
      <c r="C330" s="5">
        <f t="shared" si="25"/>
        <v>20.68</v>
      </c>
      <c r="D330" s="156">
        <v>1.7999999999999999E-2</v>
      </c>
      <c r="E330" s="156">
        <v>1.7999999999999999E-2</v>
      </c>
      <c r="F330" s="156">
        <v>4.5999999999999999E-2</v>
      </c>
      <c r="G330" s="156">
        <v>0.106</v>
      </c>
      <c r="H330" s="156">
        <v>0.16600000000000001</v>
      </c>
      <c r="I330" s="156">
        <v>0.22600000000000001</v>
      </c>
      <c r="J330" s="156">
        <v>0.28599999999999998</v>
      </c>
      <c r="K330" s="156"/>
      <c r="L330" s="156"/>
      <c r="M330" s="156"/>
      <c r="N330" s="156"/>
      <c r="O330" s="156"/>
      <c r="P330" s="2" t="s">
        <v>156</v>
      </c>
      <c r="R330" s="22"/>
      <c r="S330" s="22"/>
      <c r="T330" s="22"/>
      <c r="U330" s="22"/>
      <c r="V330" s="22"/>
      <c r="W330" s="22"/>
      <c r="X330" s="22"/>
      <c r="Z330" s="23">
        <v>0.61</v>
      </c>
      <c r="AA330" s="116"/>
      <c r="AB330" s="116">
        <v>4.5999999999999999E-2</v>
      </c>
      <c r="AC330" s="116">
        <v>0.106</v>
      </c>
      <c r="AD330" s="116">
        <v>0.16600000000000001</v>
      </c>
      <c r="AE330" s="116">
        <v>0.22600000000000001</v>
      </c>
      <c r="AF330" s="70">
        <v>0.28599999999999998</v>
      </c>
      <c r="AH330">
        <v>4.5999999999999999E-2</v>
      </c>
      <c r="AI330">
        <v>0.106</v>
      </c>
      <c r="AJ330">
        <v>0.16600000000000001</v>
      </c>
      <c r="AK330">
        <v>0.22600000000000001</v>
      </c>
      <c r="AL330">
        <v>0.28599999999999998</v>
      </c>
      <c r="AM330" s="24"/>
      <c r="AN330" s="24"/>
      <c r="AP330" s="98"/>
    </row>
    <row r="331" spans="1:42" ht="17.5" thickBot="1" x14ac:dyDescent="0.35">
      <c r="A331" t="s">
        <v>131</v>
      </c>
      <c r="B331" s="23">
        <v>0.69</v>
      </c>
      <c r="C331" s="5">
        <f t="shared" si="25"/>
        <v>20.69</v>
      </c>
      <c r="D331" s="156">
        <v>1.7999999999999999E-2</v>
      </c>
      <c r="E331" s="156">
        <v>1.7999999999999999E-2</v>
      </c>
      <c r="F331" s="156">
        <v>4.5999999999999999E-2</v>
      </c>
      <c r="G331" s="156">
        <v>0.106</v>
      </c>
      <c r="H331" s="156">
        <v>0.16600000000000001</v>
      </c>
      <c r="I331" s="156">
        <v>0.22600000000000001</v>
      </c>
      <c r="J331" s="156">
        <v>0.28599999999999998</v>
      </c>
      <c r="K331" s="156"/>
      <c r="L331" s="156"/>
      <c r="M331" s="156"/>
      <c r="N331" s="156"/>
      <c r="O331" s="156"/>
      <c r="P331" s="2" t="s">
        <v>156</v>
      </c>
      <c r="R331" s="22"/>
      <c r="S331" s="22"/>
      <c r="T331" s="22"/>
      <c r="U331" s="22"/>
      <c r="V331" s="22"/>
      <c r="W331" s="22"/>
      <c r="X331" s="22"/>
      <c r="Z331" s="23">
        <v>0.62</v>
      </c>
      <c r="AA331" s="116"/>
      <c r="AB331" s="116">
        <v>4.5999999999999999E-2</v>
      </c>
      <c r="AC331" s="116">
        <v>0.106</v>
      </c>
      <c r="AD331" s="116">
        <v>0.16600000000000001</v>
      </c>
      <c r="AE331" s="116">
        <v>0.22600000000000001</v>
      </c>
      <c r="AF331" s="70">
        <v>0.28599999999999998</v>
      </c>
      <c r="AH331">
        <v>4.5999999999999999E-2</v>
      </c>
      <c r="AI331">
        <v>0.106</v>
      </c>
      <c r="AJ331">
        <v>0.16600000000000001</v>
      </c>
      <c r="AK331">
        <v>0.22600000000000001</v>
      </c>
      <c r="AL331">
        <v>0.28599999999999998</v>
      </c>
      <c r="AM331" s="24"/>
      <c r="AN331" s="24"/>
      <c r="AP331" s="98"/>
    </row>
    <row r="332" spans="1:42" ht="17.5" thickBot="1" x14ac:dyDescent="0.35">
      <c r="A332" t="s">
        <v>131</v>
      </c>
      <c r="B332" s="23">
        <v>0.7</v>
      </c>
      <c r="C332" s="5">
        <f t="shared" si="25"/>
        <v>20.7</v>
      </c>
      <c r="D332" s="156">
        <v>1.7999999999999999E-2</v>
      </c>
      <c r="E332" s="156">
        <v>1.7999999999999999E-2</v>
      </c>
      <c r="F332" s="156">
        <v>4.5999999999999999E-2</v>
      </c>
      <c r="G332" s="156">
        <v>0.106</v>
      </c>
      <c r="H332" s="156">
        <v>0.16600000000000001</v>
      </c>
      <c r="I332" s="156">
        <v>0.22600000000000001</v>
      </c>
      <c r="J332" s="156">
        <v>0.28599999999999998</v>
      </c>
      <c r="K332" s="156"/>
      <c r="L332" s="156"/>
      <c r="M332" s="156"/>
      <c r="N332" s="156"/>
      <c r="O332" s="156"/>
      <c r="P332" s="2" t="s">
        <v>156</v>
      </c>
      <c r="R332" s="22"/>
      <c r="S332" s="22"/>
      <c r="T332" s="22"/>
      <c r="U332" s="22"/>
      <c r="V332" s="22"/>
      <c r="W332" s="22"/>
      <c r="X332" s="22"/>
      <c r="Z332" s="23">
        <v>0.63</v>
      </c>
      <c r="AA332" s="116"/>
      <c r="AB332" s="116">
        <v>4.5999999999999999E-2</v>
      </c>
      <c r="AC332" s="116">
        <v>0.106</v>
      </c>
      <c r="AD332" s="116">
        <v>0.16600000000000001</v>
      </c>
      <c r="AE332" s="116">
        <v>0.22600000000000001</v>
      </c>
      <c r="AF332" s="70">
        <v>0.28599999999999998</v>
      </c>
      <c r="AH332">
        <v>4.5999999999999999E-2</v>
      </c>
      <c r="AI332">
        <v>0.106</v>
      </c>
      <c r="AJ332">
        <v>0.16600000000000001</v>
      </c>
      <c r="AK332">
        <v>0.22600000000000001</v>
      </c>
      <c r="AL332">
        <v>0.28599999999999998</v>
      </c>
      <c r="AM332" s="24"/>
      <c r="AN332" s="24"/>
      <c r="AP332" s="98"/>
    </row>
    <row r="333" spans="1:42" ht="17.5" thickBot="1" x14ac:dyDescent="0.35">
      <c r="A333" t="s">
        <v>131</v>
      </c>
      <c r="B333" s="23">
        <v>0.71</v>
      </c>
      <c r="C333" s="5">
        <f t="shared" si="25"/>
        <v>20.71</v>
      </c>
      <c r="D333" s="156">
        <v>1.7999999999999999E-2</v>
      </c>
      <c r="E333" s="156">
        <v>1.7999999999999999E-2</v>
      </c>
      <c r="F333" s="156">
        <v>4.5999999999999999E-2</v>
      </c>
      <c r="G333" s="156">
        <v>0.106</v>
      </c>
      <c r="H333" s="156">
        <v>0.16600000000000001</v>
      </c>
      <c r="I333" s="156">
        <v>0.22600000000000001</v>
      </c>
      <c r="J333" s="156">
        <v>0.28599999999999998</v>
      </c>
      <c r="K333" s="156"/>
      <c r="L333" s="156"/>
      <c r="M333" s="156"/>
      <c r="N333" s="156"/>
      <c r="O333" s="156"/>
      <c r="P333" s="2" t="s">
        <v>156</v>
      </c>
      <c r="R333" s="22"/>
      <c r="S333" s="22"/>
      <c r="T333" s="22"/>
      <c r="U333" s="22"/>
      <c r="V333" s="22"/>
      <c r="W333" s="22"/>
      <c r="X333" s="22"/>
      <c r="Z333" s="23">
        <v>0.64</v>
      </c>
      <c r="AA333" s="116"/>
      <c r="AB333" s="116">
        <v>4.5999999999999999E-2</v>
      </c>
      <c r="AC333" s="116">
        <v>0.106</v>
      </c>
      <c r="AD333" s="116">
        <v>0.16600000000000001</v>
      </c>
      <c r="AE333" s="116">
        <v>0.22600000000000001</v>
      </c>
      <c r="AF333" s="70">
        <v>0.28599999999999998</v>
      </c>
      <c r="AH333">
        <v>4.5999999999999999E-2</v>
      </c>
      <c r="AI333">
        <v>0.106</v>
      </c>
      <c r="AJ333">
        <v>0.16600000000000001</v>
      </c>
      <c r="AK333">
        <v>0.22600000000000001</v>
      </c>
      <c r="AL333">
        <v>0.28599999999999998</v>
      </c>
      <c r="AM333" s="24"/>
      <c r="AN333" s="24"/>
      <c r="AP333" s="98"/>
    </row>
    <row r="334" spans="1:42" ht="17.5" thickBot="1" x14ac:dyDescent="0.35">
      <c r="A334" t="s">
        <v>131</v>
      </c>
      <c r="B334" s="23">
        <v>0.72</v>
      </c>
      <c r="C334" s="5">
        <f t="shared" si="25"/>
        <v>20.72</v>
      </c>
      <c r="D334" s="156">
        <v>1.7999999999999999E-2</v>
      </c>
      <c r="E334" s="156">
        <v>1.7999999999999999E-2</v>
      </c>
      <c r="F334" s="156">
        <v>4.5999999999999999E-2</v>
      </c>
      <c r="G334" s="156">
        <v>0.106</v>
      </c>
      <c r="H334" s="156">
        <v>0.16600000000000001</v>
      </c>
      <c r="I334" s="156">
        <v>0.22600000000000001</v>
      </c>
      <c r="J334" s="156">
        <v>0.28599999999999998</v>
      </c>
      <c r="K334" s="156"/>
      <c r="L334" s="156"/>
      <c r="M334" s="156"/>
      <c r="N334" s="156"/>
      <c r="O334" s="156"/>
      <c r="P334" s="2" t="s">
        <v>156</v>
      </c>
      <c r="R334" s="22"/>
      <c r="S334" s="22"/>
      <c r="T334" s="22"/>
      <c r="U334" s="22"/>
      <c r="V334" s="22"/>
      <c r="W334" s="22"/>
      <c r="X334" s="22"/>
      <c r="Z334" s="23">
        <v>0.65</v>
      </c>
      <c r="AA334" s="116"/>
      <c r="AB334" s="116">
        <v>4.5999999999999999E-2</v>
      </c>
      <c r="AC334" s="116">
        <v>0.106</v>
      </c>
      <c r="AD334" s="116">
        <v>0.16600000000000001</v>
      </c>
      <c r="AE334" s="116">
        <v>0.22600000000000001</v>
      </c>
      <c r="AF334" s="70">
        <v>0.28599999999999998</v>
      </c>
      <c r="AH334">
        <v>4.5999999999999999E-2</v>
      </c>
      <c r="AI334">
        <v>0.106</v>
      </c>
      <c r="AJ334">
        <v>0.16600000000000001</v>
      </c>
      <c r="AK334">
        <v>0.22600000000000001</v>
      </c>
      <c r="AL334">
        <v>0.28599999999999998</v>
      </c>
      <c r="AM334" s="24"/>
      <c r="AN334" s="24"/>
      <c r="AP334" s="98"/>
    </row>
    <row r="335" spans="1:42" ht="17.5" thickBot="1" x14ac:dyDescent="0.35">
      <c r="A335" t="s">
        <v>131</v>
      </c>
      <c r="B335" s="23">
        <v>0.73</v>
      </c>
      <c r="C335" s="5">
        <f t="shared" si="25"/>
        <v>20.73</v>
      </c>
      <c r="D335" s="156">
        <v>1.7999999999999999E-2</v>
      </c>
      <c r="E335" s="156">
        <v>1.7999999999999999E-2</v>
      </c>
      <c r="F335" s="156">
        <v>4.5999999999999999E-2</v>
      </c>
      <c r="G335" s="156">
        <v>0.106</v>
      </c>
      <c r="H335" s="156">
        <v>0.16600000000000001</v>
      </c>
      <c r="I335" s="156">
        <v>0.22600000000000001</v>
      </c>
      <c r="J335" s="156">
        <v>0.28599999999999998</v>
      </c>
      <c r="K335" s="156"/>
      <c r="L335" s="156"/>
      <c r="M335" s="156"/>
      <c r="N335" s="156"/>
      <c r="O335" s="156"/>
      <c r="P335" s="2" t="s">
        <v>156</v>
      </c>
      <c r="R335" s="22"/>
      <c r="S335" s="22"/>
      <c r="T335" s="22"/>
      <c r="U335" s="22"/>
      <c r="V335" s="22"/>
      <c r="W335" s="22"/>
      <c r="X335" s="22"/>
      <c r="Z335" s="23">
        <v>0.66</v>
      </c>
      <c r="AA335" s="116"/>
      <c r="AB335" s="116">
        <v>4.5999999999999999E-2</v>
      </c>
      <c r="AC335" s="116">
        <v>0.106</v>
      </c>
      <c r="AD335" s="116">
        <v>0.16600000000000001</v>
      </c>
      <c r="AE335" s="116">
        <v>0.22600000000000001</v>
      </c>
      <c r="AF335" s="70">
        <v>0.28599999999999998</v>
      </c>
      <c r="AH335">
        <v>4.5999999999999999E-2</v>
      </c>
      <c r="AI335">
        <v>0.106</v>
      </c>
      <c r="AJ335">
        <v>0.16600000000000001</v>
      </c>
      <c r="AK335">
        <v>0.22600000000000001</v>
      </c>
      <c r="AL335">
        <v>0.28599999999999998</v>
      </c>
      <c r="AM335" s="24"/>
      <c r="AN335" s="24"/>
      <c r="AP335" s="98"/>
    </row>
    <row r="336" spans="1:42" ht="17.5" thickBot="1" x14ac:dyDescent="0.35">
      <c r="A336" t="s">
        <v>131</v>
      </c>
      <c r="B336" s="23">
        <v>0.74</v>
      </c>
      <c r="C336" s="5">
        <f t="shared" si="25"/>
        <v>20.74</v>
      </c>
      <c r="D336" s="156">
        <v>1.7999999999999999E-2</v>
      </c>
      <c r="E336" s="156">
        <v>1.7999999999999999E-2</v>
      </c>
      <c r="F336" s="156">
        <v>4.5999999999999999E-2</v>
      </c>
      <c r="G336" s="156">
        <v>0.106</v>
      </c>
      <c r="H336" s="156">
        <v>0.16600000000000001</v>
      </c>
      <c r="I336" s="156">
        <v>0.22600000000000001</v>
      </c>
      <c r="J336" s="156">
        <v>0.28599999999999998</v>
      </c>
      <c r="K336" s="156"/>
      <c r="L336" s="156"/>
      <c r="M336" s="156"/>
      <c r="N336" s="156"/>
      <c r="O336" s="156"/>
      <c r="P336" s="2" t="s">
        <v>156</v>
      </c>
      <c r="R336" s="22"/>
      <c r="S336" s="22"/>
      <c r="T336" s="22"/>
      <c r="U336" s="22"/>
      <c r="V336" s="22"/>
      <c r="W336" s="22"/>
      <c r="X336" s="22"/>
      <c r="Z336" s="23">
        <v>0.67</v>
      </c>
      <c r="AB336" s="116">
        <v>4.5999999999999999E-2</v>
      </c>
      <c r="AC336" s="116">
        <v>0.106</v>
      </c>
      <c r="AD336" s="116">
        <v>0.16600000000000001</v>
      </c>
      <c r="AE336" s="116">
        <v>0.22600000000000001</v>
      </c>
      <c r="AF336" s="70">
        <v>0.28599999999999998</v>
      </c>
      <c r="AH336">
        <v>4.5999999999999999E-2</v>
      </c>
      <c r="AI336">
        <v>0.106</v>
      </c>
      <c r="AJ336">
        <v>0.16600000000000001</v>
      </c>
      <c r="AK336">
        <v>0.22600000000000001</v>
      </c>
      <c r="AL336">
        <v>0.28599999999999998</v>
      </c>
      <c r="AM336" s="24"/>
      <c r="AN336" s="24"/>
      <c r="AP336" s="98"/>
    </row>
    <row r="337" spans="1:42" ht="17.5" thickBot="1" x14ac:dyDescent="0.35">
      <c r="A337" t="s">
        <v>131</v>
      </c>
      <c r="B337" s="23">
        <v>0.75</v>
      </c>
      <c r="C337" s="5">
        <f t="shared" si="25"/>
        <v>20.75</v>
      </c>
      <c r="D337" s="156">
        <v>1.7999999999999999E-2</v>
      </c>
      <c r="E337" s="156">
        <v>1.7999999999999999E-2</v>
      </c>
      <c r="F337" s="156">
        <v>4.5999999999999999E-2</v>
      </c>
      <c r="G337" s="156">
        <v>0.106</v>
      </c>
      <c r="H337" s="156">
        <v>0.16600000000000001</v>
      </c>
      <c r="I337" s="156">
        <v>0.22600000000000001</v>
      </c>
      <c r="J337" s="156">
        <v>0.28599999999999998</v>
      </c>
      <c r="K337" s="156"/>
      <c r="L337" s="156"/>
      <c r="M337" s="156"/>
      <c r="N337" s="156"/>
      <c r="O337" s="156"/>
      <c r="P337" s="2" t="s">
        <v>156</v>
      </c>
      <c r="R337" s="22"/>
      <c r="S337" s="22"/>
      <c r="T337" s="22"/>
      <c r="U337" s="22"/>
      <c r="V337" s="22"/>
      <c r="W337" s="22"/>
      <c r="X337" s="22"/>
      <c r="Z337" s="23">
        <v>0.68</v>
      </c>
      <c r="AA337" s="116"/>
      <c r="AB337" s="116">
        <v>4.5999999999999999E-2</v>
      </c>
      <c r="AC337" s="116">
        <v>0.106</v>
      </c>
      <c r="AD337" s="116">
        <v>0.16600000000000001</v>
      </c>
      <c r="AE337" s="116">
        <v>0.22600000000000001</v>
      </c>
      <c r="AF337" s="70">
        <v>0.28599999999999998</v>
      </c>
      <c r="AH337">
        <v>4.5999999999999999E-2</v>
      </c>
      <c r="AI337">
        <v>0.106</v>
      </c>
      <c r="AJ337">
        <v>0.16600000000000001</v>
      </c>
      <c r="AK337">
        <v>0.22600000000000001</v>
      </c>
      <c r="AL337">
        <v>0.28599999999999998</v>
      </c>
      <c r="AM337" s="24"/>
      <c r="AN337" s="24"/>
      <c r="AP337" s="98"/>
    </row>
    <row r="338" spans="1:42" ht="17.5" thickBot="1" x14ac:dyDescent="0.35">
      <c r="A338" t="s">
        <v>131</v>
      </c>
      <c r="B338" s="23">
        <v>0.76</v>
      </c>
      <c r="C338" s="5">
        <f t="shared" si="25"/>
        <v>20.76</v>
      </c>
      <c r="D338" s="156">
        <v>1.7999999999999999E-2</v>
      </c>
      <c r="E338" s="156">
        <v>1.7999999999999999E-2</v>
      </c>
      <c r="F338" s="156">
        <v>4.5999999999999999E-2</v>
      </c>
      <c r="G338" s="156">
        <v>0.106</v>
      </c>
      <c r="H338" s="156">
        <v>0.16600000000000001</v>
      </c>
      <c r="I338" s="156">
        <v>0.22600000000000001</v>
      </c>
      <c r="J338" s="156">
        <v>0.28599999999999998</v>
      </c>
      <c r="K338" s="156"/>
      <c r="L338" s="156"/>
      <c r="M338" s="156"/>
      <c r="N338" s="156"/>
      <c r="O338" s="156"/>
      <c r="P338" s="2" t="s">
        <v>156</v>
      </c>
      <c r="R338" s="22"/>
      <c r="S338" s="22"/>
      <c r="T338" s="22"/>
      <c r="U338" s="22"/>
      <c r="V338" s="22"/>
      <c r="W338" s="22"/>
      <c r="X338" s="22"/>
      <c r="Z338" s="23">
        <v>0.69</v>
      </c>
      <c r="AA338" s="116"/>
      <c r="AB338" s="116">
        <v>4.5999999999999999E-2</v>
      </c>
      <c r="AC338" s="116">
        <v>0.106</v>
      </c>
      <c r="AD338" s="116">
        <v>0.16600000000000001</v>
      </c>
      <c r="AE338" s="116">
        <v>0.22600000000000001</v>
      </c>
      <c r="AF338" s="70">
        <v>0.28599999999999998</v>
      </c>
      <c r="AH338">
        <v>4.5999999999999999E-2</v>
      </c>
      <c r="AI338">
        <v>0.106</v>
      </c>
      <c r="AJ338">
        <v>0.16600000000000001</v>
      </c>
      <c r="AK338">
        <v>0.22600000000000001</v>
      </c>
      <c r="AL338">
        <v>0.28599999999999998</v>
      </c>
      <c r="AM338" s="24"/>
      <c r="AN338" s="24"/>
      <c r="AP338" s="98"/>
    </row>
    <row r="339" spans="1:42" ht="17.5" thickBot="1" x14ac:dyDescent="0.35">
      <c r="A339" t="s">
        <v>131</v>
      </c>
      <c r="B339" s="23">
        <v>0.77</v>
      </c>
      <c r="C339" s="5">
        <f t="shared" si="25"/>
        <v>20.77</v>
      </c>
      <c r="D339" s="156">
        <v>1.7999999999999999E-2</v>
      </c>
      <c r="E339" s="156">
        <v>1.7999999999999999E-2</v>
      </c>
      <c r="F339" s="156">
        <v>4.5999999999999999E-2</v>
      </c>
      <c r="G339" s="156">
        <v>0.106</v>
      </c>
      <c r="H339" s="156">
        <v>0.16600000000000001</v>
      </c>
      <c r="I339" s="156">
        <v>0.22600000000000001</v>
      </c>
      <c r="J339" s="156">
        <v>0.28599999999999998</v>
      </c>
      <c r="K339" s="156"/>
      <c r="L339" s="156"/>
      <c r="M339" s="156"/>
      <c r="N339" s="156"/>
      <c r="O339" s="156"/>
      <c r="P339" s="2" t="s">
        <v>156</v>
      </c>
      <c r="R339" s="22"/>
      <c r="S339" s="22"/>
      <c r="T339" s="22"/>
      <c r="U339" s="22"/>
      <c r="V339" s="22"/>
      <c r="W339" s="22"/>
      <c r="X339" s="22"/>
      <c r="Z339" s="23">
        <v>0.7</v>
      </c>
      <c r="AA339" s="116"/>
      <c r="AB339" s="116">
        <v>4.5999999999999999E-2</v>
      </c>
      <c r="AC339" s="116">
        <v>0.106</v>
      </c>
      <c r="AD339" s="116">
        <v>0.16600000000000001</v>
      </c>
      <c r="AE339" s="116">
        <v>0.22600000000000001</v>
      </c>
      <c r="AF339" s="70">
        <v>0.28599999999999998</v>
      </c>
      <c r="AH339">
        <v>4.5999999999999999E-2</v>
      </c>
      <c r="AI339">
        <v>0.106</v>
      </c>
      <c r="AJ339">
        <v>0.16600000000000001</v>
      </c>
      <c r="AK339">
        <v>0.22600000000000001</v>
      </c>
      <c r="AL339">
        <v>0.28599999999999998</v>
      </c>
      <c r="AM339" s="24"/>
      <c r="AN339" s="24"/>
      <c r="AP339" s="98"/>
    </row>
    <row r="340" spans="1:42" ht="17.5" thickBot="1" x14ac:dyDescent="0.35">
      <c r="A340" t="s">
        <v>131</v>
      </c>
      <c r="B340" s="23">
        <v>0.78</v>
      </c>
      <c r="C340" s="5">
        <f t="shared" si="25"/>
        <v>20.78</v>
      </c>
      <c r="D340" s="156">
        <v>1.7999999999999999E-2</v>
      </c>
      <c r="E340" s="156">
        <v>1.7999999999999999E-2</v>
      </c>
      <c r="F340" s="156">
        <v>4.5999999999999999E-2</v>
      </c>
      <c r="G340" s="156">
        <v>0.106</v>
      </c>
      <c r="H340" s="156">
        <v>0.16600000000000001</v>
      </c>
      <c r="I340" s="156">
        <v>0.22600000000000001</v>
      </c>
      <c r="J340" s="156">
        <v>0.28599999999999998</v>
      </c>
      <c r="K340" s="156"/>
      <c r="L340" s="156"/>
      <c r="M340" s="156"/>
      <c r="N340" s="156"/>
      <c r="O340" s="156"/>
      <c r="P340" s="2" t="s">
        <v>156</v>
      </c>
      <c r="R340" s="22"/>
      <c r="S340" s="22"/>
      <c r="T340" s="22"/>
      <c r="U340" s="22"/>
      <c r="V340" s="22"/>
      <c r="W340" s="22"/>
      <c r="X340" s="22"/>
      <c r="Z340" s="23">
        <v>0.71</v>
      </c>
      <c r="AA340" s="116"/>
      <c r="AB340" s="116">
        <v>4.5999999999999999E-2</v>
      </c>
      <c r="AC340" s="116">
        <v>0.106</v>
      </c>
      <c r="AD340" s="116">
        <v>0.16600000000000001</v>
      </c>
      <c r="AE340" s="116">
        <v>0.22600000000000001</v>
      </c>
      <c r="AF340" s="70">
        <v>0.28599999999999998</v>
      </c>
      <c r="AH340">
        <v>4.5999999999999999E-2</v>
      </c>
      <c r="AI340">
        <v>0.106</v>
      </c>
      <c r="AJ340">
        <v>0.16600000000000001</v>
      </c>
      <c r="AK340">
        <v>0.22600000000000001</v>
      </c>
      <c r="AL340">
        <v>0.28599999999999998</v>
      </c>
      <c r="AM340" s="24"/>
      <c r="AN340" s="24"/>
      <c r="AP340" s="98"/>
    </row>
    <row r="341" spans="1:42" ht="17.5" thickBot="1" x14ac:dyDescent="0.35">
      <c r="A341" t="s">
        <v>131</v>
      </c>
      <c r="B341" s="23">
        <v>0.79</v>
      </c>
      <c r="C341" s="5">
        <f t="shared" si="25"/>
        <v>20.79</v>
      </c>
      <c r="D341" s="156">
        <v>1.7999999999999999E-2</v>
      </c>
      <c r="E341" s="156">
        <v>1.7999999999999999E-2</v>
      </c>
      <c r="F341" s="156">
        <v>4.5999999999999999E-2</v>
      </c>
      <c r="G341" s="156">
        <v>0.106</v>
      </c>
      <c r="H341" s="156">
        <v>0.16600000000000001</v>
      </c>
      <c r="I341" s="156">
        <v>0.22600000000000001</v>
      </c>
      <c r="J341" s="156">
        <v>0.28599999999999998</v>
      </c>
      <c r="K341" s="156"/>
      <c r="L341" s="156"/>
      <c r="M341" s="156"/>
      <c r="N341" s="156"/>
      <c r="O341" s="156"/>
      <c r="P341" s="2" t="s">
        <v>156</v>
      </c>
      <c r="R341" s="22"/>
      <c r="S341" s="22"/>
      <c r="T341" s="22"/>
      <c r="U341" s="22"/>
      <c r="V341" s="22"/>
      <c r="W341" s="22"/>
      <c r="X341" s="22"/>
      <c r="Z341" s="23">
        <v>0.72</v>
      </c>
      <c r="AA341" s="116"/>
      <c r="AB341" s="116">
        <v>4.5999999999999999E-2</v>
      </c>
      <c r="AC341" s="116">
        <v>0.106</v>
      </c>
      <c r="AD341" s="116">
        <v>0.16600000000000001</v>
      </c>
      <c r="AE341" s="116">
        <v>0.22600000000000001</v>
      </c>
      <c r="AF341" s="70">
        <v>0.28599999999999998</v>
      </c>
      <c r="AH341">
        <v>4.5999999999999999E-2</v>
      </c>
      <c r="AI341">
        <v>0.106</v>
      </c>
      <c r="AJ341">
        <v>0.16600000000000001</v>
      </c>
      <c r="AK341">
        <v>0.22600000000000001</v>
      </c>
      <c r="AL341">
        <v>0.28599999999999998</v>
      </c>
      <c r="AM341" s="24"/>
      <c r="AN341" s="24"/>
      <c r="AP341" s="98"/>
    </row>
    <row r="342" spans="1:42" ht="17.5" thickBot="1" x14ac:dyDescent="0.35">
      <c r="A342" t="s">
        <v>131</v>
      </c>
      <c r="B342" s="23">
        <v>0.8</v>
      </c>
      <c r="C342" s="5">
        <f t="shared" si="25"/>
        <v>20.8</v>
      </c>
      <c r="D342" s="156">
        <v>1.7999999999999999E-2</v>
      </c>
      <c r="E342" s="156">
        <v>1.7999999999999999E-2</v>
      </c>
      <c r="F342" s="156">
        <v>4.5999999999999999E-2</v>
      </c>
      <c r="G342" s="156">
        <v>0.106</v>
      </c>
      <c r="H342" s="156">
        <v>0.16600000000000001</v>
      </c>
      <c r="I342" s="156">
        <v>0.22600000000000001</v>
      </c>
      <c r="J342" s="156">
        <v>0.28599999999999998</v>
      </c>
      <c r="K342" s="156"/>
      <c r="L342" s="156"/>
      <c r="M342" s="156"/>
      <c r="N342" s="156"/>
      <c r="O342" s="156"/>
      <c r="P342" s="2" t="s">
        <v>156</v>
      </c>
      <c r="R342" s="22"/>
      <c r="S342" s="22"/>
      <c r="T342" s="22"/>
      <c r="U342" s="22"/>
      <c r="V342" s="22"/>
      <c r="W342" s="22"/>
      <c r="X342" s="22"/>
      <c r="Z342" s="23">
        <v>0.73</v>
      </c>
      <c r="AA342" s="116"/>
      <c r="AB342" s="116">
        <v>4.5999999999999999E-2</v>
      </c>
      <c r="AC342" s="116">
        <v>0.106</v>
      </c>
      <c r="AD342" s="116">
        <v>0.16600000000000001</v>
      </c>
      <c r="AE342" s="116">
        <v>0.22600000000000001</v>
      </c>
      <c r="AF342" s="70">
        <v>0.28599999999999998</v>
      </c>
      <c r="AH342">
        <v>4.5999999999999999E-2</v>
      </c>
      <c r="AI342">
        <v>0.106</v>
      </c>
      <c r="AJ342">
        <v>0.16600000000000001</v>
      </c>
      <c r="AK342">
        <v>0.22600000000000001</v>
      </c>
      <c r="AL342">
        <v>0.28599999999999998</v>
      </c>
      <c r="AM342" s="24"/>
      <c r="AN342" s="24"/>
      <c r="AP342" s="98"/>
    </row>
    <row r="343" spans="1:42" ht="17.5" thickBot="1" x14ac:dyDescent="0.35">
      <c r="A343" t="s">
        <v>131</v>
      </c>
      <c r="B343" s="23">
        <v>0.81</v>
      </c>
      <c r="C343" s="5">
        <f t="shared" ref="C343:C361" si="31">VALUE(SUBSTITUTE(2&amp;B343," ",""))</f>
        <v>20.81</v>
      </c>
      <c r="D343" s="156">
        <v>1.7999999999999999E-2</v>
      </c>
      <c r="E343" s="156">
        <v>1.7999999999999999E-2</v>
      </c>
      <c r="F343" s="156">
        <v>4.5999999999999999E-2</v>
      </c>
      <c r="G343" s="156">
        <v>0.106</v>
      </c>
      <c r="H343" s="156">
        <v>0.16600000000000001</v>
      </c>
      <c r="I343" s="156">
        <v>0.22600000000000001</v>
      </c>
      <c r="J343" s="156">
        <v>0.28599999999999998</v>
      </c>
      <c r="K343" s="156"/>
      <c r="L343" s="156"/>
      <c r="M343" s="156"/>
      <c r="N343" s="156"/>
      <c r="O343" s="156"/>
      <c r="P343" s="2" t="s">
        <v>156</v>
      </c>
      <c r="R343" s="22"/>
      <c r="S343" s="22"/>
      <c r="T343" s="22"/>
      <c r="U343" s="22"/>
      <c r="V343" s="22"/>
      <c r="W343" s="22"/>
      <c r="X343" s="22"/>
      <c r="Z343" s="23">
        <v>0.74</v>
      </c>
      <c r="AA343" s="116"/>
      <c r="AB343" s="116">
        <v>4.5999999999999999E-2</v>
      </c>
      <c r="AC343" s="116">
        <v>0.106</v>
      </c>
      <c r="AD343" s="116">
        <v>0.16600000000000001</v>
      </c>
      <c r="AE343" s="116">
        <v>0.22600000000000001</v>
      </c>
      <c r="AF343" s="70">
        <v>0.28599999999999998</v>
      </c>
      <c r="AH343">
        <v>4.5999999999999999E-2</v>
      </c>
      <c r="AI343">
        <v>0.106</v>
      </c>
      <c r="AJ343">
        <v>0.16600000000000001</v>
      </c>
      <c r="AK343">
        <v>0.22600000000000001</v>
      </c>
      <c r="AL343">
        <v>0.28599999999999998</v>
      </c>
      <c r="AM343" s="24"/>
      <c r="AN343" s="24"/>
      <c r="AP343" s="98"/>
    </row>
    <row r="344" spans="1:42" ht="17.5" thickBot="1" x14ac:dyDescent="0.35">
      <c r="A344" t="s">
        <v>131</v>
      </c>
      <c r="B344" s="23">
        <v>0.82</v>
      </c>
      <c r="C344" s="5">
        <f t="shared" si="31"/>
        <v>20.82</v>
      </c>
      <c r="D344" s="156">
        <v>1.7999999999999999E-2</v>
      </c>
      <c r="E344" s="156">
        <v>1.7999999999999999E-2</v>
      </c>
      <c r="F344" s="156">
        <v>4.5999999999999999E-2</v>
      </c>
      <c r="G344" s="156">
        <v>0.106</v>
      </c>
      <c r="H344" s="156">
        <v>0.16600000000000001</v>
      </c>
      <c r="I344" s="156">
        <v>0.22600000000000001</v>
      </c>
      <c r="J344" s="156">
        <v>0.28599999999999998</v>
      </c>
      <c r="K344" s="156"/>
      <c r="L344" s="156"/>
      <c r="M344" s="156"/>
      <c r="N344" s="156"/>
      <c r="O344" s="156"/>
      <c r="P344" s="2" t="s">
        <v>156</v>
      </c>
      <c r="R344" s="22"/>
      <c r="S344" s="22"/>
      <c r="T344" s="22"/>
      <c r="U344" s="22"/>
      <c r="V344" s="22"/>
      <c r="W344" s="22"/>
      <c r="X344" s="22"/>
      <c r="Z344" s="23">
        <v>0.75</v>
      </c>
      <c r="AA344" s="116"/>
      <c r="AB344" s="116">
        <v>4.5999999999999999E-2</v>
      </c>
      <c r="AC344" s="116">
        <v>0.106</v>
      </c>
      <c r="AD344" s="116">
        <v>0.16600000000000001</v>
      </c>
      <c r="AE344" s="116">
        <v>0.22600000000000001</v>
      </c>
      <c r="AF344" s="70">
        <v>0.28599999999999998</v>
      </c>
      <c r="AH344">
        <v>4.5999999999999999E-2</v>
      </c>
      <c r="AI344">
        <v>0.106</v>
      </c>
      <c r="AJ344">
        <v>0.16600000000000001</v>
      </c>
      <c r="AK344">
        <v>0.22600000000000001</v>
      </c>
      <c r="AL344">
        <v>0.28599999999999998</v>
      </c>
      <c r="AM344" s="24"/>
      <c r="AN344" s="24"/>
      <c r="AP344" s="98"/>
    </row>
    <row r="345" spans="1:42" ht="17.5" thickBot="1" x14ac:dyDescent="0.35">
      <c r="A345" t="s">
        <v>131</v>
      </c>
      <c r="B345" s="23">
        <v>0.83</v>
      </c>
      <c r="C345" s="5">
        <f t="shared" si="31"/>
        <v>20.83</v>
      </c>
      <c r="D345" s="156">
        <v>1.7999999999999999E-2</v>
      </c>
      <c r="E345" s="156">
        <v>1.7999999999999999E-2</v>
      </c>
      <c r="F345" s="156">
        <v>4.5999999999999999E-2</v>
      </c>
      <c r="G345" s="156">
        <v>0.106</v>
      </c>
      <c r="H345" s="156">
        <v>0.16600000000000001</v>
      </c>
      <c r="I345" s="156">
        <v>0.22600000000000001</v>
      </c>
      <c r="J345" s="156">
        <v>0.28599999999999998</v>
      </c>
      <c r="K345" s="156"/>
      <c r="L345" s="156"/>
      <c r="M345" s="156"/>
      <c r="N345" s="156"/>
      <c r="O345" s="156"/>
      <c r="P345" s="2" t="s">
        <v>156</v>
      </c>
      <c r="R345" s="22"/>
      <c r="S345" s="22"/>
      <c r="T345" s="22"/>
      <c r="U345" s="22"/>
      <c r="V345" s="22"/>
      <c r="W345" s="22"/>
      <c r="X345" s="22"/>
      <c r="Z345" s="23">
        <v>0.76</v>
      </c>
      <c r="AB345" s="116">
        <v>4.5999999999999999E-2</v>
      </c>
      <c r="AC345" s="116">
        <v>0.106</v>
      </c>
      <c r="AD345" s="116">
        <v>0.16600000000000001</v>
      </c>
      <c r="AE345" s="116">
        <v>0.22600000000000001</v>
      </c>
      <c r="AF345" s="70">
        <v>0.28599999999999998</v>
      </c>
      <c r="AH345">
        <v>4.5999999999999999E-2</v>
      </c>
      <c r="AI345">
        <v>0.106</v>
      </c>
      <c r="AJ345">
        <v>0.16600000000000001</v>
      </c>
      <c r="AK345">
        <v>0.22600000000000001</v>
      </c>
      <c r="AL345">
        <v>0.28599999999999998</v>
      </c>
      <c r="AM345" s="24"/>
      <c r="AN345" s="24"/>
      <c r="AP345" s="98"/>
    </row>
    <row r="346" spans="1:42" ht="17.5" thickBot="1" x14ac:dyDescent="0.35">
      <c r="A346" t="s">
        <v>131</v>
      </c>
      <c r="B346" s="23">
        <v>0.84</v>
      </c>
      <c r="C346" s="5">
        <f t="shared" si="31"/>
        <v>20.84</v>
      </c>
      <c r="D346" s="156">
        <v>1.7999999999999999E-2</v>
      </c>
      <c r="E346" s="156">
        <v>1.7999999999999999E-2</v>
      </c>
      <c r="F346" s="156">
        <v>4.5999999999999999E-2</v>
      </c>
      <c r="G346" s="156">
        <v>0.106</v>
      </c>
      <c r="H346" s="156">
        <v>0.16600000000000001</v>
      </c>
      <c r="I346" s="156">
        <v>0.22600000000000001</v>
      </c>
      <c r="J346" s="156">
        <v>0.28599999999999998</v>
      </c>
      <c r="K346" s="156"/>
      <c r="L346" s="156"/>
      <c r="M346" s="156"/>
      <c r="N346" s="156"/>
      <c r="O346" s="156"/>
      <c r="P346" s="2" t="s">
        <v>156</v>
      </c>
      <c r="R346" s="22"/>
      <c r="S346" s="22"/>
      <c r="T346" s="22"/>
      <c r="U346" s="22"/>
      <c r="V346" s="22"/>
      <c r="W346" s="22"/>
      <c r="X346" s="22"/>
      <c r="Z346" s="23">
        <v>0.77</v>
      </c>
      <c r="AA346" s="116"/>
      <c r="AB346" s="116">
        <v>4.5999999999999999E-2</v>
      </c>
      <c r="AC346" s="116">
        <v>0.106</v>
      </c>
      <c r="AD346" s="116">
        <v>0.16600000000000001</v>
      </c>
      <c r="AE346" s="116">
        <v>0.22600000000000001</v>
      </c>
      <c r="AF346" s="70">
        <v>0.28599999999999998</v>
      </c>
      <c r="AH346">
        <v>4.5999999999999999E-2</v>
      </c>
      <c r="AI346">
        <v>0.106</v>
      </c>
      <c r="AJ346">
        <v>0.16600000000000001</v>
      </c>
      <c r="AK346">
        <v>0.22600000000000001</v>
      </c>
      <c r="AL346">
        <v>0.28599999999999998</v>
      </c>
      <c r="AM346" s="24"/>
      <c r="AN346" s="24"/>
      <c r="AP346" s="98"/>
    </row>
    <row r="347" spans="1:42" ht="17.5" thickBot="1" x14ac:dyDescent="0.35">
      <c r="A347" t="s">
        <v>131</v>
      </c>
      <c r="B347" s="23">
        <v>0.85</v>
      </c>
      <c r="C347" s="5">
        <f t="shared" si="31"/>
        <v>20.85</v>
      </c>
      <c r="D347" s="156">
        <v>1.7999999999999999E-2</v>
      </c>
      <c r="E347" s="156">
        <v>1.7999999999999999E-2</v>
      </c>
      <c r="F347" s="156">
        <v>4.5999999999999999E-2</v>
      </c>
      <c r="G347" s="156">
        <v>0.106</v>
      </c>
      <c r="H347" s="156">
        <v>0.16600000000000001</v>
      </c>
      <c r="I347" s="156">
        <v>0.22600000000000001</v>
      </c>
      <c r="J347" s="156">
        <v>0.28599999999999998</v>
      </c>
      <c r="K347" s="156"/>
      <c r="L347" s="156"/>
      <c r="M347" s="156"/>
      <c r="N347" s="156"/>
      <c r="O347" s="156"/>
      <c r="P347" s="2" t="s">
        <v>156</v>
      </c>
      <c r="R347" s="22"/>
      <c r="S347" s="22"/>
      <c r="T347" s="22"/>
      <c r="U347" s="22"/>
      <c r="V347" s="22"/>
      <c r="W347" s="22"/>
      <c r="X347" s="22"/>
      <c r="Z347" s="23">
        <v>0.78</v>
      </c>
      <c r="AA347" s="116"/>
      <c r="AB347" s="116">
        <v>4.5999999999999999E-2</v>
      </c>
      <c r="AC347" s="116">
        <v>0.106</v>
      </c>
      <c r="AD347" s="116">
        <v>0.16600000000000001</v>
      </c>
      <c r="AE347" s="116">
        <v>0.22600000000000001</v>
      </c>
      <c r="AF347" s="70">
        <v>0.28599999999999998</v>
      </c>
      <c r="AH347">
        <v>4.5999999999999999E-2</v>
      </c>
      <c r="AI347">
        <v>0.106</v>
      </c>
      <c r="AJ347">
        <v>0.16600000000000001</v>
      </c>
      <c r="AK347">
        <v>0.22600000000000001</v>
      </c>
      <c r="AL347">
        <v>0.28599999999999998</v>
      </c>
      <c r="AM347" s="24"/>
      <c r="AN347" s="24"/>
      <c r="AP347" s="98"/>
    </row>
    <row r="348" spans="1:42" ht="17.5" thickBot="1" x14ac:dyDescent="0.35">
      <c r="A348" t="s">
        <v>131</v>
      </c>
      <c r="B348" s="23">
        <v>0.86</v>
      </c>
      <c r="C348" s="5">
        <f t="shared" si="31"/>
        <v>20.86</v>
      </c>
      <c r="D348" s="156">
        <v>1.7999999999999999E-2</v>
      </c>
      <c r="E348" s="156">
        <v>1.7999999999999999E-2</v>
      </c>
      <c r="F348" s="156">
        <v>4.5999999999999999E-2</v>
      </c>
      <c r="G348" s="156">
        <v>0.106</v>
      </c>
      <c r="H348" s="156">
        <v>0.16600000000000001</v>
      </c>
      <c r="I348" s="156">
        <v>0.22600000000000001</v>
      </c>
      <c r="J348" s="156">
        <v>0.28599999999999998</v>
      </c>
      <c r="K348" s="156"/>
      <c r="L348" s="156"/>
      <c r="M348" s="156"/>
      <c r="N348" s="156"/>
      <c r="O348" s="156"/>
      <c r="P348" s="2" t="s">
        <v>156</v>
      </c>
      <c r="R348" s="22"/>
      <c r="S348" s="22"/>
      <c r="T348" s="22"/>
      <c r="U348" s="22"/>
      <c r="V348" s="22"/>
      <c r="W348" s="22"/>
      <c r="X348" s="22"/>
      <c r="Z348" s="23">
        <v>0.79</v>
      </c>
      <c r="AB348" s="116">
        <v>4.5999999999999999E-2</v>
      </c>
      <c r="AC348" s="116">
        <v>0.106</v>
      </c>
      <c r="AD348" s="116">
        <v>0.16600000000000001</v>
      </c>
      <c r="AE348" s="116">
        <v>0.22600000000000001</v>
      </c>
      <c r="AF348" s="70">
        <v>0.28599999999999998</v>
      </c>
      <c r="AH348">
        <v>4.5999999999999999E-2</v>
      </c>
      <c r="AI348">
        <v>0.106</v>
      </c>
      <c r="AJ348">
        <v>0.16600000000000001</v>
      </c>
      <c r="AK348">
        <v>0.22600000000000001</v>
      </c>
      <c r="AL348">
        <v>0.28599999999999998</v>
      </c>
      <c r="AM348" s="24"/>
      <c r="AN348" s="24"/>
      <c r="AP348" s="98"/>
    </row>
    <row r="349" spans="1:42" ht="17.5" thickBot="1" x14ac:dyDescent="0.35">
      <c r="A349" t="s">
        <v>131</v>
      </c>
      <c r="B349" s="23">
        <v>0.87</v>
      </c>
      <c r="C349" s="5">
        <f t="shared" si="31"/>
        <v>20.87</v>
      </c>
      <c r="D349" s="156">
        <v>1.7999999999999999E-2</v>
      </c>
      <c r="E349" s="156">
        <v>1.7999999999999999E-2</v>
      </c>
      <c r="F349" s="156">
        <v>4.5999999999999999E-2</v>
      </c>
      <c r="G349" s="156">
        <v>0.106</v>
      </c>
      <c r="H349" s="156">
        <v>0.16600000000000001</v>
      </c>
      <c r="I349" s="156">
        <v>0.22600000000000001</v>
      </c>
      <c r="J349" s="156">
        <v>0.28599999999999998</v>
      </c>
      <c r="K349" s="156"/>
      <c r="L349" s="156"/>
      <c r="M349" s="156"/>
      <c r="N349" s="156"/>
      <c r="O349" s="156"/>
      <c r="P349" s="2" t="s">
        <v>156</v>
      </c>
      <c r="R349" s="22"/>
      <c r="S349" s="22"/>
      <c r="T349" s="22"/>
      <c r="U349" s="22"/>
      <c r="V349" s="22"/>
      <c r="W349" s="22"/>
      <c r="X349" s="22"/>
      <c r="Z349" s="23">
        <v>0.8</v>
      </c>
      <c r="AA349" s="116"/>
      <c r="AB349" s="116">
        <v>4.5999999999999999E-2</v>
      </c>
      <c r="AC349" s="116">
        <v>0.106</v>
      </c>
      <c r="AD349" s="116">
        <v>0.16600000000000001</v>
      </c>
      <c r="AE349" s="116">
        <v>0.22600000000000001</v>
      </c>
      <c r="AF349" s="70">
        <v>0.28599999999999998</v>
      </c>
      <c r="AH349">
        <v>4.5999999999999999E-2</v>
      </c>
      <c r="AI349">
        <v>0.106</v>
      </c>
      <c r="AJ349">
        <v>0.16600000000000001</v>
      </c>
      <c r="AK349">
        <v>0.22600000000000001</v>
      </c>
      <c r="AL349">
        <v>0.28599999999999998</v>
      </c>
      <c r="AM349" s="24"/>
      <c r="AN349" s="24"/>
      <c r="AP349" s="98"/>
    </row>
    <row r="350" spans="1:42" ht="17.5" thickBot="1" x14ac:dyDescent="0.35">
      <c r="A350" t="s">
        <v>131</v>
      </c>
      <c r="B350" s="23">
        <v>0.88</v>
      </c>
      <c r="C350" s="5">
        <f t="shared" si="31"/>
        <v>20.88</v>
      </c>
      <c r="D350" s="156">
        <v>1.7999999999999999E-2</v>
      </c>
      <c r="E350" s="156">
        <v>1.7999999999999999E-2</v>
      </c>
      <c r="F350" s="156">
        <v>4.5999999999999999E-2</v>
      </c>
      <c r="G350" s="156">
        <v>0.106</v>
      </c>
      <c r="H350" s="156">
        <v>0.16600000000000001</v>
      </c>
      <c r="I350" s="156">
        <v>0.22600000000000001</v>
      </c>
      <c r="J350" s="156">
        <v>0.28599999999999998</v>
      </c>
      <c r="K350" s="156"/>
      <c r="L350" s="156"/>
      <c r="M350" s="156"/>
      <c r="N350" s="156"/>
      <c r="O350" s="156"/>
      <c r="P350" s="2" t="s">
        <v>156</v>
      </c>
      <c r="R350" s="22"/>
      <c r="S350" s="22"/>
      <c r="T350" s="22"/>
      <c r="U350" s="22"/>
      <c r="V350" s="22"/>
      <c r="W350" s="22"/>
      <c r="X350" s="22"/>
      <c r="Z350" s="23">
        <v>0.81</v>
      </c>
      <c r="AA350" s="116"/>
      <c r="AB350" s="116">
        <v>4.5999999999999999E-2</v>
      </c>
      <c r="AC350" s="116">
        <v>0.106</v>
      </c>
      <c r="AD350" s="116">
        <v>0.16600000000000001</v>
      </c>
      <c r="AE350" s="116">
        <v>0.22600000000000001</v>
      </c>
      <c r="AF350" s="70">
        <v>0.28599999999999998</v>
      </c>
      <c r="AH350">
        <v>4.5999999999999999E-2</v>
      </c>
      <c r="AI350">
        <v>0.106</v>
      </c>
      <c r="AJ350">
        <v>0.16600000000000001</v>
      </c>
      <c r="AK350">
        <v>0.22600000000000001</v>
      </c>
      <c r="AL350">
        <v>0.28599999999999998</v>
      </c>
      <c r="AM350" s="24"/>
      <c r="AN350" s="24"/>
      <c r="AP350" s="98"/>
    </row>
    <row r="351" spans="1:42" ht="17.5" thickBot="1" x14ac:dyDescent="0.35">
      <c r="A351" t="s">
        <v>131</v>
      </c>
      <c r="B351" s="23">
        <v>0.89</v>
      </c>
      <c r="C351" s="5">
        <f t="shared" si="31"/>
        <v>20.89</v>
      </c>
      <c r="D351" s="156">
        <v>1.7999999999999999E-2</v>
      </c>
      <c r="E351" s="156">
        <v>1.7999999999999999E-2</v>
      </c>
      <c r="F351" s="156">
        <v>4.5999999999999999E-2</v>
      </c>
      <c r="G351" s="156">
        <v>0.106</v>
      </c>
      <c r="H351" s="156">
        <v>0.16600000000000001</v>
      </c>
      <c r="I351" s="156">
        <v>0.22600000000000001</v>
      </c>
      <c r="J351" s="156">
        <v>0.28599999999999998</v>
      </c>
      <c r="K351" s="156"/>
      <c r="L351" s="156"/>
      <c r="M351" s="156"/>
      <c r="N351" s="156"/>
      <c r="O351" s="156"/>
      <c r="P351" s="2" t="s">
        <v>156</v>
      </c>
      <c r="R351" s="22"/>
      <c r="S351" s="22"/>
      <c r="T351" s="22"/>
      <c r="U351" s="22"/>
      <c r="V351" s="22"/>
      <c r="W351" s="22"/>
      <c r="X351" s="22"/>
      <c r="Z351" s="23">
        <v>0.82</v>
      </c>
      <c r="AA351" s="116"/>
      <c r="AB351" s="116">
        <v>4.5999999999999999E-2</v>
      </c>
      <c r="AC351" s="116">
        <v>0.106</v>
      </c>
      <c r="AD351" s="116">
        <v>0.16600000000000001</v>
      </c>
      <c r="AE351" s="116">
        <v>0.22600000000000001</v>
      </c>
      <c r="AF351" s="70">
        <v>0.28599999999999998</v>
      </c>
      <c r="AH351">
        <v>4.5999999999999999E-2</v>
      </c>
      <c r="AI351">
        <v>0.106</v>
      </c>
      <c r="AJ351">
        <v>0.16600000000000001</v>
      </c>
      <c r="AK351">
        <v>0.22600000000000001</v>
      </c>
      <c r="AL351">
        <v>0.28599999999999998</v>
      </c>
      <c r="AM351" s="24"/>
      <c r="AN351" s="24"/>
      <c r="AP351" s="98"/>
    </row>
    <row r="352" spans="1:42" ht="17.5" thickBot="1" x14ac:dyDescent="0.35">
      <c r="A352" t="s">
        <v>131</v>
      </c>
      <c r="B352" s="23">
        <v>0.9</v>
      </c>
      <c r="C352" s="5">
        <f t="shared" si="31"/>
        <v>20.9</v>
      </c>
      <c r="D352" s="156">
        <v>1.7999999999999999E-2</v>
      </c>
      <c r="E352" s="156">
        <v>1.7999999999999999E-2</v>
      </c>
      <c r="F352" s="156">
        <v>4.5999999999999999E-2</v>
      </c>
      <c r="G352" s="156">
        <v>0.106</v>
      </c>
      <c r="H352" s="156">
        <v>0.16600000000000001</v>
      </c>
      <c r="I352" s="156">
        <v>0.22600000000000001</v>
      </c>
      <c r="J352" s="156">
        <v>0.28599999999999998</v>
      </c>
      <c r="K352" s="156"/>
      <c r="L352" s="156"/>
      <c r="M352" s="156"/>
      <c r="N352" s="156"/>
      <c r="O352" s="156"/>
      <c r="P352" s="2" t="s">
        <v>156</v>
      </c>
      <c r="R352" s="22"/>
      <c r="S352" s="22"/>
      <c r="T352" s="22"/>
      <c r="U352" s="22"/>
      <c r="V352" s="22"/>
      <c r="W352" s="22"/>
      <c r="X352" s="22"/>
      <c r="Z352" s="23">
        <v>0.83</v>
      </c>
      <c r="AA352" s="116"/>
      <c r="AB352" s="116">
        <v>4.5999999999999999E-2</v>
      </c>
      <c r="AC352" s="116">
        <v>0.106</v>
      </c>
      <c r="AD352" s="116">
        <v>0.16600000000000001</v>
      </c>
      <c r="AE352" s="116">
        <v>0.22600000000000001</v>
      </c>
      <c r="AF352" s="70">
        <v>0.28599999999999998</v>
      </c>
      <c r="AH352">
        <v>4.5999999999999999E-2</v>
      </c>
      <c r="AI352">
        <v>0.106</v>
      </c>
      <c r="AJ352">
        <v>0.16600000000000001</v>
      </c>
      <c r="AK352">
        <v>0.22600000000000001</v>
      </c>
      <c r="AL352">
        <v>0.28599999999999998</v>
      </c>
      <c r="AM352" s="24"/>
      <c r="AN352" s="24"/>
      <c r="AP352" s="98"/>
    </row>
    <row r="353" spans="1:55" ht="17.5" thickBot="1" x14ac:dyDescent="0.35">
      <c r="A353" t="s">
        <v>131</v>
      </c>
      <c r="B353" s="23">
        <v>0.91</v>
      </c>
      <c r="C353" s="5">
        <f t="shared" si="31"/>
        <v>20.91</v>
      </c>
      <c r="D353" s="156">
        <v>1.7999999999999999E-2</v>
      </c>
      <c r="E353" s="156">
        <v>1.7999999999999999E-2</v>
      </c>
      <c r="F353" s="156">
        <v>4.5999999999999999E-2</v>
      </c>
      <c r="G353" s="156">
        <v>0.106</v>
      </c>
      <c r="H353" s="156">
        <v>0.16600000000000001</v>
      </c>
      <c r="I353" s="156">
        <v>0.22600000000000001</v>
      </c>
      <c r="J353" s="156">
        <v>0.28599999999999998</v>
      </c>
      <c r="K353" s="156"/>
      <c r="L353" s="156"/>
      <c r="M353" s="156"/>
      <c r="N353" s="156"/>
      <c r="O353" s="156"/>
      <c r="P353" s="2" t="s">
        <v>156</v>
      </c>
      <c r="R353" s="22"/>
      <c r="S353" s="22"/>
      <c r="T353" s="22"/>
      <c r="U353" s="22"/>
      <c r="V353" s="22"/>
      <c r="W353" s="22"/>
      <c r="X353" s="22"/>
      <c r="Z353" s="23">
        <v>0.84</v>
      </c>
      <c r="AA353" s="116"/>
      <c r="AB353" s="116">
        <v>4.5999999999999999E-2</v>
      </c>
      <c r="AC353" s="116">
        <v>0.106</v>
      </c>
      <c r="AD353" s="116">
        <v>0.16600000000000001</v>
      </c>
      <c r="AE353" s="116">
        <v>0.22600000000000001</v>
      </c>
      <c r="AF353" s="70">
        <v>0.28599999999999998</v>
      </c>
      <c r="AH353">
        <v>4.5999999999999999E-2</v>
      </c>
      <c r="AI353">
        <v>0.106</v>
      </c>
      <c r="AJ353">
        <v>0.16600000000000001</v>
      </c>
      <c r="AK353">
        <v>0.22600000000000001</v>
      </c>
      <c r="AL353">
        <v>0.28599999999999998</v>
      </c>
      <c r="AM353" s="24"/>
      <c r="AN353" s="24"/>
      <c r="AP353" s="98"/>
    </row>
    <row r="354" spans="1:55" ht="17.5" thickBot="1" x14ac:dyDescent="0.35">
      <c r="A354" t="s">
        <v>131</v>
      </c>
      <c r="B354" s="23">
        <v>0.92</v>
      </c>
      <c r="C354" s="5">
        <f t="shared" si="31"/>
        <v>20.92</v>
      </c>
      <c r="D354" s="156">
        <v>1.7999999999999999E-2</v>
      </c>
      <c r="E354" s="156">
        <v>1.7999999999999999E-2</v>
      </c>
      <c r="F354" s="156">
        <v>4.5999999999999999E-2</v>
      </c>
      <c r="G354" s="156">
        <v>0.106</v>
      </c>
      <c r="H354" s="156">
        <v>0.16600000000000001</v>
      </c>
      <c r="I354" s="156">
        <v>0.22600000000000001</v>
      </c>
      <c r="J354" s="156">
        <v>0.28599999999999998</v>
      </c>
      <c r="K354" s="156"/>
      <c r="L354" s="156"/>
      <c r="M354" s="156"/>
      <c r="N354" s="156"/>
      <c r="O354" s="156"/>
      <c r="P354" s="2" t="s">
        <v>156</v>
      </c>
      <c r="R354" s="22"/>
      <c r="S354" s="22"/>
      <c r="T354" s="22"/>
      <c r="U354" s="22"/>
      <c r="V354" s="22"/>
      <c r="W354" s="22"/>
      <c r="X354" s="22"/>
      <c r="Z354" s="23">
        <v>0.85</v>
      </c>
      <c r="AA354" s="116"/>
      <c r="AB354" s="116">
        <v>4.5999999999999999E-2</v>
      </c>
      <c r="AC354" s="116">
        <v>0.106</v>
      </c>
      <c r="AD354" s="116">
        <v>0.16600000000000001</v>
      </c>
      <c r="AE354" s="116">
        <v>0.22600000000000001</v>
      </c>
      <c r="AF354" s="70">
        <v>0.28599999999999998</v>
      </c>
      <c r="AH354">
        <v>4.5999999999999999E-2</v>
      </c>
      <c r="AI354">
        <v>0.106</v>
      </c>
      <c r="AJ354">
        <v>0.16600000000000001</v>
      </c>
      <c r="AK354">
        <v>0.22600000000000001</v>
      </c>
      <c r="AL354">
        <v>0.28599999999999998</v>
      </c>
      <c r="AM354" s="24"/>
      <c r="AN354" s="24"/>
      <c r="AP354" s="98"/>
    </row>
    <row r="355" spans="1:55" ht="17.5" thickBot="1" x14ac:dyDescent="0.35">
      <c r="A355" t="s">
        <v>131</v>
      </c>
      <c r="B355" s="23">
        <v>0.93</v>
      </c>
      <c r="C355" s="5">
        <f t="shared" si="31"/>
        <v>20.93</v>
      </c>
      <c r="D355" s="156">
        <v>1.7999999999999999E-2</v>
      </c>
      <c r="E355" s="156">
        <v>1.7999999999999999E-2</v>
      </c>
      <c r="F355" s="156">
        <v>4.5999999999999999E-2</v>
      </c>
      <c r="G355" s="156">
        <v>0.106</v>
      </c>
      <c r="H355" s="156">
        <v>0.16600000000000001</v>
      </c>
      <c r="I355" s="156">
        <v>0.22600000000000001</v>
      </c>
      <c r="J355" s="156">
        <v>0.28599999999999998</v>
      </c>
      <c r="K355" s="156"/>
      <c r="L355" s="156"/>
      <c r="M355" s="156"/>
      <c r="N355" s="156"/>
      <c r="O355" s="156"/>
      <c r="P355" s="2" t="s">
        <v>156</v>
      </c>
      <c r="R355" s="22"/>
      <c r="S355" s="22"/>
      <c r="T355" s="22"/>
      <c r="U355" s="22"/>
      <c r="V355" s="22"/>
      <c r="W355" s="22"/>
      <c r="X355" s="22"/>
      <c r="Z355" s="23">
        <v>0.86</v>
      </c>
      <c r="AA355" s="116"/>
      <c r="AB355" s="116">
        <v>4.5999999999999999E-2</v>
      </c>
      <c r="AC355" s="116">
        <v>0.106</v>
      </c>
      <c r="AD355" s="116">
        <v>0.16600000000000001</v>
      </c>
      <c r="AE355" s="116">
        <v>0.22600000000000001</v>
      </c>
      <c r="AF355" s="70">
        <v>0.28599999999999998</v>
      </c>
      <c r="AH355">
        <v>4.5999999999999999E-2</v>
      </c>
      <c r="AI355">
        <v>0.106</v>
      </c>
      <c r="AJ355">
        <v>0.16600000000000001</v>
      </c>
      <c r="AK355">
        <v>0.22600000000000001</v>
      </c>
      <c r="AL355">
        <v>0.28599999999999998</v>
      </c>
      <c r="AM355" s="24"/>
      <c r="AN355" s="24"/>
      <c r="AP355" s="98"/>
    </row>
    <row r="356" spans="1:55" ht="17.5" thickBot="1" x14ac:dyDescent="0.35">
      <c r="A356" t="s">
        <v>131</v>
      </c>
      <c r="B356" s="23">
        <v>0.94</v>
      </c>
      <c r="C356" s="5">
        <f t="shared" si="31"/>
        <v>20.94</v>
      </c>
      <c r="D356" s="156">
        <v>1.7999999999999999E-2</v>
      </c>
      <c r="E356" s="156">
        <v>1.7999999999999999E-2</v>
      </c>
      <c r="F356" s="156">
        <v>4.5999999999999999E-2</v>
      </c>
      <c r="G356" s="156">
        <v>0.106</v>
      </c>
      <c r="H356" s="156">
        <v>0.16600000000000001</v>
      </c>
      <c r="I356" s="156">
        <v>0.22600000000000001</v>
      </c>
      <c r="J356" s="156">
        <v>0.28599999999999998</v>
      </c>
      <c r="K356" s="156"/>
      <c r="L356" s="156"/>
      <c r="M356" s="156"/>
      <c r="N356" s="156"/>
      <c r="O356" s="156"/>
      <c r="P356" s="2" t="s">
        <v>156</v>
      </c>
      <c r="R356" s="22"/>
      <c r="S356" s="22"/>
      <c r="T356" s="22"/>
      <c r="U356" s="22"/>
      <c r="V356" s="22"/>
      <c r="W356" s="22"/>
      <c r="X356" s="22"/>
      <c r="Z356" s="23">
        <v>0.87</v>
      </c>
      <c r="AA356" s="116"/>
      <c r="AB356" s="116">
        <v>4.5999999999999999E-2</v>
      </c>
      <c r="AC356" s="116">
        <v>0.106</v>
      </c>
      <c r="AD356" s="116">
        <v>0.16600000000000001</v>
      </c>
      <c r="AE356" s="116">
        <v>0.22600000000000001</v>
      </c>
      <c r="AF356" s="70">
        <v>0.28599999999999998</v>
      </c>
      <c r="AH356">
        <v>4.5999999999999999E-2</v>
      </c>
      <c r="AI356">
        <v>0.106</v>
      </c>
      <c r="AJ356">
        <v>0.16600000000000001</v>
      </c>
      <c r="AK356">
        <v>0.22600000000000001</v>
      </c>
      <c r="AL356">
        <v>0.28599999999999998</v>
      </c>
      <c r="AM356" s="24"/>
      <c r="AN356" s="24"/>
      <c r="AP356" s="98"/>
    </row>
    <row r="357" spans="1:55" ht="17.5" thickBot="1" x14ac:dyDescent="0.35">
      <c r="A357" t="s">
        <v>131</v>
      </c>
      <c r="B357" s="23">
        <v>0.95</v>
      </c>
      <c r="C357" s="5">
        <f t="shared" si="31"/>
        <v>20.95</v>
      </c>
      <c r="D357" s="156">
        <v>1.7999999999999999E-2</v>
      </c>
      <c r="E357" s="156">
        <v>1.7999999999999999E-2</v>
      </c>
      <c r="F357" s="156">
        <v>4.5999999999999999E-2</v>
      </c>
      <c r="G357" s="156">
        <v>0.106</v>
      </c>
      <c r="H357" s="156">
        <v>0.16600000000000001</v>
      </c>
      <c r="I357" s="156">
        <v>0.22600000000000001</v>
      </c>
      <c r="J357" s="156">
        <v>0.28599999999999998</v>
      </c>
      <c r="K357" s="156"/>
      <c r="L357" s="156"/>
      <c r="M357" s="156"/>
      <c r="N357" s="156"/>
      <c r="O357" s="156"/>
      <c r="P357" s="2" t="s">
        <v>156</v>
      </c>
      <c r="R357" s="22"/>
      <c r="S357" s="22"/>
      <c r="T357" s="22"/>
      <c r="U357" s="22"/>
      <c r="V357" s="22"/>
      <c r="W357" s="22"/>
      <c r="X357" s="22"/>
      <c r="Z357" s="23">
        <v>0.88</v>
      </c>
      <c r="AA357" s="116"/>
      <c r="AB357" s="116">
        <v>4.5999999999999999E-2</v>
      </c>
      <c r="AC357" s="116">
        <v>0.106</v>
      </c>
      <c r="AD357" s="116">
        <v>0.16600000000000001</v>
      </c>
      <c r="AE357" s="116">
        <v>0.22600000000000001</v>
      </c>
      <c r="AF357" s="70">
        <v>0.28599999999999998</v>
      </c>
      <c r="AH357">
        <v>4.5999999999999999E-2</v>
      </c>
      <c r="AI357">
        <v>0.106</v>
      </c>
      <c r="AJ357">
        <v>0.16600000000000001</v>
      </c>
      <c r="AK357">
        <v>0.22600000000000001</v>
      </c>
      <c r="AL357">
        <v>0.28599999999999998</v>
      </c>
      <c r="AM357" s="24"/>
      <c r="AN357" s="24"/>
      <c r="AP357" s="98"/>
    </row>
    <row r="358" spans="1:55" ht="17.5" thickBot="1" x14ac:dyDescent="0.35">
      <c r="A358" t="s">
        <v>131</v>
      </c>
      <c r="B358" s="23">
        <v>0.96</v>
      </c>
      <c r="C358" s="5">
        <f t="shared" si="31"/>
        <v>20.96</v>
      </c>
      <c r="D358" s="156">
        <v>1.7999999999999999E-2</v>
      </c>
      <c r="E358" s="156">
        <v>1.7999999999999999E-2</v>
      </c>
      <c r="F358" s="156">
        <v>4.5999999999999999E-2</v>
      </c>
      <c r="G358" s="156">
        <v>0.106</v>
      </c>
      <c r="H358" s="156">
        <v>0.16600000000000001</v>
      </c>
      <c r="I358" s="156">
        <v>0.22600000000000001</v>
      </c>
      <c r="J358" s="156">
        <v>0.28599999999999998</v>
      </c>
      <c r="K358" s="156"/>
      <c r="L358" s="156"/>
      <c r="M358" s="156"/>
      <c r="N358" s="156"/>
      <c r="O358" s="156"/>
      <c r="P358" s="2" t="s">
        <v>156</v>
      </c>
      <c r="R358" s="22"/>
      <c r="S358" s="22"/>
      <c r="T358" s="22"/>
      <c r="U358" s="22"/>
      <c r="V358" s="22"/>
      <c r="W358" s="22"/>
      <c r="X358" s="22"/>
      <c r="Z358" s="23">
        <v>0.89</v>
      </c>
      <c r="AA358" s="116"/>
      <c r="AB358" s="116">
        <v>4.5999999999999999E-2</v>
      </c>
      <c r="AC358" s="116">
        <v>0.106</v>
      </c>
      <c r="AD358" s="116">
        <v>0.16600000000000001</v>
      </c>
      <c r="AE358" s="116">
        <v>0.22600000000000001</v>
      </c>
      <c r="AF358" s="70">
        <v>0.28599999999999998</v>
      </c>
      <c r="AH358">
        <v>4.5999999999999999E-2</v>
      </c>
      <c r="AI358">
        <v>0.106</v>
      </c>
      <c r="AJ358">
        <v>0.16600000000000001</v>
      </c>
      <c r="AK358">
        <v>0.22600000000000001</v>
      </c>
      <c r="AL358">
        <v>0.28599999999999998</v>
      </c>
      <c r="AM358" s="24"/>
      <c r="AN358" s="24"/>
      <c r="AP358" s="98"/>
    </row>
    <row r="359" spans="1:55" ht="17.5" thickBot="1" x14ac:dyDescent="0.35">
      <c r="A359" t="s">
        <v>131</v>
      </c>
      <c r="B359" s="23">
        <v>0.97</v>
      </c>
      <c r="C359" s="5">
        <f t="shared" si="31"/>
        <v>20.97</v>
      </c>
      <c r="D359" s="156">
        <v>1.7999999999999999E-2</v>
      </c>
      <c r="E359" s="156">
        <v>1.7999999999999999E-2</v>
      </c>
      <c r="F359" s="156">
        <v>4.5999999999999999E-2</v>
      </c>
      <c r="G359" s="156">
        <v>0.106</v>
      </c>
      <c r="H359" s="156">
        <v>0.16600000000000001</v>
      </c>
      <c r="I359" s="156">
        <v>0.22600000000000001</v>
      </c>
      <c r="J359" s="156">
        <v>0.28599999999999998</v>
      </c>
      <c r="K359" s="156"/>
      <c r="L359" s="156"/>
      <c r="M359" s="156"/>
      <c r="N359" s="156"/>
      <c r="O359" s="156"/>
      <c r="P359" s="2" t="s">
        <v>156</v>
      </c>
      <c r="R359" s="22"/>
      <c r="S359" s="22"/>
      <c r="T359" s="22"/>
      <c r="U359" s="22"/>
      <c r="V359" s="22"/>
      <c r="W359" s="22"/>
      <c r="X359" s="22"/>
      <c r="Z359" s="23">
        <v>0.9</v>
      </c>
      <c r="AB359" s="116">
        <v>4.5999999999999999E-2</v>
      </c>
      <c r="AC359" s="116">
        <v>0.106</v>
      </c>
      <c r="AD359" s="116">
        <v>0.16600000000000001</v>
      </c>
      <c r="AE359" s="116">
        <v>0.22600000000000001</v>
      </c>
      <c r="AF359" s="70">
        <v>0.28599999999999998</v>
      </c>
      <c r="AH359">
        <v>4.5999999999999999E-2</v>
      </c>
      <c r="AI359">
        <v>0.106</v>
      </c>
      <c r="AJ359">
        <v>0.16600000000000001</v>
      </c>
      <c r="AK359">
        <v>0.22600000000000001</v>
      </c>
      <c r="AL359">
        <v>0.28599999999999998</v>
      </c>
      <c r="AM359" s="24"/>
      <c r="AN359" s="24"/>
      <c r="AP359" s="98"/>
    </row>
    <row r="360" spans="1:55" ht="17.5" thickBot="1" x14ac:dyDescent="0.35">
      <c r="A360" t="s">
        <v>131</v>
      </c>
      <c r="B360" s="23">
        <v>0.98</v>
      </c>
      <c r="C360" s="5">
        <f t="shared" si="31"/>
        <v>20.98</v>
      </c>
      <c r="D360" s="156">
        <v>1.7999999999999999E-2</v>
      </c>
      <c r="E360" s="156">
        <v>1.7999999999999999E-2</v>
      </c>
      <c r="F360" s="156">
        <v>4.5999999999999999E-2</v>
      </c>
      <c r="G360" s="156">
        <v>0.106</v>
      </c>
      <c r="H360" s="156">
        <v>0.16600000000000001</v>
      </c>
      <c r="I360" s="156">
        <v>0.22600000000000001</v>
      </c>
      <c r="J360" s="156">
        <v>0.28599999999999998</v>
      </c>
      <c r="K360" s="156"/>
      <c r="L360" s="156"/>
      <c r="M360" s="156"/>
      <c r="N360" s="156"/>
      <c r="O360" s="156"/>
      <c r="P360" s="2" t="s">
        <v>156</v>
      </c>
      <c r="R360" s="22"/>
      <c r="S360" s="22"/>
      <c r="T360" s="22"/>
      <c r="U360" s="22"/>
      <c r="V360" s="22"/>
      <c r="W360" s="22"/>
      <c r="X360" s="22"/>
      <c r="Z360" s="23">
        <v>0.91</v>
      </c>
      <c r="AA360" s="116"/>
      <c r="AB360" s="116">
        <v>4.5999999999999999E-2</v>
      </c>
      <c r="AC360" s="116">
        <v>0.106</v>
      </c>
      <c r="AD360" s="116">
        <v>0.16600000000000001</v>
      </c>
      <c r="AE360" s="116">
        <v>0.22600000000000001</v>
      </c>
      <c r="AF360" s="70">
        <v>0.28599999999999998</v>
      </c>
      <c r="AH360">
        <v>4.5999999999999999E-2</v>
      </c>
      <c r="AI360">
        <v>0.106</v>
      </c>
      <c r="AJ360">
        <v>0.16600000000000001</v>
      </c>
      <c r="AK360">
        <v>0.22600000000000001</v>
      </c>
      <c r="AL360">
        <v>0.28599999999999998</v>
      </c>
      <c r="AM360" s="24"/>
      <c r="AN360" s="24"/>
      <c r="AP360" s="98"/>
    </row>
    <row r="361" spans="1:55" ht="17.5" thickBot="1" x14ac:dyDescent="0.35">
      <c r="A361" t="s">
        <v>131</v>
      </c>
      <c r="B361" s="23">
        <v>0.99</v>
      </c>
      <c r="C361" s="5">
        <f t="shared" si="31"/>
        <v>20.99</v>
      </c>
      <c r="D361" s="156">
        <v>1.7999999999999999E-2</v>
      </c>
      <c r="E361" s="156">
        <v>1.7999999999999999E-2</v>
      </c>
      <c r="F361" s="156">
        <v>4.5999999999999999E-2</v>
      </c>
      <c r="G361" s="156">
        <v>0.106</v>
      </c>
      <c r="H361" s="156">
        <v>0.16600000000000001</v>
      </c>
      <c r="I361" s="156">
        <v>0.22600000000000001</v>
      </c>
      <c r="J361" s="156">
        <v>0.28599999999999998</v>
      </c>
      <c r="K361" s="156"/>
      <c r="L361" s="156"/>
      <c r="M361" s="156"/>
      <c r="N361" s="156"/>
      <c r="O361" s="156"/>
      <c r="P361" s="2" t="s">
        <v>156</v>
      </c>
      <c r="R361" s="22"/>
      <c r="S361" s="22"/>
      <c r="T361" s="22"/>
      <c r="U361" s="22"/>
      <c r="V361" s="22"/>
      <c r="W361" s="22"/>
      <c r="X361" s="22"/>
      <c r="Z361" s="23">
        <v>0.92</v>
      </c>
      <c r="AA361" s="116"/>
      <c r="AB361" s="116">
        <v>4.5999999999999999E-2</v>
      </c>
      <c r="AC361" s="116">
        <v>0.106</v>
      </c>
      <c r="AD361" s="116">
        <v>0.16600000000000001</v>
      </c>
      <c r="AE361" s="116">
        <v>0.22600000000000001</v>
      </c>
      <c r="AF361" s="70">
        <v>0.28599999999999998</v>
      </c>
      <c r="AH361">
        <v>4.5999999999999999E-2</v>
      </c>
      <c r="AI361">
        <v>0.106</v>
      </c>
      <c r="AJ361">
        <v>0.16600000000000001</v>
      </c>
      <c r="AK361">
        <v>0.22600000000000001</v>
      </c>
      <c r="AL361">
        <v>0.28599999999999998</v>
      </c>
      <c r="AM361" s="24"/>
      <c r="AN361" s="24"/>
      <c r="AP361" s="98"/>
    </row>
    <row r="362" spans="1:55" ht="17.5" thickBot="1" x14ac:dyDescent="0.35">
      <c r="Z362" s="23">
        <v>0.93</v>
      </c>
      <c r="AA362" s="116"/>
      <c r="AB362" s="116">
        <v>4.5999999999999999E-2</v>
      </c>
      <c r="AC362" s="116">
        <v>0.106</v>
      </c>
      <c r="AD362" s="116">
        <v>0.16600000000000001</v>
      </c>
      <c r="AE362" s="116">
        <v>0.22600000000000001</v>
      </c>
      <c r="AF362" s="70">
        <v>0.28599999999999998</v>
      </c>
      <c r="AH362">
        <v>4.5999999999999999E-2</v>
      </c>
      <c r="AI362">
        <v>0.106</v>
      </c>
      <c r="AJ362">
        <v>0.16600000000000001</v>
      </c>
      <c r="AK362">
        <v>0.22600000000000001</v>
      </c>
      <c r="AL362">
        <v>0.28599999999999998</v>
      </c>
      <c r="AM362" s="24"/>
      <c r="AN362" s="24"/>
      <c r="AP362" s="98"/>
    </row>
    <row r="363" spans="1:55" ht="17.5" thickBot="1" x14ac:dyDescent="0.35">
      <c r="A363" t="s">
        <v>132</v>
      </c>
      <c r="B363" s="5">
        <v>0</v>
      </c>
      <c r="C363" s="5">
        <f>VALUE(SUBSTITUTE(3&amp;B363," ",""))</f>
        <v>30</v>
      </c>
      <c r="F363" s="156"/>
      <c r="G363" s="156"/>
      <c r="H363" s="156"/>
      <c r="I363" s="156"/>
      <c r="J363" s="156"/>
      <c r="K363" s="156"/>
      <c r="L363" s="156"/>
      <c r="M363" s="156"/>
      <c r="N363" s="156"/>
      <c r="O363" s="156"/>
      <c r="P363" s="2" t="s">
        <v>162</v>
      </c>
      <c r="R363" s="22"/>
      <c r="S363" s="22"/>
      <c r="T363" s="22"/>
      <c r="U363" s="22"/>
      <c r="V363" s="22"/>
      <c r="W363" s="22"/>
      <c r="X363" s="22"/>
      <c r="Z363" s="23">
        <v>0.94</v>
      </c>
      <c r="AA363" s="116"/>
      <c r="AB363" s="116">
        <v>4.5999999999999999E-2</v>
      </c>
      <c r="AC363" s="116">
        <v>0.106</v>
      </c>
      <c r="AD363" s="116">
        <v>0.16600000000000001</v>
      </c>
      <c r="AE363" s="116">
        <v>0.22600000000000001</v>
      </c>
      <c r="AF363" s="70">
        <v>0.28599999999999998</v>
      </c>
      <c r="AH363">
        <v>4.5999999999999999E-2</v>
      </c>
      <c r="AI363">
        <v>0.106</v>
      </c>
      <c r="AJ363">
        <v>0.16600000000000001</v>
      </c>
      <c r="AK363">
        <v>0.22600000000000001</v>
      </c>
      <c r="AL363">
        <v>0.28599999999999998</v>
      </c>
      <c r="AM363" s="24"/>
      <c r="AN363" s="24"/>
      <c r="AP363" s="98"/>
    </row>
    <row r="364" spans="1:55" ht="17.5" thickBot="1" x14ac:dyDescent="0.35">
      <c r="A364" t="s">
        <v>132</v>
      </c>
      <c r="B364" s="5">
        <v>0.38</v>
      </c>
      <c r="C364" s="5">
        <f t="shared" ref="C364:C367" si="32">VALUE(SUBSTITUTE(3&amp;B364," ",""))</f>
        <v>30.38</v>
      </c>
      <c r="D364" s="156"/>
      <c r="E364" s="156"/>
      <c r="F364" s="156"/>
      <c r="G364" s="156"/>
      <c r="H364" s="156"/>
      <c r="I364" s="156"/>
      <c r="J364" s="156"/>
      <c r="K364" s="156"/>
      <c r="L364" s="156"/>
      <c r="M364" s="156"/>
      <c r="N364" s="156"/>
      <c r="O364" s="156"/>
      <c r="P364" s="2" t="s">
        <v>162</v>
      </c>
      <c r="R364" s="167"/>
      <c r="S364" s="167"/>
      <c r="T364" s="167"/>
      <c r="U364" s="167"/>
      <c r="V364" s="167"/>
      <c r="W364" s="22"/>
      <c r="X364" s="22"/>
      <c r="Z364" s="23"/>
      <c r="AA364" s="116"/>
      <c r="AB364" s="116"/>
      <c r="AC364" s="116"/>
      <c r="AD364" s="116"/>
      <c r="AE364" s="116"/>
      <c r="AF364" s="70"/>
      <c r="AM364" s="24"/>
      <c r="AN364" s="24"/>
      <c r="AP364" s="169"/>
    </row>
    <row r="365" spans="1:55" ht="17.5" thickBot="1" x14ac:dyDescent="0.35">
      <c r="A365" t="s">
        <v>132</v>
      </c>
      <c r="B365" s="5">
        <v>0.39</v>
      </c>
      <c r="C365" s="5">
        <f t="shared" si="32"/>
        <v>30.39</v>
      </c>
      <c r="D365" s="156"/>
      <c r="E365" s="156"/>
      <c r="F365" s="156"/>
      <c r="G365" s="156"/>
      <c r="H365" s="156"/>
      <c r="I365" s="156"/>
      <c r="J365" s="156"/>
      <c r="K365" s="156"/>
      <c r="L365" s="156"/>
      <c r="M365" s="156"/>
      <c r="N365" s="156"/>
      <c r="O365" s="156"/>
      <c r="P365" s="2" t="s">
        <v>162</v>
      </c>
      <c r="R365" s="167"/>
      <c r="S365" s="167"/>
      <c r="T365" s="167"/>
      <c r="U365" s="167"/>
      <c r="V365" s="167"/>
      <c r="W365" s="22"/>
      <c r="X365" s="22"/>
      <c r="Z365" s="23"/>
      <c r="AA365" s="116"/>
      <c r="AB365" s="116"/>
      <c r="AC365" s="116"/>
      <c r="AD365" s="116"/>
      <c r="AE365" s="116"/>
      <c r="AF365" s="70"/>
      <c r="AM365" s="24"/>
      <c r="AN365" s="24"/>
      <c r="AP365" s="169"/>
    </row>
    <row r="366" spans="1:55" ht="17.5" thickBot="1" x14ac:dyDescent="0.35">
      <c r="A366" t="s">
        <v>132</v>
      </c>
      <c r="B366" s="5">
        <v>0.41</v>
      </c>
      <c r="C366" s="5">
        <f t="shared" si="32"/>
        <v>30.41</v>
      </c>
      <c r="D366" s="156"/>
      <c r="E366" s="156"/>
      <c r="F366" s="156"/>
      <c r="G366" s="156"/>
      <c r="H366" s="156"/>
      <c r="I366" s="156"/>
      <c r="J366" s="156"/>
      <c r="K366" s="156"/>
      <c r="L366" s="156"/>
      <c r="M366" s="156"/>
      <c r="N366" s="156"/>
      <c r="O366" s="156"/>
      <c r="P366" s="2" t="s">
        <v>162</v>
      </c>
      <c r="R366" s="167"/>
      <c r="S366" s="167"/>
      <c r="T366" s="167"/>
      <c r="U366" s="167"/>
      <c r="V366" s="167"/>
      <c r="W366" s="22"/>
      <c r="X366" s="22"/>
      <c r="Z366" s="23"/>
      <c r="AA366" s="116"/>
      <c r="AB366" s="116"/>
      <c r="AC366" s="116"/>
      <c r="AD366" s="116"/>
      <c r="AE366" s="116"/>
      <c r="AF366" s="70"/>
      <c r="AM366" s="24"/>
      <c r="AN366" s="24"/>
      <c r="AP366" s="169"/>
    </row>
    <row r="367" spans="1:55" ht="17.5" thickBot="1" x14ac:dyDescent="0.35">
      <c r="A367" t="s">
        <v>132</v>
      </c>
      <c r="B367" s="5">
        <v>0.46</v>
      </c>
      <c r="C367" s="5">
        <f t="shared" si="32"/>
        <v>30.46</v>
      </c>
      <c r="D367" s="156"/>
      <c r="E367" s="156"/>
      <c r="F367" s="156"/>
      <c r="G367" s="156"/>
      <c r="H367" s="156"/>
      <c r="I367" s="156"/>
      <c r="J367" s="156"/>
      <c r="K367" s="156"/>
      <c r="L367" s="156"/>
      <c r="M367" s="156"/>
      <c r="N367" s="156"/>
      <c r="O367" s="156"/>
      <c r="P367" s="2" t="s">
        <v>162</v>
      </c>
      <c r="R367" s="167"/>
      <c r="S367" s="167"/>
      <c r="T367" s="167"/>
      <c r="U367" s="167"/>
      <c r="V367" s="167"/>
      <c r="W367" s="22"/>
      <c r="X367" s="22"/>
      <c r="Z367" s="23"/>
      <c r="AA367" s="116"/>
      <c r="AB367" s="116"/>
      <c r="AC367" s="116"/>
      <c r="AD367" s="116"/>
      <c r="AE367" s="116"/>
      <c r="AF367" s="70"/>
      <c r="AM367" s="24"/>
      <c r="AN367" s="24"/>
      <c r="AP367" s="169"/>
    </row>
    <row r="368" spans="1:55" ht="17.5" thickBot="1" x14ac:dyDescent="0.35">
      <c r="A368" t="s">
        <v>132</v>
      </c>
      <c r="B368" s="5">
        <v>0.53</v>
      </c>
      <c r="C368" s="5">
        <f t="shared" ref="C368:C431" si="33">VALUE(SUBSTITUTE(3&amp;B368," ",""))</f>
        <v>30.53</v>
      </c>
      <c r="D368" s="156"/>
      <c r="E368" s="156"/>
      <c r="F368" s="55">
        <v>0.06</v>
      </c>
      <c r="G368" s="55">
        <v>0.128</v>
      </c>
      <c r="H368" s="55">
        <v>0.19500000000000001</v>
      </c>
      <c r="I368" s="55">
        <v>0.26300000000000001</v>
      </c>
      <c r="J368" s="55">
        <v>0.33100000000000002</v>
      </c>
      <c r="K368" s="156"/>
      <c r="L368" s="156"/>
      <c r="M368" s="156"/>
      <c r="N368" s="156"/>
      <c r="O368" s="156"/>
      <c r="P368" s="2" t="s">
        <v>162</v>
      </c>
      <c r="V368" s="20"/>
      <c r="W368" s="22"/>
      <c r="X368" s="22"/>
      <c r="Z368" s="23">
        <v>0.95</v>
      </c>
      <c r="AA368" s="116"/>
      <c r="AB368" s="116">
        <v>4.5999999999999999E-2</v>
      </c>
      <c r="AC368" s="116">
        <v>0.106</v>
      </c>
      <c r="AD368" s="116">
        <v>0.16600000000000001</v>
      </c>
      <c r="AE368" s="116">
        <v>0.22600000000000001</v>
      </c>
      <c r="AF368" s="70">
        <v>0.28599999999999998</v>
      </c>
      <c r="AH368">
        <v>4.5999999999999999E-2</v>
      </c>
      <c r="AI368">
        <v>0.106</v>
      </c>
      <c r="AJ368">
        <v>0.16600000000000001</v>
      </c>
      <c r="AK368">
        <v>0.22600000000000001</v>
      </c>
      <c r="AL368">
        <v>0.28599999999999998</v>
      </c>
      <c r="AM368" s="24"/>
      <c r="AN368" s="24"/>
      <c r="AP368" s="97"/>
      <c r="AQ368" s="97"/>
      <c r="AR368" s="97"/>
      <c r="AS368" s="97"/>
      <c r="AT368" s="97"/>
      <c r="AU368" s="97"/>
      <c r="AX368" t="s">
        <v>84</v>
      </c>
      <c r="AY368" s="55" t="s">
        <v>163</v>
      </c>
      <c r="AZ368" s="55" t="s">
        <v>164</v>
      </c>
      <c r="BA368" s="55" t="s">
        <v>165</v>
      </c>
      <c r="BB368" s="55" t="s">
        <v>166</v>
      </c>
      <c r="BC368" s="55" t="s">
        <v>167</v>
      </c>
    </row>
    <row r="369" spans="1:55" ht="17.5" thickBot="1" x14ac:dyDescent="0.35">
      <c r="A369" t="s">
        <v>132</v>
      </c>
      <c r="B369" s="5">
        <v>0.54</v>
      </c>
      <c r="C369" s="5">
        <f t="shared" si="33"/>
        <v>30.54</v>
      </c>
      <c r="D369" s="156"/>
      <c r="E369" s="156"/>
      <c r="F369" s="55">
        <v>5.8999999999999997E-2</v>
      </c>
      <c r="G369" s="55">
        <v>0.126</v>
      </c>
      <c r="H369" s="55">
        <v>0.193</v>
      </c>
      <c r="I369" s="55">
        <v>0.26100000000000001</v>
      </c>
      <c r="J369" s="55">
        <v>0.33100000000000002</v>
      </c>
      <c r="K369" s="156"/>
      <c r="L369" s="156"/>
      <c r="M369" s="156"/>
      <c r="N369" s="156"/>
      <c r="O369" s="156"/>
      <c r="P369" s="2" t="s">
        <v>162</v>
      </c>
      <c r="V369" s="20"/>
      <c r="W369" s="22"/>
      <c r="X369" s="22"/>
      <c r="Z369" s="23">
        <v>0.96</v>
      </c>
      <c r="AA369" s="116"/>
      <c r="AB369" s="116">
        <v>4.5999999999999999E-2</v>
      </c>
      <c r="AC369" s="116">
        <v>0.106</v>
      </c>
      <c r="AD369" s="116">
        <v>0.16600000000000001</v>
      </c>
      <c r="AE369" s="116">
        <v>0.22600000000000001</v>
      </c>
      <c r="AF369" s="70">
        <v>0.28599999999999998</v>
      </c>
      <c r="AH369">
        <v>4.5999999999999999E-2</v>
      </c>
      <c r="AI369">
        <v>0.106</v>
      </c>
      <c r="AJ369">
        <v>0.16600000000000001</v>
      </c>
      <c r="AK369">
        <v>0.22600000000000001</v>
      </c>
      <c r="AL369">
        <v>0.28599999999999998</v>
      </c>
      <c r="AM369" s="24"/>
      <c r="AN369" s="24"/>
      <c r="AP369" s="99"/>
      <c r="AQ369" s="99"/>
      <c r="AR369" s="99"/>
      <c r="AS369" s="99"/>
      <c r="AT369" s="99"/>
      <c r="AU369" s="99"/>
      <c r="AX369">
        <v>0.53</v>
      </c>
      <c r="AY369" s="55">
        <v>0.06</v>
      </c>
      <c r="AZ369" s="55">
        <v>0.128</v>
      </c>
      <c r="BA369" s="55">
        <v>0.19500000000000001</v>
      </c>
      <c r="BB369" s="55">
        <v>0.26300000000000001</v>
      </c>
      <c r="BC369" s="55">
        <v>0.33100000000000002</v>
      </c>
    </row>
    <row r="370" spans="1:55" ht="17.5" thickBot="1" x14ac:dyDescent="0.35">
      <c r="A370" t="s">
        <v>132</v>
      </c>
      <c r="B370" s="5">
        <v>0.55000000000000004</v>
      </c>
      <c r="C370" s="5">
        <f t="shared" si="33"/>
        <v>30.55</v>
      </c>
      <c r="D370" s="156"/>
      <c r="E370" s="156"/>
      <c r="F370" s="55">
        <v>5.8000000000000003E-2</v>
      </c>
      <c r="G370" s="55">
        <v>0.124</v>
      </c>
      <c r="H370" s="55">
        <v>0.191</v>
      </c>
      <c r="I370" s="55">
        <v>0.25700000000000001</v>
      </c>
      <c r="J370" s="55">
        <v>0.33100000000000002</v>
      </c>
      <c r="K370" s="156"/>
      <c r="L370" s="156"/>
      <c r="M370" s="156"/>
      <c r="N370" s="156"/>
      <c r="O370" s="156"/>
      <c r="P370" s="2" t="s">
        <v>162</v>
      </c>
      <c r="V370" s="20"/>
      <c r="W370" s="22"/>
      <c r="X370" s="22"/>
      <c r="Z370" s="23">
        <v>0.97</v>
      </c>
      <c r="AA370" s="116"/>
      <c r="AB370" s="116">
        <v>4.5999999999999999E-2</v>
      </c>
      <c r="AC370" s="116">
        <v>0.106</v>
      </c>
      <c r="AD370" s="116">
        <v>0.16600000000000001</v>
      </c>
      <c r="AE370" s="116">
        <v>0.22600000000000001</v>
      </c>
      <c r="AF370" s="70">
        <v>0.28599999999999998</v>
      </c>
      <c r="AH370">
        <v>4.5999999999999999E-2</v>
      </c>
      <c r="AI370">
        <v>0.106</v>
      </c>
      <c r="AJ370">
        <v>0.16600000000000001</v>
      </c>
      <c r="AK370">
        <v>0.22600000000000001</v>
      </c>
      <c r="AL370">
        <v>0.28599999999999998</v>
      </c>
      <c r="AM370" s="24"/>
      <c r="AN370" s="24"/>
      <c r="AP370" s="99"/>
      <c r="AQ370" s="99"/>
      <c r="AR370" s="99"/>
      <c r="AS370" s="99"/>
      <c r="AT370" s="99"/>
      <c r="AU370" s="99"/>
      <c r="AX370">
        <v>0.54</v>
      </c>
      <c r="AY370" s="55">
        <v>5.8999999999999997E-2</v>
      </c>
      <c r="AZ370" s="55">
        <v>0.126</v>
      </c>
      <c r="BA370" s="55">
        <v>0.193</v>
      </c>
      <c r="BB370" s="55">
        <v>0.26100000000000001</v>
      </c>
      <c r="BC370" s="55">
        <v>0.33100000000000002</v>
      </c>
    </row>
    <row r="371" spans="1:55" ht="17.5" thickBot="1" x14ac:dyDescent="0.35">
      <c r="A371" t="s">
        <v>132</v>
      </c>
      <c r="B371" s="5">
        <v>0.56000000000000005</v>
      </c>
      <c r="C371" s="5">
        <f t="shared" si="33"/>
        <v>30.56</v>
      </c>
      <c r="D371" s="156"/>
      <c r="E371" s="156"/>
      <c r="F371" s="55">
        <v>5.7000000000000002E-2</v>
      </c>
      <c r="G371" s="55">
        <v>0.123</v>
      </c>
      <c r="H371" s="55">
        <v>0.189</v>
      </c>
      <c r="I371" s="55">
        <v>0.255</v>
      </c>
      <c r="J371" s="55">
        <v>0.33100000000000002</v>
      </c>
      <c r="K371" s="156"/>
      <c r="L371" s="156"/>
      <c r="M371" s="156"/>
      <c r="N371" s="156"/>
      <c r="O371" s="156"/>
      <c r="P371" s="2" t="s">
        <v>162</v>
      </c>
      <c r="V371" s="20"/>
      <c r="W371" s="22"/>
      <c r="X371" s="22"/>
      <c r="Z371" s="23">
        <v>0.98</v>
      </c>
      <c r="AA371" s="116"/>
      <c r="AB371" s="116">
        <v>4.5999999999999999E-2</v>
      </c>
      <c r="AC371" s="116">
        <v>0.106</v>
      </c>
      <c r="AD371" s="116">
        <v>0.16600000000000001</v>
      </c>
      <c r="AE371" s="116">
        <v>0.22600000000000001</v>
      </c>
      <c r="AF371" s="70">
        <v>0.28599999999999998</v>
      </c>
      <c r="AH371">
        <v>4.5999999999999999E-2</v>
      </c>
      <c r="AI371">
        <v>0.106</v>
      </c>
      <c r="AJ371">
        <v>0.16600000000000001</v>
      </c>
      <c r="AK371">
        <v>0.22600000000000001</v>
      </c>
      <c r="AL371">
        <v>0.28599999999999998</v>
      </c>
      <c r="AM371" s="24"/>
      <c r="AN371" s="24"/>
      <c r="AP371" s="99"/>
      <c r="AQ371" s="99"/>
      <c r="AR371" s="99"/>
      <c r="AS371" s="99"/>
      <c r="AT371" s="99"/>
      <c r="AU371" s="99"/>
      <c r="AX371">
        <v>0.55000000000000004</v>
      </c>
      <c r="AY371" s="55">
        <v>5.8000000000000003E-2</v>
      </c>
      <c r="AZ371" s="55">
        <v>0.124</v>
      </c>
      <c r="BA371" s="55">
        <v>0.191</v>
      </c>
      <c r="BB371" s="55">
        <v>0.25700000000000001</v>
      </c>
      <c r="BC371" s="55">
        <v>0.33100000000000002</v>
      </c>
    </row>
    <row r="372" spans="1:55" ht="17.5" thickBot="1" x14ac:dyDescent="0.35">
      <c r="A372" t="s">
        <v>132</v>
      </c>
      <c r="B372" s="5">
        <v>0.56999999999999995</v>
      </c>
      <c r="C372" s="5">
        <f t="shared" si="33"/>
        <v>30.57</v>
      </c>
      <c r="D372" s="156"/>
      <c r="E372" s="156"/>
      <c r="F372" s="55">
        <v>5.6000000000000001E-2</v>
      </c>
      <c r="G372" s="55">
        <v>0.122</v>
      </c>
      <c r="H372" s="55">
        <v>0.187</v>
      </c>
      <c r="I372" s="55">
        <v>0.253</v>
      </c>
      <c r="J372" s="55">
        <v>0.33100000000000002</v>
      </c>
      <c r="K372" s="156"/>
      <c r="L372" s="156"/>
      <c r="M372" s="156"/>
      <c r="N372" s="156"/>
      <c r="O372" s="156"/>
      <c r="P372" s="2" t="s">
        <v>162</v>
      </c>
      <c r="V372" s="20"/>
      <c r="W372" s="22"/>
      <c r="X372" s="22"/>
      <c r="Z372" s="83">
        <v>0.99</v>
      </c>
      <c r="AA372" s="118"/>
      <c r="AB372" s="118">
        <v>4.5999999999999999E-2</v>
      </c>
      <c r="AC372" s="118">
        <v>0.106</v>
      </c>
      <c r="AD372" s="118">
        <v>0.16600000000000001</v>
      </c>
      <c r="AE372" s="118">
        <v>0.22600000000000001</v>
      </c>
      <c r="AF372" s="84">
        <v>0.28599999999999998</v>
      </c>
      <c r="AH372">
        <v>4.5999999999999999E-2</v>
      </c>
      <c r="AI372">
        <v>0.106</v>
      </c>
      <c r="AJ372">
        <v>0.16600000000000001</v>
      </c>
      <c r="AK372">
        <v>0.22600000000000001</v>
      </c>
      <c r="AL372">
        <v>0.28599999999999998</v>
      </c>
      <c r="AM372" s="24"/>
      <c r="AN372" s="24"/>
      <c r="AP372" s="99"/>
      <c r="AQ372" s="99"/>
      <c r="AR372" s="99"/>
      <c r="AS372" s="99"/>
      <c r="AT372" s="99"/>
      <c r="AU372" s="99"/>
      <c r="AX372">
        <v>0.56000000000000005</v>
      </c>
      <c r="AY372" s="55">
        <v>5.7000000000000002E-2</v>
      </c>
      <c r="AZ372" s="55">
        <v>0.123</v>
      </c>
      <c r="BA372" s="55">
        <v>0.189</v>
      </c>
      <c r="BB372" s="55">
        <v>0.255</v>
      </c>
      <c r="BC372" s="55">
        <v>0.33100000000000002</v>
      </c>
    </row>
    <row r="373" spans="1:55" ht="17.5" thickBot="1" x14ac:dyDescent="0.35">
      <c r="A373" t="s">
        <v>132</v>
      </c>
      <c r="B373" s="5">
        <v>0.57999999999999996</v>
      </c>
      <c r="C373" s="5">
        <f t="shared" si="33"/>
        <v>30.58</v>
      </c>
      <c r="D373" s="156"/>
      <c r="E373" s="156"/>
      <c r="F373" s="55">
        <v>5.5E-2</v>
      </c>
      <c r="G373" s="55">
        <v>0.11899999999999999</v>
      </c>
      <c r="H373" s="55">
        <v>0.183</v>
      </c>
      <c r="I373" s="55">
        <v>0.248</v>
      </c>
      <c r="J373" s="55">
        <v>0.33100000000000002</v>
      </c>
      <c r="K373" s="156"/>
      <c r="L373" s="156"/>
      <c r="M373" s="156"/>
      <c r="N373" s="156"/>
      <c r="O373" s="156"/>
      <c r="P373" s="2" t="s">
        <v>162</v>
      </c>
      <c r="V373" s="20"/>
      <c r="W373" s="22"/>
      <c r="X373" s="22"/>
      <c r="Y373" s="82"/>
      <c r="Z373" s="85"/>
      <c r="AA373" s="115"/>
      <c r="AB373" s="115"/>
      <c r="AC373" s="115"/>
      <c r="AD373" s="115"/>
      <c r="AE373" s="115"/>
      <c r="AF373" s="69"/>
      <c r="AI373" s="24"/>
      <c r="AJ373" s="24"/>
      <c r="AK373" s="24"/>
      <c r="AL373" s="24"/>
      <c r="AM373" s="24"/>
      <c r="AN373" s="24"/>
      <c r="AP373" s="99"/>
      <c r="AQ373" s="99"/>
      <c r="AR373" s="99"/>
      <c r="AS373" s="99"/>
      <c r="AT373" s="99"/>
      <c r="AU373" s="99"/>
      <c r="AX373">
        <v>0.56999999999999995</v>
      </c>
      <c r="AY373" s="55">
        <v>5.6000000000000001E-2</v>
      </c>
      <c r="AZ373" s="55">
        <v>0.122</v>
      </c>
      <c r="BA373" s="55">
        <v>0.187</v>
      </c>
      <c r="BB373" s="55">
        <v>0.253</v>
      </c>
      <c r="BC373" s="55">
        <v>0.33100000000000002</v>
      </c>
    </row>
    <row r="374" spans="1:55" ht="17.5" thickBot="1" x14ac:dyDescent="0.35">
      <c r="A374" t="s">
        <v>132</v>
      </c>
      <c r="B374" s="5">
        <v>0.59</v>
      </c>
      <c r="C374" s="5">
        <f t="shared" si="33"/>
        <v>30.59</v>
      </c>
      <c r="D374" s="156"/>
      <c r="E374" s="156"/>
      <c r="F374" s="55">
        <v>5.3999999999999999E-2</v>
      </c>
      <c r="G374" s="55">
        <v>0.117333333333333</v>
      </c>
      <c r="H374" s="55">
        <v>0.18033333333333301</v>
      </c>
      <c r="I374" s="55">
        <v>0.245</v>
      </c>
      <c r="J374" s="55">
        <v>0.33100000000000002</v>
      </c>
      <c r="K374" s="156"/>
      <c r="L374" s="156"/>
      <c r="M374" s="156"/>
      <c r="N374" s="156"/>
      <c r="O374" s="156"/>
      <c r="P374" s="2" t="s">
        <v>162</v>
      </c>
      <c r="V374" s="20"/>
      <c r="W374" s="22"/>
      <c r="X374" s="22"/>
      <c r="Y374" s="82"/>
      <c r="Z374" s="85"/>
      <c r="AA374" s="115"/>
      <c r="AB374" s="115"/>
      <c r="AC374" s="115"/>
      <c r="AD374" s="115"/>
      <c r="AE374" s="115"/>
      <c r="AF374" s="69"/>
      <c r="AI374" s="24"/>
      <c r="AJ374" s="24"/>
      <c r="AK374" s="24"/>
      <c r="AL374" s="24"/>
      <c r="AM374" s="24"/>
      <c r="AN374" s="24"/>
      <c r="AP374" s="99"/>
      <c r="AQ374" s="99"/>
      <c r="AR374" s="99"/>
      <c r="AS374" s="99"/>
      <c r="AT374" s="99"/>
      <c r="AU374" s="99"/>
      <c r="AX374">
        <v>0.57999999999999996</v>
      </c>
      <c r="AY374" s="55">
        <v>5.5E-2</v>
      </c>
      <c r="AZ374" s="55">
        <v>0.11899999999999999</v>
      </c>
      <c r="BA374" s="55">
        <v>0.183</v>
      </c>
      <c r="BB374" s="55">
        <v>0.248</v>
      </c>
      <c r="BC374" s="55">
        <v>0.33100000000000002</v>
      </c>
    </row>
    <row r="375" spans="1:55" ht="17.5" thickBot="1" x14ac:dyDescent="0.35">
      <c r="A375" t="s">
        <v>132</v>
      </c>
      <c r="B375" s="5">
        <v>0.6</v>
      </c>
      <c r="C375" s="5">
        <f t="shared" si="33"/>
        <v>30.6</v>
      </c>
      <c r="D375" s="156"/>
      <c r="E375" s="156"/>
      <c r="F375" s="55">
        <v>5.2999999999999999E-2</v>
      </c>
      <c r="G375" s="55">
        <v>0.115333333333333</v>
      </c>
      <c r="H375" s="55">
        <v>0.17733333333333301</v>
      </c>
      <c r="I375" s="55">
        <v>0.24149999999999999</v>
      </c>
      <c r="J375" s="55">
        <v>0.33100000000000002</v>
      </c>
      <c r="K375" s="156"/>
      <c r="L375" s="156"/>
      <c r="M375" s="156"/>
      <c r="N375" s="156"/>
      <c r="O375" s="156"/>
      <c r="P375" s="2" t="s">
        <v>162</v>
      </c>
      <c r="V375" s="20"/>
      <c r="W375" s="22"/>
      <c r="X375" s="22"/>
      <c r="Y375" s="82"/>
      <c r="Z375" s="85"/>
      <c r="AA375" s="115"/>
      <c r="AB375" s="115"/>
      <c r="AC375" s="115"/>
      <c r="AD375" s="115"/>
      <c r="AE375" s="115"/>
      <c r="AF375" s="69"/>
      <c r="AI375" s="24"/>
      <c r="AJ375" s="24"/>
      <c r="AK375" s="24"/>
      <c r="AL375" s="24"/>
      <c r="AM375" s="24"/>
      <c r="AN375" s="24"/>
      <c r="AP375" s="99"/>
      <c r="AQ375" s="99"/>
      <c r="AR375" s="99"/>
      <c r="AS375" s="99"/>
      <c r="AT375" s="99"/>
      <c r="AU375" s="99"/>
      <c r="AX375">
        <v>0.59</v>
      </c>
      <c r="AY375" s="55">
        <v>5.3999999999999999E-2</v>
      </c>
      <c r="AZ375" s="55">
        <v>0.117333333333333</v>
      </c>
      <c r="BA375" s="55">
        <v>0.18033333333333301</v>
      </c>
      <c r="BB375" s="55">
        <v>0.245</v>
      </c>
      <c r="BC375" s="55">
        <v>0.33100000000000002</v>
      </c>
    </row>
    <row r="376" spans="1:55" ht="17.5" thickBot="1" x14ac:dyDescent="0.35">
      <c r="A376" t="s">
        <v>132</v>
      </c>
      <c r="B376" s="5">
        <v>0.61</v>
      </c>
      <c r="C376" s="5">
        <f t="shared" si="33"/>
        <v>30.61</v>
      </c>
      <c r="D376" s="156"/>
      <c r="E376" s="156"/>
      <c r="F376" s="55">
        <v>5.3999999999999999E-2</v>
      </c>
      <c r="G376" s="55">
        <v>0.115</v>
      </c>
      <c r="H376" s="55">
        <v>0.17799999999999999</v>
      </c>
      <c r="I376" s="55">
        <v>0.24199999999999999</v>
      </c>
      <c r="J376" s="55">
        <v>0.33100000000000002</v>
      </c>
      <c r="K376" s="156"/>
      <c r="L376" s="156"/>
      <c r="M376" s="156"/>
      <c r="N376" s="156"/>
      <c r="O376" s="156"/>
      <c r="P376" s="2" t="s">
        <v>162</v>
      </c>
      <c r="T376" s="326" t="s">
        <v>168</v>
      </c>
      <c r="U376" s="326"/>
      <c r="V376" s="326"/>
      <c r="W376" s="327"/>
      <c r="X376" s="22"/>
      <c r="Y376" s="82"/>
      <c r="Z376" s="85"/>
      <c r="AA376" s="115"/>
      <c r="AB376" s="115"/>
      <c r="AC376" s="115"/>
      <c r="AD376" s="115"/>
      <c r="AE376" s="115"/>
      <c r="AF376" s="69"/>
      <c r="AI376" s="24"/>
      <c r="AJ376" s="24"/>
      <c r="AK376" s="24"/>
      <c r="AL376" s="24"/>
      <c r="AM376" s="24"/>
      <c r="AN376" s="24"/>
      <c r="AP376" s="99"/>
      <c r="AQ376" s="99"/>
      <c r="AR376" s="99"/>
      <c r="AS376" s="99"/>
      <c r="AT376" s="99"/>
      <c r="AU376" s="99"/>
      <c r="AX376">
        <v>0.6</v>
      </c>
      <c r="AY376" s="55">
        <v>5.2999999999999999E-2</v>
      </c>
      <c r="AZ376" s="55">
        <v>0.115333333333333</v>
      </c>
      <c r="BA376" s="55">
        <v>0.17733333333333301</v>
      </c>
      <c r="BB376" s="55">
        <v>0.24149999999999999</v>
      </c>
      <c r="BC376" s="55">
        <v>0.33100000000000002</v>
      </c>
    </row>
    <row r="377" spans="1:55" ht="17.5" thickBot="1" x14ac:dyDescent="0.35">
      <c r="A377" t="s">
        <v>132</v>
      </c>
      <c r="B377" s="5">
        <v>0.62</v>
      </c>
      <c r="C377" s="5">
        <f t="shared" si="33"/>
        <v>30.62</v>
      </c>
      <c r="D377" s="156"/>
      <c r="E377" s="156"/>
      <c r="F377" s="55">
        <v>5.1999999999999998E-2</v>
      </c>
      <c r="G377" s="55">
        <v>0.112</v>
      </c>
      <c r="H377" s="55">
        <v>0.17399999999999999</v>
      </c>
      <c r="I377" s="55">
        <v>0.23699999999999999</v>
      </c>
      <c r="J377" s="55">
        <v>0.33100000000000002</v>
      </c>
      <c r="K377" s="156"/>
      <c r="L377" s="156"/>
      <c r="M377" s="156"/>
      <c r="N377" s="156"/>
      <c r="O377" s="156"/>
      <c r="P377" s="2" t="s">
        <v>162</v>
      </c>
      <c r="S377" t="s">
        <v>84</v>
      </c>
      <c r="T377" s="55" t="s">
        <v>163</v>
      </c>
      <c r="U377" s="55" t="s">
        <v>164</v>
      </c>
      <c r="V377" s="55" t="s">
        <v>165</v>
      </c>
      <c r="W377" s="55" t="s">
        <v>166</v>
      </c>
      <c r="X377" s="55" t="s">
        <v>167</v>
      </c>
      <c r="Y377" s="82"/>
      <c r="Z377" s="85"/>
      <c r="AA377" s="115"/>
      <c r="AB377" s="115"/>
      <c r="AC377" s="115"/>
      <c r="AD377" s="115"/>
      <c r="AE377" s="115"/>
      <c r="AF377" s="69"/>
      <c r="AI377" s="24"/>
      <c r="AJ377" s="24"/>
      <c r="AK377" s="24"/>
      <c r="AL377" s="24"/>
      <c r="AM377" s="24"/>
      <c r="AN377" s="24"/>
      <c r="AP377" s="99"/>
      <c r="AQ377" s="99"/>
      <c r="AR377" s="99"/>
      <c r="AS377" s="99"/>
      <c r="AT377" s="99"/>
      <c r="AU377" s="99"/>
      <c r="AX377">
        <v>0.61</v>
      </c>
      <c r="AY377" s="55">
        <v>5.3999999999999999E-2</v>
      </c>
      <c r="AZ377" s="55">
        <v>0.115</v>
      </c>
      <c r="BA377" s="55">
        <v>0.17799999999999999</v>
      </c>
      <c r="BB377" s="55">
        <v>0.24199999999999999</v>
      </c>
      <c r="BC377" s="55">
        <v>0.33100000000000002</v>
      </c>
    </row>
    <row r="378" spans="1:55" ht="17.5" thickBot="1" x14ac:dyDescent="0.35">
      <c r="A378" t="s">
        <v>132</v>
      </c>
      <c r="B378" s="5">
        <v>0.63</v>
      </c>
      <c r="C378" s="5">
        <f t="shared" si="33"/>
        <v>30.63</v>
      </c>
      <c r="D378" s="156"/>
      <c r="E378" s="156"/>
      <c r="F378" s="55">
        <v>5.1999999999999998E-2</v>
      </c>
      <c r="G378" s="55">
        <v>0.111</v>
      </c>
      <c r="H378" s="55">
        <v>0.17299999999999999</v>
      </c>
      <c r="I378" s="55">
        <v>0.23499999999999999</v>
      </c>
      <c r="J378" s="55">
        <v>0.33100000000000002</v>
      </c>
      <c r="K378" s="156"/>
      <c r="L378" s="156"/>
      <c r="M378" s="156"/>
      <c r="N378" s="156"/>
      <c r="O378" s="156"/>
      <c r="P378" s="2" t="s">
        <v>162</v>
      </c>
      <c r="S378">
        <v>0.53</v>
      </c>
      <c r="T378" s="55">
        <v>0.06</v>
      </c>
      <c r="U378" s="55">
        <v>0.128</v>
      </c>
      <c r="V378" s="55">
        <v>0.19500000000000001</v>
      </c>
      <c r="W378" s="55">
        <v>0.26300000000000001</v>
      </c>
      <c r="X378" s="55">
        <v>0.33100000000000002</v>
      </c>
      <c r="Y378" s="82"/>
      <c r="Z378" s="85"/>
      <c r="AA378" s="115"/>
      <c r="AB378" s="115"/>
      <c r="AC378" s="115"/>
      <c r="AD378" s="115"/>
      <c r="AE378" s="115"/>
      <c r="AF378" s="69"/>
      <c r="AI378" s="24"/>
      <c r="AJ378" s="24"/>
      <c r="AK378" s="24"/>
      <c r="AL378" s="24"/>
      <c r="AM378" s="24"/>
      <c r="AN378" s="24"/>
      <c r="AP378" s="99"/>
      <c r="AQ378" s="99"/>
      <c r="AR378" s="99"/>
      <c r="AS378" s="99"/>
      <c r="AT378" s="99"/>
      <c r="AU378" s="99"/>
      <c r="AX378">
        <v>0.62</v>
      </c>
      <c r="AY378" s="55">
        <v>5.1999999999999998E-2</v>
      </c>
      <c r="AZ378" s="55">
        <v>0.112</v>
      </c>
      <c r="BA378" s="55">
        <v>0.17399999999999999</v>
      </c>
      <c r="BB378" s="55">
        <v>0.23699999999999999</v>
      </c>
      <c r="BC378" s="55">
        <v>0.33100000000000002</v>
      </c>
    </row>
    <row r="379" spans="1:55" ht="17.5" thickBot="1" x14ac:dyDescent="0.35">
      <c r="A379" t="s">
        <v>132</v>
      </c>
      <c r="B379" s="5">
        <v>0.64</v>
      </c>
      <c r="C379" s="5">
        <f t="shared" si="33"/>
        <v>30.64</v>
      </c>
      <c r="D379" s="156"/>
      <c r="E379" s="156"/>
      <c r="F379" s="55">
        <v>5.0999999999999997E-2</v>
      </c>
      <c r="G379" s="55">
        <v>0.109</v>
      </c>
      <c r="H379" s="55">
        <v>0.17</v>
      </c>
      <c r="I379" s="55">
        <v>0.23100000000000001</v>
      </c>
      <c r="J379" s="55">
        <v>0.33100000000000002</v>
      </c>
      <c r="K379" s="156"/>
      <c r="L379" s="156"/>
      <c r="M379" s="156"/>
      <c r="N379" s="156"/>
      <c r="O379" s="156"/>
      <c r="P379" s="2" t="s">
        <v>162</v>
      </c>
      <c r="S379">
        <v>0.54</v>
      </c>
      <c r="T379" s="55">
        <v>5.8999999999999997E-2</v>
      </c>
      <c r="U379" s="55">
        <v>0.126</v>
      </c>
      <c r="V379" s="55">
        <v>0.193</v>
      </c>
      <c r="W379" s="55">
        <v>0.26100000000000001</v>
      </c>
      <c r="X379" s="55">
        <v>0.33100000000000002</v>
      </c>
      <c r="Y379" s="82"/>
      <c r="Z379" s="85"/>
      <c r="AA379" s="115"/>
      <c r="AB379" s="115"/>
      <c r="AC379" s="115"/>
      <c r="AD379" s="115"/>
      <c r="AE379" s="115"/>
      <c r="AF379" s="69"/>
      <c r="AI379" s="24"/>
      <c r="AJ379" s="24"/>
      <c r="AK379" s="24"/>
      <c r="AL379" s="24"/>
      <c r="AM379" s="24"/>
      <c r="AN379" s="24"/>
      <c r="AP379" s="99"/>
      <c r="AQ379" s="99"/>
      <c r="AR379" s="99"/>
      <c r="AS379" s="99"/>
      <c r="AT379" s="99"/>
      <c r="AU379" s="99"/>
      <c r="AX379">
        <v>0.63</v>
      </c>
      <c r="AY379" s="55">
        <v>5.1999999999999998E-2</v>
      </c>
      <c r="AZ379" s="55">
        <v>0.111</v>
      </c>
      <c r="BA379" s="55">
        <v>0.17299999999999999</v>
      </c>
      <c r="BB379" s="55">
        <v>0.23499999999999999</v>
      </c>
      <c r="BC379" s="55">
        <v>0.33100000000000002</v>
      </c>
    </row>
    <row r="380" spans="1:55" ht="17.5" thickBot="1" x14ac:dyDescent="0.35">
      <c r="A380" t="s">
        <v>132</v>
      </c>
      <c r="B380" s="5">
        <v>0.65</v>
      </c>
      <c r="C380" s="5">
        <f t="shared" si="33"/>
        <v>30.65</v>
      </c>
      <c r="D380" s="156"/>
      <c r="E380" s="156"/>
      <c r="F380" s="55">
        <v>5.0299999999999997E-2</v>
      </c>
      <c r="G380" s="55">
        <v>0.1077</v>
      </c>
      <c r="H380" s="55">
        <v>0.16839999999999999</v>
      </c>
      <c r="I380" s="55">
        <v>0.2293</v>
      </c>
      <c r="J380" s="55">
        <v>0.33100000000000002</v>
      </c>
      <c r="K380" s="156"/>
      <c r="L380" s="156"/>
      <c r="M380" s="156"/>
      <c r="N380" s="156"/>
      <c r="O380" s="156"/>
      <c r="P380" s="2" t="s">
        <v>162</v>
      </c>
      <c r="S380">
        <v>0.55000000000000004</v>
      </c>
      <c r="T380" s="55">
        <v>5.8000000000000003E-2</v>
      </c>
      <c r="U380" s="55">
        <v>0.124</v>
      </c>
      <c r="V380" s="55">
        <v>0.191</v>
      </c>
      <c r="W380" s="55">
        <v>0.25700000000000001</v>
      </c>
      <c r="X380" s="55">
        <v>0.33100000000000002</v>
      </c>
      <c r="Y380" s="100"/>
      <c r="Z380" s="85"/>
      <c r="AA380" s="115"/>
      <c r="AB380" s="115"/>
      <c r="AC380" s="115"/>
      <c r="AD380" s="115"/>
      <c r="AE380" s="115"/>
      <c r="AF380" s="69"/>
      <c r="AI380" s="24"/>
      <c r="AJ380" s="24"/>
      <c r="AK380" s="24"/>
      <c r="AL380" s="24"/>
      <c r="AM380" s="24"/>
      <c r="AN380" s="24"/>
      <c r="AP380" s="99"/>
      <c r="AQ380" s="99"/>
      <c r="AR380" s="99"/>
      <c r="AS380" s="99"/>
      <c r="AT380" s="99"/>
      <c r="AU380" s="99"/>
      <c r="AX380">
        <v>0.64</v>
      </c>
      <c r="AY380" s="55">
        <v>5.0999999999999997E-2</v>
      </c>
      <c r="AZ380" s="55">
        <v>0.109</v>
      </c>
      <c r="BA380" s="55">
        <v>0.17</v>
      </c>
      <c r="BB380" s="55">
        <v>0.23100000000000001</v>
      </c>
      <c r="BC380" s="55">
        <v>0.33100000000000002</v>
      </c>
    </row>
    <row r="381" spans="1:55" ht="17.5" thickBot="1" x14ac:dyDescent="0.35">
      <c r="A381" t="s">
        <v>132</v>
      </c>
      <c r="B381" s="5">
        <v>0.66</v>
      </c>
      <c r="C381" s="5">
        <f t="shared" si="33"/>
        <v>30.66</v>
      </c>
      <c r="D381" s="156"/>
      <c r="E381" s="156"/>
      <c r="F381" s="55">
        <v>4.9000000000000002E-2</v>
      </c>
      <c r="G381" s="55">
        <v>0.106</v>
      </c>
      <c r="H381" s="55">
        <v>0.16600000000000001</v>
      </c>
      <c r="I381" s="55">
        <v>0.22600000000000001</v>
      </c>
      <c r="J381" s="55">
        <v>0.33100000000000002</v>
      </c>
      <c r="K381" s="156"/>
      <c r="L381" s="156"/>
      <c r="M381" s="156"/>
      <c r="N381" s="156"/>
      <c r="O381" s="156"/>
      <c r="P381" s="2" t="s">
        <v>162</v>
      </c>
      <c r="S381">
        <v>0.56000000000000005</v>
      </c>
      <c r="T381" s="55">
        <v>5.7000000000000002E-2</v>
      </c>
      <c r="U381" s="55">
        <v>0.123</v>
      </c>
      <c r="V381" s="55">
        <v>0.189</v>
      </c>
      <c r="W381" s="55">
        <v>0.255</v>
      </c>
      <c r="X381" s="55">
        <v>0.33100000000000002</v>
      </c>
      <c r="Y381" s="102"/>
      <c r="Z381" s="85"/>
      <c r="AA381" s="115"/>
      <c r="AB381" s="115"/>
      <c r="AC381" s="115"/>
      <c r="AD381" s="115"/>
      <c r="AE381" s="115"/>
      <c r="AF381" s="69"/>
      <c r="AI381" s="24"/>
      <c r="AJ381" s="24"/>
      <c r="AK381" s="24"/>
      <c r="AL381" s="24"/>
      <c r="AM381" s="24"/>
      <c r="AN381" s="24"/>
      <c r="AP381" s="99"/>
      <c r="AQ381" s="99"/>
      <c r="AR381" s="99"/>
      <c r="AS381" s="99"/>
      <c r="AT381" s="99"/>
      <c r="AU381" s="99"/>
      <c r="AX381">
        <v>0.65</v>
      </c>
      <c r="AY381" s="55">
        <v>5.0299999999999997E-2</v>
      </c>
      <c r="AZ381" s="55">
        <v>0.1077</v>
      </c>
      <c r="BA381" s="55">
        <v>0.16839999999999999</v>
      </c>
      <c r="BB381" s="55">
        <v>0.2293</v>
      </c>
      <c r="BC381" s="55">
        <v>0.33100000000000002</v>
      </c>
    </row>
    <row r="382" spans="1:55" ht="17.5" thickBot="1" x14ac:dyDescent="0.35">
      <c r="A382" t="s">
        <v>132</v>
      </c>
      <c r="B382" s="5">
        <v>0.67</v>
      </c>
      <c r="C382" s="5">
        <f t="shared" si="33"/>
        <v>30.67</v>
      </c>
      <c r="D382" s="156"/>
      <c r="E382" s="156"/>
      <c r="F382" s="55">
        <v>4.9000000000000002E-2</v>
      </c>
      <c r="G382" s="55">
        <v>0.104</v>
      </c>
      <c r="H382" s="55">
        <v>0.16400000000000001</v>
      </c>
      <c r="I382" s="55">
        <v>0.223</v>
      </c>
      <c r="J382" s="55">
        <v>0.33100000000000002</v>
      </c>
      <c r="K382" s="156"/>
      <c r="L382" s="156"/>
      <c r="M382" s="156"/>
      <c r="N382" s="156"/>
      <c r="O382" s="156"/>
      <c r="P382" s="2" t="s">
        <v>162</v>
      </c>
      <c r="S382">
        <v>0.56999999999999995</v>
      </c>
      <c r="T382" s="55">
        <v>5.6000000000000001E-2</v>
      </c>
      <c r="U382" s="55">
        <v>0.122</v>
      </c>
      <c r="V382" s="55">
        <v>0.187</v>
      </c>
      <c r="W382" s="55">
        <v>0.253</v>
      </c>
      <c r="X382" s="55">
        <v>0.33100000000000002</v>
      </c>
      <c r="Y382" s="102"/>
      <c r="Z382" s="85"/>
      <c r="AA382" s="115"/>
      <c r="AB382" s="115"/>
      <c r="AC382" s="115"/>
      <c r="AD382" s="115"/>
      <c r="AE382" s="115"/>
      <c r="AF382" s="69"/>
      <c r="AI382" s="24"/>
      <c r="AJ382" s="24"/>
      <c r="AK382" s="24"/>
      <c r="AL382" s="24"/>
      <c r="AM382" s="24"/>
      <c r="AN382" s="24"/>
      <c r="AP382" s="99"/>
      <c r="AQ382" s="99"/>
      <c r="AR382" s="99"/>
      <c r="AS382" s="99"/>
      <c r="AT382" s="99"/>
      <c r="AU382" s="99"/>
      <c r="AX382">
        <v>0.66</v>
      </c>
      <c r="AY382" s="55">
        <v>4.9000000000000002E-2</v>
      </c>
      <c r="AZ382" s="55">
        <v>0.106</v>
      </c>
      <c r="BA382" s="55">
        <v>0.16600000000000001</v>
      </c>
      <c r="BB382" s="55">
        <v>0.22600000000000001</v>
      </c>
      <c r="BC382" s="55">
        <v>0.33100000000000002</v>
      </c>
    </row>
    <row r="383" spans="1:55" ht="17.5" thickBot="1" x14ac:dyDescent="0.35">
      <c r="A383" t="s">
        <v>132</v>
      </c>
      <c r="B383" s="5">
        <v>0.68</v>
      </c>
      <c r="C383" s="5">
        <f t="shared" si="33"/>
        <v>30.68</v>
      </c>
      <c r="D383" s="156"/>
      <c r="E383" s="156"/>
      <c r="F383" s="55">
        <v>4.8000000000000001E-2</v>
      </c>
      <c r="G383" s="55">
        <v>0.10299999999999999</v>
      </c>
      <c r="H383" s="55">
        <v>0.16300000000000001</v>
      </c>
      <c r="I383" s="55">
        <v>0.222</v>
      </c>
      <c r="J383" s="55">
        <v>0.33100000000000002</v>
      </c>
      <c r="K383" s="156"/>
      <c r="L383" s="156"/>
      <c r="M383" s="156"/>
      <c r="N383" s="156"/>
      <c r="O383" s="156"/>
      <c r="P383" s="2" t="s">
        <v>162</v>
      </c>
      <c r="S383">
        <v>0.57999999999999996</v>
      </c>
      <c r="T383" s="55">
        <v>5.5E-2</v>
      </c>
      <c r="U383" s="55">
        <v>0.11899999999999999</v>
      </c>
      <c r="V383" s="55">
        <v>0.183</v>
      </c>
      <c r="W383" s="55">
        <v>0.248</v>
      </c>
      <c r="X383" s="55">
        <v>0.33100000000000002</v>
      </c>
      <c r="Y383" s="102"/>
      <c r="Z383" s="85"/>
      <c r="AA383" s="115"/>
      <c r="AB383" s="115"/>
      <c r="AC383" s="115"/>
      <c r="AD383" s="115"/>
      <c r="AE383" s="115"/>
      <c r="AF383" s="69"/>
      <c r="AI383" s="24"/>
      <c r="AJ383" s="24"/>
      <c r="AK383" s="24"/>
      <c r="AL383" s="24"/>
      <c r="AM383" s="24"/>
      <c r="AN383" s="24"/>
      <c r="AP383" s="99"/>
      <c r="AQ383" s="99"/>
      <c r="AR383" s="99"/>
      <c r="AS383" s="99"/>
      <c r="AT383" s="99"/>
      <c r="AU383" s="99"/>
      <c r="AX383">
        <v>0.67</v>
      </c>
      <c r="AY383" s="55">
        <v>4.9000000000000002E-2</v>
      </c>
      <c r="AZ383" s="55">
        <v>0.104</v>
      </c>
      <c r="BA383" s="55">
        <v>0.16400000000000001</v>
      </c>
      <c r="BB383" s="55">
        <v>0.223</v>
      </c>
      <c r="BC383" s="55">
        <v>0.33100000000000002</v>
      </c>
    </row>
    <row r="384" spans="1:55" ht="17.5" thickBot="1" x14ac:dyDescent="0.35">
      <c r="A384" t="s">
        <v>132</v>
      </c>
      <c r="B384" s="5">
        <v>0.69</v>
      </c>
      <c r="C384" s="5">
        <f t="shared" si="33"/>
        <v>30.69</v>
      </c>
      <c r="D384" s="156"/>
      <c r="E384" s="156"/>
      <c r="F384" s="55">
        <v>4.7500000000000001E-2</v>
      </c>
      <c r="G384" s="55">
        <v>0.10150000000000001</v>
      </c>
      <c r="H384" s="55">
        <v>0.1605</v>
      </c>
      <c r="I384" s="55">
        <v>0.218</v>
      </c>
      <c r="J384" s="55">
        <v>0.33100000000000002</v>
      </c>
      <c r="K384" s="156"/>
      <c r="L384" s="156"/>
      <c r="M384" s="156"/>
      <c r="N384" s="156"/>
      <c r="O384" s="156"/>
      <c r="P384" s="2" t="s">
        <v>162</v>
      </c>
      <c r="S384">
        <v>0.59</v>
      </c>
      <c r="T384" s="55">
        <v>5.3999999999999999E-2</v>
      </c>
      <c r="U384" s="55">
        <v>0.117333333333333</v>
      </c>
      <c r="V384" s="55">
        <v>0.18033333333333301</v>
      </c>
      <c r="W384" s="55">
        <v>0.245</v>
      </c>
      <c r="X384" s="55">
        <v>0.33100000000000002</v>
      </c>
      <c r="Y384" s="102"/>
      <c r="Z384" s="103"/>
      <c r="AA384" s="119"/>
      <c r="AB384" s="119"/>
      <c r="AC384" s="115"/>
      <c r="AD384" s="115"/>
      <c r="AE384" s="115"/>
      <c r="AF384" s="69"/>
      <c r="AI384" s="24"/>
      <c r="AJ384" s="24"/>
      <c r="AK384" s="24"/>
      <c r="AL384" s="24"/>
      <c r="AM384" s="24"/>
      <c r="AN384" s="24"/>
      <c r="AP384" s="99"/>
      <c r="AQ384" s="99"/>
      <c r="AR384" s="99"/>
      <c r="AS384" s="99"/>
      <c r="AT384" s="99"/>
      <c r="AU384" s="99"/>
      <c r="AX384">
        <v>0.68</v>
      </c>
      <c r="AY384" s="55">
        <v>4.8000000000000001E-2</v>
      </c>
      <c r="AZ384" s="55">
        <v>0.10299999999999999</v>
      </c>
      <c r="BA384" s="55">
        <v>0.16300000000000001</v>
      </c>
      <c r="BB384" s="55">
        <v>0.222</v>
      </c>
      <c r="BC384" s="55">
        <v>0.33100000000000002</v>
      </c>
    </row>
    <row r="385" spans="1:55" ht="17.5" thickBot="1" x14ac:dyDescent="0.35">
      <c r="A385" t="s">
        <v>132</v>
      </c>
      <c r="B385" s="5">
        <v>0.7</v>
      </c>
      <c r="C385" s="5">
        <f t="shared" si="33"/>
        <v>30.7</v>
      </c>
      <c r="D385" s="156"/>
      <c r="E385" s="156"/>
      <c r="F385" s="55">
        <v>4.5999999999999999E-2</v>
      </c>
      <c r="G385" s="55">
        <v>9.9000000000000005E-2</v>
      </c>
      <c r="H385" s="55">
        <v>0.157</v>
      </c>
      <c r="I385" s="55">
        <v>0.215</v>
      </c>
      <c r="J385" s="55">
        <v>0.33100000000000002</v>
      </c>
      <c r="K385" s="156"/>
      <c r="L385" s="156"/>
      <c r="M385" s="156"/>
      <c r="N385" s="156"/>
      <c r="O385" s="156"/>
      <c r="P385" s="2" t="s">
        <v>162</v>
      </c>
      <c r="S385">
        <v>0.6</v>
      </c>
      <c r="T385" s="55">
        <v>5.2999999999999999E-2</v>
      </c>
      <c r="U385" s="55">
        <v>0.115333333333333</v>
      </c>
      <c r="V385" s="55">
        <v>0.17733333333333301</v>
      </c>
      <c r="W385" s="55">
        <v>0.24149999999999999</v>
      </c>
      <c r="X385" s="55">
        <v>0.33100000000000002</v>
      </c>
      <c r="Y385" s="102"/>
      <c r="Z385" s="24"/>
      <c r="AA385" s="120"/>
      <c r="AB385" s="121"/>
      <c r="AC385" s="115"/>
      <c r="AD385" s="115"/>
      <c r="AE385" s="115"/>
      <c r="AF385" s="69"/>
      <c r="AI385" s="24"/>
      <c r="AJ385" s="24"/>
      <c r="AK385" s="24"/>
      <c r="AL385" s="24"/>
      <c r="AM385" s="24"/>
      <c r="AN385" s="24"/>
      <c r="AP385" s="99"/>
      <c r="AQ385" s="99"/>
      <c r="AR385" s="99"/>
      <c r="AS385" s="99"/>
      <c r="AT385" s="99"/>
      <c r="AU385" s="99"/>
      <c r="AX385">
        <v>0.69</v>
      </c>
      <c r="AY385" s="55">
        <v>4.7500000000000001E-2</v>
      </c>
      <c r="AZ385" s="55">
        <v>0.10150000000000001</v>
      </c>
      <c r="BA385" s="55">
        <v>0.1605</v>
      </c>
      <c r="BB385" s="55">
        <v>0.218</v>
      </c>
      <c r="BC385" s="55">
        <v>0.33100000000000002</v>
      </c>
    </row>
    <row r="386" spans="1:55" ht="17.5" thickBot="1" x14ac:dyDescent="0.35">
      <c r="A386" t="s">
        <v>132</v>
      </c>
      <c r="B386" s="5">
        <v>0.71</v>
      </c>
      <c r="C386" s="5">
        <f t="shared" si="33"/>
        <v>30.71</v>
      </c>
      <c r="D386" s="156"/>
      <c r="E386" s="156"/>
      <c r="F386" s="55">
        <v>4.5999999999999999E-2</v>
      </c>
      <c r="G386" s="55">
        <v>9.8000000000000004E-2</v>
      </c>
      <c r="H386" s="55">
        <v>0.155</v>
      </c>
      <c r="I386" s="55">
        <v>0.21299999999999999</v>
      </c>
      <c r="J386" s="55">
        <v>0.33100000000000002</v>
      </c>
      <c r="K386" s="156"/>
      <c r="L386" s="156"/>
      <c r="M386" s="156"/>
      <c r="N386" s="156"/>
      <c r="O386" s="156"/>
      <c r="P386" s="2" t="s">
        <v>162</v>
      </c>
      <c r="S386">
        <v>0.61</v>
      </c>
      <c r="T386" s="55">
        <v>5.3999999999999999E-2</v>
      </c>
      <c r="U386" s="55">
        <v>0.115</v>
      </c>
      <c r="V386" s="55">
        <v>0.17799999999999999</v>
      </c>
      <c r="W386" s="55">
        <v>0.24199999999999999</v>
      </c>
      <c r="X386" s="55">
        <v>0.33100000000000002</v>
      </c>
      <c r="Y386" s="102"/>
      <c r="Z386" s="24"/>
      <c r="AA386" s="120"/>
      <c r="AB386" s="121"/>
      <c r="AC386" s="115"/>
      <c r="AD386" s="115"/>
      <c r="AE386" s="115"/>
      <c r="AF386" s="69"/>
      <c r="AI386" s="24"/>
      <c r="AJ386" s="24"/>
      <c r="AK386" s="24"/>
      <c r="AL386" s="24"/>
      <c r="AM386" s="24"/>
      <c r="AN386" s="24"/>
      <c r="AP386" s="99"/>
      <c r="AQ386" s="99"/>
      <c r="AR386" s="99"/>
      <c r="AS386" s="99"/>
      <c r="AT386" s="99"/>
      <c r="AU386" s="99"/>
      <c r="AX386">
        <v>0.7</v>
      </c>
      <c r="AY386" s="55">
        <v>4.5999999999999999E-2</v>
      </c>
      <c r="AZ386" s="55">
        <v>9.9000000000000005E-2</v>
      </c>
      <c r="BA386" s="55">
        <v>0.157</v>
      </c>
      <c r="BB386" s="55">
        <v>0.215</v>
      </c>
      <c r="BC386" s="55">
        <v>0.33100000000000002</v>
      </c>
    </row>
    <row r="387" spans="1:55" ht="17.5" thickBot="1" x14ac:dyDescent="0.35">
      <c r="A387" t="s">
        <v>132</v>
      </c>
      <c r="B387" s="5">
        <v>0.72</v>
      </c>
      <c r="C387" s="5">
        <f t="shared" si="33"/>
        <v>30.72</v>
      </c>
      <c r="D387" s="156"/>
      <c r="E387" s="156"/>
      <c r="F387" s="55">
        <v>4.5400000000000003E-2</v>
      </c>
      <c r="G387" s="55">
        <v>9.7199999999999995E-2</v>
      </c>
      <c r="H387" s="55">
        <v>0.1535</v>
      </c>
      <c r="I387" s="55">
        <v>0.21149999999999999</v>
      </c>
      <c r="J387" s="55">
        <v>0.33100000000000002</v>
      </c>
      <c r="K387" s="156"/>
      <c r="L387" s="156"/>
      <c r="M387" s="156"/>
      <c r="N387" s="156"/>
      <c r="O387" s="156"/>
      <c r="P387" s="2" t="s">
        <v>162</v>
      </c>
      <c r="S387">
        <v>0.62</v>
      </c>
      <c r="T387" s="55">
        <v>5.1999999999999998E-2</v>
      </c>
      <c r="U387" s="55">
        <v>0.112</v>
      </c>
      <c r="V387" s="55">
        <v>0.17399999999999999</v>
      </c>
      <c r="W387" s="55">
        <v>0.23699999999999999</v>
      </c>
      <c r="X387" s="55">
        <v>0.33100000000000002</v>
      </c>
      <c r="Y387" s="102"/>
      <c r="Z387" s="24"/>
      <c r="AA387" s="120"/>
      <c r="AB387" s="121"/>
      <c r="AI387" s="24"/>
      <c r="AJ387" s="24"/>
      <c r="AK387" s="24"/>
      <c r="AL387" s="24"/>
      <c r="AM387" s="24"/>
      <c r="AN387" s="24"/>
      <c r="AP387" s="99"/>
      <c r="AQ387" s="99"/>
      <c r="AR387" s="99"/>
      <c r="AS387" s="99"/>
      <c r="AT387" s="99"/>
      <c r="AU387" s="99"/>
      <c r="AX387">
        <v>0.71</v>
      </c>
      <c r="AY387" s="55">
        <v>4.5999999999999999E-2</v>
      </c>
      <c r="AZ387" s="55">
        <v>9.8000000000000004E-2</v>
      </c>
      <c r="BA387" s="55">
        <v>0.155</v>
      </c>
      <c r="BB387" s="55">
        <v>0.21299999999999999</v>
      </c>
      <c r="BC387" s="55">
        <v>0.33100000000000002</v>
      </c>
    </row>
    <row r="388" spans="1:55" ht="17.5" thickBot="1" x14ac:dyDescent="0.35">
      <c r="A388" t="s">
        <v>132</v>
      </c>
      <c r="B388" s="5">
        <v>0.73</v>
      </c>
      <c r="C388" s="5">
        <f t="shared" si="33"/>
        <v>30.73</v>
      </c>
      <c r="D388" s="156"/>
      <c r="E388" s="156"/>
      <c r="F388" s="55">
        <v>4.3999999999999997E-2</v>
      </c>
      <c r="G388" s="55">
        <v>9.5000000000000001E-2</v>
      </c>
      <c r="H388" s="55">
        <v>0.151</v>
      </c>
      <c r="I388" s="55">
        <v>0.20799999999999999</v>
      </c>
      <c r="J388" s="55">
        <v>0.33100000000000002</v>
      </c>
      <c r="K388" s="156"/>
      <c r="L388" s="156"/>
      <c r="M388" s="156"/>
      <c r="N388" s="156"/>
      <c r="O388" s="156"/>
      <c r="P388" s="2" t="s">
        <v>162</v>
      </c>
      <c r="S388">
        <v>0.63</v>
      </c>
      <c r="T388" s="55">
        <v>5.1999999999999998E-2</v>
      </c>
      <c r="U388" s="55">
        <v>0.111</v>
      </c>
      <c r="V388" s="55">
        <v>0.17299999999999999</v>
      </c>
      <c r="W388" s="55">
        <v>0.23499999999999999</v>
      </c>
      <c r="X388" s="55">
        <v>0.33100000000000002</v>
      </c>
      <c r="Y388" s="102"/>
      <c r="Z388" s="24"/>
      <c r="AA388" s="120"/>
      <c r="AB388" s="121"/>
      <c r="AC388" s="115"/>
      <c r="AD388" s="115"/>
      <c r="AE388" s="115"/>
      <c r="AF388" s="69"/>
      <c r="AI388" s="24"/>
      <c r="AJ388" s="24"/>
      <c r="AK388" s="24"/>
      <c r="AL388" s="24"/>
      <c r="AM388" s="24"/>
      <c r="AN388" s="24"/>
      <c r="AP388" s="99"/>
      <c r="AQ388" s="99"/>
      <c r="AR388" s="99"/>
      <c r="AS388" s="99"/>
      <c r="AT388" s="99"/>
      <c r="AU388" s="99"/>
      <c r="AX388">
        <v>0.72</v>
      </c>
      <c r="AY388" s="55">
        <v>4.5400000000000003E-2</v>
      </c>
      <c r="AZ388" s="55">
        <v>9.7199999999999995E-2</v>
      </c>
      <c r="BA388" s="55">
        <v>0.1535</v>
      </c>
      <c r="BB388" s="55">
        <v>0.21149999999999999</v>
      </c>
      <c r="BC388" s="55">
        <v>0.33100000000000002</v>
      </c>
    </row>
    <row r="389" spans="1:55" ht="17.5" thickBot="1" x14ac:dyDescent="0.35">
      <c r="A389" t="s">
        <v>132</v>
      </c>
      <c r="B389" s="5">
        <v>0.74</v>
      </c>
      <c r="C389" s="5">
        <f t="shared" si="33"/>
        <v>30.74</v>
      </c>
      <c r="D389" s="156"/>
      <c r="E389" s="156"/>
      <c r="F389" s="55">
        <v>4.4386666666666699E-2</v>
      </c>
      <c r="G389" s="55">
        <v>9.5226666666666696E-2</v>
      </c>
      <c r="H389" s="55">
        <v>0.15076666666666699</v>
      </c>
      <c r="I389" s="55">
        <v>0.20823333333333299</v>
      </c>
      <c r="J389" s="55">
        <v>0.33100000000000002</v>
      </c>
      <c r="K389" s="156"/>
      <c r="L389" s="156"/>
      <c r="M389" s="156"/>
      <c r="N389" s="156"/>
      <c r="O389" s="156"/>
      <c r="P389" s="2" t="s">
        <v>162</v>
      </c>
      <c r="S389">
        <v>0.64</v>
      </c>
      <c r="T389" s="55">
        <v>5.0999999999999997E-2</v>
      </c>
      <c r="U389" s="55">
        <v>0.109</v>
      </c>
      <c r="V389" s="55">
        <v>0.17</v>
      </c>
      <c r="W389" s="55">
        <v>0.23100000000000001</v>
      </c>
      <c r="X389" s="55">
        <v>0.33100000000000002</v>
      </c>
      <c r="Y389" s="102"/>
      <c r="Z389" s="24"/>
      <c r="AA389" s="120"/>
      <c r="AB389" s="121"/>
      <c r="AI389" s="24"/>
      <c r="AJ389" s="24"/>
      <c r="AK389" s="24"/>
      <c r="AL389" s="24"/>
      <c r="AM389" s="24"/>
      <c r="AN389" s="24"/>
      <c r="AP389" s="99"/>
      <c r="AQ389" s="99"/>
      <c r="AR389" s="99"/>
      <c r="AS389" s="99"/>
      <c r="AT389" s="99"/>
      <c r="AU389" s="99"/>
      <c r="AX389">
        <v>0.73</v>
      </c>
      <c r="AY389" s="55">
        <v>4.3999999999999997E-2</v>
      </c>
      <c r="AZ389" s="55">
        <v>9.5000000000000001E-2</v>
      </c>
      <c r="BA389" s="55">
        <v>0.151</v>
      </c>
      <c r="BB389" s="55">
        <v>0.20799999999999999</v>
      </c>
      <c r="BC389" s="55">
        <v>0.33100000000000002</v>
      </c>
    </row>
    <row r="390" spans="1:55" ht="17.5" thickBot="1" x14ac:dyDescent="0.35">
      <c r="A390" t="s">
        <v>132</v>
      </c>
      <c r="B390" s="5">
        <v>0.75</v>
      </c>
      <c r="C390" s="5">
        <f t="shared" si="33"/>
        <v>30.75</v>
      </c>
      <c r="D390" s="156"/>
      <c r="E390" s="156"/>
      <c r="F390" s="55">
        <v>4.2999999999999997E-2</v>
      </c>
      <c r="G390" s="55">
        <v>9.1999999999999998E-2</v>
      </c>
      <c r="H390" s="55">
        <v>0.14699999999999999</v>
      </c>
      <c r="I390" s="55">
        <v>0.20200000000000001</v>
      </c>
      <c r="J390" s="55">
        <v>0.33100000000000002</v>
      </c>
      <c r="K390" s="156"/>
      <c r="L390" s="156"/>
      <c r="M390" s="156"/>
      <c r="N390" s="156"/>
      <c r="O390" s="156"/>
      <c r="P390" s="2" t="s">
        <v>162</v>
      </c>
      <c r="S390">
        <v>0.65</v>
      </c>
      <c r="T390" s="55">
        <v>5.0299999999999997E-2</v>
      </c>
      <c r="U390" s="55">
        <v>0.1077</v>
      </c>
      <c r="V390" s="55">
        <v>0.16839999999999999</v>
      </c>
      <c r="W390" s="55">
        <v>0.2293</v>
      </c>
      <c r="X390" s="55">
        <v>0.33100000000000002</v>
      </c>
      <c r="Y390" s="102"/>
      <c r="Z390" s="24"/>
      <c r="AC390" s="115"/>
      <c r="AD390" s="115"/>
      <c r="AE390" s="115"/>
      <c r="AF390" s="69"/>
      <c r="AI390" s="24"/>
      <c r="AJ390" s="24"/>
      <c r="AK390" s="24"/>
      <c r="AL390" s="24"/>
      <c r="AM390" s="24"/>
      <c r="AN390" s="24"/>
      <c r="AP390" s="99"/>
      <c r="AQ390" s="99"/>
      <c r="AR390" s="99"/>
      <c r="AS390" s="99"/>
      <c r="AT390" s="99"/>
      <c r="AU390" s="99"/>
      <c r="AX390">
        <v>0.74</v>
      </c>
      <c r="AY390" s="55">
        <v>4.4386666666666699E-2</v>
      </c>
      <c r="AZ390" s="55">
        <v>9.5226666666666696E-2</v>
      </c>
      <c r="BA390" s="55">
        <v>0.15076666666666699</v>
      </c>
      <c r="BB390" s="55">
        <v>0.20823333333333299</v>
      </c>
      <c r="BC390" s="55">
        <v>0.33100000000000002</v>
      </c>
    </row>
    <row r="391" spans="1:55" ht="17.5" thickBot="1" x14ac:dyDescent="0.35">
      <c r="A391" t="s">
        <v>132</v>
      </c>
      <c r="B391" s="5">
        <v>0.76</v>
      </c>
      <c r="C391" s="5">
        <f t="shared" si="33"/>
        <v>30.76</v>
      </c>
      <c r="D391" s="156"/>
      <c r="E391" s="156"/>
      <c r="F391" s="55">
        <v>4.1681904761904802E-2</v>
      </c>
      <c r="G391" s="55">
        <v>8.99219047619048E-2</v>
      </c>
      <c r="H391" s="55">
        <v>0.144361904761905</v>
      </c>
      <c r="I391" s="55">
        <v>0.199066666666667</v>
      </c>
      <c r="J391" s="55">
        <v>0.33100000000000002</v>
      </c>
      <c r="K391" s="156"/>
      <c r="L391" s="156"/>
      <c r="M391" s="156"/>
      <c r="N391" s="156"/>
      <c r="O391" s="156"/>
      <c r="P391" s="2" t="s">
        <v>162</v>
      </c>
      <c r="S391">
        <v>0.66</v>
      </c>
      <c r="T391" s="55">
        <v>4.9000000000000002E-2</v>
      </c>
      <c r="U391" s="55">
        <v>0.106</v>
      </c>
      <c r="V391" s="55">
        <v>0.16600000000000001</v>
      </c>
      <c r="W391" s="55">
        <v>0.22600000000000001</v>
      </c>
      <c r="X391" s="55">
        <v>0.33100000000000002</v>
      </c>
      <c r="Y391" s="102"/>
      <c r="Z391" s="24"/>
      <c r="AA391" s="120"/>
      <c r="AB391" s="121"/>
      <c r="AI391" s="24"/>
      <c r="AJ391" s="24"/>
      <c r="AK391" s="24"/>
      <c r="AL391" s="24"/>
      <c r="AM391" s="24"/>
      <c r="AN391" s="24"/>
      <c r="AP391" s="99"/>
      <c r="AQ391" s="99"/>
      <c r="AR391" s="99"/>
      <c r="AS391" s="99"/>
      <c r="AT391" s="99"/>
      <c r="AU391" s="99"/>
      <c r="AX391">
        <v>0.75</v>
      </c>
      <c r="AY391" s="55">
        <v>4.2999999999999997E-2</v>
      </c>
      <c r="AZ391" s="55">
        <v>9.1999999999999998E-2</v>
      </c>
      <c r="BA391" s="55">
        <v>0.14699999999999999</v>
      </c>
      <c r="BB391" s="55">
        <v>0.20200000000000001</v>
      </c>
      <c r="BC391" s="55">
        <v>0.33100000000000002</v>
      </c>
    </row>
    <row r="392" spans="1:55" ht="17.5" thickBot="1" x14ac:dyDescent="0.35">
      <c r="A392" t="s">
        <v>132</v>
      </c>
      <c r="B392" s="5">
        <v>0.77</v>
      </c>
      <c r="C392" s="5">
        <f t="shared" si="33"/>
        <v>30.77</v>
      </c>
      <c r="D392" s="156"/>
      <c r="E392" s="156"/>
      <c r="F392" s="55">
        <v>4.1000000000000002E-2</v>
      </c>
      <c r="G392" s="55">
        <v>8.7999999999999995E-2</v>
      </c>
      <c r="H392" s="55">
        <v>0.14199999999999999</v>
      </c>
      <c r="I392" s="55">
        <v>0.19600000000000001</v>
      </c>
      <c r="J392" s="55">
        <v>0.33100000000000002</v>
      </c>
      <c r="K392" s="156"/>
      <c r="L392" s="156"/>
      <c r="M392" s="156"/>
      <c r="N392" s="156"/>
      <c r="O392" s="156"/>
      <c r="P392" s="2" t="s">
        <v>162</v>
      </c>
      <c r="S392">
        <v>0.67</v>
      </c>
      <c r="T392" s="55">
        <v>4.9000000000000002E-2</v>
      </c>
      <c r="U392" s="55">
        <v>0.104</v>
      </c>
      <c r="V392" s="55">
        <v>0.16400000000000001</v>
      </c>
      <c r="W392" s="55">
        <v>0.223</v>
      </c>
      <c r="X392" s="55">
        <v>0.33100000000000002</v>
      </c>
      <c r="Y392" s="102"/>
      <c r="Z392" s="24"/>
      <c r="AB392" s="122"/>
      <c r="AC392" s="115"/>
      <c r="AD392" s="115"/>
      <c r="AE392" s="115"/>
      <c r="AF392" s="69"/>
      <c r="AI392" s="24"/>
      <c r="AJ392" s="24"/>
      <c r="AK392" s="24"/>
      <c r="AL392" s="24"/>
      <c r="AM392" s="24"/>
      <c r="AN392" s="24"/>
      <c r="AP392" s="99"/>
      <c r="AQ392" s="99"/>
      <c r="AR392" s="99"/>
      <c r="AS392" s="99"/>
      <c r="AT392" s="99"/>
      <c r="AU392" s="99"/>
      <c r="AX392">
        <v>0.76</v>
      </c>
      <c r="AY392" s="55">
        <v>4.1681904761904802E-2</v>
      </c>
      <c r="AZ392" s="55">
        <v>8.99219047619048E-2</v>
      </c>
      <c r="BA392" s="55">
        <v>0.144361904761905</v>
      </c>
      <c r="BB392" s="55">
        <v>0.199066666666667</v>
      </c>
      <c r="BC392" s="55">
        <v>0.33100000000000002</v>
      </c>
    </row>
    <row r="393" spans="1:55" ht="17.5" thickBot="1" x14ac:dyDescent="0.35">
      <c r="A393" t="s">
        <v>132</v>
      </c>
      <c r="B393" s="5">
        <v>0.78</v>
      </c>
      <c r="C393" s="5">
        <f t="shared" si="33"/>
        <v>30.78</v>
      </c>
      <c r="D393" s="156"/>
      <c r="E393" s="156"/>
      <c r="F393" s="55">
        <v>0.04</v>
      </c>
      <c r="G393" s="55">
        <v>8.6999999999999994E-2</v>
      </c>
      <c r="H393" s="55">
        <v>0.14000000000000001</v>
      </c>
      <c r="I393" s="55">
        <v>0.193</v>
      </c>
      <c r="J393" s="55">
        <v>0.33100000000000002</v>
      </c>
      <c r="K393" s="156"/>
      <c r="L393" s="156"/>
      <c r="M393" s="156"/>
      <c r="N393" s="156"/>
      <c r="O393" s="156"/>
      <c r="P393" s="2" t="s">
        <v>162</v>
      </c>
      <c r="S393">
        <v>0.68</v>
      </c>
      <c r="T393" s="55">
        <v>4.8000000000000001E-2</v>
      </c>
      <c r="U393" s="55">
        <v>0.10299999999999999</v>
      </c>
      <c r="V393" s="55">
        <v>0.16300000000000001</v>
      </c>
      <c r="W393" s="55">
        <v>0.222</v>
      </c>
      <c r="X393" s="55">
        <v>0.33100000000000002</v>
      </c>
      <c r="Y393" s="102"/>
      <c r="Z393" s="24"/>
      <c r="AB393" s="122"/>
      <c r="AC393" s="115"/>
      <c r="AD393" s="115"/>
      <c r="AE393" s="115"/>
      <c r="AF393" s="69"/>
      <c r="AI393" s="24"/>
      <c r="AJ393" s="24"/>
      <c r="AK393" s="24"/>
      <c r="AL393" s="24"/>
      <c r="AM393" s="24"/>
      <c r="AN393" s="24"/>
      <c r="AP393" s="99"/>
      <c r="AQ393" s="99"/>
      <c r="AR393" s="99"/>
      <c r="AS393" s="99"/>
      <c r="AT393" s="99"/>
      <c r="AU393" s="99"/>
      <c r="AX393">
        <v>0.77</v>
      </c>
      <c r="AY393" s="55">
        <v>4.1000000000000002E-2</v>
      </c>
      <c r="AZ393" s="55">
        <v>8.7999999999999995E-2</v>
      </c>
      <c r="BA393" s="55">
        <v>0.14199999999999999</v>
      </c>
      <c r="BB393" s="55">
        <v>0.19600000000000001</v>
      </c>
      <c r="BC393" s="55">
        <v>0.33100000000000002</v>
      </c>
    </row>
    <row r="394" spans="1:55" ht="17.5" thickBot="1" x14ac:dyDescent="0.35">
      <c r="A394" t="s">
        <v>132</v>
      </c>
      <c r="B394" s="5">
        <v>0.79</v>
      </c>
      <c r="C394" s="5">
        <f t="shared" si="33"/>
        <v>30.79</v>
      </c>
      <c r="D394" s="156"/>
      <c r="E394" s="156"/>
      <c r="F394" s="55">
        <v>0.04</v>
      </c>
      <c r="G394" s="55">
        <v>8.5000000000000006E-2</v>
      </c>
      <c r="H394" s="55">
        <v>0.13800000000000001</v>
      </c>
      <c r="I394" s="55">
        <v>0.19</v>
      </c>
      <c r="J394" s="55">
        <v>0.33100000000000002</v>
      </c>
      <c r="K394" s="156"/>
      <c r="L394" s="156"/>
      <c r="M394" s="156"/>
      <c r="N394" s="156"/>
      <c r="O394" s="156"/>
      <c r="P394" s="2" t="s">
        <v>162</v>
      </c>
      <c r="S394">
        <v>0.69</v>
      </c>
      <c r="T394" s="55">
        <v>4.7500000000000001E-2</v>
      </c>
      <c r="U394" s="55">
        <v>0.10150000000000001</v>
      </c>
      <c r="V394" s="55">
        <v>0.1605</v>
      </c>
      <c r="W394" s="55">
        <v>0.218</v>
      </c>
      <c r="X394" s="55">
        <v>0.33100000000000002</v>
      </c>
      <c r="Y394" s="102"/>
      <c r="Z394" s="24"/>
      <c r="AA394" s="120"/>
      <c r="AB394" s="121"/>
      <c r="AC394" s="115"/>
      <c r="AD394" s="115"/>
      <c r="AE394" s="115"/>
      <c r="AF394" s="69"/>
      <c r="AI394" s="24"/>
      <c r="AJ394" s="24"/>
      <c r="AK394" s="24"/>
      <c r="AL394" s="24"/>
      <c r="AM394" s="24"/>
      <c r="AN394" s="24"/>
      <c r="AP394" s="99"/>
      <c r="AQ394" s="99"/>
      <c r="AR394" s="99"/>
      <c r="AS394" s="99"/>
      <c r="AT394" s="99"/>
      <c r="AU394" s="99"/>
      <c r="AX394">
        <v>0.78</v>
      </c>
      <c r="AY394" s="55">
        <v>0.04</v>
      </c>
      <c r="AZ394" s="55">
        <v>8.6999999999999994E-2</v>
      </c>
      <c r="BA394" s="55">
        <v>0.14000000000000001</v>
      </c>
      <c r="BB394" s="55">
        <v>0.193</v>
      </c>
      <c r="BC394" s="55">
        <v>0.33100000000000002</v>
      </c>
    </row>
    <row r="395" spans="1:55" ht="17.5" thickBot="1" x14ac:dyDescent="0.35">
      <c r="A395" t="s">
        <v>132</v>
      </c>
      <c r="B395" s="5">
        <v>0.8</v>
      </c>
      <c r="C395" s="5">
        <f t="shared" si="33"/>
        <v>30.8</v>
      </c>
      <c r="D395" s="156"/>
      <c r="E395" s="156"/>
      <c r="F395" s="55">
        <v>3.7999999999999999E-2</v>
      </c>
      <c r="G395" s="55">
        <v>8.2000000000000003E-2</v>
      </c>
      <c r="H395" s="55">
        <v>0.13400000000000001</v>
      </c>
      <c r="I395" s="55">
        <v>0.186</v>
      </c>
      <c r="J395" s="55">
        <v>0.33100000000000002</v>
      </c>
      <c r="K395" s="156"/>
      <c r="L395" s="156"/>
      <c r="M395" s="156"/>
      <c r="N395" s="156"/>
      <c r="O395" s="156"/>
      <c r="P395" s="2" t="s">
        <v>162</v>
      </c>
      <c r="S395">
        <v>0.7</v>
      </c>
      <c r="T395" s="55">
        <v>4.5999999999999999E-2</v>
      </c>
      <c r="U395" s="55">
        <v>9.9000000000000005E-2</v>
      </c>
      <c r="V395" s="55">
        <v>0.157</v>
      </c>
      <c r="W395" s="55">
        <v>0.215</v>
      </c>
      <c r="X395" s="55">
        <v>0.33100000000000002</v>
      </c>
      <c r="Y395" s="102"/>
      <c r="Z395" s="24"/>
      <c r="AA395" s="120"/>
      <c r="AB395" s="121"/>
      <c r="AC395" s="115"/>
      <c r="AD395" s="115"/>
      <c r="AE395" s="115"/>
      <c r="AF395" s="69"/>
      <c r="AI395" s="24"/>
      <c r="AJ395" s="24"/>
      <c r="AK395" s="24"/>
      <c r="AL395" s="24"/>
      <c r="AM395" s="24"/>
      <c r="AN395" s="24"/>
      <c r="AP395" s="99"/>
      <c r="AQ395" s="99"/>
      <c r="AR395" s="99"/>
      <c r="AS395" s="99"/>
      <c r="AT395" s="99"/>
      <c r="AU395" s="99"/>
      <c r="AX395">
        <v>0.79</v>
      </c>
      <c r="AY395" s="55">
        <v>0.04</v>
      </c>
      <c r="AZ395" s="55">
        <v>8.5000000000000006E-2</v>
      </c>
      <c r="BA395" s="55">
        <v>0.13800000000000001</v>
      </c>
      <c r="BB395" s="55">
        <v>0.19</v>
      </c>
      <c r="BC395" s="55">
        <v>0.33100000000000002</v>
      </c>
    </row>
    <row r="396" spans="1:55" ht="17.5" thickBot="1" x14ac:dyDescent="0.35">
      <c r="A396" t="s">
        <v>132</v>
      </c>
      <c r="B396" s="5">
        <v>0.81</v>
      </c>
      <c r="C396" s="5">
        <f t="shared" si="33"/>
        <v>30.81</v>
      </c>
      <c r="D396" s="156"/>
      <c r="E396" s="156"/>
      <c r="F396" s="55">
        <v>3.7999999999999999E-2</v>
      </c>
      <c r="G396" s="55">
        <v>8.1000000000000003E-2</v>
      </c>
      <c r="H396" s="55">
        <v>0.13200000000000001</v>
      </c>
      <c r="I396" s="55">
        <v>0.184</v>
      </c>
      <c r="J396" s="55">
        <v>0.33100000000000002</v>
      </c>
      <c r="K396" s="156"/>
      <c r="L396" s="156"/>
      <c r="M396" s="156"/>
      <c r="N396" s="156"/>
      <c r="O396" s="156"/>
      <c r="P396" s="2" t="s">
        <v>162</v>
      </c>
      <c r="S396">
        <v>0.71</v>
      </c>
      <c r="T396" s="55">
        <v>4.5999999999999999E-2</v>
      </c>
      <c r="U396" s="55">
        <v>9.8000000000000004E-2</v>
      </c>
      <c r="V396" s="55">
        <v>0.155</v>
      </c>
      <c r="W396" s="55">
        <v>0.21299999999999999</v>
      </c>
      <c r="X396" s="55">
        <v>0.33100000000000002</v>
      </c>
      <c r="Y396" s="102"/>
      <c r="Z396" s="24"/>
      <c r="AA396" s="120"/>
      <c r="AB396" s="121"/>
      <c r="AC396" s="115"/>
      <c r="AD396" s="115"/>
      <c r="AE396" s="115"/>
      <c r="AF396" s="69"/>
      <c r="AI396" s="24"/>
      <c r="AJ396" s="24"/>
      <c r="AK396" s="24"/>
      <c r="AL396" s="24"/>
      <c r="AM396" s="24"/>
      <c r="AN396" s="24"/>
      <c r="AP396" s="99"/>
      <c r="AQ396" s="99"/>
      <c r="AR396" s="99"/>
      <c r="AS396" s="99"/>
      <c r="AT396" s="99"/>
      <c r="AU396" s="99"/>
      <c r="AX396">
        <v>0.8</v>
      </c>
      <c r="AY396" s="55">
        <v>3.7999999999999999E-2</v>
      </c>
      <c r="AZ396" s="55">
        <v>8.2000000000000003E-2</v>
      </c>
      <c r="BA396" s="55">
        <v>0.13400000000000001</v>
      </c>
      <c r="BB396" s="55">
        <v>0.186</v>
      </c>
      <c r="BC396" s="55">
        <v>0.33100000000000002</v>
      </c>
    </row>
    <row r="397" spans="1:55" ht="17.5" thickBot="1" x14ac:dyDescent="0.35">
      <c r="A397" t="s">
        <v>132</v>
      </c>
      <c r="B397" s="5">
        <v>0.82</v>
      </c>
      <c r="C397" s="5">
        <f t="shared" si="33"/>
        <v>30.82</v>
      </c>
      <c r="D397" s="156"/>
      <c r="E397" s="156"/>
      <c r="F397" s="55">
        <v>3.7999999999999999E-2</v>
      </c>
      <c r="G397" s="55">
        <v>8.1000000000000003E-2</v>
      </c>
      <c r="H397" s="55">
        <v>0.13200000000000001</v>
      </c>
      <c r="I397" s="55">
        <v>0.184</v>
      </c>
      <c r="J397" s="55">
        <v>0.33100000000000002</v>
      </c>
      <c r="K397" s="156"/>
      <c r="L397" s="156"/>
      <c r="M397" s="156"/>
      <c r="N397" s="156"/>
      <c r="O397" s="156"/>
      <c r="P397" s="2" t="s">
        <v>162</v>
      </c>
      <c r="S397">
        <v>0.72</v>
      </c>
      <c r="T397" s="55">
        <v>4.5400000000000003E-2</v>
      </c>
      <c r="U397" s="55">
        <v>9.7199999999999995E-2</v>
      </c>
      <c r="V397" s="55">
        <v>0.1535</v>
      </c>
      <c r="W397" s="55">
        <v>0.21149999999999999</v>
      </c>
      <c r="X397" s="55">
        <v>0.33100000000000002</v>
      </c>
      <c r="Y397" s="102"/>
      <c r="Z397" s="24"/>
      <c r="AA397" s="120"/>
      <c r="AB397" s="121"/>
      <c r="AC397" s="115"/>
      <c r="AD397" s="115"/>
      <c r="AE397" s="115"/>
      <c r="AF397" s="69"/>
      <c r="AI397" s="24"/>
      <c r="AJ397" s="24"/>
      <c r="AK397" s="24"/>
      <c r="AL397" s="24"/>
      <c r="AM397" s="24"/>
      <c r="AN397" s="24"/>
      <c r="AP397" s="99"/>
      <c r="AQ397" s="99"/>
      <c r="AR397" s="99"/>
      <c r="AS397" s="99"/>
      <c r="AT397" s="99"/>
      <c r="AU397" s="99"/>
      <c r="AX397">
        <v>0.81</v>
      </c>
      <c r="AY397" s="55">
        <v>3.7999999999999999E-2</v>
      </c>
      <c r="AZ397" s="55">
        <v>8.1000000000000003E-2</v>
      </c>
      <c r="BA397" s="55">
        <v>0.13200000000000001</v>
      </c>
      <c r="BB397" s="55">
        <v>0.184</v>
      </c>
      <c r="BC397" s="55">
        <v>0.33100000000000002</v>
      </c>
    </row>
    <row r="398" spans="1:55" ht="17.5" thickBot="1" x14ac:dyDescent="0.35">
      <c r="A398" t="s">
        <v>132</v>
      </c>
      <c r="B398" s="5">
        <v>0.83</v>
      </c>
      <c r="C398" s="5">
        <f t="shared" si="33"/>
        <v>30.83</v>
      </c>
      <c r="D398" s="156"/>
      <c r="E398" s="156"/>
      <c r="F398" s="55">
        <v>3.6999999999999998E-2</v>
      </c>
      <c r="G398" s="55">
        <v>8.1000000000000003E-2</v>
      </c>
      <c r="H398" s="55">
        <v>0.13200000000000001</v>
      </c>
      <c r="I398" s="55">
        <v>0.184</v>
      </c>
      <c r="J398" s="55">
        <v>0.33100000000000002</v>
      </c>
      <c r="K398" s="156"/>
      <c r="L398" s="156"/>
      <c r="M398" s="156"/>
      <c r="N398" s="156"/>
      <c r="O398" s="156"/>
      <c r="P398" s="2" t="s">
        <v>162</v>
      </c>
      <c r="S398">
        <v>0.73</v>
      </c>
      <c r="T398" s="55">
        <v>4.3999999999999997E-2</v>
      </c>
      <c r="U398" s="55">
        <v>9.5000000000000001E-2</v>
      </c>
      <c r="V398" s="55">
        <v>0.151</v>
      </c>
      <c r="W398" s="55">
        <v>0.20799999999999999</v>
      </c>
      <c r="X398" s="55">
        <v>0.33100000000000002</v>
      </c>
      <c r="Y398" s="102"/>
      <c r="Z398" s="24"/>
      <c r="AC398" s="115"/>
      <c r="AD398" s="115"/>
      <c r="AE398" s="115"/>
      <c r="AF398" s="69"/>
      <c r="AI398" s="24"/>
      <c r="AJ398" s="24"/>
      <c r="AK398" s="24"/>
      <c r="AL398" s="24"/>
      <c r="AM398" s="24"/>
      <c r="AN398" s="24"/>
      <c r="AP398" s="99"/>
      <c r="AQ398" s="99"/>
      <c r="AR398" s="99"/>
      <c r="AS398" s="99"/>
      <c r="AT398" s="99"/>
      <c r="AU398" s="99"/>
      <c r="AX398">
        <v>0.82</v>
      </c>
      <c r="AY398" s="55">
        <v>3.7999999999999999E-2</v>
      </c>
      <c r="AZ398" s="55">
        <v>8.1000000000000003E-2</v>
      </c>
      <c r="BA398" s="55">
        <v>0.13200000000000001</v>
      </c>
      <c r="BB398" s="55">
        <v>0.184</v>
      </c>
      <c r="BC398" s="55">
        <v>0.33100000000000002</v>
      </c>
    </row>
    <row r="399" spans="1:55" ht="17.5" thickBot="1" x14ac:dyDescent="0.35">
      <c r="A399" t="s">
        <v>132</v>
      </c>
      <c r="B399" s="5">
        <v>0.84</v>
      </c>
      <c r="C399" s="5">
        <f t="shared" si="33"/>
        <v>30.84</v>
      </c>
      <c r="D399" s="156"/>
      <c r="E399" s="156"/>
      <c r="F399" s="55">
        <v>3.6999999999999998E-2</v>
      </c>
      <c r="G399" s="55">
        <v>8.1000000000000003E-2</v>
      </c>
      <c r="H399" s="55">
        <v>0.13200000000000001</v>
      </c>
      <c r="I399" s="55">
        <v>0.184</v>
      </c>
      <c r="J399" s="55">
        <v>0.33100000000000002</v>
      </c>
      <c r="K399" s="156"/>
      <c r="L399" s="156"/>
      <c r="M399" s="156"/>
      <c r="N399" s="156"/>
      <c r="O399" s="156"/>
      <c r="P399" s="2" t="s">
        <v>162</v>
      </c>
      <c r="S399">
        <v>0.74</v>
      </c>
      <c r="T399" s="55">
        <v>4.4386666666666699E-2</v>
      </c>
      <c r="U399" s="55">
        <v>9.5226666666666696E-2</v>
      </c>
      <c r="V399" s="55">
        <v>0.15076666666666699</v>
      </c>
      <c r="W399" s="55">
        <v>0.20823333333333299</v>
      </c>
      <c r="X399" s="55">
        <v>0.33100000000000002</v>
      </c>
      <c r="Y399" s="102"/>
      <c r="Z399" s="24"/>
      <c r="AA399" s="120"/>
      <c r="AB399" s="121"/>
      <c r="AC399" s="115"/>
      <c r="AD399" s="115"/>
      <c r="AE399" s="115"/>
      <c r="AF399" s="69"/>
      <c r="AI399" s="24"/>
      <c r="AJ399" s="24"/>
      <c r="AK399" s="24"/>
      <c r="AL399" s="24"/>
      <c r="AM399" s="24"/>
      <c r="AN399" s="24"/>
      <c r="AP399" s="99"/>
      <c r="AQ399" s="99"/>
      <c r="AR399" s="99"/>
      <c r="AS399" s="99"/>
      <c r="AT399" s="99"/>
      <c r="AU399" s="99"/>
      <c r="AX399">
        <v>0.83</v>
      </c>
      <c r="AY399" s="55">
        <v>3.6999999999999998E-2</v>
      </c>
      <c r="AZ399" s="55">
        <v>8.1000000000000003E-2</v>
      </c>
      <c r="BA399" s="55">
        <v>0.13200000000000001</v>
      </c>
      <c r="BB399" s="55">
        <v>0.184</v>
      </c>
      <c r="BC399" s="55">
        <v>0.33100000000000002</v>
      </c>
    </row>
    <row r="400" spans="1:55" ht="17.5" thickBot="1" x14ac:dyDescent="0.35">
      <c r="A400" t="s">
        <v>132</v>
      </c>
      <c r="B400" s="5">
        <v>0.85</v>
      </c>
      <c r="C400" s="5">
        <f t="shared" si="33"/>
        <v>30.85</v>
      </c>
      <c r="D400" s="156"/>
      <c r="E400" s="156"/>
      <c r="F400" s="55">
        <v>3.6999999999999998E-2</v>
      </c>
      <c r="G400" s="55">
        <v>8.1000000000000003E-2</v>
      </c>
      <c r="H400" s="55">
        <v>0.13200000000000001</v>
      </c>
      <c r="I400" s="55">
        <v>0.184</v>
      </c>
      <c r="J400" s="55">
        <v>0.33100000000000002</v>
      </c>
      <c r="K400" s="156"/>
      <c r="L400" s="156"/>
      <c r="M400" s="156"/>
      <c r="N400" s="156"/>
      <c r="O400" s="156"/>
      <c r="P400" s="2" t="s">
        <v>162</v>
      </c>
      <c r="S400">
        <v>0.75</v>
      </c>
      <c r="T400" s="55">
        <v>4.2999999999999997E-2</v>
      </c>
      <c r="U400" s="55">
        <v>9.1999999999999998E-2</v>
      </c>
      <c r="V400" s="55">
        <v>0.14699999999999999</v>
      </c>
      <c r="W400" s="55">
        <v>0.20200000000000001</v>
      </c>
      <c r="X400" s="55">
        <v>0.33100000000000002</v>
      </c>
      <c r="Y400" s="102"/>
      <c r="Z400" s="24"/>
      <c r="AA400" s="120"/>
      <c r="AB400" s="121"/>
      <c r="AI400" s="24"/>
      <c r="AJ400" s="24"/>
      <c r="AK400" s="24"/>
      <c r="AL400" s="24"/>
      <c r="AM400" s="24"/>
      <c r="AN400" s="24"/>
      <c r="AP400" s="99"/>
      <c r="AQ400" s="99"/>
      <c r="AR400" s="99"/>
      <c r="AS400" s="99"/>
      <c r="AT400" s="99"/>
      <c r="AU400" s="99"/>
      <c r="AX400">
        <v>0.84</v>
      </c>
      <c r="AY400" s="55">
        <v>3.6999999999999998E-2</v>
      </c>
      <c r="AZ400" s="55">
        <v>8.1000000000000003E-2</v>
      </c>
      <c r="BA400" s="55">
        <v>0.13200000000000001</v>
      </c>
      <c r="BB400" s="55">
        <v>0.184</v>
      </c>
      <c r="BC400" s="55">
        <v>0.33100000000000002</v>
      </c>
    </row>
    <row r="401" spans="1:55" ht="17.5" thickBot="1" x14ac:dyDescent="0.35">
      <c r="A401" t="s">
        <v>132</v>
      </c>
      <c r="B401" s="5">
        <v>0.86</v>
      </c>
      <c r="C401" s="5">
        <f t="shared" si="33"/>
        <v>30.86</v>
      </c>
      <c r="D401" s="156"/>
      <c r="E401" s="156"/>
      <c r="F401" s="55">
        <v>3.6999999999999998E-2</v>
      </c>
      <c r="G401" s="55">
        <v>8.1000000000000003E-2</v>
      </c>
      <c r="H401" s="55">
        <v>0.13200000000000001</v>
      </c>
      <c r="I401" s="55">
        <v>0.184</v>
      </c>
      <c r="J401" s="55">
        <v>0.33100000000000002</v>
      </c>
      <c r="K401" s="156"/>
      <c r="L401" s="156"/>
      <c r="M401" s="156"/>
      <c r="N401" s="156"/>
      <c r="O401" s="156"/>
      <c r="P401" s="2" t="s">
        <v>162</v>
      </c>
      <c r="S401">
        <v>0.76</v>
      </c>
      <c r="T401" s="55">
        <v>4.1681904761904802E-2</v>
      </c>
      <c r="U401" s="55">
        <v>8.99219047619048E-2</v>
      </c>
      <c r="V401" s="55">
        <v>0.144361904761905</v>
      </c>
      <c r="W401" s="55">
        <v>0.199066666666667</v>
      </c>
      <c r="X401" s="55">
        <v>0.33100000000000002</v>
      </c>
      <c r="Y401" s="102"/>
      <c r="Z401" s="24"/>
      <c r="AA401" s="120"/>
      <c r="AB401" s="121"/>
      <c r="AC401" s="115"/>
      <c r="AD401" s="115"/>
      <c r="AE401" s="115"/>
      <c r="AF401" s="69"/>
      <c r="AI401" s="24"/>
      <c r="AJ401" s="24"/>
      <c r="AK401" s="24"/>
      <c r="AL401" s="24"/>
      <c r="AM401" s="24"/>
      <c r="AN401" s="24"/>
      <c r="AP401" s="99"/>
      <c r="AQ401" s="99"/>
      <c r="AR401" s="99"/>
      <c r="AS401" s="99"/>
      <c r="AT401" s="99"/>
      <c r="AU401" s="99"/>
      <c r="AX401">
        <v>0.85</v>
      </c>
      <c r="AY401" s="55">
        <v>3.6999999999999998E-2</v>
      </c>
      <c r="AZ401" s="55">
        <v>8.1000000000000003E-2</v>
      </c>
      <c r="BA401" s="55">
        <v>0.13200000000000001</v>
      </c>
      <c r="BB401" s="55">
        <v>0.184</v>
      </c>
      <c r="BC401" s="55">
        <v>0.33100000000000002</v>
      </c>
    </row>
    <row r="402" spans="1:55" ht="17.5" thickBot="1" x14ac:dyDescent="0.35">
      <c r="A402" t="s">
        <v>132</v>
      </c>
      <c r="B402" s="5">
        <v>0.87</v>
      </c>
      <c r="C402" s="5">
        <f t="shared" si="33"/>
        <v>30.87</v>
      </c>
      <c r="D402" s="156"/>
      <c r="E402" s="156"/>
      <c r="F402" s="55">
        <v>3.5999999999999997E-2</v>
      </c>
      <c r="G402" s="55">
        <v>8.1000000000000003E-2</v>
      </c>
      <c r="H402" s="55">
        <v>0.13200000000000001</v>
      </c>
      <c r="I402" s="55">
        <v>0.184</v>
      </c>
      <c r="J402" s="55">
        <v>0.33100000000000002</v>
      </c>
      <c r="K402" s="156"/>
      <c r="L402" s="156"/>
      <c r="M402" s="156"/>
      <c r="N402" s="156"/>
      <c r="O402" s="156"/>
      <c r="P402" s="2" t="s">
        <v>162</v>
      </c>
      <c r="S402">
        <v>0.77</v>
      </c>
      <c r="T402" s="55">
        <v>4.1000000000000002E-2</v>
      </c>
      <c r="U402" s="55">
        <v>8.7999999999999995E-2</v>
      </c>
      <c r="V402" s="55">
        <v>0.14199999999999999</v>
      </c>
      <c r="W402" s="55">
        <v>0.19600000000000001</v>
      </c>
      <c r="X402" s="55">
        <v>0.33100000000000002</v>
      </c>
      <c r="Y402" s="102"/>
      <c r="Z402" s="24"/>
      <c r="AC402" s="115"/>
      <c r="AD402" s="115"/>
      <c r="AE402" s="115"/>
      <c r="AF402" s="69"/>
      <c r="AI402" s="24"/>
      <c r="AJ402" s="24"/>
      <c r="AK402" s="24"/>
      <c r="AL402" s="24"/>
      <c r="AM402" s="24"/>
      <c r="AN402" s="24"/>
      <c r="AP402" s="99"/>
      <c r="AQ402" s="99"/>
      <c r="AR402" s="99"/>
      <c r="AS402" s="99"/>
      <c r="AT402" s="99"/>
      <c r="AU402" s="99"/>
      <c r="AX402">
        <v>0.86</v>
      </c>
      <c r="AY402" s="55">
        <v>3.6999999999999998E-2</v>
      </c>
      <c r="AZ402" s="55">
        <v>8.1000000000000003E-2</v>
      </c>
      <c r="BA402" s="55">
        <v>0.13200000000000001</v>
      </c>
      <c r="BB402" s="55">
        <v>0.184</v>
      </c>
      <c r="BC402" s="55">
        <v>0.33100000000000002</v>
      </c>
    </row>
    <row r="403" spans="1:55" ht="17.5" thickBot="1" x14ac:dyDescent="0.35">
      <c r="A403" t="s">
        <v>132</v>
      </c>
      <c r="B403" s="5">
        <v>0.88</v>
      </c>
      <c r="C403" s="5">
        <f t="shared" si="33"/>
        <v>30.88</v>
      </c>
      <c r="D403" s="156"/>
      <c r="E403" s="156"/>
      <c r="F403" s="55">
        <v>3.5999999999999997E-2</v>
      </c>
      <c r="G403" s="55">
        <v>8.1000000000000003E-2</v>
      </c>
      <c r="H403" s="55">
        <v>0.13200000000000001</v>
      </c>
      <c r="I403" s="55">
        <v>0.184</v>
      </c>
      <c r="J403" s="55">
        <v>0.33100000000000002</v>
      </c>
      <c r="K403" s="156"/>
      <c r="L403" s="156"/>
      <c r="M403" s="156"/>
      <c r="N403" s="156"/>
      <c r="O403" s="156"/>
      <c r="P403" s="2" t="s">
        <v>162</v>
      </c>
      <c r="S403">
        <v>0.78</v>
      </c>
      <c r="T403" s="55">
        <v>0.04</v>
      </c>
      <c r="U403" s="55">
        <v>8.6999999999999994E-2</v>
      </c>
      <c r="V403" s="55">
        <v>0.14000000000000001</v>
      </c>
      <c r="W403" s="55">
        <v>0.193</v>
      </c>
      <c r="X403" s="55">
        <v>0.33100000000000002</v>
      </c>
      <c r="Y403" s="102"/>
      <c r="Z403" s="24"/>
      <c r="AA403" s="121"/>
      <c r="AB403" s="121"/>
      <c r="AC403" s="115"/>
      <c r="AD403" s="115"/>
      <c r="AE403" s="115"/>
      <c r="AF403" s="69"/>
      <c r="AI403" s="24"/>
      <c r="AJ403" s="24"/>
      <c r="AK403" s="24"/>
      <c r="AL403" s="24"/>
      <c r="AM403" s="24"/>
      <c r="AN403" s="24"/>
      <c r="AP403" s="99"/>
      <c r="AQ403" s="99"/>
      <c r="AR403" s="99"/>
      <c r="AS403" s="99"/>
      <c r="AT403" s="99"/>
      <c r="AU403" s="99"/>
      <c r="AX403">
        <v>0.87</v>
      </c>
      <c r="AY403" s="55">
        <v>3.5999999999999997E-2</v>
      </c>
      <c r="AZ403" s="55">
        <v>8.1000000000000003E-2</v>
      </c>
      <c r="BA403" s="55">
        <v>0.13200000000000001</v>
      </c>
      <c r="BB403" s="55">
        <v>0.184</v>
      </c>
      <c r="BC403" s="55">
        <v>0.33100000000000002</v>
      </c>
    </row>
    <row r="404" spans="1:55" ht="17.5" thickBot="1" x14ac:dyDescent="0.35">
      <c r="A404" t="s">
        <v>132</v>
      </c>
      <c r="B404" s="5">
        <v>0.89</v>
      </c>
      <c r="C404" s="5">
        <f t="shared" si="33"/>
        <v>30.89</v>
      </c>
      <c r="D404" s="156"/>
      <c r="E404" s="156"/>
      <c r="F404" s="55">
        <v>3.5722222222222197E-2</v>
      </c>
      <c r="G404" s="55">
        <v>8.1000000000000003E-2</v>
      </c>
      <c r="H404" s="55">
        <v>0.13200000000000001</v>
      </c>
      <c r="I404" s="55">
        <v>0.184</v>
      </c>
      <c r="J404" s="55">
        <v>0.33100000000000002</v>
      </c>
      <c r="K404" s="156"/>
      <c r="L404" s="156"/>
      <c r="M404" s="156"/>
      <c r="N404" s="156"/>
      <c r="O404" s="156"/>
      <c r="P404" s="2" t="s">
        <v>162</v>
      </c>
      <c r="S404">
        <v>0.79</v>
      </c>
      <c r="T404" s="55">
        <v>0.04</v>
      </c>
      <c r="U404" s="55">
        <v>8.5000000000000006E-2</v>
      </c>
      <c r="V404" s="55">
        <v>0.13800000000000001</v>
      </c>
      <c r="W404" s="55">
        <v>0.19</v>
      </c>
      <c r="X404" s="55">
        <v>0.33100000000000002</v>
      </c>
      <c r="Y404" s="102"/>
      <c r="Z404" s="24"/>
      <c r="AA404" s="121"/>
      <c r="AB404" s="121"/>
      <c r="AC404" s="115"/>
      <c r="AD404" s="115"/>
      <c r="AE404" s="115"/>
      <c r="AF404" s="69"/>
      <c r="AI404" s="24"/>
      <c r="AJ404" s="24"/>
      <c r="AK404" s="24"/>
      <c r="AL404" s="24"/>
      <c r="AM404" s="24"/>
      <c r="AN404" s="24"/>
      <c r="AP404" s="99"/>
      <c r="AQ404" s="99"/>
      <c r="AR404" s="99"/>
      <c r="AS404" s="99"/>
      <c r="AT404" s="99"/>
      <c r="AU404" s="99"/>
      <c r="AX404">
        <v>0.88</v>
      </c>
      <c r="AY404" s="55">
        <v>3.5999999999999997E-2</v>
      </c>
      <c r="AZ404" s="55">
        <v>8.1000000000000003E-2</v>
      </c>
      <c r="BA404" s="55">
        <v>0.13200000000000001</v>
      </c>
      <c r="BB404" s="55">
        <v>0.184</v>
      </c>
      <c r="BC404" s="55">
        <v>0.33100000000000002</v>
      </c>
    </row>
    <row r="405" spans="1:55" ht="17.5" thickBot="1" x14ac:dyDescent="0.35">
      <c r="A405" t="s">
        <v>132</v>
      </c>
      <c r="B405" s="5">
        <v>0.9</v>
      </c>
      <c r="C405" s="5">
        <f t="shared" si="33"/>
        <v>30.9</v>
      </c>
      <c r="D405" s="156"/>
      <c r="E405" s="156"/>
      <c r="F405" s="55">
        <v>3.55555555555555E-2</v>
      </c>
      <c r="G405" s="55">
        <v>8.1000000000000003E-2</v>
      </c>
      <c r="H405" s="55">
        <v>0.13200000000000001</v>
      </c>
      <c r="I405" s="55">
        <v>0.184</v>
      </c>
      <c r="J405" s="55">
        <v>0.33100000000000002</v>
      </c>
      <c r="K405" s="156"/>
      <c r="L405" s="156"/>
      <c r="M405" s="156"/>
      <c r="N405" s="156"/>
      <c r="O405" s="156"/>
      <c r="P405" s="2" t="s">
        <v>162</v>
      </c>
      <c r="S405">
        <v>0.8</v>
      </c>
      <c r="T405" s="55">
        <v>3.7999999999999999E-2</v>
      </c>
      <c r="U405" s="55">
        <v>8.2000000000000003E-2</v>
      </c>
      <c r="V405" s="55">
        <v>0.13400000000000001</v>
      </c>
      <c r="W405" s="55">
        <v>0.186</v>
      </c>
      <c r="X405" s="55">
        <v>0.33100000000000002</v>
      </c>
      <c r="Y405" s="102"/>
      <c r="Z405" s="24"/>
      <c r="AC405" s="115"/>
      <c r="AD405" s="115"/>
      <c r="AE405" s="115"/>
      <c r="AF405" s="69"/>
      <c r="AI405" s="24"/>
      <c r="AJ405" s="24"/>
      <c r="AK405" s="24"/>
      <c r="AL405" s="24"/>
      <c r="AM405" s="24"/>
      <c r="AN405" s="24"/>
      <c r="AP405" s="99"/>
      <c r="AQ405" s="99"/>
      <c r="AR405" s="99"/>
      <c r="AS405" s="99"/>
      <c r="AT405" s="99"/>
      <c r="AU405" s="99"/>
      <c r="AX405">
        <v>0.89</v>
      </c>
      <c r="AY405" s="55">
        <v>3.5722222222222197E-2</v>
      </c>
      <c r="AZ405" s="55">
        <v>8.1000000000000003E-2</v>
      </c>
      <c r="BA405" s="55">
        <v>0.13200000000000001</v>
      </c>
      <c r="BB405" s="55">
        <v>0.184</v>
      </c>
      <c r="BC405" s="55">
        <v>0.33100000000000002</v>
      </c>
    </row>
    <row r="406" spans="1:55" ht="17.5" thickBot="1" x14ac:dyDescent="0.35">
      <c r="A406" t="s">
        <v>132</v>
      </c>
      <c r="B406" s="5">
        <v>0.91</v>
      </c>
      <c r="C406" s="5">
        <f t="shared" si="33"/>
        <v>30.91</v>
      </c>
      <c r="D406" s="156"/>
      <c r="E406" s="156"/>
      <c r="F406" s="55">
        <v>3.5999999999999997E-2</v>
      </c>
      <c r="G406" s="55">
        <v>8.1000000000000003E-2</v>
      </c>
      <c r="H406" s="55">
        <v>0.13200000000000001</v>
      </c>
      <c r="I406" s="55">
        <v>0.184</v>
      </c>
      <c r="J406" s="55">
        <v>0.33100000000000002</v>
      </c>
      <c r="K406" s="156"/>
      <c r="L406" s="156"/>
      <c r="M406" s="156"/>
      <c r="N406" s="156"/>
      <c r="O406" s="156"/>
      <c r="P406" s="2" t="s">
        <v>162</v>
      </c>
      <c r="S406">
        <v>0.81</v>
      </c>
      <c r="T406" s="55">
        <v>3.7999999999999999E-2</v>
      </c>
      <c r="U406" s="55">
        <v>8.1000000000000003E-2</v>
      </c>
      <c r="V406" s="55">
        <v>0.13200000000000001</v>
      </c>
      <c r="W406" s="55">
        <v>0.184</v>
      </c>
      <c r="X406" s="55">
        <v>0.33100000000000002</v>
      </c>
      <c r="Y406" s="102"/>
      <c r="Z406" s="24"/>
      <c r="AA406" s="121"/>
      <c r="AB406" s="121"/>
      <c r="AC406" s="115"/>
      <c r="AD406" s="115"/>
      <c r="AE406" s="115"/>
      <c r="AF406" s="69"/>
      <c r="AI406" s="24"/>
      <c r="AJ406" s="24"/>
      <c r="AK406" s="24"/>
      <c r="AL406" s="24"/>
      <c r="AM406" s="24"/>
      <c r="AN406" s="24"/>
      <c r="AP406" s="99"/>
      <c r="AQ406" s="99"/>
      <c r="AR406" s="99"/>
      <c r="AS406" s="99"/>
      <c r="AT406" s="99"/>
      <c r="AU406" s="99"/>
      <c r="AX406">
        <v>0.9</v>
      </c>
      <c r="AY406" s="55">
        <v>3.55555555555555E-2</v>
      </c>
      <c r="AZ406" s="55">
        <v>8.1000000000000003E-2</v>
      </c>
      <c r="BA406" s="55">
        <v>0.13200000000000001</v>
      </c>
      <c r="BB406" s="55">
        <v>0.184</v>
      </c>
      <c r="BC406" s="55">
        <v>0.33100000000000002</v>
      </c>
    </row>
    <row r="407" spans="1:55" ht="17.5" thickBot="1" x14ac:dyDescent="0.35">
      <c r="A407" t="s">
        <v>132</v>
      </c>
      <c r="B407" s="5">
        <v>0.92</v>
      </c>
      <c r="C407" s="5">
        <f t="shared" si="33"/>
        <v>30.92</v>
      </c>
      <c r="D407" s="156"/>
      <c r="E407" s="156"/>
      <c r="F407" s="55">
        <v>3.5730158730158702E-2</v>
      </c>
      <c r="G407" s="55">
        <v>8.1000000000000003E-2</v>
      </c>
      <c r="H407" s="55">
        <v>0.13200000000000001</v>
      </c>
      <c r="I407" s="55">
        <v>0.184</v>
      </c>
      <c r="J407" s="55">
        <v>0.33100000000000002</v>
      </c>
      <c r="K407" s="156"/>
      <c r="L407" s="156"/>
      <c r="M407" s="156"/>
      <c r="N407" s="156"/>
      <c r="O407" s="156"/>
      <c r="P407" s="2" t="s">
        <v>162</v>
      </c>
      <c r="S407">
        <v>0.82</v>
      </c>
      <c r="T407" s="55">
        <v>3.7999999999999999E-2</v>
      </c>
      <c r="U407" s="55">
        <v>8.1000000000000003E-2</v>
      </c>
      <c r="V407" s="55">
        <v>0.13200000000000001</v>
      </c>
      <c r="W407" s="55">
        <v>0.184</v>
      </c>
      <c r="X407" s="55">
        <v>0.33100000000000002</v>
      </c>
      <c r="Y407" s="102"/>
      <c r="Z407" s="24"/>
      <c r="AC407" s="115"/>
      <c r="AD407" s="115"/>
      <c r="AE407" s="115"/>
      <c r="AF407" s="69"/>
      <c r="AI407" s="24"/>
      <c r="AJ407" s="24"/>
      <c r="AK407" s="24"/>
      <c r="AL407" s="24"/>
      <c r="AM407" s="24"/>
      <c r="AN407" s="24"/>
      <c r="AP407" s="99"/>
      <c r="AQ407" s="99"/>
      <c r="AR407" s="99"/>
      <c r="AS407" s="99"/>
      <c r="AT407" s="99"/>
      <c r="AU407" s="99"/>
      <c r="AX407">
        <v>0.91</v>
      </c>
      <c r="AY407" s="55">
        <v>3.5999999999999997E-2</v>
      </c>
      <c r="AZ407" s="55">
        <v>8.1000000000000003E-2</v>
      </c>
      <c r="BA407" s="55">
        <v>0.13200000000000001</v>
      </c>
      <c r="BB407" s="55">
        <v>0.184</v>
      </c>
      <c r="BC407" s="55">
        <v>0.33100000000000002</v>
      </c>
    </row>
    <row r="408" spans="1:55" ht="17.5" thickBot="1" x14ac:dyDescent="0.35">
      <c r="A408" t="s">
        <v>132</v>
      </c>
      <c r="B408" s="5">
        <v>0.93</v>
      </c>
      <c r="C408" s="5">
        <f t="shared" si="33"/>
        <v>30.93</v>
      </c>
      <c r="D408" s="156"/>
      <c r="E408" s="156"/>
      <c r="F408" s="55">
        <v>3.5000000000000003E-2</v>
      </c>
      <c r="G408" s="55">
        <v>8.1000000000000003E-2</v>
      </c>
      <c r="H408" s="55">
        <v>0.13200000000000001</v>
      </c>
      <c r="I408" s="55">
        <v>0.184</v>
      </c>
      <c r="J408" s="55">
        <v>0.33100000000000002</v>
      </c>
      <c r="K408" s="156"/>
      <c r="L408" s="156"/>
      <c r="M408" s="156"/>
      <c r="N408" s="156"/>
      <c r="O408" s="156"/>
      <c r="P408" s="2" t="s">
        <v>162</v>
      </c>
      <c r="S408">
        <v>0.83</v>
      </c>
      <c r="T408" s="55">
        <v>3.6999999999999998E-2</v>
      </c>
      <c r="U408" s="55">
        <v>8.1000000000000003E-2</v>
      </c>
      <c r="V408" s="55">
        <v>0.13200000000000001</v>
      </c>
      <c r="W408" s="55">
        <v>0.184</v>
      </c>
      <c r="X408" s="55">
        <v>0.33100000000000002</v>
      </c>
      <c r="Y408" s="102"/>
      <c r="Z408" s="24"/>
      <c r="AA408" s="121"/>
      <c r="AB408" s="121"/>
      <c r="AC408" s="115"/>
      <c r="AD408" s="115"/>
      <c r="AE408" s="115"/>
      <c r="AF408" s="69"/>
      <c r="AI408" s="24"/>
      <c r="AJ408" s="24"/>
      <c r="AK408" s="24"/>
      <c r="AL408" s="24"/>
      <c r="AM408" s="24"/>
      <c r="AN408" s="24"/>
      <c r="AP408" s="99"/>
      <c r="AQ408" s="99"/>
      <c r="AR408" s="99"/>
      <c r="AS408" s="99"/>
      <c r="AT408" s="99"/>
      <c r="AU408" s="99"/>
      <c r="AX408">
        <v>0.92</v>
      </c>
      <c r="AY408" s="55">
        <v>3.5730158730158702E-2</v>
      </c>
      <c r="AZ408" s="55">
        <v>8.1000000000000003E-2</v>
      </c>
      <c r="BA408" s="55">
        <v>0.13200000000000001</v>
      </c>
      <c r="BB408" s="55">
        <v>0.184</v>
      </c>
      <c r="BC408" s="55">
        <v>0.33100000000000002</v>
      </c>
    </row>
    <row r="409" spans="1:55" ht="17.5" thickBot="1" x14ac:dyDescent="0.35">
      <c r="A409" t="s">
        <v>132</v>
      </c>
      <c r="B409" s="5">
        <v>0.94</v>
      </c>
      <c r="C409" s="5">
        <f t="shared" si="33"/>
        <v>30.94</v>
      </c>
      <c r="D409" s="156"/>
      <c r="E409" s="156"/>
      <c r="F409" s="55">
        <v>3.5000000000000003E-2</v>
      </c>
      <c r="G409" s="55">
        <v>8.1000000000000003E-2</v>
      </c>
      <c r="H409" s="55">
        <v>0.13200000000000001</v>
      </c>
      <c r="I409" s="55">
        <v>0.184</v>
      </c>
      <c r="J409" s="55">
        <v>0.33100000000000002</v>
      </c>
      <c r="K409" s="156"/>
      <c r="L409" s="156"/>
      <c r="M409" s="156"/>
      <c r="N409" s="156"/>
      <c r="O409" s="156"/>
      <c r="P409" s="2" t="s">
        <v>162</v>
      </c>
      <c r="S409">
        <v>0.84</v>
      </c>
      <c r="T409" s="55">
        <v>3.6999999999999998E-2</v>
      </c>
      <c r="U409" s="55">
        <v>8.1000000000000003E-2</v>
      </c>
      <c r="V409" s="55">
        <v>0.13200000000000001</v>
      </c>
      <c r="W409" s="55">
        <v>0.184</v>
      </c>
      <c r="X409" s="55">
        <v>0.33100000000000002</v>
      </c>
      <c r="Y409" s="102"/>
      <c r="Z409" s="24"/>
      <c r="AC409" s="115"/>
      <c r="AD409" s="115"/>
      <c r="AE409" s="115"/>
      <c r="AF409" s="69"/>
      <c r="AI409" s="24"/>
      <c r="AJ409" s="24"/>
      <c r="AK409" s="24"/>
      <c r="AL409" s="24"/>
      <c r="AM409" s="24"/>
      <c r="AN409" s="24"/>
      <c r="AP409" s="99"/>
      <c r="AQ409" s="99"/>
      <c r="AR409" s="99"/>
      <c r="AS409" s="99"/>
      <c r="AT409" s="99"/>
      <c r="AU409" s="99"/>
      <c r="AX409">
        <v>0.93</v>
      </c>
      <c r="AY409" s="55">
        <v>3.5000000000000003E-2</v>
      </c>
      <c r="AZ409" s="55">
        <v>8.1000000000000003E-2</v>
      </c>
      <c r="BA409" s="55">
        <v>0.13200000000000001</v>
      </c>
      <c r="BB409" s="55">
        <v>0.184</v>
      </c>
      <c r="BC409" s="55">
        <v>0.33100000000000002</v>
      </c>
    </row>
    <row r="410" spans="1:55" ht="17.5" thickBot="1" x14ac:dyDescent="0.35">
      <c r="A410" t="s">
        <v>132</v>
      </c>
      <c r="B410" s="5">
        <v>0.95</v>
      </c>
      <c r="C410" s="5">
        <f t="shared" si="33"/>
        <v>30.95</v>
      </c>
      <c r="D410" s="156"/>
      <c r="E410" s="156"/>
      <c r="F410" s="55">
        <v>3.5000000000000003E-2</v>
      </c>
      <c r="G410" s="55">
        <v>8.1000000000000003E-2</v>
      </c>
      <c r="H410" s="55">
        <v>0.13200000000000001</v>
      </c>
      <c r="I410" s="55">
        <v>0.184</v>
      </c>
      <c r="J410" s="55">
        <v>0.33100000000000002</v>
      </c>
      <c r="K410" s="156"/>
      <c r="L410" s="156"/>
      <c r="M410" s="156"/>
      <c r="N410" s="156"/>
      <c r="O410" s="156"/>
      <c r="P410" s="2" t="s">
        <v>162</v>
      </c>
      <c r="S410">
        <v>0.85</v>
      </c>
      <c r="T410" s="55">
        <v>3.6999999999999998E-2</v>
      </c>
      <c r="U410" s="55">
        <v>8.1000000000000003E-2</v>
      </c>
      <c r="V410" s="55">
        <v>0.13200000000000001</v>
      </c>
      <c r="W410" s="55">
        <v>0.184</v>
      </c>
      <c r="X410" s="55">
        <v>0.33100000000000002</v>
      </c>
      <c r="Y410" s="102"/>
      <c r="Z410" s="24"/>
      <c r="AA410" s="121"/>
      <c r="AB410" s="121"/>
      <c r="AC410" s="115"/>
      <c r="AD410" s="115"/>
      <c r="AE410" s="115"/>
      <c r="AF410" s="69"/>
      <c r="AI410" s="24"/>
      <c r="AJ410" s="24"/>
      <c r="AK410" s="24"/>
      <c r="AL410" s="24"/>
      <c r="AM410" s="24"/>
      <c r="AN410" s="24"/>
      <c r="AP410" s="99"/>
      <c r="AQ410" s="99"/>
      <c r="AR410" s="99"/>
      <c r="AS410" s="99"/>
      <c r="AT410" s="99"/>
      <c r="AU410" s="99"/>
      <c r="AX410">
        <v>0.94</v>
      </c>
      <c r="AY410" s="55">
        <v>3.5000000000000003E-2</v>
      </c>
      <c r="AZ410" s="55">
        <v>8.1000000000000003E-2</v>
      </c>
      <c r="BA410" s="55">
        <v>0.13200000000000001</v>
      </c>
      <c r="BB410" s="55">
        <v>0.184</v>
      </c>
      <c r="BC410" s="55">
        <v>0.33100000000000002</v>
      </c>
    </row>
    <row r="411" spans="1:55" ht="17.5" thickBot="1" x14ac:dyDescent="0.35">
      <c r="A411" t="s">
        <v>132</v>
      </c>
      <c r="B411" s="5">
        <v>0.96</v>
      </c>
      <c r="C411" s="5">
        <f t="shared" si="33"/>
        <v>30.96</v>
      </c>
      <c r="D411" s="156"/>
      <c r="E411" s="156"/>
      <c r="F411" s="55">
        <v>3.4000000000000002E-2</v>
      </c>
      <c r="G411" s="55">
        <v>8.1000000000000003E-2</v>
      </c>
      <c r="H411" s="55">
        <v>0.13200000000000001</v>
      </c>
      <c r="I411" s="55">
        <v>0.184</v>
      </c>
      <c r="J411" s="55">
        <v>0.33100000000000002</v>
      </c>
      <c r="K411" s="156"/>
      <c r="L411" s="156"/>
      <c r="M411" s="156"/>
      <c r="N411" s="156"/>
      <c r="O411" s="156"/>
      <c r="P411" s="2" t="s">
        <v>162</v>
      </c>
      <c r="S411">
        <v>0.86</v>
      </c>
      <c r="T411" s="55">
        <v>3.6999999999999998E-2</v>
      </c>
      <c r="U411" s="55">
        <v>8.1000000000000003E-2</v>
      </c>
      <c r="V411" s="55">
        <v>0.13200000000000001</v>
      </c>
      <c r="W411" s="55">
        <v>0.184</v>
      </c>
      <c r="X411" s="55">
        <v>0.33100000000000002</v>
      </c>
      <c r="Y411" s="102"/>
      <c r="Z411" s="24"/>
      <c r="AA411" s="121"/>
      <c r="AB411" s="121"/>
      <c r="AC411" s="115"/>
      <c r="AD411" s="115"/>
      <c r="AE411" s="115"/>
      <c r="AF411" s="69"/>
      <c r="AI411" s="24"/>
      <c r="AJ411" s="24"/>
      <c r="AK411" s="24"/>
      <c r="AL411" s="24"/>
      <c r="AM411" s="24"/>
      <c r="AN411" s="24"/>
      <c r="AP411" s="99"/>
      <c r="AQ411" s="99"/>
      <c r="AR411" s="99"/>
      <c r="AS411" s="99"/>
      <c r="AT411" s="99"/>
      <c r="AU411" s="99"/>
      <c r="AX411">
        <v>0.95</v>
      </c>
      <c r="AY411" s="55">
        <v>3.5000000000000003E-2</v>
      </c>
      <c r="AZ411" s="55">
        <v>8.1000000000000003E-2</v>
      </c>
      <c r="BA411" s="55">
        <v>0.13200000000000001</v>
      </c>
      <c r="BB411" s="55">
        <v>0.184</v>
      </c>
      <c r="BC411" s="55">
        <v>0.33100000000000002</v>
      </c>
    </row>
    <row r="412" spans="1:55" ht="17.5" thickBot="1" x14ac:dyDescent="0.35">
      <c r="A412" t="s">
        <v>132</v>
      </c>
      <c r="B412" s="5">
        <v>0.97</v>
      </c>
      <c r="C412" s="5">
        <f t="shared" si="33"/>
        <v>30.97</v>
      </c>
      <c r="D412" s="156"/>
      <c r="E412" s="156"/>
      <c r="F412" s="55">
        <v>3.4000000000000002E-2</v>
      </c>
      <c r="G412" s="55">
        <v>8.1000000000000003E-2</v>
      </c>
      <c r="H412" s="55">
        <v>0.13200000000000001</v>
      </c>
      <c r="I412" s="55">
        <v>0.184</v>
      </c>
      <c r="J412" s="55">
        <v>0.33100000000000002</v>
      </c>
      <c r="K412" s="156"/>
      <c r="L412" s="156"/>
      <c r="M412" s="156"/>
      <c r="N412" s="156"/>
      <c r="O412" s="156"/>
      <c r="P412" s="2" t="s">
        <v>162</v>
      </c>
      <c r="S412">
        <v>0.87</v>
      </c>
      <c r="T412" s="55">
        <v>3.5999999999999997E-2</v>
      </c>
      <c r="U412" s="55">
        <v>8.1000000000000003E-2</v>
      </c>
      <c r="V412" s="55">
        <v>0.13200000000000001</v>
      </c>
      <c r="W412" s="55">
        <v>0.184</v>
      </c>
      <c r="X412" s="55">
        <v>0.33100000000000002</v>
      </c>
      <c r="Y412" s="102"/>
      <c r="Z412" s="24"/>
      <c r="AA412" s="121"/>
      <c r="AB412" s="121"/>
      <c r="AC412" s="115"/>
      <c r="AD412" s="115"/>
      <c r="AE412" s="115"/>
      <c r="AF412" s="69"/>
      <c r="AI412" s="24"/>
      <c r="AJ412" s="24"/>
      <c r="AK412" s="24"/>
      <c r="AL412" s="24"/>
      <c r="AM412" s="24"/>
      <c r="AN412" s="24"/>
      <c r="AP412" s="99"/>
      <c r="AQ412" s="99"/>
      <c r="AR412" s="99"/>
      <c r="AS412" s="99"/>
      <c r="AT412" s="99"/>
      <c r="AU412" s="99"/>
      <c r="AX412">
        <v>0.96</v>
      </c>
      <c r="AY412" s="55">
        <v>3.4000000000000002E-2</v>
      </c>
      <c r="AZ412" s="55">
        <v>8.1000000000000003E-2</v>
      </c>
      <c r="BA412" s="55">
        <v>0.13200000000000001</v>
      </c>
      <c r="BB412" s="55">
        <v>0.184</v>
      </c>
      <c r="BC412" s="55">
        <v>0.33100000000000002</v>
      </c>
    </row>
    <row r="413" spans="1:55" ht="17.5" thickBot="1" x14ac:dyDescent="0.35">
      <c r="A413" t="s">
        <v>132</v>
      </c>
      <c r="B413" s="5">
        <v>0.98</v>
      </c>
      <c r="C413" s="5">
        <f t="shared" si="33"/>
        <v>30.98</v>
      </c>
      <c r="D413" s="156"/>
      <c r="E413" s="156"/>
      <c r="F413" s="55">
        <v>3.3571428571428599E-2</v>
      </c>
      <c r="G413" s="55">
        <v>8.1000000000000003E-2</v>
      </c>
      <c r="H413" s="55">
        <v>0.13200000000000001</v>
      </c>
      <c r="I413" s="55">
        <v>0.184</v>
      </c>
      <c r="J413" s="55">
        <v>0.33100000000000002</v>
      </c>
      <c r="K413" s="156"/>
      <c r="L413" s="156"/>
      <c r="M413" s="156"/>
      <c r="N413" s="156"/>
      <c r="O413" s="156"/>
      <c r="P413" s="2" t="s">
        <v>162</v>
      </c>
      <c r="S413">
        <v>0.88</v>
      </c>
      <c r="T413" s="55">
        <v>3.5999999999999997E-2</v>
      </c>
      <c r="U413" s="55">
        <v>8.1000000000000003E-2</v>
      </c>
      <c r="V413" s="55">
        <v>0.13200000000000001</v>
      </c>
      <c r="W413" s="55">
        <v>0.184</v>
      </c>
      <c r="X413" s="55">
        <v>0.33100000000000002</v>
      </c>
      <c r="Y413" s="102"/>
      <c r="Z413" s="24"/>
      <c r="AA413" s="121"/>
      <c r="AB413" s="121"/>
      <c r="AC413" s="115"/>
      <c r="AD413" s="115"/>
      <c r="AE413" s="115"/>
      <c r="AF413" s="69"/>
      <c r="AI413" s="24"/>
      <c r="AJ413" s="24"/>
      <c r="AK413" s="24"/>
      <c r="AL413" s="24"/>
      <c r="AM413" s="24"/>
      <c r="AN413" s="24"/>
      <c r="AP413" s="99"/>
      <c r="AQ413" s="99"/>
      <c r="AR413" s="99"/>
      <c r="AS413" s="99"/>
      <c r="AT413" s="99"/>
      <c r="AU413" s="99"/>
      <c r="AX413">
        <v>0.97</v>
      </c>
      <c r="AY413" s="55">
        <v>3.4000000000000002E-2</v>
      </c>
      <c r="AZ413" s="55">
        <v>8.1000000000000003E-2</v>
      </c>
      <c r="BA413" s="55">
        <v>0.13200000000000001</v>
      </c>
      <c r="BB413" s="55">
        <v>0.184</v>
      </c>
      <c r="BC413" s="55">
        <v>0.33100000000000002</v>
      </c>
    </row>
    <row r="414" spans="1:55" ht="17.5" thickBot="1" x14ac:dyDescent="0.35">
      <c r="A414" t="s">
        <v>132</v>
      </c>
      <c r="B414" s="5">
        <v>0.99</v>
      </c>
      <c r="C414" s="5">
        <f t="shared" si="33"/>
        <v>30.99</v>
      </c>
      <c r="D414" s="156"/>
      <c r="E414" s="156"/>
      <c r="F414" s="55">
        <v>3.3357142857142898E-2</v>
      </c>
      <c r="G414" s="55">
        <v>8.1000000000000003E-2</v>
      </c>
      <c r="H414" s="55">
        <v>0.13200000000000001</v>
      </c>
      <c r="I414" s="55">
        <v>0.184</v>
      </c>
      <c r="J414" s="55">
        <v>0.33100000000000002</v>
      </c>
      <c r="K414" s="156"/>
      <c r="L414" s="156"/>
      <c r="M414" s="156"/>
      <c r="N414" s="156"/>
      <c r="O414" s="156"/>
      <c r="P414" s="2" t="s">
        <v>162</v>
      </c>
      <c r="S414">
        <v>0.89</v>
      </c>
      <c r="T414" s="55">
        <v>3.5722222222222197E-2</v>
      </c>
      <c r="U414" s="55">
        <v>8.1000000000000003E-2</v>
      </c>
      <c r="V414" s="55">
        <v>0.13200000000000001</v>
      </c>
      <c r="W414" s="55">
        <v>0.184</v>
      </c>
      <c r="X414" s="55">
        <v>0.33100000000000002</v>
      </c>
      <c r="Y414" s="102"/>
      <c r="Z414" s="24"/>
      <c r="AA414" s="121"/>
      <c r="AB414" s="121"/>
      <c r="AC414" s="115"/>
      <c r="AD414" s="115"/>
      <c r="AE414" s="115"/>
      <c r="AF414" s="69"/>
      <c r="AI414" s="24"/>
      <c r="AJ414" s="24"/>
      <c r="AK414" s="24"/>
      <c r="AL414" s="24"/>
      <c r="AM414" s="24"/>
      <c r="AN414" s="24"/>
      <c r="AP414" s="99"/>
      <c r="AQ414" s="99"/>
      <c r="AR414" s="99"/>
      <c r="AS414" s="99"/>
      <c r="AT414" s="99"/>
      <c r="AU414" s="99"/>
      <c r="AX414">
        <v>0.98</v>
      </c>
      <c r="AY414" s="55">
        <v>3.3571428571428599E-2</v>
      </c>
      <c r="AZ414" s="55">
        <v>8.1000000000000003E-2</v>
      </c>
      <c r="BA414" s="55">
        <v>0.13200000000000001</v>
      </c>
      <c r="BB414" s="55">
        <v>0.184</v>
      </c>
      <c r="BC414" s="55">
        <v>0.33100000000000002</v>
      </c>
    </row>
    <row r="415" spans="1:55" ht="17.5" thickBot="1" x14ac:dyDescent="0.35">
      <c r="A415" t="s">
        <v>132</v>
      </c>
      <c r="B415" s="5">
        <v>1</v>
      </c>
      <c r="C415" s="5">
        <f t="shared" si="33"/>
        <v>31</v>
      </c>
      <c r="D415" s="156"/>
      <c r="E415" s="156"/>
      <c r="F415" s="55">
        <v>3.3142857142857099E-2</v>
      </c>
      <c r="G415" s="55">
        <v>8.1000000000000003E-2</v>
      </c>
      <c r="H415" s="55">
        <v>0.13200000000000001</v>
      </c>
      <c r="I415" s="55">
        <v>0.184</v>
      </c>
      <c r="J415" s="55">
        <v>0.33100000000000002</v>
      </c>
      <c r="K415" s="156"/>
      <c r="L415" s="156"/>
      <c r="M415" s="156"/>
      <c r="N415" s="156"/>
      <c r="O415" s="156"/>
      <c r="P415" s="2" t="s">
        <v>162</v>
      </c>
      <c r="S415">
        <v>0.9</v>
      </c>
      <c r="T415" s="55">
        <v>3.55555555555555E-2</v>
      </c>
      <c r="U415" s="55">
        <v>8.1000000000000003E-2</v>
      </c>
      <c r="V415" s="55">
        <v>0.13200000000000001</v>
      </c>
      <c r="W415" s="55">
        <v>0.184</v>
      </c>
      <c r="X415" s="55">
        <v>0.33100000000000002</v>
      </c>
      <c r="Y415" s="102"/>
      <c r="Z415" s="24"/>
      <c r="AA415" s="121"/>
      <c r="AB415" s="121"/>
      <c r="AC415" s="115"/>
      <c r="AD415" s="115"/>
      <c r="AE415" s="115"/>
      <c r="AF415" s="69"/>
      <c r="AI415" s="24"/>
      <c r="AJ415" s="24"/>
      <c r="AK415" s="24"/>
      <c r="AL415" s="24"/>
      <c r="AM415" s="24"/>
      <c r="AN415" s="24"/>
      <c r="AP415" s="99"/>
      <c r="AQ415" s="99"/>
      <c r="AR415" s="99"/>
      <c r="AS415" s="99"/>
      <c r="AT415" s="99"/>
      <c r="AU415" s="99"/>
      <c r="AX415">
        <v>0.99</v>
      </c>
      <c r="AY415" s="55">
        <v>3.3357142857142898E-2</v>
      </c>
      <c r="AZ415" s="55">
        <v>8.1000000000000003E-2</v>
      </c>
      <c r="BA415" s="55">
        <v>0.13200000000000001</v>
      </c>
      <c r="BB415" s="55">
        <v>0.184</v>
      </c>
      <c r="BC415" s="55">
        <v>0.33100000000000002</v>
      </c>
    </row>
    <row r="416" spans="1:55" ht="17.5" thickBot="1" x14ac:dyDescent="0.35">
      <c r="A416" t="s">
        <v>132</v>
      </c>
      <c r="B416" s="5">
        <v>1.01</v>
      </c>
      <c r="C416" s="5">
        <f t="shared" si="33"/>
        <v>31.01</v>
      </c>
      <c r="D416" s="156"/>
      <c r="E416" s="156"/>
      <c r="F416" s="55">
        <v>3.3000000000000002E-2</v>
      </c>
      <c r="G416" s="55">
        <v>8.1000000000000003E-2</v>
      </c>
      <c r="H416" s="55">
        <v>0.13200000000000001</v>
      </c>
      <c r="I416" s="55">
        <v>0.184</v>
      </c>
      <c r="J416" s="55">
        <v>0.33100000000000002</v>
      </c>
      <c r="K416" s="156"/>
      <c r="L416" s="156"/>
      <c r="M416" s="156"/>
      <c r="N416" s="156"/>
      <c r="O416" s="156"/>
      <c r="P416" s="2" t="s">
        <v>162</v>
      </c>
      <c r="S416">
        <v>0.91</v>
      </c>
      <c r="T416" s="55">
        <v>3.5999999999999997E-2</v>
      </c>
      <c r="U416" s="55">
        <v>8.1000000000000003E-2</v>
      </c>
      <c r="V416" s="55">
        <v>0.13200000000000001</v>
      </c>
      <c r="W416" s="55">
        <v>0.184</v>
      </c>
      <c r="X416" s="55">
        <v>0.33100000000000002</v>
      </c>
      <c r="Y416" s="102"/>
      <c r="Z416" s="24"/>
      <c r="AA416" s="121"/>
      <c r="AB416" s="121"/>
      <c r="AI416" s="24"/>
      <c r="AJ416" s="24"/>
      <c r="AK416" s="24"/>
      <c r="AL416" s="24"/>
      <c r="AM416" s="24"/>
      <c r="AN416" s="24"/>
      <c r="AP416" s="99"/>
      <c r="AQ416" s="99"/>
      <c r="AR416" s="99"/>
      <c r="AS416" s="99"/>
      <c r="AT416" s="99"/>
      <c r="AU416" s="99"/>
      <c r="AX416">
        <v>1</v>
      </c>
      <c r="AY416" s="55">
        <v>3.3142857142857099E-2</v>
      </c>
      <c r="AZ416" s="55">
        <v>8.1000000000000003E-2</v>
      </c>
      <c r="BA416" s="55">
        <v>0.13200000000000001</v>
      </c>
      <c r="BB416" s="55">
        <v>0.184</v>
      </c>
      <c r="BC416" s="55">
        <v>0.33100000000000002</v>
      </c>
    </row>
    <row r="417" spans="1:55" ht="17.5" thickBot="1" x14ac:dyDescent="0.35">
      <c r="A417" t="s">
        <v>132</v>
      </c>
      <c r="B417" s="5">
        <v>1.02</v>
      </c>
      <c r="C417" s="5">
        <f t="shared" si="33"/>
        <v>31.02</v>
      </c>
      <c r="D417" s="156"/>
      <c r="E417" s="156"/>
      <c r="F417" s="55">
        <v>3.3000000000000002E-2</v>
      </c>
      <c r="G417" s="55">
        <v>8.1000000000000003E-2</v>
      </c>
      <c r="H417" s="55">
        <v>0.13200000000000001</v>
      </c>
      <c r="I417" s="55">
        <v>0.184</v>
      </c>
      <c r="J417" s="55">
        <v>0.33100000000000002</v>
      </c>
      <c r="K417" s="156"/>
      <c r="L417" s="156"/>
      <c r="M417" s="156"/>
      <c r="N417" s="156"/>
      <c r="O417" s="156"/>
      <c r="P417" s="2" t="s">
        <v>162</v>
      </c>
      <c r="S417">
        <v>0.92</v>
      </c>
      <c r="T417" s="55">
        <v>3.5730158730158702E-2</v>
      </c>
      <c r="U417" s="55">
        <v>8.1000000000000003E-2</v>
      </c>
      <c r="V417" s="55">
        <v>0.13200000000000001</v>
      </c>
      <c r="W417" s="55">
        <v>0.184</v>
      </c>
      <c r="X417" s="55">
        <v>0.33100000000000002</v>
      </c>
      <c r="Y417" s="102"/>
      <c r="Z417" s="24"/>
      <c r="AA417" s="121"/>
      <c r="AB417" s="121"/>
      <c r="AC417" s="115"/>
      <c r="AD417" s="115"/>
      <c r="AE417" s="115"/>
      <c r="AF417" s="69"/>
      <c r="AI417" s="24"/>
      <c r="AJ417" s="24"/>
      <c r="AK417" s="24"/>
      <c r="AL417" s="24"/>
      <c r="AM417" s="24"/>
      <c r="AN417" s="24"/>
      <c r="AP417" s="99"/>
      <c r="AQ417" s="99"/>
      <c r="AR417" s="99"/>
      <c r="AS417" s="99"/>
      <c r="AT417" s="99"/>
      <c r="AU417" s="99"/>
      <c r="AX417">
        <v>1.01</v>
      </c>
      <c r="AY417" s="55">
        <v>3.3000000000000002E-2</v>
      </c>
      <c r="AZ417" s="55">
        <v>8.1000000000000003E-2</v>
      </c>
      <c r="BA417" s="55">
        <v>0.13200000000000001</v>
      </c>
      <c r="BB417" s="55">
        <v>0.184</v>
      </c>
      <c r="BC417" s="55">
        <v>0.33100000000000002</v>
      </c>
    </row>
    <row r="418" spans="1:55" ht="17.5" thickBot="1" x14ac:dyDescent="0.35">
      <c r="A418" t="s">
        <v>132</v>
      </c>
      <c r="B418" s="5">
        <v>1.03</v>
      </c>
      <c r="C418" s="5">
        <f t="shared" si="33"/>
        <v>31.03</v>
      </c>
      <c r="D418" s="156"/>
      <c r="E418" s="156"/>
      <c r="F418" s="55">
        <v>3.3000000000000002E-2</v>
      </c>
      <c r="G418" s="55">
        <v>8.1000000000000003E-2</v>
      </c>
      <c r="H418" s="55">
        <v>0.13200000000000001</v>
      </c>
      <c r="I418" s="55">
        <v>0.184</v>
      </c>
      <c r="J418" s="55">
        <v>0.33100000000000002</v>
      </c>
      <c r="K418" s="156"/>
      <c r="L418" s="156"/>
      <c r="M418" s="156"/>
      <c r="N418" s="156"/>
      <c r="O418" s="156"/>
      <c r="P418" s="2" t="s">
        <v>162</v>
      </c>
      <c r="S418">
        <v>0.93</v>
      </c>
      <c r="T418" s="55">
        <v>3.5000000000000003E-2</v>
      </c>
      <c r="U418" s="55">
        <v>8.1000000000000003E-2</v>
      </c>
      <c r="V418" s="55">
        <v>0.13200000000000001</v>
      </c>
      <c r="W418" s="55">
        <v>0.184</v>
      </c>
      <c r="X418" s="55">
        <v>0.33100000000000002</v>
      </c>
      <c r="Y418" s="102"/>
      <c r="Z418" s="24"/>
      <c r="AA418" s="121"/>
      <c r="AB418" s="121"/>
      <c r="AC418" s="115"/>
      <c r="AD418" s="115"/>
      <c r="AE418" s="115"/>
      <c r="AF418" s="69"/>
      <c r="AI418" s="24"/>
      <c r="AJ418" s="24"/>
      <c r="AK418" s="24"/>
      <c r="AL418" s="24"/>
      <c r="AM418" s="24"/>
      <c r="AN418" s="24"/>
      <c r="AP418" s="99"/>
      <c r="AQ418" s="99"/>
      <c r="AR418" s="99"/>
      <c r="AS418" s="99"/>
      <c r="AT418" s="99"/>
      <c r="AU418" s="99"/>
      <c r="AX418">
        <v>1.02</v>
      </c>
      <c r="AY418" s="55">
        <v>3.3000000000000002E-2</v>
      </c>
      <c r="AZ418" s="55">
        <v>8.1000000000000003E-2</v>
      </c>
      <c r="BA418" s="55">
        <v>0.13200000000000001</v>
      </c>
      <c r="BB418" s="55">
        <v>0.184</v>
      </c>
      <c r="BC418" s="55">
        <v>0.33100000000000002</v>
      </c>
    </row>
    <row r="419" spans="1:55" ht="17.5" thickBot="1" x14ac:dyDescent="0.35">
      <c r="A419" t="s">
        <v>132</v>
      </c>
      <c r="B419" s="5">
        <v>1.04</v>
      </c>
      <c r="C419" s="5">
        <f t="shared" si="33"/>
        <v>31.04</v>
      </c>
      <c r="D419" s="156"/>
      <c r="E419" s="156"/>
      <c r="F419" s="55">
        <v>3.3000000000000002E-2</v>
      </c>
      <c r="G419" s="55">
        <v>8.1000000000000003E-2</v>
      </c>
      <c r="H419" s="55">
        <v>0.13200000000000001</v>
      </c>
      <c r="I419" s="55">
        <v>0.184</v>
      </c>
      <c r="J419" s="55">
        <v>0.33100000000000002</v>
      </c>
      <c r="K419" s="156"/>
      <c r="L419" s="156"/>
      <c r="M419" s="156"/>
      <c r="N419" s="156"/>
      <c r="O419" s="156"/>
      <c r="P419" s="2" t="s">
        <v>162</v>
      </c>
      <c r="S419">
        <v>0.94</v>
      </c>
      <c r="T419" s="55">
        <v>3.5000000000000003E-2</v>
      </c>
      <c r="U419" s="55">
        <v>8.1000000000000003E-2</v>
      </c>
      <c r="V419" s="55">
        <v>0.13200000000000001</v>
      </c>
      <c r="W419" s="55">
        <v>0.184</v>
      </c>
      <c r="X419" s="55">
        <v>0.33100000000000002</v>
      </c>
      <c r="Y419" s="102"/>
      <c r="Z419" s="24"/>
      <c r="AA419" s="121"/>
      <c r="AB419" s="121"/>
      <c r="AD419" s="105"/>
      <c r="AE419" s="105"/>
      <c r="AF419" s="24"/>
      <c r="AG419" s="24"/>
      <c r="AH419" s="24"/>
      <c r="AI419" s="24"/>
      <c r="AJ419" s="24"/>
      <c r="AK419" s="24"/>
      <c r="AL419" s="24"/>
      <c r="AM419" s="24"/>
      <c r="AN419" s="24"/>
      <c r="AP419" s="99"/>
      <c r="AQ419" s="99"/>
      <c r="AR419" s="99"/>
      <c r="AS419" s="99"/>
      <c r="AT419" s="99"/>
      <c r="AU419" s="99"/>
      <c r="AX419">
        <v>1.03</v>
      </c>
      <c r="AY419" s="55">
        <v>3.3000000000000002E-2</v>
      </c>
      <c r="AZ419" s="55">
        <v>8.1000000000000003E-2</v>
      </c>
      <c r="BA419" s="55">
        <v>0.13200000000000001</v>
      </c>
      <c r="BB419" s="55">
        <v>0.184</v>
      </c>
      <c r="BC419" s="55">
        <v>0.33100000000000002</v>
      </c>
    </row>
    <row r="420" spans="1:55" ht="17.5" thickBot="1" x14ac:dyDescent="0.35">
      <c r="A420" t="s">
        <v>132</v>
      </c>
      <c r="B420" s="5">
        <v>1.05</v>
      </c>
      <c r="C420" s="5">
        <f t="shared" si="33"/>
        <v>31.05</v>
      </c>
      <c r="D420" s="156"/>
      <c r="E420" s="156"/>
      <c r="F420" s="55">
        <v>3.2000000000000001E-2</v>
      </c>
      <c r="G420" s="55">
        <v>8.1000000000000003E-2</v>
      </c>
      <c r="H420" s="55">
        <v>0.13200000000000001</v>
      </c>
      <c r="I420" s="55">
        <v>0.184</v>
      </c>
      <c r="J420" s="55">
        <v>0.33100000000000002</v>
      </c>
      <c r="K420" s="156"/>
      <c r="L420" s="156"/>
      <c r="M420" s="156"/>
      <c r="N420" s="156"/>
      <c r="O420" s="156"/>
      <c r="P420" s="2" t="s">
        <v>162</v>
      </c>
      <c r="S420">
        <v>0.95</v>
      </c>
      <c r="T420" s="55">
        <v>3.5000000000000003E-2</v>
      </c>
      <c r="U420" s="55">
        <v>8.1000000000000003E-2</v>
      </c>
      <c r="V420" s="55">
        <v>0.13200000000000001</v>
      </c>
      <c r="W420" s="55">
        <v>0.184</v>
      </c>
      <c r="X420" s="55">
        <v>0.33100000000000002</v>
      </c>
      <c r="Y420" s="102"/>
      <c r="Z420" s="24"/>
      <c r="AA420" s="121"/>
      <c r="AB420" s="121"/>
      <c r="AD420" s="105"/>
      <c r="AE420" s="105"/>
      <c r="AF420" s="24"/>
      <c r="AG420" s="24"/>
      <c r="AH420" s="24"/>
      <c r="AI420" s="24"/>
      <c r="AJ420" s="24"/>
      <c r="AK420" s="24"/>
      <c r="AL420" s="24"/>
      <c r="AM420" s="24"/>
      <c r="AN420" s="24"/>
      <c r="AP420" s="99"/>
      <c r="AQ420" s="99"/>
      <c r="AR420" s="99"/>
      <c r="AS420" s="99"/>
      <c r="AT420" s="99"/>
      <c r="AU420" s="99"/>
      <c r="AX420">
        <v>1.04</v>
      </c>
      <c r="AY420" s="55">
        <v>3.3000000000000002E-2</v>
      </c>
      <c r="AZ420" s="55">
        <v>8.1000000000000003E-2</v>
      </c>
      <c r="BA420" s="55">
        <v>0.13200000000000001</v>
      </c>
      <c r="BB420" s="55">
        <v>0.184</v>
      </c>
      <c r="BC420" s="55">
        <v>0.33100000000000002</v>
      </c>
    </row>
    <row r="421" spans="1:55" ht="17.5" thickBot="1" x14ac:dyDescent="0.35">
      <c r="A421" t="s">
        <v>132</v>
      </c>
      <c r="B421" s="5">
        <v>1.06</v>
      </c>
      <c r="C421" s="5">
        <f t="shared" si="33"/>
        <v>31.06</v>
      </c>
      <c r="D421" s="156"/>
      <c r="E421" s="156"/>
      <c r="F421" s="55">
        <v>3.2000000000000001E-2</v>
      </c>
      <c r="G421" s="55">
        <v>8.1000000000000003E-2</v>
      </c>
      <c r="H421" s="55">
        <v>0.13200000000000001</v>
      </c>
      <c r="I421" s="55">
        <v>0.184</v>
      </c>
      <c r="J421" s="55">
        <v>0.33100000000000002</v>
      </c>
      <c r="K421" s="156"/>
      <c r="L421" s="156"/>
      <c r="M421" s="156"/>
      <c r="N421" s="156"/>
      <c r="O421" s="156"/>
      <c r="P421" s="2" t="s">
        <v>162</v>
      </c>
      <c r="S421">
        <v>0.96</v>
      </c>
      <c r="T421" s="55">
        <v>3.4000000000000002E-2</v>
      </c>
      <c r="U421" s="55">
        <v>8.1000000000000003E-2</v>
      </c>
      <c r="V421" s="55">
        <v>0.13200000000000001</v>
      </c>
      <c r="W421" s="55">
        <v>0.184</v>
      </c>
      <c r="X421" s="55">
        <v>0.33100000000000002</v>
      </c>
      <c r="Y421" s="102"/>
      <c r="Z421" s="24"/>
      <c r="AA421" s="121"/>
      <c r="AB421" s="121"/>
      <c r="AD421" s="105"/>
      <c r="AE421" s="105"/>
      <c r="AF421" s="24"/>
      <c r="AG421" s="24"/>
      <c r="AH421" s="24"/>
      <c r="AI421" s="24"/>
      <c r="AJ421" s="24"/>
      <c r="AK421" s="24"/>
      <c r="AL421" s="24"/>
      <c r="AM421" s="24"/>
      <c r="AN421" s="24"/>
      <c r="AP421" s="99"/>
      <c r="AQ421" s="99"/>
      <c r="AR421" s="99"/>
      <c r="AS421" s="99"/>
      <c r="AT421" s="99"/>
      <c r="AU421" s="99"/>
      <c r="AX421">
        <v>1.05</v>
      </c>
      <c r="AY421" s="55">
        <v>3.2000000000000001E-2</v>
      </c>
      <c r="AZ421" s="55">
        <v>8.1000000000000003E-2</v>
      </c>
      <c r="BA421" s="55">
        <v>0.13200000000000001</v>
      </c>
      <c r="BB421" s="55">
        <v>0.184</v>
      </c>
      <c r="BC421" s="55">
        <v>0.33100000000000002</v>
      </c>
    </row>
    <row r="422" spans="1:55" ht="17.5" thickBot="1" x14ac:dyDescent="0.35">
      <c r="A422" t="s">
        <v>132</v>
      </c>
      <c r="B422" s="5">
        <v>1.07</v>
      </c>
      <c r="C422" s="5">
        <f t="shared" si="33"/>
        <v>31.07</v>
      </c>
      <c r="D422" s="156"/>
      <c r="E422" s="156"/>
      <c r="F422" s="55">
        <v>3.1533333333333302E-2</v>
      </c>
      <c r="G422" s="55">
        <v>8.1000000000000003E-2</v>
      </c>
      <c r="H422" s="55">
        <v>0.13200000000000001</v>
      </c>
      <c r="I422" s="55">
        <v>0.184</v>
      </c>
      <c r="J422" s="55">
        <v>0.33100000000000002</v>
      </c>
      <c r="K422" s="156"/>
      <c r="L422" s="156"/>
      <c r="M422" s="156"/>
      <c r="N422" s="156"/>
      <c r="O422" s="156"/>
      <c r="P422" s="2" t="s">
        <v>162</v>
      </c>
      <c r="S422">
        <v>0.97</v>
      </c>
      <c r="T422" s="55">
        <v>3.4000000000000002E-2</v>
      </c>
      <c r="U422" s="55">
        <v>8.1000000000000003E-2</v>
      </c>
      <c r="V422" s="55">
        <v>0.13200000000000001</v>
      </c>
      <c r="W422" s="55">
        <v>0.184</v>
      </c>
      <c r="X422" s="55">
        <v>0.33100000000000002</v>
      </c>
      <c r="Y422" s="102"/>
      <c r="Z422" s="24"/>
      <c r="AB422" s="122"/>
      <c r="AD422" s="105"/>
      <c r="AE422" s="105"/>
      <c r="AF422" s="24"/>
      <c r="AG422" s="24"/>
      <c r="AH422" s="24"/>
      <c r="AI422" s="24"/>
      <c r="AJ422" s="24"/>
      <c r="AK422" s="24"/>
      <c r="AL422" s="24"/>
      <c r="AM422" s="24"/>
      <c r="AN422" s="24"/>
      <c r="AP422" s="99"/>
      <c r="AQ422" s="99"/>
      <c r="AR422" s="99"/>
      <c r="AS422" s="99"/>
      <c r="AT422" s="99"/>
      <c r="AU422" s="99"/>
      <c r="AX422">
        <v>1.06</v>
      </c>
      <c r="AY422" s="55">
        <v>3.2000000000000001E-2</v>
      </c>
      <c r="AZ422" s="55">
        <v>8.1000000000000003E-2</v>
      </c>
      <c r="BA422" s="55">
        <v>0.13200000000000001</v>
      </c>
      <c r="BB422" s="55">
        <v>0.184</v>
      </c>
      <c r="BC422" s="55">
        <v>0.33100000000000002</v>
      </c>
    </row>
    <row r="423" spans="1:55" ht="17.5" thickBot="1" x14ac:dyDescent="0.35">
      <c r="A423" t="s">
        <v>132</v>
      </c>
      <c r="B423" s="5">
        <v>1.08</v>
      </c>
      <c r="C423" s="5">
        <f t="shared" si="33"/>
        <v>31.08</v>
      </c>
      <c r="D423" s="156"/>
      <c r="E423" s="156"/>
      <c r="F423" s="55">
        <v>3.1304761904761898E-2</v>
      </c>
      <c r="G423" s="55">
        <v>8.1000000000000003E-2</v>
      </c>
      <c r="H423" s="55">
        <v>0.13200000000000001</v>
      </c>
      <c r="I423" s="55">
        <v>0.184</v>
      </c>
      <c r="J423" s="55">
        <v>0.33100000000000002</v>
      </c>
      <c r="K423" s="156"/>
      <c r="L423" s="156"/>
      <c r="M423" s="156"/>
      <c r="N423" s="156"/>
      <c r="O423" s="156"/>
      <c r="P423" s="2" t="s">
        <v>162</v>
      </c>
      <c r="S423">
        <v>0.98</v>
      </c>
      <c r="T423" s="55">
        <v>3.3571428571428599E-2</v>
      </c>
      <c r="U423" s="55">
        <v>8.1000000000000003E-2</v>
      </c>
      <c r="V423" s="55">
        <v>0.13200000000000001</v>
      </c>
      <c r="W423" s="55">
        <v>0.184</v>
      </c>
      <c r="X423" s="55">
        <v>0.33100000000000002</v>
      </c>
      <c r="Y423" s="102"/>
      <c r="Z423" s="24"/>
      <c r="AB423" s="122"/>
      <c r="AD423" s="105"/>
      <c r="AE423" s="105"/>
      <c r="AF423" s="24"/>
      <c r="AG423" s="24"/>
      <c r="AH423" s="24"/>
      <c r="AI423" s="24"/>
      <c r="AJ423" s="24"/>
      <c r="AK423" s="24"/>
      <c r="AL423" s="24"/>
      <c r="AM423" s="24"/>
      <c r="AN423" s="24"/>
      <c r="AP423" s="99"/>
      <c r="AQ423" s="99"/>
      <c r="AR423" s="99"/>
      <c r="AS423" s="99"/>
      <c r="AT423" s="99"/>
      <c r="AU423" s="99"/>
      <c r="AX423">
        <v>1.07</v>
      </c>
      <c r="AY423" s="55">
        <v>3.1533333333333302E-2</v>
      </c>
      <c r="AZ423" s="55">
        <v>8.1000000000000003E-2</v>
      </c>
      <c r="BA423" s="55">
        <v>0.13200000000000001</v>
      </c>
      <c r="BB423" s="55">
        <v>0.184</v>
      </c>
      <c r="BC423" s="55">
        <v>0.33100000000000002</v>
      </c>
    </row>
    <row r="424" spans="1:55" ht="17.5" thickBot="1" x14ac:dyDescent="0.35">
      <c r="A424" t="s">
        <v>132</v>
      </c>
      <c r="B424" s="5">
        <v>1.0900000000000001</v>
      </c>
      <c r="C424" s="5">
        <f t="shared" si="33"/>
        <v>31.09</v>
      </c>
      <c r="D424" s="156"/>
      <c r="E424" s="156"/>
      <c r="F424" s="55">
        <v>3.1E-2</v>
      </c>
      <c r="G424" s="55">
        <v>8.1000000000000003E-2</v>
      </c>
      <c r="H424" s="55">
        <v>0.13200000000000001</v>
      </c>
      <c r="I424" s="55">
        <v>0.184</v>
      </c>
      <c r="J424" s="55">
        <v>0.33100000000000002</v>
      </c>
      <c r="K424" s="156"/>
      <c r="L424" s="156"/>
      <c r="M424" s="156"/>
      <c r="N424" s="156"/>
      <c r="O424" s="156"/>
      <c r="P424" s="2" t="s">
        <v>162</v>
      </c>
      <c r="S424">
        <v>0.99</v>
      </c>
      <c r="T424" s="55">
        <v>3.3357142857142898E-2</v>
      </c>
      <c r="U424" s="55">
        <v>8.1000000000000003E-2</v>
      </c>
      <c r="V424" s="55">
        <v>0.13200000000000001</v>
      </c>
      <c r="W424" s="55">
        <v>0.184</v>
      </c>
      <c r="X424" s="55">
        <v>0.33100000000000002</v>
      </c>
      <c r="Y424" s="102"/>
      <c r="Z424" s="24"/>
      <c r="AA424" s="121"/>
      <c r="AB424" s="121"/>
      <c r="AD424" s="105"/>
      <c r="AE424" s="105"/>
      <c r="AF424" s="24"/>
      <c r="AG424" s="24"/>
      <c r="AH424" s="24"/>
      <c r="AI424" s="24"/>
      <c r="AJ424" s="24"/>
      <c r="AK424" s="24"/>
      <c r="AL424" s="24"/>
      <c r="AM424" s="24"/>
      <c r="AN424" s="24"/>
      <c r="AP424" s="99"/>
      <c r="AQ424" s="99"/>
      <c r="AR424" s="99"/>
      <c r="AS424" s="99"/>
      <c r="AT424" s="99"/>
      <c r="AU424" s="99"/>
      <c r="AX424">
        <v>1.08</v>
      </c>
      <c r="AY424" s="55">
        <v>3.1304761904761898E-2</v>
      </c>
      <c r="AZ424" s="55">
        <v>8.1000000000000003E-2</v>
      </c>
      <c r="BA424" s="55">
        <v>0.13200000000000001</v>
      </c>
      <c r="BB424" s="55">
        <v>0.184</v>
      </c>
      <c r="BC424" s="55">
        <v>0.33100000000000002</v>
      </c>
    </row>
    <row r="425" spans="1:55" ht="17.5" thickBot="1" x14ac:dyDescent="0.35">
      <c r="A425" t="s">
        <v>132</v>
      </c>
      <c r="B425" s="5">
        <v>1.1000000000000001</v>
      </c>
      <c r="C425" s="5">
        <f t="shared" si="33"/>
        <v>31.1</v>
      </c>
      <c r="D425" s="156"/>
      <c r="E425" s="156"/>
      <c r="F425" s="55">
        <v>3.1E-2</v>
      </c>
      <c r="G425" s="55">
        <v>8.1000000000000003E-2</v>
      </c>
      <c r="H425" s="55">
        <v>0.13200000000000001</v>
      </c>
      <c r="I425" s="55">
        <v>0.184</v>
      </c>
      <c r="J425" s="55">
        <v>0.33100000000000002</v>
      </c>
      <c r="K425" s="156"/>
      <c r="L425" s="156"/>
      <c r="M425" s="156"/>
      <c r="N425" s="156"/>
      <c r="O425" s="156"/>
      <c r="P425" s="2" t="s">
        <v>162</v>
      </c>
      <c r="S425">
        <v>1</v>
      </c>
      <c r="T425" s="55">
        <v>3.3142857142857099E-2</v>
      </c>
      <c r="U425" s="55">
        <v>8.1000000000000003E-2</v>
      </c>
      <c r="V425" s="55">
        <v>0.13200000000000001</v>
      </c>
      <c r="W425" s="55">
        <v>0.184</v>
      </c>
      <c r="X425" s="55">
        <v>0.33100000000000002</v>
      </c>
      <c r="Y425" s="102"/>
      <c r="Z425" s="24"/>
      <c r="AD425" s="105"/>
      <c r="AE425" s="105"/>
      <c r="AF425" s="24"/>
      <c r="AG425" s="24"/>
      <c r="AH425" s="24"/>
      <c r="AI425" s="24"/>
      <c r="AJ425" s="24"/>
      <c r="AK425" s="24"/>
      <c r="AL425" s="24"/>
      <c r="AM425" s="24"/>
      <c r="AN425" s="24"/>
      <c r="AP425" s="99"/>
      <c r="AQ425" s="99"/>
      <c r="AR425" s="99"/>
      <c r="AS425" s="99"/>
      <c r="AT425" s="99"/>
      <c r="AU425" s="99"/>
      <c r="AX425">
        <v>1.0900000000000001</v>
      </c>
      <c r="AY425" s="55">
        <v>3.1E-2</v>
      </c>
      <c r="AZ425" s="55">
        <v>8.1000000000000003E-2</v>
      </c>
      <c r="BA425" s="55">
        <v>0.13200000000000001</v>
      </c>
      <c r="BB425" s="55">
        <v>0.184</v>
      </c>
      <c r="BC425" s="55">
        <v>0.33100000000000002</v>
      </c>
    </row>
    <row r="426" spans="1:55" ht="17.5" thickBot="1" x14ac:dyDescent="0.35">
      <c r="A426" t="s">
        <v>132</v>
      </c>
      <c r="B426" s="5">
        <v>1.1100000000000001</v>
      </c>
      <c r="C426" s="5">
        <f t="shared" si="33"/>
        <v>31.11</v>
      </c>
      <c r="D426" s="156"/>
      <c r="E426" s="156"/>
      <c r="F426" s="55">
        <v>3.1E-2</v>
      </c>
      <c r="G426" s="55">
        <v>8.1000000000000003E-2</v>
      </c>
      <c r="H426" s="55">
        <v>0.13200000000000001</v>
      </c>
      <c r="I426" s="55">
        <v>0.184</v>
      </c>
      <c r="J426" s="55">
        <v>0.33100000000000002</v>
      </c>
      <c r="K426" s="156"/>
      <c r="L426" s="156"/>
      <c r="M426" s="156"/>
      <c r="N426" s="156"/>
      <c r="O426" s="156"/>
      <c r="P426" s="2" t="s">
        <v>162</v>
      </c>
      <c r="S426">
        <v>1.01</v>
      </c>
      <c r="T426" s="55">
        <v>3.3000000000000002E-2</v>
      </c>
      <c r="U426" s="55">
        <v>8.1000000000000003E-2</v>
      </c>
      <c r="V426" s="55">
        <v>0.13200000000000001</v>
      </c>
      <c r="W426" s="55">
        <v>0.184</v>
      </c>
      <c r="X426" s="55">
        <v>0.33100000000000002</v>
      </c>
      <c r="Y426" s="102"/>
      <c r="Z426" s="24"/>
      <c r="AA426" s="121"/>
      <c r="AB426" s="121"/>
      <c r="AD426" s="105"/>
      <c r="AE426" s="105"/>
      <c r="AF426" s="24"/>
      <c r="AG426" s="24"/>
      <c r="AH426" s="24"/>
      <c r="AI426" s="24"/>
      <c r="AJ426" s="24"/>
      <c r="AK426" s="24"/>
      <c r="AL426" s="24"/>
      <c r="AM426" s="24"/>
      <c r="AN426" s="24"/>
      <c r="AP426" s="99"/>
      <c r="AQ426" s="99"/>
      <c r="AR426" s="99"/>
      <c r="AS426" s="99"/>
      <c r="AT426" s="99"/>
      <c r="AU426" s="99"/>
      <c r="AX426">
        <v>1.1000000000000001</v>
      </c>
      <c r="AY426" s="55">
        <v>3.1E-2</v>
      </c>
      <c r="AZ426" s="55">
        <v>8.1000000000000003E-2</v>
      </c>
      <c r="BA426" s="55">
        <v>0.13200000000000001</v>
      </c>
      <c r="BB426" s="55">
        <v>0.184</v>
      </c>
      <c r="BC426" s="55">
        <v>0.33100000000000002</v>
      </c>
    </row>
    <row r="427" spans="1:55" ht="17.5" thickBot="1" x14ac:dyDescent="0.35">
      <c r="A427" t="s">
        <v>132</v>
      </c>
      <c r="B427" s="5">
        <v>1.1200000000000001</v>
      </c>
      <c r="C427" s="5">
        <f t="shared" si="33"/>
        <v>31.12</v>
      </c>
      <c r="D427" s="156"/>
      <c r="E427" s="156"/>
      <c r="F427" s="55">
        <v>3.1E-2</v>
      </c>
      <c r="G427" s="55">
        <v>8.1000000000000003E-2</v>
      </c>
      <c r="H427" s="55">
        <v>0.13200000000000001</v>
      </c>
      <c r="I427" s="55">
        <v>0.184</v>
      </c>
      <c r="J427" s="55">
        <v>0.33100000000000002</v>
      </c>
      <c r="K427" s="156"/>
      <c r="L427" s="156"/>
      <c r="M427" s="156"/>
      <c r="N427" s="156"/>
      <c r="O427" s="156"/>
      <c r="P427" s="2" t="s">
        <v>162</v>
      </c>
      <c r="S427">
        <v>1.02</v>
      </c>
      <c r="T427" s="55">
        <v>3.3000000000000002E-2</v>
      </c>
      <c r="U427" s="55">
        <v>8.1000000000000003E-2</v>
      </c>
      <c r="V427" s="55">
        <v>0.13200000000000001</v>
      </c>
      <c r="W427" s="55">
        <v>0.184</v>
      </c>
      <c r="X427" s="55">
        <v>0.33100000000000002</v>
      </c>
      <c r="Y427" s="102"/>
      <c r="Z427" s="24"/>
      <c r="AA427" s="121"/>
      <c r="AB427" s="121"/>
      <c r="AD427" s="105"/>
      <c r="AE427" s="105"/>
      <c r="AF427" s="24"/>
      <c r="AG427" s="24"/>
      <c r="AH427" s="24"/>
      <c r="AI427" s="24"/>
      <c r="AJ427" s="24"/>
      <c r="AK427" s="24"/>
      <c r="AL427" s="24"/>
      <c r="AM427" s="24"/>
      <c r="AN427" s="24"/>
      <c r="AP427" s="99"/>
      <c r="AQ427" s="99"/>
      <c r="AR427" s="99"/>
      <c r="AS427" s="99"/>
      <c r="AT427" s="99"/>
      <c r="AU427" s="99"/>
      <c r="AX427">
        <v>1.1100000000000001</v>
      </c>
      <c r="AY427" s="55">
        <v>3.1E-2</v>
      </c>
      <c r="AZ427" s="55">
        <v>8.1000000000000003E-2</v>
      </c>
      <c r="BA427" s="55">
        <v>0.13200000000000001</v>
      </c>
      <c r="BB427" s="55">
        <v>0.184</v>
      </c>
      <c r="BC427" s="55">
        <v>0.33100000000000002</v>
      </c>
    </row>
    <row r="428" spans="1:55" ht="17.5" thickBot="1" x14ac:dyDescent="0.35">
      <c r="A428" t="s">
        <v>132</v>
      </c>
      <c r="B428" s="5">
        <v>1.1299999999999999</v>
      </c>
      <c r="C428" s="5">
        <f t="shared" si="33"/>
        <v>31.13</v>
      </c>
      <c r="D428" s="156"/>
      <c r="E428" s="156"/>
      <c r="F428" s="55">
        <v>3.1E-2</v>
      </c>
      <c r="G428" s="55">
        <v>8.1000000000000003E-2</v>
      </c>
      <c r="H428" s="55">
        <v>0.13200000000000001</v>
      </c>
      <c r="I428" s="55">
        <v>0.184</v>
      </c>
      <c r="J428" s="55">
        <v>0.33100000000000002</v>
      </c>
      <c r="K428" s="156"/>
      <c r="L428" s="156"/>
      <c r="M428" s="156"/>
      <c r="N428" s="156"/>
      <c r="O428" s="156"/>
      <c r="P428" s="2" t="s">
        <v>162</v>
      </c>
      <c r="S428">
        <v>1.03</v>
      </c>
      <c r="T428" s="55">
        <v>3.3000000000000002E-2</v>
      </c>
      <c r="U428" s="55">
        <v>8.1000000000000003E-2</v>
      </c>
      <c r="V428" s="55">
        <v>0.13200000000000001</v>
      </c>
      <c r="W428" s="55">
        <v>0.184</v>
      </c>
      <c r="X428" s="55">
        <v>0.33100000000000002</v>
      </c>
      <c r="Y428" s="102"/>
      <c r="Z428" s="24"/>
      <c r="AA428" s="121"/>
      <c r="AB428" s="121"/>
      <c r="AD428" s="105"/>
      <c r="AE428" s="105"/>
      <c r="AF428" s="24"/>
      <c r="AG428" s="24"/>
      <c r="AH428" s="24"/>
      <c r="AI428" s="24"/>
      <c r="AJ428" s="24"/>
      <c r="AK428" s="24"/>
      <c r="AL428" s="24"/>
      <c r="AM428" s="24"/>
      <c r="AN428" s="24"/>
      <c r="AP428" s="99"/>
      <c r="AQ428" s="99"/>
      <c r="AR428" s="99"/>
      <c r="AS428" s="99"/>
      <c r="AT428" s="99"/>
      <c r="AU428" s="99"/>
      <c r="AX428">
        <v>1.1200000000000001</v>
      </c>
      <c r="AY428" s="55">
        <v>3.1E-2</v>
      </c>
      <c r="AZ428" s="55">
        <v>8.1000000000000003E-2</v>
      </c>
      <c r="BA428" s="55">
        <v>0.13200000000000001</v>
      </c>
      <c r="BB428" s="55">
        <v>0.184</v>
      </c>
      <c r="BC428" s="55">
        <v>0.33100000000000002</v>
      </c>
    </row>
    <row r="429" spans="1:55" ht="17.5" thickBot="1" x14ac:dyDescent="0.35">
      <c r="A429" t="s">
        <v>132</v>
      </c>
      <c r="B429" s="5">
        <v>1.1399999999999999</v>
      </c>
      <c r="C429" s="5">
        <f t="shared" si="33"/>
        <v>31.14</v>
      </c>
      <c r="D429" s="156"/>
      <c r="E429" s="156"/>
      <c r="F429" s="55">
        <v>3.1E-2</v>
      </c>
      <c r="G429" s="55">
        <v>8.1000000000000003E-2</v>
      </c>
      <c r="H429" s="55">
        <v>0.13200000000000001</v>
      </c>
      <c r="I429" s="55">
        <v>0.184</v>
      </c>
      <c r="J429" s="55">
        <v>0.33100000000000002</v>
      </c>
      <c r="K429" s="156"/>
      <c r="L429" s="156"/>
      <c r="M429" s="156"/>
      <c r="N429" s="156"/>
      <c r="O429" s="156"/>
      <c r="P429" s="2" t="s">
        <v>162</v>
      </c>
      <c r="S429">
        <v>1.04</v>
      </c>
      <c r="T429" s="55">
        <v>3.3000000000000002E-2</v>
      </c>
      <c r="U429" s="55">
        <v>8.1000000000000003E-2</v>
      </c>
      <c r="V429" s="55">
        <v>0.13200000000000001</v>
      </c>
      <c r="W429" s="55">
        <v>0.184</v>
      </c>
      <c r="X429" s="55">
        <v>0.33100000000000002</v>
      </c>
      <c r="Y429" s="102"/>
      <c r="Z429" s="24"/>
      <c r="AA429" s="121"/>
      <c r="AB429" s="121"/>
      <c r="AD429" s="105"/>
      <c r="AE429" s="105"/>
      <c r="AF429" s="24"/>
      <c r="AG429" s="24"/>
      <c r="AH429" s="24"/>
      <c r="AI429" s="24"/>
      <c r="AJ429" s="24"/>
      <c r="AK429" s="24"/>
      <c r="AL429" s="24"/>
      <c r="AM429" s="24"/>
      <c r="AN429" s="24"/>
      <c r="AP429" s="99"/>
      <c r="AQ429" s="99"/>
      <c r="AR429" s="99"/>
      <c r="AS429" s="99"/>
      <c r="AT429" s="99"/>
      <c r="AU429" s="99"/>
      <c r="AX429">
        <v>1.1299999999999999</v>
      </c>
      <c r="AY429" s="55">
        <v>3.1E-2</v>
      </c>
      <c r="AZ429" s="55">
        <v>8.1000000000000003E-2</v>
      </c>
      <c r="BA429" s="55">
        <v>0.13200000000000001</v>
      </c>
      <c r="BB429" s="55">
        <v>0.184</v>
      </c>
      <c r="BC429" s="55">
        <v>0.33100000000000002</v>
      </c>
    </row>
    <row r="430" spans="1:55" ht="17.5" thickBot="1" x14ac:dyDescent="0.35">
      <c r="A430" t="s">
        <v>132</v>
      </c>
      <c r="B430" s="5">
        <v>1.1499999999999999</v>
      </c>
      <c r="C430" s="5">
        <f t="shared" si="33"/>
        <v>31.15</v>
      </c>
      <c r="D430" s="156"/>
      <c r="E430" s="156"/>
      <c r="F430" s="55">
        <v>0.03</v>
      </c>
      <c r="G430" s="55">
        <v>8.1000000000000003E-2</v>
      </c>
      <c r="H430" s="55">
        <v>0.13200000000000001</v>
      </c>
      <c r="I430" s="55">
        <v>0.184</v>
      </c>
      <c r="J430" s="55">
        <v>0.33100000000000002</v>
      </c>
      <c r="K430" s="156"/>
      <c r="L430" s="156"/>
      <c r="M430" s="156"/>
      <c r="N430" s="156"/>
      <c r="O430" s="156"/>
      <c r="P430" s="2" t="s">
        <v>162</v>
      </c>
      <c r="S430">
        <v>1.05</v>
      </c>
      <c r="T430" s="55">
        <v>3.2000000000000001E-2</v>
      </c>
      <c r="U430" s="55">
        <v>8.1000000000000003E-2</v>
      </c>
      <c r="V430" s="55">
        <v>0.13200000000000001</v>
      </c>
      <c r="W430" s="55">
        <v>0.184</v>
      </c>
      <c r="X430" s="55">
        <v>0.33100000000000002</v>
      </c>
      <c r="Y430" s="102"/>
      <c r="Z430" s="24"/>
      <c r="AA430" s="121"/>
      <c r="AB430" s="121"/>
      <c r="AD430" s="105"/>
      <c r="AE430" s="105"/>
      <c r="AF430" s="24"/>
      <c r="AG430" s="24"/>
      <c r="AH430" s="24"/>
      <c r="AI430" s="24"/>
      <c r="AJ430" s="24"/>
      <c r="AK430" s="24"/>
      <c r="AL430" s="24"/>
      <c r="AM430" s="24"/>
      <c r="AN430" s="24"/>
      <c r="AP430" s="99"/>
      <c r="AQ430" s="99"/>
      <c r="AR430" s="99"/>
      <c r="AS430" s="99"/>
      <c r="AT430" s="99"/>
      <c r="AU430" s="99"/>
      <c r="AX430">
        <v>1.1399999999999999</v>
      </c>
      <c r="AY430" s="55">
        <v>3.1E-2</v>
      </c>
      <c r="AZ430" s="55">
        <v>8.1000000000000003E-2</v>
      </c>
      <c r="BA430" s="55">
        <v>0.13200000000000001</v>
      </c>
      <c r="BB430" s="55">
        <v>0.184</v>
      </c>
      <c r="BC430" s="55">
        <v>0.33100000000000002</v>
      </c>
    </row>
    <row r="431" spans="1:55" ht="17.5" thickBot="1" x14ac:dyDescent="0.35">
      <c r="A431" t="s">
        <v>132</v>
      </c>
      <c r="B431" s="5">
        <v>1.1599999999999999</v>
      </c>
      <c r="C431" s="5">
        <f t="shared" si="33"/>
        <v>31.16</v>
      </c>
      <c r="D431" s="156"/>
      <c r="E431" s="156"/>
      <c r="F431" s="55">
        <v>2.9866666666666701E-2</v>
      </c>
      <c r="G431" s="55">
        <v>8.1000000000000003E-2</v>
      </c>
      <c r="H431" s="55">
        <v>0.13200000000000001</v>
      </c>
      <c r="I431" s="55">
        <v>0.184</v>
      </c>
      <c r="J431" s="55">
        <v>0.33100000000000002</v>
      </c>
      <c r="K431" s="156"/>
      <c r="L431" s="156"/>
      <c r="M431" s="156"/>
      <c r="N431" s="156"/>
      <c r="O431" s="156"/>
      <c r="P431" s="2" t="s">
        <v>162</v>
      </c>
      <c r="S431">
        <v>1.06</v>
      </c>
      <c r="T431" s="55">
        <v>3.2000000000000001E-2</v>
      </c>
      <c r="U431" s="55">
        <v>8.1000000000000003E-2</v>
      </c>
      <c r="V431" s="55">
        <v>0.13200000000000001</v>
      </c>
      <c r="W431" s="55">
        <v>0.184</v>
      </c>
      <c r="X431" s="55">
        <v>0.33100000000000002</v>
      </c>
      <c r="Y431" s="102"/>
      <c r="Z431" s="24"/>
      <c r="AD431" s="105"/>
      <c r="AE431" s="105"/>
      <c r="AF431" s="24"/>
      <c r="AG431" s="24"/>
      <c r="AH431" s="24"/>
      <c r="AI431" s="24"/>
      <c r="AJ431" s="24"/>
      <c r="AK431" s="24"/>
      <c r="AL431" s="24"/>
      <c r="AM431" s="24"/>
      <c r="AN431" s="24"/>
      <c r="AP431" s="99"/>
      <c r="AQ431" s="99"/>
      <c r="AR431" s="99"/>
      <c r="AS431" s="99"/>
      <c r="AT431" s="99"/>
      <c r="AU431" s="99"/>
      <c r="AX431">
        <v>1.1499999999999999</v>
      </c>
      <c r="AY431" s="55">
        <v>0.03</v>
      </c>
      <c r="AZ431" s="55">
        <v>8.1000000000000003E-2</v>
      </c>
      <c r="BA431" s="55">
        <v>0.13200000000000001</v>
      </c>
      <c r="BB431" s="55">
        <v>0.184</v>
      </c>
      <c r="BC431" s="55">
        <v>0.33100000000000002</v>
      </c>
    </row>
    <row r="432" spans="1:55" ht="17.5" thickBot="1" x14ac:dyDescent="0.35">
      <c r="A432" t="s">
        <v>132</v>
      </c>
      <c r="B432" s="5">
        <v>1.17</v>
      </c>
      <c r="C432" s="5">
        <f t="shared" ref="C432:C495" si="34">VALUE(SUBSTITUTE(3&amp;B432," ",""))</f>
        <v>31.17</v>
      </c>
      <c r="D432" s="156"/>
      <c r="E432" s="156"/>
      <c r="F432" s="55">
        <v>2.96380952380952E-2</v>
      </c>
      <c r="G432" s="55">
        <v>8.1000000000000003E-2</v>
      </c>
      <c r="H432" s="55">
        <v>0.13200000000000001</v>
      </c>
      <c r="I432" s="55">
        <v>0.184</v>
      </c>
      <c r="J432" s="55">
        <v>0.33100000000000002</v>
      </c>
      <c r="K432" s="156"/>
      <c r="L432" s="156"/>
      <c r="M432" s="156"/>
      <c r="N432" s="156"/>
      <c r="O432" s="156"/>
      <c r="P432" s="2" t="s">
        <v>162</v>
      </c>
      <c r="S432">
        <v>1.07</v>
      </c>
      <c r="T432" s="55">
        <v>3.1533333333333302E-2</v>
      </c>
      <c r="U432" s="55">
        <v>8.1000000000000003E-2</v>
      </c>
      <c r="V432" s="55">
        <v>0.13200000000000001</v>
      </c>
      <c r="W432" s="55">
        <v>0.184</v>
      </c>
      <c r="X432" s="55">
        <v>0.33100000000000002</v>
      </c>
      <c r="Y432" s="102"/>
      <c r="Z432" s="24"/>
      <c r="AD432" s="105"/>
      <c r="AE432" s="105"/>
      <c r="AF432" s="24"/>
      <c r="AG432" s="24"/>
      <c r="AH432" s="24"/>
      <c r="AI432" s="24"/>
      <c r="AJ432" s="24"/>
      <c r="AK432" s="24"/>
      <c r="AL432" s="24"/>
      <c r="AM432" s="24"/>
      <c r="AN432" s="24"/>
      <c r="AP432" s="99"/>
      <c r="AQ432" s="99"/>
      <c r="AR432" s="99"/>
      <c r="AS432" s="99"/>
      <c r="AT432" s="99"/>
      <c r="AU432" s="99"/>
      <c r="AX432">
        <v>1.1599999999999999</v>
      </c>
      <c r="AY432" s="55">
        <v>2.9866666666666701E-2</v>
      </c>
      <c r="AZ432" s="55">
        <v>8.1000000000000003E-2</v>
      </c>
      <c r="BA432" s="55">
        <v>0.13200000000000001</v>
      </c>
      <c r="BB432" s="55">
        <v>0.184</v>
      </c>
      <c r="BC432" s="55">
        <v>0.33100000000000002</v>
      </c>
    </row>
    <row r="433" spans="1:55" ht="17.5" thickBot="1" x14ac:dyDescent="0.35">
      <c r="A433" t="s">
        <v>132</v>
      </c>
      <c r="B433" s="5">
        <v>1.18</v>
      </c>
      <c r="C433" s="5">
        <f t="shared" si="34"/>
        <v>31.18</v>
      </c>
      <c r="D433" s="156"/>
      <c r="E433" s="156"/>
      <c r="F433" s="55">
        <v>2.9409523809523799E-2</v>
      </c>
      <c r="G433" s="55">
        <v>8.1000000000000003E-2</v>
      </c>
      <c r="H433" s="55">
        <v>0.13200000000000001</v>
      </c>
      <c r="I433" s="55">
        <v>0.184</v>
      </c>
      <c r="J433" s="55">
        <v>0.33100000000000002</v>
      </c>
      <c r="K433" s="156"/>
      <c r="L433" s="156"/>
      <c r="M433" s="156"/>
      <c r="N433" s="156"/>
      <c r="O433" s="156"/>
      <c r="P433" s="2" t="s">
        <v>162</v>
      </c>
      <c r="S433">
        <v>1.08</v>
      </c>
      <c r="T433" s="55">
        <v>3.1304761904761898E-2</v>
      </c>
      <c r="U433" s="55">
        <v>8.1000000000000003E-2</v>
      </c>
      <c r="V433" s="55">
        <v>0.13200000000000001</v>
      </c>
      <c r="W433" s="55">
        <v>0.184</v>
      </c>
      <c r="X433" s="55">
        <v>0.33100000000000002</v>
      </c>
      <c r="Y433" s="102"/>
      <c r="Z433" s="24"/>
      <c r="AD433" s="105"/>
      <c r="AE433" s="105"/>
      <c r="AF433" s="24"/>
      <c r="AG433" s="24"/>
      <c r="AH433" s="24"/>
      <c r="AI433" s="24"/>
      <c r="AJ433" s="24"/>
      <c r="AK433" s="24"/>
      <c r="AL433" s="24"/>
      <c r="AM433" s="24"/>
      <c r="AN433" s="24"/>
      <c r="AP433" s="99"/>
      <c r="AQ433" s="99"/>
      <c r="AR433" s="99"/>
      <c r="AS433" s="99"/>
      <c r="AT433" s="99"/>
      <c r="AU433" s="99"/>
      <c r="AX433">
        <v>1.17</v>
      </c>
      <c r="AY433" s="55">
        <v>2.96380952380952E-2</v>
      </c>
      <c r="AZ433" s="55">
        <v>8.1000000000000003E-2</v>
      </c>
      <c r="BA433" s="55">
        <v>0.13200000000000001</v>
      </c>
      <c r="BB433" s="55">
        <v>0.184</v>
      </c>
      <c r="BC433" s="55">
        <v>0.33100000000000002</v>
      </c>
    </row>
    <row r="434" spans="1:55" ht="17.5" thickBot="1" x14ac:dyDescent="0.35">
      <c r="A434" t="s">
        <v>132</v>
      </c>
      <c r="B434" s="5">
        <v>1.19</v>
      </c>
      <c r="C434" s="5">
        <f t="shared" si="34"/>
        <v>31.19</v>
      </c>
      <c r="D434" s="156"/>
      <c r="E434" s="156"/>
      <c r="F434" s="55">
        <v>2.9180952380952401E-2</v>
      </c>
      <c r="G434" s="55">
        <v>8.1000000000000003E-2</v>
      </c>
      <c r="H434" s="55">
        <v>0.13200000000000001</v>
      </c>
      <c r="I434" s="55">
        <v>0.184</v>
      </c>
      <c r="J434" s="55">
        <v>0.33100000000000002</v>
      </c>
      <c r="K434" s="156"/>
      <c r="L434" s="156"/>
      <c r="M434" s="156"/>
      <c r="N434" s="156"/>
      <c r="O434" s="156"/>
      <c r="P434" s="2" t="s">
        <v>162</v>
      </c>
      <c r="S434">
        <v>1.0900000000000001</v>
      </c>
      <c r="T434" s="55">
        <v>3.1E-2</v>
      </c>
      <c r="U434" s="55">
        <v>8.1000000000000003E-2</v>
      </c>
      <c r="V434" s="55">
        <v>0.13200000000000001</v>
      </c>
      <c r="W434" s="55">
        <v>0.184</v>
      </c>
      <c r="X434" s="55">
        <v>0.33100000000000002</v>
      </c>
      <c r="Y434" s="102"/>
      <c r="Z434" s="24"/>
      <c r="AA434" s="121"/>
      <c r="AB434" s="121"/>
      <c r="AD434" s="105"/>
      <c r="AE434" s="105"/>
      <c r="AF434" s="24"/>
      <c r="AG434" s="24"/>
      <c r="AH434" s="24"/>
      <c r="AI434" s="24"/>
      <c r="AJ434" s="24"/>
      <c r="AK434" s="24"/>
      <c r="AL434" s="24"/>
      <c r="AM434" s="24"/>
      <c r="AN434" s="24"/>
      <c r="AP434" s="99"/>
      <c r="AQ434" s="99"/>
      <c r="AR434" s="99"/>
      <c r="AS434" s="99"/>
      <c r="AT434" s="99"/>
      <c r="AU434" s="99"/>
      <c r="AX434">
        <v>1.18</v>
      </c>
      <c r="AY434" s="55">
        <v>2.9409523809523799E-2</v>
      </c>
      <c r="AZ434" s="55">
        <v>8.1000000000000003E-2</v>
      </c>
      <c r="BA434" s="55">
        <v>0.13200000000000001</v>
      </c>
      <c r="BB434" s="55">
        <v>0.184</v>
      </c>
      <c r="BC434" s="55">
        <v>0.33100000000000002</v>
      </c>
    </row>
    <row r="435" spans="1:55" ht="17.5" thickBot="1" x14ac:dyDescent="0.35">
      <c r="A435" t="s">
        <v>132</v>
      </c>
      <c r="B435" s="5">
        <v>1.2</v>
      </c>
      <c r="C435" s="5">
        <f t="shared" si="34"/>
        <v>31.2</v>
      </c>
      <c r="D435" s="156"/>
      <c r="E435" s="156"/>
      <c r="F435" s="55">
        <v>2.89523809523809E-2</v>
      </c>
      <c r="G435" s="55">
        <v>8.1000000000000003E-2</v>
      </c>
      <c r="H435" s="55">
        <v>0.13200000000000001</v>
      </c>
      <c r="I435" s="55">
        <v>0.184</v>
      </c>
      <c r="J435" s="55">
        <v>0.33100000000000002</v>
      </c>
      <c r="K435" s="156"/>
      <c r="L435" s="156"/>
      <c r="M435" s="156"/>
      <c r="N435" s="156"/>
      <c r="O435" s="156"/>
      <c r="P435" s="2" t="s">
        <v>162</v>
      </c>
      <c r="S435">
        <v>1.1000000000000001</v>
      </c>
      <c r="T435" s="55">
        <v>3.1E-2</v>
      </c>
      <c r="U435" s="55">
        <v>8.1000000000000003E-2</v>
      </c>
      <c r="V435" s="55">
        <v>0.13200000000000001</v>
      </c>
      <c r="W435" s="55">
        <v>0.184</v>
      </c>
      <c r="X435" s="55">
        <v>0.33100000000000002</v>
      </c>
      <c r="Y435" s="102"/>
      <c r="Z435" s="24"/>
      <c r="AA435" s="121"/>
      <c r="AB435" s="121"/>
      <c r="AD435" s="105"/>
      <c r="AE435" s="105"/>
      <c r="AF435" s="24"/>
      <c r="AG435" s="24"/>
      <c r="AH435" s="24"/>
      <c r="AI435" s="24"/>
      <c r="AJ435" s="24"/>
      <c r="AK435" s="24"/>
      <c r="AL435" s="24"/>
      <c r="AM435" s="24"/>
      <c r="AN435" s="24"/>
      <c r="AP435" s="99"/>
      <c r="AQ435" s="99"/>
      <c r="AR435" s="99"/>
      <c r="AS435" s="99"/>
      <c r="AT435" s="99"/>
      <c r="AU435" s="99"/>
      <c r="AX435">
        <v>1.19</v>
      </c>
      <c r="AY435" s="55">
        <v>2.9180952380952401E-2</v>
      </c>
      <c r="AZ435" s="55">
        <v>8.1000000000000003E-2</v>
      </c>
      <c r="BA435" s="55">
        <v>0.13200000000000001</v>
      </c>
      <c r="BB435" s="55">
        <v>0.184</v>
      </c>
      <c r="BC435" s="55">
        <v>0.33100000000000002</v>
      </c>
    </row>
    <row r="436" spans="1:55" ht="17.5" thickBot="1" x14ac:dyDescent="0.35">
      <c r="A436" t="s">
        <v>132</v>
      </c>
      <c r="B436" s="5">
        <v>1.21</v>
      </c>
      <c r="C436" s="5">
        <f t="shared" si="34"/>
        <v>31.21</v>
      </c>
      <c r="D436" s="156"/>
      <c r="E436" s="156"/>
      <c r="F436" s="55">
        <v>2.9000000000000001E-2</v>
      </c>
      <c r="G436" s="55">
        <v>8.1000000000000003E-2</v>
      </c>
      <c r="H436" s="55">
        <v>0.13200000000000001</v>
      </c>
      <c r="I436" s="55">
        <v>0.184</v>
      </c>
      <c r="J436" s="55">
        <v>0.33100000000000002</v>
      </c>
      <c r="K436" s="156"/>
      <c r="L436" s="156"/>
      <c r="M436" s="156"/>
      <c r="N436" s="156"/>
      <c r="O436" s="156"/>
      <c r="P436" s="2" t="s">
        <v>162</v>
      </c>
      <c r="S436">
        <v>1.1100000000000001</v>
      </c>
      <c r="T436" s="55">
        <v>3.1E-2</v>
      </c>
      <c r="U436" s="55">
        <v>8.1000000000000003E-2</v>
      </c>
      <c r="V436" s="55">
        <v>0.13200000000000001</v>
      </c>
      <c r="W436" s="55">
        <v>0.184</v>
      </c>
      <c r="X436" s="55">
        <v>0.33100000000000002</v>
      </c>
      <c r="Y436" s="102"/>
      <c r="Z436" s="24"/>
      <c r="AA436" s="121"/>
      <c r="AB436" s="121"/>
      <c r="AD436" s="105"/>
      <c r="AE436" s="105"/>
      <c r="AF436" s="24"/>
      <c r="AG436" s="24"/>
      <c r="AH436" s="24"/>
      <c r="AI436" s="24"/>
      <c r="AJ436" s="24"/>
      <c r="AK436" s="24"/>
      <c r="AL436" s="24"/>
      <c r="AM436" s="24"/>
      <c r="AN436" s="24"/>
      <c r="AP436" s="99"/>
      <c r="AQ436" s="99"/>
      <c r="AR436" s="99"/>
      <c r="AS436" s="99"/>
      <c r="AT436" s="99"/>
      <c r="AU436" s="99"/>
      <c r="AX436">
        <v>1.2</v>
      </c>
      <c r="AY436" s="55">
        <v>2.89523809523809E-2</v>
      </c>
      <c r="AZ436" s="55">
        <v>8.1000000000000003E-2</v>
      </c>
      <c r="BA436" s="55">
        <v>0.13200000000000001</v>
      </c>
      <c r="BB436" s="55">
        <v>0.184</v>
      </c>
      <c r="BC436" s="55">
        <v>0.33100000000000002</v>
      </c>
    </row>
    <row r="437" spans="1:55" ht="17.5" thickBot="1" x14ac:dyDescent="0.35">
      <c r="A437" t="s">
        <v>132</v>
      </c>
      <c r="B437" s="5">
        <v>1.22</v>
      </c>
      <c r="C437" s="5">
        <f t="shared" si="34"/>
        <v>31.22</v>
      </c>
      <c r="D437" s="156"/>
      <c r="E437" s="156"/>
      <c r="F437" s="55">
        <v>2.9000000000000001E-2</v>
      </c>
      <c r="G437" s="55">
        <v>8.1000000000000003E-2</v>
      </c>
      <c r="H437" s="55">
        <v>0.13200000000000001</v>
      </c>
      <c r="I437" s="55">
        <v>0.184</v>
      </c>
      <c r="J437" s="55">
        <v>0.33100000000000002</v>
      </c>
      <c r="K437" s="156"/>
      <c r="L437" s="156"/>
      <c r="M437" s="156"/>
      <c r="N437" s="156"/>
      <c r="O437" s="156"/>
      <c r="P437" s="2" t="s">
        <v>162</v>
      </c>
      <c r="S437">
        <v>1.1200000000000001</v>
      </c>
      <c r="T437" s="55">
        <v>3.1E-2</v>
      </c>
      <c r="U437" s="55">
        <v>8.1000000000000003E-2</v>
      </c>
      <c r="V437" s="55">
        <v>0.13200000000000001</v>
      </c>
      <c r="W437" s="55">
        <v>0.184</v>
      </c>
      <c r="X437" s="55">
        <v>0.33100000000000002</v>
      </c>
      <c r="Y437" s="102"/>
      <c r="Z437" s="24"/>
      <c r="AA437" s="121"/>
      <c r="AB437" s="121"/>
      <c r="AD437" s="105"/>
      <c r="AE437" s="105"/>
      <c r="AF437" s="24"/>
      <c r="AG437" s="24"/>
      <c r="AH437" s="24"/>
      <c r="AI437" s="24"/>
      <c r="AJ437" s="24"/>
      <c r="AK437" s="24"/>
      <c r="AL437" s="24"/>
      <c r="AM437" s="24"/>
      <c r="AN437" s="24"/>
      <c r="AP437" s="99"/>
      <c r="AQ437" s="99"/>
      <c r="AR437" s="99"/>
      <c r="AS437" s="99"/>
      <c r="AT437" s="99"/>
      <c r="AU437" s="99"/>
      <c r="AX437">
        <v>1.21</v>
      </c>
      <c r="AY437" s="55">
        <v>2.9000000000000001E-2</v>
      </c>
      <c r="AZ437" s="55">
        <v>8.1000000000000003E-2</v>
      </c>
      <c r="BA437" s="55">
        <v>0.13200000000000001</v>
      </c>
      <c r="BB437" s="55">
        <v>0.184</v>
      </c>
      <c r="BC437" s="55">
        <v>0.33100000000000002</v>
      </c>
    </row>
    <row r="438" spans="1:55" ht="17.5" thickBot="1" x14ac:dyDescent="0.35">
      <c r="A438" t="s">
        <v>132</v>
      </c>
      <c r="B438" s="5">
        <v>1.23</v>
      </c>
      <c r="C438" s="5">
        <f t="shared" si="34"/>
        <v>31.23</v>
      </c>
      <c r="D438" s="156"/>
      <c r="E438" s="156"/>
      <c r="F438" s="55">
        <v>2.8000000000000001E-2</v>
      </c>
      <c r="G438" s="55">
        <v>8.1000000000000003E-2</v>
      </c>
      <c r="H438" s="55">
        <v>0.13200000000000001</v>
      </c>
      <c r="I438" s="55">
        <v>0.184</v>
      </c>
      <c r="J438" s="55">
        <v>0.33100000000000002</v>
      </c>
      <c r="K438" s="156"/>
      <c r="L438" s="156"/>
      <c r="M438" s="156"/>
      <c r="N438" s="156"/>
      <c r="O438" s="156"/>
      <c r="P438" s="2" t="s">
        <v>162</v>
      </c>
      <c r="S438">
        <v>1.1299999999999999</v>
      </c>
      <c r="T438" s="55">
        <v>3.1E-2</v>
      </c>
      <c r="U438" s="55">
        <v>8.1000000000000003E-2</v>
      </c>
      <c r="V438" s="55">
        <v>0.13200000000000001</v>
      </c>
      <c r="W438" s="55">
        <v>0.184</v>
      </c>
      <c r="X438" s="55">
        <v>0.33100000000000002</v>
      </c>
      <c r="Y438" s="102"/>
      <c r="Z438" s="24"/>
      <c r="AA438" s="121"/>
      <c r="AB438" s="121"/>
      <c r="AD438" s="105"/>
      <c r="AE438" s="105"/>
      <c r="AF438" s="24"/>
      <c r="AG438" s="24"/>
      <c r="AH438" s="24"/>
      <c r="AI438" s="24"/>
      <c r="AJ438" s="24"/>
      <c r="AK438" s="24"/>
      <c r="AL438" s="24"/>
      <c r="AM438" s="24"/>
      <c r="AN438" s="24"/>
      <c r="AP438" s="99"/>
      <c r="AQ438" s="99"/>
      <c r="AR438" s="99"/>
      <c r="AS438" s="99"/>
      <c r="AT438" s="99"/>
      <c r="AU438" s="99"/>
      <c r="AX438">
        <v>1.22</v>
      </c>
      <c r="AY438" s="55">
        <v>2.9000000000000001E-2</v>
      </c>
      <c r="AZ438" s="55">
        <v>8.1000000000000003E-2</v>
      </c>
      <c r="BA438" s="55">
        <v>0.13200000000000001</v>
      </c>
      <c r="BB438" s="55">
        <v>0.184</v>
      </c>
      <c r="BC438" s="55">
        <v>0.33100000000000002</v>
      </c>
    </row>
    <row r="439" spans="1:55" ht="17.5" thickBot="1" x14ac:dyDescent="0.35">
      <c r="A439" t="s">
        <v>132</v>
      </c>
      <c r="B439" s="5">
        <v>1.24</v>
      </c>
      <c r="C439" s="5">
        <f t="shared" si="34"/>
        <v>31.24</v>
      </c>
      <c r="D439" s="156"/>
      <c r="E439" s="156"/>
      <c r="F439" s="55">
        <v>2.8000000000000001E-2</v>
      </c>
      <c r="G439" s="55">
        <v>8.1000000000000003E-2</v>
      </c>
      <c r="H439" s="55">
        <v>0.13200000000000001</v>
      </c>
      <c r="I439" s="55">
        <v>0.184</v>
      </c>
      <c r="J439" s="55">
        <v>0.33100000000000002</v>
      </c>
      <c r="K439" s="156"/>
      <c r="L439" s="156"/>
      <c r="M439" s="156"/>
      <c r="N439" s="156"/>
      <c r="O439" s="156"/>
      <c r="P439" s="2" t="s">
        <v>162</v>
      </c>
      <c r="S439">
        <v>1.1399999999999999</v>
      </c>
      <c r="T439" s="55">
        <v>3.1E-2</v>
      </c>
      <c r="U439" s="55">
        <v>8.1000000000000003E-2</v>
      </c>
      <c r="V439" s="55">
        <v>0.13200000000000001</v>
      </c>
      <c r="W439" s="55">
        <v>0.184</v>
      </c>
      <c r="X439" s="55">
        <v>0.33100000000000002</v>
      </c>
      <c r="Y439" s="102"/>
      <c r="Z439" s="24"/>
      <c r="AA439" s="121"/>
      <c r="AB439" s="121"/>
      <c r="AD439" s="105"/>
      <c r="AE439" s="105"/>
      <c r="AF439" s="24"/>
      <c r="AG439" s="24"/>
      <c r="AH439" s="24"/>
      <c r="AI439" s="24"/>
      <c r="AJ439" s="24"/>
      <c r="AK439" s="24"/>
      <c r="AL439" s="24"/>
      <c r="AM439" s="24"/>
      <c r="AN439" s="24"/>
      <c r="AP439" s="99"/>
      <c r="AQ439" s="99"/>
      <c r="AR439" s="99"/>
      <c r="AS439" s="99"/>
      <c r="AT439" s="99"/>
      <c r="AU439" s="99"/>
      <c r="AX439">
        <v>1.23</v>
      </c>
      <c r="AY439" s="55">
        <v>2.8000000000000001E-2</v>
      </c>
      <c r="AZ439" s="55">
        <v>8.1000000000000003E-2</v>
      </c>
      <c r="BA439" s="55">
        <v>0.13200000000000001</v>
      </c>
      <c r="BB439" s="55">
        <v>0.184</v>
      </c>
      <c r="BC439" s="55">
        <v>0.33100000000000002</v>
      </c>
    </row>
    <row r="440" spans="1:55" ht="17.5" thickBot="1" x14ac:dyDescent="0.35">
      <c r="A440" t="s">
        <v>132</v>
      </c>
      <c r="B440" s="5">
        <v>1.25</v>
      </c>
      <c r="C440" s="5">
        <f t="shared" si="34"/>
        <v>31.25</v>
      </c>
      <c r="D440" s="156"/>
      <c r="E440" s="156"/>
      <c r="F440" s="55">
        <v>2.8000000000000001E-2</v>
      </c>
      <c r="G440" s="55">
        <v>8.1000000000000003E-2</v>
      </c>
      <c r="H440" s="55">
        <v>0.13200000000000001</v>
      </c>
      <c r="I440" s="55">
        <v>0.184</v>
      </c>
      <c r="J440" s="55">
        <v>0.33100000000000002</v>
      </c>
      <c r="K440" s="156"/>
      <c r="L440" s="156"/>
      <c r="M440" s="156"/>
      <c r="N440" s="156"/>
      <c r="O440" s="156"/>
      <c r="P440" s="2" t="s">
        <v>162</v>
      </c>
      <c r="S440">
        <v>1.1499999999999999</v>
      </c>
      <c r="T440" s="55">
        <v>0.03</v>
      </c>
      <c r="U440" s="55">
        <v>8.1000000000000003E-2</v>
      </c>
      <c r="V440" s="55">
        <v>0.13200000000000001</v>
      </c>
      <c r="W440" s="55">
        <v>0.184</v>
      </c>
      <c r="X440" s="55">
        <v>0.33100000000000002</v>
      </c>
      <c r="Y440" s="102"/>
      <c r="Z440" s="24"/>
      <c r="AB440" s="122"/>
      <c r="AD440" s="105"/>
      <c r="AE440" s="105"/>
      <c r="AF440" s="24"/>
      <c r="AG440" s="24"/>
      <c r="AH440" s="24"/>
      <c r="AI440" s="24"/>
      <c r="AJ440" s="24"/>
      <c r="AK440" s="24"/>
      <c r="AL440" s="24"/>
      <c r="AM440" s="24"/>
      <c r="AN440" s="24"/>
      <c r="AP440" s="99"/>
      <c r="AQ440" s="99"/>
      <c r="AR440" s="99"/>
      <c r="AS440" s="99"/>
      <c r="AT440" s="99"/>
      <c r="AU440" s="99"/>
      <c r="AX440">
        <v>1.24</v>
      </c>
      <c r="AY440" s="55">
        <v>2.8000000000000001E-2</v>
      </c>
      <c r="AZ440" s="55">
        <v>8.1000000000000003E-2</v>
      </c>
      <c r="BA440" s="55">
        <v>0.13200000000000001</v>
      </c>
      <c r="BB440" s="55">
        <v>0.184</v>
      </c>
      <c r="BC440" s="55">
        <v>0.33100000000000002</v>
      </c>
    </row>
    <row r="441" spans="1:55" ht="17.5" thickBot="1" x14ac:dyDescent="0.35">
      <c r="A441" t="s">
        <v>132</v>
      </c>
      <c r="B441" s="5">
        <v>1.26</v>
      </c>
      <c r="C441" s="5">
        <f t="shared" si="34"/>
        <v>31.26</v>
      </c>
      <c r="D441" s="156"/>
      <c r="E441" s="156"/>
      <c r="F441" s="55">
        <v>2.8000000000000001E-2</v>
      </c>
      <c r="G441" s="55">
        <v>8.1000000000000003E-2</v>
      </c>
      <c r="H441" s="55">
        <v>0.13200000000000001</v>
      </c>
      <c r="I441" s="55">
        <v>0.184</v>
      </c>
      <c r="J441" s="55">
        <v>0.33100000000000002</v>
      </c>
      <c r="K441" s="156"/>
      <c r="L441" s="156"/>
      <c r="M441" s="156"/>
      <c r="N441" s="156"/>
      <c r="O441" s="156"/>
      <c r="P441" s="2" t="s">
        <v>162</v>
      </c>
      <c r="S441">
        <v>1.1599999999999999</v>
      </c>
      <c r="T441" s="55">
        <v>2.9866666666666701E-2</v>
      </c>
      <c r="U441" s="55">
        <v>8.1000000000000003E-2</v>
      </c>
      <c r="V441" s="55">
        <v>0.13200000000000001</v>
      </c>
      <c r="W441" s="55">
        <v>0.184</v>
      </c>
      <c r="X441" s="55">
        <v>0.33100000000000002</v>
      </c>
      <c r="Y441" s="102"/>
      <c r="Z441" s="24"/>
      <c r="AB441" s="122"/>
      <c r="AD441" s="105"/>
      <c r="AE441" s="105"/>
      <c r="AF441" s="24"/>
      <c r="AG441" s="24"/>
      <c r="AH441" s="24"/>
      <c r="AI441" s="24"/>
      <c r="AJ441" s="24"/>
      <c r="AK441" s="24"/>
      <c r="AL441" s="24"/>
      <c r="AM441" s="24"/>
      <c r="AN441" s="24"/>
      <c r="AP441" s="99"/>
      <c r="AQ441" s="99"/>
      <c r="AR441" s="99"/>
      <c r="AS441" s="99"/>
      <c r="AT441" s="99"/>
      <c r="AU441" s="99"/>
      <c r="AX441">
        <v>1.25</v>
      </c>
      <c r="AY441" s="55">
        <v>2.8000000000000001E-2</v>
      </c>
      <c r="AZ441" s="55">
        <v>8.1000000000000003E-2</v>
      </c>
      <c r="BA441" s="55">
        <v>0.13200000000000001</v>
      </c>
      <c r="BB441" s="55">
        <v>0.184</v>
      </c>
      <c r="BC441" s="55">
        <v>0.33100000000000002</v>
      </c>
    </row>
    <row r="442" spans="1:55" ht="17.5" thickBot="1" x14ac:dyDescent="0.35">
      <c r="A442" t="s">
        <v>132</v>
      </c>
      <c r="B442" s="5">
        <v>1.27</v>
      </c>
      <c r="C442" s="5">
        <f t="shared" si="34"/>
        <v>31.27</v>
      </c>
      <c r="D442" s="156"/>
      <c r="E442" s="156"/>
      <c r="F442" s="55">
        <v>2.7E-2</v>
      </c>
      <c r="G442" s="55">
        <v>8.1000000000000003E-2</v>
      </c>
      <c r="H442" s="55">
        <v>0.13200000000000001</v>
      </c>
      <c r="I442" s="55">
        <v>0.184</v>
      </c>
      <c r="J442" s="55">
        <v>0.33100000000000002</v>
      </c>
      <c r="K442" s="156"/>
      <c r="L442" s="156"/>
      <c r="M442" s="156"/>
      <c r="N442" s="156"/>
      <c r="O442" s="156"/>
      <c r="P442" s="2" t="s">
        <v>162</v>
      </c>
      <c r="S442">
        <v>1.17</v>
      </c>
      <c r="T442" s="55">
        <v>2.96380952380952E-2</v>
      </c>
      <c r="U442" s="55">
        <v>8.1000000000000003E-2</v>
      </c>
      <c r="V442" s="55">
        <v>0.13200000000000001</v>
      </c>
      <c r="W442" s="55">
        <v>0.184</v>
      </c>
      <c r="X442" s="55">
        <v>0.33100000000000002</v>
      </c>
      <c r="Y442" s="102"/>
      <c r="Z442" s="24"/>
      <c r="AA442" s="121"/>
      <c r="AB442" s="121"/>
      <c r="AD442" s="105"/>
      <c r="AE442" s="105"/>
      <c r="AF442" s="24"/>
      <c r="AG442" s="24"/>
      <c r="AH442" s="24"/>
      <c r="AI442" s="24"/>
      <c r="AJ442" s="24"/>
      <c r="AK442" s="24"/>
      <c r="AL442" s="24"/>
      <c r="AM442" s="24"/>
      <c r="AN442" s="24"/>
      <c r="AP442" s="99"/>
      <c r="AQ442" s="99"/>
      <c r="AR442" s="99"/>
      <c r="AS442" s="99"/>
      <c r="AT442" s="99"/>
      <c r="AU442" s="99"/>
      <c r="AX442">
        <v>1.26</v>
      </c>
      <c r="AY442" s="55">
        <v>2.8000000000000001E-2</v>
      </c>
      <c r="AZ442" s="55">
        <v>8.1000000000000003E-2</v>
      </c>
      <c r="BA442" s="55">
        <v>0.13200000000000001</v>
      </c>
      <c r="BB442" s="55">
        <v>0.184</v>
      </c>
      <c r="BC442" s="55">
        <v>0.33100000000000002</v>
      </c>
    </row>
    <row r="443" spans="1:55" ht="17.5" thickBot="1" x14ac:dyDescent="0.35">
      <c r="A443" t="s">
        <v>132</v>
      </c>
      <c r="B443" s="5">
        <v>1.28</v>
      </c>
      <c r="C443" s="5">
        <f t="shared" si="34"/>
        <v>31.28</v>
      </c>
      <c r="D443" s="156"/>
      <c r="E443" s="156"/>
      <c r="F443" s="55">
        <v>2.7E-2</v>
      </c>
      <c r="G443" s="55">
        <v>8.1000000000000003E-2</v>
      </c>
      <c r="H443" s="55">
        <v>0.13200000000000001</v>
      </c>
      <c r="I443" s="55">
        <v>0.184</v>
      </c>
      <c r="J443" s="55">
        <v>0.33100000000000002</v>
      </c>
      <c r="K443" s="156"/>
      <c r="L443" s="156"/>
      <c r="M443" s="156"/>
      <c r="N443" s="156"/>
      <c r="O443" s="156"/>
      <c r="P443" s="2" t="s">
        <v>162</v>
      </c>
      <c r="S443">
        <v>1.18</v>
      </c>
      <c r="T443" s="55">
        <v>2.9409523809523799E-2</v>
      </c>
      <c r="U443" s="55">
        <v>8.1000000000000003E-2</v>
      </c>
      <c r="V443" s="55">
        <v>0.13200000000000001</v>
      </c>
      <c r="W443" s="55">
        <v>0.184</v>
      </c>
      <c r="X443" s="55">
        <v>0.33100000000000002</v>
      </c>
      <c r="Y443" s="102"/>
      <c r="Z443" s="24"/>
      <c r="AA443" s="121"/>
      <c r="AB443" s="121"/>
      <c r="AD443" s="105"/>
      <c r="AE443" s="105"/>
      <c r="AF443" s="24"/>
      <c r="AG443" s="24"/>
      <c r="AH443" s="24"/>
      <c r="AI443" s="24"/>
      <c r="AJ443" s="24"/>
      <c r="AK443" s="24"/>
      <c r="AL443" s="24"/>
      <c r="AM443" s="24"/>
      <c r="AN443" s="24"/>
      <c r="AP443" s="99"/>
      <c r="AQ443" s="99"/>
      <c r="AR443" s="99"/>
      <c r="AS443" s="99"/>
      <c r="AT443" s="99"/>
      <c r="AU443" s="99"/>
      <c r="AX443">
        <v>1.27</v>
      </c>
      <c r="AY443" s="55">
        <v>2.7E-2</v>
      </c>
      <c r="AZ443" s="55">
        <v>8.1000000000000003E-2</v>
      </c>
      <c r="BA443" s="55">
        <v>0.13200000000000001</v>
      </c>
      <c r="BB443" s="55">
        <v>0.184</v>
      </c>
      <c r="BC443" s="55">
        <v>0.33100000000000002</v>
      </c>
    </row>
    <row r="444" spans="1:55" ht="17.5" thickBot="1" x14ac:dyDescent="0.35">
      <c r="A444" t="s">
        <v>132</v>
      </c>
      <c r="B444" s="5">
        <v>1.29</v>
      </c>
      <c r="C444" s="5">
        <f t="shared" si="34"/>
        <v>31.29</v>
      </c>
      <c r="D444" s="156"/>
      <c r="E444" s="156"/>
      <c r="F444" s="55">
        <v>2.7E-2</v>
      </c>
      <c r="G444" s="55">
        <v>8.1000000000000003E-2</v>
      </c>
      <c r="H444" s="55">
        <v>0.13200000000000001</v>
      </c>
      <c r="I444" s="55">
        <v>0.184</v>
      </c>
      <c r="J444" s="55">
        <v>0.33100000000000002</v>
      </c>
      <c r="K444" s="156"/>
      <c r="L444" s="156"/>
      <c r="M444" s="156"/>
      <c r="N444" s="156"/>
      <c r="O444" s="156"/>
      <c r="P444" s="2" t="s">
        <v>162</v>
      </c>
      <c r="S444">
        <v>1.19</v>
      </c>
      <c r="T444" s="55">
        <v>2.9180952380952401E-2</v>
      </c>
      <c r="U444" s="55">
        <v>8.1000000000000003E-2</v>
      </c>
      <c r="V444" s="55">
        <v>0.13200000000000001</v>
      </c>
      <c r="W444" s="55">
        <v>0.184</v>
      </c>
      <c r="X444" s="55">
        <v>0.33100000000000002</v>
      </c>
      <c r="Y444" s="102"/>
      <c r="Z444" s="24"/>
      <c r="AA444" s="121"/>
      <c r="AB444" s="121"/>
      <c r="AD444" s="105"/>
      <c r="AE444" s="105"/>
      <c r="AF444" s="24"/>
      <c r="AG444" s="24"/>
      <c r="AH444" s="24"/>
      <c r="AI444" s="24"/>
      <c r="AJ444" s="24"/>
      <c r="AK444" s="24"/>
      <c r="AL444" s="24"/>
      <c r="AM444" s="24"/>
      <c r="AN444" s="24"/>
      <c r="AP444" s="99"/>
      <c r="AQ444" s="99"/>
      <c r="AR444" s="99"/>
      <c r="AS444" s="99"/>
      <c r="AT444" s="99"/>
      <c r="AU444" s="99"/>
      <c r="AX444">
        <v>1.28</v>
      </c>
      <c r="AY444" s="55">
        <v>2.7E-2</v>
      </c>
      <c r="AZ444" s="55">
        <v>8.1000000000000003E-2</v>
      </c>
      <c r="BA444" s="55">
        <v>0.13200000000000001</v>
      </c>
      <c r="BB444" s="55">
        <v>0.184</v>
      </c>
      <c r="BC444" s="55">
        <v>0.33100000000000002</v>
      </c>
    </row>
    <row r="445" spans="1:55" ht="17.5" thickBot="1" x14ac:dyDescent="0.35">
      <c r="A445" t="s">
        <v>132</v>
      </c>
      <c r="B445" s="5">
        <v>1.3</v>
      </c>
      <c r="C445" s="5">
        <f t="shared" si="34"/>
        <v>31.3</v>
      </c>
      <c r="D445" s="156"/>
      <c r="E445" s="156"/>
      <c r="F445" s="55">
        <v>2.7E-2</v>
      </c>
      <c r="G445" s="55">
        <v>8.1000000000000003E-2</v>
      </c>
      <c r="H445" s="55">
        <v>0.13200000000000001</v>
      </c>
      <c r="I445" s="55">
        <v>0.184</v>
      </c>
      <c r="J445" s="55">
        <v>0.33100000000000002</v>
      </c>
      <c r="K445" s="156"/>
      <c r="L445" s="156"/>
      <c r="M445" s="156"/>
      <c r="N445" s="156"/>
      <c r="O445" s="156"/>
      <c r="P445" s="2" t="s">
        <v>162</v>
      </c>
      <c r="S445">
        <v>1.2</v>
      </c>
      <c r="T445" s="55">
        <v>2.89523809523809E-2</v>
      </c>
      <c r="U445" s="55">
        <v>8.1000000000000003E-2</v>
      </c>
      <c r="V445" s="55">
        <v>0.13200000000000001</v>
      </c>
      <c r="W445" s="55">
        <v>0.184</v>
      </c>
      <c r="X445" s="55">
        <v>0.33100000000000002</v>
      </c>
      <c r="Y445" s="102"/>
      <c r="Z445" s="24"/>
      <c r="AA445" s="121"/>
      <c r="AB445" s="121"/>
      <c r="AD445" s="105"/>
      <c r="AE445" s="105"/>
      <c r="AF445" s="24"/>
      <c r="AG445" s="24"/>
      <c r="AH445" s="24"/>
      <c r="AI445" s="24"/>
      <c r="AJ445" s="24"/>
      <c r="AK445" s="24"/>
      <c r="AL445" s="24"/>
      <c r="AM445" s="24"/>
      <c r="AN445" s="24"/>
      <c r="AP445" s="99"/>
      <c r="AQ445" s="99"/>
      <c r="AR445" s="99"/>
      <c r="AS445" s="99"/>
      <c r="AT445" s="99"/>
      <c r="AU445" s="99"/>
      <c r="AX445">
        <v>1.29</v>
      </c>
      <c r="AY445" s="55">
        <v>2.7E-2</v>
      </c>
      <c r="AZ445" s="55">
        <v>8.1000000000000003E-2</v>
      </c>
      <c r="BA445" s="55">
        <v>0.13200000000000001</v>
      </c>
      <c r="BB445" s="55">
        <v>0.184</v>
      </c>
      <c r="BC445" s="55">
        <v>0.33100000000000002</v>
      </c>
    </row>
    <row r="446" spans="1:55" ht="17.5" thickBot="1" x14ac:dyDescent="0.35">
      <c r="A446" t="s">
        <v>132</v>
      </c>
      <c r="B446" s="5">
        <v>1.31</v>
      </c>
      <c r="C446" s="5">
        <f t="shared" si="34"/>
        <v>31.31</v>
      </c>
      <c r="D446" s="156"/>
      <c r="E446" s="156"/>
      <c r="F446" s="55">
        <v>2.7E-2</v>
      </c>
      <c r="G446" s="55">
        <v>8.1000000000000003E-2</v>
      </c>
      <c r="H446" s="55">
        <v>0.13200000000000001</v>
      </c>
      <c r="I446" s="55">
        <v>0.184</v>
      </c>
      <c r="J446" s="55">
        <v>0.33100000000000002</v>
      </c>
      <c r="K446" s="156"/>
      <c r="L446" s="156"/>
      <c r="M446" s="156"/>
      <c r="N446" s="156"/>
      <c r="O446" s="156"/>
      <c r="P446" s="2" t="s">
        <v>162</v>
      </c>
      <c r="S446">
        <v>1.21</v>
      </c>
      <c r="T446" s="55">
        <v>2.9000000000000001E-2</v>
      </c>
      <c r="U446" s="55">
        <v>8.1000000000000003E-2</v>
      </c>
      <c r="V446" s="55">
        <v>0.13200000000000001</v>
      </c>
      <c r="W446" s="55">
        <v>0.184</v>
      </c>
      <c r="X446" s="55">
        <v>0.33100000000000002</v>
      </c>
      <c r="Y446" s="102"/>
      <c r="Z446" s="24"/>
      <c r="AA446" s="121"/>
      <c r="AB446" s="121"/>
      <c r="AD446" s="105"/>
      <c r="AE446" s="105"/>
      <c r="AF446" s="24"/>
      <c r="AG446" s="24"/>
      <c r="AH446" s="24"/>
      <c r="AI446" s="24"/>
      <c r="AJ446" s="24"/>
      <c r="AK446" s="24"/>
      <c r="AL446" s="24"/>
      <c r="AM446" s="24"/>
      <c r="AN446" s="24"/>
      <c r="AP446" s="99"/>
      <c r="AQ446" s="99"/>
      <c r="AR446" s="99"/>
      <c r="AS446" s="99"/>
      <c r="AT446" s="99"/>
      <c r="AU446" s="99"/>
      <c r="AX446">
        <v>1.3</v>
      </c>
      <c r="AY446" s="55">
        <v>2.7E-2</v>
      </c>
      <c r="AZ446" s="55">
        <v>8.1000000000000003E-2</v>
      </c>
      <c r="BA446" s="55">
        <v>0.13200000000000001</v>
      </c>
      <c r="BB446" s="55">
        <v>0.184</v>
      </c>
      <c r="BC446" s="55">
        <v>0.33100000000000002</v>
      </c>
    </row>
    <row r="447" spans="1:55" ht="17.5" thickBot="1" x14ac:dyDescent="0.35">
      <c r="A447" t="s">
        <v>132</v>
      </c>
      <c r="B447" s="5">
        <v>1.32</v>
      </c>
      <c r="C447" s="5">
        <f t="shared" si="34"/>
        <v>31.32</v>
      </c>
      <c r="D447" s="156"/>
      <c r="E447" s="156"/>
      <c r="F447" s="55">
        <v>2.5999999999999999E-2</v>
      </c>
      <c r="G447" s="55">
        <v>8.1000000000000003E-2</v>
      </c>
      <c r="H447" s="55">
        <v>0.13200000000000001</v>
      </c>
      <c r="I447" s="55">
        <v>0.184</v>
      </c>
      <c r="J447" s="55">
        <v>0.33100000000000002</v>
      </c>
      <c r="K447" s="156"/>
      <c r="L447" s="156"/>
      <c r="M447" s="156"/>
      <c r="N447" s="156"/>
      <c r="O447" s="156"/>
      <c r="P447" s="2" t="s">
        <v>162</v>
      </c>
      <c r="S447">
        <v>1.22</v>
      </c>
      <c r="T447" s="55">
        <v>2.9000000000000001E-2</v>
      </c>
      <c r="U447" s="55">
        <v>8.1000000000000003E-2</v>
      </c>
      <c r="V447" s="55">
        <v>0.13200000000000001</v>
      </c>
      <c r="W447" s="55">
        <v>0.184</v>
      </c>
      <c r="X447" s="55">
        <v>0.33100000000000002</v>
      </c>
      <c r="Y447" s="102"/>
      <c r="Z447" s="24"/>
      <c r="AD447" s="105"/>
      <c r="AE447" s="105"/>
      <c r="AF447" s="24"/>
      <c r="AG447" s="24"/>
      <c r="AH447" s="24"/>
      <c r="AI447" s="24"/>
      <c r="AJ447" s="24"/>
      <c r="AK447" s="24"/>
      <c r="AL447" s="24"/>
      <c r="AM447" s="24"/>
      <c r="AN447" s="24"/>
      <c r="AP447" s="99"/>
      <c r="AQ447" s="99"/>
      <c r="AR447" s="99"/>
      <c r="AS447" s="99"/>
      <c r="AT447" s="99"/>
      <c r="AU447" s="99"/>
      <c r="AX447">
        <v>1.31</v>
      </c>
      <c r="AY447" s="55">
        <v>2.7E-2</v>
      </c>
      <c r="AZ447" s="55">
        <v>8.1000000000000003E-2</v>
      </c>
      <c r="BA447" s="55">
        <v>0.13200000000000001</v>
      </c>
      <c r="BB447" s="55">
        <v>0.184</v>
      </c>
      <c r="BC447" s="55">
        <v>0.33100000000000002</v>
      </c>
    </row>
    <row r="448" spans="1:55" ht="17.5" thickBot="1" x14ac:dyDescent="0.35">
      <c r="A448" t="s">
        <v>132</v>
      </c>
      <c r="B448" s="5">
        <v>1.33</v>
      </c>
      <c r="C448" s="5">
        <f t="shared" si="34"/>
        <v>31.33</v>
      </c>
      <c r="D448" s="156"/>
      <c r="E448" s="156"/>
      <c r="F448" s="55">
        <v>2.5700000000000001E-2</v>
      </c>
      <c r="G448" s="55">
        <v>8.1000000000000003E-2</v>
      </c>
      <c r="H448" s="55">
        <v>0.13200000000000001</v>
      </c>
      <c r="I448" s="55">
        <v>0.184</v>
      </c>
      <c r="J448" s="55">
        <v>0.33100000000000002</v>
      </c>
      <c r="K448" s="156"/>
      <c r="L448" s="156"/>
      <c r="M448" s="156"/>
      <c r="N448" s="156"/>
      <c r="O448" s="156"/>
      <c r="P448" s="2" t="s">
        <v>162</v>
      </c>
      <c r="S448">
        <v>1.23</v>
      </c>
      <c r="T448" s="55">
        <v>2.8000000000000001E-2</v>
      </c>
      <c r="U448" s="55">
        <v>8.1000000000000003E-2</v>
      </c>
      <c r="V448" s="55">
        <v>0.13200000000000001</v>
      </c>
      <c r="W448" s="55">
        <v>0.184</v>
      </c>
      <c r="X448" s="55">
        <v>0.33100000000000002</v>
      </c>
      <c r="Y448" s="102"/>
      <c r="Z448" s="24"/>
      <c r="AA448" s="121"/>
      <c r="AB448" s="121"/>
      <c r="AD448" s="105"/>
      <c r="AE448" s="105"/>
      <c r="AF448" s="24"/>
      <c r="AG448" s="24"/>
      <c r="AH448" s="24"/>
      <c r="AI448" s="24"/>
      <c r="AJ448" s="24"/>
      <c r="AK448" s="24"/>
      <c r="AL448" s="24"/>
      <c r="AM448" s="24"/>
      <c r="AN448" s="24"/>
      <c r="AP448" s="99"/>
      <c r="AQ448" s="99"/>
      <c r="AR448" s="99"/>
      <c r="AS448" s="99"/>
      <c r="AT448" s="99"/>
      <c r="AU448" s="99"/>
      <c r="AX448">
        <v>1.32</v>
      </c>
      <c r="AY448" s="55">
        <v>2.5999999999999999E-2</v>
      </c>
      <c r="AZ448" s="55">
        <v>8.1000000000000003E-2</v>
      </c>
      <c r="BA448" s="55">
        <v>0.13200000000000001</v>
      </c>
      <c r="BB448" s="55">
        <v>0.184</v>
      </c>
      <c r="BC448" s="55">
        <v>0.33100000000000002</v>
      </c>
    </row>
    <row r="449" spans="1:55" ht="17.5" thickBot="1" x14ac:dyDescent="0.35">
      <c r="A449" t="s">
        <v>132</v>
      </c>
      <c r="B449" s="5">
        <v>1.34</v>
      </c>
      <c r="C449" s="5">
        <f t="shared" si="34"/>
        <v>31.34</v>
      </c>
      <c r="D449" s="156"/>
      <c r="E449" s="156"/>
      <c r="F449" s="55">
        <v>2.5999999999999999E-2</v>
      </c>
      <c r="G449" s="55">
        <v>8.1000000000000003E-2</v>
      </c>
      <c r="H449" s="55">
        <v>0.13200000000000001</v>
      </c>
      <c r="I449" s="55">
        <v>0.184</v>
      </c>
      <c r="J449" s="55">
        <v>0.33100000000000002</v>
      </c>
      <c r="K449" s="156"/>
      <c r="L449" s="156"/>
      <c r="M449" s="156"/>
      <c r="N449" s="156"/>
      <c r="O449" s="156"/>
      <c r="P449" s="2" t="s">
        <v>162</v>
      </c>
      <c r="S449">
        <v>1.24</v>
      </c>
      <c r="T449" s="55">
        <v>2.8000000000000001E-2</v>
      </c>
      <c r="U449" s="55">
        <v>8.1000000000000003E-2</v>
      </c>
      <c r="V449" s="55">
        <v>0.13200000000000001</v>
      </c>
      <c r="W449" s="55">
        <v>0.184</v>
      </c>
      <c r="X449" s="55">
        <v>0.33100000000000002</v>
      </c>
      <c r="Y449" s="102"/>
      <c r="Z449" s="24"/>
      <c r="AD449" s="105"/>
      <c r="AE449" s="105"/>
      <c r="AF449" s="24"/>
      <c r="AG449" s="24"/>
      <c r="AH449" s="24"/>
      <c r="AI449" s="24"/>
      <c r="AJ449" s="24"/>
      <c r="AK449" s="24"/>
      <c r="AL449" s="24"/>
      <c r="AM449" s="24"/>
      <c r="AN449" s="24"/>
      <c r="AP449" s="99"/>
      <c r="AQ449" s="99"/>
      <c r="AR449" s="99"/>
      <c r="AS449" s="99"/>
      <c r="AT449" s="99"/>
      <c r="AU449" s="99"/>
      <c r="AX449">
        <v>1.33</v>
      </c>
      <c r="AY449" s="55">
        <v>2.5700000000000001E-2</v>
      </c>
      <c r="AZ449" s="55">
        <v>8.1000000000000003E-2</v>
      </c>
      <c r="BA449" s="55">
        <v>0.13200000000000001</v>
      </c>
      <c r="BB449" s="55">
        <v>0.184</v>
      </c>
      <c r="BC449" s="55">
        <v>0.33100000000000002</v>
      </c>
    </row>
    <row r="450" spans="1:55" ht="17.5" thickBot="1" x14ac:dyDescent="0.35">
      <c r="A450" t="s">
        <v>132</v>
      </c>
      <c r="B450" s="5">
        <v>1.35</v>
      </c>
      <c r="C450" s="5">
        <f t="shared" si="34"/>
        <v>31.35</v>
      </c>
      <c r="D450" s="156"/>
      <c r="E450" s="156"/>
      <c r="F450" s="55">
        <v>2.54428571428571E-2</v>
      </c>
      <c r="G450" s="55">
        <v>8.1000000000000003E-2</v>
      </c>
      <c r="H450" s="55">
        <v>0.13200000000000001</v>
      </c>
      <c r="I450" s="55">
        <v>0.184</v>
      </c>
      <c r="J450" s="55">
        <v>0.33100000000000002</v>
      </c>
      <c r="K450" s="156"/>
      <c r="L450" s="156"/>
      <c r="M450" s="156"/>
      <c r="N450" s="156"/>
      <c r="O450" s="156"/>
      <c r="P450" s="2" t="s">
        <v>162</v>
      </c>
      <c r="S450">
        <v>1.25</v>
      </c>
      <c r="T450" s="55">
        <v>2.8000000000000001E-2</v>
      </c>
      <c r="U450" s="55">
        <v>8.1000000000000003E-2</v>
      </c>
      <c r="V450" s="55">
        <v>0.13200000000000001</v>
      </c>
      <c r="W450" s="55">
        <v>0.184</v>
      </c>
      <c r="X450" s="55">
        <v>0.33100000000000002</v>
      </c>
      <c r="Y450" s="102"/>
      <c r="Z450" s="24"/>
      <c r="AD450" s="105"/>
      <c r="AE450" s="105"/>
      <c r="AF450" s="24"/>
      <c r="AG450" s="24"/>
      <c r="AH450" s="24"/>
      <c r="AI450" s="24"/>
      <c r="AJ450" s="24"/>
      <c r="AK450" s="24"/>
      <c r="AL450" s="24"/>
      <c r="AM450" s="24"/>
      <c r="AN450" s="24"/>
      <c r="AP450" s="99"/>
      <c r="AQ450" s="99"/>
      <c r="AR450" s="99"/>
      <c r="AS450" s="99"/>
      <c r="AT450" s="99"/>
      <c r="AU450" s="99"/>
      <c r="AX450">
        <v>1.34</v>
      </c>
      <c r="AY450" s="55">
        <v>2.5999999999999999E-2</v>
      </c>
      <c r="AZ450" s="55">
        <v>8.1000000000000003E-2</v>
      </c>
      <c r="BA450" s="55">
        <v>0.13200000000000001</v>
      </c>
      <c r="BB450" s="55">
        <v>0.184</v>
      </c>
      <c r="BC450" s="55">
        <v>0.33100000000000002</v>
      </c>
    </row>
    <row r="451" spans="1:55" ht="17.5" thickBot="1" x14ac:dyDescent="0.35">
      <c r="A451" t="s">
        <v>132</v>
      </c>
      <c r="B451" s="5">
        <v>1.36</v>
      </c>
      <c r="C451" s="5">
        <f t="shared" si="34"/>
        <v>31.36</v>
      </c>
      <c r="D451" s="156"/>
      <c r="E451" s="156"/>
      <c r="F451" s="55">
        <v>2.52071428571429E-2</v>
      </c>
      <c r="G451" s="55">
        <v>8.1000000000000003E-2</v>
      </c>
      <c r="H451" s="55">
        <v>0.13200000000000001</v>
      </c>
      <c r="I451" s="55">
        <v>0.184</v>
      </c>
      <c r="J451" s="55">
        <v>0.33100000000000002</v>
      </c>
      <c r="K451" s="156"/>
      <c r="L451" s="156"/>
      <c r="M451" s="156"/>
      <c r="N451" s="156"/>
      <c r="O451" s="156"/>
      <c r="P451" s="2" t="s">
        <v>162</v>
      </c>
      <c r="S451">
        <v>1.26</v>
      </c>
      <c r="T451" s="55">
        <v>2.8000000000000001E-2</v>
      </c>
      <c r="U451" s="55">
        <v>8.1000000000000003E-2</v>
      </c>
      <c r="V451" s="55">
        <v>0.13200000000000001</v>
      </c>
      <c r="W451" s="55">
        <v>0.184</v>
      </c>
      <c r="X451" s="55">
        <v>0.33100000000000002</v>
      </c>
      <c r="Y451" s="102"/>
      <c r="Z451" s="24"/>
      <c r="AD451" s="105"/>
      <c r="AE451" s="105"/>
      <c r="AF451" s="24"/>
      <c r="AG451" s="24"/>
      <c r="AH451" s="24"/>
      <c r="AI451" s="24"/>
      <c r="AJ451" s="24"/>
      <c r="AK451" s="24"/>
      <c r="AL451" s="24"/>
      <c r="AM451" s="24"/>
      <c r="AN451" s="24"/>
      <c r="AP451" s="99"/>
      <c r="AQ451" s="99"/>
      <c r="AR451" s="99"/>
      <c r="AS451" s="99"/>
      <c r="AT451" s="99"/>
      <c r="AU451" s="99"/>
      <c r="AX451">
        <v>1.35</v>
      </c>
      <c r="AY451" s="55">
        <v>2.54428571428571E-2</v>
      </c>
      <c r="AZ451" s="55">
        <v>8.1000000000000003E-2</v>
      </c>
      <c r="BA451" s="55">
        <v>0.13200000000000001</v>
      </c>
      <c r="BB451" s="55">
        <v>0.184</v>
      </c>
      <c r="BC451" s="55">
        <v>0.33100000000000002</v>
      </c>
    </row>
    <row r="452" spans="1:55" ht="17.5" thickBot="1" x14ac:dyDescent="0.35">
      <c r="A452" t="s">
        <v>132</v>
      </c>
      <c r="B452" s="5">
        <v>1.37</v>
      </c>
      <c r="C452" s="5">
        <f t="shared" si="34"/>
        <v>31.37</v>
      </c>
      <c r="D452" s="156"/>
      <c r="E452" s="156"/>
      <c r="F452" s="55">
        <v>2.4971428571428599E-2</v>
      </c>
      <c r="G452" s="55">
        <v>8.1000000000000003E-2</v>
      </c>
      <c r="H452" s="55">
        <v>0.13200000000000001</v>
      </c>
      <c r="I452" s="55">
        <v>0.184</v>
      </c>
      <c r="J452" s="55">
        <v>0.33100000000000002</v>
      </c>
      <c r="K452" s="156"/>
      <c r="L452" s="156"/>
      <c r="M452" s="156"/>
      <c r="N452" s="156"/>
      <c r="O452" s="156"/>
      <c r="P452" s="2" t="s">
        <v>162</v>
      </c>
      <c r="S452">
        <v>1.27</v>
      </c>
      <c r="T452" s="55">
        <v>2.7E-2</v>
      </c>
      <c r="U452" s="55">
        <v>8.1000000000000003E-2</v>
      </c>
      <c r="V452" s="55">
        <v>0.13200000000000001</v>
      </c>
      <c r="W452" s="55">
        <v>0.184</v>
      </c>
      <c r="X452" s="55">
        <v>0.33100000000000002</v>
      </c>
      <c r="Y452" s="102"/>
      <c r="Z452" s="24"/>
      <c r="AD452" s="105"/>
      <c r="AE452" s="105"/>
      <c r="AF452" s="24"/>
      <c r="AG452" s="24"/>
      <c r="AH452" s="24"/>
      <c r="AI452" s="24"/>
      <c r="AJ452" s="24"/>
      <c r="AK452" s="24"/>
      <c r="AL452" s="24"/>
      <c r="AM452" s="24"/>
      <c r="AN452" s="24"/>
      <c r="AP452" s="99"/>
      <c r="AQ452" s="99"/>
      <c r="AR452" s="99"/>
      <c r="AS452" s="99"/>
      <c r="AT452" s="99"/>
      <c r="AU452" s="99"/>
      <c r="AX452">
        <v>1.36</v>
      </c>
      <c r="AY452" s="55">
        <v>2.52071428571429E-2</v>
      </c>
      <c r="AZ452" s="55">
        <v>8.1000000000000003E-2</v>
      </c>
      <c r="BA452" s="55">
        <v>0.13200000000000001</v>
      </c>
      <c r="BB452" s="55">
        <v>0.184</v>
      </c>
      <c r="BC452" s="55">
        <v>0.33100000000000002</v>
      </c>
    </row>
    <row r="453" spans="1:55" ht="17.5" thickBot="1" x14ac:dyDescent="0.35">
      <c r="A453" t="s">
        <v>132</v>
      </c>
      <c r="B453" s="5">
        <v>1.38</v>
      </c>
      <c r="C453" s="5">
        <f t="shared" si="34"/>
        <v>31.38</v>
      </c>
      <c r="D453" s="156"/>
      <c r="E453" s="156"/>
      <c r="F453" s="55">
        <v>2.5000000000000001E-2</v>
      </c>
      <c r="G453" s="55">
        <v>8.1000000000000003E-2</v>
      </c>
      <c r="H453" s="55">
        <v>0.13200000000000001</v>
      </c>
      <c r="I453" s="55">
        <v>0.184</v>
      </c>
      <c r="J453" s="55">
        <v>0.33100000000000002</v>
      </c>
      <c r="K453" s="156"/>
      <c r="L453" s="156"/>
      <c r="M453" s="156"/>
      <c r="N453" s="156"/>
      <c r="O453" s="156"/>
      <c r="P453" s="2" t="s">
        <v>162</v>
      </c>
      <c r="S453">
        <v>1.28</v>
      </c>
      <c r="T453" s="55">
        <v>2.7E-2</v>
      </c>
      <c r="U453" s="55">
        <v>8.1000000000000003E-2</v>
      </c>
      <c r="V453" s="55">
        <v>0.13200000000000001</v>
      </c>
      <c r="W453" s="55">
        <v>0.184</v>
      </c>
      <c r="X453" s="55">
        <v>0.33100000000000002</v>
      </c>
      <c r="Y453" s="102"/>
      <c r="Z453" s="24"/>
      <c r="AD453" s="105"/>
      <c r="AE453" s="105"/>
      <c r="AF453" s="24"/>
      <c r="AG453" s="24"/>
      <c r="AH453" s="24"/>
      <c r="AI453" s="24"/>
      <c r="AJ453" s="24"/>
      <c r="AK453" s="24"/>
      <c r="AL453" s="24"/>
      <c r="AM453" s="24"/>
      <c r="AN453" s="24"/>
      <c r="AP453" s="99"/>
      <c r="AQ453" s="99"/>
      <c r="AR453" s="99"/>
      <c r="AS453" s="99"/>
      <c r="AT453" s="99"/>
      <c r="AU453" s="99"/>
      <c r="AX453">
        <v>1.37</v>
      </c>
      <c r="AY453" s="55">
        <v>2.4971428571428599E-2</v>
      </c>
      <c r="AZ453" s="55">
        <v>8.1000000000000003E-2</v>
      </c>
      <c r="BA453" s="55">
        <v>0.13200000000000001</v>
      </c>
      <c r="BB453" s="55">
        <v>0.184</v>
      </c>
      <c r="BC453" s="55">
        <v>0.33100000000000002</v>
      </c>
    </row>
    <row r="454" spans="1:55" ht="17.5" thickBot="1" x14ac:dyDescent="0.35">
      <c r="A454" t="s">
        <v>132</v>
      </c>
      <c r="B454" s="5">
        <v>1.39</v>
      </c>
      <c r="C454" s="5">
        <f t="shared" si="34"/>
        <v>31.39</v>
      </c>
      <c r="D454" s="156"/>
      <c r="E454" s="156"/>
      <c r="F454" s="55">
        <v>2.5000000000000001E-2</v>
      </c>
      <c r="G454" s="55">
        <v>8.1000000000000003E-2</v>
      </c>
      <c r="H454" s="55">
        <v>0.13200000000000001</v>
      </c>
      <c r="I454" s="55">
        <v>0.184</v>
      </c>
      <c r="J454" s="55">
        <v>0.33100000000000002</v>
      </c>
      <c r="K454" s="156"/>
      <c r="L454" s="156"/>
      <c r="M454" s="156"/>
      <c r="N454" s="156"/>
      <c r="O454" s="156"/>
      <c r="P454" s="2" t="s">
        <v>162</v>
      </c>
      <c r="S454">
        <v>1.29</v>
      </c>
      <c r="T454" s="55">
        <v>2.7E-2</v>
      </c>
      <c r="U454" s="55">
        <v>8.1000000000000003E-2</v>
      </c>
      <c r="V454" s="55">
        <v>0.13200000000000001</v>
      </c>
      <c r="W454" s="55">
        <v>0.184</v>
      </c>
      <c r="X454" s="55">
        <v>0.33100000000000002</v>
      </c>
      <c r="Y454" s="102"/>
      <c r="Z454" s="24"/>
      <c r="AA454" s="121"/>
      <c r="AB454" s="121"/>
      <c r="AD454" s="105"/>
      <c r="AE454" s="105"/>
      <c r="AF454" s="24"/>
      <c r="AG454" s="24"/>
      <c r="AH454" s="24"/>
      <c r="AI454" s="24"/>
      <c r="AJ454" s="24"/>
      <c r="AK454" s="24"/>
      <c r="AL454" s="24"/>
      <c r="AM454" s="24"/>
      <c r="AN454" s="24"/>
      <c r="AP454" s="99"/>
      <c r="AQ454" s="99"/>
      <c r="AR454" s="99"/>
      <c r="AS454" s="99"/>
      <c r="AT454" s="99"/>
      <c r="AU454" s="99"/>
      <c r="AX454">
        <v>1.38</v>
      </c>
      <c r="AY454" s="55">
        <v>2.5000000000000001E-2</v>
      </c>
      <c r="AZ454" s="55">
        <v>8.1000000000000003E-2</v>
      </c>
      <c r="BA454" s="55">
        <v>0.13200000000000001</v>
      </c>
      <c r="BB454" s="55">
        <v>0.184</v>
      </c>
      <c r="BC454" s="55">
        <v>0.33100000000000002</v>
      </c>
    </row>
    <row r="455" spans="1:55" ht="17.5" thickBot="1" x14ac:dyDescent="0.35">
      <c r="A455" t="s">
        <v>132</v>
      </c>
      <c r="B455" s="5">
        <v>1.4</v>
      </c>
      <c r="C455" s="5">
        <f t="shared" si="34"/>
        <v>31.4</v>
      </c>
      <c r="D455" s="156"/>
      <c r="E455" s="156"/>
      <c r="F455" s="55">
        <v>2.5000000000000001E-2</v>
      </c>
      <c r="G455" s="55">
        <v>8.1000000000000003E-2</v>
      </c>
      <c r="H455" s="55">
        <v>0.13200000000000001</v>
      </c>
      <c r="I455" s="55">
        <v>0.184</v>
      </c>
      <c r="J455" s="55">
        <v>0.33100000000000002</v>
      </c>
      <c r="K455" s="156"/>
      <c r="L455" s="156"/>
      <c r="M455" s="156"/>
      <c r="N455" s="156"/>
      <c r="O455" s="156"/>
      <c r="P455" s="2" t="s">
        <v>162</v>
      </c>
      <c r="S455">
        <v>1.3</v>
      </c>
      <c r="T455" s="55">
        <v>2.7E-2</v>
      </c>
      <c r="U455" s="55">
        <v>8.1000000000000003E-2</v>
      </c>
      <c r="V455" s="55">
        <v>0.13200000000000001</v>
      </c>
      <c r="W455" s="55">
        <v>0.184</v>
      </c>
      <c r="X455" s="55">
        <v>0.33100000000000002</v>
      </c>
      <c r="Y455" s="102"/>
      <c r="Z455" s="24"/>
      <c r="AA455" s="121"/>
      <c r="AB455" s="121"/>
      <c r="AD455" s="105"/>
      <c r="AE455" s="105"/>
      <c r="AF455" s="24"/>
      <c r="AG455" s="24"/>
      <c r="AH455" s="24"/>
      <c r="AI455" s="24"/>
      <c r="AJ455" s="24"/>
      <c r="AK455" s="24"/>
      <c r="AL455" s="24"/>
      <c r="AM455" s="24"/>
      <c r="AN455" s="24"/>
      <c r="AP455" s="99"/>
      <c r="AQ455" s="99"/>
      <c r="AR455" s="99"/>
      <c r="AS455" s="99"/>
      <c r="AT455" s="99"/>
      <c r="AU455" s="99"/>
      <c r="AX455">
        <v>1.39</v>
      </c>
      <c r="AY455" s="55">
        <v>2.5000000000000001E-2</v>
      </c>
      <c r="AZ455" s="55">
        <v>8.1000000000000003E-2</v>
      </c>
      <c r="BA455" s="55">
        <v>0.13200000000000001</v>
      </c>
      <c r="BB455" s="55">
        <v>0.184</v>
      </c>
      <c r="BC455" s="55">
        <v>0.33100000000000002</v>
      </c>
    </row>
    <row r="456" spans="1:55" ht="17.5" thickBot="1" x14ac:dyDescent="0.35">
      <c r="A456" t="s">
        <v>132</v>
      </c>
      <c r="B456" s="5">
        <v>1.41</v>
      </c>
      <c r="C456" s="5">
        <f t="shared" si="34"/>
        <v>31.41</v>
      </c>
      <c r="D456" s="156"/>
      <c r="E456" s="156"/>
      <c r="F456" s="55">
        <v>2.5000000000000001E-2</v>
      </c>
      <c r="G456" s="55">
        <v>8.1000000000000003E-2</v>
      </c>
      <c r="H456" s="55">
        <v>0.13200000000000001</v>
      </c>
      <c r="I456" s="55">
        <v>0.184</v>
      </c>
      <c r="J456" s="55">
        <v>0.33100000000000002</v>
      </c>
      <c r="K456" s="156"/>
      <c r="L456" s="156"/>
      <c r="M456" s="156"/>
      <c r="N456" s="156"/>
      <c r="O456" s="156"/>
      <c r="P456" s="2" t="s">
        <v>162</v>
      </c>
      <c r="S456">
        <v>1.31</v>
      </c>
      <c r="T456" s="55">
        <v>2.7E-2</v>
      </c>
      <c r="U456" s="55">
        <v>8.1000000000000003E-2</v>
      </c>
      <c r="V456" s="55">
        <v>0.13200000000000001</v>
      </c>
      <c r="W456" s="55">
        <v>0.184</v>
      </c>
      <c r="X456" s="55">
        <v>0.33100000000000002</v>
      </c>
      <c r="Y456" s="102"/>
      <c r="Z456" s="24"/>
      <c r="AA456" s="121"/>
      <c r="AB456" s="121"/>
      <c r="AD456" s="105"/>
      <c r="AE456" s="105"/>
      <c r="AF456" s="24"/>
      <c r="AG456" s="24"/>
      <c r="AH456" s="24"/>
      <c r="AI456" s="24"/>
      <c r="AJ456" s="24"/>
      <c r="AK456" s="24"/>
      <c r="AL456" s="24"/>
      <c r="AM456" s="24"/>
      <c r="AN456" s="24"/>
      <c r="AP456" s="99"/>
      <c r="AQ456" s="99"/>
      <c r="AR456" s="99"/>
      <c r="AS456" s="99"/>
      <c r="AT456" s="99"/>
      <c r="AU456" s="99"/>
      <c r="AX456">
        <v>1.4</v>
      </c>
      <c r="AY456" s="55">
        <v>2.5000000000000001E-2</v>
      </c>
      <c r="AZ456" s="55">
        <v>8.1000000000000003E-2</v>
      </c>
      <c r="BA456" s="55">
        <v>0.13200000000000001</v>
      </c>
      <c r="BB456" s="55">
        <v>0.184</v>
      </c>
      <c r="BC456" s="55">
        <v>0.33100000000000002</v>
      </c>
    </row>
    <row r="457" spans="1:55" ht="17.5" thickBot="1" x14ac:dyDescent="0.35">
      <c r="A457" t="s">
        <v>132</v>
      </c>
      <c r="B457" s="5">
        <v>1.42</v>
      </c>
      <c r="C457" s="5">
        <f t="shared" si="34"/>
        <v>31.42</v>
      </c>
      <c r="D457" s="156"/>
      <c r="E457" s="156"/>
      <c r="F457" s="55">
        <v>2.4E-2</v>
      </c>
      <c r="G457" s="55">
        <v>8.1000000000000003E-2</v>
      </c>
      <c r="H457" s="55">
        <v>0.13200000000000001</v>
      </c>
      <c r="I457" s="55">
        <v>0.184</v>
      </c>
      <c r="J457" s="55">
        <v>0.33100000000000002</v>
      </c>
      <c r="K457" s="156"/>
      <c r="L457" s="156"/>
      <c r="M457" s="156"/>
      <c r="N457" s="156"/>
      <c r="O457" s="156"/>
      <c r="P457" s="2" t="s">
        <v>162</v>
      </c>
      <c r="S457">
        <v>1.32</v>
      </c>
      <c r="T457" s="55">
        <v>2.5999999999999999E-2</v>
      </c>
      <c r="U457" s="55">
        <v>8.1000000000000003E-2</v>
      </c>
      <c r="V457" s="55">
        <v>0.13200000000000001</v>
      </c>
      <c r="W457" s="55">
        <v>0.184</v>
      </c>
      <c r="X457" s="55">
        <v>0.33100000000000002</v>
      </c>
      <c r="Y457" s="102"/>
      <c r="Z457" s="24"/>
      <c r="AA457" s="121"/>
      <c r="AB457" s="121"/>
      <c r="AD457" s="105"/>
      <c r="AE457" s="105"/>
      <c r="AF457" s="24"/>
      <c r="AG457" s="24"/>
      <c r="AH457" s="24"/>
      <c r="AI457" s="24"/>
      <c r="AJ457" s="24"/>
      <c r="AK457" s="24"/>
      <c r="AL457" s="24"/>
      <c r="AM457" s="24"/>
      <c r="AN457" s="24"/>
      <c r="AP457" s="99"/>
      <c r="AQ457" s="99"/>
      <c r="AR457" s="99"/>
      <c r="AS457" s="99"/>
      <c r="AT457" s="99"/>
      <c r="AU457" s="99"/>
      <c r="AX457">
        <v>1.41</v>
      </c>
      <c r="AY457" s="55">
        <v>2.5000000000000001E-2</v>
      </c>
      <c r="AZ457" s="55">
        <v>8.1000000000000003E-2</v>
      </c>
      <c r="BA457" s="55">
        <v>0.13200000000000001</v>
      </c>
      <c r="BB457" s="55">
        <v>0.184</v>
      </c>
      <c r="BC457" s="55">
        <v>0.33100000000000002</v>
      </c>
    </row>
    <row r="458" spans="1:55" ht="17.5" thickBot="1" x14ac:dyDescent="0.35">
      <c r="A458" t="s">
        <v>132</v>
      </c>
      <c r="B458" s="5">
        <v>1.43</v>
      </c>
      <c r="C458" s="5">
        <f t="shared" si="34"/>
        <v>31.43</v>
      </c>
      <c r="D458" s="156"/>
      <c r="E458" s="156"/>
      <c r="F458" s="55">
        <v>2.4E-2</v>
      </c>
      <c r="G458" s="55">
        <v>8.1000000000000003E-2</v>
      </c>
      <c r="H458" s="55">
        <v>0.13200000000000001</v>
      </c>
      <c r="I458" s="55">
        <v>0.184</v>
      </c>
      <c r="J458" s="55">
        <v>0.33100000000000002</v>
      </c>
      <c r="K458" s="156"/>
      <c r="L458" s="156"/>
      <c r="M458" s="156"/>
      <c r="N458" s="156"/>
      <c r="O458" s="156"/>
      <c r="P458" s="2" t="s">
        <v>162</v>
      </c>
      <c r="S458">
        <v>1.33</v>
      </c>
      <c r="T458" s="55">
        <v>2.5700000000000001E-2</v>
      </c>
      <c r="U458" s="55">
        <v>8.1000000000000003E-2</v>
      </c>
      <c r="V458" s="55">
        <v>0.13200000000000001</v>
      </c>
      <c r="W458" s="55">
        <v>0.184</v>
      </c>
      <c r="X458" s="55">
        <v>0.33100000000000002</v>
      </c>
      <c r="Y458" s="102"/>
      <c r="Z458" s="24"/>
      <c r="AA458" s="121"/>
      <c r="AB458" s="121"/>
      <c r="AD458" s="105"/>
      <c r="AE458" s="105"/>
      <c r="AF458" s="24"/>
      <c r="AG458" s="24"/>
      <c r="AH458" s="24"/>
      <c r="AI458" s="24"/>
      <c r="AJ458" s="24"/>
      <c r="AK458" s="24"/>
      <c r="AL458" s="24"/>
      <c r="AM458" s="24"/>
      <c r="AN458" s="24"/>
      <c r="AP458" s="99"/>
      <c r="AQ458" s="99"/>
      <c r="AR458" s="99"/>
      <c r="AS458" s="99"/>
      <c r="AT458" s="99"/>
      <c r="AU458" s="99"/>
      <c r="AX458">
        <v>1.42</v>
      </c>
      <c r="AY458" s="55">
        <v>2.4E-2</v>
      </c>
      <c r="AZ458" s="55">
        <v>8.1000000000000003E-2</v>
      </c>
      <c r="BA458" s="55">
        <v>0.13200000000000001</v>
      </c>
      <c r="BB458" s="55">
        <v>0.184</v>
      </c>
      <c r="BC458" s="55">
        <v>0.33100000000000002</v>
      </c>
    </row>
    <row r="459" spans="1:55" ht="17.5" thickBot="1" x14ac:dyDescent="0.35">
      <c r="A459" t="s">
        <v>132</v>
      </c>
      <c r="B459" s="5">
        <v>1.44</v>
      </c>
      <c r="C459" s="5">
        <f t="shared" si="34"/>
        <v>31.44</v>
      </c>
      <c r="D459" s="156"/>
      <c r="E459" s="156"/>
      <c r="F459" s="55">
        <v>2.4E-2</v>
      </c>
      <c r="G459" s="55">
        <v>8.1000000000000003E-2</v>
      </c>
      <c r="H459" s="55">
        <v>0.13200000000000001</v>
      </c>
      <c r="I459" s="55">
        <v>0.184</v>
      </c>
      <c r="J459" s="55">
        <v>0.33100000000000002</v>
      </c>
      <c r="K459" s="156"/>
      <c r="L459" s="156"/>
      <c r="M459" s="156"/>
      <c r="N459" s="156"/>
      <c r="O459" s="156"/>
      <c r="P459" s="2" t="s">
        <v>162</v>
      </c>
      <c r="S459">
        <v>1.34</v>
      </c>
      <c r="T459" s="55">
        <v>2.5999999999999999E-2</v>
      </c>
      <c r="U459" s="55">
        <v>8.1000000000000003E-2</v>
      </c>
      <c r="V459" s="55">
        <v>0.13200000000000001</v>
      </c>
      <c r="W459" s="55">
        <v>0.184</v>
      </c>
      <c r="X459" s="55">
        <v>0.33100000000000002</v>
      </c>
      <c r="Y459" s="102"/>
      <c r="Z459" s="24"/>
      <c r="AA459" s="121"/>
      <c r="AB459" s="121"/>
      <c r="AD459" s="105"/>
      <c r="AE459" s="105"/>
      <c r="AF459" s="24"/>
      <c r="AG459" s="24"/>
      <c r="AH459" s="24"/>
      <c r="AI459" s="24"/>
      <c r="AJ459" s="24"/>
      <c r="AK459" s="24"/>
      <c r="AL459" s="24"/>
      <c r="AM459" s="24"/>
      <c r="AN459" s="24"/>
      <c r="AP459" s="99"/>
      <c r="AQ459" s="99"/>
      <c r="AR459" s="99"/>
      <c r="AS459" s="99"/>
      <c r="AT459" s="99"/>
      <c r="AU459" s="99"/>
      <c r="AX459">
        <v>1.43</v>
      </c>
      <c r="AY459" s="55">
        <v>2.4E-2</v>
      </c>
      <c r="AZ459" s="55">
        <v>8.1000000000000003E-2</v>
      </c>
      <c r="BA459" s="55">
        <v>0.13200000000000001</v>
      </c>
      <c r="BB459" s="55">
        <v>0.184</v>
      </c>
      <c r="BC459" s="55">
        <v>0.33100000000000002</v>
      </c>
    </row>
    <row r="460" spans="1:55" ht="17.5" thickBot="1" x14ac:dyDescent="0.35">
      <c r="A460" t="s">
        <v>132</v>
      </c>
      <c r="B460" s="5">
        <v>1.45</v>
      </c>
      <c r="C460" s="5">
        <f t="shared" si="34"/>
        <v>31.45</v>
      </c>
      <c r="D460" s="156"/>
      <c r="E460" s="156"/>
      <c r="F460" s="55">
        <v>2.3E-2</v>
      </c>
      <c r="G460" s="55">
        <v>8.1000000000000003E-2</v>
      </c>
      <c r="H460" s="55">
        <v>0.13200000000000001</v>
      </c>
      <c r="I460" s="55">
        <v>0.184</v>
      </c>
      <c r="J460" s="55">
        <v>0.33100000000000002</v>
      </c>
      <c r="K460" s="156"/>
      <c r="L460" s="156"/>
      <c r="M460" s="156"/>
      <c r="N460" s="156"/>
      <c r="O460" s="156"/>
      <c r="P460" s="2" t="s">
        <v>162</v>
      </c>
      <c r="S460">
        <v>1.35</v>
      </c>
      <c r="T460" s="55">
        <v>2.54428571428571E-2</v>
      </c>
      <c r="U460" s="55">
        <v>8.1000000000000003E-2</v>
      </c>
      <c r="V460" s="55">
        <v>0.13200000000000001</v>
      </c>
      <c r="W460" s="55">
        <v>0.184</v>
      </c>
      <c r="X460" s="55">
        <v>0.33100000000000002</v>
      </c>
      <c r="Y460" s="102"/>
      <c r="Z460" s="24"/>
      <c r="AA460" s="121"/>
      <c r="AB460" s="121"/>
      <c r="AD460" s="105"/>
      <c r="AE460" s="105"/>
      <c r="AF460" s="24"/>
      <c r="AG460" s="24"/>
      <c r="AH460" s="24"/>
      <c r="AI460" s="24"/>
      <c r="AJ460" s="24"/>
      <c r="AK460" s="24"/>
      <c r="AL460" s="24"/>
      <c r="AM460" s="24"/>
      <c r="AN460" s="24"/>
      <c r="AP460" s="99"/>
      <c r="AQ460" s="99"/>
      <c r="AR460" s="99"/>
      <c r="AS460" s="99"/>
      <c r="AT460" s="99"/>
      <c r="AU460" s="99"/>
      <c r="AX460">
        <v>1.44</v>
      </c>
      <c r="AY460" s="55">
        <v>2.4E-2</v>
      </c>
      <c r="AZ460" s="55">
        <v>8.1000000000000003E-2</v>
      </c>
      <c r="BA460" s="55">
        <v>0.13200000000000001</v>
      </c>
      <c r="BB460" s="55">
        <v>0.184</v>
      </c>
      <c r="BC460" s="55">
        <v>0.33100000000000002</v>
      </c>
    </row>
    <row r="461" spans="1:55" ht="17.5" thickBot="1" x14ac:dyDescent="0.35">
      <c r="A461" t="s">
        <v>132</v>
      </c>
      <c r="B461" s="5">
        <v>1.46</v>
      </c>
      <c r="C461" s="5">
        <f t="shared" si="34"/>
        <v>31.46</v>
      </c>
      <c r="D461" s="156"/>
      <c r="E461" s="156"/>
      <c r="F461" s="55">
        <v>2.3199999999999998E-2</v>
      </c>
      <c r="G461" s="55">
        <v>8.1000000000000003E-2</v>
      </c>
      <c r="H461" s="55">
        <v>0.13200000000000001</v>
      </c>
      <c r="I461" s="55">
        <v>0.184</v>
      </c>
      <c r="J461" s="55">
        <v>0.33100000000000002</v>
      </c>
      <c r="K461" s="156"/>
      <c r="L461" s="156"/>
      <c r="M461" s="156"/>
      <c r="N461" s="156"/>
      <c r="O461" s="156"/>
      <c r="P461" s="2" t="s">
        <v>162</v>
      </c>
      <c r="S461">
        <v>1.36</v>
      </c>
      <c r="T461" s="55">
        <v>2.52071428571429E-2</v>
      </c>
      <c r="U461" s="55">
        <v>8.1000000000000003E-2</v>
      </c>
      <c r="V461" s="55">
        <v>0.13200000000000001</v>
      </c>
      <c r="W461" s="55">
        <v>0.184</v>
      </c>
      <c r="X461" s="55">
        <v>0.33100000000000002</v>
      </c>
      <c r="Y461" s="102"/>
      <c r="Z461" s="24"/>
      <c r="AA461" s="121"/>
      <c r="AB461" s="121"/>
      <c r="AD461" s="105"/>
      <c r="AE461" s="105"/>
      <c r="AF461" s="24"/>
      <c r="AG461" s="24"/>
      <c r="AH461" s="24"/>
      <c r="AI461" s="24"/>
      <c r="AJ461" s="24"/>
      <c r="AK461" s="24"/>
      <c r="AL461" s="24"/>
      <c r="AM461" s="24"/>
      <c r="AN461" s="24"/>
      <c r="AP461" s="99"/>
      <c r="AQ461" s="99"/>
      <c r="AR461" s="99"/>
      <c r="AS461" s="99"/>
      <c r="AT461" s="99"/>
      <c r="AU461" s="99"/>
      <c r="AX461">
        <v>1.45</v>
      </c>
      <c r="AY461" s="55">
        <v>2.3E-2</v>
      </c>
      <c r="AZ461" s="55">
        <v>8.1000000000000003E-2</v>
      </c>
      <c r="BA461" s="55">
        <v>0.13200000000000001</v>
      </c>
      <c r="BB461" s="55">
        <v>0.184</v>
      </c>
      <c r="BC461" s="55">
        <v>0.33100000000000002</v>
      </c>
    </row>
    <row r="462" spans="1:55" ht="17.5" thickBot="1" x14ac:dyDescent="0.35">
      <c r="A462" t="s">
        <v>132</v>
      </c>
      <c r="B462" s="5">
        <v>1.47</v>
      </c>
      <c r="C462" s="5">
        <f t="shared" si="34"/>
        <v>31.47</v>
      </c>
      <c r="D462" s="156"/>
      <c r="E462" s="156"/>
      <c r="F462" s="55">
        <v>2.3E-2</v>
      </c>
      <c r="G462" s="55">
        <v>8.1000000000000003E-2</v>
      </c>
      <c r="H462" s="55">
        <v>0.13200000000000001</v>
      </c>
      <c r="I462" s="55">
        <v>0.184</v>
      </c>
      <c r="J462" s="55">
        <v>0.33100000000000002</v>
      </c>
      <c r="K462" s="156"/>
      <c r="L462" s="156"/>
      <c r="M462" s="156"/>
      <c r="N462" s="156"/>
      <c r="O462" s="156"/>
      <c r="P462" s="2" t="s">
        <v>162</v>
      </c>
      <c r="S462">
        <v>1.37</v>
      </c>
      <c r="T462" s="55">
        <v>2.4971428571428599E-2</v>
      </c>
      <c r="U462" s="55">
        <v>8.1000000000000003E-2</v>
      </c>
      <c r="V462" s="55">
        <v>0.13200000000000001</v>
      </c>
      <c r="W462" s="55">
        <v>0.184</v>
      </c>
      <c r="X462" s="55">
        <v>0.33100000000000002</v>
      </c>
      <c r="Y462" s="102"/>
      <c r="Z462" s="24"/>
      <c r="AA462" s="121"/>
      <c r="AB462" s="121"/>
      <c r="AD462" s="105"/>
      <c r="AE462" s="105"/>
      <c r="AF462" s="24"/>
      <c r="AG462" s="24"/>
      <c r="AH462" s="24"/>
      <c r="AI462" s="24"/>
      <c r="AJ462" s="24"/>
      <c r="AK462" s="24"/>
      <c r="AL462" s="24"/>
      <c r="AM462" s="24"/>
      <c r="AN462" s="24"/>
      <c r="AP462" s="99"/>
      <c r="AQ462" s="99"/>
      <c r="AR462" s="99"/>
      <c r="AS462" s="99"/>
      <c r="AT462" s="99"/>
      <c r="AU462" s="99"/>
      <c r="AX462">
        <v>1.46</v>
      </c>
      <c r="AY462" s="55">
        <v>2.3199999999999998E-2</v>
      </c>
      <c r="AZ462" s="55">
        <v>8.1000000000000003E-2</v>
      </c>
      <c r="BA462" s="55">
        <v>0.13200000000000001</v>
      </c>
      <c r="BB462" s="55">
        <v>0.184</v>
      </c>
      <c r="BC462" s="55">
        <v>0.33100000000000002</v>
      </c>
    </row>
    <row r="463" spans="1:55" ht="17.5" thickBot="1" x14ac:dyDescent="0.35">
      <c r="A463" t="s">
        <v>132</v>
      </c>
      <c r="B463" s="5">
        <v>1.48</v>
      </c>
      <c r="C463" s="5">
        <f t="shared" si="34"/>
        <v>31.48</v>
      </c>
      <c r="D463" s="156"/>
      <c r="E463" s="156"/>
      <c r="F463" s="55">
        <v>2.3E-2</v>
      </c>
      <c r="G463" s="55">
        <v>8.1000000000000003E-2</v>
      </c>
      <c r="H463" s="55">
        <v>0.13200000000000001</v>
      </c>
      <c r="I463" s="55">
        <v>0.184</v>
      </c>
      <c r="J463" s="55">
        <v>0.33100000000000002</v>
      </c>
      <c r="K463" s="156"/>
      <c r="L463" s="156"/>
      <c r="M463" s="156"/>
      <c r="N463" s="156"/>
      <c r="O463" s="156"/>
      <c r="P463" s="2" t="s">
        <v>162</v>
      </c>
      <c r="S463">
        <v>1.38</v>
      </c>
      <c r="T463" s="55">
        <v>2.5000000000000001E-2</v>
      </c>
      <c r="U463" s="55">
        <v>8.1000000000000003E-2</v>
      </c>
      <c r="V463" s="55">
        <v>0.13200000000000001</v>
      </c>
      <c r="W463" s="55">
        <v>0.184</v>
      </c>
      <c r="X463" s="55">
        <v>0.33100000000000002</v>
      </c>
      <c r="Y463" s="102"/>
      <c r="Z463" s="24"/>
      <c r="AA463" s="121"/>
      <c r="AB463" s="121"/>
      <c r="AD463" s="105"/>
      <c r="AE463" s="105"/>
      <c r="AF463" s="24"/>
      <c r="AG463" s="24"/>
      <c r="AH463" s="24"/>
      <c r="AI463" s="24"/>
      <c r="AJ463" s="24"/>
      <c r="AK463" s="24"/>
      <c r="AL463" s="24"/>
      <c r="AM463" s="24"/>
      <c r="AN463" s="24"/>
      <c r="AP463" s="99"/>
      <c r="AQ463" s="99"/>
      <c r="AR463" s="99"/>
      <c r="AS463" s="99"/>
      <c r="AT463" s="99"/>
      <c r="AU463" s="99"/>
      <c r="AX463">
        <v>1.47</v>
      </c>
      <c r="AY463" s="55">
        <v>2.3E-2</v>
      </c>
      <c r="AZ463" s="55">
        <v>8.1000000000000003E-2</v>
      </c>
      <c r="BA463" s="55">
        <v>0.13200000000000001</v>
      </c>
      <c r="BB463" s="55">
        <v>0.184</v>
      </c>
      <c r="BC463" s="55">
        <v>0.33100000000000002</v>
      </c>
    </row>
    <row r="464" spans="1:55" ht="17.5" thickBot="1" x14ac:dyDescent="0.35">
      <c r="A464" t="s">
        <v>132</v>
      </c>
      <c r="B464" s="5">
        <v>1.49</v>
      </c>
      <c r="C464" s="5">
        <f t="shared" si="34"/>
        <v>31.49</v>
      </c>
      <c r="D464" s="156"/>
      <c r="E464" s="156"/>
      <c r="F464" s="55">
        <v>2.298E-2</v>
      </c>
      <c r="G464" s="55">
        <v>8.1000000000000003E-2</v>
      </c>
      <c r="H464" s="55">
        <v>0.13200000000000001</v>
      </c>
      <c r="I464" s="55">
        <v>0.184</v>
      </c>
      <c r="J464" s="55">
        <v>0.33100000000000002</v>
      </c>
      <c r="K464" s="156"/>
      <c r="L464" s="156"/>
      <c r="M464" s="156"/>
      <c r="N464" s="156"/>
      <c r="O464" s="156"/>
      <c r="P464" s="2" t="s">
        <v>162</v>
      </c>
      <c r="S464">
        <v>1.39</v>
      </c>
      <c r="T464" s="55">
        <v>2.5000000000000001E-2</v>
      </c>
      <c r="U464" s="55">
        <v>8.1000000000000003E-2</v>
      </c>
      <c r="V464" s="55">
        <v>0.13200000000000001</v>
      </c>
      <c r="W464" s="55">
        <v>0.184</v>
      </c>
      <c r="X464" s="55">
        <v>0.33100000000000002</v>
      </c>
      <c r="Y464" s="102"/>
      <c r="Z464" s="24"/>
      <c r="AA464" s="121"/>
      <c r="AB464" s="121"/>
      <c r="AD464" s="105"/>
      <c r="AE464" s="105"/>
      <c r="AF464" s="24"/>
      <c r="AG464" s="24"/>
      <c r="AH464" s="24"/>
      <c r="AI464" s="24"/>
      <c r="AJ464" s="24"/>
      <c r="AK464" s="24"/>
      <c r="AL464" s="24"/>
      <c r="AM464" s="24"/>
      <c r="AN464" s="24"/>
      <c r="AP464" s="99"/>
      <c r="AQ464" s="99"/>
      <c r="AR464" s="99"/>
      <c r="AS464" s="99"/>
      <c r="AT464" s="99"/>
      <c r="AU464" s="99"/>
      <c r="AX464">
        <v>1.48</v>
      </c>
      <c r="AY464" s="55">
        <v>2.3E-2</v>
      </c>
      <c r="AZ464" s="55">
        <v>8.1000000000000003E-2</v>
      </c>
      <c r="BA464" s="55">
        <v>0.13200000000000001</v>
      </c>
      <c r="BB464" s="55">
        <v>0.184</v>
      </c>
      <c r="BC464" s="55">
        <v>0.33100000000000002</v>
      </c>
    </row>
    <row r="465" spans="1:55" ht="17.5" thickBot="1" x14ac:dyDescent="0.35">
      <c r="A465" t="s">
        <v>132</v>
      </c>
      <c r="B465" s="5">
        <v>1.5</v>
      </c>
      <c r="C465" s="5">
        <f t="shared" si="34"/>
        <v>31.5</v>
      </c>
      <c r="D465" s="156"/>
      <c r="E465" s="156"/>
      <c r="F465" s="55">
        <v>2.2960000000000001E-2</v>
      </c>
      <c r="G465" s="55">
        <v>8.1000000000000003E-2</v>
      </c>
      <c r="H465" s="55">
        <v>0.13200000000000001</v>
      </c>
      <c r="I465" s="55">
        <v>0.184</v>
      </c>
      <c r="J465" s="55">
        <v>0.33100000000000002</v>
      </c>
      <c r="K465" s="156"/>
      <c r="L465" s="156"/>
      <c r="M465" s="156"/>
      <c r="N465" s="156"/>
      <c r="O465" s="156"/>
      <c r="P465" s="2" t="s">
        <v>162</v>
      </c>
      <c r="S465">
        <v>1.4</v>
      </c>
      <c r="T465" s="55">
        <v>2.5000000000000001E-2</v>
      </c>
      <c r="U465" s="55">
        <v>8.1000000000000003E-2</v>
      </c>
      <c r="V465" s="55">
        <v>0.13200000000000001</v>
      </c>
      <c r="W465" s="55">
        <v>0.184</v>
      </c>
      <c r="X465" s="55">
        <v>0.33100000000000002</v>
      </c>
      <c r="Y465" s="102"/>
      <c r="Z465" s="24"/>
      <c r="AA465" s="121"/>
      <c r="AB465" s="121"/>
      <c r="AD465" s="105"/>
      <c r="AE465" s="105"/>
      <c r="AF465" s="24"/>
      <c r="AG465" s="24"/>
      <c r="AH465" s="24"/>
      <c r="AI465" s="24"/>
      <c r="AJ465" s="24"/>
      <c r="AK465" s="24"/>
      <c r="AL465" s="24"/>
      <c r="AM465" s="24"/>
      <c r="AN465" s="24"/>
      <c r="AP465" s="99"/>
      <c r="AQ465" s="99"/>
      <c r="AR465" s="99"/>
      <c r="AS465" s="99"/>
      <c r="AT465" s="99"/>
      <c r="AU465" s="99"/>
      <c r="AX465">
        <v>1.49</v>
      </c>
      <c r="AY465" s="55">
        <v>2.298E-2</v>
      </c>
      <c r="AZ465" s="55">
        <v>8.1000000000000003E-2</v>
      </c>
      <c r="BA465" s="55">
        <v>0.13200000000000001</v>
      </c>
      <c r="BB465" s="55">
        <v>0.184</v>
      </c>
      <c r="BC465" s="55">
        <v>0.33100000000000002</v>
      </c>
    </row>
    <row r="466" spans="1:55" ht="17.5" thickBot="1" x14ac:dyDescent="0.35">
      <c r="A466" t="s">
        <v>132</v>
      </c>
      <c r="B466" s="5">
        <v>1.51</v>
      </c>
      <c r="C466" s="5">
        <f t="shared" si="34"/>
        <v>31.51</v>
      </c>
      <c r="D466" s="156"/>
      <c r="E466" s="156"/>
      <c r="F466" s="55">
        <v>2.1999999999999999E-2</v>
      </c>
      <c r="G466" s="55">
        <v>8.1000000000000003E-2</v>
      </c>
      <c r="H466" s="55">
        <v>0.13200000000000001</v>
      </c>
      <c r="I466" s="55">
        <v>0.184</v>
      </c>
      <c r="J466" s="55">
        <v>0.33100000000000002</v>
      </c>
      <c r="K466" s="156"/>
      <c r="L466" s="156"/>
      <c r="M466" s="156"/>
      <c r="N466" s="156"/>
      <c r="O466" s="156"/>
      <c r="P466" s="2" t="s">
        <v>162</v>
      </c>
      <c r="S466">
        <v>1.41</v>
      </c>
      <c r="T466" s="55">
        <v>2.5000000000000001E-2</v>
      </c>
      <c r="U466" s="55">
        <v>8.1000000000000003E-2</v>
      </c>
      <c r="V466" s="55">
        <v>0.13200000000000001</v>
      </c>
      <c r="W466" s="55">
        <v>0.184</v>
      </c>
      <c r="X466" s="55">
        <v>0.33100000000000002</v>
      </c>
      <c r="Y466" s="102"/>
      <c r="Z466" s="24"/>
      <c r="AD466" s="105"/>
      <c r="AE466" s="105"/>
      <c r="AF466" s="24"/>
      <c r="AG466" s="24"/>
      <c r="AH466" s="24"/>
      <c r="AI466" s="24"/>
      <c r="AJ466" s="24"/>
      <c r="AK466" s="24"/>
      <c r="AL466" s="24"/>
      <c r="AM466" s="24"/>
      <c r="AN466" s="24"/>
      <c r="AP466" s="99"/>
      <c r="AQ466" s="99"/>
      <c r="AR466" s="99"/>
      <c r="AS466" s="99"/>
      <c r="AT466" s="99"/>
      <c r="AU466" s="99"/>
      <c r="AX466">
        <v>1.5</v>
      </c>
      <c r="AY466" s="55">
        <v>2.2960000000000001E-2</v>
      </c>
      <c r="AZ466" s="55">
        <v>8.1000000000000003E-2</v>
      </c>
      <c r="BA466" s="55">
        <v>0.13200000000000001</v>
      </c>
      <c r="BB466" s="55">
        <v>0.184</v>
      </c>
      <c r="BC466" s="55">
        <v>0.33100000000000002</v>
      </c>
    </row>
    <row r="467" spans="1:55" ht="17.5" thickBot="1" x14ac:dyDescent="0.35">
      <c r="A467" t="s">
        <v>132</v>
      </c>
      <c r="B467" s="5">
        <v>1.52</v>
      </c>
      <c r="C467" s="5">
        <f t="shared" si="34"/>
        <v>31.52</v>
      </c>
      <c r="D467" s="156"/>
      <c r="E467" s="156"/>
      <c r="F467" s="55">
        <v>2.1999999999999999E-2</v>
      </c>
      <c r="G467" s="55">
        <v>8.1000000000000003E-2</v>
      </c>
      <c r="H467" s="55">
        <v>0.13200000000000001</v>
      </c>
      <c r="I467" s="55">
        <v>0.184</v>
      </c>
      <c r="J467" s="55">
        <v>0.33100000000000002</v>
      </c>
      <c r="K467" s="156"/>
      <c r="L467" s="156"/>
      <c r="M467" s="156"/>
      <c r="N467" s="156"/>
      <c r="O467" s="156"/>
      <c r="P467" s="2" t="s">
        <v>162</v>
      </c>
      <c r="S467">
        <v>1.42</v>
      </c>
      <c r="T467" s="55">
        <v>2.4E-2</v>
      </c>
      <c r="U467" s="55">
        <v>8.1000000000000003E-2</v>
      </c>
      <c r="V467" s="55">
        <v>0.13200000000000001</v>
      </c>
      <c r="W467" s="55">
        <v>0.184</v>
      </c>
      <c r="X467" s="55">
        <v>0.33100000000000002</v>
      </c>
      <c r="Y467" s="102"/>
      <c r="Z467" s="24"/>
      <c r="AA467" s="121"/>
      <c r="AB467" s="121"/>
      <c r="AD467" s="105"/>
      <c r="AE467" s="105"/>
      <c r="AF467" s="24"/>
      <c r="AG467" s="24"/>
      <c r="AH467" s="24"/>
      <c r="AI467" s="24"/>
      <c r="AJ467" s="24"/>
      <c r="AK467" s="24"/>
      <c r="AL467" s="24"/>
      <c r="AM467" s="24"/>
      <c r="AN467" s="24"/>
      <c r="AP467" s="99"/>
      <c r="AQ467" s="99"/>
      <c r="AR467" s="99"/>
      <c r="AS467" s="99"/>
      <c r="AT467" s="99"/>
      <c r="AU467" s="99"/>
      <c r="AX467">
        <v>1.51</v>
      </c>
      <c r="AY467" s="55">
        <v>2.1999999999999999E-2</v>
      </c>
      <c r="AZ467" s="55">
        <v>8.1000000000000003E-2</v>
      </c>
      <c r="BA467" s="55">
        <v>0.13200000000000001</v>
      </c>
      <c r="BB467" s="55">
        <v>0.184</v>
      </c>
      <c r="BC467" s="55">
        <v>0.33100000000000002</v>
      </c>
    </row>
    <row r="468" spans="1:55" ht="17.5" thickBot="1" x14ac:dyDescent="0.35">
      <c r="A468" t="s">
        <v>132</v>
      </c>
      <c r="B468" s="5">
        <v>1.53</v>
      </c>
      <c r="C468" s="5">
        <f t="shared" si="34"/>
        <v>31.53</v>
      </c>
      <c r="D468" s="156"/>
      <c r="E468" s="156"/>
      <c r="F468" s="55">
        <v>2.1999999999999999E-2</v>
      </c>
      <c r="G468" s="55">
        <v>8.1000000000000003E-2</v>
      </c>
      <c r="H468" s="55">
        <v>0.13200000000000001</v>
      </c>
      <c r="I468" s="55">
        <v>0.184</v>
      </c>
      <c r="J468" s="55">
        <v>0.33100000000000002</v>
      </c>
      <c r="K468" s="156"/>
      <c r="L468" s="156"/>
      <c r="M468" s="156"/>
      <c r="N468" s="156"/>
      <c r="O468" s="156"/>
      <c r="P468" s="2" t="s">
        <v>162</v>
      </c>
      <c r="S468">
        <v>1.43</v>
      </c>
      <c r="T468" s="55">
        <v>2.4E-2</v>
      </c>
      <c r="U468" s="55">
        <v>8.1000000000000003E-2</v>
      </c>
      <c r="V468" s="55">
        <v>0.13200000000000001</v>
      </c>
      <c r="W468" s="55">
        <v>0.184</v>
      </c>
      <c r="X468" s="55">
        <v>0.33100000000000002</v>
      </c>
      <c r="Y468" s="102"/>
      <c r="Z468" s="24"/>
      <c r="AD468" s="105"/>
      <c r="AE468" s="105"/>
      <c r="AF468" s="24"/>
      <c r="AG468" s="24"/>
      <c r="AH468" s="24"/>
      <c r="AI468" s="24"/>
      <c r="AJ468" s="24"/>
      <c r="AK468" s="24"/>
      <c r="AL468" s="24"/>
      <c r="AM468" s="24"/>
      <c r="AN468" s="24"/>
      <c r="AP468" s="99"/>
      <c r="AQ468" s="99"/>
      <c r="AR468" s="99"/>
      <c r="AS468" s="99"/>
      <c r="AT468" s="99"/>
      <c r="AU468" s="99"/>
      <c r="AX468">
        <v>1.52</v>
      </c>
      <c r="AY468" s="55">
        <v>2.1999999999999999E-2</v>
      </c>
      <c r="AZ468" s="55">
        <v>8.1000000000000003E-2</v>
      </c>
      <c r="BA468" s="55">
        <v>0.13200000000000001</v>
      </c>
      <c r="BB468" s="55">
        <v>0.184</v>
      </c>
      <c r="BC468" s="55">
        <v>0.33100000000000002</v>
      </c>
    </row>
    <row r="469" spans="1:55" ht="17.5" thickBot="1" x14ac:dyDescent="0.35">
      <c r="A469" t="s">
        <v>132</v>
      </c>
      <c r="B469" s="5">
        <v>1.54</v>
      </c>
      <c r="C469" s="5">
        <f t="shared" si="34"/>
        <v>31.54</v>
      </c>
      <c r="D469" s="156"/>
      <c r="E469" s="156"/>
      <c r="F469" s="55">
        <v>2.1000000000000001E-2</v>
      </c>
      <c r="G469" s="55">
        <v>8.1000000000000003E-2</v>
      </c>
      <c r="H469" s="55">
        <v>0.13200000000000001</v>
      </c>
      <c r="I469" s="55">
        <v>0.184</v>
      </c>
      <c r="J469" s="55">
        <v>0.33100000000000002</v>
      </c>
      <c r="K469" s="156"/>
      <c r="L469" s="156"/>
      <c r="M469" s="156"/>
      <c r="N469" s="156"/>
      <c r="O469" s="156"/>
      <c r="P469" s="2" t="s">
        <v>162</v>
      </c>
      <c r="S469">
        <v>1.44</v>
      </c>
      <c r="T469" s="55">
        <v>2.4E-2</v>
      </c>
      <c r="U469" s="55">
        <v>8.1000000000000003E-2</v>
      </c>
      <c r="V469" s="55">
        <v>0.13200000000000001</v>
      </c>
      <c r="W469" s="55">
        <v>0.184</v>
      </c>
      <c r="X469" s="55">
        <v>0.33100000000000002</v>
      </c>
      <c r="Y469" s="102"/>
      <c r="Z469" s="24"/>
      <c r="AD469" s="105"/>
      <c r="AE469" s="105"/>
      <c r="AF469" s="24"/>
      <c r="AG469" s="24"/>
      <c r="AH469" s="24"/>
      <c r="AI469" s="24"/>
      <c r="AJ469" s="24"/>
      <c r="AK469" s="24"/>
      <c r="AL469" s="24"/>
      <c r="AM469" s="24"/>
      <c r="AN469" s="24"/>
      <c r="AP469" s="99"/>
      <c r="AQ469" s="99"/>
      <c r="AR469" s="99"/>
      <c r="AS469" s="99"/>
      <c r="AT469" s="99"/>
      <c r="AU469" s="99"/>
      <c r="AX469">
        <v>1.53</v>
      </c>
      <c r="AY469" s="55">
        <v>2.1999999999999999E-2</v>
      </c>
      <c r="AZ469" s="55">
        <v>8.1000000000000003E-2</v>
      </c>
      <c r="BA469" s="55">
        <v>0.13200000000000001</v>
      </c>
      <c r="BB469" s="55">
        <v>0.184</v>
      </c>
      <c r="BC469" s="55">
        <v>0.33100000000000002</v>
      </c>
    </row>
    <row r="470" spans="1:55" ht="17.5" thickBot="1" x14ac:dyDescent="0.35">
      <c r="A470" t="s">
        <v>132</v>
      </c>
      <c r="B470" s="5">
        <v>1.55</v>
      </c>
      <c r="C470" s="5">
        <f t="shared" si="34"/>
        <v>31.55</v>
      </c>
      <c r="D470" s="156"/>
      <c r="E470" s="156"/>
      <c r="F470" s="55">
        <v>2.1000000000000001E-2</v>
      </c>
      <c r="G470" s="55">
        <v>8.1000000000000003E-2</v>
      </c>
      <c r="H470" s="55">
        <v>0.13200000000000001</v>
      </c>
      <c r="I470" s="55">
        <v>0.184</v>
      </c>
      <c r="J470" s="55">
        <v>0.33100000000000002</v>
      </c>
      <c r="K470" s="156"/>
      <c r="L470" s="156"/>
      <c r="M470" s="156"/>
      <c r="N470" s="156"/>
      <c r="O470" s="156"/>
      <c r="P470" s="2" t="s">
        <v>162</v>
      </c>
      <c r="S470">
        <v>1.45</v>
      </c>
      <c r="T470" s="55">
        <v>2.3E-2</v>
      </c>
      <c r="U470" s="55">
        <v>8.1000000000000003E-2</v>
      </c>
      <c r="V470" s="55">
        <v>0.13200000000000001</v>
      </c>
      <c r="W470" s="55">
        <v>0.184</v>
      </c>
      <c r="X470" s="55">
        <v>0.33100000000000002</v>
      </c>
      <c r="Y470" s="102"/>
      <c r="Z470" s="24"/>
      <c r="AD470" s="105"/>
      <c r="AE470" s="105"/>
      <c r="AF470" s="24"/>
      <c r="AG470" s="24"/>
      <c r="AH470" s="24"/>
      <c r="AI470" s="24"/>
      <c r="AJ470" s="24"/>
      <c r="AK470" s="24"/>
      <c r="AL470" s="24"/>
      <c r="AM470" s="24"/>
      <c r="AN470" s="24"/>
      <c r="AP470" s="99"/>
      <c r="AQ470" s="99"/>
      <c r="AR470" s="99"/>
      <c r="AS470" s="99"/>
      <c r="AT470" s="99"/>
      <c r="AU470" s="99"/>
      <c r="AX470">
        <v>1.54</v>
      </c>
      <c r="AY470" s="55">
        <v>2.1000000000000001E-2</v>
      </c>
      <c r="AZ470" s="55">
        <v>8.1000000000000003E-2</v>
      </c>
      <c r="BA470" s="55">
        <v>0.13200000000000001</v>
      </c>
      <c r="BB470" s="55">
        <v>0.184</v>
      </c>
      <c r="BC470" s="55">
        <v>0.33100000000000002</v>
      </c>
    </row>
    <row r="471" spans="1:55" ht="17.5" thickBot="1" x14ac:dyDescent="0.35">
      <c r="A471" t="s">
        <v>132</v>
      </c>
      <c r="B471" s="5">
        <v>1.56</v>
      </c>
      <c r="C471" s="5">
        <f t="shared" si="34"/>
        <v>31.56</v>
      </c>
      <c r="D471" s="156"/>
      <c r="E471" s="156"/>
      <c r="F471" s="55">
        <v>2.1000000000000001E-2</v>
      </c>
      <c r="G471" s="55">
        <v>8.1000000000000003E-2</v>
      </c>
      <c r="H471" s="55">
        <v>0.13200000000000001</v>
      </c>
      <c r="I471" s="55">
        <v>0.184</v>
      </c>
      <c r="J471" s="55">
        <v>0.33100000000000002</v>
      </c>
      <c r="K471" s="156"/>
      <c r="L471" s="156"/>
      <c r="M471" s="156"/>
      <c r="N471" s="156"/>
      <c r="O471" s="156"/>
      <c r="P471" s="2" t="s">
        <v>162</v>
      </c>
      <c r="S471">
        <v>1.46</v>
      </c>
      <c r="T471" s="55">
        <v>2.3199999999999998E-2</v>
      </c>
      <c r="U471" s="55">
        <v>8.1000000000000003E-2</v>
      </c>
      <c r="V471" s="55">
        <v>0.13200000000000001</v>
      </c>
      <c r="W471" s="55">
        <v>0.184</v>
      </c>
      <c r="X471" s="55">
        <v>0.33100000000000002</v>
      </c>
      <c r="Y471" s="102"/>
      <c r="Z471" s="24"/>
      <c r="AA471" s="121"/>
      <c r="AB471" s="121"/>
      <c r="AD471" s="105"/>
      <c r="AE471" s="105"/>
      <c r="AF471" s="24"/>
      <c r="AG471" s="24"/>
      <c r="AH471" s="24"/>
      <c r="AI471" s="24"/>
      <c r="AJ471" s="24"/>
      <c r="AK471" s="24"/>
      <c r="AL471" s="24"/>
      <c r="AM471" s="24"/>
      <c r="AN471" s="24"/>
      <c r="AP471" s="99"/>
      <c r="AQ471" s="99"/>
      <c r="AR471" s="99"/>
      <c r="AS471" s="99"/>
      <c r="AT471" s="99"/>
      <c r="AU471" s="99"/>
      <c r="AX471">
        <v>1.55</v>
      </c>
      <c r="AY471" s="55">
        <v>2.1000000000000001E-2</v>
      </c>
      <c r="AZ471" s="55">
        <v>8.1000000000000003E-2</v>
      </c>
      <c r="BA471" s="55">
        <v>0.13200000000000001</v>
      </c>
      <c r="BB471" s="55">
        <v>0.184</v>
      </c>
      <c r="BC471" s="55">
        <v>0.33100000000000002</v>
      </c>
    </row>
    <row r="472" spans="1:55" ht="17.5" thickBot="1" x14ac:dyDescent="0.35">
      <c r="A472" t="s">
        <v>132</v>
      </c>
      <c r="B472" s="5">
        <v>1.57</v>
      </c>
      <c r="C472" s="5">
        <f t="shared" si="34"/>
        <v>31.57</v>
      </c>
      <c r="D472" s="156"/>
      <c r="E472" s="156"/>
      <c r="F472" s="55">
        <v>2.1000000000000001E-2</v>
      </c>
      <c r="G472" s="55">
        <v>8.1000000000000003E-2</v>
      </c>
      <c r="H472" s="55">
        <v>0.13200000000000001</v>
      </c>
      <c r="I472" s="55">
        <v>0.184</v>
      </c>
      <c r="J472" s="55">
        <v>0.33100000000000002</v>
      </c>
      <c r="K472" s="156"/>
      <c r="L472" s="156"/>
      <c r="M472" s="156"/>
      <c r="N472" s="156"/>
      <c r="O472" s="156"/>
      <c r="P472" s="2" t="s">
        <v>162</v>
      </c>
      <c r="S472">
        <v>1.47</v>
      </c>
      <c r="T472" s="55">
        <v>2.3E-2</v>
      </c>
      <c r="U472" s="55">
        <v>8.1000000000000003E-2</v>
      </c>
      <c r="V472" s="55">
        <v>0.13200000000000001</v>
      </c>
      <c r="W472" s="55">
        <v>0.184</v>
      </c>
      <c r="X472" s="55">
        <v>0.33100000000000002</v>
      </c>
      <c r="Y472" s="102"/>
      <c r="Z472" s="24"/>
      <c r="AA472" s="121"/>
      <c r="AB472" s="121"/>
      <c r="AD472" s="105"/>
      <c r="AE472" s="105"/>
      <c r="AF472" s="24"/>
      <c r="AG472" s="24"/>
      <c r="AH472" s="24"/>
      <c r="AI472" s="24"/>
      <c r="AJ472" s="24"/>
      <c r="AK472" s="24"/>
      <c r="AL472" s="24"/>
      <c r="AM472" s="24"/>
      <c r="AN472" s="24"/>
      <c r="AP472" s="99"/>
      <c r="AQ472" s="99"/>
      <c r="AR472" s="99"/>
      <c r="AS472" s="99"/>
      <c r="AT472" s="99"/>
      <c r="AU472" s="99"/>
      <c r="AX472">
        <v>1.56</v>
      </c>
      <c r="AY472" s="55">
        <v>2.1000000000000001E-2</v>
      </c>
      <c r="AZ472" s="55">
        <v>8.1000000000000003E-2</v>
      </c>
      <c r="BA472" s="55">
        <v>0.13200000000000001</v>
      </c>
      <c r="BB472" s="55">
        <v>0.184</v>
      </c>
      <c r="BC472" s="55">
        <v>0.33100000000000002</v>
      </c>
    </row>
    <row r="473" spans="1:55" ht="17.5" thickBot="1" x14ac:dyDescent="0.35">
      <c r="A473" t="s">
        <v>132</v>
      </c>
      <c r="B473" s="5">
        <v>1.58</v>
      </c>
      <c r="C473" s="5">
        <f t="shared" si="34"/>
        <v>31.58</v>
      </c>
      <c r="D473" s="156"/>
      <c r="E473" s="156"/>
      <c r="F473" s="55">
        <v>2.1000000000000001E-2</v>
      </c>
      <c r="G473" s="55">
        <v>8.1000000000000003E-2</v>
      </c>
      <c r="H473" s="55">
        <v>0.13200000000000001</v>
      </c>
      <c r="I473" s="55">
        <v>0.184</v>
      </c>
      <c r="J473" s="55">
        <v>0.33100000000000002</v>
      </c>
      <c r="K473" s="156"/>
      <c r="L473" s="156"/>
      <c r="M473" s="156"/>
      <c r="N473" s="156"/>
      <c r="O473" s="156"/>
      <c r="P473" s="2" t="s">
        <v>162</v>
      </c>
      <c r="S473">
        <v>1.48</v>
      </c>
      <c r="T473" s="55">
        <v>2.3E-2</v>
      </c>
      <c r="U473" s="55">
        <v>8.1000000000000003E-2</v>
      </c>
      <c r="V473" s="55">
        <v>0.13200000000000001</v>
      </c>
      <c r="W473" s="55">
        <v>0.184</v>
      </c>
      <c r="X473" s="55">
        <v>0.33100000000000002</v>
      </c>
      <c r="Y473" s="102"/>
      <c r="Z473" s="24"/>
      <c r="AA473" s="121"/>
      <c r="AB473" s="121"/>
      <c r="AD473" s="105"/>
      <c r="AE473" s="105"/>
      <c r="AF473" s="24"/>
      <c r="AG473" s="24"/>
      <c r="AH473" s="24"/>
      <c r="AI473" s="24"/>
      <c r="AJ473" s="24"/>
      <c r="AK473" s="24"/>
      <c r="AL473" s="24"/>
      <c r="AM473" s="24"/>
      <c r="AN473" s="24"/>
      <c r="AP473" s="99"/>
      <c r="AQ473" s="99"/>
      <c r="AR473" s="99"/>
      <c r="AS473" s="99"/>
      <c r="AT473" s="99"/>
      <c r="AU473" s="99"/>
      <c r="AX473">
        <v>1.57</v>
      </c>
      <c r="AY473" s="55">
        <v>2.1000000000000001E-2</v>
      </c>
      <c r="AZ473" s="55">
        <v>8.1000000000000003E-2</v>
      </c>
      <c r="BA473" s="55">
        <v>0.13200000000000001</v>
      </c>
      <c r="BB473" s="55">
        <v>0.184</v>
      </c>
      <c r="BC473" s="55">
        <v>0.33100000000000002</v>
      </c>
    </row>
    <row r="474" spans="1:55" ht="17.5" thickBot="1" x14ac:dyDescent="0.35">
      <c r="A474" t="s">
        <v>132</v>
      </c>
      <c r="B474" s="5">
        <v>1.59</v>
      </c>
      <c r="C474" s="5">
        <f t="shared" si="34"/>
        <v>31.59</v>
      </c>
      <c r="D474" s="156"/>
      <c r="E474" s="156"/>
      <c r="F474" s="55">
        <v>0.02</v>
      </c>
      <c r="G474" s="55">
        <v>8.1000000000000003E-2</v>
      </c>
      <c r="H474" s="55">
        <v>0.13200000000000001</v>
      </c>
      <c r="I474" s="55">
        <v>0.184</v>
      </c>
      <c r="J474" s="55">
        <v>0.33100000000000002</v>
      </c>
      <c r="K474" s="156"/>
      <c r="L474" s="156"/>
      <c r="M474" s="156"/>
      <c r="N474" s="156"/>
      <c r="O474" s="156"/>
      <c r="P474" s="2" t="s">
        <v>162</v>
      </c>
      <c r="S474">
        <v>1.49</v>
      </c>
      <c r="T474" s="55">
        <v>2.298E-2</v>
      </c>
      <c r="U474" s="55">
        <v>8.1000000000000003E-2</v>
      </c>
      <c r="V474" s="55">
        <v>0.13200000000000001</v>
      </c>
      <c r="W474" s="55">
        <v>0.184</v>
      </c>
      <c r="X474" s="55">
        <v>0.33100000000000002</v>
      </c>
      <c r="Y474" s="102"/>
      <c r="Z474" s="24"/>
      <c r="AD474" s="105"/>
      <c r="AE474" s="105"/>
      <c r="AF474" s="24"/>
      <c r="AG474" s="24"/>
      <c r="AH474" s="24"/>
      <c r="AI474" s="24"/>
      <c r="AJ474" s="24"/>
      <c r="AK474" s="24"/>
      <c r="AL474" s="24"/>
      <c r="AM474" s="24"/>
      <c r="AN474" s="24"/>
      <c r="AP474" s="99"/>
      <c r="AQ474" s="99"/>
      <c r="AR474" s="99"/>
      <c r="AS474" s="99"/>
      <c r="AT474" s="99"/>
      <c r="AU474" s="99"/>
      <c r="AX474">
        <v>1.58</v>
      </c>
      <c r="AY474" s="55">
        <v>2.1000000000000001E-2</v>
      </c>
      <c r="AZ474" s="55">
        <v>8.1000000000000003E-2</v>
      </c>
      <c r="BA474" s="55">
        <v>0.13200000000000001</v>
      </c>
      <c r="BB474" s="55">
        <v>0.184</v>
      </c>
      <c r="BC474" s="55">
        <v>0.33100000000000002</v>
      </c>
    </row>
    <row r="475" spans="1:55" ht="17.5" thickBot="1" x14ac:dyDescent="0.35">
      <c r="A475" t="s">
        <v>132</v>
      </c>
      <c r="B475" s="5">
        <v>1.6</v>
      </c>
      <c r="C475" s="5">
        <f t="shared" si="34"/>
        <v>31.6</v>
      </c>
      <c r="D475" s="156"/>
      <c r="E475" s="156"/>
      <c r="F475" s="55">
        <v>0.02</v>
      </c>
      <c r="G475" s="55">
        <v>8.1000000000000003E-2</v>
      </c>
      <c r="H475" s="55">
        <v>0.13200000000000001</v>
      </c>
      <c r="I475" s="55">
        <v>0.184</v>
      </c>
      <c r="J475" s="55">
        <v>0.33100000000000002</v>
      </c>
      <c r="K475" s="156"/>
      <c r="L475" s="156"/>
      <c r="M475" s="156"/>
      <c r="N475" s="156"/>
      <c r="O475" s="156"/>
      <c r="P475" s="2" t="s">
        <v>162</v>
      </c>
      <c r="S475">
        <v>1.5</v>
      </c>
      <c r="T475" s="55">
        <v>2.2960000000000001E-2</v>
      </c>
      <c r="U475" s="55">
        <v>8.1000000000000003E-2</v>
      </c>
      <c r="V475" s="55">
        <v>0.13200000000000001</v>
      </c>
      <c r="W475" s="55">
        <v>0.184</v>
      </c>
      <c r="X475" s="55">
        <v>0.33100000000000002</v>
      </c>
      <c r="Y475" s="102"/>
      <c r="Z475" s="24"/>
      <c r="AA475" s="121"/>
      <c r="AB475" s="121"/>
      <c r="AD475" s="105"/>
      <c r="AE475" s="105"/>
      <c r="AF475" s="24"/>
      <c r="AG475" s="24"/>
      <c r="AH475" s="24"/>
      <c r="AI475" s="24"/>
      <c r="AJ475" s="24"/>
      <c r="AK475" s="24"/>
      <c r="AL475" s="24"/>
      <c r="AM475" s="24"/>
      <c r="AN475" s="24"/>
      <c r="AP475" s="99"/>
      <c r="AQ475" s="99"/>
      <c r="AR475" s="99"/>
      <c r="AS475" s="99"/>
      <c r="AT475" s="99"/>
      <c r="AU475" s="99"/>
      <c r="AX475">
        <v>1.59</v>
      </c>
      <c r="AY475" s="55">
        <v>0.02</v>
      </c>
      <c r="AZ475" s="55">
        <v>8.1000000000000003E-2</v>
      </c>
      <c r="BA475" s="55">
        <v>0.13200000000000001</v>
      </c>
      <c r="BB475" s="55">
        <v>0.184</v>
      </c>
      <c r="BC475" s="55">
        <v>0.33100000000000002</v>
      </c>
    </row>
    <row r="476" spans="1:55" ht="17.5" thickBot="1" x14ac:dyDescent="0.35">
      <c r="A476" t="s">
        <v>132</v>
      </c>
      <c r="B476" s="5">
        <v>1.61</v>
      </c>
      <c r="C476" s="5">
        <f t="shared" si="34"/>
        <v>31.61</v>
      </c>
      <c r="D476" s="156"/>
      <c r="E476" s="156"/>
      <c r="F476" s="55">
        <v>0.02</v>
      </c>
      <c r="G476" s="55">
        <v>8.1000000000000003E-2</v>
      </c>
      <c r="H476" s="55">
        <v>0.13200000000000001</v>
      </c>
      <c r="I476" s="55">
        <v>0.184</v>
      </c>
      <c r="J476" s="55">
        <v>0.33100000000000002</v>
      </c>
      <c r="K476" s="156"/>
      <c r="L476" s="156"/>
      <c r="M476" s="156"/>
      <c r="N476" s="156"/>
      <c r="O476" s="156"/>
      <c r="P476" s="2" t="s">
        <v>162</v>
      </c>
      <c r="S476">
        <v>1.51</v>
      </c>
      <c r="T476" s="55">
        <v>2.1999999999999999E-2</v>
      </c>
      <c r="U476" s="55">
        <v>8.1000000000000003E-2</v>
      </c>
      <c r="V476" s="55">
        <v>0.13200000000000001</v>
      </c>
      <c r="W476" s="55">
        <v>0.184</v>
      </c>
      <c r="X476" s="55">
        <v>0.33100000000000002</v>
      </c>
      <c r="Y476" s="102"/>
      <c r="Z476" s="24"/>
      <c r="AA476" s="121"/>
      <c r="AB476" s="121"/>
      <c r="AD476" s="105"/>
      <c r="AE476" s="105"/>
      <c r="AF476" s="24"/>
      <c r="AG476" s="24"/>
      <c r="AH476" s="24"/>
      <c r="AI476" s="24"/>
      <c r="AJ476" s="24"/>
      <c r="AK476" s="24"/>
      <c r="AL476" s="24"/>
      <c r="AM476" s="24"/>
      <c r="AN476" s="24"/>
      <c r="AP476" s="99"/>
      <c r="AQ476" s="99"/>
      <c r="AR476" s="99"/>
      <c r="AS476" s="99"/>
      <c r="AT476" s="99"/>
      <c r="AU476" s="99"/>
      <c r="AX476">
        <v>1.6</v>
      </c>
      <c r="AY476" s="55">
        <v>0.02</v>
      </c>
      <c r="AZ476" s="55">
        <v>8.1000000000000003E-2</v>
      </c>
      <c r="BA476" s="55">
        <v>0.13200000000000001</v>
      </c>
      <c r="BB476" s="55">
        <v>0.184</v>
      </c>
      <c r="BC476" s="55">
        <v>0.33100000000000002</v>
      </c>
    </row>
    <row r="477" spans="1:55" ht="17.5" thickBot="1" x14ac:dyDescent="0.35">
      <c r="A477" t="s">
        <v>132</v>
      </c>
      <c r="B477" s="5">
        <v>1.62</v>
      </c>
      <c r="C477" s="5">
        <f t="shared" si="34"/>
        <v>31.62</v>
      </c>
      <c r="D477" s="156"/>
      <c r="E477" s="156"/>
      <c r="F477" s="55">
        <v>1.9599999999999999E-2</v>
      </c>
      <c r="G477" s="55">
        <v>8.1000000000000003E-2</v>
      </c>
      <c r="H477" s="55">
        <v>0.13200000000000001</v>
      </c>
      <c r="I477" s="55">
        <v>0.184</v>
      </c>
      <c r="J477" s="55">
        <v>0.33100000000000002</v>
      </c>
      <c r="K477" s="156"/>
      <c r="L477" s="156"/>
      <c r="M477" s="156"/>
      <c r="N477" s="156"/>
      <c r="O477" s="156"/>
      <c r="P477" s="2" t="s">
        <v>162</v>
      </c>
      <c r="S477">
        <v>1.52</v>
      </c>
      <c r="T477" s="55">
        <v>2.1999999999999999E-2</v>
      </c>
      <c r="U477" s="55">
        <v>8.1000000000000003E-2</v>
      </c>
      <c r="V477" s="55">
        <v>0.13200000000000001</v>
      </c>
      <c r="W477" s="55">
        <v>0.184</v>
      </c>
      <c r="X477" s="55">
        <v>0.33100000000000002</v>
      </c>
      <c r="Y477" s="102"/>
      <c r="Z477" s="24"/>
      <c r="AA477" s="121"/>
      <c r="AB477" s="121"/>
      <c r="AD477" s="105"/>
      <c r="AE477" s="105"/>
      <c r="AF477" s="24"/>
      <c r="AG477" s="24"/>
      <c r="AH477" s="24"/>
      <c r="AI477" s="24"/>
      <c r="AJ477" s="24"/>
      <c r="AK477" s="24"/>
      <c r="AL477" s="24"/>
      <c r="AM477" s="24"/>
      <c r="AN477" s="24"/>
      <c r="AP477" s="99"/>
      <c r="AQ477" s="99"/>
      <c r="AR477" s="99"/>
      <c r="AS477" s="99"/>
      <c r="AT477" s="99"/>
      <c r="AU477" s="99"/>
      <c r="AX477">
        <v>1.61</v>
      </c>
      <c r="AY477" s="55">
        <v>0.02</v>
      </c>
      <c r="AZ477" s="55">
        <v>8.1000000000000003E-2</v>
      </c>
      <c r="BA477" s="55">
        <v>0.13200000000000001</v>
      </c>
      <c r="BB477" s="55">
        <v>0.184</v>
      </c>
      <c r="BC477" s="55">
        <v>0.33100000000000002</v>
      </c>
    </row>
    <row r="478" spans="1:55" ht="17.5" thickBot="1" x14ac:dyDescent="0.35">
      <c r="A478" t="s">
        <v>132</v>
      </c>
      <c r="B478" s="5">
        <v>1.63</v>
      </c>
      <c r="C478" s="5">
        <f t="shared" si="34"/>
        <v>31.63</v>
      </c>
      <c r="D478" s="156"/>
      <c r="E478" s="156"/>
      <c r="F478" s="55">
        <v>1.9342857142857099E-2</v>
      </c>
      <c r="G478" s="55">
        <v>8.1000000000000003E-2</v>
      </c>
      <c r="H478" s="55">
        <v>0.13200000000000001</v>
      </c>
      <c r="I478" s="55">
        <v>0.184</v>
      </c>
      <c r="J478" s="55">
        <v>0.33100000000000002</v>
      </c>
      <c r="K478" s="156"/>
      <c r="L478" s="156"/>
      <c r="M478" s="156"/>
      <c r="N478" s="156"/>
      <c r="O478" s="156"/>
      <c r="P478" s="2" t="s">
        <v>162</v>
      </c>
      <c r="S478">
        <v>1.53</v>
      </c>
      <c r="T478" s="55">
        <v>2.1999999999999999E-2</v>
      </c>
      <c r="U478" s="55">
        <v>8.1000000000000003E-2</v>
      </c>
      <c r="V478" s="55">
        <v>0.13200000000000001</v>
      </c>
      <c r="W478" s="55">
        <v>0.184</v>
      </c>
      <c r="X478" s="55">
        <v>0.33100000000000002</v>
      </c>
      <c r="Y478" s="102"/>
      <c r="Z478" s="24"/>
      <c r="AA478" s="121"/>
      <c r="AB478" s="121"/>
      <c r="AD478" s="105"/>
      <c r="AE478" s="105"/>
      <c r="AF478" s="24"/>
      <c r="AG478" s="24"/>
      <c r="AH478" s="24"/>
      <c r="AI478" s="24"/>
      <c r="AJ478" s="24"/>
      <c r="AK478" s="24"/>
      <c r="AL478" s="24"/>
      <c r="AM478" s="24"/>
      <c r="AN478" s="24"/>
      <c r="AP478" s="99"/>
      <c r="AQ478" s="99"/>
      <c r="AR478" s="99"/>
      <c r="AS478" s="99"/>
      <c r="AT478" s="99"/>
      <c r="AU478" s="99"/>
      <c r="AX478">
        <v>1.62</v>
      </c>
      <c r="AY478" s="55">
        <v>1.9599999999999999E-2</v>
      </c>
      <c r="AZ478" s="55">
        <v>8.1000000000000003E-2</v>
      </c>
      <c r="BA478" s="55">
        <v>0.13200000000000001</v>
      </c>
      <c r="BB478" s="55">
        <v>0.184</v>
      </c>
      <c r="BC478" s="55">
        <v>0.33100000000000002</v>
      </c>
    </row>
    <row r="479" spans="1:55" ht="17.5" thickBot="1" x14ac:dyDescent="0.35">
      <c r="A479" t="s">
        <v>132</v>
      </c>
      <c r="B479" s="5">
        <v>1.64</v>
      </c>
      <c r="C479" s="5">
        <f t="shared" si="34"/>
        <v>31.64</v>
      </c>
      <c r="D479" s="156"/>
      <c r="E479" s="156"/>
      <c r="F479" s="55">
        <v>1.9E-2</v>
      </c>
      <c r="G479" s="55">
        <v>8.1000000000000003E-2</v>
      </c>
      <c r="H479" s="55">
        <v>0.13200000000000001</v>
      </c>
      <c r="I479" s="55">
        <v>0.184</v>
      </c>
      <c r="J479" s="55">
        <v>0.33100000000000002</v>
      </c>
      <c r="K479" s="156"/>
      <c r="L479" s="156"/>
      <c r="M479" s="156"/>
      <c r="N479" s="156"/>
      <c r="O479" s="156"/>
      <c r="P479" s="2" t="s">
        <v>162</v>
      </c>
      <c r="S479">
        <v>1.54</v>
      </c>
      <c r="T479" s="55">
        <v>2.1000000000000001E-2</v>
      </c>
      <c r="U479" s="55">
        <v>8.1000000000000003E-2</v>
      </c>
      <c r="V479" s="55">
        <v>0.13200000000000001</v>
      </c>
      <c r="W479" s="55">
        <v>0.184</v>
      </c>
      <c r="X479" s="55">
        <v>0.33100000000000002</v>
      </c>
      <c r="Y479" s="102"/>
      <c r="Z479" s="24"/>
      <c r="AD479" s="105"/>
      <c r="AE479" s="105"/>
      <c r="AF479" s="24"/>
      <c r="AG479" s="24"/>
      <c r="AH479" s="24"/>
      <c r="AI479" s="24"/>
      <c r="AJ479" s="24"/>
      <c r="AK479" s="24"/>
      <c r="AL479" s="24"/>
      <c r="AM479" s="24"/>
      <c r="AN479" s="24"/>
      <c r="AP479" s="99"/>
      <c r="AQ479" s="99"/>
      <c r="AR479" s="99"/>
      <c r="AS479" s="99"/>
      <c r="AT479" s="99"/>
      <c r="AU479" s="99"/>
      <c r="AX479">
        <v>1.63</v>
      </c>
      <c r="AY479" s="55">
        <v>1.9342857142857099E-2</v>
      </c>
      <c r="AZ479" s="55">
        <v>8.1000000000000003E-2</v>
      </c>
      <c r="BA479" s="55">
        <v>0.13200000000000001</v>
      </c>
      <c r="BB479" s="55">
        <v>0.184</v>
      </c>
      <c r="BC479" s="55">
        <v>0.33100000000000002</v>
      </c>
    </row>
    <row r="480" spans="1:55" ht="17.5" thickBot="1" x14ac:dyDescent="0.35">
      <c r="A480" t="s">
        <v>132</v>
      </c>
      <c r="B480" s="5">
        <v>1.65</v>
      </c>
      <c r="C480" s="5">
        <f t="shared" si="34"/>
        <v>31.65</v>
      </c>
      <c r="D480" s="156"/>
      <c r="E480" s="156"/>
      <c r="F480" s="55">
        <v>1.9E-2</v>
      </c>
      <c r="G480" s="55">
        <v>8.1000000000000003E-2</v>
      </c>
      <c r="H480" s="55">
        <v>0.13200000000000001</v>
      </c>
      <c r="I480" s="55">
        <v>0.184</v>
      </c>
      <c r="J480" s="55">
        <v>0.33100000000000002</v>
      </c>
      <c r="K480" s="156"/>
      <c r="L480" s="156"/>
      <c r="M480" s="156"/>
      <c r="N480" s="156"/>
      <c r="O480" s="156"/>
      <c r="P480" s="2" t="s">
        <v>162</v>
      </c>
      <c r="S480">
        <v>1.55</v>
      </c>
      <c r="T480" s="55">
        <v>2.1000000000000001E-2</v>
      </c>
      <c r="U480" s="55">
        <v>8.1000000000000003E-2</v>
      </c>
      <c r="V480" s="55">
        <v>0.13200000000000001</v>
      </c>
      <c r="W480" s="55">
        <v>0.184</v>
      </c>
      <c r="X480" s="55">
        <v>0.33100000000000002</v>
      </c>
      <c r="Y480" s="102"/>
      <c r="Z480" s="24"/>
      <c r="AA480" s="121"/>
      <c r="AB480" s="121"/>
      <c r="AD480" s="105"/>
      <c r="AE480" s="105"/>
      <c r="AF480" s="24"/>
      <c r="AG480" s="24"/>
      <c r="AH480" s="24"/>
      <c r="AI480" s="24"/>
      <c r="AJ480" s="24"/>
      <c r="AK480" s="24"/>
      <c r="AL480" s="24"/>
      <c r="AM480" s="24"/>
      <c r="AN480" s="24"/>
      <c r="AP480" s="99"/>
      <c r="AQ480" s="99"/>
      <c r="AR480" s="99"/>
      <c r="AS480" s="99"/>
      <c r="AT480" s="99"/>
      <c r="AU480" s="99"/>
      <c r="AX480">
        <v>1.64</v>
      </c>
      <c r="AY480" s="55">
        <v>1.9E-2</v>
      </c>
      <c r="AZ480" s="55">
        <v>8.1000000000000003E-2</v>
      </c>
      <c r="BA480" s="55">
        <v>0.13200000000000001</v>
      </c>
      <c r="BB480" s="55">
        <v>0.184</v>
      </c>
      <c r="BC480" s="55">
        <v>0.33100000000000002</v>
      </c>
    </row>
    <row r="481" spans="1:55" ht="17.5" thickBot="1" x14ac:dyDescent="0.35">
      <c r="A481" t="s">
        <v>132</v>
      </c>
      <c r="B481" s="5">
        <v>1.66</v>
      </c>
      <c r="C481" s="5">
        <f t="shared" si="34"/>
        <v>31.66</v>
      </c>
      <c r="D481" s="156"/>
      <c r="E481" s="156"/>
      <c r="F481" s="156">
        <v>1.9E-2</v>
      </c>
      <c r="G481" s="156">
        <v>8.1000000000000003E-2</v>
      </c>
      <c r="H481" s="156">
        <v>0.13200000000000001</v>
      </c>
      <c r="I481" s="156">
        <v>0.184</v>
      </c>
      <c r="J481" s="156">
        <v>0.33100000000000002</v>
      </c>
      <c r="K481" s="156"/>
      <c r="L481" s="156"/>
      <c r="M481" s="156"/>
      <c r="N481" s="156"/>
      <c r="O481" s="156"/>
      <c r="P481" s="2" t="s">
        <v>162</v>
      </c>
      <c r="S481">
        <v>1.56</v>
      </c>
      <c r="T481" s="55">
        <v>2.1000000000000001E-2</v>
      </c>
      <c r="U481" s="55">
        <v>8.1000000000000003E-2</v>
      </c>
      <c r="V481" s="55">
        <v>0.13200000000000001</v>
      </c>
      <c r="W481" s="55">
        <v>0.184</v>
      </c>
      <c r="X481" s="55">
        <v>0.33100000000000002</v>
      </c>
      <c r="Y481" s="102"/>
      <c r="Z481" s="24"/>
      <c r="AD481" s="105"/>
      <c r="AE481" s="105"/>
      <c r="AF481" s="24"/>
      <c r="AG481" s="24"/>
      <c r="AH481" s="24"/>
      <c r="AI481" s="24"/>
      <c r="AJ481" s="24"/>
      <c r="AK481" s="24"/>
      <c r="AL481" s="24"/>
      <c r="AM481" s="24"/>
      <c r="AN481" s="24"/>
      <c r="AP481" s="99"/>
      <c r="AQ481" s="99"/>
      <c r="AR481" s="99"/>
      <c r="AS481" s="99"/>
      <c r="AT481" s="99"/>
      <c r="AU481" s="99"/>
      <c r="AX481">
        <v>1.65</v>
      </c>
      <c r="AY481" s="55">
        <v>1.9E-2</v>
      </c>
      <c r="AZ481" s="55">
        <v>8.1000000000000003E-2</v>
      </c>
      <c r="BA481" s="55">
        <v>0.13200000000000001</v>
      </c>
      <c r="BB481" s="55">
        <v>0.184</v>
      </c>
      <c r="BC481" s="55">
        <v>0.33100000000000002</v>
      </c>
    </row>
    <row r="482" spans="1:55" ht="17.5" thickBot="1" x14ac:dyDescent="0.35">
      <c r="A482" t="s">
        <v>132</v>
      </c>
      <c r="B482" s="5">
        <v>1.67</v>
      </c>
      <c r="C482" s="5">
        <f t="shared" si="34"/>
        <v>31.67</v>
      </c>
      <c r="D482" s="156"/>
      <c r="E482" s="156"/>
      <c r="F482" s="156">
        <v>1.9E-2</v>
      </c>
      <c r="G482" s="156">
        <v>8.1000000000000003E-2</v>
      </c>
      <c r="H482" s="156">
        <v>0.13200000000000001</v>
      </c>
      <c r="I482" s="156">
        <v>0.184</v>
      </c>
      <c r="J482" s="156">
        <v>0.33100000000000002</v>
      </c>
      <c r="K482" s="156"/>
      <c r="L482" s="156"/>
      <c r="M482" s="156"/>
      <c r="N482" s="156"/>
      <c r="O482" s="156"/>
      <c r="P482" s="2" t="s">
        <v>162</v>
      </c>
      <c r="S482">
        <v>1.57</v>
      </c>
      <c r="T482" s="55">
        <v>2.1000000000000001E-2</v>
      </c>
      <c r="U482" s="55">
        <v>8.1000000000000003E-2</v>
      </c>
      <c r="V482" s="55">
        <v>0.13200000000000001</v>
      </c>
      <c r="W482" s="55">
        <v>0.184</v>
      </c>
      <c r="X482" s="55">
        <v>0.33100000000000002</v>
      </c>
      <c r="Y482" s="102"/>
      <c r="Z482" s="24"/>
      <c r="AD482" s="105"/>
      <c r="AE482" s="105"/>
      <c r="AF482" s="24"/>
      <c r="AG482" s="24"/>
      <c r="AH482" s="24"/>
      <c r="AI482" s="24"/>
      <c r="AJ482" s="24"/>
      <c r="AK482" s="24"/>
      <c r="AL482" s="24"/>
      <c r="AM482" s="24"/>
      <c r="AN482" s="24"/>
      <c r="AP482" s="99"/>
      <c r="AQ482" s="99"/>
      <c r="AR482" s="99"/>
      <c r="AS482" s="99"/>
      <c r="AT482" s="99"/>
      <c r="AU482" s="99"/>
      <c r="AX482">
        <v>1.66</v>
      </c>
      <c r="AY482" s="55">
        <v>1.9E-2</v>
      </c>
      <c r="AZ482" s="55">
        <v>8.1000000000000003E-2</v>
      </c>
      <c r="BA482" s="55">
        <v>0.13200000000000001</v>
      </c>
      <c r="BB482" s="55">
        <v>0.184</v>
      </c>
      <c r="BC482" s="55">
        <v>0.33100000000000002</v>
      </c>
    </row>
    <row r="483" spans="1:55" ht="17.5" thickBot="1" x14ac:dyDescent="0.35">
      <c r="A483" t="s">
        <v>132</v>
      </c>
      <c r="B483" s="5">
        <v>1.68</v>
      </c>
      <c r="C483" s="5">
        <f t="shared" si="34"/>
        <v>31.68</v>
      </c>
      <c r="D483" s="156"/>
      <c r="E483" s="156"/>
      <c r="F483" s="156">
        <v>1.9E-2</v>
      </c>
      <c r="G483" s="156">
        <v>8.1000000000000003E-2</v>
      </c>
      <c r="H483" s="156">
        <v>0.13200000000000001</v>
      </c>
      <c r="I483" s="156">
        <v>0.184</v>
      </c>
      <c r="J483" s="156">
        <v>0.33100000000000002</v>
      </c>
      <c r="K483" s="156"/>
      <c r="L483" s="156"/>
      <c r="M483" s="156"/>
      <c r="N483" s="156"/>
      <c r="O483" s="156"/>
      <c r="P483" s="2" t="s">
        <v>162</v>
      </c>
      <c r="S483">
        <v>1.58</v>
      </c>
      <c r="T483" s="55">
        <v>2.1000000000000001E-2</v>
      </c>
      <c r="U483" s="55">
        <v>8.1000000000000003E-2</v>
      </c>
      <c r="V483" s="55">
        <v>0.13200000000000001</v>
      </c>
      <c r="W483" s="55">
        <v>0.184</v>
      </c>
      <c r="X483" s="55">
        <v>0.33100000000000002</v>
      </c>
      <c r="Y483" s="102"/>
      <c r="Z483" s="24"/>
      <c r="AD483" s="105"/>
      <c r="AE483" s="105"/>
      <c r="AF483" s="24"/>
      <c r="AG483" s="24"/>
      <c r="AH483" s="24"/>
      <c r="AI483" s="24"/>
      <c r="AJ483" s="24"/>
      <c r="AK483" s="24"/>
      <c r="AL483" s="24"/>
      <c r="AM483" s="24"/>
      <c r="AN483" s="24"/>
      <c r="AP483" s="99"/>
      <c r="AQ483" s="99"/>
      <c r="AR483" s="99"/>
      <c r="AS483" s="99"/>
      <c r="AT483" s="99"/>
      <c r="AU483" s="99"/>
      <c r="AX483">
        <v>1.67</v>
      </c>
      <c r="AY483" s="55">
        <v>1.9E-2</v>
      </c>
      <c r="AZ483" s="55">
        <v>8.1000000000000003E-2</v>
      </c>
      <c r="BA483" s="55">
        <v>0.13200000000000001</v>
      </c>
      <c r="BB483" s="55">
        <v>0.184</v>
      </c>
      <c r="BC483" s="55">
        <v>0.33100000000000002</v>
      </c>
    </row>
    <row r="484" spans="1:55" ht="17.5" thickBot="1" x14ac:dyDescent="0.35">
      <c r="A484" t="s">
        <v>132</v>
      </c>
      <c r="B484" s="5">
        <v>1.69</v>
      </c>
      <c r="C484" s="5">
        <f t="shared" si="34"/>
        <v>31.69</v>
      </c>
      <c r="D484" s="156"/>
      <c r="E484" s="156"/>
      <c r="F484" s="156">
        <v>1.9E-2</v>
      </c>
      <c r="G484" s="156">
        <v>8.1000000000000003E-2</v>
      </c>
      <c r="H484" s="156">
        <v>0.13200000000000001</v>
      </c>
      <c r="I484" s="156">
        <v>0.184</v>
      </c>
      <c r="J484" s="156">
        <v>0.33100000000000002</v>
      </c>
      <c r="K484" s="156"/>
      <c r="L484" s="156"/>
      <c r="M484" s="156"/>
      <c r="N484" s="156"/>
      <c r="O484" s="156"/>
      <c r="P484" s="2" t="s">
        <v>162</v>
      </c>
      <c r="S484">
        <v>1.59</v>
      </c>
      <c r="T484" s="55">
        <v>0.02</v>
      </c>
      <c r="U484" s="55">
        <v>8.1000000000000003E-2</v>
      </c>
      <c r="V484" s="55">
        <v>0.13200000000000001</v>
      </c>
      <c r="W484" s="55">
        <v>0.184</v>
      </c>
      <c r="X484" s="55">
        <v>0.33100000000000002</v>
      </c>
      <c r="Y484" s="102"/>
      <c r="Z484" s="24"/>
      <c r="AA484" s="121"/>
      <c r="AB484" s="121"/>
      <c r="AD484" s="105"/>
      <c r="AE484" s="105"/>
      <c r="AF484" s="24"/>
      <c r="AG484" s="24"/>
      <c r="AH484" s="24"/>
      <c r="AI484" s="24"/>
      <c r="AJ484" s="24"/>
      <c r="AK484" s="24"/>
      <c r="AL484" s="24"/>
      <c r="AM484" s="24"/>
      <c r="AN484" s="24"/>
      <c r="AP484" s="99"/>
      <c r="AQ484" s="99"/>
      <c r="AR484" s="99"/>
      <c r="AS484" s="99"/>
      <c r="AT484" s="99"/>
      <c r="AU484" s="99"/>
      <c r="AX484">
        <v>1.68</v>
      </c>
      <c r="AY484" s="55">
        <v>1.9E-2</v>
      </c>
      <c r="AZ484" s="55">
        <v>8.1000000000000003E-2</v>
      </c>
      <c r="BA484" s="55">
        <v>0.13200000000000001</v>
      </c>
      <c r="BB484" s="55">
        <v>0.184</v>
      </c>
      <c r="BC484" s="55">
        <v>0.33100000000000002</v>
      </c>
    </row>
    <row r="485" spans="1:55" ht="17.5" thickBot="1" x14ac:dyDescent="0.35">
      <c r="A485" t="s">
        <v>132</v>
      </c>
      <c r="B485" s="5">
        <v>1.7</v>
      </c>
      <c r="C485" s="5">
        <f t="shared" si="34"/>
        <v>31.7</v>
      </c>
      <c r="D485" s="156"/>
      <c r="E485" s="156"/>
      <c r="F485" s="156">
        <v>1.9E-2</v>
      </c>
      <c r="G485" s="156">
        <v>8.1000000000000003E-2</v>
      </c>
      <c r="H485" s="156">
        <v>0.13200000000000001</v>
      </c>
      <c r="I485" s="156">
        <v>0.184</v>
      </c>
      <c r="J485" s="156">
        <v>0.33100000000000002</v>
      </c>
      <c r="K485" s="156"/>
      <c r="L485" s="156"/>
      <c r="M485" s="156"/>
      <c r="N485" s="156"/>
      <c r="O485" s="156"/>
      <c r="P485" s="2" t="s">
        <v>162</v>
      </c>
      <c r="S485">
        <v>1.6</v>
      </c>
      <c r="T485" s="55">
        <v>0.02</v>
      </c>
      <c r="U485" s="55">
        <v>8.1000000000000003E-2</v>
      </c>
      <c r="V485" s="55">
        <v>0.13200000000000001</v>
      </c>
      <c r="W485" s="55">
        <v>0.184</v>
      </c>
      <c r="X485" s="55">
        <v>0.33100000000000002</v>
      </c>
      <c r="Y485" s="102"/>
      <c r="Z485" s="24"/>
      <c r="AD485" s="105"/>
      <c r="AE485" s="105"/>
      <c r="AF485" s="24"/>
      <c r="AG485" s="24"/>
      <c r="AH485" s="24"/>
      <c r="AI485" s="24"/>
      <c r="AJ485" s="24"/>
      <c r="AK485" s="24"/>
      <c r="AL485" s="24"/>
      <c r="AM485" s="24"/>
      <c r="AN485" s="24"/>
      <c r="AP485" s="99"/>
      <c r="AQ485" s="99"/>
      <c r="AR485" s="99"/>
      <c r="AS485" s="99"/>
      <c r="AT485" s="99"/>
      <c r="AU485" s="99"/>
      <c r="AX485">
        <v>1.69</v>
      </c>
      <c r="AY485" s="55">
        <v>1.9E-2</v>
      </c>
      <c r="AZ485" s="55">
        <v>8.1000000000000003E-2</v>
      </c>
      <c r="BA485" s="55">
        <v>0.13200000000000001</v>
      </c>
      <c r="BB485" s="55">
        <v>0.184</v>
      </c>
      <c r="BC485" s="55">
        <v>0.33100000000000002</v>
      </c>
    </row>
    <row r="486" spans="1:55" ht="17.5" thickBot="1" x14ac:dyDescent="0.35">
      <c r="A486" t="s">
        <v>132</v>
      </c>
      <c r="B486" s="5">
        <v>1.71</v>
      </c>
      <c r="C486" s="5">
        <f t="shared" si="34"/>
        <v>31.71</v>
      </c>
      <c r="D486" s="156"/>
      <c r="E486" s="156"/>
      <c r="F486" s="156">
        <v>1.9E-2</v>
      </c>
      <c r="G486" s="156">
        <v>8.1000000000000003E-2</v>
      </c>
      <c r="H486" s="156">
        <v>0.13200000000000001</v>
      </c>
      <c r="I486" s="156">
        <v>0.184</v>
      </c>
      <c r="J486" s="156">
        <v>0.33100000000000002</v>
      </c>
      <c r="K486" s="156"/>
      <c r="L486" s="156"/>
      <c r="M486" s="156"/>
      <c r="N486" s="156"/>
      <c r="O486" s="156"/>
      <c r="P486" s="2" t="s">
        <v>162</v>
      </c>
      <c r="S486">
        <v>1.61</v>
      </c>
      <c r="T486" s="55">
        <v>0.02</v>
      </c>
      <c r="U486" s="55">
        <v>8.1000000000000003E-2</v>
      </c>
      <c r="V486" s="55">
        <v>0.13200000000000001</v>
      </c>
      <c r="W486" s="55">
        <v>0.184</v>
      </c>
      <c r="X486" s="55">
        <v>0.33100000000000002</v>
      </c>
      <c r="Y486" s="102"/>
      <c r="Z486" s="24"/>
      <c r="AA486" s="121"/>
      <c r="AB486" s="121"/>
      <c r="AD486" s="105"/>
      <c r="AE486" s="105"/>
      <c r="AF486" s="24"/>
      <c r="AG486" s="24"/>
      <c r="AH486" s="24"/>
      <c r="AI486" s="24"/>
      <c r="AJ486" s="24"/>
      <c r="AK486" s="24"/>
      <c r="AL486" s="24"/>
      <c r="AM486" s="24"/>
      <c r="AN486" s="24"/>
      <c r="AP486" s="99"/>
      <c r="AQ486" s="99"/>
      <c r="AR486" s="99"/>
      <c r="AS486" s="99"/>
      <c r="AT486" s="99"/>
      <c r="AU486" s="99"/>
      <c r="AX486">
        <v>1.7</v>
      </c>
      <c r="AY486" s="55">
        <v>1.9E-2</v>
      </c>
      <c r="AZ486" s="55">
        <v>8.1000000000000003E-2</v>
      </c>
      <c r="BA486" s="55">
        <v>0.13200000000000001</v>
      </c>
      <c r="BB486" s="55">
        <v>0.184</v>
      </c>
      <c r="BC486" s="55">
        <v>0.33100000000000002</v>
      </c>
    </row>
    <row r="487" spans="1:55" ht="17.5" thickBot="1" x14ac:dyDescent="0.35">
      <c r="A487" t="s">
        <v>132</v>
      </c>
      <c r="B487" s="5">
        <v>1.72</v>
      </c>
      <c r="C487" s="5">
        <f t="shared" si="34"/>
        <v>31.72</v>
      </c>
      <c r="D487" s="156"/>
      <c r="E487" s="156"/>
      <c r="F487" s="156">
        <v>1.9E-2</v>
      </c>
      <c r="G487" s="156">
        <v>8.1000000000000003E-2</v>
      </c>
      <c r="H487" s="156">
        <v>0.13200000000000001</v>
      </c>
      <c r="I487" s="156">
        <v>0.184</v>
      </c>
      <c r="J487" s="156">
        <v>0.33100000000000002</v>
      </c>
      <c r="K487" s="156"/>
      <c r="L487" s="156"/>
      <c r="M487" s="156"/>
      <c r="N487" s="156"/>
      <c r="O487" s="156"/>
      <c r="P487" s="2" t="s">
        <v>162</v>
      </c>
      <c r="S487">
        <v>1.62</v>
      </c>
      <c r="T487" s="55">
        <v>1.9599999999999999E-2</v>
      </c>
      <c r="U487" s="55">
        <v>8.1000000000000003E-2</v>
      </c>
      <c r="V487" s="55">
        <v>0.13200000000000001</v>
      </c>
      <c r="W487" s="55">
        <v>0.184</v>
      </c>
      <c r="X487" s="55">
        <v>0.33100000000000002</v>
      </c>
      <c r="Y487" s="102"/>
      <c r="Z487" s="24"/>
      <c r="AA487" s="121"/>
      <c r="AB487" s="121"/>
      <c r="AD487" s="105"/>
      <c r="AE487" s="105"/>
      <c r="AF487" s="24"/>
      <c r="AG487" s="24"/>
      <c r="AH487" s="24"/>
      <c r="AI487" s="24"/>
      <c r="AJ487" s="24"/>
      <c r="AK487" s="24"/>
      <c r="AL487" s="24"/>
      <c r="AM487" s="24"/>
      <c r="AN487" s="24"/>
      <c r="AP487" s="99"/>
      <c r="AQ487" s="99"/>
      <c r="AR487" s="99"/>
      <c r="AS487" s="99"/>
      <c r="AT487" s="99"/>
      <c r="AU487" s="99"/>
      <c r="AX487">
        <v>1.71</v>
      </c>
      <c r="AY487" s="55">
        <v>1.9E-2</v>
      </c>
      <c r="AZ487" s="55">
        <v>8.1000000000000003E-2</v>
      </c>
      <c r="BA487" s="55">
        <v>0.13200000000000001</v>
      </c>
      <c r="BB487" s="55">
        <v>0.184</v>
      </c>
      <c r="BC487" s="55">
        <v>0.33100000000000002</v>
      </c>
    </row>
    <row r="488" spans="1:55" ht="17.5" thickBot="1" x14ac:dyDescent="0.35">
      <c r="A488" t="s">
        <v>132</v>
      </c>
      <c r="B488" s="5">
        <v>1.73</v>
      </c>
      <c r="C488" s="5">
        <f t="shared" si="34"/>
        <v>31.73</v>
      </c>
      <c r="D488" s="156"/>
      <c r="E488" s="156"/>
      <c r="F488" s="156">
        <v>1.9E-2</v>
      </c>
      <c r="G488" s="156">
        <v>8.1000000000000003E-2</v>
      </c>
      <c r="H488" s="156">
        <v>0.13200000000000001</v>
      </c>
      <c r="I488" s="156">
        <v>0.184</v>
      </c>
      <c r="J488" s="156">
        <v>0.33100000000000002</v>
      </c>
      <c r="K488" s="156"/>
      <c r="L488" s="156"/>
      <c r="M488" s="156"/>
      <c r="N488" s="156"/>
      <c r="O488" s="156"/>
      <c r="P488" s="2" t="s">
        <v>162</v>
      </c>
      <c r="S488">
        <v>1.63</v>
      </c>
      <c r="T488" s="55">
        <v>1.9342857142857099E-2</v>
      </c>
      <c r="U488" s="55">
        <v>8.1000000000000003E-2</v>
      </c>
      <c r="V488" s="55">
        <v>0.13200000000000001</v>
      </c>
      <c r="W488" s="55">
        <v>0.184</v>
      </c>
      <c r="X488" s="55">
        <v>0.33100000000000002</v>
      </c>
      <c r="Y488" s="102"/>
      <c r="Z488" s="24"/>
      <c r="AA488" s="121"/>
      <c r="AB488" s="121"/>
      <c r="AD488" s="105"/>
      <c r="AE488" s="105"/>
      <c r="AF488" s="24"/>
      <c r="AG488" s="24"/>
      <c r="AH488" s="24"/>
      <c r="AI488" s="24"/>
      <c r="AJ488" s="24"/>
      <c r="AK488" s="24"/>
      <c r="AL488" s="24"/>
      <c r="AM488" s="24"/>
      <c r="AN488" s="24"/>
      <c r="AP488" s="99"/>
      <c r="AQ488" s="99"/>
      <c r="AR488" s="99"/>
      <c r="AS488" s="99"/>
      <c r="AT488" s="99"/>
      <c r="AU488" s="99"/>
      <c r="AX488">
        <v>1.72</v>
      </c>
      <c r="AY488" s="55">
        <v>1.9E-2</v>
      </c>
      <c r="AZ488" s="55">
        <v>8.1000000000000003E-2</v>
      </c>
      <c r="BA488" s="55">
        <v>0.13200000000000001</v>
      </c>
      <c r="BB488" s="55">
        <v>0.184</v>
      </c>
      <c r="BC488" s="55">
        <v>0.33100000000000002</v>
      </c>
    </row>
    <row r="489" spans="1:55" ht="17.5" thickBot="1" x14ac:dyDescent="0.35">
      <c r="A489" t="s">
        <v>132</v>
      </c>
      <c r="B489" s="5">
        <v>1.74</v>
      </c>
      <c r="C489" s="5">
        <f t="shared" si="34"/>
        <v>31.74</v>
      </c>
      <c r="D489" s="156"/>
      <c r="E489" s="156"/>
      <c r="F489" s="156">
        <v>1.9E-2</v>
      </c>
      <c r="G489" s="156">
        <v>8.1000000000000003E-2</v>
      </c>
      <c r="H489" s="156">
        <v>0.13200000000000001</v>
      </c>
      <c r="I489" s="156">
        <v>0.184</v>
      </c>
      <c r="J489" s="156">
        <v>0.33100000000000002</v>
      </c>
      <c r="K489" s="156"/>
      <c r="L489" s="156"/>
      <c r="M489" s="156"/>
      <c r="N489" s="156"/>
      <c r="O489" s="156"/>
      <c r="P489" s="2" t="s">
        <v>162</v>
      </c>
      <c r="S489">
        <v>1.64</v>
      </c>
      <c r="T489" s="55">
        <v>1.9E-2</v>
      </c>
      <c r="U489" s="55">
        <v>8.1000000000000003E-2</v>
      </c>
      <c r="V489" s="55">
        <v>0.13200000000000001</v>
      </c>
      <c r="W489" s="55">
        <v>0.184</v>
      </c>
      <c r="X489" s="55">
        <v>0.33100000000000002</v>
      </c>
      <c r="Y489" s="102"/>
      <c r="Z489" s="24"/>
      <c r="AA489" s="121"/>
      <c r="AB489" s="121"/>
      <c r="AD489" s="105"/>
      <c r="AE489" s="105"/>
      <c r="AF489" s="24"/>
      <c r="AG489" s="24"/>
      <c r="AH489" s="24"/>
      <c r="AI489" s="24"/>
      <c r="AJ489" s="24"/>
      <c r="AK489" s="24"/>
      <c r="AL489" s="24"/>
      <c r="AM489" s="24"/>
      <c r="AN489" s="24"/>
      <c r="AP489" s="99"/>
      <c r="AQ489" s="99"/>
      <c r="AR489" s="99"/>
      <c r="AS489" s="99"/>
      <c r="AT489" s="99"/>
      <c r="AU489" s="99"/>
      <c r="AX489">
        <v>1.73</v>
      </c>
      <c r="AY489" s="55">
        <v>1.9E-2</v>
      </c>
      <c r="AZ489" s="55">
        <v>8.1000000000000003E-2</v>
      </c>
      <c r="BA489" s="55">
        <v>0.13200000000000001</v>
      </c>
      <c r="BB489" s="55">
        <v>0.184</v>
      </c>
      <c r="BC489" s="55">
        <v>0.33100000000000002</v>
      </c>
    </row>
    <row r="490" spans="1:55" ht="17.5" thickBot="1" x14ac:dyDescent="0.35">
      <c r="A490" t="s">
        <v>132</v>
      </c>
      <c r="B490" s="5">
        <v>1.75</v>
      </c>
      <c r="C490" s="5">
        <f t="shared" si="34"/>
        <v>31.75</v>
      </c>
      <c r="D490" s="156"/>
      <c r="E490" s="156"/>
      <c r="F490" s="156">
        <v>1.9E-2</v>
      </c>
      <c r="G490" s="156">
        <v>8.1000000000000003E-2</v>
      </c>
      <c r="H490" s="156">
        <v>0.13200000000000001</v>
      </c>
      <c r="I490" s="156">
        <v>0.184</v>
      </c>
      <c r="J490" s="156">
        <v>0.33100000000000002</v>
      </c>
      <c r="K490" s="156"/>
      <c r="L490" s="156"/>
      <c r="M490" s="156"/>
      <c r="N490" s="156"/>
      <c r="O490" s="156"/>
      <c r="P490" s="2" t="s">
        <v>162</v>
      </c>
      <c r="S490">
        <v>1.65</v>
      </c>
      <c r="T490" s="55">
        <v>1.9E-2</v>
      </c>
      <c r="U490" s="55">
        <v>8.1000000000000003E-2</v>
      </c>
      <c r="V490" s="55">
        <v>0.13200000000000001</v>
      </c>
      <c r="W490" s="55">
        <v>0.184</v>
      </c>
      <c r="X490" s="55">
        <v>0.33100000000000002</v>
      </c>
      <c r="Y490" s="102"/>
      <c r="Z490" s="24"/>
      <c r="AA490" s="121"/>
      <c r="AB490" s="121"/>
      <c r="AD490" s="105"/>
      <c r="AE490" s="105"/>
      <c r="AF490" s="24"/>
      <c r="AG490" s="24"/>
      <c r="AH490" s="24"/>
      <c r="AI490" s="24"/>
      <c r="AJ490" s="24"/>
      <c r="AK490" s="24"/>
      <c r="AL490" s="24"/>
      <c r="AM490" s="24"/>
      <c r="AN490" s="24"/>
      <c r="AP490" s="99"/>
      <c r="AQ490" s="99"/>
      <c r="AR490" s="99"/>
      <c r="AS490" s="99"/>
      <c r="AT490" s="99"/>
      <c r="AU490" s="99"/>
      <c r="AX490">
        <v>1.74</v>
      </c>
      <c r="AY490" s="55">
        <v>1.9E-2</v>
      </c>
      <c r="AZ490" s="55">
        <v>8.1000000000000003E-2</v>
      </c>
      <c r="BA490" s="55">
        <v>0.13200000000000001</v>
      </c>
      <c r="BB490" s="55">
        <v>0.184</v>
      </c>
      <c r="BC490" s="55">
        <v>0.33100000000000002</v>
      </c>
    </row>
    <row r="491" spans="1:55" ht="17.5" thickBot="1" x14ac:dyDescent="0.35">
      <c r="A491" t="s">
        <v>132</v>
      </c>
      <c r="B491" s="5">
        <v>1.76</v>
      </c>
      <c r="C491" s="5">
        <f t="shared" si="34"/>
        <v>31.76</v>
      </c>
      <c r="D491" s="156"/>
      <c r="E491" s="156"/>
      <c r="F491" s="156">
        <v>1.9E-2</v>
      </c>
      <c r="G491" s="156">
        <v>8.1000000000000003E-2</v>
      </c>
      <c r="H491" s="156">
        <v>0.13200000000000001</v>
      </c>
      <c r="I491" s="156">
        <v>0.184</v>
      </c>
      <c r="J491" s="156">
        <v>0.33100000000000002</v>
      </c>
      <c r="K491" s="156"/>
      <c r="L491" s="156"/>
      <c r="M491" s="156"/>
      <c r="N491" s="156"/>
      <c r="O491" s="156"/>
      <c r="P491" s="2" t="s">
        <v>162</v>
      </c>
      <c r="S491">
        <v>1.66</v>
      </c>
      <c r="T491" s="55">
        <v>1.9E-2</v>
      </c>
      <c r="U491" s="55">
        <v>8.1000000000000003E-2</v>
      </c>
      <c r="V491" s="55">
        <v>0.13200000000000001</v>
      </c>
      <c r="W491" s="55">
        <v>0.184</v>
      </c>
      <c r="X491" s="55">
        <v>0.33100000000000002</v>
      </c>
      <c r="Y491" s="102"/>
      <c r="Z491" s="24"/>
      <c r="AD491" s="105"/>
      <c r="AE491" s="105"/>
      <c r="AF491" s="24"/>
      <c r="AG491" s="24"/>
      <c r="AH491" s="24"/>
      <c r="AI491" s="24"/>
      <c r="AJ491" s="24"/>
      <c r="AK491" s="24"/>
      <c r="AL491" s="24"/>
      <c r="AM491" s="24"/>
      <c r="AN491" s="24"/>
      <c r="AP491" s="99"/>
      <c r="AQ491" s="99"/>
      <c r="AR491" s="99"/>
      <c r="AS491" s="99"/>
      <c r="AT491" s="99"/>
      <c r="AU491" s="99"/>
      <c r="AX491">
        <v>1.75</v>
      </c>
      <c r="AY491" s="55">
        <v>1.9E-2</v>
      </c>
      <c r="AZ491" s="55">
        <v>8.1000000000000003E-2</v>
      </c>
      <c r="BA491" s="55">
        <v>0.13200000000000001</v>
      </c>
      <c r="BB491" s="55">
        <v>0.184</v>
      </c>
      <c r="BC491" s="55">
        <v>0.33100000000000002</v>
      </c>
    </row>
    <row r="492" spans="1:55" ht="17.5" thickBot="1" x14ac:dyDescent="0.35">
      <c r="A492" t="s">
        <v>132</v>
      </c>
      <c r="B492" s="5">
        <v>1.77</v>
      </c>
      <c r="C492" s="5">
        <f t="shared" si="34"/>
        <v>31.77</v>
      </c>
      <c r="D492" s="156"/>
      <c r="E492" s="156"/>
      <c r="F492" s="156">
        <v>1.9E-2</v>
      </c>
      <c r="G492" s="156">
        <v>8.1000000000000003E-2</v>
      </c>
      <c r="H492" s="156">
        <v>0.13200000000000001</v>
      </c>
      <c r="I492" s="156">
        <v>0.184</v>
      </c>
      <c r="J492" s="156">
        <v>0.33100000000000002</v>
      </c>
      <c r="K492" s="156"/>
      <c r="L492" s="156"/>
      <c r="M492" s="156"/>
      <c r="N492" s="156"/>
      <c r="O492" s="156"/>
      <c r="P492" s="2" t="s">
        <v>162</v>
      </c>
      <c r="S492">
        <v>1.67</v>
      </c>
      <c r="T492" s="55">
        <v>1.9E-2</v>
      </c>
      <c r="U492" s="55">
        <v>8.1000000000000003E-2</v>
      </c>
      <c r="V492" s="55">
        <v>0.13200000000000001</v>
      </c>
      <c r="W492" s="55">
        <v>0.184</v>
      </c>
      <c r="X492" s="55">
        <v>0.33100000000000002</v>
      </c>
      <c r="Y492" s="102"/>
      <c r="Z492" s="24"/>
      <c r="AA492" s="121"/>
      <c r="AB492" s="121"/>
      <c r="AD492" s="105"/>
      <c r="AE492" s="105"/>
      <c r="AF492" s="24"/>
      <c r="AG492" s="24"/>
      <c r="AH492" s="24"/>
      <c r="AI492" s="24"/>
      <c r="AJ492" s="24"/>
      <c r="AK492" s="24"/>
      <c r="AL492" s="24"/>
      <c r="AM492" s="24"/>
      <c r="AN492" s="24"/>
      <c r="AP492" s="99"/>
      <c r="AQ492" s="99"/>
      <c r="AR492" s="99"/>
      <c r="AS492" s="99"/>
      <c r="AT492" s="99"/>
      <c r="AU492" s="99"/>
      <c r="AX492">
        <v>1.76</v>
      </c>
      <c r="AY492" s="55">
        <v>1.9E-2</v>
      </c>
      <c r="AZ492" s="55">
        <v>8.1000000000000003E-2</v>
      </c>
      <c r="BA492" s="55">
        <v>0.13200000000000001</v>
      </c>
      <c r="BB492" s="55">
        <v>0.184</v>
      </c>
      <c r="BC492" s="55">
        <v>0.33100000000000002</v>
      </c>
    </row>
    <row r="493" spans="1:55" ht="17.5" thickBot="1" x14ac:dyDescent="0.35">
      <c r="A493" t="s">
        <v>132</v>
      </c>
      <c r="B493" s="5">
        <v>1.78</v>
      </c>
      <c r="C493" s="5">
        <f t="shared" si="34"/>
        <v>31.78</v>
      </c>
      <c r="D493" s="156"/>
      <c r="E493" s="156"/>
      <c r="F493" s="156">
        <v>1.9E-2</v>
      </c>
      <c r="G493" s="156">
        <v>8.1000000000000003E-2</v>
      </c>
      <c r="H493" s="156">
        <v>0.13200000000000001</v>
      </c>
      <c r="I493" s="156">
        <v>0.184</v>
      </c>
      <c r="J493" s="156">
        <v>0.33100000000000002</v>
      </c>
      <c r="K493" s="156"/>
      <c r="L493" s="156"/>
      <c r="M493" s="156"/>
      <c r="N493" s="156"/>
      <c r="O493" s="156"/>
      <c r="P493" s="2" t="s">
        <v>162</v>
      </c>
      <c r="S493">
        <v>1.68</v>
      </c>
      <c r="T493" s="55">
        <v>1.9E-2</v>
      </c>
      <c r="U493" s="55">
        <v>8.1000000000000003E-2</v>
      </c>
      <c r="V493" s="55">
        <v>0.13200000000000001</v>
      </c>
      <c r="W493" s="55">
        <v>0.184</v>
      </c>
      <c r="X493" s="55">
        <v>0.33100000000000002</v>
      </c>
      <c r="Y493" s="102"/>
      <c r="Z493" s="24"/>
      <c r="AA493" s="121"/>
      <c r="AB493" s="121"/>
      <c r="AD493" s="105"/>
      <c r="AE493" s="105"/>
      <c r="AF493" s="24"/>
      <c r="AG493" s="24"/>
      <c r="AH493" s="24"/>
      <c r="AI493" s="24"/>
      <c r="AJ493" s="24"/>
      <c r="AK493" s="24"/>
      <c r="AL493" s="24"/>
      <c r="AM493" s="24"/>
      <c r="AN493" s="24"/>
      <c r="AP493" s="99"/>
      <c r="AQ493" s="99"/>
      <c r="AR493" s="99"/>
      <c r="AS493" s="99"/>
      <c r="AT493" s="99"/>
      <c r="AU493" s="99"/>
      <c r="AX493">
        <v>1.77</v>
      </c>
      <c r="AY493" s="55">
        <v>1.9E-2</v>
      </c>
      <c r="AZ493" s="55">
        <v>8.1000000000000003E-2</v>
      </c>
      <c r="BA493" s="55">
        <v>0.13200000000000001</v>
      </c>
      <c r="BB493" s="55">
        <v>0.184</v>
      </c>
      <c r="BC493" s="55">
        <v>0.33100000000000002</v>
      </c>
    </row>
    <row r="494" spans="1:55" ht="17.5" thickBot="1" x14ac:dyDescent="0.35">
      <c r="A494" t="s">
        <v>132</v>
      </c>
      <c r="B494" s="5">
        <v>1.79</v>
      </c>
      <c r="C494" s="5">
        <f t="shared" si="34"/>
        <v>31.79</v>
      </c>
      <c r="D494" s="156"/>
      <c r="E494" s="156"/>
      <c r="F494" s="156">
        <v>1.9E-2</v>
      </c>
      <c r="G494" s="156">
        <v>8.1000000000000003E-2</v>
      </c>
      <c r="H494" s="156">
        <v>0.13200000000000001</v>
      </c>
      <c r="I494" s="156">
        <v>0.184</v>
      </c>
      <c r="J494" s="156">
        <v>0.33100000000000002</v>
      </c>
      <c r="K494" s="156"/>
      <c r="L494" s="156"/>
      <c r="M494" s="156"/>
      <c r="N494" s="156"/>
      <c r="O494" s="156"/>
      <c r="P494" s="2" t="s">
        <v>162</v>
      </c>
      <c r="S494">
        <v>1.69</v>
      </c>
      <c r="T494" s="55">
        <v>1.9E-2</v>
      </c>
      <c r="U494" s="55">
        <v>8.1000000000000003E-2</v>
      </c>
      <c r="V494" s="55">
        <v>0.13200000000000001</v>
      </c>
      <c r="W494" s="55">
        <v>0.184</v>
      </c>
      <c r="X494" s="55">
        <v>0.33100000000000002</v>
      </c>
      <c r="Y494" s="102"/>
      <c r="Z494" s="24"/>
      <c r="AA494" s="121"/>
      <c r="AB494" s="121"/>
      <c r="AD494" s="105"/>
      <c r="AE494" s="105"/>
      <c r="AF494" s="24"/>
      <c r="AG494" s="24"/>
      <c r="AH494" s="24"/>
      <c r="AI494" s="24"/>
      <c r="AJ494" s="24"/>
      <c r="AK494" s="24"/>
      <c r="AL494" s="24"/>
      <c r="AM494" s="24"/>
      <c r="AN494" s="24"/>
      <c r="AP494" s="99"/>
      <c r="AQ494" s="99"/>
      <c r="AR494" s="99"/>
      <c r="AS494" s="99"/>
      <c r="AT494" s="99"/>
      <c r="AU494" s="99"/>
      <c r="AX494">
        <v>1.78</v>
      </c>
      <c r="AY494" s="55">
        <v>1.9E-2</v>
      </c>
      <c r="AZ494" s="55">
        <v>8.1000000000000003E-2</v>
      </c>
      <c r="BA494" s="55">
        <v>0.13200000000000001</v>
      </c>
      <c r="BB494" s="55">
        <v>0.184</v>
      </c>
      <c r="BC494" s="55">
        <v>0.33100000000000002</v>
      </c>
    </row>
    <row r="495" spans="1:55" ht="17.5" thickBot="1" x14ac:dyDescent="0.35">
      <c r="A495" t="s">
        <v>132</v>
      </c>
      <c r="B495" s="5">
        <v>1.8</v>
      </c>
      <c r="C495" s="5">
        <f t="shared" si="34"/>
        <v>31.8</v>
      </c>
      <c r="D495" s="156"/>
      <c r="E495" s="156"/>
      <c r="F495" s="156">
        <v>1.9E-2</v>
      </c>
      <c r="G495" s="156">
        <v>8.1000000000000003E-2</v>
      </c>
      <c r="H495" s="156">
        <v>0.13200000000000001</v>
      </c>
      <c r="I495" s="156">
        <v>0.184</v>
      </c>
      <c r="J495" s="156">
        <v>0.33100000000000002</v>
      </c>
      <c r="K495" s="156"/>
      <c r="L495" s="156"/>
      <c r="M495" s="156"/>
      <c r="N495" s="156"/>
      <c r="O495" s="156"/>
      <c r="P495" s="2" t="s">
        <v>162</v>
      </c>
      <c r="S495">
        <v>1.7</v>
      </c>
      <c r="T495" s="55">
        <v>1.9E-2</v>
      </c>
      <c r="U495" s="55">
        <v>8.1000000000000003E-2</v>
      </c>
      <c r="V495" s="55">
        <v>0.13200000000000001</v>
      </c>
      <c r="W495" s="55">
        <v>0.184</v>
      </c>
      <c r="X495" s="55">
        <v>0.33100000000000002</v>
      </c>
      <c r="Y495" s="102"/>
      <c r="Z495" s="24"/>
      <c r="AB495" s="122"/>
      <c r="AD495" s="105"/>
      <c r="AE495" s="105"/>
      <c r="AF495" s="24"/>
      <c r="AG495" s="24"/>
      <c r="AH495" s="24"/>
      <c r="AI495" s="24"/>
      <c r="AJ495" s="24"/>
      <c r="AK495" s="24"/>
      <c r="AL495" s="24"/>
      <c r="AM495" s="24"/>
      <c r="AN495" s="24"/>
      <c r="AP495" s="99"/>
      <c r="AQ495" s="99"/>
      <c r="AR495" s="99"/>
      <c r="AS495" s="99"/>
      <c r="AT495" s="99"/>
      <c r="AU495" s="99"/>
      <c r="AX495">
        <v>1.79</v>
      </c>
      <c r="AY495" s="55">
        <v>1.9E-2</v>
      </c>
      <c r="AZ495" s="55">
        <v>8.1000000000000003E-2</v>
      </c>
      <c r="BA495" s="55">
        <v>0.13200000000000001</v>
      </c>
      <c r="BB495" s="55">
        <v>0.184</v>
      </c>
      <c r="BC495" s="55">
        <v>0.33100000000000002</v>
      </c>
    </row>
    <row r="496" spans="1:55" ht="17.5" thickBot="1" x14ac:dyDescent="0.35">
      <c r="A496" t="s">
        <v>132</v>
      </c>
      <c r="B496" s="5">
        <v>1.81</v>
      </c>
      <c r="C496" s="5">
        <f t="shared" ref="C496:C559" si="35">VALUE(SUBSTITUTE(3&amp;B496," ",""))</f>
        <v>31.81</v>
      </c>
      <c r="D496" s="156"/>
      <c r="E496" s="156"/>
      <c r="F496" s="156">
        <v>1.9E-2</v>
      </c>
      <c r="G496" s="156">
        <v>8.1000000000000003E-2</v>
      </c>
      <c r="H496" s="156">
        <v>0.13200000000000001</v>
      </c>
      <c r="I496" s="156">
        <v>0.184</v>
      </c>
      <c r="J496" s="156">
        <v>0.33100000000000002</v>
      </c>
      <c r="K496" s="156"/>
      <c r="L496" s="156"/>
      <c r="M496" s="156"/>
      <c r="N496" s="156"/>
      <c r="O496" s="156"/>
      <c r="P496" s="2" t="s">
        <v>162</v>
      </c>
      <c r="S496">
        <v>1.71</v>
      </c>
      <c r="T496" s="55">
        <v>1.9E-2</v>
      </c>
      <c r="U496" s="55">
        <v>8.1000000000000003E-2</v>
      </c>
      <c r="V496" s="55">
        <v>0.13200000000000001</v>
      </c>
      <c r="W496" s="55">
        <v>0.184</v>
      </c>
      <c r="X496" s="55">
        <v>0.33100000000000002</v>
      </c>
      <c r="Y496" s="102"/>
      <c r="Z496" s="24"/>
      <c r="AB496" s="122"/>
      <c r="AD496" s="105"/>
      <c r="AE496" s="105"/>
      <c r="AF496" s="24"/>
      <c r="AG496" s="24"/>
      <c r="AH496" s="24"/>
      <c r="AI496" s="24"/>
      <c r="AJ496" s="24"/>
      <c r="AK496" s="24"/>
      <c r="AL496" s="24"/>
      <c r="AM496" s="24"/>
      <c r="AN496" s="24"/>
      <c r="AP496" s="99"/>
      <c r="AQ496" s="99"/>
      <c r="AR496" s="99"/>
      <c r="AS496" s="99"/>
      <c r="AT496" s="99"/>
      <c r="AU496" s="99"/>
      <c r="AX496">
        <v>1.8</v>
      </c>
      <c r="AY496" s="55">
        <v>1.9E-2</v>
      </c>
      <c r="AZ496" s="55">
        <v>8.1000000000000003E-2</v>
      </c>
      <c r="BA496" s="55">
        <v>0.13200000000000001</v>
      </c>
      <c r="BB496" s="55">
        <v>0.184</v>
      </c>
      <c r="BC496" s="55">
        <v>0.33100000000000002</v>
      </c>
    </row>
    <row r="497" spans="1:55" ht="14.5" x14ac:dyDescent="0.3">
      <c r="A497" t="s">
        <v>132</v>
      </c>
      <c r="B497" s="5">
        <v>1.82</v>
      </c>
      <c r="C497" s="5">
        <f t="shared" si="35"/>
        <v>31.82</v>
      </c>
      <c r="D497" s="156"/>
      <c r="E497" s="156"/>
      <c r="F497" s="156">
        <v>1.9E-2</v>
      </c>
      <c r="G497" s="156">
        <v>8.1000000000000003E-2</v>
      </c>
      <c r="H497" s="156">
        <v>0.13200000000000001</v>
      </c>
      <c r="I497" s="156">
        <v>0.184</v>
      </c>
      <c r="J497" s="156">
        <v>0.33100000000000002</v>
      </c>
      <c r="K497" s="156"/>
      <c r="L497" s="156"/>
      <c r="M497" s="156"/>
      <c r="N497" s="156"/>
      <c r="O497" s="156"/>
      <c r="P497" s="2" t="s">
        <v>162</v>
      </c>
      <c r="S497">
        <v>1.72</v>
      </c>
      <c r="T497" s="55">
        <v>1.9E-2</v>
      </c>
      <c r="U497" s="55">
        <v>8.1000000000000003E-2</v>
      </c>
      <c r="V497" s="55">
        <v>0.13200000000000001</v>
      </c>
      <c r="W497" s="55">
        <v>0.184</v>
      </c>
      <c r="X497" s="55">
        <v>0.33100000000000002</v>
      </c>
      <c r="Y497" s="102"/>
      <c r="Z497" s="24"/>
      <c r="AA497" s="121"/>
      <c r="AB497" s="121"/>
      <c r="AD497" s="105"/>
      <c r="AE497" s="105"/>
      <c r="AF497" s="24"/>
      <c r="AG497" s="24"/>
      <c r="AH497" s="24"/>
      <c r="AI497" s="24"/>
      <c r="AJ497" s="24"/>
      <c r="AK497" s="24"/>
      <c r="AL497" s="24"/>
      <c r="AM497" s="24"/>
      <c r="AN497" s="24"/>
      <c r="AX497">
        <v>1.81</v>
      </c>
      <c r="AY497" s="55">
        <v>1.9E-2</v>
      </c>
      <c r="AZ497" s="55">
        <v>8.1000000000000003E-2</v>
      </c>
      <c r="BA497" s="55">
        <v>0.13200000000000001</v>
      </c>
      <c r="BB497" s="55">
        <v>0.184</v>
      </c>
      <c r="BC497" s="55">
        <v>0.33100000000000002</v>
      </c>
    </row>
    <row r="498" spans="1:55" ht="14.5" x14ac:dyDescent="0.3">
      <c r="A498" t="s">
        <v>132</v>
      </c>
      <c r="B498" s="5">
        <v>1.83</v>
      </c>
      <c r="C498" s="5">
        <f t="shared" si="35"/>
        <v>31.83</v>
      </c>
      <c r="D498" s="156"/>
      <c r="E498" s="156"/>
      <c r="F498" s="156">
        <v>1.9E-2</v>
      </c>
      <c r="G498" s="156">
        <v>8.1000000000000003E-2</v>
      </c>
      <c r="H498" s="156">
        <v>0.13200000000000001</v>
      </c>
      <c r="I498" s="156">
        <v>0.184</v>
      </c>
      <c r="J498" s="156">
        <v>0.33100000000000002</v>
      </c>
      <c r="K498" s="156"/>
      <c r="L498" s="156"/>
      <c r="M498" s="156"/>
      <c r="N498" s="156"/>
      <c r="O498" s="156"/>
      <c r="P498" s="2" t="s">
        <v>162</v>
      </c>
      <c r="S498">
        <v>1.73</v>
      </c>
      <c r="T498" s="55">
        <v>1.9E-2</v>
      </c>
      <c r="U498" s="55">
        <v>8.1000000000000003E-2</v>
      </c>
      <c r="V498" s="55">
        <v>0.13200000000000001</v>
      </c>
      <c r="W498" s="55">
        <v>0.184</v>
      </c>
      <c r="X498" s="55">
        <v>0.33100000000000002</v>
      </c>
      <c r="Y498" s="102"/>
      <c r="Z498" s="24"/>
      <c r="AA498" s="121"/>
      <c r="AB498" s="121"/>
      <c r="AD498" s="105"/>
      <c r="AE498" s="105"/>
      <c r="AF498" s="24"/>
      <c r="AG498" s="24"/>
      <c r="AH498" s="24"/>
      <c r="AI498" s="24"/>
      <c r="AJ498" s="24"/>
      <c r="AK498" s="24"/>
      <c r="AL498" s="24"/>
      <c r="AM498" s="24"/>
      <c r="AN498" s="24"/>
      <c r="AX498">
        <v>1.82</v>
      </c>
      <c r="AY498" s="55">
        <v>1.9E-2</v>
      </c>
      <c r="AZ498" s="55">
        <v>8.1000000000000003E-2</v>
      </c>
      <c r="BA498" s="55">
        <v>0.13200000000000001</v>
      </c>
      <c r="BB498" s="55">
        <v>0.184</v>
      </c>
      <c r="BC498" s="55">
        <v>0.33100000000000002</v>
      </c>
    </row>
    <row r="499" spans="1:55" ht="13" x14ac:dyDescent="0.3">
      <c r="A499" t="s">
        <v>132</v>
      </c>
      <c r="B499" s="5">
        <v>1.84</v>
      </c>
      <c r="C499" s="5">
        <f t="shared" si="35"/>
        <v>31.84</v>
      </c>
      <c r="D499" s="156"/>
      <c r="E499" s="156"/>
      <c r="F499" s="156">
        <v>1.9E-2</v>
      </c>
      <c r="G499" s="156">
        <v>8.1000000000000003E-2</v>
      </c>
      <c r="H499" s="156">
        <v>0.13200000000000001</v>
      </c>
      <c r="I499" s="156">
        <v>0.184</v>
      </c>
      <c r="J499" s="156">
        <v>0.33100000000000002</v>
      </c>
      <c r="K499" s="156"/>
      <c r="L499" s="156"/>
      <c r="M499" s="156"/>
      <c r="N499" s="156"/>
      <c r="O499" s="156"/>
      <c r="P499" s="2" t="s">
        <v>162</v>
      </c>
      <c r="S499">
        <v>1.74</v>
      </c>
      <c r="T499" s="55">
        <v>1.9E-2</v>
      </c>
      <c r="U499" s="55">
        <v>8.1000000000000003E-2</v>
      </c>
      <c r="V499" s="55">
        <v>0.13200000000000001</v>
      </c>
      <c r="W499" s="55">
        <v>0.184</v>
      </c>
      <c r="X499" s="55">
        <v>0.33100000000000002</v>
      </c>
      <c r="Y499" s="102"/>
      <c r="Z499" s="24"/>
      <c r="AD499" s="105"/>
      <c r="AE499" s="105"/>
      <c r="AF499" s="24"/>
      <c r="AG499" s="24"/>
      <c r="AH499" s="24"/>
      <c r="AI499" s="24"/>
      <c r="AJ499" s="24"/>
      <c r="AK499" s="24"/>
      <c r="AL499" s="24"/>
      <c r="AM499" s="24"/>
      <c r="AN499" s="24"/>
      <c r="AX499">
        <v>1.83</v>
      </c>
      <c r="AY499" s="55">
        <v>1.9E-2</v>
      </c>
      <c r="AZ499" s="55">
        <v>8.1000000000000003E-2</v>
      </c>
      <c r="BA499" s="55">
        <v>0.13200000000000001</v>
      </c>
      <c r="BB499" s="55">
        <v>0.184</v>
      </c>
      <c r="BC499" s="55">
        <v>0.33100000000000002</v>
      </c>
    </row>
    <row r="500" spans="1:55" ht="13" x14ac:dyDescent="0.3">
      <c r="A500" t="s">
        <v>132</v>
      </c>
      <c r="B500" s="5">
        <v>1.85</v>
      </c>
      <c r="C500" s="5">
        <f t="shared" si="35"/>
        <v>31.85</v>
      </c>
      <c r="D500" s="156"/>
      <c r="E500" s="156"/>
      <c r="F500" s="156">
        <v>1.9E-2</v>
      </c>
      <c r="G500" s="156">
        <v>8.1000000000000003E-2</v>
      </c>
      <c r="H500" s="156">
        <v>0.13200000000000001</v>
      </c>
      <c r="I500" s="156">
        <v>0.184</v>
      </c>
      <c r="J500" s="156">
        <v>0.33100000000000002</v>
      </c>
      <c r="K500" s="156"/>
      <c r="L500" s="156"/>
      <c r="M500" s="156"/>
      <c r="N500" s="156"/>
      <c r="O500" s="156"/>
      <c r="P500" s="2" t="s">
        <v>162</v>
      </c>
      <c r="S500">
        <v>1.75</v>
      </c>
      <c r="T500" s="55">
        <v>1.9E-2</v>
      </c>
      <c r="U500" s="55">
        <v>8.1000000000000003E-2</v>
      </c>
      <c r="V500" s="55">
        <v>0.13200000000000001</v>
      </c>
      <c r="W500" s="55">
        <v>0.184</v>
      </c>
      <c r="X500" s="55">
        <v>0.33100000000000002</v>
      </c>
      <c r="Y500" s="102"/>
      <c r="Z500" s="24"/>
      <c r="AD500" s="105"/>
      <c r="AE500" s="105"/>
      <c r="AF500" s="24"/>
      <c r="AG500" s="24"/>
      <c r="AH500" s="24"/>
      <c r="AI500" s="24"/>
      <c r="AJ500" s="24"/>
      <c r="AK500" s="24"/>
      <c r="AL500" s="24"/>
      <c r="AM500" s="24"/>
      <c r="AN500" s="24"/>
      <c r="AX500">
        <v>1.84</v>
      </c>
      <c r="AY500" s="55">
        <v>1.9E-2</v>
      </c>
      <c r="AZ500" s="55">
        <v>8.1000000000000003E-2</v>
      </c>
      <c r="BA500" s="55">
        <v>0.13200000000000001</v>
      </c>
      <c r="BB500" s="55">
        <v>0.184</v>
      </c>
      <c r="BC500" s="55">
        <v>0.33100000000000002</v>
      </c>
    </row>
    <row r="501" spans="1:55" ht="13" x14ac:dyDescent="0.3">
      <c r="A501" t="s">
        <v>132</v>
      </c>
      <c r="B501" s="5">
        <v>1.86</v>
      </c>
      <c r="C501" s="5">
        <f t="shared" si="35"/>
        <v>31.86</v>
      </c>
      <c r="D501" s="156"/>
      <c r="E501" s="156"/>
      <c r="F501" s="156">
        <v>1.9E-2</v>
      </c>
      <c r="G501" s="156">
        <v>8.1000000000000003E-2</v>
      </c>
      <c r="H501" s="156">
        <v>0.13200000000000001</v>
      </c>
      <c r="I501" s="156">
        <v>0.184</v>
      </c>
      <c r="J501" s="156">
        <v>0.33100000000000002</v>
      </c>
      <c r="K501" s="156"/>
      <c r="L501" s="156"/>
      <c r="M501" s="156"/>
      <c r="N501" s="156"/>
      <c r="O501" s="156"/>
      <c r="P501" s="2" t="s">
        <v>162</v>
      </c>
      <c r="S501">
        <v>1.76</v>
      </c>
      <c r="T501" s="55">
        <v>1.9E-2</v>
      </c>
      <c r="U501" s="55">
        <v>8.1000000000000003E-2</v>
      </c>
      <c r="V501" s="55">
        <v>0.13200000000000001</v>
      </c>
      <c r="W501" s="55">
        <v>0.184</v>
      </c>
      <c r="X501" s="55">
        <v>0.33100000000000002</v>
      </c>
      <c r="Y501" s="102"/>
      <c r="Z501" s="24"/>
      <c r="AD501" s="105"/>
      <c r="AE501" s="105"/>
      <c r="AF501" s="24"/>
      <c r="AG501" s="24"/>
      <c r="AH501" s="24"/>
      <c r="AI501" s="24"/>
      <c r="AJ501" s="24"/>
      <c r="AK501" s="24"/>
      <c r="AL501" s="24"/>
      <c r="AM501" s="24"/>
      <c r="AN501" s="24"/>
      <c r="AX501">
        <v>1.85</v>
      </c>
      <c r="AY501" s="55">
        <v>1.9E-2</v>
      </c>
      <c r="AZ501" s="55">
        <v>8.1000000000000003E-2</v>
      </c>
      <c r="BA501" s="55">
        <v>0.13200000000000001</v>
      </c>
      <c r="BB501" s="55">
        <v>0.184</v>
      </c>
      <c r="BC501" s="55">
        <v>0.33100000000000002</v>
      </c>
    </row>
    <row r="502" spans="1:55" ht="14.5" x14ac:dyDescent="0.3">
      <c r="A502" t="s">
        <v>132</v>
      </c>
      <c r="B502" s="5">
        <v>1.87</v>
      </c>
      <c r="C502" s="5">
        <f t="shared" si="35"/>
        <v>31.87</v>
      </c>
      <c r="D502" s="156"/>
      <c r="E502" s="156"/>
      <c r="F502" s="156">
        <v>1.9E-2</v>
      </c>
      <c r="G502" s="156">
        <v>8.1000000000000003E-2</v>
      </c>
      <c r="H502" s="156">
        <v>0.13200000000000001</v>
      </c>
      <c r="I502" s="156">
        <v>0.184</v>
      </c>
      <c r="J502" s="156">
        <v>0.33100000000000002</v>
      </c>
      <c r="K502" s="156"/>
      <c r="L502" s="156"/>
      <c r="M502" s="156"/>
      <c r="N502" s="156"/>
      <c r="O502" s="156"/>
      <c r="P502" s="2" t="s">
        <v>162</v>
      </c>
      <c r="S502">
        <v>1.77</v>
      </c>
      <c r="T502" s="55">
        <v>1.9E-2</v>
      </c>
      <c r="U502" s="55">
        <v>8.1000000000000003E-2</v>
      </c>
      <c r="V502" s="55">
        <v>0.13200000000000001</v>
      </c>
      <c r="W502" s="55">
        <v>0.184</v>
      </c>
      <c r="X502" s="55">
        <v>0.33100000000000002</v>
      </c>
      <c r="Y502" s="102"/>
      <c r="Z502" s="24"/>
      <c r="AA502" s="121"/>
      <c r="AB502" s="121"/>
      <c r="AD502" s="105"/>
      <c r="AE502" s="105"/>
      <c r="AF502" s="24"/>
      <c r="AG502" s="24"/>
      <c r="AH502" s="24"/>
      <c r="AI502" s="24"/>
      <c r="AJ502" s="24"/>
      <c r="AK502" s="24"/>
      <c r="AL502" s="24"/>
      <c r="AM502" s="24"/>
      <c r="AN502" s="24"/>
      <c r="AX502">
        <v>1.86</v>
      </c>
      <c r="AY502" s="55">
        <v>1.9E-2</v>
      </c>
      <c r="AZ502" s="55">
        <v>8.1000000000000003E-2</v>
      </c>
      <c r="BA502" s="55">
        <v>0.13200000000000001</v>
      </c>
      <c r="BB502" s="55">
        <v>0.184</v>
      </c>
      <c r="BC502" s="55">
        <v>0.33100000000000002</v>
      </c>
    </row>
    <row r="503" spans="1:55" ht="13" x14ac:dyDescent="0.3">
      <c r="A503" t="s">
        <v>132</v>
      </c>
      <c r="B503" s="5">
        <v>1.88</v>
      </c>
      <c r="C503" s="5">
        <f t="shared" si="35"/>
        <v>31.88</v>
      </c>
      <c r="D503" s="156"/>
      <c r="E503" s="156"/>
      <c r="F503" s="156">
        <v>1.9E-2</v>
      </c>
      <c r="G503" s="156">
        <v>8.1000000000000003E-2</v>
      </c>
      <c r="H503" s="156">
        <v>0.13200000000000001</v>
      </c>
      <c r="I503" s="156">
        <v>0.184</v>
      </c>
      <c r="J503" s="156">
        <v>0.33100000000000002</v>
      </c>
      <c r="K503" s="156"/>
      <c r="L503" s="156"/>
      <c r="M503" s="156"/>
      <c r="N503" s="156"/>
      <c r="O503" s="156"/>
      <c r="P503" s="2" t="s">
        <v>162</v>
      </c>
      <c r="S503">
        <v>1.78</v>
      </c>
      <c r="T503" s="55">
        <v>1.9E-2</v>
      </c>
      <c r="U503" s="55">
        <v>8.1000000000000003E-2</v>
      </c>
      <c r="V503" s="55">
        <v>0.13200000000000001</v>
      </c>
      <c r="W503" s="55">
        <v>0.184</v>
      </c>
      <c r="X503" s="55">
        <v>0.33100000000000002</v>
      </c>
      <c r="Y503" s="102"/>
      <c r="Z503" s="24"/>
      <c r="AD503" s="105"/>
      <c r="AE503" s="105"/>
      <c r="AF503" s="24"/>
      <c r="AG503" s="24"/>
      <c r="AH503" s="24"/>
      <c r="AI503" s="24"/>
      <c r="AJ503" s="24"/>
      <c r="AK503" s="24"/>
      <c r="AL503" s="24"/>
      <c r="AM503" s="24"/>
      <c r="AN503" s="24"/>
      <c r="AX503">
        <v>1.87</v>
      </c>
      <c r="AY503" s="55">
        <v>1.9E-2</v>
      </c>
      <c r="AZ503" s="55">
        <v>8.1000000000000003E-2</v>
      </c>
      <c r="BA503" s="55">
        <v>0.13200000000000001</v>
      </c>
      <c r="BB503" s="55">
        <v>0.184</v>
      </c>
      <c r="BC503" s="55">
        <v>0.33100000000000002</v>
      </c>
    </row>
    <row r="504" spans="1:55" ht="14.5" x14ac:dyDescent="0.3">
      <c r="A504" t="s">
        <v>132</v>
      </c>
      <c r="B504" s="5">
        <v>1.89</v>
      </c>
      <c r="C504" s="5">
        <f t="shared" si="35"/>
        <v>31.89</v>
      </c>
      <c r="D504" s="156"/>
      <c r="E504" s="156"/>
      <c r="F504" s="156">
        <v>1.9E-2</v>
      </c>
      <c r="G504" s="156">
        <v>8.1000000000000003E-2</v>
      </c>
      <c r="H504" s="156">
        <v>0.13200000000000001</v>
      </c>
      <c r="I504" s="156">
        <v>0.184</v>
      </c>
      <c r="J504" s="156">
        <v>0.33100000000000002</v>
      </c>
      <c r="K504" s="156"/>
      <c r="L504" s="156"/>
      <c r="M504" s="156"/>
      <c r="N504" s="156"/>
      <c r="O504" s="156"/>
      <c r="P504" s="2" t="s">
        <v>162</v>
      </c>
      <c r="S504">
        <v>1.79</v>
      </c>
      <c r="T504" s="55">
        <v>1.9E-2</v>
      </c>
      <c r="U504" s="55">
        <v>8.1000000000000003E-2</v>
      </c>
      <c r="V504" s="55">
        <v>0.13200000000000001</v>
      </c>
      <c r="W504" s="55">
        <v>0.184</v>
      </c>
      <c r="X504" s="55">
        <v>0.33100000000000002</v>
      </c>
      <c r="Y504" s="102"/>
      <c r="Z504" s="24"/>
      <c r="AA504" s="121"/>
      <c r="AB504" s="121"/>
      <c r="AD504" s="105"/>
      <c r="AE504" s="105"/>
      <c r="AF504" s="24"/>
      <c r="AG504" s="24"/>
      <c r="AH504" s="24"/>
      <c r="AI504" s="24"/>
      <c r="AJ504" s="24"/>
      <c r="AK504" s="24"/>
      <c r="AL504" s="24"/>
      <c r="AM504" s="24"/>
      <c r="AN504" s="24"/>
      <c r="AX504">
        <v>1.88</v>
      </c>
      <c r="AY504" s="55">
        <v>1.9E-2</v>
      </c>
      <c r="AZ504" s="55">
        <v>8.1000000000000003E-2</v>
      </c>
      <c r="BA504" s="55">
        <v>0.13200000000000001</v>
      </c>
      <c r="BB504" s="55">
        <v>0.184</v>
      </c>
      <c r="BC504" s="55">
        <v>0.33100000000000002</v>
      </c>
    </row>
    <row r="505" spans="1:55" ht="13" x14ac:dyDescent="0.3">
      <c r="A505" t="s">
        <v>132</v>
      </c>
      <c r="B505" s="5">
        <v>1.9</v>
      </c>
      <c r="C505" s="5">
        <f t="shared" si="35"/>
        <v>31.9</v>
      </c>
      <c r="D505" s="156"/>
      <c r="E505" s="156"/>
      <c r="F505" s="156">
        <v>1.9E-2</v>
      </c>
      <c r="G505" s="156">
        <v>8.1000000000000003E-2</v>
      </c>
      <c r="H505" s="156">
        <v>0.13200000000000001</v>
      </c>
      <c r="I505" s="156">
        <v>0.184</v>
      </c>
      <c r="J505" s="156">
        <v>0.33100000000000002</v>
      </c>
      <c r="K505" s="156"/>
      <c r="L505" s="156"/>
      <c r="M505" s="156"/>
      <c r="N505" s="156"/>
      <c r="O505" s="156"/>
      <c r="P505" s="2" t="s">
        <v>162</v>
      </c>
      <c r="S505">
        <v>1.8</v>
      </c>
      <c r="T505" s="55">
        <v>1.9E-2</v>
      </c>
      <c r="U505" s="55">
        <v>8.1000000000000003E-2</v>
      </c>
      <c r="V505" s="55">
        <v>0.13200000000000001</v>
      </c>
      <c r="W505" s="55">
        <v>0.184</v>
      </c>
      <c r="X505" s="55">
        <v>0.33100000000000002</v>
      </c>
      <c r="Y505" s="102"/>
      <c r="Z505" s="24"/>
      <c r="AD505" s="105"/>
      <c r="AE505" s="105"/>
      <c r="AF505" s="24"/>
      <c r="AG505" s="24"/>
      <c r="AH505" s="24"/>
      <c r="AI505" s="24"/>
      <c r="AJ505" s="24"/>
      <c r="AK505" s="24"/>
      <c r="AL505" s="24"/>
      <c r="AM505" s="24"/>
      <c r="AN505" s="24"/>
      <c r="AX505">
        <v>1.89</v>
      </c>
      <c r="AY505" s="55">
        <v>1.9E-2</v>
      </c>
      <c r="AZ505" s="55">
        <v>8.1000000000000003E-2</v>
      </c>
      <c r="BA505" s="55">
        <v>0.13200000000000001</v>
      </c>
      <c r="BB505" s="55">
        <v>0.184</v>
      </c>
      <c r="BC505" s="55">
        <v>0.33100000000000002</v>
      </c>
    </row>
    <row r="506" spans="1:55" ht="13" x14ac:dyDescent="0.3">
      <c r="A506" t="s">
        <v>132</v>
      </c>
      <c r="B506" s="5">
        <v>1.91</v>
      </c>
      <c r="C506" s="5">
        <f t="shared" si="35"/>
        <v>31.91</v>
      </c>
      <c r="D506" s="156"/>
      <c r="E506" s="156"/>
      <c r="F506" s="156">
        <v>1.9E-2</v>
      </c>
      <c r="G506" s="156">
        <v>8.1000000000000003E-2</v>
      </c>
      <c r="H506" s="156">
        <v>0.13200000000000001</v>
      </c>
      <c r="I506" s="156">
        <v>0.184</v>
      </c>
      <c r="J506" s="156">
        <v>0.33100000000000002</v>
      </c>
      <c r="K506" s="156"/>
      <c r="L506" s="156"/>
      <c r="M506" s="156"/>
      <c r="N506" s="156"/>
      <c r="O506" s="156"/>
      <c r="P506" s="2" t="s">
        <v>162</v>
      </c>
      <c r="S506">
        <v>1.81</v>
      </c>
      <c r="T506" s="55">
        <v>1.9E-2</v>
      </c>
      <c r="U506" s="55">
        <v>8.1000000000000003E-2</v>
      </c>
      <c r="V506" s="55">
        <v>0.13200000000000001</v>
      </c>
      <c r="W506" s="55">
        <v>0.184</v>
      </c>
      <c r="X506" s="55">
        <v>0.33100000000000002</v>
      </c>
      <c r="Y506" s="102"/>
      <c r="Z506" s="24"/>
      <c r="AD506" s="105"/>
      <c r="AE506" s="105"/>
      <c r="AF506" s="24"/>
      <c r="AG506" s="24"/>
      <c r="AH506" s="24"/>
      <c r="AI506" s="24"/>
      <c r="AJ506" s="24"/>
      <c r="AK506" s="24"/>
      <c r="AL506" s="24"/>
      <c r="AM506" s="24"/>
      <c r="AN506" s="24"/>
      <c r="AX506">
        <v>1.9</v>
      </c>
      <c r="AY506" s="55">
        <v>1.9E-2</v>
      </c>
      <c r="AZ506" s="55">
        <v>8.1000000000000003E-2</v>
      </c>
      <c r="BA506" s="55">
        <v>0.13200000000000001</v>
      </c>
      <c r="BB506" s="55">
        <v>0.184</v>
      </c>
      <c r="BC506" s="55">
        <v>0.33100000000000002</v>
      </c>
    </row>
    <row r="507" spans="1:55" ht="14.5" x14ac:dyDescent="0.3">
      <c r="A507" t="s">
        <v>132</v>
      </c>
      <c r="B507" s="5">
        <v>1.92</v>
      </c>
      <c r="C507" s="5">
        <f t="shared" si="35"/>
        <v>31.92</v>
      </c>
      <c r="D507" s="156"/>
      <c r="E507" s="156"/>
      <c r="F507" s="156">
        <v>1.9E-2</v>
      </c>
      <c r="G507" s="156">
        <v>8.1000000000000003E-2</v>
      </c>
      <c r="H507" s="156">
        <v>0.13200000000000001</v>
      </c>
      <c r="I507" s="156">
        <v>0.184</v>
      </c>
      <c r="J507" s="156">
        <v>0.33100000000000002</v>
      </c>
      <c r="K507" s="156"/>
      <c r="L507" s="156"/>
      <c r="M507" s="156"/>
      <c r="N507" s="156"/>
      <c r="O507" s="156"/>
      <c r="P507" s="2" t="s">
        <v>162</v>
      </c>
      <c r="S507">
        <v>1.82</v>
      </c>
      <c r="T507" s="55">
        <v>1.9E-2</v>
      </c>
      <c r="U507" s="55">
        <v>8.1000000000000003E-2</v>
      </c>
      <c r="V507" s="55">
        <v>0.13200000000000001</v>
      </c>
      <c r="W507" s="55">
        <v>0.184</v>
      </c>
      <c r="X507" s="55">
        <v>0.33100000000000002</v>
      </c>
      <c r="Y507" s="102"/>
      <c r="Z507" s="24"/>
      <c r="AA507" s="121"/>
      <c r="AB507" s="121"/>
      <c r="AD507" s="105"/>
      <c r="AE507" s="105"/>
      <c r="AF507" s="24"/>
      <c r="AG507" s="24"/>
      <c r="AH507" s="24"/>
      <c r="AI507" s="24"/>
      <c r="AJ507" s="24"/>
      <c r="AK507" s="24"/>
      <c r="AL507" s="24"/>
      <c r="AM507" s="24"/>
      <c r="AN507" s="24"/>
      <c r="AX507">
        <v>1.91</v>
      </c>
      <c r="AY507" s="55">
        <v>1.9E-2</v>
      </c>
      <c r="AZ507" s="55">
        <v>8.1000000000000003E-2</v>
      </c>
      <c r="BA507" s="55">
        <v>0.13200000000000001</v>
      </c>
      <c r="BB507" s="55">
        <v>0.184</v>
      </c>
      <c r="BC507" s="55">
        <v>0.33100000000000002</v>
      </c>
    </row>
    <row r="508" spans="1:55" ht="13" x14ac:dyDescent="0.3">
      <c r="A508" t="s">
        <v>132</v>
      </c>
      <c r="B508" s="5">
        <v>1.93</v>
      </c>
      <c r="C508" s="5">
        <f t="shared" si="35"/>
        <v>31.93</v>
      </c>
      <c r="D508" s="156"/>
      <c r="E508" s="156"/>
      <c r="F508" s="156">
        <v>1.9E-2</v>
      </c>
      <c r="G508" s="156">
        <v>8.1000000000000003E-2</v>
      </c>
      <c r="H508" s="156">
        <v>0.13200000000000001</v>
      </c>
      <c r="I508" s="156">
        <v>0.184</v>
      </c>
      <c r="J508" s="156">
        <v>0.33100000000000002</v>
      </c>
      <c r="K508" s="156"/>
      <c r="L508" s="156"/>
      <c r="M508" s="156"/>
      <c r="N508" s="156"/>
      <c r="O508" s="156"/>
      <c r="P508" s="2" t="s">
        <v>162</v>
      </c>
      <c r="S508">
        <v>1.83</v>
      </c>
      <c r="T508" s="55">
        <v>1.9E-2</v>
      </c>
      <c r="U508" s="55">
        <v>8.1000000000000003E-2</v>
      </c>
      <c r="V508" s="55">
        <v>0.13200000000000001</v>
      </c>
      <c r="W508" s="55">
        <v>0.184</v>
      </c>
      <c r="X508" s="55">
        <v>0.33100000000000002</v>
      </c>
      <c r="Y508" s="102"/>
      <c r="Z508" s="24"/>
      <c r="AD508" s="105"/>
      <c r="AE508" s="105"/>
      <c r="AF508" s="24"/>
      <c r="AG508" s="24"/>
      <c r="AH508" s="24"/>
      <c r="AI508" s="24"/>
      <c r="AJ508" s="24"/>
      <c r="AK508" s="24"/>
      <c r="AL508" s="24"/>
      <c r="AM508" s="24"/>
      <c r="AN508" s="24"/>
      <c r="AX508">
        <v>1.92</v>
      </c>
      <c r="AY508" s="55">
        <v>1.9E-2</v>
      </c>
      <c r="AZ508" s="55">
        <v>8.1000000000000003E-2</v>
      </c>
      <c r="BA508" s="55">
        <v>0.13200000000000001</v>
      </c>
      <c r="BB508" s="55">
        <v>0.184</v>
      </c>
      <c r="BC508" s="55">
        <v>0.33100000000000002</v>
      </c>
    </row>
    <row r="509" spans="1:55" ht="13" x14ac:dyDescent="0.3">
      <c r="A509" t="s">
        <v>132</v>
      </c>
      <c r="B509" s="5">
        <v>1.94</v>
      </c>
      <c r="C509" s="5">
        <f t="shared" si="35"/>
        <v>31.94</v>
      </c>
      <c r="D509" s="156"/>
      <c r="E509" s="156"/>
      <c r="F509" s="156">
        <v>1.9E-2</v>
      </c>
      <c r="G509" s="156">
        <v>8.1000000000000003E-2</v>
      </c>
      <c r="H509" s="156">
        <v>0.13200000000000001</v>
      </c>
      <c r="I509" s="156">
        <v>0.184</v>
      </c>
      <c r="J509" s="156">
        <v>0.33100000000000002</v>
      </c>
      <c r="K509" s="156"/>
      <c r="L509" s="156"/>
      <c r="M509" s="156"/>
      <c r="N509" s="156"/>
      <c r="O509" s="156"/>
      <c r="P509" s="2" t="s">
        <v>162</v>
      </c>
      <c r="S509">
        <v>1.84</v>
      </c>
      <c r="T509" s="55">
        <v>1.9E-2</v>
      </c>
      <c r="U509" s="55">
        <v>8.1000000000000003E-2</v>
      </c>
      <c r="V509" s="55">
        <v>0.13200000000000001</v>
      </c>
      <c r="W509" s="55">
        <v>0.184</v>
      </c>
      <c r="X509" s="55">
        <v>0.33100000000000002</v>
      </c>
      <c r="Y509" s="102"/>
      <c r="Z509" s="24"/>
      <c r="AD509" s="105"/>
      <c r="AE509" s="105"/>
      <c r="AF509" s="24"/>
      <c r="AG509" s="24"/>
      <c r="AH509" s="24"/>
      <c r="AI509" s="24"/>
      <c r="AJ509" s="24"/>
      <c r="AK509" s="24"/>
      <c r="AL509" s="24"/>
      <c r="AM509" s="24"/>
      <c r="AN509" s="24"/>
      <c r="AX509">
        <v>1.93</v>
      </c>
      <c r="AY509" s="55">
        <v>1.9E-2</v>
      </c>
      <c r="AZ509" s="55">
        <v>8.1000000000000003E-2</v>
      </c>
      <c r="BA509" s="55">
        <v>0.13200000000000001</v>
      </c>
      <c r="BB509" s="55">
        <v>0.184</v>
      </c>
      <c r="BC509" s="55">
        <v>0.33100000000000002</v>
      </c>
    </row>
    <row r="510" spans="1:55" ht="13" x14ac:dyDescent="0.3">
      <c r="A510" t="s">
        <v>132</v>
      </c>
      <c r="B510" s="5">
        <v>1.95</v>
      </c>
      <c r="C510" s="5">
        <f t="shared" si="35"/>
        <v>31.95</v>
      </c>
      <c r="D510" s="156"/>
      <c r="E510" s="156"/>
      <c r="F510" s="156">
        <v>1.9E-2</v>
      </c>
      <c r="G510" s="156">
        <v>8.1000000000000003E-2</v>
      </c>
      <c r="H510" s="156">
        <v>0.13200000000000001</v>
      </c>
      <c r="I510" s="156">
        <v>0.184</v>
      </c>
      <c r="J510" s="156">
        <v>0.33100000000000002</v>
      </c>
      <c r="K510" s="156"/>
      <c r="L510" s="156"/>
      <c r="M510" s="156"/>
      <c r="N510" s="156"/>
      <c r="O510" s="156"/>
      <c r="P510" s="2" t="s">
        <v>162</v>
      </c>
      <c r="S510">
        <v>1.85</v>
      </c>
      <c r="T510" s="55">
        <v>1.9E-2</v>
      </c>
      <c r="U510" s="55">
        <v>8.1000000000000003E-2</v>
      </c>
      <c r="V510" s="55">
        <v>0.13200000000000001</v>
      </c>
      <c r="W510" s="55">
        <v>0.184</v>
      </c>
      <c r="X510" s="55">
        <v>0.33100000000000002</v>
      </c>
      <c r="Y510" s="102"/>
      <c r="Z510" s="24"/>
      <c r="AD510" s="105"/>
      <c r="AE510" s="105"/>
      <c r="AF510" s="24"/>
      <c r="AG510" s="24"/>
      <c r="AH510" s="24"/>
      <c r="AI510" s="24"/>
      <c r="AJ510" s="24"/>
      <c r="AK510" s="24"/>
      <c r="AL510" s="24"/>
      <c r="AM510" s="24"/>
      <c r="AN510" s="24"/>
      <c r="AX510">
        <v>1.94</v>
      </c>
      <c r="AY510" s="55">
        <v>1.9E-2</v>
      </c>
      <c r="AZ510" s="55">
        <v>8.1000000000000003E-2</v>
      </c>
      <c r="BA510" s="55">
        <v>0.13200000000000001</v>
      </c>
      <c r="BB510" s="55">
        <v>0.184</v>
      </c>
      <c r="BC510" s="55">
        <v>0.33100000000000002</v>
      </c>
    </row>
    <row r="511" spans="1:55" ht="13" x14ac:dyDescent="0.3">
      <c r="A511" t="s">
        <v>132</v>
      </c>
      <c r="B511" s="5">
        <v>1.96</v>
      </c>
      <c r="C511" s="5">
        <f t="shared" si="35"/>
        <v>31.96</v>
      </c>
      <c r="D511" s="156"/>
      <c r="E511" s="156"/>
      <c r="F511" s="156">
        <v>1.9E-2</v>
      </c>
      <c r="G511" s="156">
        <v>8.1000000000000003E-2</v>
      </c>
      <c r="H511" s="156">
        <v>0.13200000000000001</v>
      </c>
      <c r="I511" s="156">
        <v>0.184</v>
      </c>
      <c r="J511" s="156">
        <v>0.33100000000000002</v>
      </c>
      <c r="K511" s="156"/>
      <c r="L511" s="156"/>
      <c r="M511" s="156"/>
      <c r="N511" s="156"/>
      <c r="O511" s="156"/>
      <c r="P511" s="2" t="s">
        <v>162</v>
      </c>
      <c r="S511">
        <v>1.86</v>
      </c>
      <c r="T511" s="55">
        <v>1.9E-2</v>
      </c>
      <c r="U511" s="55">
        <v>8.1000000000000003E-2</v>
      </c>
      <c r="V511" s="55">
        <v>0.13200000000000001</v>
      </c>
      <c r="W511" s="55">
        <v>0.184</v>
      </c>
      <c r="X511" s="55">
        <v>0.33100000000000002</v>
      </c>
      <c r="Y511" s="102"/>
      <c r="Z511" s="24"/>
      <c r="AD511" s="105"/>
      <c r="AE511" s="105"/>
      <c r="AF511" s="24"/>
      <c r="AG511" s="24"/>
      <c r="AH511" s="24"/>
      <c r="AI511" s="24"/>
      <c r="AJ511" s="24"/>
      <c r="AK511" s="24"/>
      <c r="AL511" s="24"/>
      <c r="AM511" s="24"/>
      <c r="AN511" s="24"/>
      <c r="AX511">
        <v>1.95</v>
      </c>
      <c r="AY511" s="55">
        <v>1.9E-2</v>
      </c>
      <c r="AZ511" s="55">
        <v>8.1000000000000003E-2</v>
      </c>
      <c r="BA511" s="55">
        <v>0.13200000000000001</v>
      </c>
      <c r="BB511" s="55">
        <v>0.184</v>
      </c>
      <c r="BC511" s="55">
        <v>0.33100000000000002</v>
      </c>
    </row>
    <row r="512" spans="1:55" ht="13" x14ac:dyDescent="0.3">
      <c r="A512" t="s">
        <v>132</v>
      </c>
      <c r="B512" s="5">
        <v>1.97</v>
      </c>
      <c r="C512" s="5">
        <f t="shared" si="35"/>
        <v>31.97</v>
      </c>
      <c r="D512" s="156"/>
      <c r="E512" s="156"/>
      <c r="F512" s="156">
        <v>1.9E-2</v>
      </c>
      <c r="G512" s="156">
        <v>8.1000000000000003E-2</v>
      </c>
      <c r="H512" s="156">
        <v>0.13200000000000001</v>
      </c>
      <c r="I512" s="156">
        <v>0.184</v>
      </c>
      <c r="J512" s="156">
        <v>0.33100000000000002</v>
      </c>
      <c r="K512" s="156"/>
      <c r="L512" s="156"/>
      <c r="M512" s="156"/>
      <c r="N512" s="156"/>
      <c r="O512" s="156"/>
      <c r="P512" s="2" t="s">
        <v>162</v>
      </c>
      <c r="S512">
        <v>1.87</v>
      </c>
      <c r="T512" s="55">
        <v>1.9E-2</v>
      </c>
      <c r="U512" s="55">
        <v>8.1000000000000003E-2</v>
      </c>
      <c r="V512" s="55">
        <v>0.13200000000000001</v>
      </c>
      <c r="W512" s="55">
        <v>0.184</v>
      </c>
      <c r="X512" s="55">
        <v>0.33100000000000002</v>
      </c>
      <c r="Y512" s="102"/>
      <c r="Z512" s="24"/>
      <c r="AD512" s="105"/>
      <c r="AE512" s="105"/>
      <c r="AF512" s="24"/>
      <c r="AG512" s="24"/>
      <c r="AH512" s="24"/>
      <c r="AI512" s="24"/>
      <c r="AJ512" s="24"/>
      <c r="AK512" s="24"/>
      <c r="AL512" s="24"/>
      <c r="AM512" s="24"/>
      <c r="AN512" s="24"/>
      <c r="AX512">
        <v>1.96</v>
      </c>
      <c r="AY512" s="55">
        <v>1.9E-2</v>
      </c>
      <c r="AZ512" s="55">
        <v>8.1000000000000003E-2</v>
      </c>
      <c r="BA512" s="55">
        <v>0.13200000000000001</v>
      </c>
      <c r="BB512" s="55">
        <v>0.184</v>
      </c>
      <c r="BC512" s="55">
        <v>0.33100000000000002</v>
      </c>
    </row>
    <row r="513" spans="1:55" ht="13" x14ac:dyDescent="0.3">
      <c r="A513" t="s">
        <v>132</v>
      </c>
      <c r="B513" s="5">
        <v>1.98</v>
      </c>
      <c r="C513" s="5">
        <f t="shared" si="35"/>
        <v>31.98</v>
      </c>
      <c r="D513" s="156"/>
      <c r="E513" s="156"/>
      <c r="F513" s="156">
        <v>1.9E-2</v>
      </c>
      <c r="G513" s="156">
        <v>8.1000000000000003E-2</v>
      </c>
      <c r="H513" s="156">
        <v>0.13200000000000001</v>
      </c>
      <c r="I513" s="156">
        <v>0.184</v>
      </c>
      <c r="J513" s="156">
        <v>0.33100000000000002</v>
      </c>
      <c r="K513" s="156"/>
      <c r="L513" s="156"/>
      <c r="M513" s="156"/>
      <c r="N513" s="156"/>
      <c r="O513" s="156"/>
      <c r="P513" s="2" t="s">
        <v>162</v>
      </c>
      <c r="S513">
        <v>1.88</v>
      </c>
      <c r="T513" s="55">
        <v>1.9E-2</v>
      </c>
      <c r="U513" s="55">
        <v>8.1000000000000003E-2</v>
      </c>
      <c r="V513" s="55">
        <v>0.13200000000000001</v>
      </c>
      <c r="W513" s="55">
        <v>0.184</v>
      </c>
      <c r="X513" s="55">
        <v>0.33100000000000002</v>
      </c>
      <c r="Y513" s="102"/>
      <c r="Z513" s="24"/>
      <c r="AA513" s="123"/>
      <c r="AD513" s="105"/>
      <c r="AE513" s="105"/>
      <c r="AF513" s="24"/>
      <c r="AG513" s="24"/>
      <c r="AH513" s="24"/>
      <c r="AI513" s="24"/>
      <c r="AJ513" s="24"/>
      <c r="AK513" s="24"/>
      <c r="AL513" s="24"/>
      <c r="AM513" s="24"/>
      <c r="AN513" s="24"/>
      <c r="AX513">
        <v>1.97</v>
      </c>
      <c r="AY513" s="55">
        <v>1.9E-2</v>
      </c>
      <c r="AZ513" s="55">
        <v>8.1000000000000003E-2</v>
      </c>
      <c r="BA513" s="55">
        <v>0.13200000000000001</v>
      </c>
      <c r="BB513" s="55">
        <v>0.184</v>
      </c>
      <c r="BC513" s="55">
        <v>0.33100000000000002</v>
      </c>
    </row>
    <row r="514" spans="1:55" ht="13" x14ac:dyDescent="0.3">
      <c r="A514" t="s">
        <v>132</v>
      </c>
      <c r="B514" s="5">
        <v>1.99</v>
      </c>
      <c r="C514" s="5">
        <f t="shared" si="35"/>
        <v>31.99</v>
      </c>
      <c r="D514" s="156"/>
      <c r="E514" s="156"/>
      <c r="F514" s="156">
        <v>1.9E-2</v>
      </c>
      <c r="G514" s="156">
        <v>8.1000000000000003E-2</v>
      </c>
      <c r="H514" s="156">
        <v>0.13200000000000001</v>
      </c>
      <c r="I514" s="156">
        <v>0.184</v>
      </c>
      <c r="J514" s="156">
        <v>0.33100000000000002</v>
      </c>
      <c r="K514" s="156"/>
      <c r="L514" s="156"/>
      <c r="M514" s="156"/>
      <c r="N514" s="156"/>
      <c r="O514" s="156"/>
      <c r="P514" s="2" t="s">
        <v>162</v>
      </c>
      <c r="S514">
        <v>1.89</v>
      </c>
      <c r="T514" s="55">
        <v>1.9E-2</v>
      </c>
      <c r="U514" s="55">
        <v>8.1000000000000003E-2</v>
      </c>
      <c r="V514" s="55">
        <v>0.13200000000000001</v>
      </c>
      <c r="W514" s="55">
        <v>0.184</v>
      </c>
      <c r="X514" s="55">
        <v>0.33100000000000002</v>
      </c>
      <c r="Y514" s="102"/>
      <c r="Z514" s="24"/>
      <c r="AA514" s="123"/>
      <c r="AD514" s="105"/>
      <c r="AE514" s="105"/>
      <c r="AF514" s="24"/>
      <c r="AG514" s="24"/>
      <c r="AH514" s="24"/>
      <c r="AI514" s="24"/>
      <c r="AJ514" s="24"/>
      <c r="AK514" s="24"/>
      <c r="AL514" s="24"/>
      <c r="AM514" s="24"/>
      <c r="AN514" s="24"/>
      <c r="AX514">
        <v>1.98</v>
      </c>
      <c r="AY514" s="55">
        <v>1.9E-2</v>
      </c>
      <c r="AZ514" s="55">
        <v>8.1000000000000003E-2</v>
      </c>
      <c r="BA514" s="55">
        <v>0.13200000000000001</v>
      </c>
      <c r="BB514" s="55">
        <v>0.184</v>
      </c>
      <c r="BC514" s="55">
        <v>0.33100000000000002</v>
      </c>
    </row>
    <row r="515" spans="1:55" ht="13" x14ac:dyDescent="0.3">
      <c r="A515" t="s">
        <v>132</v>
      </c>
      <c r="B515" s="5">
        <v>2</v>
      </c>
      <c r="C515" s="5">
        <f t="shared" si="35"/>
        <v>32</v>
      </c>
      <c r="D515" s="156"/>
      <c r="E515" s="156"/>
      <c r="F515" s="156">
        <v>1.9E-2</v>
      </c>
      <c r="G515" s="156">
        <v>8.1000000000000003E-2</v>
      </c>
      <c r="H515" s="156">
        <v>0.13200000000000001</v>
      </c>
      <c r="I515" s="156">
        <v>0.184</v>
      </c>
      <c r="J515" s="156">
        <v>0.33100000000000002</v>
      </c>
      <c r="K515" s="156"/>
      <c r="L515" s="156"/>
      <c r="M515" s="156"/>
      <c r="N515" s="156"/>
      <c r="O515" s="156"/>
      <c r="P515" s="2" t="s">
        <v>162</v>
      </c>
      <c r="S515">
        <v>1.9</v>
      </c>
      <c r="T515" s="55">
        <v>1.9E-2</v>
      </c>
      <c r="U515" s="55">
        <v>8.1000000000000003E-2</v>
      </c>
      <c r="V515" s="55">
        <v>0.13200000000000001</v>
      </c>
      <c r="W515" s="55">
        <v>0.184</v>
      </c>
      <c r="X515" s="55">
        <v>0.33100000000000002</v>
      </c>
      <c r="Y515" s="102"/>
      <c r="Z515" s="24"/>
      <c r="AA515" s="123"/>
      <c r="AD515" s="105"/>
      <c r="AE515" s="105"/>
      <c r="AF515" s="24"/>
      <c r="AG515" s="24"/>
      <c r="AH515" s="24"/>
      <c r="AI515" s="24"/>
      <c r="AJ515" s="24"/>
      <c r="AK515" s="24"/>
      <c r="AL515" s="24"/>
      <c r="AM515" s="24"/>
      <c r="AN515" s="24"/>
      <c r="AX515">
        <v>1.99</v>
      </c>
      <c r="AY515" s="55">
        <v>1.9E-2</v>
      </c>
      <c r="AZ515" s="55">
        <v>8.1000000000000003E-2</v>
      </c>
      <c r="BA515" s="55">
        <v>0.13200000000000001</v>
      </c>
      <c r="BB515" s="55">
        <v>0.184</v>
      </c>
      <c r="BC515" s="55">
        <v>0.33100000000000002</v>
      </c>
    </row>
    <row r="516" spans="1:55" ht="13" x14ac:dyDescent="0.3">
      <c r="A516" t="s">
        <v>132</v>
      </c>
      <c r="B516" s="5">
        <v>2.0099999999999998</v>
      </c>
      <c r="C516" s="5">
        <f t="shared" si="35"/>
        <v>32.01</v>
      </c>
      <c r="D516" s="156"/>
      <c r="E516" s="156"/>
      <c r="F516" s="156">
        <v>1.9E-2</v>
      </c>
      <c r="G516" s="156">
        <v>8.1000000000000003E-2</v>
      </c>
      <c r="H516" s="156">
        <v>0.13200000000000001</v>
      </c>
      <c r="I516" s="156">
        <v>0.184</v>
      </c>
      <c r="J516" s="156">
        <v>0.33100000000000002</v>
      </c>
      <c r="K516" s="156"/>
      <c r="L516" s="156"/>
      <c r="M516" s="156"/>
      <c r="N516" s="156"/>
      <c r="O516" s="156"/>
      <c r="P516" s="2" t="s">
        <v>162</v>
      </c>
      <c r="S516">
        <v>1.91</v>
      </c>
      <c r="T516" s="55">
        <v>1.9E-2</v>
      </c>
      <c r="U516" s="55">
        <v>8.1000000000000003E-2</v>
      </c>
      <c r="V516" s="55">
        <v>0.13200000000000001</v>
      </c>
      <c r="W516" s="55">
        <v>0.184</v>
      </c>
      <c r="X516" s="55">
        <v>0.33100000000000002</v>
      </c>
      <c r="Y516" s="102"/>
      <c r="Z516" s="24"/>
      <c r="AA516" s="123"/>
      <c r="AD516" s="105"/>
      <c r="AE516" s="105"/>
      <c r="AF516" s="24"/>
      <c r="AG516" s="24"/>
      <c r="AH516" s="24"/>
      <c r="AI516" s="24"/>
      <c r="AJ516" s="24"/>
      <c r="AK516" s="24"/>
      <c r="AL516" s="24"/>
      <c r="AM516" s="24"/>
      <c r="AN516" s="24"/>
      <c r="AX516">
        <v>2</v>
      </c>
      <c r="AY516" s="55">
        <v>1.9E-2</v>
      </c>
      <c r="AZ516" s="55">
        <v>8.1000000000000003E-2</v>
      </c>
      <c r="BA516" s="55">
        <v>0.13200000000000001</v>
      </c>
      <c r="BB516" s="55">
        <v>0.184</v>
      </c>
      <c r="BC516" s="55">
        <v>0.33100000000000002</v>
      </c>
    </row>
    <row r="517" spans="1:55" ht="13" x14ac:dyDescent="0.3">
      <c r="A517" t="s">
        <v>132</v>
      </c>
      <c r="B517" s="5">
        <v>2.02</v>
      </c>
      <c r="C517" s="5">
        <f t="shared" si="35"/>
        <v>32.020000000000003</v>
      </c>
      <c r="D517" s="156"/>
      <c r="E517" s="156"/>
      <c r="F517" s="156">
        <v>1.9E-2</v>
      </c>
      <c r="G517" s="156">
        <v>8.1000000000000003E-2</v>
      </c>
      <c r="H517" s="156">
        <v>0.13200000000000001</v>
      </c>
      <c r="I517" s="156">
        <v>0.184</v>
      </c>
      <c r="J517" s="156">
        <v>0.33100000000000002</v>
      </c>
      <c r="K517" s="156"/>
      <c r="L517" s="156"/>
      <c r="M517" s="156"/>
      <c r="N517" s="156"/>
      <c r="O517" s="156"/>
      <c r="P517" s="2" t="s">
        <v>162</v>
      </c>
      <c r="S517">
        <v>1.92</v>
      </c>
      <c r="T517" s="55">
        <v>1.9E-2</v>
      </c>
      <c r="U517" s="55">
        <v>8.1000000000000003E-2</v>
      </c>
      <c r="V517" s="55">
        <v>0.13200000000000001</v>
      </c>
      <c r="W517" s="55">
        <v>0.184</v>
      </c>
      <c r="X517" s="55">
        <v>0.33100000000000002</v>
      </c>
      <c r="Y517" s="102"/>
      <c r="Z517" s="24"/>
      <c r="AA517" s="123"/>
      <c r="AD517" s="105"/>
      <c r="AE517" s="105"/>
      <c r="AF517" s="24"/>
      <c r="AG517" s="24"/>
      <c r="AH517" s="24"/>
      <c r="AI517" s="24"/>
      <c r="AJ517" s="24"/>
      <c r="AK517" s="24"/>
      <c r="AL517" s="24"/>
      <c r="AM517" s="24"/>
      <c r="AN517" s="24"/>
      <c r="AX517">
        <v>2.0099999999999998</v>
      </c>
      <c r="AY517" s="55">
        <v>1.9E-2</v>
      </c>
      <c r="AZ517" s="55">
        <v>8.1000000000000003E-2</v>
      </c>
      <c r="BA517" s="55">
        <v>0.13200000000000001</v>
      </c>
      <c r="BB517" s="55">
        <v>0.184</v>
      </c>
      <c r="BC517" s="55">
        <v>0.33100000000000002</v>
      </c>
    </row>
    <row r="518" spans="1:55" ht="13" x14ac:dyDescent="0.3">
      <c r="A518" t="s">
        <v>132</v>
      </c>
      <c r="B518" s="5">
        <v>2.0299999999999998</v>
      </c>
      <c r="C518" s="5">
        <f t="shared" si="35"/>
        <v>32.03</v>
      </c>
      <c r="D518" s="156"/>
      <c r="E518" s="156"/>
      <c r="F518" s="156">
        <v>1.9E-2</v>
      </c>
      <c r="G518" s="156">
        <v>8.1000000000000003E-2</v>
      </c>
      <c r="H518" s="156">
        <v>0.13200000000000001</v>
      </c>
      <c r="I518" s="156">
        <v>0.184</v>
      </c>
      <c r="J518" s="156">
        <v>0.33100000000000002</v>
      </c>
      <c r="K518" s="156"/>
      <c r="L518" s="156"/>
      <c r="M518" s="156"/>
      <c r="N518" s="156"/>
      <c r="O518" s="156"/>
      <c r="P518" s="2" t="s">
        <v>162</v>
      </c>
      <c r="S518">
        <v>1.93</v>
      </c>
      <c r="T518" s="55">
        <v>1.9E-2</v>
      </c>
      <c r="U518" s="55">
        <v>8.1000000000000003E-2</v>
      </c>
      <c r="V518" s="55">
        <v>0.13200000000000001</v>
      </c>
      <c r="W518" s="55">
        <v>0.184</v>
      </c>
      <c r="X518" s="55">
        <v>0.33100000000000002</v>
      </c>
      <c r="Y518" s="102"/>
      <c r="Z518" s="24"/>
      <c r="AA518" s="123"/>
      <c r="AD518" s="105"/>
      <c r="AE518" s="105"/>
      <c r="AF518" s="24"/>
      <c r="AG518" s="24"/>
      <c r="AH518" s="24"/>
      <c r="AI518" s="24"/>
      <c r="AJ518" s="24"/>
      <c r="AK518" s="24"/>
      <c r="AL518" s="24"/>
      <c r="AM518" s="24"/>
      <c r="AN518" s="24"/>
      <c r="AX518">
        <v>2.02</v>
      </c>
      <c r="AY518" s="55">
        <v>1.9E-2</v>
      </c>
      <c r="AZ518" s="55">
        <v>8.1000000000000003E-2</v>
      </c>
      <c r="BA518" s="55">
        <v>0.13200000000000001</v>
      </c>
      <c r="BB518" s="55">
        <v>0.184</v>
      </c>
      <c r="BC518" s="55">
        <v>0.33100000000000002</v>
      </c>
    </row>
    <row r="519" spans="1:55" ht="13" x14ac:dyDescent="0.3">
      <c r="A519" t="s">
        <v>132</v>
      </c>
      <c r="B519" s="5">
        <v>2.04</v>
      </c>
      <c r="C519" s="5">
        <f t="shared" si="35"/>
        <v>32.04</v>
      </c>
      <c r="D519" s="156"/>
      <c r="E519" s="156"/>
      <c r="F519" s="156">
        <v>1.9E-2</v>
      </c>
      <c r="G519" s="156">
        <v>8.1000000000000003E-2</v>
      </c>
      <c r="H519" s="156">
        <v>0.13200000000000001</v>
      </c>
      <c r="I519" s="156">
        <v>0.184</v>
      </c>
      <c r="J519" s="156">
        <v>0.33100000000000002</v>
      </c>
      <c r="K519" s="156"/>
      <c r="L519" s="156"/>
      <c r="M519" s="156"/>
      <c r="N519" s="156"/>
      <c r="O519" s="156"/>
      <c r="P519" s="2" t="s">
        <v>162</v>
      </c>
      <c r="S519">
        <v>1.94</v>
      </c>
      <c r="T519" s="55">
        <v>1.9E-2</v>
      </c>
      <c r="U519" s="55">
        <v>8.1000000000000003E-2</v>
      </c>
      <c r="V519" s="55">
        <v>0.13200000000000001</v>
      </c>
      <c r="W519" s="55">
        <v>0.184</v>
      </c>
      <c r="X519" s="55">
        <v>0.33100000000000002</v>
      </c>
      <c r="Y519" s="102"/>
      <c r="Z519" s="24"/>
      <c r="AA519" s="123"/>
      <c r="AD519" s="105"/>
      <c r="AE519" s="105"/>
      <c r="AF519" s="24"/>
      <c r="AG519" s="24"/>
      <c r="AH519" s="24"/>
      <c r="AI519" s="24"/>
      <c r="AJ519" s="24"/>
      <c r="AK519" s="24"/>
      <c r="AL519" s="24"/>
      <c r="AM519" s="24"/>
      <c r="AN519" s="24"/>
      <c r="AX519">
        <v>2.0299999999999998</v>
      </c>
      <c r="AY519" s="55">
        <v>1.9E-2</v>
      </c>
      <c r="AZ519" s="55">
        <v>8.1000000000000003E-2</v>
      </c>
      <c r="BA519" s="55">
        <v>0.13200000000000001</v>
      </c>
      <c r="BB519" s="55">
        <v>0.184</v>
      </c>
      <c r="BC519" s="55">
        <v>0.33100000000000002</v>
      </c>
    </row>
    <row r="520" spans="1:55" ht="13" x14ac:dyDescent="0.3">
      <c r="A520" t="s">
        <v>132</v>
      </c>
      <c r="B520" s="5">
        <v>2.0499999999999998</v>
      </c>
      <c r="C520" s="5">
        <f t="shared" si="35"/>
        <v>32.049999999999997</v>
      </c>
      <c r="D520" s="156"/>
      <c r="E520" s="156"/>
      <c r="F520" s="156">
        <v>1.9E-2</v>
      </c>
      <c r="G520" s="156">
        <v>8.1000000000000003E-2</v>
      </c>
      <c r="H520" s="156">
        <v>0.13200000000000001</v>
      </c>
      <c r="I520" s="156">
        <v>0.184</v>
      </c>
      <c r="J520" s="156">
        <v>0.33100000000000002</v>
      </c>
      <c r="K520" s="156"/>
      <c r="L520" s="156"/>
      <c r="M520" s="156"/>
      <c r="N520" s="156"/>
      <c r="O520" s="156"/>
      <c r="P520" s="2" t="s">
        <v>162</v>
      </c>
      <c r="S520">
        <v>1.95</v>
      </c>
      <c r="T520" s="55">
        <v>1.9E-2</v>
      </c>
      <c r="U520" s="55">
        <v>8.1000000000000003E-2</v>
      </c>
      <c r="V520" s="55">
        <v>0.13200000000000001</v>
      </c>
      <c r="W520" s="55">
        <v>0.184</v>
      </c>
      <c r="X520" s="55">
        <v>0.33100000000000002</v>
      </c>
      <c r="Y520" s="102"/>
      <c r="Z520" s="24"/>
      <c r="AA520" s="123"/>
      <c r="AD520" s="105"/>
      <c r="AE520" s="105"/>
      <c r="AF520" s="24"/>
      <c r="AG520" s="24"/>
      <c r="AH520" s="24"/>
      <c r="AI520" s="24"/>
      <c r="AJ520" s="24"/>
      <c r="AK520" s="24"/>
      <c r="AL520" s="24"/>
      <c r="AM520" s="24"/>
      <c r="AN520" s="24"/>
      <c r="AX520">
        <v>2.04</v>
      </c>
      <c r="AY520" s="55">
        <v>1.9E-2</v>
      </c>
      <c r="AZ520" s="55">
        <v>8.1000000000000003E-2</v>
      </c>
      <c r="BA520" s="55">
        <v>0.13200000000000001</v>
      </c>
      <c r="BB520" s="55">
        <v>0.184</v>
      </c>
      <c r="BC520" s="55">
        <v>0.33100000000000002</v>
      </c>
    </row>
    <row r="521" spans="1:55" ht="13" x14ac:dyDescent="0.3">
      <c r="A521" t="s">
        <v>132</v>
      </c>
      <c r="B521" s="5">
        <v>2.06</v>
      </c>
      <c r="C521" s="5">
        <f t="shared" si="35"/>
        <v>32.06</v>
      </c>
      <c r="D521" s="156"/>
      <c r="E521" s="156"/>
      <c r="F521" s="156">
        <v>1.9E-2</v>
      </c>
      <c r="G521" s="156">
        <v>8.1000000000000003E-2</v>
      </c>
      <c r="H521" s="156">
        <v>0.13200000000000001</v>
      </c>
      <c r="I521" s="156">
        <v>0.184</v>
      </c>
      <c r="J521" s="156">
        <v>0.33100000000000002</v>
      </c>
      <c r="K521" s="156"/>
      <c r="L521" s="156"/>
      <c r="M521" s="156"/>
      <c r="N521" s="156"/>
      <c r="O521" s="156"/>
      <c r="P521" s="2" t="s">
        <v>162</v>
      </c>
      <c r="S521">
        <v>1.96</v>
      </c>
      <c r="T521" s="55">
        <v>1.9E-2</v>
      </c>
      <c r="U521" s="55">
        <v>8.1000000000000003E-2</v>
      </c>
      <c r="V521" s="55">
        <v>0.13200000000000001</v>
      </c>
      <c r="W521" s="55">
        <v>0.184</v>
      </c>
      <c r="X521" s="55">
        <v>0.33100000000000002</v>
      </c>
      <c r="Y521" s="102"/>
      <c r="Z521" s="24"/>
      <c r="AA521" s="123"/>
      <c r="AD521" s="105"/>
      <c r="AE521" s="105"/>
      <c r="AF521" s="24"/>
      <c r="AG521" s="24"/>
      <c r="AH521" s="24"/>
      <c r="AI521" s="24"/>
      <c r="AJ521" s="24"/>
      <c r="AK521" s="24"/>
      <c r="AL521" s="24"/>
      <c r="AM521" s="24"/>
      <c r="AN521" s="24"/>
      <c r="AX521">
        <v>2.0499999999999998</v>
      </c>
      <c r="AY521" s="55">
        <v>1.9E-2</v>
      </c>
      <c r="AZ521" s="55">
        <v>8.1000000000000003E-2</v>
      </c>
      <c r="BA521" s="55">
        <v>0.13200000000000001</v>
      </c>
      <c r="BB521" s="55">
        <v>0.184</v>
      </c>
      <c r="BC521" s="55">
        <v>0.33100000000000002</v>
      </c>
    </row>
    <row r="522" spans="1:55" ht="13" x14ac:dyDescent="0.3">
      <c r="A522" t="s">
        <v>132</v>
      </c>
      <c r="B522" s="5">
        <v>2.0699999999999998</v>
      </c>
      <c r="C522" s="5">
        <f t="shared" si="35"/>
        <v>32.07</v>
      </c>
      <c r="D522" s="156"/>
      <c r="E522" s="156"/>
      <c r="F522" s="156">
        <v>1.9E-2</v>
      </c>
      <c r="G522" s="156">
        <v>8.1000000000000003E-2</v>
      </c>
      <c r="H522" s="156">
        <v>0.13200000000000001</v>
      </c>
      <c r="I522" s="156">
        <v>0.184</v>
      </c>
      <c r="J522" s="156">
        <v>0.33100000000000002</v>
      </c>
      <c r="K522" s="156"/>
      <c r="L522" s="156"/>
      <c r="M522" s="156"/>
      <c r="N522" s="156"/>
      <c r="O522" s="156"/>
      <c r="P522" s="2" t="s">
        <v>162</v>
      </c>
      <c r="S522">
        <v>1.97</v>
      </c>
      <c r="T522" s="55">
        <v>1.9E-2</v>
      </c>
      <c r="U522" s="55">
        <v>8.1000000000000003E-2</v>
      </c>
      <c r="V522" s="55">
        <v>0.13200000000000001</v>
      </c>
      <c r="W522" s="55">
        <v>0.184</v>
      </c>
      <c r="X522" s="55">
        <v>0.33100000000000002</v>
      </c>
      <c r="Y522" s="102"/>
      <c r="Z522" s="24"/>
      <c r="AA522" s="123"/>
      <c r="AD522" s="105"/>
      <c r="AE522" s="105"/>
      <c r="AF522" s="24"/>
      <c r="AG522" s="24"/>
      <c r="AH522" s="24"/>
      <c r="AI522" s="24"/>
      <c r="AJ522" s="24"/>
      <c r="AK522" s="24"/>
      <c r="AL522" s="24"/>
      <c r="AM522" s="24"/>
      <c r="AN522" s="24"/>
      <c r="AX522">
        <v>2.06</v>
      </c>
      <c r="AY522" s="55">
        <v>1.9E-2</v>
      </c>
      <c r="AZ522" s="55">
        <v>8.1000000000000003E-2</v>
      </c>
      <c r="BA522" s="55">
        <v>0.13200000000000001</v>
      </c>
      <c r="BB522" s="55">
        <v>0.184</v>
      </c>
      <c r="BC522" s="55">
        <v>0.33100000000000002</v>
      </c>
    </row>
    <row r="523" spans="1:55" ht="13" x14ac:dyDescent="0.3">
      <c r="A523" t="s">
        <v>132</v>
      </c>
      <c r="B523" s="5">
        <v>2.08</v>
      </c>
      <c r="C523" s="5">
        <f t="shared" si="35"/>
        <v>32.08</v>
      </c>
      <c r="D523" s="156"/>
      <c r="E523" s="156"/>
      <c r="F523" s="156">
        <v>1.9E-2</v>
      </c>
      <c r="G523" s="156">
        <v>8.1000000000000003E-2</v>
      </c>
      <c r="H523" s="156">
        <v>0.13200000000000001</v>
      </c>
      <c r="I523" s="156">
        <v>0.184</v>
      </c>
      <c r="J523" s="156">
        <v>0.33100000000000002</v>
      </c>
      <c r="K523" s="156"/>
      <c r="L523" s="156"/>
      <c r="M523" s="156"/>
      <c r="N523" s="156"/>
      <c r="O523" s="156"/>
      <c r="P523" s="2" t="s">
        <v>162</v>
      </c>
      <c r="S523">
        <v>1.98</v>
      </c>
      <c r="T523" s="55">
        <v>1.9E-2</v>
      </c>
      <c r="U523" s="55">
        <v>8.1000000000000003E-2</v>
      </c>
      <c r="V523" s="55">
        <v>0.13200000000000001</v>
      </c>
      <c r="W523" s="55">
        <v>0.184</v>
      </c>
      <c r="X523" s="55">
        <v>0.33100000000000002</v>
      </c>
      <c r="Y523" s="102"/>
      <c r="Z523" s="24"/>
      <c r="AA523" s="123"/>
      <c r="AD523" s="105"/>
      <c r="AE523" s="105"/>
      <c r="AF523" s="24"/>
      <c r="AG523" s="24"/>
      <c r="AH523" s="24"/>
      <c r="AI523" s="24"/>
      <c r="AJ523" s="24"/>
      <c r="AK523" s="24"/>
      <c r="AL523" s="24"/>
      <c r="AM523" s="24"/>
      <c r="AN523" s="24"/>
      <c r="AX523">
        <v>2.0699999999999998</v>
      </c>
      <c r="AY523" s="55">
        <v>1.9E-2</v>
      </c>
      <c r="AZ523" s="55">
        <v>8.1000000000000003E-2</v>
      </c>
      <c r="BA523" s="55">
        <v>0.13200000000000001</v>
      </c>
      <c r="BB523" s="55">
        <v>0.184</v>
      </c>
      <c r="BC523" s="55">
        <v>0.33100000000000002</v>
      </c>
    </row>
    <row r="524" spans="1:55" ht="13" x14ac:dyDescent="0.3">
      <c r="A524" t="s">
        <v>132</v>
      </c>
      <c r="B524" s="5">
        <v>2.09</v>
      </c>
      <c r="C524" s="5">
        <f t="shared" si="35"/>
        <v>32.090000000000003</v>
      </c>
      <c r="D524" s="156"/>
      <c r="E524" s="156"/>
      <c r="F524" s="156">
        <v>1.9E-2</v>
      </c>
      <c r="G524" s="156">
        <v>8.1000000000000003E-2</v>
      </c>
      <c r="H524" s="156">
        <v>0.13200000000000001</v>
      </c>
      <c r="I524" s="156">
        <v>0.184</v>
      </c>
      <c r="J524" s="156">
        <v>0.33100000000000002</v>
      </c>
      <c r="K524" s="156"/>
      <c r="L524" s="156"/>
      <c r="M524" s="156"/>
      <c r="N524" s="156"/>
      <c r="O524" s="156"/>
      <c r="P524" s="2" t="s">
        <v>162</v>
      </c>
      <c r="S524">
        <v>1.99</v>
      </c>
      <c r="T524" s="55">
        <v>1.9E-2</v>
      </c>
      <c r="U524" s="55">
        <v>8.1000000000000003E-2</v>
      </c>
      <c r="V524" s="55">
        <v>0.13200000000000001</v>
      </c>
      <c r="W524" s="55">
        <v>0.184</v>
      </c>
      <c r="X524" s="55">
        <v>0.33100000000000002</v>
      </c>
      <c r="Y524" s="102"/>
      <c r="Z524" s="24"/>
      <c r="AA524" s="123"/>
      <c r="AD524" s="105"/>
      <c r="AE524" s="105"/>
      <c r="AF524" s="24"/>
      <c r="AG524" s="24"/>
      <c r="AH524" s="24"/>
      <c r="AI524" s="24"/>
      <c r="AJ524" s="24"/>
      <c r="AK524" s="24"/>
      <c r="AL524" s="24"/>
      <c r="AM524" s="24"/>
      <c r="AN524" s="24"/>
      <c r="AX524">
        <v>2.08</v>
      </c>
      <c r="AY524" s="55">
        <v>1.9E-2</v>
      </c>
      <c r="AZ524" s="55">
        <v>8.1000000000000003E-2</v>
      </c>
      <c r="BA524" s="55">
        <v>0.13200000000000001</v>
      </c>
      <c r="BB524" s="55">
        <v>0.184</v>
      </c>
      <c r="BC524" s="55">
        <v>0.33100000000000002</v>
      </c>
    </row>
    <row r="525" spans="1:55" ht="13" x14ac:dyDescent="0.3">
      <c r="A525" t="s">
        <v>132</v>
      </c>
      <c r="B525" s="5">
        <v>2.1</v>
      </c>
      <c r="C525" s="5">
        <f t="shared" si="35"/>
        <v>32.1</v>
      </c>
      <c r="D525" s="156"/>
      <c r="E525" s="156"/>
      <c r="F525" s="156">
        <v>1.9E-2</v>
      </c>
      <c r="G525" s="156">
        <v>8.1000000000000003E-2</v>
      </c>
      <c r="H525" s="156">
        <v>0.13200000000000001</v>
      </c>
      <c r="I525" s="156">
        <v>0.184</v>
      </c>
      <c r="J525" s="156">
        <v>0.33100000000000002</v>
      </c>
      <c r="K525" s="156"/>
      <c r="L525" s="156"/>
      <c r="M525" s="156"/>
      <c r="N525" s="156"/>
      <c r="O525" s="156"/>
      <c r="P525" s="2" t="s">
        <v>162</v>
      </c>
      <c r="S525">
        <v>2</v>
      </c>
      <c r="T525" s="55">
        <v>1.9E-2</v>
      </c>
      <c r="U525" s="55">
        <v>8.1000000000000003E-2</v>
      </c>
      <c r="V525" s="55">
        <v>0.13200000000000001</v>
      </c>
      <c r="W525" s="55">
        <v>0.184</v>
      </c>
      <c r="X525" s="55">
        <v>0.33100000000000002</v>
      </c>
      <c r="Y525" s="102"/>
      <c r="Z525" s="24"/>
      <c r="AA525" s="123"/>
      <c r="AD525" s="105"/>
      <c r="AE525" s="105"/>
      <c r="AF525" s="24"/>
      <c r="AG525" s="24"/>
      <c r="AH525" s="24"/>
      <c r="AI525" s="24"/>
      <c r="AJ525" s="24"/>
      <c r="AK525" s="24"/>
      <c r="AL525" s="24"/>
      <c r="AM525" s="24"/>
      <c r="AN525" s="24"/>
      <c r="AX525">
        <v>2.09</v>
      </c>
      <c r="AY525" s="55">
        <v>1.9E-2</v>
      </c>
      <c r="AZ525" s="55">
        <v>8.1000000000000003E-2</v>
      </c>
      <c r="BA525" s="55">
        <v>0.13200000000000001</v>
      </c>
      <c r="BB525" s="55">
        <v>0.184</v>
      </c>
      <c r="BC525" s="55">
        <v>0.33100000000000002</v>
      </c>
    </row>
    <row r="526" spans="1:55" ht="13" x14ac:dyDescent="0.3">
      <c r="A526" t="s">
        <v>132</v>
      </c>
      <c r="B526" s="5">
        <v>2.11</v>
      </c>
      <c r="C526" s="5">
        <f t="shared" si="35"/>
        <v>32.11</v>
      </c>
      <c r="D526" s="156"/>
      <c r="E526" s="156"/>
      <c r="F526" s="156">
        <v>1.9E-2</v>
      </c>
      <c r="G526" s="156">
        <v>8.1000000000000003E-2</v>
      </c>
      <c r="H526" s="156">
        <v>0.13200000000000001</v>
      </c>
      <c r="I526" s="156">
        <v>0.184</v>
      </c>
      <c r="J526" s="156">
        <v>0.33100000000000002</v>
      </c>
      <c r="K526" s="156"/>
      <c r="L526" s="156"/>
      <c r="M526" s="156"/>
      <c r="N526" s="156"/>
      <c r="O526" s="156"/>
      <c r="P526" s="2" t="s">
        <v>162</v>
      </c>
      <c r="S526">
        <v>2.0099999999999998</v>
      </c>
      <c r="T526" s="55">
        <v>1.9E-2</v>
      </c>
      <c r="U526" s="55">
        <v>8.1000000000000003E-2</v>
      </c>
      <c r="V526" s="55">
        <v>0.13200000000000001</v>
      </c>
      <c r="W526" s="55">
        <v>0.184</v>
      </c>
      <c r="X526" s="55">
        <v>0.33100000000000002</v>
      </c>
      <c r="Y526" s="102"/>
      <c r="Z526" s="24"/>
      <c r="AA526" s="123"/>
      <c r="AD526" s="105"/>
      <c r="AE526" s="105"/>
      <c r="AF526" s="24"/>
      <c r="AG526" s="24"/>
      <c r="AH526" s="24"/>
      <c r="AI526" s="24"/>
      <c r="AJ526" s="24"/>
      <c r="AK526" s="24"/>
      <c r="AL526" s="24"/>
      <c r="AM526" s="24"/>
      <c r="AN526" s="24"/>
      <c r="AX526">
        <v>2.1</v>
      </c>
      <c r="AY526" s="55">
        <v>1.9E-2</v>
      </c>
      <c r="AZ526" s="55">
        <v>8.1000000000000003E-2</v>
      </c>
      <c r="BA526" s="55">
        <v>0.13200000000000001</v>
      </c>
      <c r="BB526" s="55">
        <v>0.184</v>
      </c>
      <c r="BC526" s="55">
        <v>0.33100000000000002</v>
      </c>
    </row>
    <row r="527" spans="1:55" ht="13" x14ac:dyDescent="0.3">
      <c r="A527" t="s">
        <v>132</v>
      </c>
      <c r="B527" s="5">
        <v>2.12</v>
      </c>
      <c r="C527" s="5">
        <f t="shared" si="35"/>
        <v>32.119999999999997</v>
      </c>
      <c r="D527" s="156"/>
      <c r="E527" s="156"/>
      <c r="F527" s="156">
        <v>1.9E-2</v>
      </c>
      <c r="G527" s="156">
        <v>8.1000000000000003E-2</v>
      </c>
      <c r="H527" s="156">
        <v>0.13200000000000001</v>
      </c>
      <c r="I527" s="156">
        <v>0.184</v>
      </c>
      <c r="J527" s="156">
        <v>0.33100000000000002</v>
      </c>
      <c r="K527" s="156"/>
      <c r="L527" s="156"/>
      <c r="M527" s="156"/>
      <c r="N527" s="156"/>
      <c r="O527" s="156"/>
      <c r="P527" s="2" t="s">
        <v>162</v>
      </c>
      <c r="S527">
        <v>2.02</v>
      </c>
      <c r="T527" s="55">
        <v>1.9E-2</v>
      </c>
      <c r="U527" s="55">
        <v>8.1000000000000003E-2</v>
      </c>
      <c r="V527" s="55">
        <v>0.13200000000000001</v>
      </c>
      <c r="W527" s="55">
        <v>0.184</v>
      </c>
      <c r="X527" s="55">
        <v>0.33100000000000002</v>
      </c>
      <c r="Y527" s="102"/>
      <c r="Z527" s="24"/>
      <c r="AA527" s="123"/>
      <c r="AD527" s="105"/>
      <c r="AE527" s="105"/>
      <c r="AF527" s="24"/>
      <c r="AG527" s="24"/>
      <c r="AH527" s="24"/>
      <c r="AI527" s="24"/>
      <c r="AJ527" s="24"/>
      <c r="AK527" s="24"/>
      <c r="AL527" s="24"/>
      <c r="AM527" s="24"/>
      <c r="AN527" s="24"/>
      <c r="AX527">
        <v>2.11</v>
      </c>
      <c r="AY527" s="55">
        <v>1.9E-2</v>
      </c>
      <c r="AZ527" s="55">
        <v>8.1000000000000003E-2</v>
      </c>
      <c r="BA527" s="55">
        <v>0.13200000000000001</v>
      </c>
      <c r="BB527" s="55">
        <v>0.184</v>
      </c>
      <c r="BC527" s="55">
        <v>0.33100000000000002</v>
      </c>
    </row>
    <row r="528" spans="1:55" ht="13" x14ac:dyDescent="0.3">
      <c r="A528" t="s">
        <v>132</v>
      </c>
      <c r="B528" s="5">
        <v>2.13</v>
      </c>
      <c r="C528" s="5">
        <f t="shared" si="35"/>
        <v>32.130000000000003</v>
      </c>
      <c r="D528" s="156"/>
      <c r="E528" s="156"/>
      <c r="F528" s="156">
        <v>1.9E-2</v>
      </c>
      <c r="G528" s="156">
        <v>8.1000000000000003E-2</v>
      </c>
      <c r="H528" s="156">
        <v>0.13200000000000001</v>
      </c>
      <c r="I528" s="156">
        <v>0.184</v>
      </c>
      <c r="J528" s="156">
        <v>0.33100000000000002</v>
      </c>
      <c r="K528" s="156"/>
      <c r="L528" s="156"/>
      <c r="M528" s="156"/>
      <c r="N528" s="156"/>
      <c r="O528" s="156"/>
      <c r="P528" s="2" t="s">
        <v>162</v>
      </c>
      <c r="S528">
        <v>2.0299999999999998</v>
      </c>
      <c r="T528" s="55">
        <v>1.9E-2</v>
      </c>
      <c r="U528" s="55">
        <v>8.1000000000000003E-2</v>
      </c>
      <c r="V528" s="55">
        <v>0.13200000000000001</v>
      </c>
      <c r="W528" s="55">
        <v>0.184</v>
      </c>
      <c r="X528" s="55">
        <v>0.33100000000000002</v>
      </c>
      <c r="Y528" s="102"/>
      <c r="Z528" s="24"/>
      <c r="AA528" s="123"/>
      <c r="AD528" s="105"/>
      <c r="AE528" s="105"/>
      <c r="AF528" s="24"/>
      <c r="AG528" s="24"/>
      <c r="AH528" s="24"/>
      <c r="AI528" s="24"/>
      <c r="AJ528" s="24"/>
      <c r="AK528" s="24"/>
      <c r="AL528" s="24"/>
      <c r="AM528" s="24"/>
      <c r="AN528" s="24"/>
      <c r="AX528">
        <v>2.12</v>
      </c>
      <c r="AY528" s="55">
        <v>1.9E-2</v>
      </c>
      <c r="AZ528" s="55">
        <v>8.1000000000000003E-2</v>
      </c>
      <c r="BA528" s="55">
        <v>0.13200000000000001</v>
      </c>
      <c r="BB528" s="55">
        <v>0.184</v>
      </c>
      <c r="BC528" s="55">
        <v>0.33100000000000002</v>
      </c>
    </row>
    <row r="529" spans="1:55" ht="13" x14ac:dyDescent="0.3">
      <c r="A529" t="s">
        <v>132</v>
      </c>
      <c r="B529" s="5">
        <v>2.14</v>
      </c>
      <c r="C529" s="5">
        <f t="shared" si="35"/>
        <v>32.14</v>
      </c>
      <c r="D529" s="156"/>
      <c r="E529" s="156"/>
      <c r="F529" s="156">
        <v>1.9E-2</v>
      </c>
      <c r="G529" s="156">
        <v>8.1000000000000003E-2</v>
      </c>
      <c r="H529" s="156">
        <v>0.13200000000000001</v>
      </c>
      <c r="I529" s="156">
        <v>0.184</v>
      </c>
      <c r="J529" s="156">
        <v>0.33100000000000002</v>
      </c>
      <c r="K529" s="156"/>
      <c r="L529" s="156"/>
      <c r="M529" s="156"/>
      <c r="N529" s="156"/>
      <c r="O529" s="156"/>
      <c r="P529" s="2" t="s">
        <v>162</v>
      </c>
      <c r="S529">
        <v>2.04</v>
      </c>
      <c r="T529" s="55">
        <v>1.9E-2</v>
      </c>
      <c r="U529" s="55">
        <v>8.1000000000000003E-2</v>
      </c>
      <c r="V529" s="55">
        <v>0.13200000000000001</v>
      </c>
      <c r="W529" s="55">
        <v>0.184</v>
      </c>
      <c r="X529" s="55">
        <v>0.33100000000000002</v>
      </c>
      <c r="Y529" s="102"/>
      <c r="Z529" s="24"/>
      <c r="AA529" s="123"/>
      <c r="AD529" s="105"/>
      <c r="AE529" s="105"/>
      <c r="AF529" s="24"/>
      <c r="AG529" s="24"/>
      <c r="AH529" s="24"/>
      <c r="AI529" s="24"/>
      <c r="AJ529" s="24"/>
      <c r="AK529" s="24"/>
      <c r="AL529" s="24"/>
      <c r="AM529" s="24"/>
      <c r="AN529" s="24"/>
      <c r="AX529">
        <v>2.13</v>
      </c>
      <c r="AY529" s="55">
        <v>1.9E-2</v>
      </c>
      <c r="AZ529" s="55">
        <v>8.1000000000000003E-2</v>
      </c>
      <c r="BA529" s="55">
        <v>0.13200000000000001</v>
      </c>
      <c r="BB529" s="55">
        <v>0.184</v>
      </c>
      <c r="BC529" s="55">
        <v>0.33100000000000002</v>
      </c>
    </row>
    <row r="530" spans="1:55" ht="13" x14ac:dyDescent="0.3">
      <c r="A530" t="s">
        <v>132</v>
      </c>
      <c r="B530" s="5">
        <v>2.15</v>
      </c>
      <c r="C530" s="5">
        <f t="shared" si="35"/>
        <v>32.15</v>
      </c>
      <c r="D530" s="156"/>
      <c r="E530" s="156"/>
      <c r="F530" s="156">
        <v>1.9E-2</v>
      </c>
      <c r="G530" s="156">
        <v>8.1000000000000003E-2</v>
      </c>
      <c r="H530" s="156">
        <v>0.13200000000000001</v>
      </c>
      <c r="I530" s="156">
        <v>0.184</v>
      </c>
      <c r="J530" s="156">
        <v>0.33100000000000002</v>
      </c>
      <c r="K530" s="156"/>
      <c r="L530" s="156"/>
      <c r="M530" s="156"/>
      <c r="N530" s="156"/>
      <c r="O530" s="156"/>
      <c r="P530" s="2" t="s">
        <v>162</v>
      </c>
      <c r="S530">
        <v>2.0499999999999998</v>
      </c>
      <c r="T530" s="55">
        <v>1.9E-2</v>
      </c>
      <c r="U530" s="55">
        <v>8.1000000000000003E-2</v>
      </c>
      <c r="V530" s="55">
        <v>0.13200000000000001</v>
      </c>
      <c r="W530" s="55">
        <v>0.184</v>
      </c>
      <c r="X530" s="55">
        <v>0.33100000000000002</v>
      </c>
      <c r="Y530" s="102"/>
      <c r="Z530" s="24"/>
      <c r="AA530" s="123"/>
      <c r="AD530" s="105"/>
      <c r="AE530" s="105"/>
      <c r="AF530" s="24"/>
      <c r="AG530" s="24"/>
      <c r="AH530" s="24"/>
      <c r="AI530" s="24"/>
      <c r="AJ530" s="24"/>
      <c r="AK530" s="24"/>
      <c r="AL530" s="24"/>
      <c r="AM530" s="24"/>
      <c r="AN530" s="24"/>
      <c r="AX530">
        <v>2.14</v>
      </c>
      <c r="AY530" s="55">
        <v>1.9E-2</v>
      </c>
      <c r="AZ530" s="55">
        <v>8.1000000000000003E-2</v>
      </c>
      <c r="BA530" s="55">
        <v>0.13200000000000001</v>
      </c>
      <c r="BB530" s="55">
        <v>0.184</v>
      </c>
      <c r="BC530" s="55">
        <v>0.33100000000000002</v>
      </c>
    </row>
    <row r="531" spans="1:55" ht="13" x14ac:dyDescent="0.3">
      <c r="A531" t="s">
        <v>132</v>
      </c>
      <c r="B531" s="5">
        <v>2.16</v>
      </c>
      <c r="C531" s="5">
        <f t="shared" si="35"/>
        <v>32.159999999999997</v>
      </c>
      <c r="D531" s="156"/>
      <c r="E531" s="156"/>
      <c r="F531" s="156">
        <v>1.9E-2</v>
      </c>
      <c r="G531" s="156">
        <v>8.1000000000000003E-2</v>
      </c>
      <c r="H531" s="156">
        <v>0.13200000000000001</v>
      </c>
      <c r="I531" s="156">
        <v>0.184</v>
      </c>
      <c r="J531" s="156">
        <v>0.33100000000000002</v>
      </c>
      <c r="K531" s="156"/>
      <c r="L531" s="156"/>
      <c r="M531" s="156"/>
      <c r="N531" s="156"/>
      <c r="O531" s="156"/>
      <c r="P531" s="2" t="s">
        <v>162</v>
      </c>
      <c r="S531">
        <v>2.06</v>
      </c>
      <c r="T531" s="55">
        <v>1.9E-2</v>
      </c>
      <c r="U531" s="55">
        <v>8.1000000000000003E-2</v>
      </c>
      <c r="V531" s="55">
        <v>0.13200000000000001</v>
      </c>
      <c r="W531" s="55">
        <v>0.184</v>
      </c>
      <c r="X531" s="55">
        <v>0.33100000000000002</v>
      </c>
      <c r="Y531" s="102"/>
      <c r="Z531" s="24"/>
      <c r="AA531" s="123"/>
      <c r="AD531" s="105"/>
      <c r="AE531" s="105"/>
      <c r="AF531" s="24"/>
      <c r="AG531" s="24"/>
      <c r="AH531" s="24"/>
      <c r="AI531" s="24"/>
      <c r="AJ531" s="24"/>
      <c r="AK531" s="24"/>
      <c r="AL531" s="24"/>
      <c r="AM531" s="24"/>
      <c r="AN531" s="24"/>
      <c r="AX531">
        <v>2.15</v>
      </c>
      <c r="AY531" s="55">
        <v>1.9E-2</v>
      </c>
      <c r="AZ531" s="55">
        <v>8.1000000000000003E-2</v>
      </c>
      <c r="BA531" s="55">
        <v>0.13200000000000001</v>
      </c>
      <c r="BB531" s="55">
        <v>0.184</v>
      </c>
      <c r="BC531" s="55">
        <v>0.33100000000000002</v>
      </c>
    </row>
    <row r="532" spans="1:55" ht="13" x14ac:dyDescent="0.3">
      <c r="A532" t="s">
        <v>132</v>
      </c>
      <c r="B532" s="5">
        <v>2.17</v>
      </c>
      <c r="C532" s="5">
        <f t="shared" si="35"/>
        <v>32.17</v>
      </c>
      <c r="D532" s="156"/>
      <c r="E532" s="156"/>
      <c r="F532" s="156">
        <v>1.9E-2</v>
      </c>
      <c r="G532" s="156">
        <v>8.1000000000000003E-2</v>
      </c>
      <c r="H532" s="156">
        <v>0.13200000000000001</v>
      </c>
      <c r="I532" s="156">
        <v>0.184</v>
      </c>
      <c r="J532" s="156">
        <v>0.33100000000000002</v>
      </c>
      <c r="K532" s="156"/>
      <c r="L532" s="156"/>
      <c r="M532" s="156"/>
      <c r="N532" s="156"/>
      <c r="O532" s="156"/>
      <c r="P532" s="2" t="s">
        <v>162</v>
      </c>
      <c r="S532">
        <v>2.0699999999999998</v>
      </c>
      <c r="T532" s="55">
        <v>1.9E-2</v>
      </c>
      <c r="U532" s="55">
        <v>8.1000000000000003E-2</v>
      </c>
      <c r="V532" s="55">
        <v>0.13200000000000001</v>
      </c>
      <c r="W532" s="55">
        <v>0.184</v>
      </c>
      <c r="X532" s="55">
        <v>0.33100000000000002</v>
      </c>
      <c r="Y532" s="102"/>
      <c r="Z532" s="24"/>
      <c r="AA532" s="123"/>
      <c r="AD532" s="105"/>
      <c r="AE532" s="105"/>
      <c r="AF532" s="24"/>
      <c r="AG532" s="24"/>
      <c r="AH532" s="24"/>
      <c r="AI532" s="24"/>
      <c r="AJ532" s="24"/>
      <c r="AK532" s="24"/>
      <c r="AL532" s="24"/>
      <c r="AM532" s="24"/>
      <c r="AN532" s="24"/>
      <c r="AX532">
        <v>2.16</v>
      </c>
      <c r="AY532" s="55">
        <v>1.9E-2</v>
      </c>
      <c r="AZ532" s="55">
        <v>8.1000000000000003E-2</v>
      </c>
      <c r="BA532" s="55">
        <v>0.13200000000000001</v>
      </c>
      <c r="BB532" s="55">
        <v>0.184</v>
      </c>
      <c r="BC532" s="55">
        <v>0.33100000000000002</v>
      </c>
    </row>
    <row r="533" spans="1:55" ht="13" x14ac:dyDescent="0.3">
      <c r="A533" t="s">
        <v>132</v>
      </c>
      <c r="B533" s="5">
        <v>2.1800000000000002</v>
      </c>
      <c r="C533" s="5">
        <f t="shared" si="35"/>
        <v>32.18</v>
      </c>
      <c r="D533" s="156"/>
      <c r="E533" s="156"/>
      <c r="F533" s="156">
        <v>1.9E-2</v>
      </c>
      <c r="G533" s="156">
        <v>8.1000000000000003E-2</v>
      </c>
      <c r="H533" s="156">
        <v>0.13200000000000001</v>
      </c>
      <c r="I533" s="156">
        <v>0.184</v>
      </c>
      <c r="J533" s="156">
        <v>0.33100000000000002</v>
      </c>
      <c r="K533" s="156"/>
      <c r="L533" s="156"/>
      <c r="M533" s="156"/>
      <c r="N533" s="156"/>
      <c r="O533" s="156"/>
      <c r="P533" s="2" t="s">
        <v>162</v>
      </c>
      <c r="S533">
        <v>2.08</v>
      </c>
      <c r="T533" s="55">
        <v>1.9E-2</v>
      </c>
      <c r="U533" s="55">
        <v>8.1000000000000003E-2</v>
      </c>
      <c r="V533" s="55">
        <v>0.13200000000000001</v>
      </c>
      <c r="W533" s="55">
        <v>0.184</v>
      </c>
      <c r="X533" s="55">
        <v>0.33100000000000002</v>
      </c>
      <c r="Y533" s="102"/>
      <c r="Z533" s="24"/>
      <c r="AA533" s="123"/>
      <c r="AD533" s="105"/>
      <c r="AE533" s="105"/>
      <c r="AF533" s="24"/>
      <c r="AG533" s="24"/>
      <c r="AH533" s="24"/>
      <c r="AI533" s="24"/>
      <c r="AJ533" s="24"/>
      <c r="AK533" s="24"/>
      <c r="AL533" s="24"/>
      <c r="AM533" s="24"/>
      <c r="AN533" s="24"/>
      <c r="AX533">
        <v>2.17</v>
      </c>
      <c r="AY533" s="55">
        <v>1.9E-2</v>
      </c>
      <c r="AZ533" s="55">
        <v>8.1000000000000003E-2</v>
      </c>
      <c r="BA533" s="55">
        <v>0.13200000000000001</v>
      </c>
      <c r="BB533" s="55">
        <v>0.184</v>
      </c>
      <c r="BC533" s="55">
        <v>0.33100000000000002</v>
      </c>
    </row>
    <row r="534" spans="1:55" ht="13" x14ac:dyDescent="0.3">
      <c r="A534" t="s">
        <v>132</v>
      </c>
      <c r="B534" s="5">
        <v>2.19</v>
      </c>
      <c r="C534" s="5">
        <f t="shared" si="35"/>
        <v>32.19</v>
      </c>
      <c r="D534" s="156"/>
      <c r="E534" s="156"/>
      <c r="F534" s="156">
        <v>1.9E-2</v>
      </c>
      <c r="G534" s="156">
        <v>8.1000000000000003E-2</v>
      </c>
      <c r="H534" s="156">
        <v>0.13200000000000001</v>
      </c>
      <c r="I534" s="156">
        <v>0.184</v>
      </c>
      <c r="J534" s="156">
        <v>0.33100000000000002</v>
      </c>
      <c r="K534" s="156"/>
      <c r="L534" s="156"/>
      <c r="M534" s="156"/>
      <c r="N534" s="156"/>
      <c r="O534" s="156"/>
      <c r="P534" s="2" t="s">
        <v>162</v>
      </c>
      <c r="S534">
        <v>2.09</v>
      </c>
      <c r="T534" s="55">
        <v>1.9E-2</v>
      </c>
      <c r="U534" s="55">
        <v>8.1000000000000003E-2</v>
      </c>
      <c r="V534" s="55">
        <v>0.13200000000000001</v>
      </c>
      <c r="W534" s="55">
        <v>0.184</v>
      </c>
      <c r="X534" s="55">
        <v>0.33100000000000002</v>
      </c>
      <c r="Y534" s="102"/>
      <c r="Z534" s="24"/>
      <c r="AA534" s="123"/>
      <c r="AD534" s="105"/>
      <c r="AE534" s="105"/>
      <c r="AF534" s="24"/>
      <c r="AG534" s="24"/>
      <c r="AH534" s="24"/>
      <c r="AI534" s="24"/>
      <c r="AJ534" s="24"/>
      <c r="AK534" s="24"/>
      <c r="AL534" s="24"/>
      <c r="AM534" s="24"/>
      <c r="AN534" s="24"/>
      <c r="AX534">
        <v>2.1800000000000002</v>
      </c>
      <c r="AY534" s="55">
        <v>1.9E-2</v>
      </c>
      <c r="AZ534" s="55">
        <v>8.1000000000000003E-2</v>
      </c>
      <c r="BA534" s="55">
        <v>0.13200000000000001</v>
      </c>
      <c r="BB534" s="55">
        <v>0.184</v>
      </c>
      <c r="BC534" s="55">
        <v>0.33100000000000002</v>
      </c>
    </row>
    <row r="535" spans="1:55" ht="13" x14ac:dyDescent="0.3">
      <c r="A535" t="s">
        <v>132</v>
      </c>
      <c r="B535" s="5">
        <v>2.2000000000000002</v>
      </c>
      <c r="C535" s="5">
        <f t="shared" si="35"/>
        <v>32.200000000000003</v>
      </c>
      <c r="D535" s="156"/>
      <c r="E535" s="156"/>
      <c r="F535" s="156">
        <v>1.9E-2</v>
      </c>
      <c r="G535" s="156">
        <v>8.1000000000000003E-2</v>
      </c>
      <c r="H535" s="156">
        <v>0.13200000000000001</v>
      </c>
      <c r="I535" s="156">
        <v>0.184</v>
      </c>
      <c r="J535" s="156">
        <v>0.33100000000000002</v>
      </c>
      <c r="K535" s="156"/>
      <c r="L535" s="156"/>
      <c r="M535" s="156"/>
      <c r="N535" s="156"/>
      <c r="O535" s="156"/>
      <c r="P535" s="2" t="s">
        <v>162</v>
      </c>
      <c r="S535">
        <v>2.1</v>
      </c>
      <c r="T535" s="55">
        <v>1.9E-2</v>
      </c>
      <c r="U535" s="55">
        <v>8.1000000000000003E-2</v>
      </c>
      <c r="V535" s="55">
        <v>0.13200000000000001</v>
      </c>
      <c r="W535" s="55">
        <v>0.184</v>
      </c>
      <c r="X535" s="55">
        <v>0.33100000000000002</v>
      </c>
      <c r="Y535" s="102"/>
      <c r="Z535" s="24"/>
      <c r="AA535" s="123"/>
      <c r="AD535" s="105"/>
      <c r="AE535" s="105"/>
      <c r="AF535" s="24"/>
      <c r="AG535" s="24"/>
      <c r="AH535" s="24"/>
      <c r="AI535" s="24"/>
      <c r="AJ535" s="24"/>
      <c r="AK535" s="24"/>
      <c r="AL535" s="24"/>
      <c r="AM535" s="24"/>
      <c r="AN535" s="24"/>
      <c r="AX535">
        <v>2.19</v>
      </c>
      <c r="AY535" s="55">
        <v>1.9E-2</v>
      </c>
      <c r="AZ535" s="55">
        <v>8.1000000000000003E-2</v>
      </c>
      <c r="BA535" s="55">
        <v>0.13200000000000001</v>
      </c>
      <c r="BB535" s="55">
        <v>0.184</v>
      </c>
      <c r="BC535" s="55">
        <v>0.33100000000000002</v>
      </c>
    </row>
    <row r="536" spans="1:55" ht="13" x14ac:dyDescent="0.3">
      <c r="A536" t="s">
        <v>132</v>
      </c>
      <c r="B536" s="5">
        <v>2.21</v>
      </c>
      <c r="C536" s="5">
        <f t="shared" si="35"/>
        <v>32.21</v>
      </c>
      <c r="D536" s="156"/>
      <c r="E536" s="156"/>
      <c r="F536" s="156">
        <v>1.9E-2</v>
      </c>
      <c r="G536" s="156">
        <v>8.1000000000000003E-2</v>
      </c>
      <c r="H536" s="156">
        <v>0.13200000000000001</v>
      </c>
      <c r="I536" s="156">
        <v>0.184</v>
      </c>
      <c r="J536" s="156">
        <v>0.33100000000000002</v>
      </c>
      <c r="K536" s="156"/>
      <c r="L536" s="156"/>
      <c r="M536" s="156"/>
      <c r="N536" s="156"/>
      <c r="O536" s="156"/>
      <c r="P536" s="2" t="s">
        <v>162</v>
      </c>
      <c r="S536">
        <v>2.11</v>
      </c>
      <c r="T536" s="55">
        <v>1.9E-2</v>
      </c>
      <c r="U536" s="55">
        <v>8.1000000000000003E-2</v>
      </c>
      <c r="V536" s="55">
        <v>0.13200000000000001</v>
      </c>
      <c r="W536" s="55">
        <v>0.184</v>
      </c>
      <c r="X536" s="55">
        <v>0.33100000000000002</v>
      </c>
      <c r="Y536" s="102"/>
      <c r="Z536" s="24"/>
      <c r="AA536" s="123"/>
      <c r="AD536" s="105"/>
      <c r="AE536" s="105"/>
      <c r="AF536" s="24"/>
      <c r="AG536" s="24"/>
      <c r="AH536" s="24"/>
      <c r="AI536" s="24"/>
      <c r="AJ536" s="24"/>
      <c r="AK536" s="24"/>
      <c r="AL536" s="24"/>
      <c r="AM536" s="24"/>
      <c r="AN536" s="24"/>
      <c r="AX536">
        <v>2.2000000000000002</v>
      </c>
      <c r="AY536" s="55">
        <v>1.9E-2</v>
      </c>
      <c r="AZ536" s="55">
        <v>8.1000000000000003E-2</v>
      </c>
      <c r="BA536" s="55">
        <v>0.13200000000000001</v>
      </c>
      <c r="BB536" s="55">
        <v>0.184</v>
      </c>
      <c r="BC536" s="55">
        <v>0.33100000000000002</v>
      </c>
    </row>
    <row r="537" spans="1:55" ht="13" x14ac:dyDescent="0.3">
      <c r="A537" t="s">
        <v>132</v>
      </c>
      <c r="B537" s="5">
        <v>2.2200000000000002</v>
      </c>
      <c r="C537" s="5">
        <f t="shared" si="35"/>
        <v>32.22</v>
      </c>
      <c r="D537" s="156"/>
      <c r="E537" s="156"/>
      <c r="F537" s="156">
        <v>1.9E-2</v>
      </c>
      <c r="G537" s="156">
        <v>8.1000000000000003E-2</v>
      </c>
      <c r="H537" s="156">
        <v>0.13200000000000001</v>
      </c>
      <c r="I537" s="156">
        <v>0.184</v>
      </c>
      <c r="J537" s="156">
        <v>0.33100000000000002</v>
      </c>
      <c r="K537" s="156"/>
      <c r="L537" s="156"/>
      <c r="M537" s="156"/>
      <c r="N537" s="156"/>
      <c r="O537" s="156"/>
      <c r="P537" s="2" t="s">
        <v>162</v>
      </c>
      <c r="S537">
        <v>2.12</v>
      </c>
      <c r="T537" s="55">
        <v>1.9E-2</v>
      </c>
      <c r="U537" s="55">
        <v>8.1000000000000003E-2</v>
      </c>
      <c r="V537" s="55">
        <v>0.13200000000000001</v>
      </c>
      <c r="W537" s="55">
        <v>0.184</v>
      </c>
      <c r="X537" s="55">
        <v>0.33100000000000002</v>
      </c>
      <c r="Y537" s="102"/>
      <c r="Z537" s="24"/>
      <c r="AA537" s="123"/>
      <c r="AD537" s="105"/>
      <c r="AE537" s="105"/>
      <c r="AF537" s="24"/>
      <c r="AG537" s="24"/>
      <c r="AH537" s="24"/>
      <c r="AI537" s="24"/>
      <c r="AJ537" s="24"/>
      <c r="AK537" s="24"/>
      <c r="AL537" s="24"/>
      <c r="AM537" s="24"/>
      <c r="AN537" s="24"/>
      <c r="AX537">
        <v>2.21</v>
      </c>
      <c r="AY537" s="55">
        <v>1.9E-2</v>
      </c>
      <c r="AZ537" s="55">
        <v>8.1000000000000003E-2</v>
      </c>
      <c r="BA537" s="55">
        <v>0.13200000000000001</v>
      </c>
      <c r="BB537" s="55">
        <v>0.184</v>
      </c>
      <c r="BC537" s="55">
        <v>0.33100000000000002</v>
      </c>
    </row>
    <row r="538" spans="1:55" ht="13" x14ac:dyDescent="0.3">
      <c r="A538" t="s">
        <v>132</v>
      </c>
      <c r="B538" s="5">
        <v>2.23</v>
      </c>
      <c r="C538" s="5">
        <f t="shared" si="35"/>
        <v>32.229999999999997</v>
      </c>
      <c r="D538" s="156"/>
      <c r="E538" s="156"/>
      <c r="F538" s="156">
        <v>1.9E-2</v>
      </c>
      <c r="G538" s="156">
        <v>8.1000000000000003E-2</v>
      </c>
      <c r="H538" s="156">
        <v>0.13200000000000001</v>
      </c>
      <c r="I538" s="156">
        <v>0.184</v>
      </c>
      <c r="J538" s="156">
        <v>0.33100000000000002</v>
      </c>
      <c r="K538" s="156"/>
      <c r="L538" s="156"/>
      <c r="M538" s="156"/>
      <c r="N538" s="156"/>
      <c r="O538" s="156"/>
      <c r="P538" s="2" t="s">
        <v>162</v>
      </c>
      <c r="S538">
        <v>2.13</v>
      </c>
      <c r="T538" s="55">
        <v>1.9E-2</v>
      </c>
      <c r="U538" s="55">
        <v>8.1000000000000003E-2</v>
      </c>
      <c r="V538" s="55">
        <v>0.13200000000000001</v>
      </c>
      <c r="W538" s="55">
        <v>0.184</v>
      </c>
      <c r="X538" s="55">
        <v>0.33100000000000002</v>
      </c>
      <c r="Y538" s="102"/>
      <c r="Z538" s="24"/>
      <c r="AA538" s="123"/>
      <c r="AD538" s="105"/>
      <c r="AE538" s="105"/>
      <c r="AF538" s="24"/>
      <c r="AG538" s="24"/>
      <c r="AH538" s="24"/>
      <c r="AI538" s="24"/>
      <c r="AJ538" s="24"/>
      <c r="AK538" s="24"/>
      <c r="AL538" s="24"/>
      <c r="AM538" s="24"/>
      <c r="AN538" s="24"/>
      <c r="AX538">
        <v>2.2200000000000002</v>
      </c>
      <c r="AY538" s="55">
        <v>1.9E-2</v>
      </c>
      <c r="AZ538" s="55">
        <v>8.1000000000000003E-2</v>
      </c>
      <c r="BA538" s="55">
        <v>0.13200000000000001</v>
      </c>
      <c r="BB538" s="55">
        <v>0.184</v>
      </c>
      <c r="BC538" s="55">
        <v>0.33100000000000002</v>
      </c>
    </row>
    <row r="539" spans="1:55" ht="13" x14ac:dyDescent="0.3">
      <c r="A539" t="s">
        <v>132</v>
      </c>
      <c r="B539" s="5">
        <v>2.2400000000000002</v>
      </c>
      <c r="C539" s="5">
        <f t="shared" si="35"/>
        <v>32.24</v>
      </c>
      <c r="D539" s="156"/>
      <c r="E539" s="156"/>
      <c r="F539" s="156">
        <v>1.9E-2</v>
      </c>
      <c r="G539" s="156">
        <v>8.1000000000000003E-2</v>
      </c>
      <c r="H539" s="156">
        <v>0.13200000000000001</v>
      </c>
      <c r="I539" s="156">
        <v>0.184</v>
      </c>
      <c r="J539" s="156">
        <v>0.33100000000000002</v>
      </c>
      <c r="K539" s="156"/>
      <c r="L539" s="156"/>
      <c r="M539" s="156"/>
      <c r="N539" s="156"/>
      <c r="O539" s="156"/>
      <c r="P539" s="2" t="s">
        <v>162</v>
      </c>
      <c r="S539">
        <v>2.14</v>
      </c>
      <c r="T539" s="55">
        <v>1.9E-2</v>
      </c>
      <c r="U539" s="55">
        <v>8.1000000000000003E-2</v>
      </c>
      <c r="V539" s="55">
        <v>0.13200000000000001</v>
      </c>
      <c r="W539" s="55">
        <v>0.184</v>
      </c>
      <c r="X539" s="55">
        <v>0.33100000000000002</v>
      </c>
      <c r="Y539" s="102"/>
      <c r="Z539" s="24"/>
      <c r="AA539" s="123"/>
      <c r="AD539" s="105"/>
      <c r="AE539" s="105"/>
      <c r="AF539" s="24"/>
      <c r="AG539" s="24"/>
      <c r="AH539" s="24"/>
      <c r="AI539" s="24"/>
      <c r="AJ539" s="24"/>
      <c r="AK539" s="24"/>
      <c r="AL539" s="24"/>
      <c r="AM539" s="24"/>
      <c r="AN539" s="24"/>
      <c r="AX539">
        <v>2.23</v>
      </c>
      <c r="AY539" s="55">
        <v>1.9E-2</v>
      </c>
      <c r="AZ539" s="55">
        <v>8.1000000000000003E-2</v>
      </c>
      <c r="BA539" s="55">
        <v>0.13200000000000001</v>
      </c>
      <c r="BB539" s="55">
        <v>0.184</v>
      </c>
      <c r="BC539" s="55">
        <v>0.33100000000000002</v>
      </c>
    </row>
    <row r="540" spans="1:55" ht="13" x14ac:dyDescent="0.3">
      <c r="A540" t="s">
        <v>132</v>
      </c>
      <c r="B540" s="5">
        <v>2.25</v>
      </c>
      <c r="C540" s="5">
        <f t="shared" si="35"/>
        <v>32.25</v>
      </c>
      <c r="D540" s="156"/>
      <c r="E540" s="156"/>
      <c r="F540" s="156">
        <v>1.9E-2</v>
      </c>
      <c r="G540" s="156">
        <v>8.1000000000000003E-2</v>
      </c>
      <c r="H540" s="156">
        <v>0.13200000000000001</v>
      </c>
      <c r="I540" s="156">
        <v>0.184</v>
      </c>
      <c r="J540" s="156">
        <v>0.33100000000000002</v>
      </c>
      <c r="K540" s="156"/>
      <c r="L540" s="156"/>
      <c r="M540" s="156"/>
      <c r="N540" s="156"/>
      <c r="O540" s="156"/>
      <c r="P540" s="2" t="s">
        <v>162</v>
      </c>
      <c r="S540">
        <v>2.15</v>
      </c>
      <c r="T540" s="55">
        <v>1.9E-2</v>
      </c>
      <c r="U540" s="55">
        <v>8.1000000000000003E-2</v>
      </c>
      <c r="V540" s="55">
        <v>0.13200000000000001</v>
      </c>
      <c r="W540" s="55">
        <v>0.184</v>
      </c>
      <c r="X540" s="55">
        <v>0.33100000000000002</v>
      </c>
      <c r="Y540" s="102"/>
      <c r="Z540" s="24"/>
      <c r="AA540" s="123"/>
      <c r="AD540" s="105"/>
      <c r="AE540" s="105"/>
      <c r="AF540" s="24"/>
      <c r="AG540" s="24"/>
      <c r="AH540" s="24"/>
      <c r="AI540" s="24"/>
      <c r="AJ540" s="24"/>
      <c r="AK540" s="24"/>
      <c r="AL540" s="24"/>
      <c r="AM540" s="24"/>
      <c r="AN540" s="24"/>
      <c r="AX540">
        <v>2.2400000000000002</v>
      </c>
      <c r="AY540" s="55">
        <v>1.9E-2</v>
      </c>
      <c r="AZ540" s="55">
        <v>8.1000000000000003E-2</v>
      </c>
      <c r="BA540" s="55">
        <v>0.13200000000000001</v>
      </c>
      <c r="BB540" s="55">
        <v>0.184</v>
      </c>
      <c r="BC540" s="55">
        <v>0.33100000000000002</v>
      </c>
    </row>
    <row r="541" spans="1:55" ht="13" x14ac:dyDescent="0.3">
      <c r="A541" t="s">
        <v>132</v>
      </c>
      <c r="B541" s="5">
        <v>2.2599999999999998</v>
      </c>
      <c r="C541" s="5">
        <f t="shared" si="35"/>
        <v>32.26</v>
      </c>
      <c r="D541" s="156"/>
      <c r="E541" s="156"/>
      <c r="F541" s="156">
        <v>1.9E-2</v>
      </c>
      <c r="G541" s="156">
        <v>8.1000000000000003E-2</v>
      </c>
      <c r="H541" s="156">
        <v>0.13200000000000001</v>
      </c>
      <c r="I541" s="156">
        <v>0.184</v>
      </c>
      <c r="J541" s="156">
        <v>0.33100000000000002</v>
      </c>
      <c r="K541" s="156"/>
      <c r="L541" s="156"/>
      <c r="M541" s="156"/>
      <c r="N541" s="156"/>
      <c r="O541" s="156"/>
      <c r="P541" s="2" t="s">
        <v>162</v>
      </c>
      <c r="S541">
        <v>2.16</v>
      </c>
      <c r="T541" s="55">
        <v>1.9E-2</v>
      </c>
      <c r="U541" s="55">
        <v>8.1000000000000003E-2</v>
      </c>
      <c r="V541" s="55">
        <v>0.13200000000000001</v>
      </c>
      <c r="W541" s="55">
        <v>0.184</v>
      </c>
      <c r="X541" s="55">
        <v>0.33100000000000002</v>
      </c>
      <c r="Y541" s="102"/>
      <c r="Z541" s="24"/>
      <c r="AA541" s="123"/>
      <c r="AD541" s="105"/>
      <c r="AE541" s="105"/>
      <c r="AF541" s="24"/>
      <c r="AG541" s="24"/>
      <c r="AH541" s="24"/>
      <c r="AI541" s="24"/>
      <c r="AJ541" s="24"/>
      <c r="AK541" s="24"/>
      <c r="AL541" s="24"/>
      <c r="AM541" s="24"/>
      <c r="AN541" s="24"/>
      <c r="AX541">
        <v>2.25</v>
      </c>
      <c r="AY541" s="55">
        <v>1.9E-2</v>
      </c>
      <c r="AZ541" s="55">
        <v>8.1000000000000003E-2</v>
      </c>
      <c r="BA541" s="55">
        <v>0.13200000000000001</v>
      </c>
      <c r="BB541" s="55">
        <v>0.184</v>
      </c>
      <c r="BC541" s="55">
        <v>0.33100000000000002</v>
      </c>
    </row>
    <row r="542" spans="1:55" ht="13" x14ac:dyDescent="0.3">
      <c r="A542" t="s">
        <v>132</v>
      </c>
      <c r="B542" s="5">
        <v>2.27</v>
      </c>
      <c r="C542" s="5">
        <f t="shared" si="35"/>
        <v>32.270000000000003</v>
      </c>
      <c r="D542" s="156"/>
      <c r="E542" s="156"/>
      <c r="F542" s="156">
        <v>1.9E-2</v>
      </c>
      <c r="G542" s="156">
        <v>8.1000000000000003E-2</v>
      </c>
      <c r="H542" s="156">
        <v>0.13200000000000001</v>
      </c>
      <c r="I542" s="156">
        <v>0.184</v>
      </c>
      <c r="J542" s="156">
        <v>0.33100000000000002</v>
      </c>
      <c r="K542" s="156"/>
      <c r="L542" s="156"/>
      <c r="M542" s="156"/>
      <c r="N542" s="156"/>
      <c r="O542" s="156"/>
      <c r="P542" s="2" t="s">
        <v>162</v>
      </c>
      <c r="S542">
        <v>2.17</v>
      </c>
      <c r="T542" s="55">
        <v>1.9E-2</v>
      </c>
      <c r="U542" s="55">
        <v>8.1000000000000003E-2</v>
      </c>
      <c r="V542" s="55">
        <v>0.13200000000000001</v>
      </c>
      <c r="W542" s="55">
        <v>0.184</v>
      </c>
      <c r="X542" s="55">
        <v>0.33100000000000002</v>
      </c>
      <c r="Y542" s="102"/>
      <c r="Z542" s="24"/>
      <c r="AA542" s="123"/>
      <c r="AD542" s="105"/>
      <c r="AE542" s="105"/>
      <c r="AF542" s="24"/>
      <c r="AG542" s="24"/>
      <c r="AH542" s="24"/>
      <c r="AI542" s="24"/>
      <c r="AJ542" s="24"/>
      <c r="AK542" s="24"/>
      <c r="AL542" s="24"/>
      <c r="AM542" s="24"/>
      <c r="AN542" s="24"/>
      <c r="AX542">
        <v>2.2599999999999998</v>
      </c>
      <c r="AY542" s="55">
        <v>1.9E-2</v>
      </c>
      <c r="AZ542" s="55">
        <v>8.1000000000000003E-2</v>
      </c>
      <c r="BA542" s="55">
        <v>0.13200000000000001</v>
      </c>
      <c r="BB542" s="55">
        <v>0.184</v>
      </c>
      <c r="BC542" s="55">
        <v>0.33100000000000002</v>
      </c>
    </row>
    <row r="543" spans="1:55" ht="13" x14ac:dyDescent="0.3">
      <c r="A543" t="s">
        <v>132</v>
      </c>
      <c r="B543" s="5">
        <v>2.2799999999999998</v>
      </c>
      <c r="C543" s="5">
        <f t="shared" si="35"/>
        <v>32.28</v>
      </c>
      <c r="D543" s="156"/>
      <c r="E543" s="156"/>
      <c r="F543" s="156">
        <v>1.9E-2</v>
      </c>
      <c r="G543" s="156">
        <v>8.1000000000000003E-2</v>
      </c>
      <c r="H543" s="156">
        <v>0.13200000000000001</v>
      </c>
      <c r="I543" s="156">
        <v>0.184</v>
      </c>
      <c r="J543" s="156">
        <v>0.33100000000000002</v>
      </c>
      <c r="K543" s="156"/>
      <c r="L543" s="156"/>
      <c r="M543" s="156"/>
      <c r="N543" s="156"/>
      <c r="O543" s="156"/>
      <c r="P543" s="2" t="s">
        <v>162</v>
      </c>
      <c r="S543">
        <v>2.1800000000000002</v>
      </c>
      <c r="T543" s="55">
        <v>1.9E-2</v>
      </c>
      <c r="U543" s="55">
        <v>8.1000000000000003E-2</v>
      </c>
      <c r="V543" s="55">
        <v>0.13200000000000001</v>
      </c>
      <c r="W543" s="55">
        <v>0.184</v>
      </c>
      <c r="X543" s="55">
        <v>0.33100000000000002</v>
      </c>
      <c r="Y543" s="102"/>
      <c r="Z543" s="24"/>
      <c r="AA543" s="123"/>
      <c r="AD543" s="105"/>
      <c r="AE543" s="105"/>
      <c r="AF543" s="24"/>
      <c r="AG543" s="24"/>
      <c r="AH543" s="24"/>
      <c r="AI543" s="24"/>
      <c r="AJ543" s="24"/>
      <c r="AK543" s="24"/>
      <c r="AL543" s="24"/>
      <c r="AM543" s="24"/>
      <c r="AN543" s="24"/>
      <c r="AX543">
        <v>2.27</v>
      </c>
      <c r="AY543" s="55">
        <v>1.9E-2</v>
      </c>
      <c r="AZ543" s="55">
        <v>8.1000000000000003E-2</v>
      </c>
      <c r="BA543" s="55">
        <v>0.13200000000000001</v>
      </c>
      <c r="BB543" s="55">
        <v>0.184</v>
      </c>
      <c r="BC543" s="55">
        <v>0.33100000000000002</v>
      </c>
    </row>
    <row r="544" spans="1:55" ht="13" x14ac:dyDescent="0.3">
      <c r="A544" t="s">
        <v>132</v>
      </c>
      <c r="B544" s="5">
        <v>2.29</v>
      </c>
      <c r="C544" s="5">
        <f t="shared" si="35"/>
        <v>32.29</v>
      </c>
      <c r="D544" s="156"/>
      <c r="E544" s="156"/>
      <c r="F544" s="156">
        <v>1.9E-2</v>
      </c>
      <c r="G544" s="156">
        <v>8.1000000000000003E-2</v>
      </c>
      <c r="H544" s="156">
        <v>0.13200000000000001</v>
      </c>
      <c r="I544" s="156">
        <v>0.184</v>
      </c>
      <c r="J544" s="156">
        <v>0.33100000000000002</v>
      </c>
      <c r="K544" s="156"/>
      <c r="L544" s="156"/>
      <c r="M544" s="156"/>
      <c r="N544" s="156"/>
      <c r="O544" s="156"/>
      <c r="P544" s="2" t="s">
        <v>162</v>
      </c>
      <c r="S544">
        <v>2.19</v>
      </c>
      <c r="T544" s="55">
        <v>1.9E-2</v>
      </c>
      <c r="U544" s="55">
        <v>8.1000000000000003E-2</v>
      </c>
      <c r="V544" s="55">
        <v>0.13200000000000001</v>
      </c>
      <c r="W544" s="55">
        <v>0.184</v>
      </c>
      <c r="X544" s="55">
        <v>0.33100000000000002</v>
      </c>
      <c r="Y544" s="102"/>
      <c r="Z544" s="24"/>
      <c r="AA544" s="123"/>
      <c r="AD544" s="105"/>
      <c r="AE544" s="105"/>
      <c r="AF544" s="24"/>
      <c r="AG544" s="24"/>
      <c r="AH544" s="24"/>
      <c r="AI544" s="24"/>
      <c r="AJ544" s="24"/>
      <c r="AK544" s="24"/>
      <c r="AL544" s="24"/>
      <c r="AM544" s="24"/>
      <c r="AN544" s="24"/>
      <c r="AX544">
        <v>2.2799999999999998</v>
      </c>
      <c r="AY544" s="55">
        <v>1.9E-2</v>
      </c>
      <c r="AZ544" s="55">
        <v>8.1000000000000003E-2</v>
      </c>
      <c r="BA544" s="55">
        <v>0.13200000000000001</v>
      </c>
      <c r="BB544" s="55">
        <v>0.184</v>
      </c>
      <c r="BC544" s="55">
        <v>0.33100000000000002</v>
      </c>
    </row>
    <row r="545" spans="1:55" ht="13" x14ac:dyDescent="0.3">
      <c r="A545" t="s">
        <v>132</v>
      </c>
      <c r="B545" s="5">
        <v>2.2999999999999998</v>
      </c>
      <c r="C545" s="5">
        <f t="shared" si="35"/>
        <v>32.299999999999997</v>
      </c>
      <c r="D545" s="156"/>
      <c r="E545" s="156"/>
      <c r="F545" s="156">
        <v>1.9E-2</v>
      </c>
      <c r="G545" s="156">
        <v>8.1000000000000003E-2</v>
      </c>
      <c r="H545" s="156">
        <v>0.13200000000000001</v>
      </c>
      <c r="I545" s="156">
        <v>0.184</v>
      </c>
      <c r="J545" s="156">
        <v>0.33100000000000002</v>
      </c>
      <c r="K545" s="156"/>
      <c r="L545" s="156"/>
      <c r="M545" s="156"/>
      <c r="N545" s="156"/>
      <c r="O545" s="156"/>
      <c r="P545" s="2" t="s">
        <v>162</v>
      </c>
      <c r="S545">
        <v>2.2000000000000002</v>
      </c>
      <c r="T545" s="55">
        <v>1.9E-2</v>
      </c>
      <c r="U545" s="55">
        <v>8.1000000000000003E-2</v>
      </c>
      <c r="V545" s="55">
        <v>0.13200000000000001</v>
      </c>
      <c r="W545" s="55">
        <v>0.184</v>
      </c>
      <c r="X545" s="55">
        <v>0.33100000000000002</v>
      </c>
      <c r="Y545" s="102"/>
      <c r="Z545" s="24"/>
      <c r="AA545" s="123"/>
      <c r="AD545" s="105"/>
      <c r="AE545" s="105"/>
      <c r="AF545" s="24"/>
      <c r="AG545" s="24"/>
      <c r="AH545" s="24"/>
      <c r="AI545" s="24"/>
      <c r="AJ545" s="24"/>
      <c r="AK545" s="24"/>
      <c r="AL545" s="24"/>
      <c r="AM545" s="24"/>
      <c r="AN545" s="24"/>
      <c r="AX545">
        <v>2.29</v>
      </c>
      <c r="AY545" s="55">
        <v>1.9E-2</v>
      </c>
      <c r="AZ545" s="55">
        <v>8.1000000000000003E-2</v>
      </c>
      <c r="BA545" s="55">
        <v>0.13200000000000001</v>
      </c>
      <c r="BB545" s="55">
        <v>0.184</v>
      </c>
      <c r="BC545" s="55">
        <v>0.33100000000000002</v>
      </c>
    </row>
    <row r="546" spans="1:55" ht="13" x14ac:dyDescent="0.3">
      <c r="A546" t="s">
        <v>132</v>
      </c>
      <c r="B546" s="5">
        <v>2.31</v>
      </c>
      <c r="C546" s="5">
        <f t="shared" si="35"/>
        <v>32.31</v>
      </c>
      <c r="D546" s="156"/>
      <c r="E546" s="156"/>
      <c r="F546" s="156">
        <v>1.9E-2</v>
      </c>
      <c r="G546" s="156">
        <v>8.1000000000000003E-2</v>
      </c>
      <c r="H546" s="156">
        <v>0.13200000000000001</v>
      </c>
      <c r="I546" s="156">
        <v>0.184</v>
      </c>
      <c r="J546" s="156">
        <v>0.33100000000000002</v>
      </c>
      <c r="K546" s="156"/>
      <c r="L546" s="156"/>
      <c r="M546" s="156"/>
      <c r="N546" s="156"/>
      <c r="O546" s="156"/>
      <c r="P546" s="2" t="s">
        <v>162</v>
      </c>
      <c r="S546">
        <v>2.21</v>
      </c>
      <c r="T546" s="55">
        <v>1.9E-2</v>
      </c>
      <c r="U546" s="55">
        <v>8.1000000000000003E-2</v>
      </c>
      <c r="V546" s="55">
        <v>0.13200000000000001</v>
      </c>
      <c r="W546" s="55">
        <v>0.184</v>
      </c>
      <c r="X546" s="55">
        <v>0.33100000000000002</v>
      </c>
      <c r="Y546" s="102"/>
      <c r="Z546" s="24"/>
      <c r="AA546" s="123"/>
      <c r="AD546" s="105"/>
      <c r="AE546" s="105"/>
      <c r="AF546" s="24"/>
      <c r="AG546" s="24"/>
      <c r="AH546" s="24"/>
      <c r="AI546" s="24"/>
      <c r="AJ546" s="24"/>
      <c r="AK546" s="24"/>
      <c r="AL546" s="24"/>
      <c r="AM546" s="24"/>
      <c r="AN546" s="24"/>
      <c r="AX546">
        <v>2.2999999999999998</v>
      </c>
      <c r="AY546" s="55">
        <v>1.9E-2</v>
      </c>
      <c r="AZ546" s="55">
        <v>8.1000000000000003E-2</v>
      </c>
      <c r="BA546" s="55">
        <v>0.13200000000000001</v>
      </c>
      <c r="BB546" s="55">
        <v>0.184</v>
      </c>
      <c r="BC546" s="55">
        <v>0.33100000000000002</v>
      </c>
    </row>
    <row r="547" spans="1:55" ht="13" x14ac:dyDescent="0.3">
      <c r="A547" t="s">
        <v>132</v>
      </c>
      <c r="B547" s="5">
        <v>2.3199999999999998</v>
      </c>
      <c r="C547" s="5">
        <f t="shared" si="35"/>
        <v>32.32</v>
      </c>
      <c r="D547" s="156"/>
      <c r="E547" s="156"/>
      <c r="F547" s="156">
        <v>1.9E-2</v>
      </c>
      <c r="G547" s="156">
        <v>8.1000000000000003E-2</v>
      </c>
      <c r="H547" s="156">
        <v>0.13200000000000001</v>
      </c>
      <c r="I547" s="156">
        <v>0.184</v>
      </c>
      <c r="J547" s="156">
        <v>0.33100000000000002</v>
      </c>
      <c r="K547" s="156"/>
      <c r="L547" s="156"/>
      <c r="M547" s="156"/>
      <c r="N547" s="156"/>
      <c r="O547" s="156"/>
      <c r="P547" s="2" t="s">
        <v>162</v>
      </c>
      <c r="S547">
        <v>2.2200000000000002</v>
      </c>
      <c r="T547" s="55">
        <v>1.9E-2</v>
      </c>
      <c r="U547" s="55">
        <v>8.1000000000000003E-2</v>
      </c>
      <c r="V547" s="55">
        <v>0.13200000000000001</v>
      </c>
      <c r="W547" s="55">
        <v>0.184</v>
      </c>
      <c r="X547" s="55">
        <v>0.33100000000000002</v>
      </c>
      <c r="Y547" s="102"/>
      <c r="Z547" s="24"/>
      <c r="AA547" s="123"/>
      <c r="AD547" s="105"/>
      <c r="AE547" s="105"/>
      <c r="AF547" s="24"/>
      <c r="AG547" s="24"/>
      <c r="AH547" s="24"/>
      <c r="AI547" s="24"/>
      <c r="AJ547" s="24"/>
      <c r="AK547" s="24"/>
      <c r="AL547" s="24"/>
      <c r="AM547" s="24"/>
      <c r="AN547" s="24"/>
      <c r="AX547">
        <v>2.31</v>
      </c>
      <c r="AY547" s="55">
        <v>1.9E-2</v>
      </c>
      <c r="AZ547" s="55">
        <v>8.1000000000000003E-2</v>
      </c>
      <c r="BA547" s="55">
        <v>0.13200000000000001</v>
      </c>
      <c r="BB547" s="55">
        <v>0.184</v>
      </c>
      <c r="BC547" s="55">
        <v>0.33100000000000002</v>
      </c>
    </row>
    <row r="548" spans="1:55" ht="13" x14ac:dyDescent="0.3">
      <c r="A548" t="s">
        <v>132</v>
      </c>
      <c r="B548" s="5">
        <v>2.33</v>
      </c>
      <c r="C548" s="5">
        <f t="shared" si="35"/>
        <v>32.33</v>
      </c>
      <c r="D548" s="156"/>
      <c r="E548" s="156"/>
      <c r="F548" s="156">
        <v>1.9E-2</v>
      </c>
      <c r="G548" s="156">
        <v>8.1000000000000003E-2</v>
      </c>
      <c r="H548" s="156">
        <v>0.13200000000000001</v>
      </c>
      <c r="I548" s="156">
        <v>0.184</v>
      </c>
      <c r="J548" s="156">
        <v>0.33100000000000002</v>
      </c>
      <c r="K548" s="156"/>
      <c r="L548" s="156"/>
      <c r="M548" s="156"/>
      <c r="N548" s="156"/>
      <c r="O548" s="156"/>
      <c r="P548" s="2" t="s">
        <v>162</v>
      </c>
      <c r="S548">
        <v>2.23</v>
      </c>
      <c r="T548" s="55">
        <v>1.9E-2</v>
      </c>
      <c r="U548" s="55">
        <v>8.1000000000000003E-2</v>
      </c>
      <c r="V548" s="55">
        <v>0.13200000000000001</v>
      </c>
      <c r="W548" s="55">
        <v>0.184</v>
      </c>
      <c r="X548" s="55">
        <v>0.33100000000000002</v>
      </c>
      <c r="Y548" s="102"/>
      <c r="Z548" s="24"/>
      <c r="AA548" s="123"/>
      <c r="AD548" s="105"/>
      <c r="AE548" s="105"/>
      <c r="AF548" s="24"/>
      <c r="AG548" s="24"/>
      <c r="AH548" s="24"/>
      <c r="AI548" s="24"/>
      <c r="AJ548" s="24"/>
      <c r="AK548" s="24"/>
      <c r="AL548" s="24"/>
      <c r="AM548" s="24"/>
      <c r="AN548" s="24"/>
      <c r="AX548">
        <v>2.3199999999999998</v>
      </c>
      <c r="AY548" s="55">
        <v>1.9E-2</v>
      </c>
      <c r="AZ548" s="55">
        <v>8.1000000000000003E-2</v>
      </c>
      <c r="BA548" s="55">
        <v>0.13200000000000001</v>
      </c>
      <c r="BB548" s="55">
        <v>0.184</v>
      </c>
      <c r="BC548" s="55">
        <v>0.33100000000000002</v>
      </c>
    </row>
    <row r="549" spans="1:55" ht="13" x14ac:dyDescent="0.3">
      <c r="A549" t="s">
        <v>132</v>
      </c>
      <c r="B549" s="5">
        <v>2.34</v>
      </c>
      <c r="C549" s="5">
        <f t="shared" si="35"/>
        <v>32.340000000000003</v>
      </c>
      <c r="D549" s="156"/>
      <c r="E549" s="156"/>
      <c r="F549" s="156">
        <v>1.9E-2</v>
      </c>
      <c r="G549" s="156">
        <v>8.1000000000000003E-2</v>
      </c>
      <c r="H549" s="156">
        <v>0.13200000000000001</v>
      </c>
      <c r="I549" s="156">
        <v>0.184</v>
      </c>
      <c r="J549" s="156">
        <v>0.33100000000000002</v>
      </c>
      <c r="K549" s="156"/>
      <c r="L549" s="156"/>
      <c r="M549" s="156"/>
      <c r="N549" s="156"/>
      <c r="O549" s="156"/>
      <c r="P549" s="2" t="s">
        <v>162</v>
      </c>
      <c r="S549">
        <v>2.2400000000000002</v>
      </c>
      <c r="T549" s="55">
        <v>1.9E-2</v>
      </c>
      <c r="U549" s="55">
        <v>8.1000000000000003E-2</v>
      </c>
      <c r="V549" s="55">
        <v>0.13200000000000001</v>
      </c>
      <c r="W549" s="55">
        <v>0.184</v>
      </c>
      <c r="X549" s="55">
        <v>0.33100000000000002</v>
      </c>
      <c r="Y549" s="102"/>
      <c r="Z549" s="24"/>
      <c r="AA549" s="123"/>
      <c r="AD549" s="105"/>
      <c r="AE549" s="105"/>
      <c r="AF549" s="24"/>
      <c r="AG549" s="24"/>
      <c r="AH549" s="24"/>
      <c r="AI549" s="24"/>
      <c r="AJ549" s="24"/>
      <c r="AK549" s="24"/>
      <c r="AL549" s="24"/>
      <c r="AM549" s="24"/>
      <c r="AN549" s="24"/>
      <c r="AX549">
        <v>2.33</v>
      </c>
      <c r="AY549" s="55">
        <v>1.9E-2</v>
      </c>
      <c r="AZ549" s="55">
        <v>8.1000000000000003E-2</v>
      </c>
      <c r="BA549" s="55">
        <v>0.13200000000000001</v>
      </c>
      <c r="BB549" s="55">
        <v>0.184</v>
      </c>
      <c r="BC549" s="55">
        <v>0.33100000000000002</v>
      </c>
    </row>
    <row r="550" spans="1:55" ht="13" x14ac:dyDescent="0.3">
      <c r="A550" t="s">
        <v>132</v>
      </c>
      <c r="B550" s="5">
        <v>2.35</v>
      </c>
      <c r="C550" s="5">
        <f t="shared" si="35"/>
        <v>32.35</v>
      </c>
      <c r="D550" s="156"/>
      <c r="E550" s="156"/>
      <c r="F550" s="156">
        <v>1.9E-2</v>
      </c>
      <c r="G550" s="156">
        <v>8.1000000000000003E-2</v>
      </c>
      <c r="H550" s="156">
        <v>0.13200000000000001</v>
      </c>
      <c r="I550" s="156">
        <v>0.184</v>
      </c>
      <c r="J550" s="156">
        <v>0.33100000000000002</v>
      </c>
      <c r="K550" s="156"/>
      <c r="L550" s="156"/>
      <c r="M550" s="156"/>
      <c r="N550" s="156"/>
      <c r="O550" s="156"/>
      <c r="P550" s="2" t="s">
        <v>162</v>
      </c>
      <c r="S550">
        <v>2.25</v>
      </c>
      <c r="T550" s="55">
        <v>1.9E-2</v>
      </c>
      <c r="U550" s="55">
        <v>8.1000000000000003E-2</v>
      </c>
      <c r="V550" s="55">
        <v>0.13200000000000001</v>
      </c>
      <c r="W550" s="55">
        <v>0.184</v>
      </c>
      <c r="X550" s="55">
        <v>0.33100000000000002</v>
      </c>
      <c r="Y550" s="102"/>
      <c r="Z550" s="24"/>
      <c r="AA550" s="123"/>
      <c r="AD550" s="105"/>
      <c r="AE550" s="105"/>
      <c r="AF550" s="24"/>
      <c r="AG550" s="24"/>
      <c r="AH550" s="24"/>
      <c r="AI550" s="24"/>
      <c r="AJ550" s="24"/>
      <c r="AK550" s="24"/>
      <c r="AL550" s="24"/>
      <c r="AM550" s="24"/>
      <c r="AN550" s="24"/>
      <c r="AX550">
        <v>2.34</v>
      </c>
      <c r="AY550" s="55">
        <v>1.9E-2</v>
      </c>
      <c r="AZ550" s="55">
        <v>8.1000000000000003E-2</v>
      </c>
      <c r="BA550" s="55">
        <v>0.13200000000000001</v>
      </c>
      <c r="BB550" s="55">
        <v>0.184</v>
      </c>
      <c r="BC550" s="55">
        <v>0.33100000000000002</v>
      </c>
    </row>
    <row r="551" spans="1:55" ht="13" x14ac:dyDescent="0.3">
      <c r="A551" t="s">
        <v>132</v>
      </c>
      <c r="B551" s="5">
        <v>2.36</v>
      </c>
      <c r="C551" s="5">
        <f t="shared" si="35"/>
        <v>32.36</v>
      </c>
      <c r="D551" s="156"/>
      <c r="E551" s="156"/>
      <c r="F551" s="156">
        <v>1.9E-2</v>
      </c>
      <c r="G551" s="156">
        <v>8.1000000000000003E-2</v>
      </c>
      <c r="H551" s="156">
        <v>0.13200000000000001</v>
      </c>
      <c r="I551" s="156">
        <v>0.184</v>
      </c>
      <c r="J551" s="156">
        <v>0.33100000000000002</v>
      </c>
      <c r="K551" s="156"/>
      <c r="L551" s="156"/>
      <c r="M551" s="156"/>
      <c r="N551" s="156"/>
      <c r="O551" s="156"/>
      <c r="P551" s="2" t="s">
        <v>162</v>
      </c>
      <c r="S551">
        <v>2.2599999999999998</v>
      </c>
      <c r="T551" s="55">
        <v>1.9E-2</v>
      </c>
      <c r="U551" s="55">
        <v>8.1000000000000003E-2</v>
      </c>
      <c r="V551" s="55">
        <v>0.13200000000000001</v>
      </c>
      <c r="W551" s="55">
        <v>0.184</v>
      </c>
      <c r="X551" s="55">
        <v>0.33100000000000002</v>
      </c>
      <c r="Y551" s="102"/>
      <c r="Z551" s="24"/>
      <c r="AA551" s="123"/>
      <c r="AD551" s="105"/>
      <c r="AE551" s="105"/>
      <c r="AF551" s="24"/>
      <c r="AG551" s="24"/>
      <c r="AH551" s="24"/>
      <c r="AI551" s="24"/>
      <c r="AJ551" s="24"/>
      <c r="AK551" s="24"/>
      <c r="AL551" s="24"/>
      <c r="AM551" s="24"/>
      <c r="AN551" s="24"/>
      <c r="AX551">
        <v>2.35</v>
      </c>
      <c r="AY551" s="55">
        <v>1.9E-2</v>
      </c>
      <c r="AZ551" s="55">
        <v>8.1000000000000003E-2</v>
      </c>
      <c r="BA551" s="55">
        <v>0.13200000000000001</v>
      </c>
      <c r="BB551" s="55">
        <v>0.184</v>
      </c>
      <c r="BC551" s="55">
        <v>0.33100000000000002</v>
      </c>
    </row>
    <row r="552" spans="1:55" ht="13" x14ac:dyDescent="0.3">
      <c r="A552" t="s">
        <v>132</v>
      </c>
      <c r="B552" s="5">
        <v>2.37</v>
      </c>
      <c r="C552" s="5">
        <f t="shared" si="35"/>
        <v>32.369999999999997</v>
      </c>
      <c r="D552" s="156"/>
      <c r="E552" s="156"/>
      <c r="F552" s="156">
        <v>1.9E-2</v>
      </c>
      <c r="G552" s="156">
        <v>8.1000000000000003E-2</v>
      </c>
      <c r="H552" s="156">
        <v>0.13200000000000001</v>
      </c>
      <c r="I552" s="156">
        <v>0.184</v>
      </c>
      <c r="J552" s="156">
        <v>0.33100000000000002</v>
      </c>
      <c r="K552" s="156"/>
      <c r="L552" s="156"/>
      <c r="M552" s="156"/>
      <c r="N552" s="156"/>
      <c r="O552" s="156"/>
      <c r="P552" s="2" t="s">
        <v>162</v>
      </c>
      <c r="S552">
        <v>2.27</v>
      </c>
      <c r="T552" s="55">
        <v>1.9E-2</v>
      </c>
      <c r="U552" s="55">
        <v>8.1000000000000003E-2</v>
      </c>
      <c r="V552" s="55">
        <v>0.13200000000000001</v>
      </c>
      <c r="W552" s="55">
        <v>0.184</v>
      </c>
      <c r="X552" s="55">
        <v>0.33100000000000002</v>
      </c>
      <c r="Y552" s="102"/>
      <c r="Z552" s="24"/>
      <c r="AA552" s="123"/>
      <c r="AD552" s="105"/>
      <c r="AE552" s="105"/>
      <c r="AF552" s="24"/>
      <c r="AG552" s="24"/>
      <c r="AH552" s="24"/>
      <c r="AI552" s="24"/>
      <c r="AJ552" s="24"/>
      <c r="AK552" s="24"/>
      <c r="AL552" s="24"/>
      <c r="AM552" s="24"/>
      <c r="AN552" s="24"/>
      <c r="AX552">
        <v>2.36</v>
      </c>
      <c r="AY552" s="55">
        <v>1.9E-2</v>
      </c>
      <c r="AZ552" s="55">
        <v>8.1000000000000003E-2</v>
      </c>
      <c r="BA552" s="55">
        <v>0.13200000000000001</v>
      </c>
      <c r="BB552" s="55">
        <v>0.184</v>
      </c>
      <c r="BC552" s="55">
        <v>0.33100000000000002</v>
      </c>
    </row>
    <row r="553" spans="1:55" ht="13" x14ac:dyDescent="0.3">
      <c r="A553" t="s">
        <v>132</v>
      </c>
      <c r="B553" s="5">
        <v>2.38</v>
      </c>
      <c r="C553" s="5">
        <f t="shared" si="35"/>
        <v>32.380000000000003</v>
      </c>
      <c r="D553" s="156"/>
      <c r="E553" s="156"/>
      <c r="F553" s="156">
        <v>1.9E-2</v>
      </c>
      <c r="G553" s="156">
        <v>8.1000000000000003E-2</v>
      </c>
      <c r="H553" s="156">
        <v>0.13200000000000001</v>
      </c>
      <c r="I553" s="156">
        <v>0.184</v>
      </c>
      <c r="J553" s="156">
        <v>0.33100000000000002</v>
      </c>
      <c r="K553" s="156"/>
      <c r="L553" s="156"/>
      <c r="M553" s="156"/>
      <c r="N553" s="156"/>
      <c r="O553" s="156"/>
      <c r="P553" s="2" t="s">
        <v>162</v>
      </c>
      <c r="S553">
        <v>2.2799999999999998</v>
      </c>
      <c r="T553" s="55">
        <v>1.9E-2</v>
      </c>
      <c r="U553" s="55">
        <v>8.1000000000000003E-2</v>
      </c>
      <c r="V553" s="55">
        <v>0.13200000000000001</v>
      </c>
      <c r="W553" s="55">
        <v>0.184</v>
      </c>
      <c r="X553" s="55">
        <v>0.33100000000000002</v>
      </c>
      <c r="Y553" s="102"/>
      <c r="Z553" s="24"/>
      <c r="AA553" s="123"/>
      <c r="AD553" s="105"/>
      <c r="AE553" s="105"/>
      <c r="AF553" s="24"/>
      <c r="AG553" s="24"/>
      <c r="AH553" s="24"/>
      <c r="AI553" s="24"/>
      <c r="AJ553" s="24"/>
      <c r="AK553" s="24"/>
      <c r="AL553" s="24"/>
      <c r="AM553" s="24"/>
      <c r="AN553" s="24"/>
      <c r="AX553">
        <v>2.37</v>
      </c>
      <c r="AY553" s="55">
        <v>1.9E-2</v>
      </c>
      <c r="AZ553" s="55">
        <v>8.1000000000000003E-2</v>
      </c>
      <c r="BA553" s="55">
        <v>0.13200000000000001</v>
      </c>
      <c r="BB553" s="55">
        <v>0.184</v>
      </c>
      <c r="BC553" s="55">
        <v>0.33100000000000002</v>
      </c>
    </row>
    <row r="554" spans="1:55" ht="13" x14ac:dyDescent="0.3">
      <c r="A554" t="s">
        <v>132</v>
      </c>
      <c r="B554" s="5">
        <v>2.39</v>
      </c>
      <c r="C554" s="5">
        <f t="shared" si="35"/>
        <v>32.39</v>
      </c>
      <c r="D554" s="156"/>
      <c r="E554" s="156"/>
      <c r="F554" s="156">
        <v>1.9E-2</v>
      </c>
      <c r="G554" s="156">
        <v>8.1000000000000003E-2</v>
      </c>
      <c r="H554" s="156">
        <v>0.13200000000000001</v>
      </c>
      <c r="I554" s="156">
        <v>0.184</v>
      </c>
      <c r="J554" s="156">
        <v>0.33100000000000002</v>
      </c>
      <c r="K554" s="156"/>
      <c r="L554" s="156"/>
      <c r="M554" s="156"/>
      <c r="N554" s="156"/>
      <c r="O554" s="156"/>
      <c r="P554" s="2" t="s">
        <v>162</v>
      </c>
      <c r="S554">
        <v>2.29</v>
      </c>
      <c r="T554" s="55">
        <v>1.9E-2</v>
      </c>
      <c r="U554" s="55">
        <v>8.1000000000000003E-2</v>
      </c>
      <c r="V554" s="55">
        <v>0.13200000000000001</v>
      </c>
      <c r="W554" s="55">
        <v>0.184</v>
      </c>
      <c r="X554" s="55">
        <v>0.33100000000000002</v>
      </c>
      <c r="Y554" s="102"/>
      <c r="Z554" s="24"/>
      <c r="AA554" s="123"/>
      <c r="AD554" s="105"/>
      <c r="AE554" s="105"/>
      <c r="AF554" s="24"/>
      <c r="AG554" s="24"/>
      <c r="AH554" s="24"/>
      <c r="AI554" s="24"/>
      <c r="AJ554" s="24"/>
      <c r="AK554" s="24"/>
      <c r="AL554" s="24"/>
      <c r="AM554" s="24"/>
      <c r="AN554" s="24"/>
      <c r="AX554">
        <v>2.38</v>
      </c>
      <c r="AY554" s="55">
        <v>1.9E-2</v>
      </c>
      <c r="AZ554" s="55">
        <v>8.1000000000000003E-2</v>
      </c>
      <c r="BA554" s="55">
        <v>0.13200000000000001</v>
      </c>
      <c r="BB554" s="55">
        <v>0.184</v>
      </c>
      <c r="BC554" s="55">
        <v>0.33100000000000002</v>
      </c>
    </row>
    <row r="555" spans="1:55" ht="13" x14ac:dyDescent="0.3">
      <c r="A555" t="s">
        <v>132</v>
      </c>
      <c r="B555" s="5">
        <v>2.4</v>
      </c>
      <c r="C555" s="5">
        <f t="shared" si="35"/>
        <v>32.4</v>
      </c>
      <c r="D555" s="156"/>
      <c r="E555" s="156"/>
      <c r="F555" s="156">
        <v>1.9E-2</v>
      </c>
      <c r="G555" s="156">
        <v>8.1000000000000003E-2</v>
      </c>
      <c r="H555" s="156">
        <v>0.13200000000000001</v>
      </c>
      <c r="I555" s="156">
        <v>0.184</v>
      </c>
      <c r="J555" s="156">
        <v>0.33100000000000002</v>
      </c>
      <c r="K555" s="156"/>
      <c r="L555" s="156"/>
      <c r="M555" s="156"/>
      <c r="N555" s="156"/>
      <c r="O555" s="156"/>
      <c r="P555" s="2" t="s">
        <v>162</v>
      </c>
      <c r="S555">
        <v>2.2999999999999998</v>
      </c>
      <c r="T555" s="55">
        <v>1.9E-2</v>
      </c>
      <c r="U555" s="55">
        <v>8.1000000000000003E-2</v>
      </c>
      <c r="V555" s="55">
        <v>0.13200000000000001</v>
      </c>
      <c r="W555" s="55">
        <v>0.184</v>
      </c>
      <c r="X555" s="55">
        <v>0.33100000000000002</v>
      </c>
      <c r="Y555" s="102"/>
      <c r="Z555" s="24"/>
      <c r="AA555" s="123"/>
      <c r="AD555" s="105"/>
      <c r="AE555" s="105"/>
      <c r="AF555" s="24"/>
      <c r="AG555" s="24"/>
      <c r="AH555" s="24"/>
      <c r="AI555" s="24"/>
      <c r="AJ555" s="24"/>
      <c r="AK555" s="24"/>
      <c r="AL555" s="24"/>
      <c r="AM555" s="24"/>
      <c r="AN555" s="24"/>
      <c r="AX555">
        <v>2.39</v>
      </c>
      <c r="AY555" s="55">
        <v>1.9E-2</v>
      </c>
      <c r="AZ555" s="55">
        <v>8.1000000000000003E-2</v>
      </c>
      <c r="BA555" s="55">
        <v>0.13200000000000001</v>
      </c>
      <c r="BB555" s="55">
        <v>0.184</v>
      </c>
      <c r="BC555" s="55">
        <v>0.33100000000000002</v>
      </c>
    </row>
    <row r="556" spans="1:55" ht="13" x14ac:dyDescent="0.3">
      <c r="A556" t="s">
        <v>132</v>
      </c>
      <c r="B556" s="5">
        <v>2.41</v>
      </c>
      <c r="C556" s="5">
        <f t="shared" si="35"/>
        <v>32.409999999999997</v>
      </c>
      <c r="D556" s="156"/>
      <c r="E556" s="156"/>
      <c r="F556" s="156">
        <v>1.9E-2</v>
      </c>
      <c r="G556" s="156">
        <v>8.1000000000000003E-2</v>
      </c>
      <c r="H556" s="156">
        <v>0.13200000000000001</v>
      </c>
      <c r="I556" s="156">
        <v>0.184</v>
      </c>
      <c r="J556" s="156">
        <v>0.33100000000000002</v>
      </c>
      <c r="K556" s="156"/>
      <c r="L556" s="156"/>
      <c r="M556" s="156"/>
      <c r="N556" s="156"/>
      <c r="O556" s="156"/>
      <c r="P556" s="2" t="s">
        <v>162</v>
      </c>
      <c r="S556">
        <v>2.31</v>
      </c>
      <c r="T556" s="55">
        <v>1.9E-2</v>
      </c>
      <c r="U556" s="55">
        <v>8.1000000000000003E-2</v>
      </c>
      <c r="V556" s="55">
        <v>0.13200000000000001</v>
      </c>
      <c r="W556" s="55">
        <v>0.184</v>
      </c>
      <c r="X556" s="55">
        <v>0.33100000000000002</v>
      </c>
      <c r="Y556" s="102"/>
      <c r="Z556" s="24"/>
      <c r="AA556" s="123"/>
      <c r="AD556" s="105"/>
      <c r="AE556" s="105"/>
      <c r="AF556" s="24"/>
      <c r="AG556" s="24"/>
      <c r="AH556" s="24"/>
      <c r="AI556" s="24"/>
      <c r="AJ556" s="24"/>
      <c r="AK556" s="24"/>
      <c r="AL556" s="24"/>
      <c r="AM556" s="24"/>
      <c r="AN556" s="24"/>
      <c r="AX556">
        <v>2.4</v>
      </c>
      <c r="AY556" s="55">
        <v>1.9E-2</v>
      </c>
      <c r="AZ556" s="55">
        <v>8.1000000000000003E-2</v>
      </c>
      <c r="BA556" s="55">
        <v>0.13200000000000001</v>
      </c>
      <c r="BB556" s="55">
        <v>0.184</v>
      </c>
      <c r="BC556" s="55">
        <v>0.33100000000000002</v>
      </c>
    </row>
    <row r="557" spans="1:55" ht="13" x14ac:dyDescent="0.3">
      <c r="A557" t="s">
        <v>132</v>
      </c>
      <c r="B557" s="5">
        <v>2.42</v>
      </c>
      <c r="C557" s="5">
        <f t="shared" si="35"/>
        <v>32.42</v>
      </c>
      <c r="D557" s="156"/>
      <c r="E557" s="156"/>
      <c r="F557" s="156">
        <v>1.9E-2</v>
      </c>
      <c r="G557" s="156">
        <v>8.1000000000000003E-2</v>
      </c>
      <c r="H557" s="156">
        <v>0.13200000000000001</v>
      </c>
      <c r="I557" s="156">
        <v>0.184</v>
      </c>
      <c r="J557" s="156">
        <v>0.33100000000000002</v>
      </c>
      <c r="K557" s="156"/>
      <c r="L557" s="156"/>
      <c r="M557" s="156"/>
      <c r="N557" s="156"/>
      <c r="O557" s="156"/>
      <c r="P557" s="2" t="s">
        <v>162</v>
      </c>
      <c r="S557">
        <v>2.3199999999999998</v>
      </c>
      <c r="T557" s="55">
        <v>1.9E-2</v>
      </c>
      <c r="U557" s="55">
        <v>8.1000000000000003E-2</v>
      </c>
      <c r="V557" s="55">
        <v>0.13200000000000001</v>
      </c>
      <c r="W557" s="55">
        <v>0.184</v>
      </c>
      <c r="X557" s="55">
        <v>0.33100000000000002</v>
      </c>
      <c r="Y557" s="102"/>
      <c r="Z557" s="24"/>
      <c r="AA557" s="123"/>
      <c r="AD557" s="105"/>
      <c r="AE557" s="105"/>
      <c r="AF557" s="24"/>
      <c r="AG557" s="24"/>
      <c r="AH557" s="24"/>
      <c r="AI557" s="24"/>
      <c r="AJ557" s="24"/>
      <c r="AK557" s="24"/>
      <c r="AL557" s="24"/>
      <c r="AM557" s="24"/>
      <c r="AN557" s="24"/>
      <c r="AX557">
        <v>2.41</v>
      </c>
      <c r="AY557" s="55">
        <v>1.9E-2</v>
      </c>
      <c r="AZ557" s="55">
        <v>8.1000000000000003E-2</v>
      </c>
      <c r="BA557" s="55">
        <v>0.13200000000000001</v>
      </c>
      <c r="BB557" s="55">
        <v>0.184</v>
      </c>
      <c r="BC557" s="55">
        <v>0.33100000000000002</v>
      </c>
    </row>
    <row r="558" spans="1:55" ht="13" x14ac:dyDescent="0.3">
      <c r="A558" t="s">
        <v>132</v>
      </c>
      <c r="B558" s="5">
        <v>2.4300000000000002</v>
      </c>
      <c r="C558" s="5">
        <f t="shared" si="35"/>
        <v>32.43</v>
      </c>
      <c r="D558" s="156"/>
      <c r="E558" s="156"/>
      <c r="F558" s="156">
        <v>1.9E-2</v>
      </c>
      <c r="G558" s="156">
        <v>8.1000000000000003E-2</v>
      </c>
      <c r="H558" s="156">
        <v>0.13200000000000001</v>
      </c>
      <c r="I558" s="156">
        <v>0.184</v>
      </c>
      <c r="J558" s="156">
        <v>0.33100000000000002</v>
      </c>
      <c r="K558" s="156"/>
      <c r="L558" s="156"/>
      <c r="M558" s="156"/>
      <c r="N558" s="156"/>
      <c r="O558" s="156"/>
      <c r="P558" s="2" t="s">
        <v>162</v>
      </c>
      <c r="S558">
        <v>2.33</v>
      </c>
      <c r="T558" s="55">
        <v>1.9E-2</v>
      </c>
      <c r="U558" s="55">
        <v>8.1000000000000003E-2</v>
      </c>
      <c r="V558" s="55">
        <v>0.13200000000000001</v>
      </c>
      <c r="W558" s="55">
        <v>0.184</v>
      </c>
      <c r="X558" s="55">
        <v>0.33100000000000002</v>
      </c>
      <c r="Y558" s="102"/>
      <c r="Z558" s="24"/>
      <c r="AA558" s="123"/>
      <c r="AD558" s="105"/>
      <c r="AE558" s="105"/>
      <c r="AF558" s="24"/>
      <c r="AG558" s="24"/>
      <c r="AH558" s="24"/>
      <c r="AI558" s="24"/>
      <c r="AJ558" s="24"/>
      <c r="AK558" s="24"/>
      <c r="AL558" s="24"/>
      <c r="AM558" s="24"/>
      <c r="AN558" s="24"/>
      <c r="AX558">
        <v>2.42</v>
      </c>
      <c r="AY558" s="55">
        <v>1.9E-2</v>
      </c>
      <c r="AZ558" s="55">
        <v>8.1000000000000003E-2</v>
      </c>
      <c r="BA558" s="55">
        <v>0.13200000000000001</v>
      </c>
      <c r="BB558" s="55">
        <v>0.184</v>
      </c>
      <c r="BC558" s="55">
        <v>0.33100000000000002</v>
      </c>
    </row>
    <row r="559" spans="1:55" ht="13" x14ac:dyDescent="0.3">
      <c r="A559" t="s">
        <v>132</v>
      </c>
      <c r="B559" s="5">
        <v>2.44</v>
      </c>
      <c r="C559" s="5">
        <f t="shared" si="35"/>
        <v>32.44</v>
      </c>
      <c r="D559" s="156"/>
      <c r="E559" s="156"/>
      <c r="F559" s="156">
        <v>1.9E-2</v>
      </c>
      <c r="G559" s="156">
        <v>8.1000000000000003E-2</v>
      </c>
      <c r="H559" s="156">
        <v>0.13200000000000001</v>
      </c>
      <c r="I559" s="156">
        <v>0.184</v>
      </c>
      <c r="J559" s="156">
        <v>0.33100000000000002</v>
      </c>
      <c r="K559" s="156"/>
      <c r="L559" s="156"/>
      <c r="M559" s="156"/>
      <c r="N559" s="156"/>
      <c r="O559" s="156"/>
      <c r="P559" s="2" t="s">
        <v>162</v>
      </c>
      <c r="S559">
        <v>2.34</v>
      </c>
      <c r="T559" s="55">
        <v>1.9E-2</v>
      </c>
      <c r="U559" s="55">
        <v>8.1000000000000003E-2</v>
      </c>
      <c r="V559" s="55">
        <v>0.13200000000000001</v>
      </c>
      <c r="W559" s="55">
        <v>0.184</v>
      </c>
      <c r="X559" s="55">
        <v>0.33100000000000002</v>
      </c>
      <c r="Y559" s="102"/>
      <c r="Z559" s="24"/>
      <c r="AA559" s="123"/>
      <c r="AD559" s="105"/>
      <c r="AE559" s="105"/>
      <c r="AF559" s="24"/>
      <c r="AG559" s="24"/>
      <c r="AH559" s="24"/>
      <c r="AI559" s="24"/>
      <c r="AJ559" s="24"/>
      <c r="AK559" s="24"/>
      <c r="AL559" s="24"/>
      <c r="AM559" s="24"/>
      <c r="AN559" s="24"/>
      <c r="AX559">
        <v>2.4300000000000002</v>
      </c>
      <c r="AY559" s="55">
        <v>1.9E-2</v>
      </c>
      <c r="AZ559" s="55">
        <v>8.1000000000000003E-2</v>
      </c>
      <c r="BA559" s="55">
        <v>0.13200000000000001</v>
      </c>
      <c r="BB559" s="55">
        <v>0.184</v>
      </c>
      <c r="BC559" s="55">
        <v>0.33100000000000002</v>
      </c>
    </row>
    <row r="560" spans="1:55" ht="13" x14ac:dyDescent="0.3">
      <c r="A560" t="s">
        <v>132</v>
      </c>
      <c r="B560" s="5">
        <v>2.4500000000000002</v>
      </c>
      <c r="C560" s="5">
        <f t="shared" ref="C560:C615" si="36">VALUE(SUBSTITUTE(3&amp;B560," ",""))</f>
        <v>32.450000000000003</v>
      </c>
      <c r="D560" s="156"/>
      <c r="E560" s="156"/>
      <c r="F560" s="156">
        <v>1.9E-2</v>
      </c>
      <c r="G560" s="156">
        <v>8.1000000000000003E-2</v>
      </c>
      <c r="H560" s="156">
        <v>0.13200000000000001</v>
      </c>
      <c r="I560" s="156">
        <v>0.184</v>
      </c>
      <c r="J560" s="156">
        <v>0.33100000000000002</v>
      </c>
      <c r="K560" s="156"/>
      <c r="L560" s="156"/>
      <c r="M560" s="156"/>
      <c r="N560" s="156"/>
      <c r="O560" s="156"/>
      <c r="P560" s="2" t="s">
        <v>162</v>
      </c>
      <c r="S560">
        <v>2.35</v>
      </c>
      <c r="T560" s="55">
        <v>1.9E-2</v>
      </c>
      <c r="U560" s="55">
        <v>8.1000000000000003E-2</v>
      </c>
      <c r="V560" s="55">
        <v>0.13200000000000001</v>
      </c>
      <c r="W560" s="55">
        <v>0.184</v>
      </c>
      <c r="X560" s="55">
        <v>0.33100000000000002</v>
      </c>
      <c r="Y560" s="102"/>
      <c r="Z560" s="24"/>
      <c r="AA560" s="123"/>
      <c r="AD560" s="105"/>
      <c r="AE560" s="105"/>
      <c r="AF560" s="24"/>
      <c r="AG560" s="24"/>
      <c r="AH560" s="24"/>
      <c r="AI560" s="24"/>
      <c r="AJ560" s="24"/>
      <c r="AK560" s="24"/>
      <c r="AL560" s="24"/>
      <c r="AM560" s="24"/>
      <c r="AN560" s="24"/>
      <c r="AX560">
        <v>2.44</v>
      </c>
      <c r="AY560" s="55">
        <v>1.9E-2</v>
      </c>
      <c r="AZ560" s="55">
        <v>8.1000000000000003E-2</v>
      </c>
      <c r="BA560" s="55">
        <v>0.13200000000000001</v>
      </c>
      <c r="BB560" s="55">
        <v>0.184</v>
      </c>
      <c r="BC560" s="55">
        <v>0.33100000000000002</v>
      </c>
    </row>
    <row r="561" spans="1:55" ht="13" x14ac:dyDescent="0.3">
      <c r="A561" t="s">
        <v>132</v>
      </c>
      <c r="B561" s="5">
        <v>2.46</v>
      </c>
      <c r="C561" s="5">
        <f t="shared" si="36"/>
        <v>32.46</v>
      </c>
      <c r="D561" s="156"/>
      <c r="E561" s="156"/>
      <c r="F561" s="156">
        <v>1.9E-2</v>
      </c>
      <c r="G561" s="156">
        <v>8.1000000000000003E-2</v>
      </c>
      <c r="H561" s="156">
        <v>0.13200000000000001</v>
      </c>
      <c r="I561" s="156">
        <v>0.184</v>
      </c>
      <c r="J561" s="156">
        <v>0.33100000000000002</v>
      </c>
      <c r="K561" s="156"/>
      <c r="L561" s="156"/>
      <c r="M561" s="156"/>
      <c r="N561" s="156"/>
      <c r="O561" s="156"/>
      <c r="P561" s="2" t="s">
        <v>162</v>
      </c>
      <c r="S561">
        <v>2.36</v>
      </c>
      <c r="T561" s="55">
        <v>1.9E-2</v>
      </c>
      <c r="U561" s="55">
        <v>8.1000000000000003E-2</v>
      </c>
      <c r="V561" s="55">
        <v>0.13200000000000001</v>
      </c>
      <c r="W561" s="55">
        <v>0.184</v>
      </c>
      <c r="X561" s="55">
        <v>0.33100000000000002</v>
      </c>
      <c r="Y561" s="102"/>
      <c r="Z561" s="24"/>
      <c r="AA561" s="123"/>
      <c r="AD561" s="105"/>
      <c r="AE561" s="105"/>
      <c r="AF561" s="24"/>
      <c r="AG561" s="24"/>
      <c r="AH561" s="24"/>
      <c r="AI561" s="24"/>
      <c r="AJ561" s="24"/>
      <c r="AK561" s="24"/>
      <c r="AL561" s="24"/>
      <c r="AM561" s="24"/>
      <c r="AN561" s="24"/>
      <c r="AX561">
        <v>2.4500000000000002</v>
      </c>
      <c r="AY561" s="55">
        <v>1.9E-2</v>
      </c>
      <c r="AZ561" s="55">
        <v>8.1000000000000003E-2</v>
      </c>
      <c r="BA561" s="55">
        <v>0.13200000000000001</v>
      </c>
      <c r="BB561" s="55">
        <v>0.184</v>
      </c>
      <c r="BC561" s="55">
        <v>0.33100000000000002</v>
      </c>
    </row>
    <row r="562" spans="1:55" ht="13" x14ac:dyDescent="0.3">
      <c r="A562" t="s">
        <v>132</v>
      </c>
      <c r="B562" s="5">
        <v>2.4700000000000002</v>
      </c>
      <c r="C562" s="5">
        <f t="shared" si="36"/>
        <v>32.47</v>
      </c>
      <c r="D562" s="156"/>
      <c r="E562" s="156"/>
      <c r="F562" s="156">
        <v>1.9E-2</v>
      </c>
      <c r="G562" s="156">
        <v>8.1000000000000003E-2</v>
      </c>
      <c r="H562" s="156">
        <v>0.13200000000000001</v>
      </c>
      <c r="I562" s="156">
        <v>0.184</v>
      </c>
      <c r="J562" s="156">
        <v>0.33100000000000002</v>
      </c>
      <c r="K562" s="156"/>
      <c r="L562" s="156"/>
      <c r="M562" s="156"/>
      <c r="N562" s="156"/>
      <c r="O562" s="156"/>
      <c r="P562" s="2" t="s">
        <v>162</v>
      </c>
      <c r="S562">
        <v>2.37</v>
      </c>
      <c r="T562" s="55">
        <v>1.9E-2</v>
      </c>
      <c r="U562" s="55">
        <v>8.1000000000000003E-2</v>
      </c>
      <c r="V562" s="55">
        <v>0.13200000000000001</v>
      </c>
      <c r="W562" s="55">
        <v>0.184</v>
      </c>
      <c r="X562" s="55">
        <v>0.33100000000000002</v>
      </c>
      <c r="Y562" s="102"/>
      <c r="Z562" s="24"/>
      <c r="AA562" s="123"/>
      <c r="AD562" s="105"/>
      <c r="AE562" s="105"/>
      <c r="AF562" s="24"/>
      <c r="AG562" s="24"/>
      <c r="AH562" s="24"/>
      <c r="AI562" s="24"/>
      <c r="AJ562" s="24"/>
      <c r="AK562" s="24"/>
      <c r="AL562" s="24"/>
      <c r="AM562" s="24"/>
      <c r="AN562" s="24"/>
      <c r="AX562">
        <v>2.46</v>
      </c>
      <c r="AY562" s="55">
        <v>1.9E-2</v>
      </c>
      <c r="AZ562" s="55">
        <v>8.1000000000000003E-2</v>
      </c>
      <c r="BA562" s="55">
        <v>0.13200000000000001</v>
      </c>
      <c r="BB562" s="55">
        <v>0.184</v>
      </c>
      <c r="BC562" s="55">
        <v>0.33100000000000002</v>
      </c>
    </row>
    <row r="563" spans="1:55" ht="13" x14ac:dyDescent="0.3">
      <c r="A563" t="s">
        <v>132</v>
      </c>
      <c r="B563" s="5">
        <v>2.48</v>
      </c>
      <c r="C563" s="5">
        <f t="shared" si="36"/>
        <v>32.479999999999997</v>
      </c>
      <c r="D563" s="156"/>
      <c r="E563" s="156"/>
      <c r="F563" s="156">
        <v>1.9E-2</v>
      </c>
      <c r="G563" s="156">
        <v>8.1000000000000003E-2</v>
      </c>
      <c r="H563" s="156">
        <v>0.13200000000000001</v>
      </c>
      <c r="I563" s="156">
        <v>0.184</v>
      </c>
      <c r="J563" s="156">
        <v>0.33100000000000002</v>
      </c>
      <c r="K563" s="156"/>
      <c r="L563" s="156"/>
      <c r="M563" s="156"/>
      <c r="N563" s="156"/>
      <c r="O563" s="156"/>
      <c r="P563" s="2" t="s">
        <v>162</v>
      </c>
      <c r="S563">
        <v>2.38</v>
      </c>
      <c r="T563" s="55">
        <v>1.9E-2</v>
      </c>
      <c r="U563" s="55">
        <v>8.1000000000000003E-2</v>
      </c>
      <c r="V563" s="55">
        <v>0.13200000000000001</v>
      </c>
      <c r="W563" s="55">
        <v>0.184</v>
      </c>
      <c r="X563" s="55">
        <v>0.33100000000000002</v>
      </c>
      <c r="Y563" s="102"/>
      <c r="Z563" s="24"/>
      <c r="AA563" s="123"/>
      <c r="AD563" s="105"/>
      <c r="AE563" s="105"/>
      <c r="AF563" s="24"/>
      <c r="AG563" s="24"/>
      <c r="AH563" s="24"/>
      <c r="AI563" s="24"/>
      <c r="AJ563" s="24"/>
      <c r="AK563" s="24"/>
      <c r="AL563" s="24"/>
      <c r="AM563" s="24"/>
      <c r="AN563" s="24"/>
      <c r="AX563">
        <v>2.4700000000000002</v>
      </c>
      <c r="AY563" s="55">
        <v>1.9E-2</v>
      </c>
      <c r="AZ563" s="55">
        <v>8.1000000000000003E-2</v>
      </c>
      <c r="BA563" s="55">
        <v>0.13200000000000001</v>
      </c>
      <c r="BB563" s="55">
        <v>0.184</v>
      </c>
      <c r="BC563" s="55">
        <v>0.33100000000000002</v>
      </c>
    </row>
    <row r="564" spans="1:55" ht="13" x14ac:dyDescent="0.3">
      <c r="A564" t="s">
        <v>132</v>
      </c>
      <c r="B564" s="5">
        <v>2.4900000000000002</v>
      </c>
      <c r="C564" s="5">
        <f t="shared" si="36"/>
        <v>32.49</v>
      </c>
      <c r="D564" s="156"/>
      <c r="E564" s="156"/>
      <c r="F564" s="156">
        <v>1.9E-2</v>
      </c>
      <c r="G564" s="156">
        <v>8.1000000000000003E-2</v>
      </c>
      <c r="H564" s="156">
        <v>0.13200000000000001</v>
      </c>
      <c r="I564" s="156">
        <v>0.184</v>
      </c>
      <c r="J564" s="156">
        <v>0.33100000000000002</v>
      </c>
      <c r="K564" s="156"/>
      <c r="L564" s="156"/>
      <c r="M564" s="156"/>
      <c r="N564" s="156"/>
      <c r="O564" s="156"/>
      <c r="P564" s="2" t="s">
        <v>162</v>
      </c>
      <c r="S564">
        <v>2.39</v>
      </c>
      <c r="T564" s="55">
        <v>1.9E-2</v>
      </c>
      <c r="U564" s="55">
        <v>8.1000000000000003E-2</v>
      </c>
      <c r="V564" s="55">
        <v>0.13200000000000001</v>
      </c>
      <c r="W564" s="55">
        <v>0.184</v>
      </c>
      <c r="X564" s="55">
        <v>0.33100000000000002</v>
      </c>
      <c r="Y564" s="102"/>
      <c r="Z564" s="24"/>
      <c r="AA564" s="123"/>
      <c r="AD564" s="105"/>
      <c r="AE564" s="105"/>
      <c r="AF564" s="24"/>
      <c r="AG564" s="24"/>
      <c r="AH564" s="24"/>
      <c r="AI564" s="24"/>
      <c r="AJ564" s="24"/>
      <c r="AK564" s="24"/>
      <c r="AL564" s="24"/>
      <c r="AM564" s="24"/>
      <c r="AN564" s="24"/>
      <c r="AX564">
        <v>2.48</v>
      </c>
      <c r="AY564" s="55">
        <v>1.9E-2</v>
      </c>
      <c r="AZ564" s="55">
        <v>8.1000000000000003E-2</v>
      </c>
      <c r="BA564" s="55">
        <v>0.13200000000000001</v>
      </c>
      <c r="BB564" s="55">
        <v>0.184</v>
      </c>
      <c r="BC564" s="55">
        <v>0.33100000000000002</v>
      </c>
    </row>
    <row r="565" spans="1:55" ht="13" x14ac:dyDescent="0.3">
      <c r="A565" t="s">
        <v>132</v>
      </c>
      <c r="B565" s="5">
        <v>2.5</v>
      </c>
      <c r="C565" s="5">
        <f t="shared" si="36"/>
        <v>32.5</v>
      </c>
      <c r="D565" s="156"/>
      <c r="E565" s="156"/>
      <c r="F565" s="156">
        <v>1.9E-2</v>
      </c>
      <c r="G565" s="156">
        <v>8.1000000000000003E-2</v>
      </c>
      <c r="H565" s="156">
        <v>0.13200000000000001</v>
      </c>
      <c r="I565" s="156">
        <v>0.184</v>
      </c>
      <c r="J565" s="156">
        <v>0.33100000000000002</v>
      </c>
      <c r="K565" s="156"/>
      <c r="L565" s="156"/>
      <c r="M565" s="156"/>
      <c r="N565" s="156"/>
      <c r="O565" s="156"/>
      <c r="P565" s="2" t="s">
        <v>162</v>
      </c>
      <c r="S565">
        <v>2.4</v>
      </c>
      <c r="T565" s="55">
        <v>1.9E-2</v>
      </c>
      <c r="U565" s="55">
        <v>8.1000000000000003E-2</v>
      </c>
      <c r="V565" s="55">
        <v>0.13200000000000001</v>
      </c>
      <c r="W565" s="55">
        <v>0.184</v>
      </c>
      <c r="X565" s="55">
        <v>0.33100000000000002</v>
      </c>
      <c r="Y565" s="102"/>
      <c r="Z565" s="24"/>
      <c r="AA565" s="123"/>
      <c r="AD565" s="105"/>
      <c r="AE565" s="105"/>
      <c r="AF565" s="24"/>
      <c r="AG565" s="24"/>
      <c r="AH565" s="24"/>
      <c r="AI565" s="24"/>
      <c r="AJ565" s="24"/>
      <c r="AK565" s="24"/>
      <c r="AL565" s="24"/>
      <c r="AM565" s="24"/>
      <c r="AN565" s="24"/>
      <c r="AX565">
        <v>2.4900000000000002</v>
      </c>
      <c r="AY565" s="55">
        <v>1.9E-2</v>
      </c>
      <c r="AZ565" s="55">
        <v>8.1000000000000003E-2</v>
      </c>
      <c r="BA565" s="55">
        <v>0.13200000000000001</v>
      </c>
      <c r="BB565" s="55">
        <v>0.184</v>
      </c>
      <c r="BC565" s="55">
        <v>0.33100000000000002</v>
      </c>
    </row>
    <row r="566" spans="1:55" ht="13" x14ac:dyDescent="0.3">
      <c r="A566" t="s">
        <v>132</v>
      </c>
      <c r="B566" s="5">
        <v>2.5099999999999998</v>
      </c>
      <c r="C566" s="5">
        <f t="shared" si="36"/>
        <v>32.51</v>
      </c>
      <c r="D566" s="156"/>
      <c r="E566" s="156"/>
      <c r="F566" s="156">
        <v>1.9E-2</v>
      </c>
      <c r="G566" s="156">
        <v>8.1000000000000003E-2</v>
      </c>
      <c r="H566" s="156">
        <v>0.13200000000000001</v>
      </c>
      <c r="I566" s="156">
        <v>0.184</v>
      </c>
      <c r="J566" s="156">
        <v>0.33100000000000002</v>
      </c>
      <c r="K566" s="156"/>
      <c r="L566" s="156"/>
      <c r="M566" s="156"/>
      <c r="N566" s="156"/>
      <c r="O566" s="156"/>
      <c r="P566" s="2" t="s">
        <v>162</v>
      </c>
      <c r="S566">
        <v>2.41</v>
      </c>
      <c r="T566" s="55">
        <v>1.9E-2</v>
      </c>
      <c r="U566" s="55">
        <v>8.1000000000000003E-2</v>
      </c>
      <c r="V566" s="55">
        <v>0.13200000000000001</v>
      </c>
      <c r="W566" s="55">
        <v>0.184</v>
      </c>
      <c r="X566" s="55">
        <v>0.33100000000000002</v>
      </c>
      <c r="Y566" s="102"/>
      <c r="Z566" s="24"/>
      <c r="AA566" s="123"/>
      <c r="AD566" s="105"/>
      <c r="AE566" s="105"/>
      <c r="AF566" s="24"/>
      <c r="AG566" s="24"/>
      <c r="AH566" s="24"/>
      <c r="AI566" s="24"/>
      <c r="AJ566" s="24"/>
      <c r="AK566" s="24"/>
      <c r="AL566" s="24"/>
      <c r="AM566" s="24"/>
      <c r="AN566" s="24"/>
      <c r="AX566">
        <v>2.5</v>
      </c>
      <c r="AY566" s="55">
        <v>1.9E-2</v>
      </c>
      <c r="AZ566" s="55">
        <v>8.1000000000000003E-2</v>
      </c>
      <c r="BA566" s="55">
        <v>0.13200000000000001</v>
      </c>
      <c r="BB566" s="55">
        <v>0.184</v>
      </c>
      <c r="BC566" s="55">
        <v>0.33100000000000002</v>
      </c>
    </row>
    <row r="567" spans="1:55" ht="13" x14ac:dyDescent="0.3">
      <c r="A567" t="s">
        <v>132</v>
      </c>
      <c r="B567" s="5">
        <v>2.52</v>
      </c>
      <c r="C567" s="5">
        <f t="shared" si="36"/>
        <v>32.520000000000003</v>
      </c>
      <c r="D567" s="156"/>
      <c r="E567" s="156"/>
      <c r="F567" s="156">
        <v>1.9E-2</v>
      </c>
      <c r="G567" s="156">
        <v>8.1000000000000003E-2</v>
      </c>
      <c r="H567" s="156">
        <v>0.13200000000000001</v>
      </c>
      <c r="I567" s="156">
        <v>0.184</v>
      </c>
      <c r="J567" s="156">
        <v>0.33100000000000002</v>
      </c>
      <c r="K567" s="156"/>
      <c r="L567" s="156"/>
      <c r="M567" s="156"/>
      <c r="N567" s="156"/>
      <c r="O567" s="156"/>
      <c r="P567" s="2" t="s">
        <v>162</v>
      </c>
      <c r="S567">
        <v>2.42</v>
      </c>
      <c r="T567" s="55">
        <v>1.9E-2</v>
      </c>
      <c r="U567" s="55">
        <v>8.1000000000000003E-2</v>
      </c>
      <c r="V567" s="55">
        <v>0.13200000000000001</v>
      </c>
      <c r="W567" s="55">
        <v>0.184</v>
      </c>
      <c r="X567" s="55">
        <v>0.33100000000000002</v>
      </c>
      <c r="Y567" s="102"/>
      <c r="Z567" s="24"/>
      <c r="AA567" s="123"/>
      <c r="AD567" s="105"/>
      <c r="AE567" s="105"/>
      <c r="AF567" s="24"/>
      <c r="AG567" s="24"/>
      <c r="AH567" s="24"/>
      <c r="AI567" s="24"/>
      <c r="AJ567" s="24"/>
      <c r="AK567" s="24"/>
      <c r="AL567" s="24"/>
      <c r="AM567" s="24"/>
      <c r="AN567" s="24"/>
      <c r="AX567">
        <v>2.5099999999999998</v>
      </c>
      <c r="AY567" s="55">
        <v>1.9E-2</v>
      </c>
      <c r="AZ567" s="55">
        <v>8.1000000000000003E-2</v>
      </c>
      <c r="BA567" s="55">
        <v>0.13200000000000001</v>
      </c>
      <c r="BB567" s="55">
        <v>0.184</v>
      </c>
      <c r="BC567" s="55">
        <v>0.33100000000000002</v>
      </c>
    </row>
    <row r="568" spans="1:55" ht="13" x14ac:dyDescent="0.3">
      <c r="A568" t="s">
        <v>132</v>
      </c>
      <c r="B568" s="5">
        <v>2.5299999999999998</v>
      </c>
      <c r="C568" s="5">
        <f t="shared" si="36"/>
        <v>32.53</v>
      </c>
      <c r="D568" s="156"/>
      <c r="E568" s="156"/>
      <c r="F568" s="156">
        <v>1.9E-2</v>
      </c>
      <c r="G568" s="156">
        <v>8.1000000000000003E-2</v>
      </c>
      <c r="H568" s="156">
        <v>0.13200000000000001</v>
      </c>
      <c r="I568" s="156">
        <v>0.184</v>
      </c>
      <c r="J568" s="156">
        <v>0.33100000000000002</v>
      </c>
      <c r="K568" s="156"/>
      <c r="L568" s="156"/>
      <c r="M568" s="156"/>
      <c r="N568" s="156"/>
      <c r="O568" s="156"/>
      <c r="P568" s="2" t="s">
        <v>162</v>
      </c>
      <c r="S568">
        <v>2.4300000000000002</v>
      </c>
      <c r="T568" s="55">
        <v>1.9E-2</v>
      </c>
      <c r="U568" s="55">
        <v>8.1000000000000003E-2</v>
      </c>
      <c r="V568" s="55">
        <v>0.13200000000000001</v>
      </c>
      <c r="W568" s="55">
        <v>0.184</v>
      </c>
      <c r="X568" s="55">
        <v>0.33100000000000002</v>
      </c>
      <c r="Y568" s="102"/>
      <c r="Z568" s="24"/>
      <c r="AA568" s="123"/>
      <c r="AD568" s="105"/>
      <c r="AE568" s="105"/>
      <c r="AF568" s="24"/>
      <c r="AG568" s="24"/>
      <c r="AH568" s="24"/>
      <c r="AI568" s="24"/>
      <c r="AJ568" s="24"/>
      <c r="AK568" s="24"/>
      <c r="AL568" s="24"/>
      <c r="AM568" s="24"/>
      <c r="AN568" s="24"/>
      <c r="AX568">
        <v>2.52</v>
      </c>
      <c r="AY568" s="55">
        <v>1.9E-2</v>
      </c>
      <c r="AZ568" s="55">
        <v>8.1000000000000003E-2</v>
      </c>
      <c r="BA568" s="55">
        <v>0.13200000000000001</v>
      </c>
      <c r="BB568" s="55">
        <v>0.184</v>
      </c>
      <c r="BC568" s="55">
        <v>0.33100000000000002</v>
      </c>
    </row>
    <row r="569" spans="1:55" ht="13" x14ac:dyDescent="0.3">
      <c r="A569" t="s">
        <v>132</v>
      </c>
      <c r="B569" s="5">
        <v>2.54</v>
      </c>
      <c r="C569" s="5">
        <f t="shared" si="36"/>
        <v>32.54</v>
      </c>
      <c r="D569" s="156"/>
      <c r="E569" s="156"/>
      <c r="F569" s="156">
        <v>1.9E-2</v>
      </c>
      <c r="G569" s="156">
        <v>8.1000000000000003E-2</v>
      </c>
      <c r="H569" s="156">
        <v>0.13200000000000001</v>
      </c>
      <c r="I569" s="156">
        <v>0.184</v>
      </c>
      <c r="J569" s="156">
        <v>0.33100000000000002</v>
      </c>
      <c r="K569" s="156"/>
      <c r="L569" s="156"/>
      <c r="M569" s="156"/>
      <c r="N569" s="156"/>
      <c r="O569" s="156"/>
      <c r="P569" s="2" t="s">
        <v>162</v>
      </c>
      <c r="S569">
        <v>2.44</v>
      </c>
      <c r="T569" s="55">
        <v>1.9E-2</v>
      </c>
      <c r="U569" s="55">
        <v>8.1000000000000003E-2</v>
      </c>
      <c r="V569" s="55">
        <v>0.13200000000000001</v>
      </c>
      <c r="W569" s="55">
        <v>0.184</v>
      </c>
      <c r="X569" s="55">
        <v>0.33100000000000002</v>
      </c>
      <c r="Y569" s="102"/>
      <c r="Z569" s="24"/>
      <c r="AA569" s="123"/>
      <c r="AD569" s="105"/>
      <c r="AE569" s="105"/>
      <c r="AF569" s="24"/>
      <c r="AG569" s="24"/>
      <c r="AH569" s="24"/>
      <c r="AI569" s="24"/>
      <c r="AJ569" s="24"/>
      <c r="AK569" s="24"/>
      <c r="AL569" s="24"/>
      <c r="AM569" s="24"/>
      <c r="AN569" s="24"/>
      <c r="AX569">
        <v>2.5299999999999998</v>
      </c>
      <c r="AY569" s="55">
        <v>1.9E-2</v>
      </c>
      <c r="AZ569" s="55">
        <v>8.1000000000000003E-2</v>
      </c>
      <c r="BA569" s="55">
        <v>0.13200000000000001</v>
      </c>
      <c r="BB569" s="55">
        <v>0.184</v>
      </c>
      <c r="BC569" s="55">
        <v>0.33100000000000002</v>
      </c>
    </row>
    <row r="570" spans="1:55" ht="13" x14ac:dyDescent="0.3">
      <c r="A570" t="s">
        <v>132</v>
      </c>
      <c r="B570" s="5">
        <v>2.5499999999999998</v>
      </c>
      <c r="C570" s="5">
        <f t="shared" si="36"/>
        <v>32.549999999999997</v>
      </c>
      <c r="D570" s="156"/>
      <c r="E570" s="156"/>
      <c r="F570" s="156">
        <v>1.9E-2</v>
      </c>
      <c r="G570" s="156">
        <v>8.1000000000000003E-2</v>
      </c>
      <c r="H570" s="156">
        <v>0.13200000000000001</v>
      </c>
      <c r="I570" s="156">
        <v>0.184</v>
      </c>
      <c r="J570" s="156">
        <v>0.33100000000000002</v>
      </c>
      <c r="K570" s="156"/>
      <c r="L570" s="156"/>
      <c r="M570" s="156"/>
      <c r="N570" s="156"/>
      <c r="O570" s="156"/>
      <c r="P570" s="2" t="s">
        <v>162</v>
      </c>
      <c r="S570">
        <v>2.4500000000000002</v>
      </c>
      <c r="T570" s="55">
        <v>1.9E-2</v>
      </c>
      <c r="U570" s="55">
        <v>8.1000000000000003E-2</v>
      </c>
      <c r="V570" s="55">
        <v>0.13200000000000001</v>
      </c>
      <c r="W570" s="55">
        <v>0.184</v>
      </c>
      <c r="X570" s="55">
        <v>0.33100000000000002</v>
      </c>
      <c r="Y570" s="102"/>
      <c r="Z570" s="24"/>
      <c r="AA570" s="123"/>
      <c r="AD570" s="105"/>
      <c r="AE570" s="105"/>
      <c r="AF570" s="24"/>
      <c r="AG570" s="24"/>
      <c r="AH570" s="24"/>
      <c r="AI570" s="24"/>
      <c r="AJ570" s="24"/>
      <c r="AK570" s="24"/>
      <c r="AL570" s="24"/>
      <c r="AM570" s="24"/>
      <c r="AN570" s="24"/>
      <c r="AX570">
        <v>2.54</v>
      </c>
      <c r="AY570" s="55">
        <v>1.9E-2</v>
      </c>
      <c r="AZ570" s="55">
        <v>8.1000000000000003E-2</v>
      </c>
      <c r="BA570" s="55">
        <v>0.13200000000000001</v>
      </c>
      <c r="BB570" s="55">
        <v>0.184</v>
      </c>
      <c r="BC570" s="55">
        <v>0.33100000000000002</v>
      </c>
    </row>
    <row r="571" spans="1:55" ht="13" x14ac:dyDescent="0.3">
      <c r="A571" t="s">
        <v>132</v>
      </c>
      <c r="B571" s="5">
        <v>2.56</v>
      </c>
      <c r="C571" s="5">
        <f t="shared" si="36"/>
        <v>32.56</v>
      </c>
      <c r="D571" s="156"/>
      <c r="E571" s="156"/>
      <c r="F571" s="156">
        <v>1.9E-2</v>
      </c>
      <c r="G571" s="156">
        <v>8.1000000000000003E-2</v>
      </c>
      <c r="H571" s="156">
        <v>0.13200000000000001</v>
      </c>
      <c r="I571" s="156">
        <v>0.184</v>
      </c>
      <c r="J571" s="156">
        <v>0.33100000000000002</v>
      </c>
      <c r="K571" s="156"/>
      <c r="L571" s="156"/>
      <c r="M571" s="156"/>
      <c r="N571" s="156"/>
      <c r="O571" s="156"/>
      <c r="P571" s="2" t="s">
        <v>162</v>
      </c>
      <c r="S571">
        <v>2.46</v>
      </c>
      <c r="T571" s="55">
        <v>1.9E-2</v>
      </c>
      <c r="U571" s="55">
        <v>8.1000000000000003E-2</v>
      </c>
      <c r="V571" s="55">
        <v>0.13200000000000001</v>
      </c>
      <c r="W571" s="55">
        <v>0.184</v>
      </c>
      <c r="X571" s="55">
        <v>0.33100000000000002</v>
      </c>
      <c r="Y571" s="102"/>
      <c r="Z571" s="24"/>
      <c r="AA571" s="123"/>
      <c r="AD571" s="105"/>
      <c r="AE571" s="105"/>
      <c r="AF571" s="24"/>
      <c r="AG571" s="24"/>
      <c r="AH571" s="24"/>
      <c r="AI571" s="24"/>
      <c r="AJ571" s="24"/>
      <c r="AK571" s="24"/>
      <c r="AL571" s="24"/>
      <c r="AM571" s="24"/>
      <c r="AN571" s="24"/>
      <c r="AX571">
        <v>2.5499999999999998</v>
      </c>
      <c r="AY571" s="55">
        <v>1.9E-2</v>
      </c>
      <c r="AZ571" s="55">
        <v>8.1000000000000003E-2</v>
      </c>
      <c r="BA571" s="55">
        <v>0.13200000000000001</v>
      </c>
      <c r="BB571" s="55">
        <v>0.184</v>
      </c>
      <c r="BC571" s="55">
        <v>0.33100000000000002</v>
      </c>
    </row>
    <row r="572" spans="1:55" ht="13" x14ac:dyDescent="0.3">
      <c r="A572" t="s">
        <v>132</v>
      </c>
      <c r="B572" s="5">
        <v>2.57</v>
      </c>
      <c r="C572" s="5">
        <f t="shared" si="36"/>
        <v>32.57</v>
      </c>
      <c r="D572" s="156"/>
      <c r="E572" s="156"/>
      <c r="F572" s="156">
        <v>1.9E-2</v>
      </c>
      <c r="G572" s="156">
        <v>8.1000000000000003E-2</v>
      </c>
      <c r="H572" s="156">
        <v>0.13200000000000001</v>
      </c>
      <c r="I572" s="156">
        <v>0.184</v>
      </c>
      <c r="J572" s="156">
        <v>0.33100000000000002</v>
      </c>
      <c r="K572" s="156"/>
      <c r="L572" s="156"/>
      <c r="M572" s="156"/>
      <c r="N572" s="156"/>
      <c r="O572" s="156"/>
      <c r="P572" s="2" t="s">
        <v>162</v>
      </c>
      <c r="S572">
        <v>2.4700000000000002</v>
      </c>
      <c r="T572" s="55">
        <v>1.9E-2</v>
      </c>
      <c r="U572" s="55">
        <v>8.1000000000000003E-2</v>
      </c>
      <c r="V572" s="55">
        <v>0.13200000000000001</v>
      </c>
      <c r="W572" s="55">
        <v>0.184</v>
      </c>
      <c r="X572" s="55">
        <v>0.33100000000000002</v>
      </c>
      <c r="Y572" s="102"/>
      <c r="Z572" s="24"/>
      <c r="AA572" s="123"/>
      <c r="AD572" s="105"/>
      <c r="AE572" s="105"/>
      <c r="AF572" s="24"/>
      <c r="AG572" s="24"/>
      <c r="AH572" s="24"/>
      <c r="AI572" s="24"/>
      <c r="AJ572" s="24"/>
      <c r="AK572" s="24"/>
      <c r="AL572" s="24"/>
      <c r="AM572" s="24"/>
      <c r="AN572" s="24"/>
      <c r="AX572">
        <v>2.56</v>
      </c>
      <c r="AY572" s="55">
        <v>1.9E-2</v>
      </c>
      <c r="AZ572" s="55">
        <v>8.1000000000000003E-2</v>
      </c>
      <c r="BA572" s="55">
        <v>0.13200000000000001</v>
      </c>
      <c r="BB572" s="55">
        <v>0.184</v>
      </c>
      <c r="BC572" s="55">
        <v>0.33100000000000002</v>
      </c>
    </row>
    <row r="573" spans="1:55" ht="13" x14ac:dyDescent="0.3">
      <c r="A573" t="s">
        <v>132</v>
      </c>
      <c r="B573" s="5">
        <v>2.58</v>
      </c>
      <c r="C573" s="5">
        <f t="shared" si="36"/>
        <v>32.58</v>
      </c>
      <c r="D573" s="156"/>
      <c r="E573" s="156"/>
      <c r="F573" s="156">
        <v>1.9E-2</v>
      </c>
      <c r="G573" s="156">
        <v>8.1000000000000003E-2</v>
      </c>
      <c r="H573" s="156">
        <v>0.13200000000000001</v>
      </c>
      <c r="I573" s="156">
        <v>0.184</v>
      </c>
      <c r="J573" s="156">
        <v>0.33100000000000002</v>
      </c>
      <c r="K573" s="156"/>
      <c r="L573" s="156"/>
      <c r="M573" s="156"/>
      <c r="N573" s="156"/>
      <c r="O573" s="156"/>
      <c r="P573" s="2" t="s">
        <v>162</v>
      </c>
      <c r="S573">
        <v>2.48</v>
      </c>
      <c r="T573" s="55">
        <v>1.9E-2</v>
      </c>
      <c r="U573" s="55">
        <v>8.1000000000000003E-2</v>
      </c>
      <c r="V573" s="55">
        <v>0.13200000000000001</v>
      </c>
      <c r="W573" s="55">
        <v>0.184</v>
      </c>
      <c r="X573" s="55">
        <v>0.33100000000000002</v>
      </c>
      <c r="Y573" s="102"/>
      <c r="Z573" s="24"/>
      <c r="AA573" s="123"/>
      <c r="AD573" s="105"/>
      <c r="AE573" s="105"/>
      <c r="AF573" s="24"/>
      <c r="AG573" s="24"/>
      <c r="AH573" s="24"/>
      <c r="AI573" s="24"/>
      <c r="AJ573" s="24"/>
      <c r="AK573" s="24"/>
      <c r="AL573" s="24"/>
      <c r="AM573" s="24"/>
      <c r="AN573" s="24"/>
      <c r="AX573">
        <v>2.57</v>
      </c>
      <c r="AY573" s="55">
        <v>1.9E-2</v>
      </c>
      <c r="AZ573" s="55">
        <v>8.1000000000000003E-2</v>
      </c>
      <c r="BA573" s="55">
        <v>0.13200000000000001</v>
      </c>
      <c r="BB573" s="55">
        <v>0.184</v>
      </c>
      <c r="BC573" s="55">
        <v>0.33100000000000002</v>
      </c>
    </row>
    <row r="574" spans="1:55" ht="13" x14ac:dyDescent="0.3">
      <c r="A574" t="s">
        <v>132</v>
      </c>
      <c r="B574" s="5">
        <v>2.59</v>
      </c>
      <c r="C574" s="5">
        <f t="shared" si="36"/>
        <v>32.590000000000003</v>
      </c>
      <c r="D574" s="156"/>
      <c r="E574" s="156"/>
      <c r="F574" s="156">
        <v>1.9E-2</v>
      </c>
      <c r="G574" s="156">
        <v>8.1000000000000003E-2</v>
      </c>
      <c r="H574" s="156">
        <v>0.13200000000000001</v>
      </c>
      <c r="I574" s="156">
        <v>0.184</v>
      </c>
      <c r="J574" s="156">
        <v>0.33100000000000002</v>
      </c>
      <c r="K574" s="156"/>
      <c r="L574" s="156"/>
      <c r="M574" s="156"/>
      <c r="N574" s="156"/>
      <c r="O574" s="156"/>
      <c r="P574" s="2" t="s">
        <v>162</v>
      </c>
      <c r="S574">
        <v>2.4900000000000002</v>
      </c>
      <c r="T574" s="55">
        <v>1.9E-2</v>
      </c>
      <c r="U574" s="55">
        <v>8.1000000000000003E-2</v>
      </c>
      <c r="V574" s="55">
        <v>0.13200000000000001</v>
      </c>
      <c r="W574" s="55">
        <v>0.184</v>
      </c>
      <c r="X574" s="55">
        <v>0.33100000000000002</v>
      </c>
      <c r="Y574" s="102"/>
      <c r="Z574" s="24"/>
      <c r="AA574" s="123"/>
      <c r="AD574" s="105"/>
      <c r="AE574" s="105"/>
      <c r="AF574" s="24"/>
      <c r="AG574" s="24"/>
      <c r="AH574" s="24"/>
      <c r="AI574" s="24"/>
      <c r="AJ574" s="24"/>
      <c r="AK574" s="24"/>
      <c r="AL574" s="24"/>
      <c r="AM574" s="24"/>
      <c r="AN574" s="24"/>
      <c r="AX574">
        <v>2.58</v>
      </c>
      <c r="AY574" s="55">
        <v>1.9E-2</v>
      </c>
      <c r="AZ574" s="55">
        <v>8.1000000000000003E-2</v>
      </c>
      <c r="BA574" s="55">
        <v>0.13200000000000001</v>
      </c>
      <c r="BB574" s="55">
        <v>0.184</v>
      </c>
      <c r="BC574" s="55">
        <v>0.33100000000000002</v>
      </c>
    </row>
    <row r="575" spans="1:55" ht="13" x14ac:dyDescent="0.3">
      <c r="A575" t="s">
        <v>132</v>
      </c>
      <c r="B575" s="5">
        <v>2.6</v>
      </c>
      <c r="C575" s="5">
        <f t="shared" si="36"/>
        <v>32.6</v>
      </c>
      <c r="D575" s="156"/>
      <c r="E575" s="156"/>
      <c r="F575" s="156">
        <v>1.9E-2</v>
      </c>
      <c r="G575" s="156">
        <v>8.1000000000000003E-2</v>
      </c>
      <c r="H575" s="156">
        <v>0.13200000000000001</v>
      </c>
      <c r="I575" s="156">
        <v>0.184</v>
      </c>
      <c r="J575" s="156">
        <v>0.33100000000000002</v>
      </c>
      <c r="K575" s="156"/>
      <c r="L575" s="156"/>
      <c r="M575" s="156"/>
      <c r="N575" s="156"/>
      <c r="O575" s="156"/>
      <c r="P575" s="2" t="s">
        <v>162</v>
      </c>
      <c r="S575">
        <v>2.5</v>
      </c>
      <c r="T575" s="55">
        <v>1.9E-2</v>
      </c>
      <c r="U575" s="55">
        <v>8.1000000000000003E-2</v>
      </c>
      <c r="V575" s="55">
        <v>0.13200000000000001</v>
      </c>
      <c r="W575" s="55">
        <v>0.184</v>
      </c>
      <c r="X575" s="55">
        <v>0.33100000000000002</v>
      </c>
      <c r="Y575" s="102"/>
      <c r="Z575" s="24"/>
      <c r="AA575" s="123"/>
      <c r="AD575" s="105"/>
      <c r="AE575" s="105"/>
      <c r="AF575" s="24"/>
      <c r="AG575" s="24"/>
      <c r="AH575" s="24"/>
      <c r="AI575" s="24"/>
      <c r="AJ575" s="24"/>
      <c r="AK575" s="24"/>
      <c r="AL575" s="24"/>
      <c r="AM575" s="24"/>
      <c r="AN575" s="24"/>
      <c r="AX575">
        <v>2.59</v>
      </c>
      <c r="AY575" s="55">
        <v>1.9E-2</v>
      </c>
      <c r="AZ575" s="55">
        <v>8.1000000000000003E-2</v>
      </c>
      <c r="BA575" s="55">
        <v>0.13200000000000001</v>
      </c>
      <c r="BB575" s="55">
        <v>0.184</v>
      </c>
      <c r="BC575" s="55">
        <v>0.33100000000000002</v>
      </c>
    </row>
    <row r="576" spans="1:55" ht="13" x14ac:dyDescent="0.3">
      <c r="A576" t="s">
        <v>132</v>
      </c>
      <c r="B576" s="5">
        <v>2.61</v>
      </c>
      <c r="C576" s="5">
        <f t="shared" si="36"/>
        <v>32.61</v>
      </c>
      <c r="D576" s="156"/>
      <c r="E576" s="156"/>
      <c r="F576" s="156">
        <v>1.9E-2</v>
      </c>
      <c r="G576" s="156">
        <v>8.1000000000000003E-2</v>
      </c>
      <c r="H576" s="156">
        <v>0.13200000000000001</v>
      </c>
      <c r="I576" s="156">
        <v>0.184</v>
      </c>
      <c r="J576" s="156">
        <v>0.33100000000000002</v>
      </c>
      <c r="K576" s="156"/>
      <c r="L576" s="156"/>
      <c r="M576" s="156"/>
      <c r="N576" s="156"/>
      <c r="O576" s="156"/>
      <c r="P576" s="2" t="s">
        <v>162</v>
      </c>
      <c r="S576">
        <v>2.5099999999999998</v>
      </c>
      <c r="T576" s="55">
        <v>1.9E-2</v>
      </c>
      <c r="U576" s="55">
        <v>8.1000000000000003E-2</v>
      </c>
      <c r="V576" s="55">
        <v>0.13200000000000001</v>
      </c>
      <c r="W576" s="55">
        <v>0.184</v>
      </c>
      <c r="X576" s="55">
        <v>0.33100000000000002</v>
      </c>
      <c r="Y576" s="102"/>
      <c r="Z576" s="24"/>
      <c r="AA576" s="123"/>
      <c r="AD576" s="105"/>
      <c r="AE576" s="105"/>
      <c r="AF576" s="24"/>
      <c r="AG576" s="24"/>
      <c r="AH576" s="24"/>
      <c r="AI576" s="24"/>
      <c r="AJ576" s="24"/>
      <c r="AK576" s="24"/>
      <c r="AL576" s="24"/>
      <c r="AM576" s="24"/>
      <c r="AN576" s="24"/>
      <c r="AX576">
        <v>2.6</v>
      </c>
      <c r="AY576" s="55">
        <v>1.9E-2</v>
      </c>
      <c r="AZ576" s="55">
        <v>8.1000000000000003E-2</v>
      </c>
      <c r="BA576" s="55">
        <v>0.13200000000000001</v>
      </c>
      <c r="BB576" s="55">
        <v>0.184</v>
      </c>
      <c r="BC576" s="55">
        <v>0.33100000000000002</v>
      </c>
    </row>
    <row r="577" spans="1:55" ht="13" x14ac:dyDescent="0.3">
      <c r="A577" t="s">
        <v>132</v>
      </c>
      <c r="B577" s="5">
        <v>2.62</v>
      </c>
      <c r="C577" s="5">
        <f t="shared" si="36"/>
        <v>32.619999999999997</v>
      </c>
      <c r="D577" s="156"/>
      <c r="E577" s="156"/>
      <c r="F577" s="156">
        <v>1.9E-2</v>
      </c>
      <c r="G577" s="156">
        <v>8.1000000000000003E-2</v>
      </c>
      <c r="H577" s="156">
        <v>0.13200000000000001</v>
      </c>
      <c r="I577" s="156">
        <v>0.184</v>
      </c>
      <c r="J577" s="156">
        <v>0.33100000000000002</v>
      </c>
      <c r="K577" s="156"/>
      <c r="L577" s="156"/>
      <c r="M577" s="156"/>
      <c r="N577" s="156"/>
      <c r="O577" s="156"/>
      <c r="P577" s="2" t="s">
        <v>162</v>
      </c>
      <c r="S577">
        <v>2.52</v>
      </c>
      <c r="T577" s="55">
        <v>1.9E-2</v>
      </c>
      <c r="U577" s="55">
        <v>8.1000000000000003E-2</v>
      </c>
      <c r="V577" s="55">
        <v>0.13200000000000001</v>
      </c>
      <c r="W577" s="55">
        <v>0.184</v>
      </c>
      <c r="X577" s="55">
        <v>0.33100000000000002</v>
      </c>
      <c r="Y577" s="102"/>
      <c r="Z577" s="24"/>
      <c r="AA577" s="123"/>
      <c r="AD577" s="105"/>
      <c r="AE577" s="105"/>
      <c r="AF577" s="24"/>
      <c r="AG577" s="24"/>
      <c r="AH577" s="24"/>
      <c r="AI577" s="24"/>
      <c r="AJ577" s="24"/>
      <c r="AK577" s="24"/>
      <c r="AL577" s="24"/>
      <c r="AM577" s="24"/>
      <c r="AN577" s="24"/>
      <c r="AX577">
        <v>2.61</v>
      </c>
      <c r="AY577" s="55">
        <v>1.9E-2</v>
      </c>
      <c r="AZ577" s="55">
        <v>8.1000000000000003E-2</v>
      </c>
      <c r="BA577" s="55">
        <v>0.13200000000000001</v>
      </c>
      <c r="BB577" s="55">
        <v>0.184</v>
      </c>
      <c r="BC577" s="55">
        <v>0.33100000000000002</v>
      </c>
    </row>
    <row r="578" spans="1:55" ht="13" x14ac:dyDescent="0.3">
      <c r="A578" t="s">
        <v>132</v>
      </c>
      <c r="B578" s="5">
        <v>2.63</v>
      </c>
      <c r="C578" s="5">
        <f t="shared" si="36"/>
        <v>32.630000000000003</v>
      </c>
      <c r="D578" s="156"/>
      <c r="E578" s="156"/>
      <c r="F578" s="156">
        <v>1.9E-2</v>
      </c>
      <c r="G578" s="156">
        <v>8.1000000000000003E-2</v>
      </c>
      <c r="H578" s="156">
        <v>0.13200000000000001</v>
      </c>
      <c r="I578" s="156">
        <v>0.184</v>
      </c>
      <c r="J578" s="156">
        <v>0.33100000000000002</v>
      </c>
      <c r="K578" s="156"/>
      <c r="L578" s="156"/>
      <c r="M578" s="156"/>
      <c r="N578" s="156"/>
      <c r="O578" s="156"/>
      <c r="P578" s="2" t="s">
        <v>162</v>
      </c>
      <c r="S578">
        <v>2.5299999999999998</v>
      </c>
      <c r="T578" s="55">
        <v>1.9E-2</v>
      </c>
      <c r="U578" s="55">
        <v>8.1000000000000003E-2</v>
      </c>
      <c r="V578" s="55">
        <v>0.13200000000000001</v>
      </c>
      <c r="W578" s="55">
        <v>0.184</v>
      </c>
      <c r="X578" s="55">
        <v>0.33100000000000002</v>
      </c>
      <c r="Y578" s="102"/>
      <c r="Z578" s="24"/>
      <c r="AA578" s="123"/>
      <c r="AD578" s="105"/>
      <c r="AE578" s="105"/>
      <c r="AF578" s="24"/>
      <c r="AG578" s="24"/>
      <c r="AH578" s="24"/>
      <c r="AI578" s="24"/>
      <c r="AJ578" s="24"/>
      <c r="AK578" s="24"/>
      <c r="AL578" s="24"/>
      <c r="AM578" s="24"/>
      <c r="AN578" s="24"/>
      <c r="AX578">
        <v>2.62</v>
      </c>
      <c r="AY578" s="55">
        <v>1.9E-2</v>
      </c>
      <c r="AZ578" s="55">
        <v>8.1000000000000003E-2</v>
      </c>
      <c r="BA578" s="55">
        <v>0.13200000000000001</v>
      </c>
      <c r="BB578" s="55">
        <v>0.184</v>
      </c>
      <c r="BC578" s="55">
        <v>0.33100000000000002</v>
      </c>
    </row>
    <row r="579" spans="1:55" ht="13" x14ac:dyDescent="0.3">
      <c r="A579" t="s">
        <v>132</v>
      </c>
      <c r="B579" s="5">
        <v>2.64</v>
      </c>
      <c r="C579" s="5">
        <f t="shared" si="36"/>
        <v>32.64</v>
      </c>
      <c r="D579" s="156"/>
      <c r="E579" s="156"/>
      <c r="F579" s="156">
        <v>1.9E-2</v>
      </c>
      <c r="G579" s="156">
        <v>8.1000000000000003E-2</v>
      </c>
      <c r="H579" s="156">
        <v>0.13200000000000001</v>
      </c>
      <c r="I579" s="156">
        <v>0.184</v>
      </c>
      <c r="J579" s="156">
        <v>0.33100000000000002</v>
      </c>
      <c r="K579" s="156"/>
      <c r="L579" s="156"/>
      <c r="M579" s="156"/>
      <c r="N579" s="156"/>
      <c r="O579" s="156"/>
      <c r="P579" s="2" t="s">
        <v>162</v>
      </c>
      <c r="S579">
        <v>2.54</v>
      </c>
      <c r="T579" s="55">
        <v>1.9E-2</v>
      </c>
      <c r="U579" s="55">
        <v>8.1000000000000003E-2</v>
      </c>
      <c r="V579" s="55">
        <v>0.13200000000000001</v>
      </c>
      <c r="W579" s="55">
        <v>0.184</v>
      </c>
      <c r="X579" s="55">
        <v>0.33100000000000002</v>
      </c>
      <c r="Y579" s="102"/>
      <c r="Z579" s="24"/>
      <c r="AA579" s="123"/>
      <c r="AD579" s="105"/>
      <c r="AE579" s="105"/>
      <c r="AF579" s="24"/>
      <c r="AG579" s="24"/>
      <c r="AH579" s="24"/>
      <c r="AI579" s="24"/>
      <c r="AJ579" s="24"/>
      <c r="AK579" s="24"/>
      <c r="AL579" s="24"/>
      <c r="AM579" s="24"/>
      <c r="AN579" s="24"/>
      <c r="AX579">
        <v>2.63</v>
      </c>
      <c r="AY579" s="55">
        <v>1.9E-2</v>
      </c>
      <c r="AZ579" s="55">
        <v>8.1000000000000003E-2</v>
      </c>
      <c r="BA579" s="55">
        <v>0.13200000000000001</v>
      </c>
      <c r="BB579" s="55">
        <v>0.184</v>
      </c>
      <c r="BC579" s="55">
        <v>0.33100000000000002</v>
      </c>
    </row>
    <row r="580" spans="1:55" ht="13" x14ac:dyDescent="0.3">
      <c r="A580" t="s">
        <v>132</v>
      </c>
      <c r="B580" s="5">
        <v>2.65</v>
      </c>
      <c r="C580" s="5">
        <f t="shared" si="36"/>
        <v>32.65</v>
      </c>
      <c r="D580" s="156"/>
      <c r="E580" s="156"/>
      <c r="F580" s="156">
        <v>1.9E-2</v>
      </c>
      <c r="G580" s="156">
        <v>8.1000000000000003E-2</v>
      </c>
      <c r="H580" s="156">
        <v>0.13200000000000001</v>
      </c>
      <c r="I580" s="156">
        <v>0.184</v>
      </c>
      <c r="J580" s="156">
        <v>0.33100000000000002</v>
      </c>
      <c r="K580" s="156"/>
      <c r="L580" s="156"/>
      <c r="M580" s="156"/>
      <c r="N580" s="156"/>
      <c r="O580" s="156"/>
      <c r="P580" s="2" t="s">
        <v>162</v>
      </c>
      <c r="S580">
        <v>2.5499999999999998</v>
      </c>
      <c r="T580" s="55">
        <v>1.9E-2</v>
      </c>
      <c r="U580" s="55">
        <v>8.1000000000000003E-2</v>
      </c>
      <c r="V580" s="55">
        <v>0.13200000000000001</v>
      </c>
      <c r="W580" s="55">
        <v>0.184</v>
      </c>
      <c r="X580" s="55">
        <v>0.33100000000000002</v>
      </c>
      <c r="Y580" s="102"/>
      <c r="Z580" s="24"/>
      <c r="AA580" s="123"/>
      <c r="AD580" s="105"/>
      <c r="AE580" s="105"/>
      <c r="AF580" s="24"/>
      <c r="AG580" s="24"/>
      <c r="AH580" s="24"/>
      <c r="AI580" s="24"/>
      <c r="AJ580" s="24"/>
      <c r="AK580" s="24"/>
      <c r="AL580" s="24"/>
      <c r="AM580" s="24"/>
      <c r="AN580" s="24"/>
      <c r="AX580">
        <v>2.64</v>
      </c>
      <c r="AY580" s="55">
        <v>1.9E-2</v>
      </c>
      <c r="AZ580" s="55">
        <v>8.1000000000000003E-2</v>
      </c>
      <c r="BA580" s="55">
        <v>0.13200000000000001</v>
      </c>
      <c r="BB580" s="55">
        <v>0.184</v>
      </c>
      <c r="BC580" s="55">
        <v>0.33100000000000002</v>
      </c>
    </row>
    <row r="581" spans="1:55" ht="13" x14ac:dyDescent="0.3">
      <c r="A581" t="s">
        <v>132</v>
      </c>
      <c r="B581" s="5">
        <v>2.66</v>
      </c>
      <c r="C581" s="5">
        <f t="shared" si="36"/>
        <v>32.659999999999997</v>
      </c>
      <c r="D581" s="156"/>
      <c r="E581" s="156"/>
      <c r="F581" s="156">
        <v>1.9E-2</v>
      </c>
      <c r="G581" s="156">
        <v>8.1000000000000003E-2</v>
      </c>
      <c r="H581" s="156">
        <v>0.13200000000000001</v>
      </c>
      <c r="I581" s="156">
        <v>0.184</v>
      </c>
      <c r="J581" s="156">
        <v>0.33100000000000002</v>
      </c>
      <c r="K581" s="156"/>
      <c r="L581" s="156"/>
      <c r="M581" s="156"/>
      <c r="N581" s="156"/>
      <c r="O581" s="156"/>
      <c r="P581" s="2" t="s">
        <v>162</v>
      </c>
      <c r="S581">
        <v>2.56</v>
      </c>
      <c r="T581" s="55">
        <v>1.9E-2</v>
      </c>
      <c r="U581" s="55">
        <v>8.1000000000000003E-2</v>
      </c>
      <c r="V581" s="55">
        <v>0.13200000000000001</v>
      </c>
      <c r="W581" s="55">
        <v>0.184</v>
      </c>
      <c r="X581" s="55">
        <v>0.33100000000000002</v>
      </c>
      <c r="Y581" s="102"/>
      <c r="Z581" s="24"/>
      <c r="AA581" s="123"/>
      <c r="AD581" s="105"/>
      <c r="AE581" s="105"/>
      <c r="AF581" s="24"/>
      <c r="AG581" s="24"/>
      <c r="AH581" s="24"/>
      <c r="AI581" s="24"/>
      <c r="AJ581" s="24"/>
      <c r="AK581" s="24"/>
      <c r="AL581" s="24"/>
      <c r="AM581" s="24"/>
      <c r="AN581" s="24"/>
      <c r="AX581">
        <v>2.65</v>
      </c>
      <c r="AY581" s="55">
        <v>1.9E-2</v>
      </c>
      <c r="AZ581" s="55">
        <v>8.1000000000000003E-2</v>
      </c>
      <c r="BA581" s="55">
        <v>0.13200000000000001</v>
      </c>
      <c r="BB581" s="55">
        <v>0.184</v>
      </c>
      <c r="BC581" s="55">
        <v>0.33100000000000002</v>
      </c>
    </row>
    <row r="582" spans="1:55" ht="13" x14ac:dyDescent="0.3">
      <c r="A582" t="s">
        <v>132</v>
      </c>
      <c r="B582" s="5">
        <v>2.67</v>
      </c>
      <c r="C582" s="5">
        <f t="shared" si="36"/>
        <v>32.67</v>
      </c>
      <c r="D582" s="156"/>
      <c r="E582" s="156"/>
      <c r="F582" s="156">
        <v>1.9E-2</v>
      </c>
      <c r="G582" s="156">
        <v>8.1000000000000003E-2</v>
      </c>
      <c r="H582" s="156">
        <v>0.13200000000000001</v>
      </c>
      <c r="I582" s="156">
        <v>0.184</v>
      </c>
      <c r="J582" s="156">
        <v>0.33100000000000002</v>
      </c>
      <c r="K582" s="156"/>
      <c r="L582" s="156"/>
      <c r="M582" s="156"/>
      <c r="N582" s="156"/>
      <c r="O582" s="156"/>
      <c r="P582" s="2" t="s">
        <v>162</v>
      </c>
      <c r="S582">
        <v>2.57</v>
      </c>
      <c r="T582" s="55">
        <v>1.9E-2</v>
      </c>
      <c r="U582" s="55">
        <v>8.1000000000000003E-2</v>
      </c>
      <c r="V582" s="55">
        <v>0.13200000000000001</v>
      </c>
      <c r="W582" s="55">
        <v>0.184</v>
      </c>
      <c r="X582" s="55">
        <v>0.33100000000000002</v>
      </c>
      <c r="Y582" s="102"/>
      <c r="Z582" s="24"/>
      <c r="AA582" s="123"/>
      <c r="AD582" s="105"/>
      <c r="AE582" s="105"/>
      <c r="AF582" s="24"/>
      <c r="AG582" s="24"/>
      <c r="AH582" s="24"/>
      <c r="AI582" s="24"/>
      <c r="AJ582" s="24"/>
      <c r="AK582" s="24"/>
      <c r="AL582" s="24"/>
      <c r="AM582" s="24"/>
      <c r="AN582" s="24"/>
      <c r="AX582">
        <v>2.66</v>
      </c>
      <c r="AY582" s="55">
        <v>1.9E-2</v>
      </c>
      <c r="AZ582" s="55">
        <v>8.1000000000000003E-2</v>
      </c>
      <c r="BA582" s="55">
        <v>0.13200000000000001</v>
      </c>
      <c r="BB582" s="55">
        <v>0.184</v>
      </c>
      <c r="BC582" s="55">
        <v>0.33100000000000002</v>
      </c>
    </row>
    <row r="583" spans="1:55" ht="13" x14ac:dyDescent="0.3">
      <c r="A583" t="s">
        <v>132</v>
      </c>
      <c r="B583" s="5">
        <v>2.68</v>
      </c>
      <c r="C583" s="5">
        <f t="shared" si="36"/>
        <v>32.68</v>
      </c>
      <c r="D583" s="156"/>
      <c r="E583" s="156"/>
      <c r="F583" s="156">
        <v>1.9E-2</v>
      </c>
      <c r="G583" s="156">
        <v>8.1000000000000003E-2</v>
      </c>
      <c r="H583" s="156">
        <v>0.13200000000000001</v>
      </c>
      <c r="I583" s="156">
        <v>0.184</v>
      </c>
      <c r="J583" s="156">
        <v>0.33100000000000002</v>
      </c>
      <c r="K583" s="156"/>
      <c r="L583" s="156"/>
      <c r="M583" s="156"/>
      <c r="N583" s="156"/>
      <c r="O583" s="156"/>
      <c r="P583" s="2" t="s">
        <v>162</v>
      </c>
      <c r="S583">
        <v>2.58</v>
      </c>
      <c r="T583" s="55">
        <v>1.9E-2</v>
      </c>
      <c r="U583" s="55">
        <v>8.1000000000000003E-2</v>
      </c>
      <c r="V583" s="55">
        <v>0.13200000000000001</v>
      </c>
      <c r="W583" s="55">
        <v>0.184</v>
      </c>
      <c r="X583" s="55">
        <v>0.33100000000000002</v>
      </c>
      <c r="Y583" s="102"/>
      <c r="Z583" s="24"/>
      <c r="AA583" s="123"/>
      <c r="AD583" s="105"/>
      <c r="AE583" s="105"/>
      <c r="AF583" s="24"/>
      <c r="AG583" s="24"/>
      <c r="AH583" s="24"/>
      <c r="AI583" s="24"/>
      <c r="AJ583" s="24"/>
      <c r="AK583" s="24"/>
      <c r="AL583" s="24"/>
      <c r="AM583" s="24"/>
      <c r="AN583" s="24"/>
      <c r="AX583">
        <v>2.67</v>
      </c>
      <c r="AY583" s="55">
        <v>1.9E-2</v>
      </c>
      <c r="AZ583" s="55">
        <v>8.1000000000000003E-2</v>
      </c>
      <c r="BA583" s="55">
        <v>0.13200000000000001</v>
      </c>
      <c r="BB583" s="55">
        <v>0.184</v>
      </c>
      <c r="BC583" s="55">
        <v>0.33100000000000002</v>
      </c>
    </row>
    <row r="584" spans="1:55" ht="13" x14ac:dyDescent="0.3">
      <c r="A584" t="s">
        <v>132</v>
      </c>
      <c r="B584" s="5">
        <v>2.69</v>
      </c>
      <c r="C584" s="5">
        <f t="shared" si="36"/>
        <v>32.69</v>
      </c>
      <c r="D584" s="156"/>
      <c r="E584" s="156"/>
      <c r="F584" s="156">
        <v>1.9E-2</v>
      </c>
      <c r="G584" s="156">
        <v>8.1000000000000003E-2</v>
      </c>
      <c r="H584" s="156">
        <v>0.13200000000000001</v>
      </c>
      <c r="I584" s="156">
        <v>0.184</v>
      </c>
      <c r="J584" s="156">
        <v>0.33100000000000002</v>
      </c>
      <c r="K584" s="156"/>
      <c r="L584" s="156"/>
      <c r="M584" s="156"/>
      <c r="N584" s="156"/>
      <c r="O584" s="156"/>
      <c r="P584" s="2" t="s">
        <v>162</v>
      </c>
      <c r="S584">
        <v>2.59</v>
      </c>
      <c r="T584" s="55">
        <v>1.9E-2</v>
      </c>
      <c r="U584" s="55">
        <v>8.1000000000000003E-2</v>
      </c>
      <c r="V584" s="55">
        <v>0.13200000000000001</v>
      </c>
      <c r="W584" s="55">
        <v>0.184</v>
      </c>
      <c r="X584" s="55">
        <v>0.33100000000000002</v>
      </c>
      <c r="Y584" s="102"/>
      <c r="Z584" s="24"/>
      <c r="AA584" s="123"/>
      <c r="AD584" s="105"/>
      <c r="AE584" s="105"/>
      <c r="AF584" s="24"/>
      <c r="AG584" s="24"/>
      <c r="AH584" s="24"/>
      <c r="AI584" s="24"/>
      <c r="AJ584" s="24"/>
      <c r="AK584" s="24"/>
      <c r="AL584" s="24"/>
      <c r="AM584" s="24"/>
      <c r="AN584" s="24"/>
      <c r="AX584">
        <v>2.68</v>
      </c>
      <c r="AY584" s="55">
        <v>1.9E-2</v>
      </c>
      <c r="AZ584" s="55">
        <v>8.1000000000000003E-2</v>
      </c>
      <c r="BA584" s="55">
        <v>0.13200000000000001</v>
      </c>
      <c r="BB584" s="55">
        <v>0.184</v>
      </c>
      <c r="BC584" s="55">
        <v>0.33100000000000002</v>
      </c>
    </row>
    <row r="585" spans="1:55" ht="13" x14ac:dyDescent="0.3">
      <c r="A585" t="s">
        <v>132</v>
      </c>
      <c r="B585" s="5">
        <v>2.7</v>
      </c>
      <c r="C585" s="5">
        <f t="shared" si="36"/>
        <v>32.700000000000003</v>
      </c>
      <c r="D585" s="156"/>
      <c r="E585" s="156"/>
      <c r="F585" s="156">
        <v>1.9E-2</v>
      </c>
      <c r="G585" s="156">
        <v>8.1000000000000003E-2</v>
      </c>
      <c r="H585" s="156">
        <v>0.13200000000000001</v>
      </c>
      <c r="I585" s="156">
        <v>0.184</v>
      </c>
      <c r="J585" s="156">
        <v>0.33100000000000002</v>
      </c>
      <c r="K585" s="156"/>
      <c r="L585" s="156"/>
      <c r="M585" s="156"/>
      <c r="N585" s="156"/>
      <c r="O585" s="156"/>
      <c r="P585" s="2" t="s">
        <v>162</v>
      </c>
      <c r="S585">
        <v>2.6</v>
      </c>
      <c r="T585" s="55">
        <v>1.9E-2</v>
      </c>
      <c r="U585" s="55">
        <v>8.1000000000000003E-2</v>
      </c>
      <c r="V585" s="55">
        <v>0.13200000000000001</v>
      </c>
      <c r="W585" s="55">
        <v>0.184</v>
      </c>
      <c r="X585" s="55">
        <v>0.33100000000000002</v>
      </c>
      <c r="Y585" s="102"/>
      <c r="Z585" s="24"/>
      <c r="AA585" s="123"/>
      <c r="AD585" s="105"/>
      <c r="AE585" s="105"/>
      <c r="AF585" s="24"/>
      <c r="AG585" s="24"/>
      <c r="AH585" s="24"/>
      <c r="AI585" s="24"/>
      <c r="AJ585" s="24"/>
      <c r="AK585" s="24"/>
      <c r="AL585" s="24"/>
      <c r="AM585" s="24"/>
      <c r="AN585" s="24"/>
      <c r="AX585">
        <v>2.69</v>
      </c>
      <c r="AY585" s="55">
        <v>1.9E-2</v>
      </c>
      <c r="AZ585" s="55">
        <v>8.1000000000000003E-2</v>
      </c>
      <c r="BA585" s="55">
        <v>0.13200000000000001</v>
      </c>
      <c r="BB585" s="55">
        <v>0.184</v>
      </c>
      <c r="BC585" s="55">
        <v>0.33100000000000002</v>
      </c>
    </row>
    <row r="586" spans="1:55" ht="13" x14ac:dyDescent="0.3">
      <c r="A586" t="s">
        <v>132</v>
      </c>
      <c r="B586" s="5">
        <v>2.71</v>
      </c>
      <c r="C586" s="5">
        <f t="shared" si="36"/>
        <v>32.71</v>
      </c>
      <c r="D586" s="156"/>
      <c r="E586" s="156"/>
      <c r="F586" s="156">
        <v>1.9E-2</v>
      </c>
      <c r="G586" s="156">
        <v>8.1000000000000003E-2</v>
      </c>
      <c r="H586" s="156">
        <v>0.13200000000000001</v>
      </c>
      <c r="I586" s="156">
        <v>0.184</v>
      </c>
      <c r="J586" s="156">
        <v>0.33100000000000002</v>
      </c>
      <c r="K586" s="156"/>
      <c r="L586" s="156"/>
      <c r="M586" s="156"/>
      <c r="N586" s="156"/>
      <c r="O586" s="156"/>
      <c r="P586" s="2" t="s">
        <v>162</v>
      </c>
      <c r="S586">
        <v>2.61</v>
      </c>
      <c r="T586" s="55">
        <v>1.9E-2</v>
      </c>
      <c r="U586" s="55">
        <v>8.1000000000000003E-2</v>
      </c>
      <c r="V586" s="55">
        <v>0.13200000000000001</v>
      </c>
      <c r="W586" s="55">
        <v>0.184</v>
      </c>
      <c r="X586" s="55">
        <v>0.33100000000000002</v>
      </c>
      <c r="Y586" s="102"/>
      <c r="Z586" s="24"/>
      <c r="AA586" s="123"/>
      <c r="AD586" s="105"/>
      <c r="AE586" s="105"/>
      <c r="AF586" s="24"/>
      <c r="AG586" s="24"/>
      <c r="AH586" s="24"/>
      <c r="AI586" s="24"/>
      <c r="AJ586" s="24"/>
      <c r="AK586" s="24"/>
      <c r="AL586" s="24"/>
      <c r="AM586" s="24"/>
      <c r="AN586" s="24"/>
      <c r="AX586">
        <v>2.7</v>
      </c>
      <c r="AY586" s="55">
        <v>1.9E-2</v>
      </c>
      <c r="AZ586" s="55">
        <v>8.1000000000000003E-2</v>
      </c>
      <c r="BA586" s="55">
        <v>0.13200000000000001</v>
      </c>
      <c r="BB586" s="55">
        <v>0.184</v>
      </c>
      <c r="BC586" s="55">
        <v>0.33100000000000002</v>
      </c>
    </row>
    <row r="587" spans="1:55" ht="13" x14ac:dyDescent="0.3">
      <c r="A587" t="s">
        <v>132</v>
      </c>
      <c r="B587" s="5">
        <v>2.72</v>
      </c>
      <c r="C587" s="5">
        <f t="shared" si="36"/>
        <v>32.72</v>
      </c>
      <c r="D587" s="156"/>
      <c r="E587" s="156"/>
      <c r="F587" s="156">
        <v>1.9E-2</v>
      </c>
      <c r="G587" s="156">
        <v>8.1000000000000003E-2</v>
      </c>
      <c r="H587" s="156">
        <v>0.13200000000000001</v>
      </c>
      <c r="I587" s="156">
        <v>0.184</v>
      </c>
      <c r="J587" s="156">
        <v>0.33100000000000002</v>
      </c>
      <c r="K587" s="156"/>
      <c r="L587" s="156"/>
      <c r="M587" s="156"/>
      <c r="N587" s="156"/>
      <c r="O587" s="156"/>
      <c r="P587" s="2" t="s">
        <v>162</v>
      </c>
      <c r="S587">
        <v>2.62</v>
      </c>
      <c r="T587" s="55">
        <v>1.9E-2</v>
      </c>
      <c r="U587" s="55">
        <v>8.1000000000000003E-2</v>
      </c>
      <c r="V587" s="55">
        <v>0.13200000000000001</v>
      </c>
      <c r="W587" s="55">
        <v>0.184</v>
      </c>
      <c r="X587" s="55">
        <v>0.33100000000000002</v>
      </c>
      <c r="Y587" s="102"/>
      <c r="Z587" s="24"/>
      <c r="AA587" s="123"/>
      <c r="AD587" s="105"/>
      <c r="AE587" s="105"/>
      <c r="AF587" s="24"/>
      <c r="AG587" s="24"/>
      <c r="AH587" s="24"/>
      <c r="AI587" s="24"/>
      <c r="AJ587" s="24"/>
      <c r="AK587" s="24"/>
      <c r="AL587" s="24"/>
      <c r="AM587" s="24"/>
      <c r="AN587" s="24"/>
      <c r="AX587">
        <v>2.71</v>
      </c>
      <c r="AY587" s="55">
        <v>1.9E-2</v>
      </c>
      <c r="AZ587" s="55">
        <v>8.1000000000000003E-2</v>
      </c>
      <c r="BA587" s="55">
        <v>0.13200000000000001</v>
      </c>
      <c r="BB587" s="55">
        <v>0.184</v>
      </c>
      <c r="BC587" s="55">
        <v>0.33100000000000002</v>
      </c>
    </row>
    <row r="588" spans="1:55" ht="13" x14ac:dyDescent="0.3">
      <c r="A588" t="s">
        <v>132</v>
      </c>
      <c r="B588" s="5">
        <v>2.73</v>
      </c>
      <c r="C588" s="5">
        <f t="shared" si="36"/>
        <v>32.729999999999997</v>
      </c>
      <c r="D588" s="156"/>
      <c r="E588" s="156"/>
      <c r="F588" s="156">
        <v>1.9E-2</v>
      </c>
      <c r="G588" s="156">
        <v>8.1000000000000003E-2</v>
      </c>
      <c r="H588" s="156">
        <v>0.13200000000000001</v>
      </c>
      <c r="I588" s="156">
        <v>0.184</v>
      </c>
      <c r="J588" s="156">
        <v>0.33100000000000002</v>
      </c>
      <c r="K588" s="156"/>
      <c r="L588" s="156"/>
      <c r="M588" s="156"/>
      <c r="N588" s="156"/>
      <c r="O588" s="156"/>
      <c r="P588" s="2" t="s">
        <v>162</v>
      </c>
      <c r="S588">
        <v>2.63</v>
      </c>
      <c r="T588" s="55">
        <v>1.9E-2</v>
      </c>
      <c r="U588" s="55">
        <v>8.1000000000000003E-2</v>
      </c>
      <c r="V588" s="55">
        <v>0.13200000000000001</v>
      </c>
      <c r="W588" s="55">
        <v>0.184</v>
      </c>
      <c r="X588" s="55">
        <v>0.33100000000000002</v>
      </c>
      <c r="Y588" s="102"/>
      <c r="Z588" s="24"/>
      <c r="AA588" s="123"/>
      <c r="AD588" s="105"/>
      <c r="AE588" s="105"/>
      <c r="AF588" s="24"/>
      <c r="AG588" s="24"/>
      <c r="AH588" s="24"/>
      <c r="AI588" s="24"/>
      <c r="AJ588" s="24"/>
      <c r="AK588" s="24"/>
      <c r="AL588" s="24"/>
      <c r="AM588" s="24"/>
      <c r="AN588" s="24"/>
      <c r="AX588">
        <v>2.72</v>
      </c>
      <c r="AY588" s="55">
        <v>1.9E-2</v>
      </c>
      <c r="AZ588" s="55">
        <v>8.1000000000000003E-2</v>
      </c>
      <c r="BA588" s="55">
        <v>0.13200000000000001</v>
      </c>
      <c r="BB588" s="55">
        <v>0.184</v>
      </c>
      <c r="BC588" s="55">
        <v>0.33100000000000002</v>
      </c>
    </row>
    <row r="589" spans="1:55" ht="13" x14ac:dyDescent="0.3">
      <c r="A589" t="s">
        <v>132</v>
      </c>
      <c r="B589" s="5">
        <v>2.74</v>
      </c>
      <c r="C589" s="5">
        <f t="shared" si="36"/>
        <v>32.74</v>
      </c>
      <c r="D589" s="156"/>
      <c r="E589" s="156"/>
      <c r="F589" s="156">
        <v>1.9E-2</v>
      </c>
      <c r="G589" s="156">
        <v>8.1000000000000003E-2</v>
      </c>
      <c r="H589" s="156">
        <v>0.13200000000000001</v>
      </c>
      <c r="I589" s="156">
        <v>0.184</v>
      </c>
      <c r="J589" s="156">
        <v>0.33100000000000002</v>
      </c>
      <c r="K589" s="156"/>
      <c r="L589" s="156"/>
      <c r="M589" s="156"/>
      <c r="N589" s="156"/>
      <c r="O589" s="156"/>
      <c r="P589" s="2" t="s">
        <v>162</v>
      </c>
      <c r="S589">
        <v>2.64</v>
      </c>
      <c r="T589" s="55">
        <v>1.9E-2</v>
      </c>
      <c r="U589" s="55">
        <v>8.1000000000000003E-2</v>
      </c>
      <c r="V589" s="55">
        <v>0.13200000000000001</v>
      </c>
      <c r="W589" s="55">
        <v>0.184</v>
      </c>
      <c r="X589" s="55">
        <v>0.33100000000000002</v>
      </c>
      <c r="Y589" s="102"/>
      <c r="Z589" s="24"/>
      <c r="AA589" s="123"/>
      <c r="AD589" s="105"/>
      <c r="AE589" s="105"/>
      <c r="AF589" s="24"/>
      <c r="AG589" s="24"/>
      <c r="AH589" s="24"/>
      <c r="AI589" s="24"/>
      <c r="AJ589" s="24"/>
      <c r="AK589" s="24"/>
      <c r="AL589" s="24"/>
      <c r="AM589" s="24"/>
      <c r="AN589" s="24"/>
      <c r="AX589">
        <v>2.73</v>
      </c>
      <c r="AY589" s="55">
        <v>1.9E-2</v>
      </c>
      <c r="AZ589" s="55">
        <v>8.1000000000000003E-2</v>
      </c>
      <c r="BA589" s="55">
        <v>0.13200000000000001</v>
      </c>
      <c r="BB589" s="55">
        <v>0.184</v>
      </c>
      <c r="BC589" s="55">
        <v>0.33100000000000002</v>
      </c>
    </row>
    <row r="590" spans="1:55" ht="13" x14ac:dyDescent="0.3">
      <c r="A590" t="s">
        <v>132</v>
      </c>
      <c r="B590" s="5">
        <v>2.75</v>
      </c>
      <c r="C590" s="5">
        <f t="shared" si="36"/>
        <v>32.75</v>
      </c>
      <c r="D590" s="156"/>
      <c r="E590" s="156"/>
      <c r="F590" s="156">
        <v>1.9E-2</v>
      </c>
      <c r="G590" s="156">
        <v>8.1000000000000003E-2</v>
      </c>
      <c r="H590" s="156">
        <v>0.13200000000000001</v>
      </c>
      <c r="I590" s="156">
        <v>0.184</v>
      </c>
      <c r="J590" s="156">
        <v>0.33100000000000002</v>
      </c>
      <c r="K590" s="156"/>
      <c r="L590" s="156"/>
      <c r="M590" s="156"/>
      <c r="N590" s="156"/>
      <c r="O590" s="156"/>
      <c r="P590" s="2" t="s">
        <v>162</v>
      </c>
      <c r="S590">
        <v>2.65</v>
      </c>
      <c r="T590" s="55">
        <v>1.9E-2</v>
      </c>
      <c r="U590" s="55">
        <v>8.1000000000000003E-2</v>
      </c>
      <c r="V590" s="55">
        <v>0.13200000000000001</v>
      </c>
      <c r="W590" s="55">
        <v>0.184</v>
      </c>
      <c r="X590" s="55">
        <v>0.33100000000000002</v>
      </c>
      <c r="Y590" s="102"/>
      <c r="Z590" s="24"/>
      <c r="AA590" s="123"/>
      <c r="AD590" s="105"/>
      <c r="AE590" s="105"/>
      <c r="AF590" s="24"/>
      <c r="AG590" s="24"/>
      <c r="AH590" s="24"/>
      <c r="AI590" s="24"/>
      <c r="AJ590" s="24"/>
      <c r="AK590" s="24"/>
      <c r="AL590" s="24"/>
      <c r="AM590" s="24"/>
      <c r="AN590" s="24"/>
      <c r="AX590">
        <v>2.74</v>
      </c>
      <c r="AY590" s="55">
        <v>1.9E-2</v>
      </c>
      <c r="AZ590" s="55">
        <v>8.1000000000000003E-2</v>
      </c>
      <c r="BA590" s="55">
        <v>0.13200000000000001</v>
      </c>
      <c r="BB590" s="55">
        <v>0.184</v>
      </c>
      <c r="BC590" s="55">
        <v>0.33100000000000002</v>
      </c>
    </row>
    <row r="591" spans="1:55" ht="13" x14ac:dyDescent="0.3">
      <c r="A591" t="s">
        <v>132</v>
      </c>
      <c r="B591" s="5">
        <v>2.76</v>
      </c>
      <c r="C591" s="5">
        <f t="shared" si="36"/>
        <v>32.76</v>
      </c>
      <c r="D591" s="156"/>
      <c r="E591" s="156"/>
      <c r="F591" s="156">
        <v>1.9E-2</v>
      </c>
      <c r="G591" s="156">
        <v>8.1000000000000003E-2</v>
      </c>
      <c r="H591" s="156">
        <v>0.13200000000000001</v>
      </c>
      <c r="I591" s="156">
        <v>0.184</v>
      </c>
      <c r="J591" s="156">
        <v>0.33100000000000002</v>
      </c>
      <c r="K591" s="156"/>
      <c r="L591" s="156"/>
      <c r="M591" s="156"/>
      <c r="N591" s="156"/>
      <c r="O591" s="156"/>
      <c r="P591" s="2" t="s">
        <v>162</v>
      </c>
      <c r="S591">
        <v>2.66</v>
      </c>
      <c r="T591" s="55">
        <v>1.9E-2</v>
      </c>
      <c r="U591" s="55">
        <v>8.1000000000000003E-2</v>
      </c>
      <c r="V591" s="55">
        <v>0.13200000000000001</v>
      </c>
      <c r="W591" s="55">
        <v>0.184</v>
      </c>
      <c r="X591" s="55">
        <v>0.33100000000000002</v>
      </c>
      <c r="Y591" s="102"/>
      <c r="Z591" s="24"/>
      <c r="AA591" s="123"/>
      <c r="AD591" s="105"/>
      <c r="AE591" s="105"/>
      <c r="AF591" s="24"/>
      <c r="AG591" s="24"/>
      <c r="AH591" s="24"/>
      <c r="AI591" s="24"/>
      <c r="AJ591" s="24"/>
      <c r="AK591" s="24"/>
      <c r="AL591" s="24"/>
      <c r="AM591" s="24"/>
      <c r="AN591" s="24"/>
      <c r="AX591">
        <v>2.75</v>
      </c>
      <c r="AY591" s="55">
        <v>1.9E-2</v>
      </c>
      <c r="AZ591" s="55">
        <v>8.1000000000000003E-2</v>
      </c>
      <c r="BA591" s="55">
        <v>0.13200000000000001</v>
      </c>
      <c r="BB591" s="55">
        <v>0.184</v>
      </c>
      <c r="BC591" s="55">
        <v>0.33100000000000002</v>
      </c>
    </row>
    <row r="592" spans="1:55" ht="13" x14ac:dyDescent="0.3">
      <c r="A592" t="s">
        <v>132</v>
      </c>
      <c r="B592" s="5">
        <v>2.77</v>
      </c>
      <c r="C592" s="5">
        <f t="shared" si="36"/>
        <v>32.770000000000003</v>
      </c>
      <c r="D592" s="156"/>
      <c r="E592" s="156"/>
      <c r="F592" s="156">
        <v>1.9E-2</v>
      </c>
      <c r="G592" s="156">
        <v>8.1000000000000003E-2</v>
      </c>
      <c r="H592" s="156">
        <v>0.13200000000000001</v>
      </c>
      <c r="I592" s="156">
        <v>0.184</v>
      </c>
      <c r="J592" s="156">
        <v>0.33100000000000002</v>
      </c>
      <c r="K592" s="156"/>
      <c r="L592" s="156"/>
      <c r="M592" s="156"/>
      <c r="N592" s="156"/>
      <c r="O592" s="156"/>
      <c r="P592" s="2" t="s">
        <v>162</v>
      </c>
      <c r="S592">
        <v>2.67</v>
      </c>
      <c r="T592" s="55">
        <v>1.9E-2</v>
      </c>
      <c r="U592" s="55">
        <v>8.1000000000000003E-2</v>
      </c>
      <c r="V592" s="55">
        <v>0.13200000000000001</v>
      </c>
      <c r="W592" s="55">
        <v>0.184</v>
      </c>
      <c r="X592" s="55">
        <v>0.33100000000000002</v>
      </c>
      <c r="Y592" s="102"/>
      <c r="Z592" s="24"/>
      <c r="AA592" s="123"/>
      <c r="AD592" s="105"/>
      <c r="AE592" s="105"/>
      <c r="AF592" s="24"/>
      <c r="AG592" s="24"/>
      <c r="AH592" s="24"/>
      <c r="AI592" s="24"/>
      <c r="AJ592" s="24"/>
      <c r="AK592" s="24"/>
      <c r="AL592" s="24"/>
      <c r="AM592" s="24"/>
      <c r="AN592" s="24"/>
      <c r="AX592">
        <v>2.76</v>
      </c>
      <c r="AY592" s="55">
        <v>1.9E-2</v>
      </c>
      <c r="AZ592" s="55">
        <v>8.1000000000000003E-2</v>
      </c>
      <c r="BA592" s="55">
        <v>0.13200000000000001</v>
      </c>
      <c r="BB592" s="55">
        <v>0.184</v>
      </c>
      <c r="BC592" s="55">
        <v>0.33100000000000002</v>
      </c>
    </row>
    <row r="593" spans="1:55" ht="13" x14ac:dyDescent="0.3">
      <c r="A593" t="s">
        <v>132</v>
      </c>
      <c r="B593" s="5">
        <v>2.78</v>
      </c>
      <c r="C593" s="5">
        <f t="shared" si="36"/>
        <v>32.78</v>
      </c>
      <c r="D593" s="156"/>
      <c r="E593" s="156"/>
      <c r="F593" s="156">
        <v>1.9E-2</v>
      </c>
      <c r="G593" s="156">
        <v>8.1000000000000003E-2</v>
      </c>
      <c r="H593" s="156">
        <v>0.13200000000000001</v>
      </c>
      <c r="I593" s="156">
        <v>0.184</v>
      </c>
      <c r="J593" s="156">
        <v>0.33100000000000002</v>
      </c>
      <c r="K593" s="156"/>
      <c r="L593" s="156"/>
      <c r="M593" s="156"/>
      <c r="N593" s="156"/>
      <c r="O593" s="156"/>
      <c r="P593" s="2" t="s">
        <v>162</v>
      </c>
      <c r="S593">
        <v>2.68</v>
      </c>
      <c r="T593" s="55">
        <v>1.9E-2</v>
      </c>
      <c r="U593" s="55">
        <v>8.1000000000000003E-2</v>
      </c>
      <c r="V593" s="55">
        <v>0.13200000000000001</v>
      </c>
      <c r="W593" s="55">
        <v>0.184</v>
      </c>
      <c r="X593" s="55">
        <v>0.33100000000000002</v>
      </c>
      <c r="Y593" s="102"/>
      <c r="Z593" s="24"/>
      <c r="AA593" s="123"/>
      <c r="AD593" s="105"/>
      <c r="AE593" s="105"/>
      <c r="AF593" s="24"/>
      <c r="AG593" s="24"/>
      <c r="AH593" s="24"/>
      <c r="AI593" s="24"/>
      <c r="AJ593" s="24"/>
      <c r="AK593" s="24"/>
      <c r="AL593" s="24"/>
      <c r="AM593" s="24"/>
      <c r="AN593" s="24"/>
      <c r="AX593">
        <v>2.77</v>
      </c>
      <c r="AY593" s="55">
        <v>1.9E-2</v>
      </c>
      <c r="AZ593" s="55">
        <v>8.1000000000000003E-2</v>
      </c>
      <c r="BA593" s="55">
        <v>0.13200000000000001</v>
      </c>
      <c r="BB593" s="55">
        <v>0.184</v>
      </c>
      <c r="BC593" s="55">
        <v>0.33100000000000002</v>
      </c>
    </row>
    <row r="594" spans="1:55" ht="13" x14ac:dyDescent="0.3">
      <c r="A594" t="s">
        <v>132</v>
      </c>
      <c r="B594" s="5">
        <v>2.79</v>
      </c>
      <c r="C594" s="5">
        <f t="shared" si="36"/>
        <v>32.79</v>
      </c>
      <c r="D594" s="156"/>
      <c r="E594" s="156"/>
      <c r="F594" s="156">
        <v>1.9E-2</v>
      </c>
      <c r="G594" s="156">
        <v>8.1000000000000003E-2</v>
      </c>
      <c r="H594" s="156">
        <v>0.13200000000000001</v>
      </c>
      <c r="I594" s="156">
        <v>0.184</v>
      </c>
      <c r="J594" s="156">
        <v>0.33100000000000002</v>
      </c>
      <c r="K594" s="156"/>
      <c r="L594" s="156"/>
      <c r="M594" s="156"/>
      <c r="N594" s="156"/>
      <c r="O594" s="156"/>
      <c r="P594" s="2" t="s">
        <v>162</v>
      </c>
      <c r="S594">
        <v>2.69</v>
      </c>
      <c r="T594" s="55">
        <v>1.9E-2</v>
      </c>
      <c r="U594" s="55">
        <v>8.1000000000000003E-2</v>
      </c>
      <c r="V594" s="55">
        <v>0.13200000000000001</v>
      </c>
      <c r="W594" s="55">
        <v>0.184</v>
      </c>
      <c r="X594" s="55">
        <v>0.33100000000000002</v>
      </c>
      <c r="Y594" s="102"/>
      <c r="Z594" s="24"/>
      <c r="AA594" s="123"/>
      <c r="AD594" s="105"/>
      <c r="AE594" s="105"/>
      <c r="AF594" s="24"/>
      <c r="AG594" s="24"/>
      <c r="AH594" s="24"/>
      <c r="AI594" s="24"/>
      <c r="AJ594" s="24"/>
      <c r="AK594" s="24"/>
      <c r="AL594" s="24"/>
      <c r="AM594" s="24"/>
      <c r="AN594" s="24"/>
      <c r="AX594">
        <v>2.78</v>
      </c>
      <c r="AY594" s="55">
        <v>1.9E-2</v>
      </c>
      <c r="AZ594" s="55">
        <v>8.1000000000000003E-2</v>
      </c>
      <c r="BA594" s="55">
        <v>0.13200000000000001</v>
      </c>
      <c r="BB594" s="55">
        <v>0.184</v>
      </c>
      <c r="BC594" s="55">
        <v>0.33100000000000002</v>
      </c>
    </row>
    <row r="595" spans="1:55" ht="13" x14ac:dyDescent="0.3">
      <c r="A595" t="s">
        <v>132</v>
      </c>
      <c r="B595" s="5">
        <v>2.8</v>
      </c>
      <c r="C595" s="5">
        <f t="shared" si="36"/>
        <v>32.799999999999997</v>
      </c>
      <c r="D595" s="156"/>
      <c r="E595" s="156"/>
      <c r="F595" s="156">
        <v>1.9E-2</v>
      </c>
      <c r="G595" s="156">
        <v>8.1000000000000003E-2</v>
      </c>
      <c r="H595" s="156">
        <v>0.13200000000000001</v>
      </c>
      <c r="I595" s="156">
        <v>0.184</v>
      </c>
      <c r="J595" s="156">
        <v>0.33100000000000002</v>
      </c>
      <c r="K595" s="156"/>
      <c r="L595" s="156"/>
      <c r="M595" s="156"/>
      <c r="N595" s="156"/>
      <c r="O595" s="156"/>
      <c r="P595" s="2" t="s">
        <v>162</v>
      </c>
      <c r="S595">
        <v>2.7</v>
      </c>
      <c r="T595" s="55">
        <v>1.9E-2</v>
      </c>
      <c r="U595" s="55">
        <v>8.1000000000000003E-2</v>
      </c>
      <c r="V595" s="55">
        <v>0.13200000000000001</v>
      </c>
      <c r="W595" s="55">
        <v>0.184</v>
      </c>
      <c r="X595" s="55">
        <v>0.33100000000000002</v>
      </c>
      <c r="Y595" s="102"/>
      <c r="Z595" s="24"/>
      <c r="AA595" s="123"/>
      <c r="AD595" s="105"/>
      <c r="AE595" s="105"/>
      <c r="AF595" s="24"/>
      <c r="AG595" s="24"/>
      <c r="AH595" s="24"/>
      <c r="AI595" s="24"/>
      <c r="AJ595" s="24"/>
      <c r="AK595" s="24"/>
      <c r="AL595" s="24"/>
      <c r="AM595" s="24"/>
      <c r="AN595" s="24"/>
      <c r="AX595">
        <v>2.79</v>
      </c>
      <c r="AY595" s="55">
        <v>1.9E-2</v>
      </c>
      <c r="AZ595" s="55">
        <v>8.1000000000000003E-2</v>
      </c>
      <c r="BA595" s="55">
        <v>0.13200000000000001</v>
      </c>
      <c r="BB595" s="55">
        <v>0.184</v>
      </c>
      <c r="BC595" s="55">
        <v>0.33100000000000002</v>
      </c>
    </row>
    <row r="596" spans="1:55" ht="13" x14ac:dyDescent="0.3">
      <c r="A596" t="s">
        <v>132</v>
      </c>
      <c r="B596" s="5">
        <v>2.81</v>
      </c>
      <c r="C596" s="5">
        <f t="shared" si="36"/>
        <v>32.81</v>
      </c>
      <c r="D596" s="156"/>
      <c r="E596" s="156"/>
      <c r="F596" s="156">
        <v>1.9E-2</v>
      </c>
      <c r="G596" s="156">
        <v>8.1000000000000003E-2</v>
      </c>
      <c r="H596" s="156">
        <v>0.13200000000000001</v>
      </c>
      <c r="I596" s="156">
        <v>0.184</v>
      </c>
      <c r="J596" s="156">
        <v>0.33100000000000002</v>
      </c>
      <c r="K596" s="156"/>
      <c r="L596" s="156"/>
      <c r="M596" s="156"/>
      <c r="N596" s="156"/>
      <c r="O596" s="156"/>
      <c r="P596" s="2" t="s">
        <v>162</v>
      </c>
      <c r="S596">
        <v>2.71</v>
      </c>
      <c r="T596" s="55">
        <v>1.9E-2</v>
      </c>
      <c r="U596" s="55">
        <v>8.1000000000000003E-2</v>
      </c>
      <c r="V596" s="55">
        <v>0.13200000000000001</v>
      </c>
      <c r="W596" s="55">
        <v>0.184</v>
      </c>
      <c r="X596" s="55">
        <v>0.33100000000000002</v>
      </c>
      <c r="Y596" s="102"/>
      <c r="Z596" s="24"/>
      <c r="AA596" s="123"/>
      <c r="AD596" s="105"/>
      <c r="AE596" s="105"/>
      <c r="AF596" s="24"/>
      <c r="AG596" s="24"/>
      <c r="AH596" s="24"/>
      <c r="AI596" s="24"/>
      <c r="AJ596" s="24"/>
      <c r="AK596" s="24"/>
      <c r="AL596" s="24"/>
      <c r="AM596" s="24"/>
      <c r="AN596" s="24"/>
      <c r="AX596">
        <v>2.8</v>
      </c>
      <c r="AY596" s="55">
        <v>1.9E-2</v>
      </c>
      <c r="AZ596" s="55">
        <v>8.1000000000000003E-2</v>
      </c>
      <c r="BA596" s="55">
        <v>0.13200000000000001</v>
      </c>
      <c r="BB596" s="55">
        <v>0.184</v>
      </c>
      <c r="BC596" s="55">
        <v>0.33100000000000002</v>
      </c>
    </row>
    <row r="597" spans="1:55" ht="13" x14ac:dyDescent="0.3">
      <c r="A597" t="s">
        <v>132</v>
      </c>
      <c r="B597" s="5">
        <v>2.82</v>
      </c>
      <c r="C597" s="5">
        <f t="shared" si="36"/>
        <v>32.82</v>
      </c>
      <c r="D597" s="156"/>
      <c r="E597" s="156"/>
      <c r="F597" s="156">
        <v>1.9E-2</v>
      </c>
      <c r="G597" s="156">
        <v>8.1000000000000003E-2</v>
      </c>
      <c r="H597" s="156">
        <v>0.13200000000000001</v>
      </c>
      <c r="I597" s="156">
        <v>0.184</v>
      </c>
      <c r="J597" s="156">
        <v>0.33100000000000002</v>
      </c>
      <c r="K597" s="156"/>
      <c r="L597" s="156"/>
      <c r="M597" s="156"/>
      <c r="N597" s="156"/>
      <c r="O597" s="156"/>
      <c r="P597" s="2" t="s">
        <v>162</v>
      </c>
      <c r="S597">
        <v>2.72</v>
      </c>
      <c r="T597" s="55">
        <v>1.9E-2</v>
      </c>
      <c r="U597" s="55">
        <v>8.1000000000000003E-2</v>
      </c>
      <c r="V597" s="55">
        <v>0.13200000000000001</v>
      </c>
      <c r="W597" s="55">
        <v>0.184</v>
      </c>
      <c r="X597" s="55">
        <v>0.33100000000000002</v>
      </c>
      <c r="Y597" s="102"/>
      <c r="Z597" s="24"/>
      <c r="AA597" s="123"/>
      <c r="AD597" s="105"/>
      <c r="AE597" s="105"/>
      <c r="AF597" s="24"/>
      <c r="AG597" s="24"/>
      <c r="AH597" s="24"/>
      <c r="AI597" s="24"/>
      <c r="AJ597" s="24"/>
      <c r="AK597" s="24"/>
      <c r="AL597" s="24"/>
      <c r="AM597" s="24"/>
      <c r="AN597" s="24"/>
      <c r="AX597">
        <v>2.81</v>
      </c>
      <c r="AY597" s="55">
        <v>1.9E-2</v>
      </c>
      <c r="AZ597" s="55">
        <v>8.1000000000000003E-2</v>
      </c>
      <c r="BA597" s="55">
        <v>0.13200000000000001</v>
      </c>
      <c r="BB597" s="55">
        <v>0.184</v>
      </c>
      <c r="BC597" s="55">
        <v>0.33100000000000002</v>
      </c>
    </row>
    <row r="598" spans="1:55" ht="13" x14ac:dyDescent="0.3">
      <c r="A598" t="s">
        <v>132</v>
      </c>
      <c r="B598" s="5">
        <v>2.83</v>
      </c>
      <c r="C598" s="5">
        <f t="shared" si="36"/>
        <v>32.83</v>
      </c>
      <c r="D598" s="156"/>
      <c r="E598" s="156"/>
      <c r="F598" s="156">
        <v>1.9E-2</v>
      </c>
      <c r="G598" s="156">
        <v>8.1000000000000003E-2</v>
      </c>
      <c r="H598" s="156">
        <v>0.13200000000000001</v>
      </c>
      <c r="I598" s="156">
        <v>0.184</v>
      </c>
      <c r="J598" s="156">
        <v>0.33100000000000002</v>
      </c>
      <c r="K598" s="156"/>
      <c r="L598" s="156"/>
      <c r="M598" s="156"/>
      <c r="N598" s="156"/>
      <c r="O598" s="156"/>
      <c r="P598" s="2" t="s">
        <v>162</v>
      </c>
      <c r="S598">
        <v>2.73</v>
      </c>
      <c r="T598" s="55">
        <v>1.9E-2</v>
      </c>
      <c r="U598" s="55">
        <v>8.1000000000000003E-2</v>
      </c>
      <c r="V598" s="55">
        <v>0.13200000000000001</v>
      </c>
      <c r="W598" s="55">
        <v>0.184</v>
      </c>
      <c r="X598" s="55">
        <v>0.33100000000000002</v>
      </c>
      <c r="Y598" s="102"/>
      <c r="Z598" s="24"/>
      <c r="AA598" s="123"/>
      <c r="AD598" s="105"/>
      <c r="AE598" s="105"/>
      <c r="AF598" s="24"/>
      <c r="AG598" s="24"/>
      <c r="AH598" s="24"/>
      <c r="AI598" s="24"/>
      <c r="AJ598" s="24"/>
      <c r="AK598" s="24"/>
      <c r="AL598" s="24"/>
      <c r="AM598" s="24"/>
      <c r="AN598" s="24"/>
      <c r="AX598">
        <v>2.82</v>
      </c>
      <c r="AY598" s="55">
        <v>1.9E-2</v>
      </c>
      <c r="AZ598" s="55">
        <v>8.1000000000000003E-2</v>
      </c>
      <c r="BA598" s="55">
        <v>0.13200000000000001</v>
      </c>
      <c r="BB598" s="55">
        <v>0.184</v>
      </c>
      <c r="BC598" s="55">
        <v>0.33100000000000002</v>
      </c>
    </row>
    <row r="599" spans="1:55" ht="13" x14ac:dyDescent="0.3">
      <c r="A599" t="s">
        <v>132</v>
      </c>
      <c r="B599" s="5">
        <v>2.84</v>
      </c>
      <c r="C599" s="5">
        <f t="shared" si="36"/>
        <v>32.840000000000003</v>
      </c>
      <c r="D599" s="156"/>
      <c r="E599" s="156"/>
      <c r="F599" s="156">
        <v>1.9E-2</v>
      </c>
      <c r="G599" s="156">
        <v>8.1000000000000003E-2</v>
      </c>
      <c r="H599" s="156">
        <v>0.13200000000000001</v>
      </c>
      <c r="I599" s="156">
        <v>0.184</v>
      </c>
      <c r="J599" s="156">
        <v>0.33100000000000002</v>
      </c>
      <c r="K599" s="156"/>
      <c r="L599" s="156"/>
      <c r="M599" s="156"/>
      <c r="N599" s="156"/>
      <c r="O599" s="156"/>
      <c r="P599" s="2" t="s">
        <v>162</v>
      </c>
      <c r="S599">
        <v>2.74</v>
      </c>
      <c r="T599" s="55">
        <v>1.9E-2</v>
      </c>
      <c r="U599" s="55">
        <v>8.1000000000000003E-2</v>
      </c>
      <c r="V599" s="55">
        <v>0.13200000000000001</v>
      </c>
      <c r="W599" s="55">
        <v>0.184</v>
      </c>
      <c r="X599" s="55">
        <v>0.33100000000000002</v>
      </c>
      <c r="Y599" s="102"/>
      <c r="Z599" s="24"/>
      <c r="AA599" s="123"/>
      <c r="AD599" s="105"/>
      <c r="AE599" s="105"/>
      <c r="AF599" s="24"/>
      <c r="AG599" s="24"/>
      <c r="AH599" s="24"/>
      <c r="AI599" s="24"/>
      <c r="AJ599" s="24"/>
      <c r="AK599" s="24"/>
      <c r="AL599" s="24"/>
      <c r="AM599" s="24"/>
      <c r="AN599" s="24"/>
      <c r="AX599">
        <v>2.83</v>
      </c>
      <c r="AY599" s="55">
        <v>1.9E-2</v>
      </c>
      <c r="AZ599" s="55">
        <v>8.1000000000000003E-2</v>
      </c>
      <c r="BA599" s="55">
        <v>0.13200000000000001</v>
      </c>
      <c r="BB599" s="55">
        <v>0.184</v>
      </c>
      <c r="BC599" s="55">
        <v>0.33100000000000002</v>
      </c>
    </row>
    <row r="600" spans="1:55" ht="13" x14ac:dyDescent="0.3">
      <c r="A600" t="s">
        <v>132</v>
      </c>
      <c r="B600" s="5">
        <v>2.85</v>
      </c>
      <c r="C600" s="5">
        <f t="shared" si="36"/>
        <v>32.85</v>
      </c>
      <c r="D600" s="156"/>
      <c r="E600" s="156"/>
      <c r="F600" s="156">
        <v>1.9E-2</v>
      </c>
      <c r="G600" s="156">
        <v>8.1000000000000003E-2</v>
      </c>
      <c r="H600" s="156">
        <v>0.13200000000000001</v>
      </c>
      <c r="I600" s="156">
        <v>0.184</v>
      </c>
      <c r="J600" s="156">
        <v>0.33100000000000002</v>
      </c>
      <c r="K600" s="156"/>
      <c r="L600" s="156"/>
      <c r="M600" s="156"/>
      <c r="N600" s="156"/>
      <c r="O600" s="156"/>
      <c r="P600" s="2" t="s">
        <v>162</v>
      </c>
      <c r="S600">
        <v>2.75</v>
      </c>
      <c r="T600" s="55">
        <v>1.9E-2</v>
      </c>
      <c r="U600" s="55">
        <v>8.1000000000000003E-2</v>
      </c>
      <c r="V600" s="55">
        <v>0.13200000000000001</v>
      </c>
      <c r="W600" s="55">
        <v>0.184</v>
      </c>
      <c r="X600" s="55">
        <v>0.33100000000000002</v>
      </c>
      <c r="Y600" s="102"/>
      <c r="Z600" s="24"/>
      <c r="AA600" s="123"/>
      <c r="AD600" s="105"/>
      <c r="AE600" s="105"/>
      <c r="AF600" s="24"/>
      <c r="AG600" s="24"/>
      <c r="AH600" s="24"/>
      <c r="AI600" s="24"/>
      <c r="AJ600" s="24"/>
      <c r="AK600" s="24"/>
      <c r="AL600" s="24"/>
      <c r="AM600" s="24"/>
      <c r="AN600" s="24"/>
      <c r="AX600">
        <v>2.84</v>
      </c>
      <c r="AY600" s="55">
        <v>1.9E-2</v>
      </c>
      <c r="AZ600" s="55">
        <v>8.1000000000000003E-2</v>
      </c>
      <c r="BA600" s="55">
        <v>0.13200000000000001</v>
      </c>
      <c r="BB600" s="55">
        <v>0.184</v>
      </c>
      <c r="BC600" s="55">
        <v>0.33100000000000002</v>
      </c>
    </row>
    <row r="601" spans="1:55" ht="13" x14ac:dyDescent="0.3">
      <c r="A601" t="s">
        <v>132</v>
      </c>
      <c r="B601" s="5">
        <v>2.86</v>
      </c>
      <c r="C601" s="5">
        <f t="shared" si="36"/>
        <v>32.86</v>
      </c>
      <c r="D601" s="156"/>
      <c r="E601" s="156"/>
      <c r="F601" s="156">
        <v>1.9E-2</v>
      </c>
      <c r="G601" s="156">
        <v>8.1000000000000003E-2</v>
      </c>
      <c r="H601" s="156">
        <v>0.13200000000000001</v>
      </c>
      <c r="I601" s="156">
        <v>0.184</v>
      </c>
      <c r="J601" s="156">
        <v>0.33100000000000002</v>
      </c>
      <c r="K601" s="156"/>
      <c r="L601" s="156"/>
      <c r="M601" s="156"/>
      <c r="N601" s="156"/>
      <c r="O601" s="156"/>
      <c r="P601" s="2" t="s">
        <v>162</v>
      </c>
      <c r="S601">
        <v>2.76</v>
      </c>
      <c r="T601" s="55">
        <v>1.9E-2</v>
      </c>
      <c r="U601" s="55">
        <v>8.1000000000000003E-2</v>
      </c>
      <c r="V601" s="55">
        <v>0.13200000000000001</v>
      </c>
      <c r="W601" s="55">
        <v>0.184</v>
      </c>
      <c r="X601" s="55">
        <v>0.33100000000000002</v>
      </c>
      <c r="Y601" s="102"/>
      <c r="Z601" s="24"/>
      <c r="AA601" s="123"/>
      <c r="AD601" s="105"/>
      <c r="AE601" s="105"/>
      <c r="AF601" s="24"/>
      <c r="AG601" s="24"/>
      <c r="AH601" s="24"/>
      <c r="AI601" s="24"/>
      <c r="AJ601" s="24"/>
      <c r="AK601" s="24"/>
      <c r="AL601" s="24"/>
      <c r="AM601" s="24"/>
      <c r="AN601" s="24"/>
      <c r="AX601">
        <v>2.85</v>
      </c>
      <c r="AY601" s="55">
        <v>1.9E-2</v>
      </c>
      <c r="AZ601" s="55">
        <v>8.1000000000000003E-2</v>
      </c>
      <c r="BA601" s="55">
        <v>0.13200000000000001</v>
      </c>
      <c r="BB601" s="55">
        <v>0.184</v>
      </c>
      <c r="BC601" s="55">
        <v>0.33100000000000002</v>
      </c>
    </row>
    <row r="602" spans="1:55" ht="13" x14ac:dyDescent="0.3">
      <c r="A602" t="s">
        <v>132</v>
      </c>
      <c r="B602" s="5">
        <v>2.87</v>
      </c>
      <c r="C602" s="5">
        <f t="shared" si="36"/>
        <v>32.869999999999997</v>
      </c>
      <c r="D602" s="156"/>
      <c r="E602" s="156"/>
      <c r="F602" s="156">
        <v>1.9E-2</v>
      </c>
      <c r="G602" s="156">
        <v>8.1000000000000003E-2</v>
      </c>
      <c r="H602" s="156">
        <v>0.13200000000000001</v>
      </c>
      <c r="I602" s="156">
        <v>0.184</v>
      </c>
      <c r="J602" s="156">
        <v>0.33100000000000002</v>
      </c>
      <c r="K602" s="156"/>
      <c r="L602" s="156"/>
      <c r="M602" s="156"/>
      <c r="N602" s="156"/>
      <c r="O602" s="156"/>
      <c r="P602" s="2" t="s">
        <v>162</v>
      </c>
      <c r="S602">
        <v>2.77</v>
      </c>
      <c r="T602" s="55">
        <v>1.9E-2</v>
      </c>
      <c r="U602" s="55">
        <v>8.1000000000000003E-2</v>
      </c>
      <c r="V602" s="55">
        <v>0.13200000000000001</v>
      </c>
      <c r="W602" s="55">
        <v>0.184</v>
      </c>
      <c r="X602" s="55">
        <v>0.33100000000000002</v>
      </c>
      <c r="Y602" s="102"/>
      <c r="Z602" s="24"/>
      <c r="AA602" s="123"/>
      <c r="AD602" s="105"/>
      <c r="AE602" s="105"/>
      <c r="AF602" s="24"/>
      <c r="AG602" s="24"/>
      <c r="AH602" s="24"/>
      <c r="AI602" s="24"/>
      <c r="AJ602" s="24"/>
      <c r="AK602" s="24"/>
      <c r="AL602" s="24"/>
      <c r="AM602" s="24"/>
      <c r="AN602" s="24"/>
      <c r="AX602">
        <v>2.86</v>
      </c>
      <c r="AY602" s="55">
        <v>1.9E-2</v>
      </c>
      <c r="AZ602" s="55">
        <v>8.1000000000000003E-2</v>
      </c>
      <c r="BA602" s="55">
        <v>0.13200000000000001</v>
      </c>
      <c r="BB602" s="55">
        <v>0.184</v>
      </c>
      <c r="BC602" s="55">
        <v>0.33100000000000002</v>
      </c>
    </row>
    <row r="603" spans="1:55" ht="13" x14ac:dyDescent="0.3">
      <c r="A603" t="s">
        <v>132</v>
      </c>
      <c r="B603" s="5">
        <v>2.88</v>
      </c>
      <c r="C603" s="5">
        <f t="shared" si="36"/>
        <v>32.880000000000003</v>
      </c>
      <c r="D603" s="156"/>
      <c r="E603" s="156"/>
      <c r="F603" s="156">
        <v>1.9E-2</v>
      </c>
      <c r="G603" s="156">
        <v>8.1000000000000003E-2</v>
      </c>
      <c r="H603" s="156">
        <v>0.13200000000000001</v>
      </c>
      <c r="I603" s="156">
        <v>0.184</v>
      </c>
      <c r="J603" s="156">
        <v>0.33100000000000002</v>
      </c>
      <c r="K603" s="156"/>
      <c r="L603" s="156"/>
      <c r="M603" s="156"/>
      <c r="N603" s="156"/>
      <c r="O603" s="156"/>
      <c r="P603" s="2" t="s">
        <v>162</v>
      </c>
      <c r="S603">
        <v>2.78</v>
      </c>
      <c r="T603" s="55">
        <v>1.9E-2</v>
      </c>
      <c r="U603" s="55">
        <v>8.1000000000000003E-2</v>
      </c>
      <c r="V603" s="55">
        <v>0.13200000000000001</v>
      </c>
      <c r="W603" s="55">
        <v>0.184</v>
      </c>
      <c r="X603" s="55">
        <v>0.33100000000000002</v>
      </c>
      <c r="Y603" s="102"/>
      <c r="Z603" s="24"/>
      <c r="AA603" s="123"/>
      <c r="AD603" s="105"/>
      <c r="AE603" s="105"/>
      <c r="AF603" s="24"/>
      <c r="AG603" s="24"/>
      <c r="AH603" s="24"/>
      <c r="AI603" s="24"/>
      <c r="AJ603" s="24"/>
      <c r="AK603" s="24"/>
      <c r="AL603" s="24"/>
      <c r="AM603" s="24"/>
      <c r="AN603" s="24"/>
      <c r="AX603">
        <v>2.87</v>
      </c>
      <c r="AY603" s="55">
        <v>1.9E-2</v>
      </c>
      <c r="AZ603" s="55">
        <v>8.1000000000000003E-2</v>
      </c>
      <c r="BA603" s="55">
        <v>0.13200000000000001</v>
      </c>
      <c r="BB603" s="55">
        <v>0.184</v>
      </c>
      <c r="BC603" s="55">
        <v>0.33100000000000002</v>
      </c>
    </row>
    <row r="604" spans="1:55" ht="13" x14ac:dyDescent="0.3">
      <c r="A604" t="s">
        <v>132</v>
      </c>
      <c r="B604" s="5">
        <v>2.89</v>
      </c>
      <c r="C604" s="5">
        <f t="shared" si="36"/>
        <v>32.89</v>
      </c>
      <c r="D604" s="156"/>
      <c r="E604" s="156"/>
      <c r="F604" s="156">
        <v>1.9E-2</v>
      </c>
      <c r="G604" s="156">
        <v>8.1000000000000003E-2</v>
      </c>
      <c r="H604" s="156">
        <v>0.13200000000000001</v>
      </c>
      <c r="I604" s="156">
        <v>0.184</v>
      </c>
      <c r="J604" s="156">
        <v>0.33100000000000002</v>
      </c>
      <c r="K604" s="156"/>
      <c r="L604" s="156"/>
      <c r="M604" s="156"/>
      <c r="N604" s="156"/>
      <c r="O604" s="156"/>
      <c r="P604" s="2" t="s">
        <v>162</v>
      </c>
      <c r="S604">
        <v>2.79</v>
      </c>
      <c r="T604" s="55">
        <v>1.9E-2</v>
      </c>
      <c r="U604" s="55">
        <v>8.1000000000000003E-2</v>
      </c>
      <c r="V604" s="55">
        <v>0.13200000000000001</v>
      </c>
      <c r="W604" s="55">
        <v>0.184</v>
      </c>
      <c r="X604" s="55">
        <v>0.33100000000000002</v>
      </c>
      <c r="Y604" s="102"/>
      <c r="Z604" s="24"/>
      <c r="AA604" s="123"/>
      <c r="AD604" s="105"/>
      <c r="AE604" s="105"/>
      <c r="AF604" s="24"/>
      <c r="AG604" s="24"/>
      <c r="AH604" s="24"/>
      <c r="AI604" s="24"/>
      <c r="AJ604" s="24"/>
      <c r="AK604" s="24"/>
      <c r="AL604" s="24"/>
      <c r="AM604" s="24"/>
      <c r="AN604" s="24"/>
      <c r="AX604">
        <v>2.88</v>
      </c>
      <c r="AY604" s="55">
        <v>1.9E-2</v>
      </c>
      <c r="AZ604" s="55">
        <v>8.1000000000000003E-2</v>
      </c>
      <c r="BA604" s="55">
        <v>0.13200000000000001</v>
      </c>
      <c r="BB604" s="55">
        <v>0.184</v>
      </c>
      <c r="BC604" s="55">
        <v>0.33100000000000002</v>
      </c>
    </row>
    <row r="605" spans="1:55" ht="13" x14ac:dyDescent="0.3">
      <c r="A605" t="s">
        <v>132</v>
      </c>
      <c r="B605" s="5">
        <v>2.9</v>
      </c>
      <c r="C605" s="5">
        <f t="shared" si="36"/>
        <v>32.9</v>
      </c>
      <c r="D605" s="156"/>
      <c r="E605" s="156"/>
      <c r="F605" s="156">
        <v>1.9E-2</v>
      </c>
      <c r="G605" s="156">
        <v>8.1000000000000003E-2</v>
      </c>
      <c r="H605" s="156">
        <v>0.13200000000000001</v>
      </c>
      <c r="I605" s="156">
        <v>0.184</v>
      </c>
      <c r="J605" s="156">
        <v>0.33100000000000002</v>
      </c>
      <c r="K605" s="156"/>
      <c r="L605" s="156"/>
      <c r="M605" s="156"/>
      <c r="N605" s="156"/>
      <c r="O605" s="156"/>
      <c r="P605" s="2" t="s">
        <v>162</v>
      </c>
      <c r="S605">
        <v>2.8</v>
      </c>
      <c r="T605" s="55">
        <v>1.9E-2</v>
      </c>
      <c r="U605" s="55">
        <v>8.1000000000000003E-2</v>
      </c>
      <c r="V605" s="55">
        <v>0.13200000000000001</v>
      </c>
      <c r="W605" s="55">
        <v>0.184</v>
      </c>
      <c r="X605" s="55">
        <v>0.33100000000000002</v>
      </c>
      <c r="Y605" s="102"/>
      <c r="Z605" s="24"/>
      <c r="AA605" s="123"/>
      <c r="AD605" s="105"/>
      <c r="AE605" s="105"/>
      <c r="AF605" s="24"/>
      <c r="AG605" s="24"/>
      <c r="AH605" s="24"/>
      <c r="AI605" s="24"/>
      <c r="AJ605" s="24"/>
      <c r="AK605" s="24"/>
      <c r="AL605" s="24"/>
      <c r="AM605" s="24"/>
      <c r="AN605" s="24"/>
      <c r="AX605">
        <v>2.89</v>
      </c>
      <c r="AY605" s="55">
        <v>1.9E-2</v>
      </c>
      <c r="AZ605" s="55">
        <v>8.1000000000000003E-2</v>
      </c>
      <c r="BA605" s="55">
        <v>0.13200000000000001</v>
      </c>
      <c r="BB605" s="55">
        <v>0.184</v>
      </c>
      <c r="BC605" s="55">
        <v>0.33100000000000002</v>
      </c>
    </row>
    <row r="606" spans="1:55" ht="13" x14ac:dyDescent="0.3">
      <c r="A606" t="s">
        <v>132</v>
      </c>
      <c r="B606" s="5">
        <v>2.91</v>
      </c>
      <c r="C606" s="5">
        <f t="shared" si="36"/>
        <v>32.909999999999997</v>
      </c>
      <c r="D606" s="156"/>
      <c r="E606" s="156"/>
      <c r="F606" s="156">
        <v>1.9E-2</v>
      </c>
      <c r="G606" s="156">
        <v>8.1000000000000003E-2</v>
      </c>
      <c r="H606" s="156">
        <v>0.13200000000000001</v>
      </c>
      <c r="I606" s="156">
        <v>0.184</v>
      </c>
      <c r="J606" s="156">
        <v>0.33100000000000002</v>
      </c>
      <c r="K606" s="156"/>
      <c r="L606" s="156"/>
      <c r="M606" s="156"/>
      <c r="N606" s="156"/>
      <c r="O606" s="156"/>
      <c r="P606" s="2" t="s">
        <v>162</v>
      </c>
      <c r="S606">
        <v>2.81</v>
      </c>
      <c r="T606" s="55">
        <v>1.9E-2</v>
      </c>
      <c r="U606" s="55">
        <v>8.1000000000000003E-2</v>
      </c>
      <c r="V606" s="55">
        <v>0.13200000000000001</v>
      </c>
      <c r="W606" s="55">
        <v>0.184</v>
      </c>
      <c r="X606" s="55">
        <v>0.33100000000000002</v>
      </c>
      <c r="Y606" s="102"/>
      <c r="Z606" s="24"/>
      <c r="AA606" s="123"/>
      <c r="AD606" s="105"/>
      <c r="AE606" s="105"/>
      <c r="AF606" s="24"/>
      <c r="AG606" s="24"/>
      <c r="AH606" s="24"/>
      <c r="AI606" s="24"/>
      <c r="AJ606" s="24"/>
      <c r="AK606" s="24"/>
      <c r="AL606" s="24"/>
      <c r="AM606" s="24"/>
      <c r="AN606" s="24"/>
      <c r="AX606">
        <v>2.9</v>
      </c>
      <c r="AY606" s="55">
        <v>1.9E-2</v>
      </c>
      <c r="AZ606" s="55">
        <v>8.1000000000000003E-2</v>
      </c>
      <c r="BA606" s="55">
        <v>0.13200000000000001</v>
      </c>
      <c r="BB606" s="55">
        <v>0.184</v>
      </c>
      <c r="BC606" s="55">
        <v>0.33100000000000002</v>
      </c>
    </row>
    <row r="607" spans="1:55" ht="13" x14ac:dyDescent="0.3">
      <c r="A607" t="s">
        <v>132</v>
      </c>
      <c r="B607" s="5">
        <v>2.92</v>
      </c>
      <c r="C607" s="5">
        <f t="shared" si="36"/>
        <v>32.92</v>
      </c>
      <c r="D607" s="156"/>
      <c r="E607" s="156"/>
      <c r="F607" s="156">
        <v>1.9E-2</v>
      </c>
      <c r="G607" s="156">
        <v>8.1000000000000003E-2</v>
      </c>
      <c r="H607" s="156">
        <v>0.13200000000000001</v>
      </c>
      <c r="I607" s="156">
        <v>0.184</v>
      </c>
      <c r="J607" s="156">
        <v>0.33100000000000002</v>
      </c>
      <c r="K607" s="156"/>
      <c r="L607" s="156"/>
      <c r="M607" s="156"/>
      <c r="N607" s="156"/>
      <c r="O607" s="156"/>
      <c r="P607" s="2" t="s">
        <v>162</v>
      </c>
      <c r="S607">
        <v>2.82</v>
      </c>
      <c r="T607" s="55">
        <v>1.9E-2</v>
      </c>
      <c r="U607" s="55">
        <v>8.1000000000000003E-2</v>
      </c>
      <c r="V607" s="55">
        <v>0.13200000000000001</v>
      </c>
      <c r="W607" s="55">
        <v>0.184</v>
      </c>
      <c r="X607" s="55">
        <v>0.33100000000000002</v>
      </c>
      <c r="Y607" s="102"/>
      <c r="Z607" s="24"/>
      <c r="AA607" s="123"/>
      <c r="AD607" s="105"/>
      <c r="AE607" s="105"/>
      <c r="AF607" s="24"/>
      <c r="AG607" s="24"/>
      <c r="AH607" s="24"/>
      <c r="AI607" s="24"/>
      <c r="AJ607" s="24"/>
      <c r="AK607" s="24"/>
      <c r="AL607" s="24"/>
      <c r="AM607" s="24"/>
      <c r="AN607" s="24"/>
      <c r="AX607">
        <v>2.91</v>
      </c>
      <c r="AY607" s="55">
        <v>1.9E-2</v>
      </c>
      <c r="AZ607" s="55">
        <v>8.1000000000000003E-2</v>
      </c>
      <c r="BA607" s="55">
        <v>0.13200000000000001</v>
      </c>
      <c r="BB607" s="55">
        <v>0.184</v>
      </c>
      <c r="BC607" s="55">
        <v>0.33100000000000002</v>
      </c>
    </row>
    <row r="608" spans="1:55" ht="13" x14ac:dyDescent="0.3">
      <c r="A608" t="s">
        <v>132</v>
      </c>
      <c r="B608" s="5">
        <v>2.93</v>
      </c>
      <c r="C608" s="5">
        <f t="shared" si="36"/>
        <v>32.93</v>
      </c>
      <c r="D608" s="156"/>
      <c r="E608" s="156"/>
      <c r="F608" s="156">
        <v>1.9E-2</v>
      </c>
      <c r="G608" s="156">
        <v>8.1000000000000003E-2</v>
      </c>
      <c r="H608" s="156">
        <v>0.13200000000000001</v>
      </c>
      <c r="I608" s="156">
        <v>0.184</v>
      </c>
      <c r="J608" s="156">
        <v>0.33100000000000002</v>
      </c>
      <c r="K608" s="156"/>
      <c r="L608" s="156"/>
      <c r="M608" s="156"/>
      <c r="N608" s="156"/>
      <c r="O608" s="156"/>
      <c r="P608" s="2" t="s">
        <v>162</v>
      </c>
      <c r="S608">
        <v>2.83</v>
      </c>
      <c r="T608" s="55">
        <v>1.9E-2</v>
      </c>
      <c r="U608" s="55">
        <v>8.1000000000000003E-2</v>
      </c>
      <c r="V608" s="55">
        <v>0.13200000000000001</v>
      </c>
      <c r="W608" s="55">
        <v>0.184</v>
      </c>
      <c r="X608" s="55">
        <v>0.33100000000000002</v>
      </c>
      <c r="Y608" s="102"/>
      <c r="Z608" s="24"/>
      <c r="AA608" s="123"/>
      <c r="AD608" s="105"/>
      <c r="AE608" s="105"/>
      <c r="AF608" s="24"/>
      <c r="AG608" s="24"/>
      <c r="AH608" s="24"/>
      <c r="AI608" s="24"/>
      <c r="AJ608" s="24"/>
      <c r="AK608" s="24"/>
      <c r="AL608" s="24"/>
      <c r="AM608" s="24"/>
      <c r="AN608" s="24"/>
      <c r="AX608">
        <v>2.92</v>
      </c>
      <c r="AY608" s="55">
        <v>1.9E-2</v>
      </c>
      <c r="AZ608" s="55">
        <v>8.1000000000000003E-2</v>
      </c>
      <c r="BA608" s="55">
        <v>0.13200000000000001</v>
      </c>
      <c r="BB608" s="55">
        <v>0.184</v>
      </c>
      <c r="BC608" s="55">
        <v>0.33100000000000002</v>
      </c>
    </row>
    <row r="609" spans="1:55" ht="13" x14ac:dyDescent="0.3">
      <c r="A609" t="s">
        <v>132</v>
      </c>
      <c r="B609" s="5">
        <v>2.94</v>
      </c>
      <c r="C609" s="5">
        <f t="shared" si="36"/>
        <v>32.94</v>
      </c>
      <c r="D609" s="156"/>
      <c r="E609" s="156"/>
      <c r="F609" s="156">
        <v>1.9E-2</v>
      </c>
      <c r="G609" s="156">
        <v>8.1000000000000003E-2</v>
      </c>
      <c r="H609" s="156">
        <v>0.13200000000000001</v>
      </c>
      <c r="I609" s="156">
        <v>0.184</v>
      </c>
      <c r="J609" s="156">
        <v>0.33100000000000002</v>
      </c>
      <c r="K609" s="156"/>
      <c r="L609" s="156"/>
      <c r="M609" s="156"/>
      <c r="N609" s="156"/>
      <c r="O609" s="156"/>
      <c r="P609" s="2" t="s">
        <v>162</v>
      </c>
      <c r="S609">
        <v>2.84</v>
      </c>
      <c r="T609" s="55">
        <v>1.9E-2</v>
      </c>
      <c r="U609" s="55">
        <v>8.1000000000000003E-2</v>
      </c>
      <c r="V609" s="55">
        <v>0.13200000000000001</v>
      </c>
      <c r="W609" s="55">
        <v>0.184</v>
      </c>
      <c r="X609" s="55">
        <v>0.33100000000000002</v>
      </c>
      <c r="Y609" s="102"/>
      <c r="Z609" s="24"/>
      <c r="AA609" s="123"/>
      <c r="AD609" s="105"/>
      <c r="AE609" s="105"/>
      <c r="AF609" s="24"/>
      <c r="AG609" s="24"/>
      <c r="AH609" s="24"/>
      <c r="AI609" s="24"/>
      <c r="AJ609" s="24"/>
      <c r="AK609" s="24"/>
      <c r="AL609" s="24"/>
      <c r="AM609" s="24"/>
      <c r="AN609" s="24"/>
      <c r="AX609">
        <v>2.93</v>
      </c>
      <c r="AY609" s="55">
        <v>1.9E-2</v>
      </c>
      <c r="AZ609" s="55">
        <v>8.1000000000000003E-2</v>
      </c>
      <c r="BA609" s="55">
        <v>0.13200000000000001</v>
      </c>
      <c r="BB609" s="55">
        <v>0.184</v>
      </c>
      <c r="BC609" s="55">
        <v>0.33100000000000002</v>
      </c>
    </row>
    <row r="610" spans="1:55" ht="13" x14ac:dyDescent="0.3">
      <c r="A610" t="s">
        <v>132</v>
      </c>
      <c r="B610" s="5">
        <v>2.95</v>
      </c>
      <c r="C610" s="5">
        <f t="shared" si="36"/>
        <v>32.950000000000003</v>
      </c>
      <c r="D610" s="156"/>
      <c r="E610" s="156"/>
      <c r="F610" s="156">
        <v>1.9E-2</v>
      </c>
      <c r="G610" s="156">
        <v>8.1000000000000003E-2</v>
      </c>
      <c r="H610" s="156">
        <v>0.13200000000000001</v>
      </c>
      <c r="I610" s="156">
        <v>0.184</v>
      </c>
      <c r="J610" s="156">
        <v>0.33100000000000002</v>
      </c>
      <c r="K610" s="156"/>
      <c r="L610" s="156"/>
      <c r="M610" s="156"/>
      <c r="N610" s="156"/>
      <c r="O610" s="156"/>
      <c r="P610" s="2" t="s">
        <v>162</v>
      </c>
      <c r="S610">
        <v>2.85</v>
      </c>
      <c r="T610" s="55">
        <v>1.9E-2</v>
      </c>
      <c r="U610" s="55">
        <v>8.1000000000000003E-2</v>
      </c>
      <c r="V610" s="55">
        <v>0.13200000000000001</v>
      </c>
      <c r="W610" s="55">
        <v>0.184</v>
      </c>
      <c r="X610" s="55">
        <v>0.33100000000000002</v>
      </c>
      <c r="Y610" s="102"/>
      <c r="Z610" s="24"/>
      <c r="AA610" s="123"/>
      <c r="AD610" s="105"/>
      <c r="AE610" s="105"/>
      <c r="AF610" s="24"/>
      <c r="AG610" s="24"/>
      <c r="AH610" s="24"/>
      <c r="AI610" s="24"/>
      <c r="AJ610" s="24"/>
      <c r="AK610" s="24"/>
      <c r="AL610" s="24"/>
      <c r="AM610" s="24"/>
      <c r="AN610" s="24"/>
      <c r="AX610">
        <v>2.94</v>
      </c>
      <c r="AY610" s="55">
        <v>1.9E-2</v>
      </c>
      <c r="AZ610" s="55">
        <v>8.1000000000000003E-2</v>
      </c>
      <c r="BA610" s="55">
        <v>0.13200000000000001</v>
      </c>
      <c r="BB610" s="55">
        <v>0.184</v>
      </c>
      <c r="BC610" s="55">
        <v>0.33100000000000002</v>
      </c>
    </row>
    <row r="611" spans="1:55" ht="13" x14ac:dyDescent="0.3">
      <c r="A611" t="s">
        <v>132</v>
      </c>
      <c r="B611" s="5">
        <v>2.96</v>
      </c>
      <c r="C611" s="5">
        <f t="shared" si="36"/>
        <v>32.96</v>
      </c>
      <c r="D611" s="156"/>
      <c r="E611" s="156"/>
      <c r="F611" s="156">
        <v>1.9E-2</v>
      </c>
      <c r="G611" s="156">
        <v>8.1000000000000003E-2</v>
      </c>
      <c r="H611" s="156">
        <v>0.13200000000000001</v>
      </c>
      <c r="I611" s="156">
        <v>0.184</v>
      </c>
      <c r="J611" s="156">
        <v>0.33100000000000002</v>
      </c>
      <c r="K611" s="156"/>
      <c r="L611" s="156"/>
      <c r="M611" s="156"/>
      <c r="N611" s="156"/>
      <c r="O611" s="156"/>
      <c r="P611" s="2" t="s">
        <v>162</v>
      </c>
      <c r="S611">
        <v>2.86</v>
      </c>
      <c r="T611" s="55">
        <v>1.9E-2</v>
      </c>
      <c r="U611" s="55">
        <v>8.1000000000000003E-2</v>
      </c>
      <c r="V611" s="55">
        <v>0.13200000000000001</v>
      </c>
      <c r="W611" s="55">
        <v>0.184</v>
      </c>
      <c r="X611" s="55">
        <v>0.33100000000000002</v>
      </c>
      <c r="Y611" s="102"/>
      <c r="Z611" s="24"/>
      <c r="AA611" s="123"/>
      <c r="AD611" s="105"/>
      <c r="AE611" s="105"/>
      <c r="AF611" s="24"/>
      <c r="AG611" s="24"/>
      <c r="AH611" s="24"/>
      <c r="AI611" s="24"/>
      <c r="AJ611" s="24"/>
      <c r="AK611" s="24"/>
      <c r="AL611" s="24"/>
      <c r="AM611" s="24"/>
      <c r="AN611" s="24"/>
      <c r="AX611">
        <v>2.95</v>
      </c>
      <c r="AY611" s="55">
        <v>1.9E-2</v>
      </c>
      <c r="AZ611" s="55">
        <v>8.1000000000000003E-2</v>
      </c>
      <c r="BA611" s="55">
        <v>0.13200000000000001</v>
      </c>
      <c r="BB611" s="55">
        <v>0.184</v>
      </c>
      <c r="BC611" s="55">
        <v>0.33100000000000002</v>
      </c>
    </row>
    <row r="612" spans="1:55" ht="13" x14ac:dyDescent="0.3">
      <c r="A612" t="s">
        <v>132</v>
      </c>
      <c r="B612" s="5">
        <v>2.97</v>
      </c>
      <c r="C612" s="5">
        <f t="shared" si="36"/>
        <v>32.97</v>
      </c>
      <c r="D612" s="156"/>
      <c r="E612" s="156"/>
      <c r="F612" s="156">
        <v>1.9E-2</v>
      </c>
      <c r="G612" s="156">
        <v>8.1000000000000003E-2</v>
      </c>
      <c r="H612" s="156">
        <v>0.13200000000000001</v>
      </c>
      <c r="I612" s="156">
        <v>0.184</v>
      </c>
      <c r="J612" s="156">
        <v>0.33100000000000002</v>
      </c>
      <c r="K612" s="156"/>
      <c r="L612" s="156"/>
      <c r="M612" s="156"/>
      <c r="N612" s="156"/>
      <c r="O612" s="156"/>
      <c r="P612" s="2" t="s">
        <v>162</v>
      </c>
      <c r="S612">
        <v>2.87</v>
      </c>
      <c r="T612" s="55">
        <v>1.9E-2</v>
      </c>
      <c r="U612" s="55">
        <v>8.1000000000000003E-2</v>
      </c>
      <c r="V612" s="55">
        <v>0.13200000000000001</v>
      </c>
      <c r="W612" s="55">
        <v>0.184</v>
      </c>
      <c r="X612" s="55">
        <v>0.33100000000000002</v>
      </c>
      <c r="Y612" s="102"/>
      <c r="Z612" s="24"/>
      <c r="AA612" s="123"/>
      <c r="AD612" s="105"/>
      <c r="AE612" s="105"/>
      <c r="AF612" s="24"/>
      <c r="AG612" s="24"/>
      <c r="AH612" s="24"/>
      <c r="AI612" s="24"/>
      <c r="AJ612" s="24"/>
      <c r="AK612" s="24"/>
      <c r="AL612" s="24"/>
      <c r="AM612" s="24"/>
      <c r="AN612" s="24"/>
      <c r="AX612">
        <v>2.96</v>
      </c>
      <c r="AY612" s="55">
        <v>1.9E-2</v>
      </c>
      <c r="AZ612" s="55">
        <v>8.1000000000000003E-2</v>
      </c>
      <c r="BA612" s="55">
        <v>0.13200000000000001</v>
      </c>
      <c r="BB612" s="55">
        <v>0.184</v>
      </c>
      <c r="BC612" s="55">
        <v>0.33100000000000002</v>
      </c>
    </row>
    <row r="613" spans="1:55" ht="13" x14ac:dyDescent="0.3">
      <c r="A613" t="s">
        <v>132</v>
      </c>
      <c r="B613" s="5">
        <v>2.98</v>
      </c>
      <c r="C613" s="5">
        <f t="shared" si="36"/>
        <v>32.979999999999997</v>
      </c>
      <c r="D613" s="156"/>
      <c r="E613" s="156"/>
      <c r="F613" s="156">
        <v>1.9E-2</v>
      </c>
      <c r="G613" s="156">
        <v>8.1000000000000003E-2</v>
      </c>
      <c r="H613" s="156">
        <v>0.13200000000000001</v>
      </c>
      <c r="I613" s="156">
        <v>0.184</v>
      </c>
      <c r="J613" s="156">
        <v>0.33100000000000002</v>
      </c>
      <c r="K613" s="156"/>
      <c r="L613" s="156"/>
      <c r="M613" s="156"/>
      <c r="N613" s="156"/>
      <c r="O613" s="156"/>
      <c r="P613" s="2" t="s">
        <v>162</v>
      </c>
      <c r="S613">
        <v>2.88</v>
      </c>
      <c r="T613" s="55">
        <v>1.9E-2</v>
      </c>
      <c r="U613" s="55">
        <v>8.1000000000000003E-2</v>
      </c>
      <c r="V613" s="55">
        <v>0.13200000000000001</v>
      </c>
      <c r="W613" s="55">
        <v>0.184</v>
      </c>
      <c r="X613" s="55">
        <v>0.33100000000000002</v>
      </c>
      <c r="Y613" s="102"/>
      <c r="Z613" s="24"/>
      <c r="AA613" s="123"/>
      <c r="AD613" s="105"/>
      <c r="AE613" s="105"/>
      <c r="AF613" s="24"/>
      <c r="AG613" s="24"/>
      <c r="AH613" s="24"/>
      <c r="AI613" s="24"/>
      <c r="AJ613" s="24"/>
      <c r="AK613" s="24"/>
      <c r="AL613" s="24"/>
      <c r="AM613" s="24"/>
      <c r="AN613" s="24"/>
      <c r="AX613">
        <v>2.97</v>
      </c>
      <c r="AY613" s="55">
        <v>1.9E-2</v>
      </c>
      <c r="AZ613" s="55">
        <v>8.1000000000000003E-2</v>
      </c>
      <c r="BA613" s="55">
        <v>0.13200000000000001</v>
      </c>
      <c r="BB613" s="55">
        <v>0.184</v>
      </c>
      <c r="BC613" s="55">
        <v>0.33100000000000002</v>
      </c>
    </row>
    <row r="614" spans="1:55" ht="13" x14ac:dyDescent="0.3">
      <c r="A614" t="s">
        <v>132</v>
      </c>
      <c r="B614" s="5">
        <v>2.99</v>
      </c>
      <c r="C614" s="5">
        <f t="shared" si="36"/>
        <v>32.99</v>
      </c>
      <c r="D614" s="156"/>
      <c r="E614" s="156"/>
      <c r="F614" s="156">
        <v>1.9E-2</v>
      </c>
      <c r="G614" s="156">
        <v>8.1000000000000003E-2</v>
      </c>
      <c r="H614" s="156">
        <v>0.13200000000000001</v>
      </c>
      <c r="I614" s="156">
        <v>0.184</v>
      </c>
      <c r="J614" s="156">
        <v>0.33100000000000002</v>
      </c>
      <c r="K614" s="156"/>
      <c r="L614" s="156"/>
      <c r="M614" s="156"/>
      <c r="N614" s="156"/>
      <c r="O614" s="156"/>
      <c r="P614" s="2" t="s">
        <v>162</v>
      </c>
      <c r="S614">
        <v>2.89</v>
      </c>
      <c r="T614" s="55">
        <v>1.9E-2</v>
      </c>
      <c r="U614" s="55">
        <v>8.1000000000000003E-2</v>
      </c>
      <c r="V614" s="55">
        <v>0.13200000000000001</v>
      </c>
      <c r="W614" s="55">
        <v>0.184</v>
      </c>
      <c r="X614" s="55">
        <v>0.33100000000000002</v>
      </c>
      <c r="Y614" s="102"/>
      <c r="Z614" s="24"/>
      <c r="AA614" s="123"/>
      <c r="AD614" s="105"/>
      <c r="AE614" s="105"/>
      <c r="AF614" s="24"/>
      <c r="AG614" s="24"/>
      <c r="AH614" s="24"/>
      <c r="AI614" s="24"/>
      <c r="AJ614" s="24"/>
      <c r="AK614" s="24"/>
      <c r="AL614" s="24"/>
      <c r="AM614" s="24"/>
      <c r="AN614" s="24"/>
      <c r="AX614">
        <v>2.98</v>
      </c>
      <c r="AY614" s="55">
        <v>1.9E-2</v>
      </c>
      <c r="AZ614" s="55">
        <v>8.1000000000000003E-2</v>
      </c>
      <c r="BA614" s="55">
        <v>0.13200000000000001</v>
      </c>
      <c r="BB614" s="55">
        <v>0.184</v>
      </c>
      <c r="BC614" s="55">
        <v>0.33100000000000002</v>
      </c>
    </row>
    <row r="615" spans="1:55" ht="13" x14ac:dyDescent="0.3">
      <c r="A615" t="s">
        <v>132</v>
      </c>
      <c r="B615" s="5">
        <v>3</v>
      </c>
      <c r="C615" s="5">
        <f t="shared" si="36"/>
        <v>33</v>
      </c>
      <c r="D615" s="156"/>
      <c r="E615" s="156"/>
      <c r="F615" s="156">
        <v>1.9E-2</v>
      </c>
      <c r="G615" s="156">
        <v>8.1000000000000003E-2</v>
      </c>
      <c r="H615" s="156">
        <v>0.13200000000000001</v>
      </c>
      <c r="I615" s="156">
        <v>0.184</v>
      </c>
      <c r="J615" s="156">
        <v>0.33100000000000002</v>
      </c>
      <c r="K615" s="156"/>
      <c r="L615" s="156"/>
      <c r="M615" s="156"/>
      <c r="N615" s="156"/>
      <c r="O615" s="156"/>
      <c r="P615" s="2" t="s">
        <v>162</v>
      </c>
      <c r="S615">
        <v>2.9</v>
      </c>
      <c r="T615" s="55">
        <v>1.9E-2</v>
      </c>
      <c r="U615" s="55">
        <v>8.1000000000000003E-2</v>
      </c>
      <c r="V615" s="55">
        <v>0.13200000000000001</v>
      </c>
      <c r="W615" s="55">
        <v>0.184</v>
      </c>
      <c r="X615" s="55">
        <v>0.33100000000000002</v>
      </c>
      <c r="Y615" s="102"/>
      <c r="Z615" s="24"/>
      <c r="AA615" s="123"/>
      <c r="AD615" s="105"/>
      <c r="AE615" s="105"/>
      <c r="AF615" s="24"/>
      <c r="AG615" s="24"/>
      <c r="AH615" s="24"/>
      <c r="AI615" s="24"/>
      <c r="AJ615" s="24"/>
      <c r="AK615" s="24"/>
      <c r="AL615" s="24"/>
      <c r="AM615" s="24"/>
      <c r="AN615" s="24"/>
      <c r="AX615">
        <v>2.99</v>
      </c>
      <c r="AY615" s="55">
        <v>1.9E-2</v>
      </c>
      <c r="AZ615" s="55">
        <v>8.1000000000000003E-2</v>
      </c>
      <c r="BA615" s="55">
        <v>0.13200000000000001</v>
      </c>
      <c r="BB615" s="55">
        <v>0.184</v>
      </c>
      <c r="BC615" s="55">
        <v>0.33100000000000002</v>
      </c>
    </row>
    <row r="616" spans="1:55" ht="13" x14ac:dyDescent="0.3">
      <c r="S616">
        <v>2.91</v>
      </c>
      <c r="T616" s="55">
        <v>1.9E-2</v>
      </c>
      <c r="U616" s="55">
        <v>8.1000000000000003E-2</v>
      </c>
      <c r="V616" s="55">
        <v>0.13200000000000001</v>
      </c>
      <c r="W616" s="55">
        <v>0.184</v>
      </c>
      <c r="X616" s="55">
        <v>0.33100000000000002</v>
      </c>
      <c r="Z616" s="24"/>
      <c r="AD616" s="105"/>
      <c r="AE616" s="105"/>
      <c r="AF616" s="24"/>
      <c r="AG616" s="24"/>
      <c r="AH616" s="24"/>
      <c r="AI616" s="24"/>
      <c r="AJ616" s="24"/>
      <c r="AK616" s="24"/>
      <c r="AL616" s="24"/>
      <c r="AM616" s="24"/>
      <c r="AN616" s="24"/>
      <c r="AX616">
        <v>3</v>
      </c>
      <c r="AY616" s="55">
        <v>1.9E-2</v>
      </c>
      <c r="AZ616" s="55">
        <v>8.1000000000000003E-2</v>
      </c>
      <c r="BA616" s="55">
        <v>0.13200000000000001</v>
      </c>
      <c r="BB616" s="55">
        <v>0.184</v>
      </c>
      <c r="BC616" s="55">
        <v>0.33100000000000002</v>
      </c>
    </row>
    <row r="617" spans="1:55" ht="13.5" thickBot="1" x14ac:dyDescent="0.35">
      <c r="A617" t="s">
        <v>133</v>
      </c>
      <c r="B617" s="5">
        <v>0</v>
      </c>
      <c r="C617" s="5">
        <f>VALUE(SUBSTITUTE(4&amp;B617," ",""))</f>
        <v>40</v>
      </c>
      <c r="F617" s="156"/>
      <c r="G617" s="156"/>
      <c r="H617" s="156"/>
      <c r="I617" s="156"/>
      <c r="J617" s="156"/>
      <c r="K617" s="156"/>
      <c r="L617" s="156"/>
      <c r="M617" s="156"/>
      <c r="N617" s="156"/>
      <c r="O617" s="156"/>
      <c r="P617" s="2" t="s">
        <v>162</v>
      </c>
      <c r="R617" s="22"/>
      <c r="S617">
        <v>2.92</v>
      </c>
      <c r="T617" s="55">
        <v>1.9E-2</v>
      </c>
      <c r="U617" s="55">
        <v>8.1000000000000003E-2</v>
      </c>
      <c r="V617" s="55">
        <v>0.13200000000000001</v>
      </c>
      <c r="W617" s="55">
        <v>0.184</v>
      </c>
      <c r="X617" s="55">
        <v>0.33100000000000002</v>
      </c>
      <c r="Y617" s="102"/>
      <c r="AA617" s="328" t="s">
        <v>169</v>
      </c>
      <c r="AB617" s="328"/>
      <c r="AC617" s="328"/>
      <c r="AD617" s="328"/>
      <c r="AF617" s="24"/>
      <c r="AG617" s="24"/>
      <c r="AH617" s="24"/>
      <c r="AI617" s="24"/>
      <c r="AJ617" s="24"/>
      <c r="AK617" s="24"/>
      <c r="AL617" s="24"/>
      <c r="AM617" s="24"/>
      <c r="AN617" s="24"/>
    </row>
    <row r="618" spans="1:55" ht="30.5" thickBot="1" x14ac:dyDescent="0.35">
      <c r="A618" t="s">
        <v>133</v>
      </c>
      <c r="B618" s="5">
        <v>0.53</v>
      </c>
      <c r="C618" s="5">
        <f t="shared" ref="C618:C681" si="37">VALUE(SUBSTITUTE(4&amp;B618," ",""))</f>
        <v>40.53</v>
      </c>
      <c r="D618" s="156"/>
      <c r="E618" s="156"/>
      <c r="F618" s="55">
        <v>0.06</v>
      </c>
      <c r="G618" s="55">
        <v>0.104</v>
      </c>
      <c r="H618" s="55">
        <v>0.17</v>
      </c>
      <c r="I618" s="55">
        <v>0.23699999999999999</v>
      </c>
      <c r="J618" s="55">
        <v>0.30399999999999999</v>
      </c>
      <c r="K618" s="156"/>
      <c r="L618" s="156"/>
      <c r="M618" s="156"/>
      <c r="N618" s="156"/>
      <c r="O618" s="156"/>
      <c r="P618" s="2" t="s">
        <v>162</v>
      </c>
      <c r="S618">
        <v>2.93</v>
      </c>
      <c r="T618" s="55">
        <v>1.9E-2</v>
      </c>
      <c r="U618" s="55">
        <v>8.1000000000000003E-2</v>
      </c>
      <c r="V618" s="55">
        <v>0.13200000000000001</v>
      </c>
      <c r="W618" s="55">
        <v>0.184</v>
      </c>
      <c r="X618" s="55">
        <v>0.33100000000000002</v>
      </c>
      <c r="Y618" s="102"/>
      <c r="Z618" s="124" t="s">
        <v>84</v>
      </c>
      <c r="AA618" s="125" t="s">
        <v>163</v>
      </c>
      <c r="AB618" s="125" t="s">
        <v>170</v>
      </c>
      <c r="AC618" s="125" t="s">
        <v>165</v>
      </c>
      <c r="AD618" s="125" t="s">
        <v>171</v>
      </c>
      <c r="AE618" s="125" t="s">
        <v>167</v>
      </c>
      <c r="AF618" s="24"/>
      <c r="AG618" s="24"/>
      <c r="AH618" s="24"/>
      <c r="AI618" s="24"/>
      <c r="AJ618" s="24"/>
      <c r="AK618" s="24"/>
      <c r="AL618" s="24"/>
      <c r="AM618" s="24"/>
      <c r="AN618" s="24"/>
    </row>
    <row r="619" spans="1:55" ht="16" thickBot="1" x14ac:dyDescent="0.35">
      <c r="A619" t="s">
        <v>133</v>
      </c>
      <c r="B619" s="5">
        <v>0.54</v>
      </c>
      <c r="C619" s="5">
        <f t="shared" si="37"/>
        <v>40.54</v>
      </c>
      <c r="D619" s="156"/>
      <c r="E619" s="156"/>
      <c r="F619" s="55">
        <v>5.8999999999999997E-2</v>
      </c>
      <c r="G619" s="55">
        <v>0.10199999999999999</v>
      </c>
      <c r="H619" s="55">
        <v>0.16700000000000001</v>
      </c>
      <c r="I619" s="55">
        <v>0.23300000000000001</v>
      </c>
      <c r="J619" s="55">
        <v>0.29899999999999999</v>
      </c>
      <c r="K619" s="156"/>
      <c r="L619" s="156"/>
      <c r="M619" s="156"/>
      <c r="N619" s="156"/>
      <c r="O619" s="156"/>
      <c r="P619" s="2" t="s">
        <v>162</v>
      </c>
      <c r="S619">
        <v>2.94</v>
      </c>
      <c r="T619" s="55">
        <v>1.9E-2</v>
      </c>
      <c r="U619" s="55">
        <v>8.1000000000000003E-2</v>
      </c>
      <c r="V619" s="55">
        <v>0.13200000000000001</v>
      </c>
      <c r="W619" s="55">
        <v>0.184</v>
      </c>
      <c r="X619" s="55">
        <v>0.33100000000000002</v>
      </c>
      <c r="Y619" s="102"/>
      <c r="Z619" s="126">
        <v>0.53</v>
      </c>
      <c r="AA619" s="127">
        <v>0.06</v>
      </c>
      <c r="AB619" s="127">
        <v>0.104</v>
      </c>
      <c r="AC619" s="127">
        <v>0.17</v>
      </c>
      <c r="AD619" s="127">
        <v>0.23699999999999999</v>
      </c>
      <c r="AE619" s="127">
        <v>0.30399999999999999</v>
      </c>
      <c r="AF619" s="24"/>
      <c r="AG619" s="24"/>
      <c r="AH619" s="24"/>
      <c r="AI619" s="24"/>
      <c r="AJ619" s="24"/>
      <c r="AK619" s="24"/>
      <c r="AL619" s="24"/>
      <c r="AM619" s="24"/>
      <c r="AN619" s="24"/>
    </row>
    <row r="620" spans="1:55" ht="16" thickBot="1" x14ac:dyDescent="0.35">
      <c r="A620" t="s">
        <v>133</v>
      </c>
      <c r="B620" s="5">
        <v>0.55000000000000004</v>
      </c>
      <c r="C620" s="5">
        <f t="shared" si="37"/>
        <v>40.549999999999997</v>
      </c>
      <c r="D620" s="156"/>
      <c r="E620" s="156"/>
      <c r="F620" s="55">
        <v>5.8000000000000003E-2</v>
      </c>
      <c r="G620" s="55">
        <v>0.1</v>
      </c>
      <c r="H620" s="55">
        <v>0.16500000000000001</v>
      </c>
      <c r="I620" s="55">
        <v>0.23</v>
      </c>
      <c r="J620" s="55">
        <v>0.29499999999999998</v>
      </c>
      <c r="K620" s="156"/>
      <c r="L620" s="156"/>
      <c r="M620" s="156"/>
      <c r="N620" s="156"/>
      <c r="O620" s="156"/>
      <c r="P620" s="2" t="s">
        <v>162</v>
      </c>
      <c r="S620">
        <v>2.95</v>
      </c>
      <c r="T620" s="55">
        <v>1.9E-2</v>
      </c>
      <c r="U620" s="55">
        <v>8.1000000000000003E-2</v>
      </c>
      <c r="V620" s="55">
        <v>0.13200000000000001</v>
      </c>
      <c r="W620" s="55">
        <v>0.184</v>
      </c>
      <c r="X620" s="55">
        <v>0.33100000000000002</v>
      </c>
      <c r="Y620" s="102"/>
      <c r="Z620" s="126">
        <v>0.54</v>
      </c>
      <c r="AA620" s="127">
        <v>5.8999999999999997E-2</v>
      </c>
      <c r="AB620" s="127">
        <v>0.10199999999999999</v>
      </c>
      <c r="AC620" s="127">
        <v>0.16700000000000001</v>
      </c>
      <c r="AD620" s="127">
        <v>0.23300000000000001</v>
      </c>
      <c r="AE620" s="127">
        <v>0.29899999999999999</v>
      </c>
      <c r="AF620" s="24"/>
      <c r="AG620" s="24"/>
      <c r="AH620" s="24"/>
      <c r="AI620" s="24"/>
      <c r="AJ620" s="24"/>
      <c r="AK620" s="24"/>
      <c r="AL620" s="24"/>
      <c r="AM620" s="24"/>
      <c r="AN620" s="24"/>
    </row>
    <row r="621" spans="1:55" ht="16" thickBot="1" x14ac:dyDescent="0.35">
      <c r="A621" t="s">
        <v>133</v>
      </c>
      <c r="B621" s="5">
        <v>0.56000000000000005</v>
      </c>
      <c r="C621" s="5">
        <f t="shared" si="37"/>
        <v>40.56</v>
      </c>
      <c r="D621" s="156"/>
      <c r="E621" s="156"/>
      <c r="F621" s="55">
        <v>5.7000000000000002E-2</v>
      </c>
      <c r="G621" s="55">
        <v>0.1</v>
      </c>
      <c r="H621" s="55">
        <v>0.16400000000000001</v>
      </c>
      <c r="I621" s="55">
        <v>0.22800000000000001</v>
      </c>
      <c r="J621" s="55">
        <v>0.29199999999999998</v>
      </c>
      <c r="K621" s="156"/>
      <c r="L621" s="156"/>
      <c r="M621" s="156"/>
      <c r="N621" s="156"/>
      <c r="O621" s="156"/>
      <c r="P621" s="2" t="s">
        <v>162</v>
      </c>
      <c r="S621">
        <v>2.96</v>
      </c>
      <c r="T621" s="55">
        <v>1.9E-2</v>
      </c>
      <c r="U621" s="55">
        <v>8.1000000000000003E-2</v>
      </c>
      <c r="V621" s="55">
        <v>0.13200000000000001</v>
      </c>
      <c r="W621" s="55">
        <v>0.184</v>
      </c>
      <c r="X621" s="55">
        <v>0.33100000000000002</v>
      </c>
      <c r="Y621" s="102"/>
      <c r="Z621" s="126">
        <v>0.55000000000000004</v>
      </c>
      <c r="AA621" s="127">
        <v>5.8000000000000003E-2</v>
      </c>
      <c r="AB621" s="127">
        <v>0.1</v>
      </c>
      <c r="AC621" s="127">
        <v>0.16500000000000001</v>
      </c>
      <c r="AD621" s="127">
        <v>0.23</v>
      </c>
      <c r="AE621" s="127">
        <v>0.29499999999999998</v>
      </c>
      <c r="AF621" s="24"/>
      <c r="AG621" s="24"/>
      <c r="AH621" s="24"/>
      <c r="AI621" s="24"/>
      <c r="AJ621" s="24"/>
      <c r="AK621" s="24"/>
      <c r="AL621" s="24"/>
      <c r="AM621" s="24"/>
      <c r="AN621" s="24"/>
    </row>
    <row r="622" spans="1:55" ht="16" thickBot="1" x14ac:dyDescent="0.35">
      <c r="A622" t="s">
        <v>133</v>
      </c>
      <c r="B622" s="5">
        <v>0.56999999999999995</v>
      </c>
      <c r="C622" s="5">
        <f t="shared" si="37"/>
        <v>40.57</v>
      </c>
      <c r="D622" s="156"/>
      <c r="E622" s="156"/>
      <c r="F622" s="55">
        <v>5.6866666666666697E-2</v>
      </c>
      <c r="G622" s="55">
        <v>9.8666666666666694E-2</v>
      </c>
      <c r="H622" s="55">
        <v>0.1628</v>
      </c>
      <c r="I622" s="55">
        <v>0.22639999999999999</v>
      </c>
      <c r="J622" s="55">
        <v>0.29026666666666701</v>
      </c>
      <c r="K622" s="156"/>
      <c r="L622" s="156"/>
      <c r="M622" s="156"/>
      <c r="N622" s="156"/>
      <c r="O622" s="156"/>
      <c r="P622" s="2" t="s">
        <v>162</v>
      </c>
      <c r="S622">
        <v>2.97</v>
      </c>
      <c r="T622" s="55">
        <v>1.9E-2</v>
      </c>
      <c r="U622" s="55">
        <v>8.1000000000000003E-2</v>
      </c>
      <c r="V622" s="55">
        <v>0.13200000000000001</v>
      </c>
      <c r="W622" s="55">
        <v>0.184</v>
      </c>
      <c r="X622" s="55">
        <v>0.33100000000000002</v>
      </c>
      <c r="Y622" s="102"/>
      <c r="Z622" s="126">
        <v>0.56000000000000005</v>
      </c>
      <c r="AA622" s="127">
        <v>5.7000000000000002E-2</v>
      </c>
      <c r="AB622" s="127">
        <v>0.1</v>
      </c>
      <c r="AC622" s="127">
        <v>0.16400000000000001</v>
      </c>
      <c r="AD622" s="127">
        <v>0.22800000000000001</v>
      </c>
      <c r="AE622" s="127">
        <v>0.29199999999999998</v>
      </c>
      <c r="AF622" s="24"/>
      <c r="AG622" s="24"/>
      <c r="AH622" s="24"/>
      <c r="AI622" s="24"/>
      <c r="AJ622" s="24"/>
      <c r="AK622" s="24"/>
      <c r="AL622" s="24"/>
      <c r="AM622" s="24"/>
      <c r="AN622" s="24"/>
    </row>
    <row r="623" spans="1:55" ht="16" thickBot="1" x14ac:dyDescent="0.35">
      <c r="A623" t="s">
        <v>133</v>
      </c>
      <c r="B623" s="5">
        <v>0.57999999999999996</v>
      </c>
      <c r="C623" s="5">
        <f t="shared" si="37"/>
        <v>40.58</v>
      </c>
      <c r="D623" s="156"/>
      <c r="E623" s="156"/>
      <c r="F623" s="55">
        <v>5.5E-2</v>
      </c>
      <c r="G623" s="55">
        <v>9.6000000000000002E-2</v>
      </c>
      <c r="H623" s="55">
        <v>0.159</v>
      </c>
      <c r="I623" s="55">
        <v>0.221</v>
      </c>
      <c r="J623" s="55">
        <v>0.28399999999999997</v>
      </c>
      <c r="K623" s="156"/>
      <c r="L623" s="156"/>
      <c r="M623" s="156"/>
      <c r="N623" s="156"/>
      <c r="O623" s="156"/>
      <c r="P623" s="2" t="s">
        <v>162</v>
      </c>
      <c r="S623">
        <v>2.98</v>
      </c>
      <c r="T623" s="55">
        <v>1.9E-2</v>
      </c>
      <c r="U623" s="55">
        <v>8.1000000000000003E-2</v>
      </c>
      <c r="V623" s="55">
        <v>0.13200000000000001</v>
      </c>
      <c r="W623" s="55">
        <v>0.184</v>
      </c>
      <c r="X623" s="55">
        <v>0.33100000000000002</v>
      </c>
      <c r="Y623" s="102"/>
      <c r="Z623" s="126">
        <v>0.56999999999999995</v>
      </c>
      <c r="AA623" s="127">
        <v>5.6866666666666697E-2</v>
      </c>
      <c r="AB623" s="127">
        <v>9.8666666666666694E-2</v>
      </c>
      <c r="AC623" s="127">
        <v>0.1628</v>
      </c>
      <c r="AD623" s="127">
        <v>0.22639999999999999</v>
      </c>
      <c r="AE623" s="127">
        <v>0.29026666666666701</v>
      </c>
      <c r="AF623" s="24"/>
      <c r="AG623" s="24"/>
      <c r="AH623" s="24"/>
      <c r="AI623" s="24"/>
      <c r="AJ623" s="24"/>
      <c r="AK623" s="24"/>
      <c r="AL623" s="24"/>
      <c r="AM623" s="24"/>
      <c r="AN623" s="24"/>
    </row>
    <row r="624" spans="1:55" ht="16" thickBot="1" x14ac:dyDescent="0.35">
      <c r="A624" t="s">
        <v>133</v>
      </c>
      <c r="B624" s="5">
        <v>0.59</v>
      </c>
      <c r="C624" s="5">
        <f t="shared" si="37"/>
        <v>40.590000000000003</v>
      </c>
      <c r="D624" s="156"/>
      <c r="E624" s="156"/>
      <c r="F624" s="55">
        <v>5.5161904761904801E-2</v>
      </c>
      <c r="G624" s="55">
        <v>9.6047619047619104E-2</v>
      </c>
      <c r="H624" s="55">
        <v>0.15909999999999999</v>
      </c>
      <c r="I624" s="55">
        <v>0.221085714285714</v>
      </c>
      <c r="J624" s="55">
        <v>0.28374761904761903</v>
      </c>
      <c r="K624" s="156"/>
      <c r="L624" s="156"/>
      <c r="M624" s="156"/>
      <c r="N624" s="156"/>
      <c r="O624" s="156"/>
      <c r="P624" s="2" t="s">
        <v>162</v>
      </c>
      <c r="S624">
        <v>2.99</v>
      </c>
      <c r="T624" s="55">
        <v>1.9E-2</v>
      </c>
      <c r="U624" s="55">
        <v>8.1000000000000003E-2</v>
      </c>
      <c r="V624" s="55">
        <v>0.13200000000000001</v>
      </c>
      <c r="W624" s="55">
        <v>0.184</v>
      </c>
      <c r="X624" s="55">
        <v>0.33100000000000002</v>
      </c>
      <c r="Y624" s="102"/>
      <c r="Z624" s="126">
        <v>0.57999999999999996</v>
      </c>
      <c r="AA624" s="127">
        <v>5.5E-2</v>
      </c>
      <c r="AB624" s="127">
        <v>9.6000000000000002E-2</v>
      </c>
      <c r="AC624" s="127">
        <v>0.159</v>
      </c>
      <c r="AD624" s="127">
        <v>0.221</v>
      </c>
      <c r="AE624" s="127">
        <v>0.28399999999999997</v>
      </c>
      <c r="AF624" s="24"/>
      <c r="AG624" s="24"/>
      <c r="AH624" s="24"/>
      <c r="AI624" s="24"/>
      <c r="AJ624" s="24"/>
      <c r="AK624" s="24"/>
      <c r="AL624" s="24"/>
      <c r="AM624" s="24"/>
      <c r="AN624" s="24"/>
    </row>
    <row r="625" spans="1:40" ht="16" thickBot="1" x14ac:dyDescent="0.35">
      <c r="A625" t="s">
        <v>133</v>
      </c>
      <c r="B625" s="5">
        <v>0.6</v>
      </c>
      <c r="C625" s="5">
        <f t="shared" si="37"/>
        <v>40.6</v>
      </c>
      <c r="D625" s="156"/>
      <c r="E625" s="156"/>
      <c r="F625" s="55">
        <v>5.4534920634920603E-2</v>
      </c>
      <c r="G625" s="55">
        <v>9.5039682539682604E-2</v>
      </c>
      <c r="H625" s="55">
        <v>0.15768333333333301</v>
      </c>
      <c r="I625" s="55">
        <v>0.219038095238095</v>
      </c>
      <c r="J625" s="55">
        <v>0.28115634920634902</v>
      </c>
      <c r="K625" s="156"/>
      <c r="L625" s="156"/>
      <c r="M625" s="156"/>
      <c r="N625" s="156"/>
      <c r="O625" s="156"/>
      <c r="P625" s="2" t="s">
        <v>162</v>
      </c>
      <c r="S625">
        <v>3</v>
      </c>
      <c r="T625" s="55">
        <v>1.9E-2</v>
      </c>
      <c r="U625" s="55">
        <v>8.1000000000000003E-2</v>
      </c>
      <c r="V625" s="55">
        <v>0.13200000000000001</v>
      </c>
      <c r="W625" s="55">
        <v>0.184</v>
      </c>
      <c r="X625" s="55">
        <v>0.33100000000000002</v>
      </c>
      <c r="Y625" s="102"/>
      <c r="Z625" s="126">
        <v>0.59</v>
      </c>
      <c r="AA625" s="127">
        <v>5.5161904761904801E-2</v>
      </c>
      <c r="AB625" s="127">
        <v>9.6047619047619104E-2</v>
      </c>
      <c r="AC625" s="127">
        <v>0.15909999999999999</v>
      </c>
      <c r="AD625" s="127">
        <v>0.221085714285714</v>
      </c>
      <c r="AE625" s="127">
        <v>0.28374761904761903</v>
      </c>
      <c r="AF625" s="24"/>
      <c r="AG625" s="24"/>
      <c r="AH625" s="24"/>
      <c r="AI625" s="24"/>
      <c r="AJ625" s="24"/>
      <c r="AK625" s="24"/>
      <c r="AL625" s="24"/>
      <c r="AM625" s="24"/>
      <c r="AN625" s="24"/>
    </row>
    <row r="626" spans="1:40" ht="16" thickBot="1" x14ac:dyDescent="0.35">
      <c r="A626" t="s">
        <v>133</v>
      </c>
      <c r="B626" s="5">
        <v>0.61</v>
      </c>
      <c r="C626" s="5">
        <f t="shared" si="37"/>
        <v>40.61</v>
      </c>
      <c r="D626" s="156"/>
      <c r="E626" s="156"/>
      <c r="F626" s="55">
        <v>5.3999999999999999E-2</v>
      </c>
      <c r="G626" s="55">
        <v>9.2999999999999999E-2</v>
      </c>
      <c r="H626" s="55">
        <v>0.154</v>
      </c>
      <c r="I626" s="55">
        <v>0.215</v>
      </c>
      <c r="J626" s="55">
        <v>0.27500000000000002</v>
      </c>
      <c r="K626" s="156"/>
      <c r="L626" s="156"/>
      <c r="M626" s="156"/>
      <c r="N626" s="156"/>
      <c r="O626" s="156"/>
      <c r="P626" s="2" t="s">
        <v>162</v>
      </c>
      <c r="Y626" s="102"/>
      <c r="Z626" s="126">
        <v>0.6</v>
      </c>
      <c r="AA626" s="127">
        <v>5.4534920634920603E-2</v>
      </c>
      <c r="AB626" s="127">
        <v>9.5039682539682604E-2</v>
      </c>
      <c r="AC626" s="127">
        <v>0.15768333333333301</v>
      </c>
      <c r="AD626" s="127">
        <v>0.219038095238095</v>
      </c>
      <c r="AE626" s="127">
        <v>0.28115634920634902</v>
      </c>
      <c r="AF626" s="24"/>
      <c r="AG626" s="24"/>
      <c r="AH626" s="24"/>
      <c r="AI626" s="24"/>
      <c r="AJ626" s="24"/>
      <c r="AK626" s="24"/>
      <c r="AL626" s="24"/>
      <c r="AM626" s="24"/>
      <c r="AN626" s="24"/>
    </row>
    <row r="627" spans="1:40" ht="16" thickBot="1" x14ac:dyDescent="0.35">
      <c r="A627" t="s">
        <v>133</v>
      </c>
      <c r="B627" s="5">
        <v>0.62</v>
      </c>
      <c r="C627" s="5">
        <f t="shared" si="37"/>
        <v>40.619999999999997</v>
      </c>
      <c r="D627" s="156"/>
      <c r="E627" s="156"/>
      <c r="F627" s="55">
        <v>5.1999999999999998E-2</v>
      </c>
      <c r="G627" s="55">
        <v>9.0999999999999998E-2</v>
      </c>
      <c r="H627" s="55">
        <v>0.15</v>
      </c>
      <c r="I627" s="55">
        <v>0.21</v>
      </c>
      <c r="J627" s="55">
        <v>0.26900000000000002</v>
      </c>
      <c r="K627" s="156"/>
      <c r="L627" s="156"/>
      <c r="M627" s="156"/>
      <c r="N627" s="156"/>
      <c r="O627" s="156"/>
      <c r="P627" s="2" t="s">
        <v>162</v>
      </c>
      <c r="Y627" s="102"/>
      <c r="Z627" s="126">
        <v>0.61</v>
      </c>
      <c r="AA627" s="127">
        <v>5.3999999999999999E-2</v>
      </c>
      <c r="AB627" s="127">
        <v>9.2999999999999999E-2</v>
      </c>
      <c r="AC627" s="127">
        <v>0.154</v>
      </c>
      <c r="AD627" s="127">
        <v>0.215</v>
      </c>
      <c r="AE627" s="127">
        <v>0.27500000000000002</v>
      </c>
      <c r="AF627" s="24"/>
      <c r="AG627" s="24"/>
      <c r="AH627" s="24"/>
      <c r="AI627" s="24"/>
      <c r="AJ627" s="24"/>
      <c r="AK627" s="24"/>
      <c r="AL627" s="24"/>
      <c r="AM627" s="24"/>
      <c r="AN627" s="24"/>
    </row>
    <row r="628" spans="1:40" ht="16" thickBot="1" x14ac:dyDescent="0.35">
      <c r="A628" t="s">
        <v>133</v>
      </c>
      <c r="B628" s="5">
        <v>0.63</v>
      </c>
      <c r="C628" s="5">
        <f t="shared" si="37"/>
        <v>40.630000000000003</v>
      </c>
      <c r="D628" s="156"/>
      <c r="E628" s="156"/>
      <c r="F628" s="55">
        <v>5.1999999999999998E-2</v>
      </c>
      <c r="G628" s="55">
        <v>0.09</v>
      </c>
      <c r="H628" s="55">
        <v>0.14899999999999999</v>
      </c>
      <c r="I628" s="55">
        <v>0.20799999999999999</v>
      </c>
      <c r="J628" s="55">
        <v>0.26800000000000002</v>
      </c>
      <c r="K628" s="156"/>
      <c r="L628" s="156"/>
      <c r="M628" s="156"/>
      <c r="N628" s="156"/>
      <c r="O628" s="156"/>
      <c r="P628" s="2" t="s">
        <v>162</v>
      </c>
      <c r="Y628" s="102"/>
      <c r="Z628" s="126">
        <v>0.62</v>
      </c>
      <c r="AA628" s="127">
        <v>5.1999999999999998E-2</v>
      </c>
      <c r="AB628" s="127">
        <v>9.0999999999999998E-2</v>
      </c>
      <c r="AC628" s="127">
        <v>0.15</v>
      </c>
      <c r="AD628" s="127">
        <v>0.21</v>
      </c>
      <c r="AE628" s="127">
        <v>0.26900000000000002</v>
      </c>
      <c r="AF628" s="24"/>
      <c r="AG628" s="24"/>
      <c r="AH628" s="24"/>
      <c r="AI628" s="24"/>
      <c r="AJ628" s="24"/>
      <c r="AK628" s="24"/>
      <c r="AL628" s="24"/>
      <c r="AM628" s="24"/>
      <c r="AN628" s="24"/>
    </row>
    <row r="629" spans="1:40" ht="16" thickBot="1" x14ac:dyDescent="0.35">
      <c r="A629" t="s">
        <v>133</v>
      </c>
      <c r="B629" s="5">
        <v>0.64</v>
      </c>
      <c r="C629" s="5">
        <f t="shared" si="37"/>
        <v>40.64</v>
      </c>
      <c r="D629" s="156"/>
      <c r="E629" s="156"/>
      <c r="F629" s="55">
        <v>5.0999999999999997E-2</v>
      </c>
      <c r="G629" s="55">
        <v>8.7999999999999995E-2</v>
      </c>
      <c r="H629" s="55">
        <v>0.14599999999999999</v>
      </c>
      <c r="I629" s="55">
        <v>0.20399999999999999</v>
      </c>
      <c r="J629" s="55">
        <v>0.26200000000000001</v>
      </c>
      <c r="K629" s="156"/>
      <c r="L629" s="156"/>
      <c r="M629" s="156"/>
      <c r="N629" s="156"/>
      <c r="O629" s="156"/>
      <c r="P629" s="2" t="s">
        <v>162</v>
      </c>
      <c r="Y629" s="102"/>
      <c r="Z629" s="126">
        <v>0.63</v>
      </c>
      <c r="AA629" s="127">
        <v>5.1999999999999998E-2</v>
      </c>
      <c r="AB629" s="127">
        <v>0.09</v>
      </c>
      <c r="AC629" s="127">
        <v>0.14899999999999999</v>
      </c>
      <c r="AD629" s="127">
        <v>0.20799999999999999</v>
      </c>
      <c r="AE629" s="127">
        <v>0.26800000000000002</v>
      </c>
      <c r="AF629" s="24"/>
      <c r="AG629" s="24"/>
      <c r="AH629" s="24"/>
      <c r="AI629" s="24"/>
      <c r="AJ629" s="24"/>
      <c r="AK629" s="24"/>
      <c r="AL629" s="24"/>
      <c r="AM629" s="24"/>
      <c r="AN629" s="24"/>
    </row>
    <row r="630" spans="1:40" ht="16" thickBot="1" x14ac:dyDescent="0.35">
      <c r="A630" t="s">
        <v>133</v>
      </c>
      <c r="B630" s="5">
        <v>0.65</v>
      </c>
      <c r="C630" s="5">
        <f t="shared" si="37"/>
        <v>40.65</v>
      </c>
      <c r="D630" s="156"/>
      <c r="E630" s="156"/>
      <c r="F630" s="55">
        <v>5.0466666666666701E-2</v>
      </c>
      <c r="G630" s="55">
        <v>8.7666666666666698E-2</v>
      </c>
      <c r="H630" s="55">
        <v>0.1452</v>
      </c>
      <c r="I630" s="55">
        <v>0.20306666666666701</v>
      </c>
      <c r="J630" s="55">
        <v>0.26133333333333297</v>
      </c>
      <c r="K630" s="156"/>
      <c r="L630" s="156"/>
      <c r="M630" s="156"/>
      <c r="N630" s="156"/>
      <c r="O630" s="156"/>
      <c r="P630" s="2" t="s">
        <v>162</v>
      </c>
      <c r="Y630" s="102"/>
      <c r="Z630" s="126">
        <v>0.64</v>
      </c>
      <c r="AA630" s="127">
        <v>5.0999999999999997E-2</v>
      </c>
      <c r="AB630" s="127">
        <v>8.7999999999999995E-2</v>
      </c>
      <c r="AC630" s="127">
        <v>0.14599999999999999</v>
      </c>
      <c r="AD630" s="127">
        <v>0.20399999999999999</v>
      </c>
      <c r="AE630" s="127">
        <v>0.26200000000000001</v>
      </c>
      <c r="AF630" s="24"/>
      <c r="AG630" s="24"/>
      <c r="AH630" s="24"/>
      <c r="AI630" s="24"/>
      <c r="AJ630" s="24"/>
      <c r="AK630" s="24"/>
      <c r="AL630" s="24"/>
      <c r="AM630" s="24"/>
      <c r="AN630" s="24"/>
    </row>
    <row r="631" spans="1:40" ht="16" thickBot="1" x14ac:dyDescent="0.35">
      <c r="A631" t="s">
        <v>133</v>
      </c>
      <c r="B631" s="5">
        <v>0.66</v>
      </c>
      <c r="C631" s="5">
        <f t="shared" si="37"/>
        <v>40.659999999999997</v>
      </c>
      <c r="D631" s="156"/>
      <c r="E631" s="156"/>
      <c r="F631" s="55">
        <v>4.9000000000000002E-2</v>
      </c>
      <c r="G631" s="55">
        <v>8.5999999999999993E-2</v>
      </c>
      <c r="H631" s="55">
        <v>0.14299999999999999</v>
      </c>
      <c r="I631" s="55">
        <v>0.19900000000000001</v>
      </c>
      <c r="J631" s="55">
        <v>0.25600000000000001</v>
      </c>
      <c r="K631" s="156"/>
      <c r="L631" s="156"/>
      <c r="M631" s="156"/>
      <c r="N631" s="156"/>
      <c r="O631" s="156"/>
      <c r="P631" s="2" t="s">
        <v>162</v>
      </c>
      <c r="Y631" s="102"/>
      <c r="Z631" s="126">
        <v>0.65</v>
      </c>
      <c r="AA631" s="127">
        <v>5.0466666666666701E-2</v>
      </c>
      <c r="AB631" s="127">
        <v>8.7666666666666698E-2</v>
      </c>
      <c r="AC631" s="127">
        <v>0.1452</v>
      </c>
      <c r="AD631" s="127">
        <v>0.20306666666666701</v>
      </c>
      <c r="AE631" s="127">
        <v>0.26133333333333297</v>
      </c>
      <c r="AF631" s="24"/>
      <c r="AG631" s="24"/>
      <c r="AH631" s="24"/>
      <c r="AI631" s="24"/>
      <c r="AJ631" s="24"/>
      <c r="AK631" s="24"/>
      <c r="AL631" s="24"/>
      <c r="AM631" s="24"/>
      <c r="AN631" s="24"/>
    </row>
    <row r="632" spans="1:40" ht="16" thickBot="1" x14ac:dyDescent="0.35">
      <c r="A632" t="s">
        <v>133</v>
      </c>
      <c r="B632" s="5">
        <v>0.67</v>
      </c>
      <c r="C632" s="5">
        <f t="shared" si="37"/>
        <v>40.67</v>
      </c>
      <c r="D632" s="156"/>
      <c r="E632" s="156"/>
      <c r="F632" s="55">
        <v>4.9000000000000002E-2</v>
      </c>
      <c r="G632" s="55">
        <v>8.5000000000000006E-2</v>
      </c>
      <c r="H632" s="55">
        <v>0.14099999999999999</v>
      </c>
      <c r="I632" s="55">
        <v>0.19700000000000001</v>
      </c>
      <c r="J632" s="55">
        <v>0.253</v>
      </c>
      <c r="K632" s="156"/>
      <c r="L632" s="156"/>
      <c r="M632" s="156"/>
      <c r="N632" s="156"/>
      <c r="O632" s="156"/>
      <c r="P632" s="2" t="s">
        <v>162</v>
      </c>
      <c r="Y632" s="102"/>
      <c r="Z632" s="126">
        <v>0.66</v>
      </c>
      <c r="AA632" s="127">
        <v>4.9000000000000002E-2</v>
      </c>
      <c r="AB632" s="127">
        <v>8.5999999999999993E-2</v>
      </c>
      <c r="AC632" s="127">
        <v>0.14299999999999999</v>
      </c>
      <c r="AD632" s="127">
        <v>0.19900000000000001</v>
      </c>
      <c r="AE632" s="127">
        <v>0.25600000000000001</v>
      </c>
      <c r="AF632" s="24"/>
      <c r="AG632" s="24"/>
      <c r="AH632" s="24"/>
      <c r="AI632" s="24"/>
      <c r="AJ632" s="24"/>
      <c r="AK632" s="24"/>
      <c r="AL632" s="24"/>
      <c r="AM632" s="24"/>
      <c r="AN632" s="24"/>
    </row>
    <row r="633" spans="1:40" ht="16" thickBot="1" x14ac:dyDescent="0.35">
      <c r="A633" t="s">
        <v>133</v>
      </c>
      <c r="B633" s="5">
        <v>0.68</v>
      </c>
      <c r="C633" s="5">
        <f t="shared" si="37"/>
        <v>40.68</v>
      </c>
      <c r="D633" s="156"/>
      <c r="E633" s="156"/>
      <c r="F633" s="55">
        <v>4.8000000000000001E-2</v>
      </c>
      <c r="G633" s="55">
        <v>8.4000000000000005E-2</v>
      </c>
      <c r="H633" s="55">
        <v>0.14000000000000001</v>
      </c>
      <c r="I633" s="55">
        <v>0.19500000000000001</v>
      </c>
      <c r="J633" s="55">
        <v>0.251</v>
      </c>
      <c r="K633" s="156"/>
      <c r="L633" s="156"/>
      <c r="M633" s="156"/>
      <c r="N633" s="156"/>
      <c r="O633" s="156"/>
      <c r="P633" s="2" t="s">
        <v>162</v>
      </c>
      <c r="Y633" s="102"/>
      <c r="Z633" s="126">
        <v>0.67</v>
      </c>
      <c r="AA633" s="127">
        <v>4.9000000000000002E-2</v>
      </c>
      <c r="AB633" s="127">
        <v>8.5000000000000006E-2</v>
      </c>
      <c r="AC633" s="127">
        <v>0.14099999999999999</v>
      </c>
      <c r="AD633" s="127">
        <v>0.19700000000000001</v>
      </c>
      <c r="AE633" s="127">
        <v>0.253</v>
      </c>
      <c r="AF633" s="24"/>
      <c r="AG633" s="24"/>
      <c r="AH633" s="24"/>
      <c r="AI633" s="24"/>
      <c r="AJ633" s="24"/>
      <c r="AK633" s="24"/>
      <c r="AL633" s="24"/>
      <c r="AM633" s="24"/>
      <c r="AN633" s="24"/>
    </row>
    <row r="634" spans="1:40" ht="16" thickBot="1" x14ac:dyDescent="0.35">
      <c r="A634" t="s">
        <v>133</v>
      </c>
      <c r="B634" s="5">
        <v>0.69</v>
      </c>
      <c r="C634" s="5">
        <f t="shared" si="37"/>
        <v>40.69</v>
      </c>
      <c r="D634" s="156"/>
      <c r="E634" s="156"/>
      <c r="F634" s="55">
        <v>4.7714285714285702E-2</v>
      </c>
      <c r="G634" s="55">
        <v>8.2714285714285699E-2</v>
      </c>
      <c r="H634" s="55">
        <v>0.13728571428571401</v>
      </c>
      <c r="I634" s="55">
        <v>0.192428571428571</v>
      </c>
      <c r="J634" s="55">
        <v>0.247</v>
      </c>
      <c r="K634" s="156"/>
      <c r="L634" s="156"/>
      <c r="M634" s="156"/>
      <c r="N634" s="156"/>
      <c r="O634" s="156"/>
      <c r="P634" s="2" t="s">
        <v>162</v>
      </c>
      <c r="Y634" s="102"/>
      <c r="Z634" s="126">
        <v>0.68</v>
      </c>
      <c r="AA634" s="127">
        <v>4.8000000000000001E-2</v>
      </c>
      <c r="AB634" s="127">
        <v>8.4000000000000005E-2</v>
      </c>
      <c r="AC634" s="127">
        <v>0.14000000000000001</v>
      </c>
      <c r="AD634" s="127">
        <v>0.19500000000000001</v>
      </c>
      <c r="AE634" s="127">
        <v>0.251</v>
      </c>
      <c r="AF634" s="24"/>
      <c r="AG634" s="24"/>
      <c r="AH634" s="24"/>
      <c r="AI634" s="24"/>
      <c r="AJ634" s="24"/>
      <c r="AK634" s="24"/>
      <c r="AL634" s="24"/>
      <c r="AM634" s="24"/>
      <c r="AN634" s="24"/>
    </row>
    <row r="635" spans="1:40" ht="16" thickBot="1" x14ac:dyDescent="0.35">
      <c r="A635" t="s">
        <v>133</v>
      </c>
      <c r="B635" s="5">
        <v>0.7</v>
      </c>
      <c r="C635" s="5">
        <f t="shared" si="37"/>
        <v>40.700000000000003</v>
      </c>
      <c r="D635" s="156"/>
      <c r="E635" s="156"/>
      <c r="F635" s="55">
        <v>4.5999999999999999E-2</v>
      </c>
      <c r="G635" s="55">
        <v>8.1000000000000003E-2</v>
      </c>
      <c r="H635" s="55">
        <v>0.13500000000000001</v>
      </c>
      <c r="I635" s="55">
        <v>0.189</v>
      </c>
      <c r="J635" s="55">
        <v>0.24199999999999999</v>
      </c>
      <c r="K635" s="156"/>
      <c r="L635" s="156"/>
      <c r="M635" s="156"/>
      <c r="N635" s="156"/>
      <c r="O635" s="156"/>
      <c r="P635" s="2" t="s">
        <v>162</v>
      </c>
      <c r="Y635" s="102"/>
      <c r="Z635" s="126">
        <v>0.69</v>
      </c>
      <c r="AA635" s="127">
        <v>4.7714285714285702E-2</v>
      </c>
      <c r="AB635" s="127">
        <v>8.2714285714285699E-2</v>
      </c>
      <c r="AC635" s="127">
        <v>0.13728571428571401</v>
      </c>
      <c r="AD635" s="127">
        <v>0.192428571428571</v>
      </c>
      <c r="AE635" s="127">
        <v>0.247</v>
      </c>
      <c r="AF635" s="24"/>
      <c r="AG635" s="24"/>
      <c r="AH635" s="24"/>
      <c r="AI635" s="24"/>
      <c r="AJ635" s="24"/>
      <c r="AK635" s="24"/>
      <c r="AL635" s="24"/>
      <c r="AM635" s="24"/>
      <c r="AN635" s="24"/>
    </row>
    <row r="636" spans="1:40" ht="16" thickBot="1" x14ac:dyDescent="0.35">
      <c r="A636" t="s">
        <v>133</v>
      </c>
      <c r="B636" s="5">
        <v>0.71</v>
      </c>
      <c r="C636" s="5">
        <f t="shared" si="37"/>
        <v>40.71</v>
      </c>
      <c r="D636" s="156"/>
      <c r="E636" s="156"/>
      <c r="F636" s="55">
        <v>4.5999999999999999E-2</v>
      </c>
      <c r="G636" s="55">
        <v>0.08</v>
      </c>
      <c r="H636" s="55">
        <v>0.13300000000000001</v>
      </c>
      <c r="I636" s="55">
        <v>0.186</v>
      </c>
      <c r="J636" s="55">
        <v>0.23899999999999999</v>
      </c>
      <c r="K636" s="156"/>
      <c r="L636" s="156"/>
      <c r="M636" s="156"/>
      <c r="N636" s="156"/>
      <c r="O636" s="156"/>
      <c r="P636" s="2" t="s">
        <v>162</v>
      </c>
      <c r="Y636" s="102"/>
      <c r="Z636" s="126">
        <v>0.7</v>
      </c>
      <c r="AA636" s="127">
        <v>4.5999999999999999E-2</v>
      </c>
      <c r="AB636" s="127">
        <v>8.1000000000000003E-2</v>
      </c>
      <c r="AC636" s="127">
        <v>0.13500000000000001</v>
      </c>
      <c r="AD636" s="127">
        <v>0.189</v>
      </c>
      <c r="AE636" s="127">
        <v>0.24199999999999999</v>
      </c>
      <c r="AF636" s="24"/>
      <c r="AG636" s="24"/>
      <c r="AH636" s="24"/>
      <c r="AI636" s="24"/>
      <c r="AJ636" s="24"/>
      <c r="AK636" s="24"/>
      <c r="AL636" s="24"/>
      <c r="AM636" s="24"/>
      <c r="AN636" s="24"/>
    </row>
    <row r="637" spans="1:40" ht="16" thickBot="1" x14ac:dyDescent="0.35">
      <c r="A637" t="s">
        <v>133</v>
      </c>
      <c r="B637" s="5">
        <v>0.72</v>
      </c>
      <c r="C637" s="5">
        <f t="shared" si="37"/>
        <v>40.72</v>
      </c>
      <c r="D637" s="156"/>
      <c r="E637" s="156"/>
      <c r="F637" s="55">
        <v>4.5190476190476198E-2</v>
      </c>
      <c r="G637" s="55">
        <v>7.8968253968254007E-2</v>
      </c>
      <c r="H637" s="55">
        <v>0.131781746031746</v>
      </c>
      <c r="I637" s="55">
        <v>0.18443650793650801</v>
      </c>
      <c r="J637" s="55">
        <v>0.23683333333333301</v>
      </c>
      <c r="K637" s="156"/>
      <c r="L637" s="156"/>
      <c r="M637" s="156"/>
      <c r="N637" s="156"/>
      <c r="O637" s="156"/>
      <c r="P637" s="2" t="s">
        <v>162</v>
      </c>
      <c r="Y637" s="102"/>
      <c r="Z637" s="126">
        <v>0.71</v>
      </c>
      <c r="AA637" s="127">
        <v>4.5999999999999999E-2</v>
      </c>
      <c r="AB637" s="127">
        <v>0.08</v>
      </c>
      <c r="AC637" s="127">
        <v>0.13300000000000001</v>
      </c>
      <c r="AD637" s="127">
        <v>0.186</v>
      </c>
      <c r="AE637" s="127">
        <v>0.23899999999999999</v>
      </c>
      <c r="AF637" s="24"/>
      <c r="AG637" s="24"/>
      <c r="AH637" s="24"/>
      <c r="AI637" s="24"/>
      <c r="AJ637" s="24"/>
      <c r="AK637" s="24"/>
      <c r="AL637" s="24"/>
      <c r="AM637" s="24"/>
      <c r="AN637" s="24"/>
    </row>
    <row r="638" spans="1:40" ht="16" thickBot="1" x14ac:dyDescent="0.35">
      <c r="A638" t="s">
        <v>133</v>
      </c>
      <c r="B638" s="5">
        <v>0.73</v>
      </c>
      <c r="C638" s="5">
        <f t="shared" si="37"/>
        <v>40.729999999999997</v>
      </c>
      <c r="D638" s="156"/>
      <c r="E638" s="156"/>
      <c r="F638" s="55">
        <v>4.3999999999999997E-2</v>
      </c>
      <c r="G638" s="55">
        <v>7.8E-2</v>
      </c>
      <c r="H638" s="55">
        <v>0.13</v>
      </c>
      <c r="I638" s="55">
        <v>0.18099999999999999</v>
      </c>
      <c r="J638" s="55">
        <v>0.23300000000000001</v>
      </c>
      <c r="K638" s="156"/>
      <c r="L638" s="156"/>
      <c r="M638" s="156"/>
      <c r="N638" s="156"/>
      <c r="O638" s="156"/>
      <c r="P638" s="2" t="s">
        <v>162</v>
      </c>
      <c r="Y638" s="102"/>
      <c r="Z638" s="126">
        <v>0.72</v>
      </c>
      <c r="AA638" s="127">
        <v>4.5190476190476198E-2</v>
      </c>
      <c r="AB638" s="127">
        <v>7.8968253968254007E-2</v>
      </c>
      <c r="AC638" s="127">
        <v>0.131781746031746</v>
      </c>
      <c r="AD638" s="127">
        <v>0.18443650793650801</v>
      </c>
      <c r="AE638" s="127">
        <v>0.23683333333333301</v>
      </c>
      <c r="AF638" s="24"/>
      <c r="AG638" s="24"/>
      <c r="AH638" s="24"/>
      <c r="AI638" s="24"/>
      <c r="AJ638" s="24"/>
      <c r="AK638" s="24"/>
      <c r="AL638" s="24"/>
      <c r="AM638" s="24"/>
      <c r="AN638" s="24"/>
    </row>
    <row r="639" spans="1:40" ht="16" thickBot="1" x14ac:dyDescent="0.35">
      <c r="A639" t="s">
        <v>133</v>
      </c>
      <c r="B639" s="5">
        <v>0.74</v>
      </c>
      <c r="C639" s="5">
        <f t="shared" si="37"/>
        <v>40.74</v>
      </c>
      <c r="D639" s="156"/>
      <c r="E639" s="156"/>
      <c r="F639" s="55">
        <v>4.4020408163265301E-2</v>
      </c>
      <c r="G639" s="55">
        <v>7.7496598639455794E-2</v>
      </c>
      <c r="H639" s="55">
        <v>0.129396258503401</v>
      </c>
      <c r="I639" s="55">
        <v>0.180350340136054</v>
      </c>
      <c r="J639" s="55">
        <v>0.23221428571428601</v>
      </c>
      <c r="K639" s="156"/>
      <c r="L639" s="156"/>
      <c r="M639" s="156"/>
      <c r="N639" s="156"/>
      <c r="O639" s="156"/>
      <c r="P639" s="2" t="s">
        <v>162</v>
      </c>
      <c r="Y639" s="102"/>
      <c r="Z639" s="126">
        <v>0.73</v>
      </c>
      <c r="AA639" s="127">
        <v>4.3999999999999997E-2</v>
      </c>
      <c r="AB639" s="127">
        <v>7.8E-2</v>
      </c>
      <c r="AC639" s="127">
        <v>0.13</v>
      </c>
      <c r="AD639" s="127">
        <v>0.18099999999999999</v>
      </c>
      <c r="AE639" s="127">
        <v>0.23300000000000001</v>
      </c>
      <c r="AF639" s="24"/>
      <c r="AG639" s="24"/>
      <c r="AH639" s="24"/>
      <c r="AI639" s="24"/>
      <c r="AJ639" s="24"/>
      <c r="AK639" s="24"/>
      <c r="AL639" s="24"/>
      <c r="AM639" s="24"/>
      <c r="AN639" s="24"/>
    </row>
    <row r="640" spans="1:40" ht="16" thickBot="1" x14ac:dyDescent="0.35">
      <c r="A640" t="s">
        <v>133</v>
      </c>
      <c r="B640" s="5">
        <v>0.75</v>
      </c>
      <c r="C640" s="5">
        <f t="shared" si="37"/>
        <v>40.75</v>
      </c>
      <c r="D640" s="156"/>
      <c r="E640" s="156"/>
      <c r="F640" s="55">
        <v>4.2999999999999997E-2</v>
      </c>
      <c r="G640" s="55">
        <v>7.4999999999999997E-2</v>
      </c>
      <c r="H640" s="55">
        <v>0.125</v>
      </c>
      <c r="I640" s="55">
        <v>0.17499999999999999</v>
      </c>
      <c r="J640" s="55">
        <v>0.22600000000000001</v>
      </c>
      <c r="K640" s="156"/>
      <c r="L640" s="156"/>
      <c r="M640" s="156"/>
      <c r="N640" s="156"/>
      <c r="O640" s="156"/>
      <c r="P640" s="2" t="s">
        <v>162</v>
      </c>
      <c r="Y640" s="102"/>
      <c r="Z640" s="126">
        <v>0.74</v>
      </c>
      <c r="AA640" s="127">
        <v>4.4020408163265301E-2</v>
      </c>
      <c r="AB640" s="127">
        <v>7.7496598639455794E-2</v>
      </c>
      <c r="AC640" s="127">
        <v>0.129396258503401</v>
      </c>
      <c r="AD640" s="127">
        <v>0.180350340136054</v>
      </c>
      <c r="AE640" s="127">
        <v>0.23221428571428601</v>
      </c>
      <c r="AF640" s="24"/>
      <c r="AG640" s="24"/>
      <c r="AH640" s="24"/>
      <c r="AI640" s="24"/>
      <c r="AJ640" s="24"/>
      <c r="AK640" s="24"/>
      <c r="AL640" s="24"/>
      <c r="AM640" s="24"/>
      <c r="AN640" s="24"/>
    </row>
    <row r="641" spans="1:40" ht="16" thickBot="1" x14ac:dyDescent="0.35">
      <c r="A641" t="s">
        <v>133</v>
      </c>
      <c r="B641" s="5">
        <v>0.76</v>
      </c>
      <c r="C641" s="5">
        <f t="shared" si="37"/>
        <v>40.76</v>
      </c>
      <c r="D641" s="156"/>
      <c r="E641" s="156"/>
      <c r="F641" s="55">
        <v>4.1427891156462601E-2</v>
      </c>
      <c r="G641" s="55">
        <v>7.2812018140589505E-2</v>
      </c>
      <c r="H641" s="55">
        <v>0.121866553287982</v>
      </c>
      <c r="I641" s="55">
        <v>0.17089546485260801</v>
      </c>
      <c r="J641" s="55">
        <v>0.22060952380952401</v>
      </c>
      <c r="K641" s="156"/>
      <c r="L641" s="156"/>
      <c r="M641" s="156"/>
      <c r="N641" s="156"/>
      <c r="O641" s="156"/>
      <c r="P641" s="2" t="s">
        <v>162</v>
      </c>
      <c r="Y641" s="102"/>
      <c r="Z641" s="126">
        <v>0.75</v>
      </c>
      <c r="AA641" s="127">
        <v>4.2999999999999997E-2</v>
      </c>
      <c r="AB641" s="127">
        <v>7.4999999999999997E-2</v>
      </c>
      <c r="AC641" s="127">
        <v>0.125</v>
      </c>
      <c r="AD641" s="127">
        <v>0.17499999999999999</v>
      </c>
      <c r="AE641" s="127">
        <v>0.22600000000000001</v>
      </c>
      <c r="AF641" s="24"/>
      <c r="AG641" s="24"/>
      <c r="AH641" s="24"/>
      <c r="AI641" s="24"/>
      <c r="AJ641" s="24"/>
      <c r="AK641" s="24"/>
      <c r="AL641" s="24"/>
      <c r="AM641" s="24"/>
      <c r="AN641" s="24"/>
    </row>
    <row r="642" spans="1:40" ht="16" thickBot="1" x14ac:dyDescent="0.35">
      <c r="A642" t="s">
        <v>133</v>
      </c>
      <c r="B642" s="5">
        <v>0.77</v>
      </c>
      <c r="C642" s="5">
        <f t="shared" si="37"/>
        <v>40.770000000000003</v>
      </c>
      <c r="D642" s="156"/>
      <c r="E642" s="156"/>
      <c r="F642" s="55">
        <v>4.1000000000000002E-2</v>
      </c>
      <c r="G642" s="55">
        <v>7.1999999999999995E-2</v>
      </c>
      <c r="H642" s="55">
        <v>0.121</v>
      </c>
      <c r="I642" s="55">
        <v>0.16900000000000001</v>
      </c>
      <c r="J642" s="55">
        <v>0.218</v>
      </c>
      <c r="K642" s="156"/>
      <c r="L642" s="156"/>
      <c r="M642" s="156"/>
      <c r="N642" s="156"/>
      <c r="O642" s="156"/>
      <c r="P642" s="2" t="s">
        <v>162</v>
      </c>
      <c r="Y642" s="102"/>
      <c r="Z642" s="126">
        <v>0.76</v>
      </c>
      <c r="AA642" s="127">
        <v>4.1427891156462601E-2</v>
      </c>
      <c r="AB642" s="127">
        <v>7.2812018140589505E-2</v>
      </c>
      <c r="AC642" s="127">
        <v>0.121866553287982</v>
      </c>
      <c r="AD642" s="127">
        <v>0.17089546485260801</v>
      </c>
      <c r="AE642" s="127">
        <v>0.22060952380952401</v>
      </c>
      <c r="AF642" s="24"/>
      <c r="AG642" s="24"/>
      <c r="AH642" s="24"/>
      <c r="AI642" s="24"/>
      <c r="AJ642" s="24"/>
      <c r="AK642" s="24"/>
      <c r="AL642" s="24"/>
      <c r="AM642" s="24"/>
      <c r="AN642" s="24"/>
    </row>
    <row r="643" spans="1:40" ht="16" thickBot="1" x14ac:dyDescent="0.35">
      <c r="A643" t="s">
        <v>133</v>
      </c>
      <c r="B643" s="5">
        <v>0.78</v>
      </c>
      <c r="C643" s="5">
        <f t="shared" si="37"/>
        <v>40.78</v>
      </c>
      <c r="D643" s="156"/>
      <c r="E643" s="156"/>
      <c r="F643" s="55">
        <v>0.04</v>
      </c>
      <c r="G643" s="55">
        <v>7.0999999999999994E-2</v>
      </c>
      <c r="H643" s="55">
        <v>0.11899999999999999</v>
      </c>
      <c r="I643" s="55">
        <v>0.16700000000000001</v>
      </c>
      <c r="J643" s="55">
        <v>0.215</v>
      </c>
      <c r="K643" s="156"/>
      <c r="L643" s="156"/>
      <c r="M643" s="156"/>
      <c r="N643" s="156"/>
      <c r="O643" s="156"/>
      <c r="P643" s="2" t="s">
        <v>162</v>
      </c>
      <c r="Y643" s="102"/>
      <c r="Z643" s="126">
        <v>0.77</v>
      </c>
      <c r="AA643" s="127">
        <v>4.1000000000000002E-2</v>
      </c>
      <c r="AB643" s="127">
        <v>7.1999999999999995E-2</v>
      </c>
      <c r="AC643" s="127">
        <v>0.121</v>
      </c>
      <c r="AD643" s="127">
        <v>0.16900000000000001</v>
      </c>
      <c r="AE643" s="127">
        <v>0.218</v>
      </c>
      <c r="AF643" s="24"/>
      <c r="AG643" s="24"/>
      <c r="AH643" s="24"/>
      <c r="AI643" s="24"/>
      <c r="AJ643" s="24"/>
      <c r="AK643" s="24"/>
      <c r="AL643" s="24"/>
      <c r="AM643" s="24"/>
      <c r="AN643" s="24"/>
    </row>
    <row r="644" spans="1:40" ht="16" thickBot="1" x14ac:dyDescent="0.35">
      <c r="A644" t="s">
        <v>133</v>
      </c>
      <c r="B644" s="5">
        <v>0.79</v>
      </c>
      <c r="C644" s="5">
        <f t="shared" si="37"/>
        <v>40.79</v>
      </c>
      <c r="D644" s="156"/>
      <c r="E644" s="156"/>
      <c r="F644" s="55">
        <v>0.04</v>
      </c>
      <c r="G644" s="55">
        <v>7.0000000000000007E-2</v>
      </c>
      <c r="H644" s="55">
        <v>0.11700000000000001</v>
      </c>
      <c r="I644" s="55">
        <v>0.16400000000000001</v>
      </c>
      <c r="J644" s="55">
        <v>0.21199999999999999</v>
      </c>
      <c r="K644" s="156"/>
      <c r="L644" s="156"/>
      <c r="M644" s="156"/>
      <c r="N644" s="156"/>
      <c r="O644" s="156"/>
      <c r="P644" s="2" t="s">
        <v>162</v>
      </c>
      <c r="Y644" s="102"/>
      <c r="Z644" s="126">
        <v>0.78</v>
      </c>
      <c r="AA644" s="127">
        <v>0.04</v>
      </c>
      <c r="AB644" s="127">
        <v>7.0999999999999994E-2</v>
      </c>
      <c r="AC644" s="127">
        <v>0.11899999999999999</v>
      </c>
      <c r="AD644" s="127">
        <v>0.16700000000000001</v>
      </c>
      <c r="AE644" s="127">
        <v>0.215</v>
      </c>
      <c r="AF644" s="24"/>
      <c r="AG644" s="24"/>
      <c r="AH644" s="24"/>
      <c r="AI644" s="24"/>
      <c r="AJ644" s="24"/>
      <c r="AK644" s="24"/>
      <c r="AL644" s="24"/>
      <c r="AM644" s="24"/>
      <c r="AN644" s="24"/>
    </row>
    <row r="645" spans="1:40" ht="16" thickBot="1" x14ac:dyDescent="0.35">
      <c r="A645" t="s">
        <v>133</v>
      </c>
      <c r="B645" s="5">
        <v>0.8</v>
      </c>
      <c r="C645" s="5">
        <f t="shared" si="37"/>
        <v>40.799999999999997</v>
      </c>
      <c r="D645" s="156"/>
      <c r="E645" s="156"/>
      <c r="F645" s="55">
        <v>3.7999999999999999E-2</v>
      </c>
      <c r="G645" s="55">
        <v>6.8000000000000005E-2</v>
      </c>
      <c r="H645" s="55">
        <v>0.114</v>
      </c>
      <c r="I645" s="55">
        <v>0.16</v>
      </c>
      <c r="J645" s="55">
        <v>0.20599999999999999</v>
      </c>
      <c r="K645" s="156"/>
      <c r="L645" s="156"/>
      <c r="M645" s="156"/>
      <c r="N645" s="156"/>
      <c r="O645" s="156"/>
      <c r="P645" s="2" t="s">
        <v>162</v>
      </c>
      <c r="Y645" s="102"/>
      <c r="Z645" s="126">
        <v>0.79</v>
      </c>
      <c r="AA645" s="127">
        <v>0.04</v>
      </c>
      <c r="AB645" s="127">
        <v>7.0000000000000007E-2</v>
      </c>
      <c r="AC645" s="127">
        <v>0.11700000000000001</v>
      </c>
      <c r="AD645" s="127">
        <v>0.16400000000000001</v>
      </c>
      <c r="AE645" s="127">
        <v>0.21199999999999999</v>
      </c>
      <c r="AF645" s="24"/>
      <c r="AG645" s="24"/>
      <c r="AH645" s="24"/>
      <c r="AI645" s="24"/>
      <c r="AJ645" s="24"/>
      <c r="AK645" s="24"/>
      <c r="AL645" s="24"/>
      <c r="AM645" s="24"/>
      <c r="AN645" s="24"/>
    </row>
    <row r="646" spans="1:40" ht="16" thickBot="1" x14ac:dyDescent="0.35">
      <c r="A646" t="s">
        <v>133</v>
      </c>
      <c r="B646" s="5">
        <v>0.81</v>
      </c>
      <c r="C646" s="5">
        <f t="shared" si="37"/>
        <v>40.81</v>
      </c>
      <c r="D646" s="156"/>
      <c r="E646" s="156"/>
      <c r="F646" s="55">
        <v>3.7999999999999999E-2</v>
      </c>
      <c r="G646" s="55">
        <v>6.7000000000000004E-2</v>
      </c>
      <c r="H646" s="55">
        <v>0.112</v>
      </c>
      <c r="I646" s="55">
        <v>0.158</v>
      </c>
      <c r="J646" s="55">
        <v>0.20300000000000001</v>
      </c>
      <c r="K646" s="156"/>
      <c r="L646" s="156"/>
      <c r="M646" s="156"/>
      <c r="N646" s="156"/>
      <c r="O646" s="156"/>
      <c r="P646" s="2" t="s">
        <v>162</v>
      </c>
      <c r="Y646" s="102"/>
      <c r="Z646" s="126">
        <v>0.8</v>
      </c>
      <c r="AA646" s="127">
        <v>3.7999999999999999E-2</v>
      </c>
      <c r="AB646" s="127">
        <v>6.8000000000000005E-2</v>
      </c>
      <c r="AC646" s="127">
        <v>0.114</v>
      </c>
      <c r="AD646" s="127">
        <v>0.16</v>
      </c>
      <c r="AE646" s="127">
        <v>0.20599999999999999</v>
      </c>
      <c r="AF646" s="24"/>
      <c r="AG646" s="24"/>
      <c r="AH646" s="24"/>
      <c r="AI646" s="24"/>
      <c r="AJ646" s="24"/>
      <c r="AK646" s="24"/>
      <c r="AL646" s="24"/>
      <c r="AM646" s="24"/>
      <c r="AN646" s="24"/>
    </row>
    <row r="647" spans="1:40" ht="16" thickBot="1" x14ac:dyDescent="0.35">
      <c r="A647" t="s">
        <v>133</v>
      </c>
      <c r="B647" s="5">
        <v>0.82</v>
      </c>
      <c r="C647" s="5">
        <f t="shared" si="37"/>
        <v>40.82</v>
      </c>
      <c r="D647" s="156"/>
      <c r="E647" s="156"/>
      <c r="F647" s="55">
        <v>3.7999999999999999E-2</v>
      </c>
      <c r="G647" s="55">
        <v>6.7000000000000004E-2</v>
      </c>
      <c r="H647" s="55">
        <v>0.112</v>
      </c>
      <c r="I647" s="55">
        <v>0.158</v>
      </c>
      <c r="J647" s="55">
        <v>0.20300000000000001</v>
      </c>
      <c r="K647" s="156"/>
      <c r="L647" s="156"/>
      <c r="M647" s="156"/>
      <c r="N647" s="156"/>
      <c r="O647" s="156"/>
      <c r="P647" s="2" t="s">
        <v>162</v>
      </c>
      <c r="Y647" s="102"/>
      <c r="Z647" s="126">
        <v>0.81</v>
      </c>
      <c r="AA647" s="127">
        <v>3.7999999999999999E-2</v>
      </c>
      <c r="AB647" s="127">
        <v>6.7000000000000004E-2</v>
      </c>
      <c r="AC647" s="127">
        <v>0.112</v>
      </c>
      <c r="AD647" s="127">
        <v>0.158</v>
      </c>
      <c r="AE647" s="127">
        <v>0.20300000000000001</v>
      </c>
      <c r="AF647" s="24"/>
      <c r="AG647" s="24"/>
      <c r="AH647" s="24"/>
      <c r="AI647" s="24"/>
      <c r="AJ647" s="24"/>
      <c r="AK647" s="24"/>
      <c r="AL647" s="24"/>
      <c r="AM647" s="24"/>
      <c r="AN647" s="24"/>
    </row>
    <row r="648" spans="1:40" ht="16" thickBot="1" x14ac:dyDescent="0.35">
      <c r="A648" t="s">
        <v>133</v>
      </c>
      <c r="B648" s="5">
        <v>0.83</v>
      </c>
      <c r="C648" s="5">
        <f t="shared" si="37"/>
        <v>40.83</v>
      </c>
      <c r="D648" s="156"/>
      <c r="E648" s="156"/>
      <c r="F648" s="55">
        <v>3.6999999999999998E-2</v>
      </c>
      <c r="G648" s="55">
        <v>6.7000000000000004E-2</v>
      </c>
      <c r="H648" s="55">
        <v>0.112</v>
      </c>
      <c r="I648" s="55">
        <v>0.158</v>
      </c>
      <c r="J648" s="55">
        <v>0.20300000000000001</v>
      </c>
      <c r="K648" s="156"/>
      <c r="L648" s="156"/>
      <c r="M648" s="156"/>
      <c r="N648" s="156"/>
      <c r="O648" s="156"/>
      <c r="P648" s="2" t="s">
        <v>162</v>
      </c>
      <c r="Y648" s="102"/>
      <c r="Z648" s="126">
        <v>0.82</v>
      </c>
      <c r="AA648" s="127">
        <v>3.7999999999999999E-2</v>
      </c>
      <c r="AB648" s="127">
        <v>6.7000000000000004E-2</v>
      </c>
      <c r="AC648" s="127">
        <v>0.112</v>
      </c>
      <c r="AD648" s="127">
        <v>0.158</v>
      </c>
      <c r="AE648" s="127">
        <v>0.20300000000000001</v>
      </c>
      <c r="AF648" s="24"/>
      <c r="AG648" s="24"/>
      <c r="AH648" s="24"/>
      <c r="AI648" s="24"/>
      <c r="AJ648" s="24"/>
      <c r="AK648" s="24"/>
      <c r="AL648" s="24"/>
      <c r="AM648" s="24"/>
      <c r="AN648" s="24"/>
    </row>
    <row r="649" spans="1:40" ht="16" thickBot="1" x14ac:dyDescent="0.35">
      <c r="A649" t="s">
        <v>133</v>
      </c>
      <c r="B649" s="5">
        <v>0.84</v>
      </c>
      <c r="C649" s="5">
        <f t="shared" si="37"/>
        <v>40.840000000000003</v>
      </c>
      <c r="D649" s="156"/>
      <c r="E649" s="156"/>
      <c r="F649" s="55">
        <v>3.6999999999999998E-2</v>
      </c>
      <c r="G649" s="55">
        <v>6.7000000000000004E-2</v>
      </c>
      <c r="H649" s="55">
        <v>0.112</v>
      </c>
      <c r="I649" s="55">
        <v>0.158</v>
      </c>
      <c r="J649" s="55">
        <v>0.20300000000000001</v>
      </c>
      <c r="K649" s="156"/>
      <c r="L649" s="156"/>
      <c r="M649" s="156"/>
      <c r="N649" s="156"/>
      <c r="O649" s="156"/>
      <c r="P649" s="2" t="s">
        <v>162</v>
      </c>
      <c r="Y649" s="102"/>
      <c r="Z649" s="126">
        <v>0.83</v>
      </c>
      <c r="AA649" s="127">
        <v>3.6999999999999998E-2</v>
      </c>
      <c r="AB649" s="127">
        <v>6.7000000000000004E-2</v>
      </c>
      <c r="AC649" s="127">
        <v>0.112</v>
      </c>
      <c r="AD649" s="127">
        <v>0.158</v>
      </c>
      <c r="AE649" s="127">
        <v>0.20300000000000001</v>
      </c>
      <c r="AF649" s="24"/>
      <c r="AG649" s="24"/>
      <c r="AH649" s="24"/>
      <c r="AI649" s="24"/>
      <c r="AJ649" s="24"/>
      <c r="AK649" s="24"/>
      <c r="AL649" s="24"/>
      <c r="AM649" s="24"/>
      <c r="AN649" s="24"/>
    </row>
    <row r="650" spans="1:40" ht="16" thickBot="1" x14ac:dyDescent="0.35">
      <c r="A650" t="s">
        <v>133</v>
      </c>
      <c r="B650" s="5">
        <v>0.85</v>
      </c>
      <c r="C650" s="5">
        <f t="shared" si="37"/>
        <v>40.85</v>
      </c>
      <c r="D650" s="156"/>
      <c r="E650" s="156"/>
      <c r="F650" s="55">
        <v>3.6999999999999998E-2</v>
      </c>
      <c r="G650" s="55">
        <v>6.7000000000000004E-2</v>
      </c>
      <c r="H650" s="55">
        <v>0.112</v>
      </c>
      <c r="I650" s="55">
        <v>0.158</v>
      </c>
      <c r="J650" s="55">
        <v>0.20300000000000001</v>
      </c>
      <c r="K650" s="156"/>
      <c r="L650" s="156"/>
      <c r="M650" s="156"/>
      <c r="N650" s="156"/>
      <c r="O650" s="156"/>
      <c r="P650" s="2" t="s">
        <v>162</v>
      </c>
      <c r="Y650" s="102"/>
      <c r="Z650" s="126">
        <v>0.84</v>
      </c>
      <c r="AA650" s="127">
        <v>3.6999999999999998E-2</v>
      </c>
      <c r="AB650" s="127">
        <v>6.7000000000000004E-2</v>
      </c>
      <c r="AC650" s="127">
        <v>0.112</v>
      </c>
      <c r="AD650" s="127">
        <v>0.158</v>
      </c>
      <c r="AE650" s="127">
        <v>0.20300000000000001</v>
      </c>
      <c r="AF650" s="24"/>
      <c r="AG650" s="24"/>
      <c r="AH650" s="24"/>
      <c r="AI650" s="24"/>
      <c r="AJ650" s="24"/>
      <c r="AK650" s="24"/>
      <c r="AL650" s="24"/>
      <c r="AM650" s="24"/>
      <c r="AN650" s="24"/>
    </row>
    <row r="651" spans="1:40" ht="16" thickBot="1" x14ac:dyDescent="0.35">
      <c r="A651" t="s">
        <v>133</v>
      </c>
      <c r="B651" s="5">
        <v>0.86</v>
      </c>
      <c r="C651" s="5">
        <f t="shared" si="37"/>
        <v>40.86</v>
      </c>
      <c r="D651" s="156"/>
      <c r="E651" s="156"/>
      <c r="F651" s="55">
        <v>3.6999999999999998E-2</v>
      </c>
      <c r="G651" s="55">
        <v>6.7000000000000004E-2</v>
      </c>
      <c r="H651" s="55">
        <v>0.112</v>
      </c>
      <c r="I651" s="55">
        <v>0.158</v>
      </c>
      <c r="J651" s="55">
        <v>0.20300000000000001</v>
      </c>
      <c r="K651" s="156"/>
      <c r="L651" s="156"/>
      <c r="M651" s="156"/>
      <c r="N651" s="156"/>
      <c r="O651" s="156"/>
      <c r="P651" s="2" t="s">
        <v>162</v>
      </c>
      <c r="Y651" s="102"/>
      <c r="Z651" s="126">
        <v>0.85</v>
      </c>
      <c r="AA651" s="127">
        <v>3.6999999999999998E-2</v>
      </c>
      <c r="AB651" s="127">
        <v>6.7000000000000004E-2</v>
      </c>
      <c r="AC651" s="127">
        <v>0.112</v>
      </c>
      <c r="AD651" s="127">
        <v>0.158</v>
      </c>
      <c r="AE651" s="127">
        <v>0.20300000000000001</v>
      </c>
      <c r="AF651" s="24"/>
      <c r="AG651" s="24"/>
      <c r="AH651" s="24"/>
      <c r="AI651" s="24"/>
      <c r="AJ651" s="24"/>
      <c r="AK651" s="24"/>
      <c r="AL651" s="24"/>
      <c r="AM651" s="24"/>
      <c r="AN651" s="24"/>
    </row>
    <row r="652" spans="1:40" ht="16" thickBot="1" x14ac:dyDescent="0.35">
      <c r="A652" t="s">
        <v>133</v>
      </c>
      <c r="B652" s="5">
        <v>0.87</v>
      </c>
      <c r="C652" s="5">
        <f t="shared" si="37"/>
        <v>40.869999999999997</v>
      </c>
      <c r="D652" s="156"/>
      <c r="E652" s="156"/>
      <c r="F652" s="55">
        <v>3.5999999999999997E-2</v>
      </c>
      <c r="G652" s="55">
        <v>6.7000000000000004E-2</v>
      </c>
      <c r="H652" s="55">
        <v>0.112</v>
      </c>
      <c r="I652" s="55">
        <v>0.158</v>
      </c>
      <c r="J652" s="55">
        <v>0.20300000000000001</v>
      </c>
      <c r="K652" s="156"/>
      <c r="L652" s="156"/>
      <c r="M652" s="156"/>
      <c r="N652" s="156"/>
      <c r="O652" s="156"/>
      <c r="P652" s="2" t="s">
        <v>162</v>
      </c>
      <c r="Y652" s="102"/>
      <c r="Z652" s="126">
        <v>0.86</v>
      </c>
      <c r="AA652" s="127">
        <v>3.6999999999999998E-2</v>
      </c>
      <c r="AB652" s="127">
        <v>6.7000000000000004E-2</v>
      </c>
      <c r="AC652" s="127">
        <v>0.112</v>
      </c>
      <c r="AD652" s="127">
        <v>0.158</v>
      </c>
      <c r="AE652" s="127">
        <v>0.20300000000000001</v>
      </c>
      <c r="AF652" s="24"/>
      <c r="AG652" s="24"/>
      <c r="AH652" s="24"/>
      <c r="AI652" s="24"/>
      <c r="AJ652" s="24"/>
      <c r="AK652" s="24"/>
      <c r="AL652" s="24"/>
      <c r="AM652" s="24"/>
      <c r="AN652" s="24"/>
    </row>
    <row r="653" spans="1:40" ht="16" thickBot="1" x14ac:dyDescent="0.35">
      <c r="A653" t="s">
        <v>133</v>
      </c>
      <c r="B653" s="5">
        <v>0.88</v>
      </c>
      <c r="C653" s="5">
        <f t="shared" si="37"/>
        <v>40.880000000000003</v>
      </c>
      <c r="D653" s="156"/>
      <c r="E653" s="156"/>
      <c r="F653" s="55">
        <v>3.5999999999999997E-2</v>
      </c>
      <c r="G653" s="55">
        <v>6.7000000000000004E-2</v>
      </c>
      <c r="H653" s="55">
        <v>0.112</v>
      </c>
      <c r="I653" s="55">
        <v>0.158</v>
      </c>
      <c r="J653" s="55">
        <v>0.20300000000000001</v>
      </c>
      <c r="K653" s="156"/>
      <c r="L653" s="156"/>
      <c r="M653" s="156"/>
      <c r="N653" s="156"/>
      <c r="O653" s="156"/>
      <c r="P653" s="2" t="s">
        <v>162</v>
      </c>
      <c r="Y653" s="102"/>
      <c r="Z653" s="126">
        <v>0.87</v>
      </c>
      <c r="AA653" s="127">
        <v>3.5999999999999997E-2</v>
      </c>
      <c r="AB653" s="127">
        <v>6.7000000000000004E-2</v>
      </c>
      <c r="AC653" s="127">
        <v>0.112</v>
      </c>
      <c r="AD653" s="127">
        <v>0.158</v>
      </c>
      <c r="AE653" s="127">
        <v>0.20300000000000001</v>
      </c>
      <c r="AF653" s="24"/>
      <c r="AG653" s="24"/>
      <c r="AH653" s="24"/>
      <c r="AI653" s="24"/>
      <c r="AJ653" s="24"/>
      <c r="AK653" s="24"/>
      <c r="AL653" s="24"/>
      <c r="AM653" s="24"/>
      <c r="AN653" s="24"/>
    </row>
    <row r="654" spans="1:40" ht="16" thickBot="1" x14ac:dyDescent="0.35">
      <c r="A654" t="s">
        <v>133</v>
      </c>
      <c r="B654" s="5">
        <v>0.89</v>
      </c>
      <c r="C654" s="5">
        <f t="shared" si="37"/>
        <v>40.89</v>
      </c>
      <c r="D654" s="156"/>
      <c r="E654" s="156"/>
      <c r="F654" s="55">
        <v>3.5642857142857101E-2</v>
      </c>
      <c r="G654" s="55">
        <v>6.7000000000000004E-2</v>
      </c>
      <c r="H654" s="55">
        <v>0.112</v>
      </c>
      <c r="I654" s="55">
        <v>0.158</v>
      </c>
      <c r="J654" s="55">
        <v>0.20300000000000001</v>
      </c>
      <c r="K654" s="156"/>
      <c r="L654" s="156"/>
      <c r="M654" s="156"/>
      <c r="N654" s="156"/>
      <c r="O654" s="156"/>
      <c r="P654" s="2" t="s">
        <v>162</v>
      </c>
      <c r="Y654" s="102"/>
      <c r="Z654" s="126">
        <v>0.88</v>
      </c>
      <c r="AA654" s="127">
        <v>3.5999999999999997E-2</v>
      </c>
      <c r="AB654" s="127">
        <v>6.7000000000000004E-2</v>
      </c>
      <c r="AC654" s="127">
        <v>0.112</v>
      </c>
      <c r="AD654" s="127">
        <v>0.158</v>
      </c>
      <c r="AE654" s="127">
        <v>0.20300000000000001</v>
      </c>
      <c r="AF654" s="24"/>
      <c r="AG654" s="24"/>
      <c r="AH654" s="24"/>
      <c r="AI654" s="24"/>
      <c r="AJ654" s="24"/>
      <c r="AK654" s="24"/>
      <c r="AL654" s="24"/>
      <c r="AM654" s="24"/>
      <c r="AN654" s="24"/>
    </row>
    <row r="655" spans="1:40" ht="16" thickBot="1" x14ac:dyDescent="0.35">
      <c r="A655" t="s">
        <v>133</v>
      </c>
      <c r="B655" s="5">
        <v>0.9</v>
      </c>
      <c r="C655" s="5">
        <f t="shared" si="37"/>
        <v>40.9</v>
      </c>
      <c r="D655" s="156"/>
      <c r="E655" s="156"/>
      <c r="F655" s="55">
        <v>3.5452380952380902E-2</v>
      </c>
      <c r="G655" s="55">
        <v>6.7000000000000004E-2</v>
      </c>
      <c r="H655" s="55">
        <v>0.112</v>
      </c>
      <c r="I655" s="55">
        <v>0.158</v>
      </c>
      <c r="J655" s="55">
        <v>0.20300000000000001</v>
      </c>
      <c r="K655" s="156"/>
      <c r="L655" s="156"/>
      <c r="M655" s="156"/>
      <c r="N655" s="156"/>
      <c r="O655" s="156"/>
      <c r="P655" s="2" t="s">
        <v>162</v>
      </c>
      <c r="Y655" s="102"/>
      <c r="Z655" s="126">
        <v>0.89</v>
      </c>
      <c r="AA655" s="127">
        <v>3.5642857142857101E-2</v>
      </c>
      <c r="AB655" s="127">
        <v>6.7000000000000004E-2</v>
      </c>
      <c r="AC655" s="127">
        <v>0.112</v>
      </c>
      <c r="AD655" s="127">
        <v>0.158</v>
      </c>
      <c r="AE655" s="127">
        <v>0.20300000000000001</v>
      </c>
      <c r="AF655" s="24"/>
      <c r="AG655" s="24"/>
      <c r="AH655" s="24"/>
      <c r="AI655" s="24"/>
      <c r="AJ655" s="24"/>
      <c r="AK655" s="24"/>
      <c r="AL655" s="24"/>
      <c r="AM655" s="24"/>
      <c r="AN655" s="24"/>
    </row>
    <row r="656" spans="1:40" ht="16" thickBot="1" x14ac:dyDescent="0.35">
      <c r="A656" t="s">
        <v>133</v>
      </c>
      <c r="B656" s="5">
        <v>0.91</v>
      </c>
      <c r="C656" s="5">
        <f t="shared" si="37"/>
        <v>40.909999999999997</v>
      </c>
      <c r="D656" s="156"/>
      <c r="E656" s="156"/>
      <c r="F656" s="55">
        <v>3.5999999999999997E-2</v>
      </c>
      <c r="G656" s="55">
        <v>6.7000000000000004E-2</v>
      </c>
      <c r="H656" s="55">
        <v>0.112</v>
      </c>
      <c r="I656" s="55">
        <v>0.158</v>
      </c>
      <c r="J656" s="55">
        <v>0.20300000000000001</v>
      </c>
      <c r="K656" s="156"/>
      <c r="L656" s="156"/>
      <c r="M656" s="156"/>
      <c r="N656" s="156"/>
      <c r="O656" s="156"/>
      <c r="P656" s="2" t="s">
        <v>162</v>
      </c>
      <c r="Y656" s="102"/>
      <c r="Z656" s="126">
        <v>0.9</v>
      </c>
      <c r="AA656" s="127">
        <v>3.5452380952380902E-2</v>
      </c>
      <c r="AB656" s="127">
        <v>6.7000000000000004E-2</v>
      </c>
      <c r="AC656" s="127">
        <v>0.112</v>
      </c>
      <c r="AD656" s="127">
        <v>0.158</v>
      </c>
      <c r="AE656" s="127">
        <v>0.20300000000000001</v>
      </c>
      <c r="AF656" s="24"/>
      <c r="AG656" s="24"/>
      <c r="AH656" s="24"/>
      <c r="AI656" s="24"/>
      <c r="AJ656" s="24"/>
      <c r="AK656" s="24"/>
      <c r="AL656" s="24"/>
      <c r="AM656" s="24"/>
      <c r="AN656" s="24"/>
    </row>
    <row r="657" spans="1:40" ht="16" thickBot="1" x14ac:dyDescent="0.35">
      <c r="A657" t="s">
        <v>133</v>
      </c>
      <c r="B657" s="5">
        <v>0.92</v>
      </c>
      <c r="C657" s="5">
        <f t="shared" si="37"/>
        <v>40.92</v>
      </c>
      <c r="D657" s="156"/>
      <c r="E657" s="156"/>
      <c r="F657" s="55">
        <v>3.5341931216931202E-2</v>
      </c>
      <c r="G657" s="55">
        <v>6.7000000000000004E-2</v>
      </c>
      <c r="H657" s="55">
        <v>0.112</v>
      </c>
      <c r="I657" s="55">
        <v>0.158</v>
      </c>
      <c r="J657" s="55">
        <v>0.20300000000000001</v>
      </c>
      <c r="K657" s="156"/>
      <c r="L657" s="156"/>
      <c r="M657" s="156"/>
      <c r="N657" s="156"/>
      <c r="O657" s="156"/>
      <c r="P657" s="2" t="s">
        <v>162</v>
      </c>
      <c r="Y657" s="102"/>
      <c r="Z657" s="126">
        <v>0.91</v>
      </c>
      <c r="AA657" s="127">
        <v>3.5999999999999997E-2</v>
      </c>
      <c r="AB657" s="127">
        <v>6.7000000000000004E-2</v>
      </c>
      <c r="AC657" s="127">
        <v>0.112</v>
      </c>
      <c r="AD657" s="127">
        <v>0.158</v>
      </c>
      <c r="AE657" s="127">
        <v>0.20300000000000001</v>
      </c>
      <c r="AF657" s="24"/>
      <c r="AG657" s="24"/>
      <c r="AH657" s="24"/>
      <c r="AI657" s="24"/>
      <c r="AJ657" s="24"/>
      <c r="AK657" s="24"/>
      <c r="AL657" s="24"/>
      <c r="AM657" s="24"/>
      <c r="AN657" s="24"/>
    </row>
    <row r="658" spans="1:40" ht="16" thickBot="1" x14ac:dyDescent="0.35">
      <c r="A658" t="s">
        <v>133</v>
      </c>
      <c r="B658" s="5">
        <v>0.93</v>
      </c>
      <c r="C658" s="5">
        <f t="shared" si="37"/>
        <v>40.93</v>
      </c>
      <c r="D658" s="156"/>
      <c r="E658" s="156"/>
      <c r="F658" s="55">
        <v>3.5000000000000003E-2</v>
      </c>
      <c r="G658" s="55">
        <v>6.7000000000000004E-2</v>
      </c>
      <c r="H658" s="55">
        <v>0.112</v>
      </c>
      <c r="I658" s="55">
        <v>0.158</v>
      </c>
      <c r="J658" s="55">
        <v>0.20300000000000001</v>
      </c>
      <c r="K658" s="156"/>
      <c r="L658" s="156"/>
      <c r="M658" s="156"/>
      <c r="N658" s="156"/>
      <c r="O658" s="156"/>
      <c r="P658" s="2" t="s">
        <v>162</v>
      </c>
      <c r="Y658" s="102"/>
      <c r="Z658" s="126">
        <v>0.92</v>
      </c>
      <c r="AA658" s="127">
        <v>3.5341931216931202E-2</v>
      </c>
      <c r="AB658" s="127">
        <v>6.7000000000000004E-2</v>
      </c>
      <c r="AC658" s="127">
        <v>0.112</v>
      </c>
      <c r="AD658" s="127">
        <v>0.158</v>
      </c>
      <c r="AE658" s="127">
        <v>0.20300000000000001</v>
      </c>
      <c r="AF658" s="24"/>
      <c r="AG658" s="24"/>
      <c r="AH658" s="24"/>
      <c r="AI658" s="24"/>
      <c r="AJ658" s="24"/>
      <c r="AK658" s="24"/>
      <c r="AL658" s="24"/>
      <c r="AM658" s="24"/>
      <c r="AN658" s="24"/>
    </row>
    <row r="659" spans="1:40" ht="16" thickBot="1" x14ac:dyDescent="0.35">
      <c r="A659" t="s">
        <v>133</v>
      </c>
      <c r="B659" s="5">
        <v>0.94</v>
      </c>
      <c r="C659" s="5">
        <f t="shared" si="37"/>
        <v>40.94</v>
      </c>
      <c r="D659" s="156"/>
      <c r="E659" s="156"/>
      <c r="F659" s="55">
        <v>3.5000000000000003E-2</v>
      </c>
      <c r="G659" s="55">
        <v>6.7000000000000004E-2</v>
      </c>
      <c r="H659" s="55">
        <v>0.112</v>
      </c>
      <c r="I659" s="55">
        <v>0.158</v>
      </c>
      <c r="J659" s="55">
        <v>0.20300000000000001</v>
      </c>
      <c r="K659" s="156"/>
      <c r="L659" s="156"/>
      <c r="M659" s="156"/>
      <c r="N659" s="156"/>
      <c r="O659" s="156"/>
      <c r="P659" s="2" t="s">
        <v>162</v>
      </c>
      <c r="Y659" s="102"/>
      <c r="Z659" s="126">
        <v>0.93</v>
      </c>
      <c r="AA659" s="127">
        <v>3.5000000000000003E-2</v>
      </c>
      <c r="AB659" s="127">
        <v>6.7000000000000004E-2</v>
      </c>
      <c r="AC659" s="127">
        <v>0.112</v>
      </c>
      <c r="AD659" s="127">
        <v>0.158</v>
      </c>
      <c r="AE659" s="127">
        <v>0.20300000000000001</v>
      </c>
      <c r="AF659" s="24"/>
      <c r="AG659" s="24"/>
      <c r="AH659" s="24"/>
      <c r="AI659" s="24"/>
      <c r="AJ659" s="24"/>
      <c r="AK659" s="24"/>
      <c r="AL659" s="24"/>
      <c r="AM659" s="24"/>
      <c r="AN659" s="24"/>
    </row>
    <row r="660" spans="1:40" ht="16" thickBot="1" x14ac:dyDescent="0.35">
      <c r="A660" t="s">
        <v>133</v>
      </c>
      <c r="B660" s="5">
        <v>0.95</v>
      </c>
      <c r="C660" s="5">
        <f t="shared" si="37"/>
        <v>40.950000000000003</v>
      </c>
      <c r="D660" s="156"/>
      <c r="E660" s="156"/>
      <c r="F660" s="55">
        <v>3.5000000000000003E-2</v>
      </c>
      <c r="G660" s="55">
        <v>6.7000000000000004E-2</v>
      </c>
      <c r="H660" s="55">
        <v>0.112</v>
      </c>
      <c r="I660" s="55">
        <v>0.158</v>
      </c>
      <c r="J660" s="55">
        <v>0.20300000000000001</v>
      </c>
      <c r="K660" s="156"/>
      <c r="L660" s="156"/>
      <c r="M660" s="156"/>
      <c r="N660" s="156"/>
      <c r="O660" s="156"/>
      <c r="P660" s="2" t="s">
        <v>162</v>
      </c>
      <c r="Y660" s="102"/>
      <c r="Z660" s="126">
        <v>0.94</v>
      </c>
      <c r="AA660" s="127">
        <v>3.5000000000000003E-2</v>
      </c>
      <c r="AB660" s="127">
        <v>6.7000000000000004E-2</v>
      </c>
      <c r="AC660" s="127">
        <v>0.112</v>
      </c>
      <c r="AD660" s="127">
        <v>0.158</v>
      </c>
      <c r="AE660" s="127">
        <v>0.20300000000000001</v>
      </c>
      <c r="AF660" s="24"/>
      <c r="AG660" s="24"/>
      <c r="AH660" s="24"/>
      <c r="AI660" s="24"/>
      <c r="AJ660" s="24"/>
      <c r="AK660" s="24"/>
      <c r="AL660" s="24"/>
      <c r="AM660" s="24"/>
      <c r="AN660" s="24"/>
    </row>
    <row r="661" spans="1:40" ht="16" thickBot="1" x14ac:dyDescent="0.35">
      <c r="A661" t="s">
        <v>133</v>
      </c>
      <c r="B661" s="5">
        <v>0.96</v>
      </c>
      <c r="C661" s="5">
        <f t="shared" si="37"/>
        <v>40.96</v>
      </c>
      <c r="D661" s="156"/>
      <c r="E661" s="156"/>
      <c r="F661" s="55">
        <v>3.4000000000000002E-2</v>
      </c>
      <c r="G661" s="55">
        <v>6.7000000000000004E-2</v>
      </c>
      <c r="H661" s="55">
        <v>0.112</v>
      </c>
      <c r="I661" s="55">
        <v>0.158</v>
      </c>
      <c r="J661" s="55">
        <v>0.20300000000000001</v>
      </c>
      <c r="K661" s="156"/>
      <c r="L661" s="156"/>
      <c r="M661" s="156"/>
      <c r="N661" s="156"/>
      <c r="O661" s="156"/>
      <c r="P661" s="2" t="s">
        <v>162</v>
      </c>
      <c r="Y661" s="102"/>
      <c r="Z661" s="126">
        <v>0.95</v>
      </c>
      <c r="AA661" s="127">
        <v>3.5000000000000003E-2</v>
      </c>
      <c r="AB661" s="127">
        <v>6.7000000000000004E-2</v>
      </c>
      <c r="AC661" s="127">
        <v>0.112</v>
      </c>
      <c r="AD661" s="127">
        <v>0.158</v>
      </c>
      <c r="AE661" s="127">
        <v>0.20300000000000001</v>
      </c>
      <c r="AF661" s="24"/>
      <c r="AG661" s="24"/>
      <c r="AH661" s="24"/>
      <c r="AI661" s="24"/>
      <c r="AJ661" s="24"/>
      <c r="AK661" s="24"/>
      <c r="AL661" s="24"/>
      <c r="AM661" s="24"/>
      <c r="AN661" s="24"/>
    </row>
    <row r="662" spans="1:40" ht="16" thickBot="1" x14ac:dyDescent="0.35">
      <c r="A662" t="s">
        <v>133</v>
      </c>
      <c r="B662" s="5">
        <v>0.97</v>
      </c>
      <c r="C662" s="5">
        <f t="shared" si="37"/>
        <v>40.97</v>
      </c>
      <c r="D662" s="156"/>
      <c r="E662" s="156"/>
      <c r="F662" s="55">
        <v>3.4000000000000002E-2</v>
      </c>
      <c r="G662" s="55">
        <v>6.7000000000000004E-2</v>
      </c>
      <c r="H662" s="55">
        <v>0.112</v>
      </c>
      <c r="I662" s="55">
        <v>0.158</v>
      </c>
      <c r="J662" s="55">
        <v>0.20300000000000001</v>
      </c>
      <c r="K662" s="156"/>
      <c r="L662" s="156"/>
      <c r="M662" s="156"/>
      <c r="N662" s="156"/>
      <c r="O662" s="156"/>
      <c r="P662" s="2" t="s">
        <v>162</v>
      </c>
      <c r="Y662" s="102"/>
      <c r="Z662" s="126">
        <v>0.96</v>
      </c>
      <c r="AA662" s="127">
        <v>3.4000000000000002E-2</v>
      </c>
      <c r="AB662" s="127">
        <v>6.7000000000000004E-2</v>
      </c>
      <c r="AC662" s="127">
        <v>0.112</v>
      </c>
      <c r="AD662" s="127">
        <v>0.158</v>
      </c>
      <c r="AE662" s="127">
        <v>0.20300000000000001</v>
      </c>
      <c r="AF662" s="24"/>
      <c r="AG662" s="24"/>
      <c r="AH662" s="24"/>
      <c r="AI662" s="24"/>
      <c r="AJ662" s="24"/>
      <c r="AK662" s="24"/>
      <c r="AL662" s="24"/>
      <c r="AM662" s="24"/>
      <c r="AN662" s="24"/>
    </row>
    <row r="663" spans="1:40" ht="16" thickBot="1" x14ac:dyDescent="0.35">
      <c r="A663" t="s">
        <v>133</v>
      </c>
      <c r="B663" s="5">
        <v>0.98</v>
      </c>
      <c r="C663" s="5">
        <f t="shared" si="37"/>
        <v>40.98</v>
      </c>
      <c r="D663" s="156"/>
      <c r="E663" s="156"/>
      <c r="F663" s="55">
        <v>3.3533333333333297E-2</v>
      </c>
      <c r="G663" s="55">
        <v>6.7000000000000004E-2</v>
      </c>
      <c r="H663" s="55">
        <v>0.112</v>
      </c>
      <c r="I663" s="55">
        <v>0.158</v>
      </c>
      <c r="J663" s="55">
        <v>0.20300000000000001</v>
      </c>
      <c r="K663" s="156"/>
      <c r="L663" s="156"/>
      <c r="M663" s="156"/>
      <c r="N663" s="156"/>
      <c r="O663" s="156"/>
      <c r="P663" s="2" t="s">
        <v>162</v>
      </c>
      <c r="Y663" s="102"/>
      <c r="Z663" s="126">
        <v>0.97</v>
      </c>
      <c r="AA663" s="127">
        <v>3.4000000000000002E-2</v>
      </c>
      <c r="AB663" s="127">
        <v>6.7000000000000004E-2</v>
      </c>
      <c r="AC663" s="127">
        <v>0.112</v>
      </c>
      <c r="AD663" s="127">
        <v>0.158</v>
      </c>
      <c r="AE663" s="127">
        <v>0.20300000000000001</v>
      </c>
      <c r="AF663" s="24"/>
      <c r="AG663" s="24"/>
      <c r="AH663" s="24"/>
      <c r="AI663" s="24"/>
      <c r="AJ663" s="24"/>
      <c r="AK663" s="24"/>
      <c r="AL663" s="24"/>
      <c r="AM663" s="24"/>
      <c r="AN663" s="24"/>
    </row>
    <row r="664" spans="1:40" ht="16" thickBot="1" x14ac:dyDescent="0.35">
      <c r="A664" t="s">
        <v>133</v>
      </c>
      <c r="B664" s="5">
        <v>0.99</v>
      </c>
      <c r="C664" s="5">
        <f t="shared" si="37"/>
        <v>40.99</v>
      </c>
      <c r="D664" s="156"/>
      <c r="E664" s="156"/>
      <c r="F664" s="55">
        <v>3.33047619047619E-2</v>
      </c>
      <c r="G664" s="55">
        <v>6.7000000000000004E-2</v>
      </c>
      <c r="H664" s="55">
        <v>0.112</v>
      </c>
      <c r="I664" s="55">
        <v>0.158</v>
      </c>
      <c r="J664" s="55">
        <v>0.20300000000000001</v>
      </c>
      <c r="K664" s="156"/>
      <c r="L664" s="156"/>
      <c r="M664" s="156"/>
      <c r="N664" s="156"/>
      <c r="O664" s="156"/>
      <c r="P664" s="2" t="s">
        <v>162</v>
      </c>
      <c r="Y664" s="102"/>
      <c r="Z664" s="126">
        <v>0.98</v>
      </c>
      <c r="AA664" s="127">
        <v>3.3533333333333297E-2</v>
      </c>
      <c r="AB664" s="127">
        <v>6.7000000000000004E-2</v>
      </c>
      <c r="AC664" s="127">
        <v>0.112</v>
      </c>
      <c r="AD664" s="127">
        <v>0.158</v>
      </c>
      <c r="AE664" s="127">
        <v>0.20300000000000001</v>
      </c>
      <c r="AF664" s="24"/>
      <c r="AG664" s="24"/>
      <c r="AH664" s="24"/>
      <c r="AI664" s="24"/>
      <c r="AJ664" s="24"/>
      <c r="AK664" s="24"/>
      <c r="AL664" s="24"/>
      <c r="AM664" s="24"/>
      <c r="AN664" s="24"/>
    </row>
    <row r="665" spans="1:40" ht="16" thickBot="1" x14ac:dyDescent="0.35">
      <c r="A665" t="s">
        <v>133</v>
      </c>
      <c r="B665" s="5">
        <v>1</v>
      </c>
      <c r="C665" s="5">
        <f t="shared" si="37"/>
        <v>41</v>
      </c>
      <c r="D665" s="156"/>
      <c r="E665" s="156"/>
      <c r="F665" s="55">
        <v>3.3076190476190502E-2</v>
      </c>
      <c r="G665" s="55">
        <v>6.7000000000000004E-2</v>
      </c>
      <c r="H665" s="55">
        <v>0.112</v>
      </c>
      <c r="I665" s="55">
        <v>0.158</v>
      </c>
      <c r="J665" s="55">
        <v>0.20300000000000001</v>
      </c>
      <c r="K665" s="156"/>
      <c r="L665" s="156"/>
      <c r="M665" s="156"/>
      <c r="N665" s="156"/>
      <c r="O665" s="156"/>
      <c r="P665" s="2" t="s">
        <v>162</v>
      </c>
      <c r="Y665" s="102"/>
      <c r="Z665" s="126">
        <v>0.99</v>
      </c>
      <c r="AA665" s="127">
        <v>3.33047619047619E-2</v>
      </c>
      <c r="AB665" s="127">
        <v>6.7000000000000004E-2</v>
      </c>
      <c r="AC665" s="127">
        <v>0.112</v>
      </c>
      <c r="AD665" s="127">
        <v>0.158</v>
      </c>
      <c r="AE665" s="127">
        <v>0.20300000000000001</v>
      </c>
      <c r="AF665" s="24"/>
      <c r="AG665" s="24"/>
      <c r="AH665" s="24"/>
      <c r="AI665" s="24"/>
      <c r="AJ665" s="24"/>
      <c r="AK665" s="24"/>
      <c r="AL665" s="24"/>
      <c r="AM665" s="24"/>
      <c r="AN665" s="24"/>
    </row>
    <row r="666" spans="1:40" ht="16" thickBot="1" x14ac:dyDescent="0.35">
      <c r="A666" t="s">
        <v>133</v>
      </c>
      <c r="B666" s="5">
        <v>1.01</v>
      </c>
      <c r="C666" s="5">
        <f t="shared" si="37"/>
        <v>41.01</v>
      </c>
      <c r="D666" s="156"/>
      <c r="E666" s="156"/>
      <c r="F666" s="55">
        <v>3.3000000000000002E-2</v>
      </c>
      <c r="G666" s="55">
        <v>6.7000000000000004E-2</v>
      </c>
      <c r="H666" s="55">
        <v>0.112</v>
      </c>
      <c r="I666" s="55">
        <v>0.158</v>
      </c>
      <c r="J666" s="55">
        <v>0.20300000000000001</v>
      </c>
      <c r="K666" s="156"/>
      <c r="L666" s="156"/>
      <c r="M666" s="156"/>
      <c r="N666" s="156"/>
      <c r="O666" s="156"/>
      <c r="P666" s="2" t="s">
        <v>162</v>
      </c>
      <c r="Y666" s="102"/>
      <c r="Z666" s="126">
        <v>1</v>
      </c>
      <c r="AA666" s="127">
        <v>3.3076190476190502E-2</v>
      </c>
      <c r="AB666" s="127">
        <v>6.7000000000000004E-2</v>
      </c>
      <c r="AC666" s="127">
        <v>0.112</v>
      </c>
      <c r="AD666" s="127">
        <v>0.158</v>
      </c>
      <c r="AE666" s="127">
        <v>0.20300000000000001</v>
      </c>
      <c r="AF666" s="24"/>
      <c r="AG666" s="24"/>
      <c r="AH666" s="24"/>
      <c r="AI666" s="24"/>
      <c r="AJ666" s="24"/>
      <c r="AK666" s="24"/>
      <c r="AL666" s="24"/>
      <c r="AM666" s="24"/>
      <c r="AN666" s="24"/>
    </row>
    <row r="667" spans="1:40" ht="16" thickBot="1" x14ac:dyDescent="0.35">
      <c r="A667" t="s">
        <v>133</v>
      </c>
      <c r="B667" s="5">
        <v>1.02</v>
      </c>
      <c r="C667" s="5">
        <f t="shared" si="37"/>
        <v>41.02</v>
      </c>
      <c r="D667" s="156"/>
      <c r="E667" s="156"/>
      <c r="F667" s="55">
        <v>3.3000000000000002E-2</v>
      </c>
      <c r="G667" s="55">
        <v>6.7000000000000004E-2</v>
      </c>
      <c r="H667" s="55">
        <v>0.112</v>
      </c>
      <c r="I667" s="55">
        <v>0.158</v>
      </c>
      <c r="J667" s="55">
        <v>0.20300000000000001</v>
      </c>
      <c r="K667" s="156"/>
      <c r="L667" s="156"/>
      <c r="M667" s="156"/>
      <c r="N667" s="156"/>
      <c r="O667" s="156"/>
      <c r="P667" s="2" t="s">
        <v>162</v>
      </c>
      <c r="Y667" s="102"/>
      <c r="Z667" s="126">
        <v>1.01</v>
      </c>
      <c r="AA667" s="127">
        <v>3.3000000000000002E-2</v>
      </c>
      <c r="AB667" s="127">
        <v>6.7000000000000004E-2</v>
      </c>
      <c r="AC667" s="127">
        <v>0.112</v>
      </c>
      <c r="AD667" s="127">
        <v>0.158</v>
      </c>
      <c r="AE667" s="127">
        <v>0.20300000000000001</v>
      </c>
      <c r="AF667" s="24"/>
      <c r="AG667" s="24"/>
      <c r="AH667" s="24"/>
      <c r="AI667" s="24"/>
      <c r="AJ667" s="24"/>
      <c r="AK667" s="24"/>
      <c r="AL667" s="24"/>
      <c r="AM667" s="24"/>
      <c r="AN667" s="24"/>
    </row>
    <row r="668" spans="1:40" ht="16" thickBot="1" x14ac:dyDescent="0.35">
      <c r="A668" t="s">
        <v>133</v>
      </c>
      <c r="B668" s="5">
        <v>1.03</v>
      </c>
      <c r="C668" s="5">
        <f t="shared" si="37"/>
        <v>41.03</v>
      </c>
      <c r="D668" s="156"/>
      <c r="E668" s="156"/>
      <c r="F668" s="55">
        <v>3.3000000000000002E-2</v>
      </c>
      <c r="G668" s="55">
        <v>6.7000000000000004E-2</v>
      </c>
      <c r="H668" s="55">
        <v>0.112</v>
      </c>
      <c r="I668" s="55">
        <v>0.158</v>
      </c>
      <c r="J668" s="55">
        <v>0.20300000000000001</v>
      </c>
      <c r="K668" s="156"/>
      <c r="L668" s="156"/>
      <c r="M668" s="156"/>
      <c r="N668" s="156"/>
      <c r="O668" s="156"/>
      <c r="P668" s="2" t="s">
        <v>162</v>
      </c>
      <c r="Y668" s="102"/>
      <c r="Z668" s="126">
        <v>1.02</v>
      </c>
      <c r="AA668" s="127">
        <v>3.3000000000000002E-2</v>
      </c>
      <c r="AB668" s="127">
        <v>6.7000000000000004E-2</v>
      </c>
      <c r="AC668" s="127">
        <v>0.112</v>
      </c>
      <c r="AD668" s="127">
        <v>0.158</v>
      </c>
      <c r="AE668" s="127">
        <v>0.20300000000000001</v>
      </c>
      <c r="AF668" s="24"/>
      <c r="AG668" s="24"/>
      <c r="AH668" s="24"/>
      <c r="AI668" s="24"/>
      <c r="AJ668" s="24"/>
      <c r="AK668" s="24"/>
      <c r="AL668" s="24"/>
      <c r="AM668" s="24"/>
      <c r="AN668" s="24"/>
    </row>
    <row r="669" spans="1:40" ht="16" thickBot="1" x14ac:dyDescent="0.35">
      <c r="A669" t="s">
        <v>133</v>
      </c>
      <c r="B669" s="5">
        <v>1.04</v>
      </c>
      <c r="C669" s="5">
        <f t="shared" si="37"/>
        <v>41.04</v>
      </c>
      <c r="D669" s="156"/>
      <c r="E669" s="156"/>
      <c r="F669" s="55">
        <v>3.3000000000000002E-2</v>
      </c>
      <c r="G669" s="55">
        <v>6.7000000000000004E-2</v>
      </c>
      <c r="H669" s="55">
        <v>0.112</v>
      </c>
      <c r="I669" s="55">
        <v>0.158</v>
      </c>
      <c r="J669" s="55">
        <v>0.20300000000000001</v>
      </c>
      <c r="K669" s="156"/>
      <c r="L669" s="156"/>
      <c r="M669" s="156"/>
      <c r="N669" s="156"/>
      <c r="O669" s="156"/>
      <c r="P669" s="2" t="s">
        <v>162</v>
      </c>
      <c r="Y669" s="102"/>
      <c r="Z669" s="126">
        <v>1.03</v>
      </c>
      <c r="AA669" s="127">
        <v>3.3000000000000002E-2</v>
      </c>
      <c r="AB669" s="127">
        <v>6.7000000000000004E-2</v>
      </c>
      <c r="AC669" s="127">
        <v>0.112</v>
      </c>
      <c r="AD669" s="127">
        <v>0.158</v>
      </c>
      <c r="AE669" s="127">
        <v>0.20300000000000001</v>
      </c>
      <c r="AF669" s="24"/>
      <c r="AG669" s="24"/>
      <c r="AH669" s="24"/>
      <c r="AI669" s="24"/>
      <c r="AJ669" s="24"/>
      <c r="AK669" s="24"/>
      <c r="AL669" s="24"/>
      <c r="AM669" s="24"/>
      <c r="AN669" s="24"/>
    </row>
    <row r="670" spans="1:40" ht="16" thickBot="1" x14ac:dyDescent="0.35">
      <c r="A670" t="s">
        <v>133</v>
      </c>
      <c r="B670" s="5">
        <v>1.05</v>
      </c>
      <c r="C670" s="5">
        <f t="shared" si="37"/>
        <v>41.05</v>
      </c>
      <c r="D670" s="156"/>
      <c r="E670" s="156"/>
      <c r="F670" s="55">
        <v>3.2000000000000001E-2</v>
      </c>
      <c r="G670" s="55">
        <v>6.7000000000000004E-2</v>
      </c>
      <c r="H670" s="55">
        <v>0.112</v>
      </c>
      <c r="I670" s="55">
        <v>0.158</v>
      </c>
      <c r="J670" s="55">
        <v>0.20300000000000001</v>
      </c>
      <c r="K670" s="156"/>
      <c r="L670" s="156"/>
      <c r="M670" s="156"/>
      <c r="N670" s="156"/>
      <c r="O670" s="156"/>
      <c r="P670" s="2" t="s">
        <v>162</v>
      </c>
      <c r="Y670" s="102"/>
      <c r="Z670" s="126">
        <v>1.04</v>
      </c>
      <c r="AA670" s="127">
        <v>3.3000000000000002E-2</v>
      </c>
      <c r="AB670" s="127">
        <v>6.7000000000000004E-2</v>
      </c>
      <c r="AC670" s="127">
        <v>0.112</v>
      </c>
      <c r="AD670" s="127">
        <v>0.158</v>
      </c>
      <c r="AE670" s="127">
        <v>0.20300000000000001</v>
      </c>
      <c r="AF670" s="24"/>
      <c r="AG670" s="24"/>
      <c r="AH670" s="24"/>
      <c r="AI670" s="24"/>
      <c r="AJ670" s="24"/>
      <c r="AK670" s="24"/>
      <c r="AL670" s="24"/>
      <c r="AM670" s="24"/>
      <c r="AN670" s="24"/>
    </row>
    <row r="671" spans="1:40" ht="16" thickBot="1" x14ac:dyDescent="0.35">
      <c r="A671" t="s">
        <v>133</v>
      </c>
      <c r="B671" s="5">
        <v>1.06</v>
      </c>
      <c r="C671" s="5">
        <f t="shared" si="37"/>
        <v>41.06</v>
      </c>
      <c r="D671" s="156"/>
      <c r="E671" s="156"/>
      <c r="F671" s="55">
        <v>3.2000000000000001E-2</v>
      </c>
      <c r="G671" s="55">
        <v>6.7000000000000004E-2</v>
      </c>
      <c r="H671" s="55">
        <v>0.112</v>
      </c>
      <c r="I671" s="55">
        <v>0.158</v>
      </c>
      <c r="J671" s="55">
        <v>0.20300000000000001</v>
      </c>
      <c r="K671" s="156"/>
      <c r="L671" s="156"/>
      <c r="M671" s="156"/>
      <c r="N671" s="156"/>
      <c r="O671" s="156"/>
      <c r="P671" s="2" t="s">
        <v>162</v>
      </c>
      <c r="Y671" s="102"/>
      <c r="Z671" s="126">
        <v>1.05</v>
      </c>
      <c r="AA671" s="127">
        <v>3.2000000000000001E-2</v>
      </c>
      <c r="AB671" s="127">
        <v>6.7000000000000004E-2</v>
      </c>
      <c r="AC671" s="127">
        <v>0.112</v>
      </c>
      <c r="AD671" s="127">
        <v>0.158</v>
      </c>
      <c r="AE671" s="127">
        <v>0.20300000000000001</v>
      </c>
      <c r="AF671" s="24"/>
      <c r="AG671" s="24"/>
      <c r="AH671" s="24"/>
      <c r="AI671" s="24"/>
      <c r="AJ671" s="24"/>
      <c r="AK671" s="24"/>
      <c r="AL671" s="24"/>
      <c r="AM671" s="24"/>
      <c r="AN671" s="24"/>
    </row>
    <row r="672" spans="1:40" ht="16" thickBot="1" x14ac:dyDescent="0.35">
      <c r="A672" t="s">
        <v>133</v>
      </c>
      <c r="B672" s="5">
        <v>1.07</v>
      </c>
      <c r="C672" s="5">
        <f t="shared" si="37"/>
        <v>41.07</v>
      </c>
      <c r="D672" s="156"/>
      <c r="E672" s="156"/>
      <c r="F672" s="55">
        <v>3.1571428571428597E-2</v>
      </c>
      <c r="G672" s="55">
        <v>6.7000000000000004E-2</v>
      </c>
      <c r="H672" s="55">
        <v>0.112</v>
      </c>
      <c r="I672" s="55">
        <v>0.158</v>
      </c>
      <c r="J672" s="55">
        <v>0.20300000000000001</v>
      </c>
      <c r="K672" s="156"/>
      <c r="L672" s="156"/>
      <c r="M672" s="156"/>
      <c r="N672" s="156"/>
      <c r="O672" s="156"/>
      <c r="P672" s="2" t="s">
        <v>162</v>
      </c>
      <c r="Y672" s="102"/>
      <c r="Z672" s="126">
        <v>1.06</v>
      </c>
      <c r="AA672" s="127">
        <v>3.2000000000000001E-2</v>
      </c>
      <c r="AB672" s="127">
        <v>6.7000000000000004E-2</v>
      </c>
      <c r="AC672" s="127">
        <v>0.112</v>
      </c>
      <c r="AD672" s="127">
        <v>0.158</v>
      </c>
      <c r="AE672" s="127">
        <v>0.20300000000000001</v>
      </c>
      <c r="AF672" s="24"/>
      <c r="AG672" s="24"/>
      <c r="AH672" s="24"/>
      <c r="AI672" s="24"/>
      <c r="AJ672" s="24"/>
      <c r="AK672" s="24"/>
      <c r="AL672" s="24"/>
      <c r="AM672" s="24"/>
      <c r="AN672" s="24"/>
    </row>
    <row r="673" spans="1:40" ht="16" thickBot="1" x14ac:dyDescent="0.35">
      <c r="A673" t="s">
        <v>133</v>
      </c>
      <c r="B673" s="5">
        <v>1.08</v>
      </c>
      <c r="C673" s="5">
        <f t="shared" si="37"/>
        <v>41.08</v>
      </c>
      <c r="D673" s="156"/>
      <c r="E673" s="156"/>
      <c r="F673" s="55">
        <v>3.1357142857142903E-2</v>
      </c>
      <c r="G673" s="55">
        <v>6.7000000000000004E-2</v>
      </c>
      <c r="H673" s="55">
        <v>0.112</v>
      </c>
      <c r="I673" s="55">
        <v>0.158</v>
      </c>
      <c r="J673" s="55">
        <v>0.20300000000000001</v>
      </c>
      <c r="K673" s="156"/>
      <c r="L673" s="156"/>
      <c r="M673" s="156"/>
      <c r="N673" s="156"/>
      <c r="O673" s="156"/>
      <c r="P673" s="2" t="s">
        <v>162</v>
      </c>
      <c r="Y673" s="102"/>
      <c r="Z673" s="126">
        <v>1.07</v>
      </c>
      <c r="AA673" s="127">
        <v>3.1571428571428597E-2</v>
      </c>
      <c r="AB673" s="127">
        <v>6.7000000000000004E-2</v>
      </c>
      <c r="AC673" s="127">
        <v>0.112</v>
      </c>
      <c r="AD673" s="127">
        <v>0.158</v>
      </c>
      <c r="AE673" s="127">
        <v>0.20300000000000001</v>
      </c>
      <c r="AF673" s="24"/>
      <c r="AG673" s="24"/>
      <c r="AH673" s="24"/>
      <c r="AI673" s="24"/>
      <c r="AJ673" s="24"/>
      <c r="AK673" s="24"/>
      <c r="AL673" s="24"/>
      <c r="AM673" s="24"/>
      <c r="AN673" s="24"/>
    </row>
    <row r="674" spans="1:40" ht="16" thickBot="1" x14ac:dyDescent="0.35">
      <c r="A674" t="s">
        <v>133</v>
      </c>
      <c r="B674" s="5">
        <v>1.0900000000000001</v>
      </c>
      <c r="C674" s="5">
        <f t="shared" si="37"/>
        <v>41.09</v>
      </c>
      <c r="D674" s="156"/>
      <c r="E674" s="156"/>
      <c r="F674" s="55">
        <v>3.1E-2</v>
      </c>
      <c r="G674" s="55">
        <v>6.7000000000000004E-2</v>
      </c>
      <c r="H674" s="55">
        <v>0.112</v>
      </c>
      <c r="I674" s="55">
        <v>0.158</v>
      </c>
      <c r="J674" s="55">
        <v>0.20300000000000001</v>
      </c>
      <c r="K674" s="156"/>
      <c r="L674" s="156"/>
      <c r="M674" s="156"/>
      <c r="N674" s="156"/>
      <c r="O674" s="156"/>
      <c r="P674" s="2" t="s">
        <v>162</v>
      </c>
      <c r="Y674" s="102"/>
      <c r="Z674" s="126">
        <v>1.08</v>
      </c>
      <c r="AA674" s="127">
        <v>3.1357142857142903E-2</v>
      </c>
      <c r="AB674" s="127">
        <v>6.7000000000000004E-2</v>
      </c>
      <c r="AC674" s="127">
        <v>0.112</v>
      </c>
      <c r="AD674" s="127">
        <v>0.158</v>
      </c>
      <c r="AE674" s="127">
        <v>0.20300000000000001</v>
      </c>
      <c r="AF674" s="24"/>
      <c r="AG674" s="24"/>
      <c r="AH674" s="24"/>
      <c r="AI674" s="24"/>
      <c r="AJ674" s="24"/>
      <c r="AK674" s="24"/>
      <c r="AL674" s="24"/>
      <c r="AM674" s="24"/>
      <c r="AN674" s="24"/>
    </row>
    <row r="675" spans="1:40" ht="16" thickBot="1" x14ac:dyDescent="0.35">
      <c r="A675" t="s">
        <v>133</v>
      </c>
      <c r="B675" s="5">
        <v>1.1000000000000001</v>
      </c>
      <c r="C675" s="5">
        <f t="shared" si="37"/>
        <v>41.1</v>
      </c>
      <c r="D675" s="156"/>
      <c r="E675" s="156"/>
      <c r="F675" s="55">
        <v>3.1E-2</v>
      </c>
      <c r="G675" s="55">
        <v>6.7000000000000004E-2</v>
      </c>
      <c r="H675" s="55">
        <v>0.112</v>
      </c>
      <c r="I675" s="55">
        <v>0.158</v>
      </c>
      <c r="J675" s="55">
        <v>0.20300000000000001</v>
      </c>
      <c r="K675" s="156"/>
      <c r="L675" s="156"/>
      <c r="M675" s="156"/>
      <c r="N675" s="156"/>
      <c r="O675" s="156"/>
      <c r="P675" s="2" t="s">
        <v>162</v>
      </c>
      <c r="Y675" s="102"/>
      <c r="Z675" s="126">
        <v>1.0900000000000001</v>
      </c>
      <c r="AA675" s="127">
        <v>3.1E-2</v>
      </c>
      <c r="AB675" s="127">
        <v>6.7000000000000004E-2</v>
      </c>
      <c r="AC675" s="127">
        <v>0.112</v>
      </c>
      <c r="AD675" s="127">
        <v>0.158</v>
      </c>
      <c r="AE675" s="127">
        <v>0.20300000000000001</v>
      </c>
      <c r="AF675" s="24"/>
      <c r="AG675" s="24"/>
      <c r="AH675" s="24"/>
      <c r="AI675" s="24"/>
      <c r="AJ675" s="24"/>
      <c r="AK675" s="24"/>
      <c r="AL675" s="24"/>
      <c r="AM675" s="24"/>
      <c r="AN675" s="24"/>
    </row>
    <row r="676" spans="1:40" ht="16" thickBot="1" x14ac:dyDescent="0.35">
      <c r="A676" t="s">
        <v>133</v>
      </c>
      <c r="B676" s="5">
        <v>1.1100000000000001</v>
      </c>
      <c r="C676" s="5">
        <f t="shared" si="37"/>
        <v>41.11</v>
      </c>
      <c r="D676" s="156"/>
      <c r="E676" s="156"/>
      <c r="F676" s="55">
        <v>3.1E-2</v>
      </c>
      <c r="G676" s="55">
        <v>6.7000000000000004E-2</v>
      </c>
      <c r="H676" s="55">
        <v>0.112</v>
      </c>
      <c r="I676" s="55">
        <v>0.158</v>
      </c>
      <c r="J676" s="55">
        <v>0.20300000000000001</v>
      </c>
      <c r="K676" s="156"/>
      <c r="L676" s="156"/>
      <c r="M676" s="156"/>
      <c r="N676" s="156"/>
      <c r="O676" s="156"/>
      <c r="P676" s="2" t="s">
        <v>162</v>
      </c>
      <c r="Y676" s="102"/>
      <c r="Z676" s="126">
        <v>1.1000000000000001</v>
      </c>
      <c r="AA676" s="127">
        <v>3.1E-2</v>
      </c>
      <c r="AB676" s="127">
        <v>6.7000000000000004E-2</v>
      </c>
      <c r="AC676" s="127">
        <v>0.112</v>
      </c>
      <c r="AD676" s="127">
        <v>0.158</v>
      </c>
      <c r="AE676" s="127">
        <v>0.20300000000000001</v>
      </c>
      <c r="AF676" s="24"/>
      <c r="AG676" s="24"/>
      <c r="AH676" s="24"/>
      <c r="AI676" s="24"/>
      <c r="AJ676" s="24"/>
      <c r="AK676" s="24"/>
      <c r="AL676" s="24"/>
      <c r="AM676" s="24"/>
      <c r="AN676" s="24"/>
    </row>
    <row r="677" spans="1:40" ht="16" thickBot="1" x14ac:dyDescent="0.35">
      <c r="A677" t="s">
        <v>133</v>
      </c>
      <c r="B677" s="5">
        <v>1.1200000000000001</v>
      </c>
      <c r="C677" s="5">
        <f t="shared" si="37"/>
        <v>41.12</v>
      </c>
      <c r="D677" s="156"/>
      <c r="E677" s="156"/>
      <c r="F677" s="55">
        <v>3.1E-2</v>
      </c>
      <c r="G677" s="55">
        <v>6.7000000000000004E-2</v>
      </c>
      <c r="H677" s="55">
        <v>0.112</v>
      </c>
      <c r="I677" s="55">
        <v>0.158</v>
      </c>
      <c r="J677" s="55">
        <v>0.20300000000000001</v>
      </c>
      <c r="K677" s="156"/>
      <c r="L677" s="156"/>
      <c r="M677" s="156"/>
      <c r="N677" s="156"/>
      <c r="O677" s="156"/>
      <c r="P677" s="2" t="s">
        <v>162</v>
      </c>
      <c r="Y677" s="102"/>
      <c r="Z677" s="126">
        <v>1.1100000000000001</v>
      </c>
      <c r="AA677" s="127">
        <v>3.1E-2</v>
      </c>
      <c r="AB677" s="127">
        <v>6.7000000000000004E-2</v>
      </c>
      <c r="AC677" s="127">
        <v>0.112</v>
      </c>
      <c r="AD677" s="127">
        <v>0.158</v>
      </c>
      <c r="AE677" s="127">
        <v>0.20300000000000001</v>
      </c>
      <c r="AF677" s="24"/>
      <c r="AG677" s="24"/>
      <c r="AH677" s="24"/>
      <c r="AI677" s="24"/>
      <c r="AJ677" s="24"/>
      <c r="AK677" s="24"/>
      <c r="AL677" s="24"/>
      <c r="AM677" s="24"/>
      <c r="AN677" s="24"/>
    </row>
    <row r="678" spans="1:40" ht="16" thickBot="1" x14ac:dyDescent="0.35">
      <c r="A678" t="s">
        <v>133</v>
      </c>
      <c r="B678" s="5">
        <v>1.1299999999999999</v>
      </c>
      <c r="C678" s="5">
        <f t="shared" si="37"/>
        <v>41.13</v>
      </c>
      <c r="D678" s="156"/>
      <c r="E678" s="156"/>
      <c r="F678" s="55">
        <v>3.1E-2</v>
      </c>
      <c r="G678" s="55">
        <v>6.7000000000000004E-2</v>
      </c>
      <c r="H678" s="55">
        <v>0.112</v>
      </c>
      <c r="I678" s="55">
        <v>0.158</v>
      </c>
      <c r="J678" s="55">
        <v>0.20300000000000001</v>
      </c>
      <c r="K678" s="156"/>
      <c r="L678" s="156"/>
      <c r="M678" s="156"/>
      <c r="N678" s="156"/>
      <c r="O678" s="156"/>
      <c r="P678" s="2" t="s">
        <v>162</v>
      </c>
      <c r="Y678" s="102"/>
      <c r="Z678" s="126">
        <v>1.1200000000000001</v>
      </c>
      <c r="AA678" s="127">
        <v>3.1E-2</v>
      </c>
      <c r="AB678" s="127">
        <v>6.7000000000000004E-2</v>
      </c>
      <c r="AC678" s="127">
        <v>0.112</v>
      </c>
      <c r="AD678" s="127">
        <v>0.158</v>
      </c>
      <c r="AE678" s="127">
        <v>0.20300000000000001</v>
      </c>
      <c r="AF678" s="24"/>
      <c r="AG678" s="24"/>
      <c r="AH678" s="24"/>
      <c r="AI678" s="24"/>
      <c r="AJ678" s="24"/>
      <c r="AK678" s="24"/>
      <c r="AL678" s="24"/>
      <c r="AM678" s="24"/>
      <c r="AN678" s="24"/>
    </row>
    <row r="679" spans="1:40" ht="16" thickBot="1" x14ac:dyDescent="0.35">
      <c r="A679" t="s">
        <v>133</v>
      </c>
      <c r="B679" s="5">
        <v>1.1399999999999999</v>
      </c>
      <c r="C679" s="5">
        <f t="shared" si="37"/>
        <v>41.14</v>
      </c>
      <c r="D679" s="156"/>
      <c r="E679" s="156"/>
      <c r="F679" s="55">
        <v>3.1E-2</v>
      </c>
      <c r="G679" s="55">
        <v>6.7000000000000004E-2</v>
      </c>
      <c r="H679" s="55">
        <v>0.112</v>
      </c>
      <c r="I679" s="55">
        <v>0.158</v>
      </c>
      <c r="J679" s="55">
        <v>0.20300000000000001</v>
      </c>
      <c r="K679" s="156"/>
      <c r="L679" s="156"/>
      <c r="M679" s="156"/>
      <c r="N679" s="156"/>
      <c r="O679" s="156"/>
      <c r="P679" s="2" t="s">
        <v>162</v>
      </c>
      <c r="Y679" s="102"/>
      <c r="Z679" s="126">
        <v>1.1299999999999999</v>
      </c>
      <c r="AA679" s="127">
        <v>3.1E-2</v>
      </c>
      <c r="AB679" s="127">
        <v>6.7000000000000004E-2</v>
      </c>
      <c r="AC679" s="127">
        <v>0.112</v>
      </c>
      <c r="AD679" s="127">
        <v>0.158</v>
      </c>
      <c r="AE679" s="127">
        <v>0.20300000000000001</v>
      </c>
      <c r="AF679" s="24"/>
      <c r="AG679" s="24"/>
      <c r="AH679" s="24"/>
      <c r="AI679" s="24"/>
      <c r="AJ679" s="24"/>
      <c r="AK679" s="24"/>
      <c r="AL679" s="24"/>
      <c r="AM679" s="24"/>
      <c r="AN679" s="24"/>
    </row>
    <row r="680" spans="1:40" ht="16" thickBot="1" x14ac:dyDescent="0.35">
      <c r="A680" t="s">
        <v>133</v>
      </c>
      <c r="B680" s="5">
        <v>1.1499999999999999</v>
      </c>
      <c r="C680" s="5">
        <f t="shared" si="37"/>
        <v>41.15</v>
      </c>
      <c r="D680" s="156"/>
      <c r="E680" s="156"/>
      <c r="F680" s="55">
        <v>3.1E-2</v>
      </c>
      <c r="G680" s="55">
        <v>6.7000000000000004E-2</v>
      </c>
      <c r="H680" s="55">
        <v>0.112</v>
      </c>
      <c r="I680" s="55">
        <v>0.158</v>
      </c>
      <c r="J680" s="55">
        <v>0.20300000000000001</v>
      </c>
      <c r="K680" s="156"/>
      <c r="L680" s="156"/>
      <c r="M680" s="156"/>
      <c r="N680" s="156"/>
      <c r="O680" s="156"/>
      <c r="P680" s="2" t="s">
        <v>162</v>
      </c>
      <c r="Y680" s="102"/>
      <c r="Z680" s="126">
        <v>1.1299999999999999</v>
      </c>
      <c r="AA680" s="127">
        <v>3.1E-2</v>
      </c>
      <c r="AB680" s="127">
        <v>6.7000000000000004E-2</v>
      </c>
      <c r="AC680" s="127">
        <v>0.112</v>
      </c>
      <c r="AD680" s="127">
        <v>0.158</v>
      </c>
      <c r="AE680" s="127">
        <v>0.20300000000000001</v>
      </c>
      <c r="AF680" s="24"/>
      <c r="AG680" s="24"/>
      <c r="AH680" s="24"/>
      <c r="AI680" s="24"/>
      <c r="AJ680" s="24"/>
      <c r="AK680" s="24"/>
      <c r="AL680" s="24"/>
      <c r="AM680" s="24"/>
      <c r="AN680" s="24"/>
    </row>
    <row r="681" spans="1:40" ht="16" thickBot="1" x14ac:dyDescent="0.35">
      <c r="A681" t="s">
        <v>133</v>
      </c>
      <c r="B681" s="5">
        <v>1.1599999999999999</v>
      </c>
      <c r="C681" s="5">
        <f t="shared" si="37"/>
        <v>41.16</v>
      </c>
      <c r="D681" s="156"/>
      <c r="E681" s="156"/>
      <c r="F681" s="55">
        <v>0.03</v>
      </c>
      <c r="G681" s="55">
        <v>6.7000000000000004E-2</v>
      </c>
      <c r="H681" s="55">
        <v>0.112</v>
      </c>
      <c r="I681" s="55">
        <v>0.158</v>
      </c>
      <c r="J681" s="55">
        <v>0.20300000000000001</v>
      </c>
      <c r="K681" s="156"/>
      <c r="L681" s="156"/>
      <c r="M681" s="156"/>
      <c r="N681" s="156"/>
      <c r="O681" s="156"/>
      <c r="P681" s="2" t="s">
        <v>162</v>
      </c>
      <c r="Y681" s="102"/>
      <c r="Z681" s="126">
        <v>1.1399999999999999</v>
      </c>
      <c r="AA681" s="127">
        <v>3.1E-2</v>
      </c>
      <c r="AB681" s="127">
        <v>6.7000000000000004E-2</v>
      </c>
      <c r="AC681" s="127">
        <v>0.112</v>
      </c>
      <c r="AD681" s="127">
        <v>0.158</v>
      </c>
      <c r="AE681" s="127">
        <v>0.20300000000000001</v>
      </c>
      <c r="AF681" s="24"/>
      <c r="AG681" s="24"/>
      <c r="AH681" s="24"/>
      <c r="AI681" s="24"/>
      <c r="AJ681" s="24"/>
      <c r="AK681" s="24"/>
      <c r="AL681" s="24"/>
      <c r="AM681" s="24"/>
      <c r="AN681" s="24"/>
    </row>
    <row r="682" spans="1:40" ht="16" thickBot="1" x14ac:dyDescent="0.35">
      <c r="A682" t="s">
        <v>133</v>
      </c>
      <c r="B682" s="5">
        <v>1.17</v>
      </c>
      <c r="C682" s="5">
        <f t="shared" ref="C682:C745" si="38">VALUE(SUBSTITUTE(4&amp;B682," ",""))</f>
        <v>41.17</v>
      </c>
      <c r="D682" s="156"/>
      <c r="E682" s="156"/>
      <c r="F682" s="55">
        <v>3.0107142857142902E-2</v>
      </c>
      <c r="G682" s="55">
        <v>6.7000000000000004E-2</v>
      </c>
      <c r="H682" s="55">
        <v>0.112</v>
      </c>
      <c r="I682" s="55">
        <v>0.158</v>
      </c>
      <c r="J682" s="55">
        <v>0.20300000000000001</v>
      </c>
      <c r="K682" s="156"/>
      <c r="L682" s="156"/>
      <c r="M682" s="156"/>
      <c r="N682" s="156"/>
      <c r="O682" s="156"/>
      <c r="P682" s="2" t="s">
        <v>162</v>
      </c>
      <c r="Y682" s="102"/>
      <c r="Z682" s="126">
        <v>1.1499999999999999</v>
      </c>
      <c r="AA682" s="127">
        <v>0.03</v>
      </c>
      <c r="AB682" s="127">
        <v>6.7000000000000004E-2</v>
      </c>
      <c r="AC682" s="127">
        <v>0.112</v>
      </c>
      <c r="AD682" s="127">
        <v>0.158</v>
      </c>
      <c r="AE682" s="127">
        <v>0.20300000000000001</v>
      </c>
      <c r="AF682" s="24"/>
      <c r="AG682" s="24"/>
      <c r="AH682" s="24"/>
      <c r="AI682" s="24"/>
      <c r="AJ682" s="24"/>
      <c r="AK682" s="24"/>
      <c r="AL682" s="24"/>
      <c r="AM682" s="24"/>
      <c r="AN682" s="24"/>
    </row>
    <row r="683" spans="1:40" ht="16" thickBot="1" x14ac:dyDescent="0.35">
      <c r="A683" t="s">
        <v>133</v>
      </c>
      <c r="B683" s="5">
        <v>1.18</v>
      </c>
      <c r="C683" s="5">
        <f t="shared" si="38"/>
        <v>41.18</v>
      </c>
      <c r="D683" s="156"/>
      <c r="E683" s="156"/>
      <c r="F683" s="55">
        <v>2.99642857142857E-2</v>
      </c>
      <c r="G683" s="55">
        <v>6.7000000000000004E-2</v>
      </c>
      <c r="H683" s="55">
        <v>0.112</v>
      </c>
      <c r="I683" s="55">
        <v>0.158</v>
      </c>
      <c r="J683" s="55">
        <v>0.20300000000000001</v>
      </c>
      <c r="K683" s="156"/>
      <c r="L683" s="156"/>
      <c r="M683" s="156"/>
      <c r="N683" s="156"/>
      <c r="O683" s="156"/>
      <c r="P683" s="2" t="s">
        <v>162</v>
      </c>
      <c r="Y683" s="102"/>
      <c r="Z683" s="126">
        <v>1.1599999999999999</v>
      </c>
      <c r="AA683" s="127">
        <v>3.0107142857142902E-2</v>
      </c>
      <c r="AB683" s="127">
        <v>6.7000000000000004E-2</v>
      </c>
      <c r="AC683" s="127">
        <v>0.112</v>
      </c>
      <c r="AD683" s="127">
        <v>0.158</v>
      </c>
      <c r="AE683" s="127">
        <v>0.20300000000000001</v>
      </c>
      <c r="AF683" s="24"/>
      <c r="AG683" s="24"/>
      <c r="AH683" s="24"/>
      <c r="AI683" s="24"/>
      <c r="AJ683" s="24"/>
      <c r="AK683" s="24"/>
      <c r="AL683" s="24"/>
      <c r="AM683" s="24"/>
      <c r="AN683" s="24"/>
    </row>
    <row r="684" spans="1:40" ht="16" thickBot="1" x14ac:dyDescent="0.35">
      <c r="A684" t="s">
        <v>133</v>
      </c>
      <c r="B684" s="5">
        <v>1.19</v>
      </c>
      <c r="C684" s="5">
        <f t="shared" si="38"/>
        <v>41.19</v>
      </c>
      <c r="D684" s="156"/>
      <c r="E684" s="156"/>
      <c r="F684" s="55">
        <v>2.9821428571428599E-2</v>
      </c>
      <c r="G684" s="55">
        <v>6.7000000000000004E-2</v>
      </c>
      <c r="H684" s="55">
        <v>0.112</v>
      </c>
      <c r="I684" s="55">
        <v>0.158</v>
      </c>
      <c r="J684" s="55">
        <v>0.20300000000000001</v>
      </c>
      <c r="K684" s="156"/>
      <c r="L684" s="156"/>
      <c r="M684" s="156"/>
      <c r="N684" s="156"/>
      <c r="O684" s="156"/>
      <c r="P684" s="2" t="s">
        <v>162</v>
      </c>
      <c r="Y684" s="102"/>
      <c r="Z684" s="126">
        <v>1.17</v>
      </c>
      <c r="AA684" s="127">
        <v>2.99642857142857E-2</v>
      </c>
      <c r="AB684" s="127">
        <v>6.7000000000000004E-2</v>
      </c>
      <c r="AC684" s="127">
        <v>0.112</v>
      </c>
      <c r="AD684" s="127">
        <v>0.158</v>
      </c>
      <c r="AE684" s="127">
        <v>0.20300000000000001</v>
      </c>
      <c r="AF684" s="24"/>
      <c r="AG684" s="24"/>
      <c r="AH684" s="24"/>
      <c r="AI684" s="24"/>
      <c r="AJ684" s="24"/>
      <c r="AK684" s="24"/>
      <c r="AL684" s="24"/>
      <c r="AM684" s="24"/>
      <c r="AN684" s="24"/>
    </row>
    <row r="685" spans="1:40" ht="16" thickBot="1" x14ac:dyDescent="0.35">
      <c r="A685" t="s">
        <v>133</v>
      </c>
      <c r="B685" s="5">
        <v>1.2</v>
      </c>
      <c r="C685" s="5">
        <f t="shared" si="38"/>
        <v>41.2</v>
      </c>
      <c r="D685" s="156"/>
      <c r="E685" s="156"/>
      <c r="F685" s="55">
        <v>2.9678571428571401E-2</v>
      </c>
      <c r="G685" s="55">
        <v>6.7000000000000004E-2</v>
      </c>
      <c r="H685" s="55">
        <v>0.112</v>
      </c>
      <c r="I685" s="55">
        <v>0.158</v>
      </c>
      <c r="J685" s="55">
        <v>0.20300000000000001</v>
      </c>
      <c r="K685" s="156"/>
      <c r="L685" s="156"/>
      <c r="M685" s="156"/>
      <c r="N685" s="156"/>
      <c r="O685" s="156"/>
      <c r="P685" s="2" t="s">
        <v>162</v>
      </c>
      <c r="Y685" s="102"/>
      <c r="Z685" s="126">
        <v>1.18</v>
      </c>
      <c r="AA685" s="127">
        <v>2.9821428571428599E-2</v>
      </c>
      <c r="AB685" s="127">
        <v>6.7000000000000004E-2</v>
      </c>
      <c r="AC685" s="127">
        <v>0.112</v>
      </c>
      <c r="AD685" s="127">
        <v>0.158</v>
      </c>
      <c r="AE685" s="127">
        <v>0.20300000000000001</v>
      </c>
      <c r="AF685" s="24"/>
      <c r="AG685" s="24"/>
      <c r="AH685" s="24"/>
      <c r="AI685" s="24"/>
      <c r="AJ685" s="24"/>
      <c r="AK685" s="24"/>
      <c r="AL685" s="24"/>
      <c r="AM685" s="24"/>
      <c r="AN685" s="24"/>
    </row>
    <row r="686" spans="1:40" ht="16" thickBot="1" x14ac:dyDescent="0.35">
      <c r="A686" t="s">
        <v>133</v>
      </c>
      <c r="B686" s="5">
        <v>1.21</v>
      </c>
      <c r="C686" s="5">
        <f t="shared" si="38"/>
        <v>41.21</v>
      </c>
      <c r="D686" s="156"/>
      <c r="E686" s="156"/>
      <c r="F686" s="55">
        <v>2.9535714285714301E-2</v>
      </c>
      <c r="G686" s="55">
        <v>6.7000000000000004E-2</v>
      </c>
      <c r="H686" s="55">
        <v>0.112</v>
      </c>
      <c r="I686" s="55">
        <v>0.158</v>
      </c>
      <c r="J686" s="55">
        <v>0.20300000000000001</v>
      </c>
      <c r="K686" s="156"/>
      <c r="L686" s="156"/>
      <c r="M686" s="156"/>
      <c r="N686" s="156"/>
      <c r="O686" s="156"/>
      <c r="P686" s="2" t="s">
        <v>162</v>
      </c>
      <c r="Y686" s="102"/>
      <c r="Z686" s="126">
        <v>1.19</v>
      </c>
      <c r="AA686" s="127">
        <v>2.9678571428571401E-2</v>
      </c>
      <c r="AB686" s="127">
        <v>6.7000000000000004E-2</v>
      </c>
      <c r="AC686" s="127">
        <v>0.112</v>
      </c>
      <c r="AD686" s="127">
        <v>0.158</v>
      </c>
      <c r="AE686" s="127">
        <v>0.20300000000000001</v>
      </c>
      <c r="AF686" s="24"/>
      <c r="AG686" s="24"/>
      <c r="AH686" s="24"/>
      <c r="AI686" s="24"/>
      <c r="AJ686" s="24"/>
      <c r="AK686" s="24"/>
      <c r="AL686" s="24"/>
      <c r="AM686" s="24"/>
      <c r="AN686" s="24"/>
    </row>
    <row r="687" spans="1:40" ht="16" thickBot="1" x14ac:dyDescent="0.35">
      <c r="A687" t="s">
        <v>133</v>
      </c>
      <c r="B687" s="5">
        <v>1.22</v>
      </c>
      <c r="C687" s="5">
        <f t="shared" si="38"/>
        <v>41.22</v>
      </c>
      <c r="D687" s="156"/>
      <c r="E687" s="156"/>
      <c r="F687" s="55">
        <v>2.9000000000000001E-2</v>
      </c>
      <c r="G687" s="55">
        <v>6.7000000000000004E-2</v>
      </c>
      <c r="H687" s="55">
        <v>0.112</v>
      </c>
      <c r="I687" s="55">
        <v>0.158</v>
      </c>
      <c r="J687" s="55">
        <v>0.20300000000000001</v>
      </c>
      <c r="K687" s="156"/>
      <c r="L687" s="156"/>
      <c r="M687" s="156"/>
      <c r="N687" s="156"/>
      <c r="O687" s="156"/>
      <c r="P687" s="2" t="s">
        <v>162</v>
      </c>
      <c r="Y687" s="102"/>
      <c r="Z687" s="126">
        <v>1.2</v>
      </c>
      <c r="AA687" s="127">
        <v>2.9535714285714301E-2</v>
      </c>
      <c r="AB687" s="127">
        <v>6.7000000000000004E-2</v>
      </c>
      <c r="AC687" s="127">
        <v>0.112</v>
      </c>
      <c r="AD687" s="127">
        <v>0.158</v>
      </c>
      <c r="AE687" s="127">
        <v>0.20300000000000001</v>
      </c>
      <c r="AF687" s="24"/>
      <c r="AG687" s="24"/>
      <c r="AH687" s="24"/>
      <c r="AI687" s="24"/>
      <c r="AJ687" s="24"/>
      <c r="AK687" s="24"/>
      <c r="AL687" s="24"/>
      <c r="AM687" s="24"/>
      <c r="AN687" s="24"/>
    </row>
    <row r="688" spans="1:40" ht="16" thickBot="1" x14ac:dyDescent="0.35">
      <c r="A688" t="s">
        <v>133</v>
      </c>
      <c r="B688" s="5">
        <v>1.23</v>
      </c>
      <c r="C688" s="5">
        <f t="shared" si="38"/>
        <v>41.23</v>
      </c>
      <c r="D688" s="156"/>
      <c r="E688" s="156"/>
      <c r="F688" s="55">
        <v>2.9000000000000001E-2</v>
      </c>
      <c r="G688" s="55">
        <v>6.7000000000000004E-2</v>
      </c>
      <c r="H688" s="55">
        <v>0.112</v>
      </c>
      <c r="I688" s="55">
        <v>0.158</v>
      </c>
      <c r="J688" s="55">
        <v>0.20300000000000001</v>
      </c>
      <c r="K688" s="156"/>
      <c r="L688" s="156"/>
      <c r="M688" s="156"/>
      <c r="N688" s="156"/>
      <c r="O688" s="156"/>
      <c r="P688" s="2" t="s">
        <v>162</v>
      </c>
      <c r="Y688" s="102"/>
      <c r="Z688" s="126">
        <v>1.21</v>
      </c>
      <c r="AA688" s="127">
        <v>2.9000000000000001E-2</v>
      </c>
      <c r="AB688" s="127">
        <v>6.7000000000000004E-2</v>
      </c>
      <c r="AC688" s="127">
        <v>0.112</v>
      </c>
      <c r="AD688" s="127">
        <v>0.158</v>
      </c>
      <c r="AE688" s="127">
        <v>0.20300000000000001</v>
      </c>
      <c r="AF688" s="24"/>
      <c r="AG688" s="24"/>
      <c r="AH688" s="24"/>
      <c r="AI688" s="24"/>
      <c r="AJ688" s="24"/>
      <c r="AK688" s="24"/>
      <c r="AL688" s="24"/>
      <c r="AM688" s="24"/>
      <c r="AN688" s="24"/>
    </row>
    <row r="689" spans="1:40" ht="16" thickBot="1" x14ac:dyDescent="0.35">
      <c r="A689" t="s">
        <v>133</v>
      </c>
      <c r="B689" s="5">
        <v>1.24</v>
      </c>
      <c r="C689" s="5">
        <f t="shared" si="38"/>
        <v>41.24</v>
      </c>
      <c r="D689" s="156"/>
      <c r="E689" s="156"/>
      <c r="F689" s="55">
        <v>2.8000000000000001E-2</v>
      </c>
      <c r="G689" s="55">
        <v>6.7000000000000004E-2</v>
      </c>
      <c r="H689" s="55">
        <v>0.112</v>
      </c>
      <c r="I689" s="55">
        <v>0.158</v>
      </c>
      <c r="J689" s="55">
        <v>0.20300000000000001</v>
      </c>
      <c r="K689" s="156"/>
      <c r="L689" s="156"/>
      <c r="M689" s="156"/>
      <c r="N689" s="156"/>
      <c r="O689" s="156"/>
      <c r="P689" s="2" t="s">
        <v>162</v>
      </c>
      <c r="Y689" s="102"/>
      <c r="Z689" s="126">
        <v>1.22</v>
      </c>
      <c r="AA689" s="127">
        <v>2.9000000000000001E-2</v>
      </c>
      <c r="AB689" s="127">
        <v>6.7000000000000004E-2</v>
      </c>
      <c r="AC689" s="127">
        <v>0.112</v>
      </c>
      <c r="AD689" s="127">
        <v>0.158</v>
      </c>
      <c r="AE689" s="127">
        <v>0.20300000000000001</v>
      </c>
      <c r="AF689" s="24"/>
      <c r="AG689" s="24"/>
      <c r="AH689" s="24"/>
      <c r="AI689" s="24"/>
      <c r="AJ689" s="24"/>
      <c r="AK689" s="24"/>
      <c r="AL689" s="24"/>
      <c r="AM689" s="24"/>
      <c r="AN689" s="24"/>
    </row>
    <row r="690" spans="1:40" ht="16" thickBot="1" x14ac:dyDescent="0.35">
      <c r="A690" t="s">
        <v>133</v>
      </c>
      <c r="B690" s="5">
        <v>1.25</v>
      </c>
      <c r="C690" s="5">
        <f t="shared" si="38"/>
        <v>41.25</v>
      </c>
      <c r="D690" s="156"/>
      <c r="E690" s="156"/>
      <c r="F690" s="55">
        <v>2.8000000000000001E-2</v>
      </c>
      <c r="G690" s="55">
        <v>6.7000000000000004E-2</v>
      </c>
      <c r="H690" s="55">
        <v>0.112</v>
      </c>
      <c r="I690" s="55">
        <v>0.158</v>
      </c>
      <c r="J690" s="55">
        <v>0.20300000000000001</v>
      </c>
      <c r="K690" s="156"/>
      <c r="L690" s="156"/>
      <c r="M690" s="156"/>
      <c r="N690" s="156"/>
      <c r="O690" s="156"/>
      <c r="P690" s="2" t="s">
        <v>162</v>
      </c>
      <c r="Y690" s="102"/>
      <c r="Z690" s="126">
        <v>1.23</v>
      </c>
      <c r="AA690" s="127">
        <v>2.8000000000000001E-2</v>
      </c>
      <c r="AB690" s="127">
        <v>6.7000000000000004E-2</v>
      </c>
      <c r="AC690" s="127">
        <v>0.112</v>
      </c>
      <c r="AD690" s="127">
        <v>0.158</v>
      </c>
      <c r="AE690" s="127">
        <v>0.20300000000000001</v>
      </c>
      <c r="AF690" s="24"/>
      <c r="AG690" s="24"/>
      <c r="AH690" s="24"/>
      <c r="AI690" s="24"/>
      <c r="AJ690" s="24"/>
      <c r="AK690" s="24"/>
      <c r="AL690" s="24"/>
      <c r="AM690" s="24"/>
      <c r="AN690" s="24"/>
    </row>
    <row r="691" spans="1:40" ht="16" thickBot="1" x14ac:dyDescent="0.35">
      <c r="A691" t="s">
        <v>133</v>
      </c>
      <c r="B691" s="5">
        <v>1.26</v>
      </c>
      <c r="C691" s="5">
        <f t="shared" si="38"/>
        <v>41.26</v>
      </c>
      <c r="D691" s="156"/>
      <c r="E691" s="156"/>
      <c r="F691" s="55">
        <v>2.8000000000000001E-2</v>
      </c>
      <c r="G691" s="55">
        <v>6.7000000000000004E-2</v>
      </c>
      <c r="H691" s="55">
        <v>0.112</v>
      </c>
      <c r="I691" s="55">
        <v>0.158</v>
      </c>
      <c r="J691" s="55">
        <v>0.20300000000000001</v>
      </c>
      <c r="K691" s="156"/>
      <c r="L691" s="156"/>
      <c r="M691" s="156"/>
      <c r="N691" s="156"/>
      <c r="O691" s="156"/>
      <c r="P691" s="2" t="s">
        <v>162</v>
      </c>
      <c r="Y691" s="102"/>
      <c r="Z691" s="126">
        <v>1.24</v>
      </c>
      <c r="AA691" s="127">
        <v>2.8000000000000001E-2</v>
      </c>
      <c r="AB691" s="127">
        <v>6.7000000000000004E-2</v>
      </c>
      <c r="AC691" s="127">
        <v>0.112</v>
      </c>
      <c r="AD691" s="127">
        <v>0.158</v>
      </c>
      <c r="AE691" s="127">
        <v>0.20300000000000001</v>
      </c>
      <c r="AF691" s="24"/>
      <c r="AG691" s="24"/>
      <c r="AH691" s="24"/>
      <c r="AI691" s="24"/>
      <c r="AJ691" s="24"/>
      <c r="AK691" s="24"/>
      <c r="AL691" s="24"/>
      <c r="AM691" s="24"/>
      <c r="AN691" s="24"/>
    </row>
    <row r="692" spans="1:40" ht="16" thickBot="1" x14ac:dyDescent="0.35">
      <c r="A692" t="s">
        <v>133</v>
      </c>
      <c r="B692" s="5">
        <v>1.27</v>
      </c>
      <c r="C692" s="5">
        <f t="shared" si="38"/>
        <v>41.27</v>
      </c>
      <c r="D692" s="156"/>
      <c r="E692" s="156"/>
      <c r="F692" s="55">
        <v>2.8000000000000001E-2</v>
      </c>
      <c r="G692" s="55">
        <v>6.7000000000000004E-2</v>
      </c>
      <c r="H692" s="55">
        <v>0.112</v>
      </c>
      <c r="I692" s="55">
        <v>0.158</v>
      </c>
      <c r="J692" s="55">
        <v>0.20300000000000001</v>
      </c>
      <c r="K692" s="156"/>
      <c r="L692" s="156"/>
      <c r="M692" s="156"/>
      <c r="N692" s="156"/>
      <c r="O692" s="156"/>
      <c r="P692" s="2" t="s">
        <v>162</v>
      </c>
      <c r="Y692" s="102"/>
      <c r="Z692" s="126">
        <v>1.25</v>
      </c>
      <c r="AA692" s="127">
        <v>2.8000000000000001E-2</v>
      </c>
      <c r="AB692" s="127">
        <v>6.7000000000000004E-2</v>
      </c>
      <c r="AC692" s="127">
        <v>0.112</v>
      </c>
      <c r="AD692" s="127">
        <v>0.158</v>
      </c>
      <c r="AE692" s="127">
        <v>0.20300000000000001</v>
      </c>
      <c r="AF692" s="24"/>
      <c r="AG692" s="24"/>
      <c r="AH692" s="24"/>
      <c r="AI692" s="24"/>
      <c r="AJ692" s="24"/>
      <c r="AK692" s="24"/>
      <c r="AL692" s="24"/>
      <c r="AM692" s="24"/>
      <c r="AN692" s="24"/>
    </row>
    <row r="693" spans="1:40" ht="16" thickBot="1" x14ac:dyDescent="0.35">
      <c r="A693" t="s">
        <v>133</v>
      </c>
      <c r="B693" s="5">
        <v>1.28</v>
      </c>
      <c r="C693" s="5">
        <f t="shared" si="38"/>
        <v>41.28</v>
      </c>
      <c r="D693" s="156"/>
      <c r="E693" s="156"/>
      <c r="F693" s="55">
        <v>2.7E-2</v>
      </c>
      <c r="G693" s="55">
        <v>6.7000000000000004E-2</v>
      </c>
      <c r="H693" s="55">
        <v>0.112</v>
      </c>
      <c r="I693" s="55">
        <v>0.158</v>
      </c>
      <c r="J693" s="55">
        <v>0.20300000000000001</v>
      </c>
      <c r="K693" s="156"/>
      <c r="L693" s="156"/>
      <c r="M693" s="156"/>
      <c r="N693" s="156"/>
      <c r="O693" s="156"/>
      <c r="P693" s="2" t="s">
        <v>162</v>
      </c>
      <c r="Y693" s="102"/>
      <c r="Z693" s="126">
        <v>1.26</v>
      </c>
      <c r="AA693" s="127">
        <v>2.8000000000000001E-2</v>
      </c>
      <c r="AB693" s="127">
        <v>6.7000000000000004E-2</v>
      </c>
      <c r="AC693" s="127">
        <v>0.112</v>
      </c>
      <c r="AD693" s="127">
        <v>0.158</v>
      </c>
      <c r="AE693" s="127">
        <v>0.20300000000000001</v>
      </c>
      <c r="AF693" s="24"/>
      <c r="AG693" s="24"/>
      <c r="AH693" s="24"/>
      <c r="AI693" s="24"/>
      <c r="AJ693" s="24"/>
      <c r="AK693" s="24"/>
      <c r="AL693" s="24"/>
      <c r="AM693" s="24"/>
      <c r="AN693" s="24"/>
    </row>
    <row r="694" spans="1:40" ht="16" thickBot="1" x14ac:dyDescent="0.35">
      <c r="A694" t="s">
        <v>133</v>
      </c>
      <c r="B694" s="5">
        <v>1.29</v>
      </c>
      <c r="C694" s="5">
        <f t="shared" si="38"/>
        <v>41.29</v>
      </c>
      <c r="D694" s="156"/>
      <c r="E694" s="156"/>
      <c r="F694" s="55">
        <v>2.7E-2</v>
      </c>
      <c r="G694" s="55">
        <v>6.7000000000000004E-2</v>
      </c>
      <c r="H694" s="55">
        <v>0.112</v>
      </c>
      <c r="I694" s="55">
        <v>0.158</v>
      </c>
      <c r="J694" s="55">
        <v>0.20300000000000001</v>
      </c>
      <c r="K694" s="156"/>
      <c r="L694" s="156"/>
      <c r="M694" s="156"/>
      <c r="N694" s="156"/>
      <c r="O694" s="156"/>
      <c r="P694" s="2" t="s">
        <v>162</v>
      </c>
      <c r="Y694" s="102"/>
      <c r="Z694" s="126">
        <v>1.27</v>
      </c>
      <c r="AA694" s="127">
        <v>2.7E-2</v>
      </c>
      <c r="AB694" s="127">
        <v>6.7000000000000004E-2</v>
      </c>
      <c r="AC694" s="127">
        <v>0.112</v>
      </c>
      <c r="AD694" s="127">
        <v>0.158</v>
      </c>
      <c r="AE694" s="127">
        <v>0.20300000000000001</v>
      </c>
      <c r="AF694" s="24"/>
      <c r="AG694" s="24"/>
      <c r="AH694" s="24"/>
      <c r="AI694" s="24"/>
      <c r="AJ694" s="24"/>
      <c r="AK694" s="24"/>
      <c r="AL694" s="24"/>
      <c r="AM694" s="24"/>
      <c r="AN694" s="24"/>
    </row>
    <row r="695" spans="1:40" ht="16" thickBot="1" x14ac:dyDescent="0.35">
      <c r="A695" t="s">
        <v>133</v>
      </c>
      <c r="B695" s="5">
        <v>1.3</v>
      </c>
      <c r="C695" s="5">
        <f t="shared" si="38"/>
        <v>41.3</v>
      </c>
      <c r="D695" s="156"/>
      <c r="E695" s="156"/>
      <c r="F695" s="55">
        <v>2.7E-2</v>
      </c>
      <c r="G695" s="55">
        <v>6.7000000000000004E-2</v>
      </c>
      <c r="H695" s="55">
        <v>0.112</v>
      </c>
      <c r="I695" s="55">
        <v>0.158</v>
      </c>
      <c r="J695" s="55">
        <v>0.20300000000000001</v>
      </c>
      <c r="K695" s="156"/>
      <c r="L695" s="156"/>
      <c r="M695" s="156"/>
      <c r="N695" s="156"/>
      <c r="O695" s="156"/>
      <c r="P695" s="2" t="s">
        <v>162</v>
      </c>
      <c r="Y695" s="102"/>
      <c r="Z695" s="126">
        <v>1.28</v>
      </c>
      <c r="AA695" s="127">
        <v>2.7E-2</v>
      </c>
      <c r="AB695" s="127">
        <v>6.7000000000000004E-2</v>
      </c>
      <c r="AC695" s="127">
        <v>0.112</v>
      </c>
      <c r="AD695" s="127">
        <v>0.158</v>
      </c>
      <c r="AE695" s="127">
        <v>0.20300000000000001</v>
      </c>
      <c r="AF695" s="24"/>
      <c r="AG695" s="24"/>
      <c r="AH695" s="24"/>
      <c r="AI695" s="24"/>
      <c r="AJ695" s="24"/>
      <c r="AK695" s="24"/>
      <c r="AL695" s="24"/>
      <c r="AM695" s="24"/>
      <c r="AN695" s="24"/>
    </row>
    <row r="696" spans="1:40" ht="16" thickBot="1" x14ac:dyDescent="0.35">
      <c r="A696" t="s">
        <v>133</v>
      </c>
      <c r="B696" s="5">
        <v>1.31</v>
      </c>
      <c r="C696" s="5">
        <f t="shared" si="38"/>
        <v>41.31</v>
      </c>
      <c r="D696" s="156"/>
      <c r="E696" s="156"/>
      <c r="F696" s="55">
        <v>2.7E-2</v>
      </c>
      <c r="G696" s="55">
        <v>6.7000000000000004E-2</v>
      </c>
      <c r="H696" s="55">
        <v>0.112</v>
      </c>
      <c r="I696" s="55">
        <v>0.158</v>
      </c>
      <c r="J696" s="55">
        <v>0.20300000000000001</v>
      </c>
      <c r="K696" s="156"/>
      <c r="L696" s="156"/>
      <c r="M696" s="156"/>
      <c r="N696" s="156"/>
      <c r="O696" s="156"/>
      <c r="P696" s="2" t="s">
        <v>162</v>
      </c>
      <c r="Y696" s="102"/>
      <c r="Z696" s="126">
        <v>1.29</v>
      </c>
      <c r="AA696" s="127">
        <v>2.7E-2</v>
      </c>
      <c r="AB696" s="127">
        <v>6.7000000000000004E-2</v>
      </c>
      <c r="AC696" s="127">
        <v>0.112</v>
      </c>
      <c r="AD696" s="127">
        <v>0.158</v>
      </c>
      <c r="AE696" s="127">
        <v>0.20300000000000001</v>
      </c>
      <c r="AF696" s="24"/>
      <c r="AG696" s="24"/>
      <c r="AH696" s="24"/>
      <c r="AI696" s="24"/>
      <c r="AJ696" s="24"/>
      <c r="AK696" s="24"/>
      <c r="AL696" s="24"/>
      <c r="AM696" s="24"/>
      <c r="AN696" s="24"/>
    </row>
    <row r="697" spans="1:40" ht="16" thickBot="1" x14ac:dyDescent="0.35">
      <c r="A697" t="s">
        <v>133</v>
      </c>
      <c r="B697" s="5">
        <v>1.32</v>
      </c>
      <c r="C697" s="5">
        <f t="shared" si="38"/>
        <v>41.32</v>
      </c>
      <c r="D697" s="156"/>
      <c r="E697" s="156"/>
      <c r="F697" s="55">
        <v>2.7E-2</v>
      </c>
      <c r="G697" s="55">
        <v>6.7000000000000004E-2</v>
      </c>
      <c r="H697" s="55">
        <v>0.112</v>
      </c>
      <c r="I697" s="55">
        <v>0.158</v>
      </c>
      <c r="J697" s="55">
        <v>0.20300000000000001</v>
      </c>
      <c r="K697" s="156"/>
      <c r="L697" s="156"/>
      <c r="M697" s="156"/>
      <c r="N697" s="156"/>
      <c r="O697" s="156"/>
      <c r="P697" s="2" t="s">
        <v>162</v>
      </c>
      <c r="Y697" s="102"/>
      <c r="Z697" s="126">
        <v>1.3</v>
      </c>
      <c r="AA697" s="127">
        <v>2.7E-2</v>
      </c>
      <c r="AB697" s="127">
        <v>6.7000000000000004E-2</v>
      </c>
      <c r="AC697" s="127">
        <v>0.112</v>
      </c>
      <c r="AD697" s="127">
        <v>0.158</v>
      </c>
      <c r="AE697" s="127">
        <v>0.20300000000000001</v>
      </c>
      <c r="AF697" s="24"/>
      <c r="AG697" s="24"/>
      <c r="AH697" s="24"/>
      <c r="AI697" s="24"/>
      <c r="AJ697" s="24"/>
      <c r="AK697" s="24"/>
      <c r="AL697" s="24"/>
      <c r="AM697" s="24"/>
      <c r="AN697" s="24"/>
    </row>
    <row r="698" spans="1:40" ht="16" thickBot="1" x14ac:dyDescent="0.35">
      <c r="A698" t="s">
        <v>133</v>
      </c>
      <c r="B698" s="5">
        <v>1.33</v>
      </c>
      <c r="C698" s="5">
        <f t="shared" si="38"/>
        <v>41.33</v>
      </c>
      <c r="D698" s="156"/>
      <c r="E698" s="156"/>
      <c r="F698" s="55">
        <v>2.5999999999999999E-2</v>
      </c>
      <c r="G698" s="55">
        <v>6.7000000000000004E-2</v>
      </c>
      <c r="H698" s="55">
        <v>0.112</v>
      </c>
      <c r="I698" s="55">
        <v>0.158</v>
      </c>
      <c r="J698" s="55">
        <v>0.20300000000000001</v>
      </c>
      <c r="K698" s="156"/>
      <c r="L698" s="156"/>
      <c r="M698" s="156"/>
      <c r="N698" s="156"/>
      <c r="O698" s="156"/>
      <c r="P698" s="2" t="s">
        <v>162</v>
      </c>
      <c r="Y698" s="102"/>
      <c r="Z698" s="126">
        <v>1.31</v>
      </c>
      <c r="AA698" s="127">
        <v>2.7E-2</v>
      </c>
      <c r="AB698" s="127">
        <v>6.7000000000000004E-2</v>
      </c>
      <c r="AC698" s="127">
        <v>0.112</v>
      </c>
      <c r="AD698" s="127">
        <v>0.158</v>
      </c>
      <c r="AE698" s="127">
        <v>0.20300000000000001</v>
      </c>
      <c r="AF698" s="24"/>
      <c r="AG698" s="24"/>
      <c r="AH698" s="24"/>
      <c r="AI698" s="24"/>
      <c r="AJ698" s="24"/>
      <c r="AK698" s="24"/>
      <c r="AL698" s="24"/>
      <c r="AM698" s="24"/>
      <c r="AN698" s="24"/>
    </row>
    <row r="699" spans="1:40" ht="16" thickBot="1" x14ac:dyDescent="0.35">
      <c r="A699" t="s">
        <v>133</v>
      </c>
      <c r="B699" s="5">
        <v>1.34</v>
      </c>
      <c r="C699" s="5">
        <f t="shared" si="38"/>
        <v>41.34</v>
      </c>
      <c r="D699" s="156"/>
      <c r="E699" s="156"/>
      <c r="F699" s="55">
        <v>2.5999999999999999E-2</v>
      </c>
      <c r="G699" s="55">
        <v>6.7000000000000004E-2</v>
      </c>
      <c r="H699" s="55">
        <v>0.112</v>
      </c>
      <c r="I699" s="55">
        <v>0.158</v>
      </c>
      <c r="J699" s="55">
        <v>0.20300000000000001</v>
      </c>
      <c r="K699" s="156"/>
      <c r="L699" s="156"/>
      <c r="M699" s="156"/>
      <c r="N699" s="156"/>
      <c r="O699" s="156"/>
      <c r="P699" s="2" t="s">
        <v>162</v>
      </c>
      <c r="Y699" s="102"/>
      <c r="Z699" s="126">
        <v>1.32</v>
      </c>
      <c r="AA699" s="127">
        <v>2.5999999999999999E-2</v>
      </c>
      <c r="AB699" s="127">
        <v>6.7000000000000004E-2</v>
      </c>
      <c r="AC699" s="127">
        <v>0.112</v>
      </c>
      <c r="AD699" s="127">
        <v>0.158</v>
      </c>
      <c r="AE699" s="127">
        <v>0.20300000000000001</v>
      </c>
      <c r="AF699" s="24"/>
      <c r="AG699" s="24"/>
      <c r="AH699" s="24"/>
      <c r="AI699" s="24"/>
      <c r="AJ699" s="24"/>
      <c r="AK699" s="24"/>
      <c r="AL699" s="24"/>
      <c r="AM699" s="24"/>
      <c r="AN699" s="24"/>
    </row>
    <row r="700" spans="1:40" ht="16" thickBot="1" x14ac:dyDescent="0.35">
      <c r="A700" t="s">
        <v>133</v>
      </c>
      <c r="B700" s="5">
        <v>1.35</v>
      </c>
      <c r="C700" s="5">
        <f t="shared" si="38"/>
        <v>41.35</v>
      </c>
      <c r="D700" s="156"/>
      <c r="E700" s="156"/>
      <c r="F700" s="55">
        <v>2.5999999999999999E-2</v>
      </c>
      <c r="G700" s="55">
        <v>6.7000000000000004E-2</v>
      </c>
      <c r="H700" s="55">
        <v>0.112</v>
      </c>
      <c r="I700" s="55">
        <v>0.158</v>
      </c>
      <c r="J700" s="55">
        <v>0.20300000000000001</v>
      </c>
      <c r="K700" s="156"/>
      <c r="L700" s="156"/>
      <c r="M700" s="156"/>
      <c r="N700" s="156"/>
      <c r="O700" s="156"/>
      <c r="P700" s="2" t="s">
        <v>162</v>
      </c>
      <c r="Y700" s="102"/>
      <c r="Z700" s="126">
        <v>1.33</v>
      </c>
      <c r="AA700" s="127">
        <v>2.5999999999999999E-2</v>
      </c>
      <c r="AB700" s="127">
        <v>6.7000000000000004E-2</v>
      </c>
      <c r="AC700" s="127">
        <v>0.112</v>
      </c>
      <c r="AD700" s="127">
        <v>0.158</v>
      </c>
      <c r="AE700" s="127">
        <v>0.20300000000000001</v>
      </c>
      <c r="AF700" s="24"/>
      <c r="AG700" s="24"/>
      <c r="AH700" s="24"/>
      <c r="AI700" s="24"/>
      <c r="AJ700" s="24"/>
      <c r="AK700" s="24"/>
      <c r="AL700" s="24"/>
      <c r="AM700" s="24"/>
      <c r="AN700" s="24"/>
    </row>
    <row r="701" spans="1:40" ht="16" thickBot="1" x14ac:dyDescent="0.35">
      <c r="A701" t="s">
        <v>133</v>
      </c>
      <c r="B701" s="5">
        <v>1.36</v>
      </c>
      <c r="C701" s="5">
        <f t="shared" si="38"/>
        <v>41.36</v>
      </c>
      <c r="D701" s="156"/>
      <c r="E701" s="156"/>
      <c r="F701" s="55">
        <v>2.5571428571428599E-2</v>
      </c>
      <c r="G701" s="55">
        <v>6.7000000000000004E-2</v>
      </c>
      <c r="H701" s="55">
        <v>0.112</v>
      </c>
      <c r="I701" s="55">
        <v>0.158</v>
      </c>
      <c r="J701" s="55">
        <v>0.20300000000000001</v>
      </c>
      <c r="K701" s="156"/>
      <c r="L701" s="156"/>
      <c r="M701" s="156"/>
      <c r="N701" s="156"/>
      <c r="O701" s="156"/>
      <c r="P701" s="2" t="s">
        <v>162</v>
      </c>
      <c r="Y701" s="102"/>
      <c r="Z701" s="126">
        <v>1.34</v>
      </c>
      <c r="AA701" s="127">
        <v>2.5999999999999999E-2</v>
      </c>
      <c r="AB701" s="127">
        <v>6.7000000000000004E-2</v>
      </c>
      <c r="AC701" s="127">
        <v>0.112</v>
      </c>
      <c r="AD701" s="127">
        <v>0.158</v>
      </c>
      <c r="AE701" s="127">
        <v>0.20300000000000001</v>
      </c>
      <c r="AF701" s="24"/>
      <c r="AG701" s="24"/>
      <c r="AH701" s="24"/>
      <c r="AI701" s="24"/>
      <c r="AJ701" s="24"/>
      <c r="AK701" s="24"/>
      <c r="AL701" s="24"/>
      <c r="AM701" s="24"/>
      <c r="AN701" s="24"/>
    </row>
    <row r="702" spans="1:40" ht="16" thickBot="1" x14ac:dyDescent="0.35">
      <c r="A702" t="s">
        <v>133</v>
      </c>
      <c r="B702" s="5">
        <v>1.37</v>
      </c>
      <c r="C702" s="5">
        <f t="shared" si="38"/>
        <v>41.37</v>
      </c>
      <c r="D702" s="156"/>
      <c r="E702" s="156"/>
      <c r="F702" s="55">
        <v>2.5357142857142901E-2</v>
      </c>
      <c r="G702" s="55">
        <v>6.7000000000000004E-2</v>
      </c>
      <c r="H702" s="55">
        <v>0.112</v>
      </c>
      <c r="I702" s="55">
        <v>0.158</v>
      </c>
      <c r="J702" s="55">
        <v>0.20300000000000001</v>
      </c>
      <c r="K702" s="156"/>
      <c r="L702" s="156"/>
      <c r="M702" s="156"/>
      <c r="N702" s="156"/>
      <c r="O702" s="156"/>
      <c r="P702" s="2" t="s">
        <v>162</v>
      </c>
      <c r="Y702" s="102"/>
      <c r="Z702" s="126">
        <v>1.35</v>
      </c>
      <c r="AA702" s="127">
        <v>2.5571428571428599E-2</v>
      </c>
      <c r="AB702" s="127">
        <v>6.7000000000000004E-2</v>
      </c>
      <c r="AC702" s="127">
        <v>0.112</v>
      </c>
      <c r="AD702" s="127">
        <v>0.158</v>
      </c>
      <c r="AE702" s="127">
        <v>0.20300000000000001</v>
      </c>
      <c r="AF702" s="24"/>
      <c r="AG702" s="24"/>
      <c r="AH702" s="24"/>
      <c r="AI702" s="24"/>
      <c r="AJ702" s="24"/>
      <c r="AK702" s="24"/>
      <c r="AL702" s="24"/>
      <c r="AM702" s="24"/>
      <c r="AN702" s="24"/>
    </row>
    <row r="703" spans="1:40" ht="16" thickBot="1" x14ac:dyDescent="0.35">
      <c r="A703" t="s">
        <v>133</v>
      </c>
      <c r="B703" s="5">
        <v>1.38</v>
      </c>
      <c r="C703" s="5">
        <f t="shared" si="38"/>
        <v>41.38</v>
      </c>
      <c r="D703" s="156"/>
      <c r="E703" s="156"/>
      <c r="F703" s="55">
        <v>2.5142857142857099E-2</v>
      </c>
      <c r="G703" s="55">
        <v>6.7000000000000004E-2</v>
      </c>
      <c r="H703" s="55">
        <v>0.112</v>
      </c>
      <c r="I703" s="55">
        <v>0.158</v>
      </c>
      <c r="J703" s="55">
        <v>0.20300000000000001</v>
      </c>
      <c r="K703" s="156"/>
      <c r="L703" s="156"/>
      <c r="M703" s="156"/>
      <c r="N703" s="156"/>
      <c r="O703" s="156"/>
      <c r="P703" s="2" t="s">
        <v>162</v>
      </c>
      <c r="Y703" s="102"/>
      <c r="Z703" s="126">
        <v>1.36</v>
      </c>
      <c r="AA703" s="127">
        <v>2.5357142857142901E-2</v>
      </c>
      <c r="AB703" s="127">
        <v>6.7000000000000004E-2</v>
      </c>
      <c r="AC703" s="127">
        <v>0.112</v>
      </c>
      <c r="AD703" s="127">
        <v>0.158</v>
      </c>
      <c r="AE703" s="127">
        <v>0.20300000000000001</v>
      </c>
      <c r="AF703" s="24"/>
      <c r="AG703" s="24"/>
      <c r="AH703" s="24"/>
      <c r="AI703" s="24"/>
      <c r="AJ703" s="24"/>
      <c r="AK703" s="24"/>
      <c r="AL703" s="24"/>
      <c r="AM703" s="24"/>
      <c r="AN703" s="24"/>
    </row>
    <row r="704" spans="1:40" ht="16" thickBot="1" x14ac:dyDescent="0.35">
      <c r="A704" t="s">
        <v>133</v>
      </c>
      <c r="B704" s="5">
        <v>1.39</v>
      </c>
      <c r="C704" s="5">
        <f t="shared" si="38"/>
        <v>41.39</v>
      </c>
      <c r="D704" s="156"/>
      <c r="E704" s="156"/>
      <c r="F704" s="55">
        <v>2.5000000000000001E-2</v>
      </c>
      <c r="G704" s="55">
        <v>6.7000000000000004E-2</v>
      </c>
      <c r="H704" s="55">
        <v>0.112</v>
      </c>
      <c r="I704" s="55">
        <v>0.158</v>
      </c>
      <c r="J704" s="55">
        <v>0.20300000000000001</v>
      </c>
      <c r="K704" s="156"/>
      <c r="L704" s="156"/>
      <c r="M704" s="156"/>
      <c r="N704" s="156"/>
      <c r="O704" s="156"/>
      <c r="P704" s="2" t="s">
        <v>162</v>
      </c>
      <c r="Y704" s="102"/>
      <c r="Z704" s="126">
        <v>1.37</v>
      </c>
      <c r="AA704" s="127">
        <v>2.5142857142857099E-2</v>
      </c>
      <c r="AB704" s="127">
        <v>6.7000000000000004E-2</v>
      </c>
      <c r="AC704" s="127">
        <v>0.112</v>
      </c>
      <c r="AD704" s="127">
        <v>0.158</v>
      </c>
      <c r="AE704" s="127">
        <v>0.20300000000000001</v>
      </c>
      <c r="AF704" s="24"/>
      <c r="AG704" s="24"/>
      <c r="AH704" s="24"/>
      <c r="AI704" s="24"/>
      <c r="AJ704" s="24"/>
      <c r="AK704" s="24"/>
      <c r="AL704" s="24"/>
      <c r="AM704" s="24"/>
      <c r="AN704" s="24"/>
    </row>
    <row r="705" spans="1:40" ht="16" thickBot="1" x14ac:dyDescent="0.35">
      <c r="A705" t="s">
        <v>133</v>
      </c>
      <c r="B705" s="5">
        <v>1.4</v>
      </c>
      <c r="C705" s="5">
        <f t="shared" si="38"/>
        <v>41.4</v>
      </c>
      <c r="D705" s="156"/>
      <c r="E705" s="156"/>
      <c r="F705" s="55">
        <v>2.5000000000000001E-2</v>
      </c>
      <c r="G705" s="55">
        <v>6.7000000000000004E-2</v>
      </c>
      <c r="H705" s="55">
        <v>0.112</v>
      </c>
      <c r="I705" s="55">
        <v>0.158</v>
      </c>
      <c r="J705" s="55">
        <v>0.20300000000000001</v>
      </c>
      <c r="K705" s="156"/>
      <c r="L705" s="156"/>
      <c r="M705" s="156"/>
      <c r="N705" s="156"/>
      <c r="O705" s="156"/>
      <c r="P705" s="2" t="s">
        <v>162</v>
      </c>
      <c r="Y705" s="102"/>
      <c r="Z705" s="126">
        <v>1.38</v>
      </c>
      <c r="AA705" s="127">
        <v>2.5000000000000001E-2</v>
      </c>
      <c r="AB705" s="127">
        <v>6.7000000000000004E-2</v>
      </c>
      <c r="AC705" s="127">
        <v>0.112</v>
      </c>
      <c r="AD705" s="127">
        <v>0.158</v>
      </c>
      <c r="AE705" s="127">
        <v>0.20300000000000001</v>
      </c>
      <c r="AF705" s="24"/>
      <c r="AG705" s="24"/>
      <c r="AH705" s="24"/>
      <c r="AI705" s="24"/>
      <c r="AJ705" s="24"/>
      <c r="AK705" s="24"/>
      <c r="AL705" s="24"/>
      <c r="AM705" s="24"/>
      <c r="AN705" s="24"/>
    </row>
    <row r="706" spans="1:40" ht="16" thickBot="1" x14ac:dyDescent="0.35">
      <c r="A706" t="s">
        <v>133</v>
      </c>
      <c r="B706" s="5">
        <v>1.41</v>
      </c>
      <c r="C706" s="5">
        <f t="shared" si="38"/>
        <v>41.41</v>
      </c>
      <c r="D706" s="156"/>
      <c r="E706" s="156"/>
      <c r="F706" s="55">
        <v>2.5000000000000001E-2</v>
      </c>
      <c r="G706" s="55">
        <v>6.7000000000000004E-2</v>
      </c>
      <c r="H706" s="55">
        <v>0.112</v>
      </c>
      <c r="I706" s="55">
        <v>0.158</v>
      </c>
      <c r="J706" s="55">
        <v>0.20300000000000001</v>
      </c>
      <c r="K706" s="156"/>
      <c r="L706" s="156"/>
      <c r="M706" s="156"/>
      <c r="N706" s="156"/>
      <c r="O706" s="156"/>
      <c r="P706" s="2" t="s">
        <v>162</v>
      </c>
      <c r="Y706" s="102"/>
      <c r="Z706" s="126">
        <v>1.39</v>
      </c>
      <c r="AA706" s="127">
        <v>2.5000000000000001E-2</v>
      </c>
      <c r="AB706" s="127">
        <v>6.7000000000000004E-2</v>
      </c>
      <c r="AC706" s="127">
        <v>0.112</v>
      </c>
      <c r="AD706" s="127">
        <v>0.158</v>
      </c>
      <c r="AE706" s="127">
        <v>0.20300000000000001</v>
      </c>
      <c r="AF706" s="24"/>
      <c r="AG706" s="24"/>
      <c r="AH706" s="24"/>
      <c r="AI706" s="24"/>
      <c r="AJ706" s="24"/>
      <c r="AK706" s="24"/>
      <c r="AL706" s="24"/>
      <c r="AM706" s="24"/>
      <c r="AN706" s="24"/>
    </row>
    <row r="707" spans="1:40" ht="16" thickBot="1" x14ac:dyDescent="0.35">
      <c r="A707" t="s">
        <v>133</v>
      </c>
      <c r="B707" s="5">
        <v>1.42</v>
      </c>
      <c r="C707" s="5">
        <f t="shared" si="38"/>
        <v>41.42</v>
      </c>
      <c r="D707" s="156"/>
      <c r="E707" s="156"/>
      <c r="F707" s="55">
        <v>2.5000000000000001E-2</v>
      </c>
      <c r="G707" s="55">
        <v>6.7000000000000004E-2</v>
      </c>
      <c r="H707" s="55">
        <v>0.112</v>
      </c>
      <c r="I707" s="55">
        <v>0.158</v>
      </c>
      <c r="J707" s="55">
        <v>0.20300000000000001</v>
      </c>
      <c r="K707" s="156"/>
      <c r="L707" s="156"/>
      <c r="M707" s="156"/>
      <c r="N707" s="156"/>
      <c r="O707" s="156"/>
      <c r="P707" s="2" t="s">
        <v>162</v>
      </c>
      <c r="Y707" s="102"/>
      <c r="Z707" s="126">
        <v>1.4</v>
      </c>
      <c r="AA707" s="127">
        <v>2.5000000000000001E-2</v>
      </c>
      <c r="AB707" s="127">
        <v>6.7000000000000004E-2</v>
      </c>
      <c r="AC707" s="127">
        <v>0.112</v>
      </c>
      <c r="AD707" s="127">
        <v>0.158</v>
      </c>
      <c r="AE707" s="127">
        <v>0.20300000000000001</v>
      </c>
      <c r="AF707" s="24"/>
      <c r="AG707" s="24"/>
      <c r="AH707" s="24"/>
      <c r="AI707" s="24"/>
      <c r="AJ707" s="24"/>
      <c r="AK707" s="24"/>
      <c r="AL707" s="24"/>
      <c r="AM707" s="24"/>
      <c r="AN707" s="24"/>
    </row>
    <row r="708" spans="1:40" ht="16" thickBot="1" x14ac:dyDescent="0.35">
      <c r="A708" t="s">
        <v>133</v>
      </c>
      <c r="B708" s="5">
        <v>1.43</v>
      </c>
      <c r="C708" s="5">
        <f t="shared" si="38"/>
        <v>41.43</v>
      </c>
      <c r="D708" s="156"/>
      <c r="E708" s="156"/>
      <c r="F708" s="55">
        <v>2.4E-2</v>
      </c>
      <c r="G708" s="55">
        <v>6.7000000000000004E-2</v>
      </c>
      <c r="H708" s="55">
        <v>0.112</v>
      </c>
      <c r="I708" s="55">
        <v>0.158</v>
      </c>
      <c r="J708" s="55">
        <v>0.20300000000000001</v>
      </c>
      <c r="K708" s="156"/>
      <c r="L708" s="156"/>
      <c r="M708" s="156"/>
      <c r="N708" s="156"/>
      <c r="O708" s="156"/>
      <c r="P708" s="2" t="s">
        <v>162</v>
      </c>
      <c r="Y708" s="102"/>
      <c r="Z708" s="126">
        <v>1.41</v>
      </c>
      <c r="AA708" s="127">
        <v>2.5000000000000001E-2</v>
      </c>
      <c r="AB708" s="127">
        <v>6.7000000000000004E-2</v>
      </c>
      <c r="AC708" s="127">
        <v>0.112</v>
      </c>
      <c r="AD708" s="127">
        <v>0.158</v>
      </c>
      <c r="AE708" s="127">
        <v>0.20300000000000001</v>
      </c>
      <c r="AF708" s="24"/>
      <c r="AG708" s="24"/>
      <c r="AH708" s="24"/>
      <c r="AI708" s="24"/>
      <c r="AJ708" s="24"/>
      <c r="AK708" s="24"/>
      <c r="AL708" s="24"/>
      <c r="AM708" s="24"/>
      <c r="AN708" s="24"/>
    </row>
    <row r="709" spans="1:40" ht="16" thickBot="1" x14ac:dyDescent="0.35">
      <c r="A709" t="s">
        <v>133</v>
      </c>
      <c r="B709" s="5">
        <v>1.44</v>
      </c>
      <c r="C709" s="5">
        <f t="shared" si="38"/>
        <v>41.44</v>
      </c>
      <c r="D709" s="156"/>
      <c r="E709" s="156"/>
      <c r="F709" s="55">
        <v>2.4E-2</v>
      </c>
      <c r="G709" s="55">
        <v>6.7000000000000004E-2</v>
      </c>
      <c r="H709" s="55">
        <v>0.112</v>
      </c>
      <c r="I709" s="55">
        <v>0.158</v>
      </c>
      <c r="J709" s="55">
        <v>0.20300000000000001</v>
      </c>
      <c r="K709" s="156"/>
      <c r="L709" s="156"/>
      <c r="M709" s="156"/>
      <c r="N709" s="156"/>
      <c r="O709" s="156"/>
      <c r="P709" s="2" t="s">
        <v>162</v>
      </c>
      <c r="Y709" s="102"/>
      <c r="Z709" s="126">
        <v>1.42</v>
      </c>
      <c r="AA709" s="127">
        <v>2.4E-2</v>
      </c>
      <c r="AB709" s="127">
        <v>6.7000000000000004E-2</v>
      </c>
      <c r="AC709" s="127">
        <v>0.112</v>
      </c>
      <c r="AD709" s="127">
        <v>0.158</v>
      </c>
      <c r="AE709" s="127">
        <v>0.20300000000000001</v>
      </c>
      <c r="AF709" s="24"/>
      <c r="AG709" s="24"/>
      <c r="AH709" s="24"/>
      <c r="AI709" s="24"/>
      <c r="AJ709" s="24"/>
      <c r="AK709" s="24"/>
      <c r="AL709" s="24"/>
      <c r="AM709" s="24"/>
      <c r="AN709" s="24"/>
    </row>
    <row r="710" spans="1:40" ht="16" thickBot="1" x14ac:dyDescent="0.35">
      <c r="A710" t="s">
        <v>133</v>
      </c>
      <c r="B710" s="5">
        <v>1.45</v>
      </c>
      <c r="C710" s="5">
        <f t="shared" si="38"/>
        <v>41.45</v>
      </c>
      <c r="D710" s="156"/>
      <c r="E710" s="156"/>
      <c r="F710" s="55">
        <v>2.4E-2</v>
      </c>
      <c r="G710" s="55">
        <v>6.7000000000000004E-2</v>
      </c>
      <c r="H710" s="55">
        <v>0.112</v>
      </c>
      <c r="I710" s="55">
        <v>0.158</v>
      </c>
      <c r="J710" s="55">
        <v>0.20300000000000001</v>
      </c>
      <c r="K710" s="156"/>
      <c r="L710" s="156"/>
      <c r="M710" s="156"/>
      <c r="N710" s="156"/>
      <c r="O710" s="156"/>
      <c r="P710" s="2" t="s">
        <v>162</v>
      </c>
      <c r="Y710" s="102"/>
      <c r="Z710" s="126">
        <v>1.43</v>
      </c>
      <c r="AA710" s="127">
        <v>2.4E-2</v>
      </c>
      <c r="AB710" s="127">
        <v>6.7000000000000004E-2</v>
      </c>
      <c r="AC710" s="127">
        <v>0.112</v>
      </c>
      <c r="AD710" s="127">
        <v>0.158</v>
      </c>
      <c r="AE710" s="127">
        <v>0.20300000000000001</v>
      </c>
      <c r="AF710" s="24"/>
      <c r="AG710" s="24"/>
      <c r="AH710" s="24"/>
      <c r="AI710" s="24"/>
      <c r="AJ710" s="24"/>
      <c r="AK710" s="24"/>
      <c r="AL710" s="24"/>
      <c r="AM710" s="24"/>
      <c r="AN710" s="24"/>
    </row>
    <row r="711" spans="1:40" ht="16" thickBot="1" x14ac:dyDescent="0.35">
      <c r="A711" t="s">
        <v>133</v>
      </c>
      <c r="B711" s="5">
        <v>1.46</v>
      </c>
      <c r="C711" s="5">
        <f t="shared" si="38"/>
        <v>41.46</v>
      </c>
      <c r="D711" s="156"/>
      <c r="E711" s="156"/>
      <c r="F711" s="55">
        <v>2.3E-2</v>
      </c>
      <c r="G711" s="55">
        <v>6.7000000000000004E-2</v>
      </c>
      <c r="H711" s="55">
        <v>0.112</v>
      </c>
      <c r="I711" s="55">
        <v>0.158</v>
      </c>
      <c r="J711" s="55">
        <v>0.20300000000000001</v>
      </c>
      <c r="K711" s="156"/>
      <c r="L711" s="156"/>
      <c r="M711" s="156"/>
      <c r="N711" s="156"/>
      <c r="O711" s="156"/>
      <c r="P711" s="2" t="s">
        <v>162</v>
      </c>
      <c r="Y711" s="102"/>
      <c r="Z711" s="126">
        <v>1.44</v>
      </c>
      <c r="AA711" s="127">
        <v>2.4E-2</v>
      </c>
      <c r="AB711" s="127">
        <v>6.7000000000000004E-2</v>
      </c>
      <c r="AC711" s="127">
        <v>0.112</v>
      </c>
      <c r="AD711" s="127">
        <v>0.158</v>
      </c>
      <c r="AE711" s="127">
        <v>0.20300000000000001</v>
      </c>
      <c r="AF711" s="24"/>
      <c r="AG711" s="24"/>
      <c r="AH711" s="24"/>
      <c r="AI711" s="24"/>
      <c r="AJ711" s="24"/>
      <c r="AK711" s="24"/>
      <c r="AL711" s="24"/>
      <c r="AM711" s="24"/>
      <c r="AN711" s="24"/>
    </row>
    <row r="712" spans="1:40" ht="16" thickBot="1" x14ac:dyDescent="0.35">
      <c r="A712" t="s">
        <v>133</v>
      </c>
      <c r="B712" s="5">
        <v>1.47</v>
      </c>
      <c r="C712" s="5">
        <f t="shared" si="38"/>
        <v>41.47</v>
      </c>
      <c r="D712" s="156"/>
      <c r="E712" s="156"/>
      <c r="F712" s="55">
        <v>2.26666666666667E-2</v>
      </c>
      <c r="G712" s="55">
        <v>6.7000000000000004E-2</v>
      </c>
      <c r="H712" s="55">
        <v>0.112</v>
      </c>
      <c r="I712" s="55">
        <v>0.158</v>
      </c>
      <c r="J712" s="55">
        <v>0.20300000000000001</v>
      </c>
      <c r="K712" s="156"/>
      <c r="L712" s="156"/>
      <c r="M712" s="156"/>
      <c r="N712" s="156"/>
      <c r="O712" s="156"/>
      <c r="P712" s="2" t="s">
        <v>162</v>
      </c>
      <c r="Y712" s="102"/>
      <c r="Z712" s="126">
        <v>1.45</v>
      </c>
      <c r="AA712" s="127">
        <v>2.3E-2</v>
      </c>
      <c r="AB712" s="127">
        <v>6.7000000000000004E-2</v>
      </c>
      <c r="AC712" s="127">
        <v>0.112</v>
      </c>
      <c r="AD712" s="127">
        <v>0.158</v>
      </c>
      <c r="AE712" s="127">
        <v>0.20300000000000001</v>
      </c>
      <c r="AF712" s="24"/>
      <c r="AG712" s="24"/>
      <c r="AH712" s="24"/>
      <c r="AI712" s="24"/>
      <c r="AJ712" s="24"/>
      <c r="AK712" s="24"/>
      <c r="AL712" s="24"/>
      <c r="AM712" s="24"/>
      <c r="AN712" s="24"/>
    </row>
    <row r="713" spans="1:40" ht="16" thickBot="1" x14ac:dyDescent="0.35">
      <c r="A713" t="s">
        <v>133</v>
      </c>
      <c r="B713" s="5">
        <v>1.48</v>
      </c>
      <c r="C713" s="5">
        <f t="shared" si="38"/>
        <v>41.48</v>
      </c>
      <c r="D713" s="156"/>
      <c r="E713" s="156"/>
      <c r="F713" s="55">
        <v>2.3E-2</v>
      </c>
      <c r="G713" s="55">
        <v>6.7000000000000004E-2</v>
      </c>
      <c r="H713" s="55">
        <v>0.112</v>
      </c>
      <c r="I713" s="55">
        <v>0.158</v>
      </c>
      <c r="J713" s="55">
        <v>0.20300000000000001</v>
      </c>
      <c r="K713" s="156"/>
      <c r="L713" s="156"/>
      <c r="M713" s="156"/>
      <c r="N713" s="156"/>
      <c r="O713" s="156"/>
      <c r="P713" s="2" t="s">
        <v>162</v>
      </c>
      <c r="Y713" s="102"/>
      <c r="Z713" s="126">
        <v>1.46</v>
      </c>
      <c r="AA713" s="127">
        <v>2.26666666666667E-2</v>
      </c>
      <c r="AB713" s="127">
        <v>6.7000000000000004E-2</v>
      </c>
      <c r="AC713" s="127">
        <v>0.112</v>
      </c>
      <c r="AD713" s="127">
        <v>0.158</v>
      </c>
      <c r="AE713" s="127">
        <v>0.20300000000000001</v>
      </c>
      <c r="AF713" s="24"/>
      <c r="AG713" s="24"/>
      <c r="AH713" s="24"/>
      <c r="AI713" s="24"/>
      <c r="AJ713" s="24"/>
      <c r="AK713" s="24"/>
      <c r="AL713" s="24"/>
      <c r="AM713" s="24"/>
      <c r="AN713" s="24"/>
    </row>
    <row r="714" spans="1:40" ht="16" thickBot="1" x14ac:dyDescent="0.35">
      <c r="A714" t="s">
        <v>133</v>
      </c>
      <c r="B714" s="5">
        <v>1.49</v>
      </c>
      <c r="C714" s="5">
        <f t="shared" si="38"/>
        <v>41.49</v>
      </c>
      <c r="D714" s="156"/>
      <c r="E714" s="156"/>
      <c r="F714" s="55">
        <v>2.2711111111111099E-2</v>
      </c>
      <c r="G714" s="55">
        <v>6.7000000000000004E-2</v>
      </c>
      <c r="H714" s="55">
        <v>0.112</v>
      </c>
      <c r="I714" s="55">
        <v>0.158</v>
      </c>
      <c r="J714" s="55">
        <v>0.20300000000000001</v>
      </c>
      <c r="K714" s="156"/>
      <c r="L714" s="156"/>
      <c r="M714" s="156"/>
      <c r="N714" s="156"/>
      <c r="O714" s="156"/>
      <c r="P714" s="2" t="s">
        <v>162</v>
      </c>
      <c r="Y714" s="102"/>
      <c r="Z714" s="126">
        <v>1.47</v>
      </c>
      <c r="AA714" s="127">
        <v>2.3E-2</v>
      </c>
      <c r="AB714" s="127">
        <v>6.7000000000000004E-2</v>
      </c>
      <c r="AC714" s="127">
        <v>0.112</v>
      </c>
      <c r="AD714" s="127">
        <v>0.158</v>
      </c>
      <c r="AE714" s="127">
        <v>0.20300000000000001</v>
      </c>
      <c r="AF714" s="24"/>
      <c r="AG714" s="24"/>
      <c r="AH714" s="24"/>
      <c r="AI714" s="24"/>
      <c r="AJ714" s="24"/>
      <c r="AK714" s="24"/>
      <c r="AL714" s="24"/>
      <c r="AM714" s="24"/>
      <c r="AN714" s="24"/>
    </row>
    <row r="715" spans="1:40" ht="16" thickBot="1" x14ac:dyDescent="0.35">
      <c r="A715" t="s">
        <v>133</v>
      </c>
      <c r="B715" s="5">
        <v>1.5</v>
      </c>
      <c r="C715" s="5">
        <f t="shared" si="38"/>
        <v>41.5</v>
      </c>
      <c r="D715" s="156"/>
      <c r="E715" s="156"/>
      <c r="F715" s="55">
        <v>2.2555555555555599E-2</v>
      </c>
      <c r="G715" s="55">
        <v>6.7000000000000004E-2</v>
      </c>
      <c r="H715" s="55">
        <v>0.112</v>
      </c>
      <c r="I715" s="55">
        <v>0.158</v>
      </c>
      <c r="J715" s="55">
        <v>0.20300000000000001</v>
      </c>
      <c r="K715" s="156"/>
      <c r="L715" s="156"/>
      <c r="M715" s="156"/>
      <c r="N715" s="156"/>
      <c r="O715" s="156"/>
      <c r="P715" s="2" t="s">
        <v>162</v>
      </c>
      <c r="Y715" s="102"/>
      <c r="Z715" s="126">
        <v>1.48</v>
      </c>
      <c r="AA715" s="127">
        <v>2.2711111111111099E-2</v>
      </c>
      <c r="AB715" s="127">
        <v>6.7000000000000004E-2</v>
      </c>
      <c r="AC715" s="127">
        <v>0.112</v>
      </c>
      <c r="AD715" s="127">
        <v>0.158</v>
      </c>
      <c r="AE715" s="127">
        <v>0.20300000000000001</v>
      </c>
      <c r="AF715" s="24"/>
      <c r="AG715" s="24"/>
      <c r="AH715" s="24"/>
      <c r="AI715" s="24"/>
      <c r="AJ715" s="24"/>
      <c r="AK715" s="24"/>
      <c r="AL715" s="24"/>
      <c r="AM715" s="24"/>
      <c r="AN715" s="24"/>
    </row>
    <row r="716" spans="1:40" ht="16" thickBot="1" x14ac:dyDescent="0.35">
      <c r="A716" t="s">
        <v>133</v>
      </c>
      <c r="B716" s="5">
        <v>1.51</v>
      </c>
      <c r="C716" s="5">
        <f t="shared" si="38"/>
        <v>41.51</v>
      </c>
      <c r="D716" s="156"/>
      <c r="E716" s="156"/>
      <c r="F716" s="55">
        <v>2.24E-2</v>
      </c>
      <c r="G716" s="55">
        <v>6.7000000000000004E-2</v>
      </c>
      <c r="H716" s="55">
        <v>0.112</v>
      </c>
      <c r="I716" s="55">
        <v>0.158</v>
      </c>
      <c r="J716" s="55">
        <v>0.20300000000000001</v>
      </c>
      <c r="K716" s="156"/>
      <c r="L716" s="156"/>
      <c r="M716" s="156"/>
      <c r="N716" s="156"/>
      <c r="O716" s="156"/>
      <c r="P716" s="2" t="s">
        <v>162</v>
      </c>
      <c r="Y716" s="102"/>
      <c r="Z716" s="126">
        <v>1.49</v>
      </c>
      <c r="AA716" s="127">
        <v>2.2555555555555599E-2</v>
      </c>
      <c r="AB716" s="127">
        <v>6.7000000000000004E-2</v>
      </c>
      <c r="AC716" s="127">
        <v>0.112</v>
      </c>
      <c r="AD716" s="127">
        <v>0.158</v>
      </c>
      <c r="AE716" s="127">
        <v>0.20300000000000001</v>
      </c>
      <c r="AF716" s="24"/>
      <c r="AG716" s="24"/>
      <c r="AH716" s="24"/>
      <c r="AI716" s="24"/>
      <c r="AJ716" s="24"/>
      <c r="AK716" s="24"/>
      <c r="AL716" s="24"/>
      <c r="AM716" s="24"/>
      <c r="AN716" s="24"/>
    </row>
    <row r="717" spans="1:40" ht="16" thickBot="1" x14ac:dyDescent="0.35">
      <c r="A717" t="s">
        <v>133</v>
      </c>
      <c r="B717" s="5">
        <v>1.52</v>
      </c>
      <c r="C717" s="5">
        <f t="shared" si="38"/>
        <v>41.52</v>
      </c>
      <c r="D717" s="156"/>
      <c r="E717" s="156"/>
      <c r="F717" s="55">
        <v>2.1999999999999999E-2</v>
      </c>
      <c r="G717" s="55">
        <v>6.7000000000000004E-2</v>
      </c>
      <c r="H717" s="55">
        <v>0.112</v>
      </c>
      <c r="I717" s="55">
        <v>0.158</v>
      </c>
      <c r="J717" s="55">
        <v>0.20300000000000001</v>
      </c>
      <c r="K717" s="156"/>
      <c r="L717" s="156"/>
      <c r="M717" s="156"/>
      <c r="N717" s="156"/>
      <c r="O717" s="156"/>
      <c r="P717" s="2" t="s">
        <v>162</v>
      </c>
      <c r="Y717" s="102"/>
      <c r="Z717" s="126">
        <v>1.5</v>
      </c>
      <c r="AA717" s="127">
        <v>2.24E-2</v>
      </c>
      <c r="AB717" s="127">
        <v>6.7000000000000004E-2</v>
      </c>
      <c r="AC717" s="127">
        <v>0.112</v>
      </c>
      <c r="AD717" s="127">
        <v>0.158</v>
      </c>
      <c r="AE717" s="127">
        <v>0.20300000000000001</v>
      </c>
      <c r="AF717" s="24"/>
      <c r="AG717" s="24"/>
      <c r="AH717" s="24"/>
      <c r="AI717" s="24"/>
      <c r="AJ717" s="24"/>
      <c r="AK717" s="24"/>
      <c r="AL717" s="24"/>
      <c r="AM717" s="24"/>
      <c r="AN717" s="24"/>
    </row>
    <row r="718" spans="1:40" ht="16" thickBot="1" x14ac:dyDescent="0.35">
      <c r="A718" t="s">
        <v>133</v>
      </c>
      <c r="B718" s="5">
        <v>1.53</v>
      </c>
      <c r="C718" s="5">
        <f t="shared" si="38"/>
        <v>41.53</v>
      </c>
      <c r="D718" s="156"/>
      <c r="E718" s="156"/>
      <c r="F718" s="55">
        <v>2.1839999999999998E-2</v>
      </c>
      <c r="G718" s="55">
        <v>6.7000000000000004E-2</v>
      </c>
      <c r="H718" s="55">
        <v>0.112</v>
      </c>
      <c r="I718" s="55">
        <v>0.158</v>
      </c>
      <c r="J718" s="55">
        <v>0.20300000000000001</v>
      </c>
      <c r="K718" s="156"/>
      <c r="L718" s="156"/>
      <c r="M718" s="156"/>
      <c r="N718" s="156"/>
      <c r="O718" s="156"/>
      <c r="P718" s="2" t="s">
        <v>162</v>
      </c>
      <c r="Y718" s="102"/>
      <c r="Z718" s="126">
        <v>1.51</v>
      </c>
      <c r="AA718" s="127">
        <v>2.1999999999999999E-2</v>
      </c>
      <c r="AB718" s="127">
        <v>6.7000000000000004E-2</v>
      </c>
      <c r="AC718" s="127">
        <v>0.112</v>
      </c>
      <c r="AD718" s="127">
        <v>0.158</v>
      </c>
      <c r="AE718" s="127">
        <v>0.20300000000000001</v>
      </c>
      <c r="AF718" s="24"/>
      <c r="AG718" s="24"/>
      <c r="AH718" s="24"/>
      <c r="AI718" s="24"/>
      <c r="AJ718" s="24"/>
      <c r="AK718" s="24"/>
      <c r="AL718" s="24"/>
      <c r="AM718" s="24"/>
      <c r="AN718" s="24"/>
    </row>
    <row r="719" spans="1:40" ht="16" thickBot="1" x14ac:dyDescent="0.35">
      <c r="A719" t="s">
        <v>133</v>
      </c>
      <c r="B719" s="5">
        <v>1.54</v>
      </c>
      <c r="C719" s="5">
        <f t="shared" si="38"/>
        <v>41.54</v>
      </c>
      <c r="D719" s="156"/>
      <c r="E719" s="156"/>
      <c r="F719" s="55">
        <v>2.1999999999999999E-2</v>
      </c>
      <c r="G719" s="55">
        <v>6.7000000000000004E-2</v>
      </c>
      <c r="H719" s="55">
        <v>0.112</v>
      </c>
      <c r="I719" s="55">
        <v>0.158</v>
      </c>
      <c r="J719" s="55">
        <v>0.20300000000000001</v>
      </c>
      <c r="K719" s="156"/>
      <c r="L719" s="156"/>
      <c r="M719" s="156"/>
      <c r="N719" s="156"/>
      <c r="O719" s="156"/>
      <c r="P719" s="2" t="s">
        <v>162</v>
      </c>
      <c r="Y719" s="102"/>
      <c r="Z719" s="126">
        <v>1.52</v>
      </c>
      <c r="AA719" s="127">
        <v>2.1839999999999998E-2</v>
      </c>
      <c r="AB719" s="127">
        <v>6.7000000000000004E-2</v>
      </c>
      <c r="AC719" s="127">
        <v>0.112</v>
      </c>
      <c r="AD719" s="127">
        <v>0.158</v>
      </c>
      <c r="AE719" s="127">
        <v>0.20300000000000001</v>
      </c>
      <c r="AF719" s="24"/>
      <c r="AG719" s="24"/>
      <c r="AH719" s="24"/>
      <c r="AI719" s="24"/>
      <c r="AJ719" s="24"/>
      <c r="AK719" s="24"/>
      <c r="AL719" s="24"/>
      <c r="AM719" s="24"/>
      <c r="AN719" s="24"/>
    </row>
    <row r="720" spans="1:40" ht="16" thickBot="1" x14ac:dyDescent="0.35">
      <c r="A720" t="s">
        <v>133</v>
      </c>
      <c r="B720" s="5">
        <v>1.55</v>
      </c>
      <c r="C720" s="5">
        <f t="shared" si="38"/>
        <v>41.55</v>
      </c>
      <c r="D720" s="156"/>
      <c r="E720" s="156"/>
      <c r="F720" s="55">
        <v>2.1000000000000001E-2</v>
      </c>
      <c r="G720" s="55">
        <v>6.7000000000000004E-2</v>
      </c>
      <c r="H720" s="55">
        <v>0.112</v>
      </c>
      <c r="I720" s="55">
        <v>0.158</v>
      </c>
      <c r="J720" s="55">
        <v>0.20300000000000001</v>
      </c>
      <c r="K720" s="156"/>
      <c r="L720" s="156"/>
      <c r="M720" s="156"/>
      <c r="N720" s="156"/>
      <c r="O720" s="156"/>
      <c r="P720" s="2" t="s">
        <v>162</v>
      </c>
      <c r="Y720" s="102"/>
      <c r="Z720" s="126">
        <v>1.53</v>
      </c>
      <c r="AA720" s="127">
        <v>2.1999999999999999E-2</v>
      </c>
      <c r="AB720" s="127">
        <v>6.7000000000000004E-2</v>
      </c>
      <c r="AC720" s="127">
        <v>0.112</v>
      </c>
      <c r="AD720" s="127">
        <v>0.158</v>
      </c>
      <c r="AE720" s="127">
        <v>0.20300000000000001</v>
      </c>
      <c r="AF720" s="24"/>
      <c r="AG720" s="24"/>
      <c r="AH720" s="24"/>
      <c r="AI720" s="24"/>
      <c r="AJ720" s="24"/>
      <c r="AK720" s="24"/>
      <c r="AL720" s="24"/>
      <c r="AM720" s="24"/>
      <c r="AN720" s="24"/>
    </row>
    <row r="721" spans="1:40" ht="16" thickBot="1" x14ac:dyDescent="0.35">
      <c r="A721" t="s">
        <v>133</v>
      </c>
      <c r="B721" s="5">
        <v>1.56</v>
      </c>
      <c r="C721" s="5">
        <f t="shared" si="38"/>
        <v>41.56</v>
      </c>
      <c r="D721" s="156"/>
      <c r="E721" s="156"/>
      <c r="F721" s="55">
        <v>2.1000000000000001E-2</v>
      </c>
      <c r="G721" s="55">
        <v>6.7000000000000004E-2</v>
      </c>
      <c r="H721" s="55">
        <v>0.112</v>
      </c>
      <c r="I721" s="55">
        <v>0.158</v>
      </c>
      <c r="J721" s="55">
        <v>0.20300000000000001</v>
      </c>
      <c r="K721" s="156"/>
      <c r="L721" s="156"/>
      <c r="M721" s="156"/>
      <c r="N721" s="156"/>
      <c r="O721" s="156"/>
      <c r="P721" s="2" t="s">
        <v>162</v>
      </c>
      <c r="Y721" s="102"/>
      <c r="Z721" s="126">
        <v>1.54</v>
      </c>
      <c r="AA721" s="127">
        <v>2.1000000000000001E-2</v>
      </c>
      <c r="AB721" s="127">
        <v>6.7000000000000004E-2</v>
      </c>
      <c r="AC721" s="127">
        <v>0.112</v>
      </c>
      <c r="AD721" s="127">
        <v>0.158</v>
      </c>
      <c r="AE721" s="127">
        <v>0.20300000000000001</v>
      </c>
      <c r="AF721" s="24"/>
      <c r="AG721" s="24"/>
      <c r="AH721" s="24"/>
      <c r="AI721" s="24"/>
      <c r="AJ721" s="24"/>
      <c r="AK721" s="24"/>
      <c r="AL721" s="24"/>
      <c r="AM721" s="24"/>
      <c r="AN721" s="24"/>
    </row>
    <row r="722" spans="1:40" ht="16" thickBot="1" x14ac:dyDescent="0.35">
      <c r="A722" t="s">
        <v>133</v>
      </c>
      <c r="B722" s="5">
        <v>1.57</v>
      </c>
      <c r="C722" s="5">
        <f t="shared" si="38"/>
        <v>41.57</v>
      </c>
      <c r="D722" s="156"/>
      <c r="E722" s="156"/>
      <c r="F722" s="55">
        <v>2.1000000000000001E-2</v>
      </c>
      <c r="G722" s="55">
        <v>6.7000000000000004E-2</v>
      </c>
      <c r="H722" s="55">
        <v>0.112</v>
      </c>
      <c r="I722" s="55">
        <v>0.158</v>
      </c>
      <c r="J722" s="55">
        <v>0.20300000000000001</v>
      </c>
      <c r="K722" s="156"/>
      <c r="L722" s="156"/>
      <c r="M722" s="156"/>
      <c r="N722" s="156"/>
      <c r="O722" s="156"/>
      <c r="P722" s="2" t="s">
        <v>162</v>
      </c>
      <c r="Y722" s="102"/>
      <c r="Z722" s="126">
        <v>1.55</v>
      </c>
      <c r="AA722" s="127">
        <v>2.1000000000000001E-2</v>
      </c>
      <c r="AB722" s="127">
        <v>6.7000000000000004E-2</v>
      </c>
      <c r="AC722" s="127">
        <v>0.112</v>
      </c>
      <c r="AD722" s="127">
        <v>0.158</v>
      </c>
      <c r="AE722" s="127">
        <v>0.20300000000000001</v>
      </c>
      <c r="AF722" s="24"/>
      <c r="AG722" s="24"/>
      <c r="AH722" s="24"/>
      <c r="AI722" s="24"/>
      <c r="AJ722" s="24"/>
      <c r="AK722" s="24"/>
      <c r="AL722" s="24"/>
      <c r="AM722" s="24"/>
      <c r="AN722" s="24"/>
    </row>
    <row r="723" spans="1:40" ht="16" thickBot="1" x14ac:dyDescent="0.35">
      <c r="A723" t="s">
        <v>133</v>
      </c>
      <c r="B723" s="5">
        <v>1.58</v>
      </c>
      <c r="C723" s="5">
        <f t="shared" si="38"/>
        <v>41.58</v>
      </c>
      <c r="D723" s="156"/>
      <c r="E723" s="156"/>
      <c r="F723" s="55">
        <v>2.1000000000000001E-2</v>
      </c>
      <c r="G723" s="55">
        <v>6.7000000000000004E-2</v>
      </c>
      <c r="H723" s="55">
        <v>0.112</v>
      </c>
      <c r="I723" s="55">
        <v>0.158</v>
      </c>
      <c r="J723" s="55">
        <v>0.20300000000000001</v>
      </c>
      <c r="K723" s="156"/>
      <c r="L723" s="156"/>
      <c r="M723" s="156"/>
      <c r="N723" s="156"/>
      <c r="O723" s="156"/>
      <c r="P723" s="2" t="s">
        <v>162</v>
      </c>
      <c r="Y723" s="102"/>
      <c r="Z723" s="126">
        <v>1.56</v>
      </c>
      <c r="AA723" s="127">
        <v>2.1000000000000001E-2</v>
      </c>
      <c r="AB723" s="127">
        <v>6.7000000000000004E-2</v>
      </c>
      <c r="AC723" s="127">
        <v>0.112</v>
      </c>
      <c r="AD723" s="127">
        <v>0.158</v>
      </c>
      <c r="AE723" s="127">
        <v>0.20300000000000001</v>
      </c>
      <c r="AF723" s="24"/>
      <c r="AG723" s="24"/>
      <c r="AH723" s="24"/>
      <c r="AI723" s="24"/>
      <c r="AJ723" s="24"/>
      <c r="AK723" s="24"/>
      <c r="AL723" s="24"/>
      <c r="AM723" s="24"/>
      <c r="AN723" s="24"/>
    </row>
    <row r="724" spans="1:40" ht="16" thickBot="1" x14ac:dyDescent="0.35">
      <c r="A724" t="s">
        <v>133</v>
      </c>
      <c r="B724" s="5">
        <v>1.59</v>
      </c>
      <c r="C724" s="5">
        <f t="shared" si="38"/>
        <v>41.59</v>
      </c>
      <c r="D724" s="156"/>
      <c r="E724" s="156"/>
      <c r="F724" s="55">
        <v>2.1000000000000001E-2</v>
      </c>
      <c r="G724" s="55">
        <v>6.7000000000000004E-2</v>
      </c>
      <c r="H724" s="55">
        <v>0.112</v>
      </c>
      <c r="I724" s="55">
        <v>0.158</v>
      </c>
      <c r="J724" s="55">
        <v>0.20300000000000001</v>
      </c>
      <c r="K724" s="156"/>
      <c r="L724" s="156"/>
      <c r="M724" s="156"/>
      <c r="N724" s="156"/>
      <c r="O724" s="156"/>
      <c r="P724" s="2" t="s">
        <v>162</v>
      </c>
      <c r="Y724" s="102"/>
      <c r="Z724" s="126">
        <v>1.57</v>
      </c>
      <c r="AA724" s="127">
        <v>2.1000000000000001E-2</v>
      </c>
      <c r="AB724" s="127">
        <v>6.7000000000000004E-2</v>
      </c>
      <c r="AC724" s="127">
        <v>0.112</v>
      </c>
      <c r="AD724" s="127">
        <v>0.158</v>
      </c>
      <c r="AE724" s="127">
        <v>0.20300000000000001</v>
      </c>
      <c r="AF724" s="24"/>
      <c r="AG724" s="24"/>
      <c r="AH724" s="24"/>
      <c r="AI724" s="24"/>
      <c r="AJ724" s="24"/>
      <c r="AK724" s="24"/>
      <c r="AL724" s="24"/>
      <c r="AM724" s="24"/>
      <c r="AN724" s="24"/>
    </row>
    <row r="725" spans="1:40" ht="16" thickBot="1" x14ac:dyDescent="0.35">
      <c r="A725" t="s">
        <v>133</v>
      </c>
      <c r="B725" s="5">
        <v>1.6</v>
      </c>
      <c r="C725" s="5">
        <f t="shared" si="38"/>
        <v>41.6</v>
      </c>
      <c r="D725" s="156"/>
      <c r="E725" s="156"/>
      <c r="F725" s="55">
        <v>0.02</v>
      </c>
      <c r="G725" s="55">
        <v>6.7000000000000004E-2</v>
      </c>
      <c r="H725" s="55">
        <v>0.112</v>
      </c>
      <c r="I725" s="55">
        <v>0.158</v>
      </c>
      <c r="J725" s="55">
        <v>0.20300000000000001</v>
      </c>
      <c r="K725" s="156"/>
      <c r="L725" s="156"/>
      <c r="M725" s="156"/>
      <c r="N725" s="156"/>
      <c r="O725" s="156"/>
      <c r="P725" s="2" t="s">
        <v>162</v>
      </c>
      <c r="Y725" s="102"/>
      <c r="Z725" s="126">
        <v>1.58</v>
      </c>
      <c r="AA725" s="127">
        <v>2.1000000000000001E-2</v>
      </c>
      <c r="AB725" s="127">
        <v>6.7000000000000004E-2</v>
      </c>
      <c r="AC725" s="127">
        <v>0.112</v>
      </c>
      <c r="AD725" s="127">
        <v>0.158</v>
      </c>
      <c r="AE725" s="127">
        <v>0.20300000000000001</v>
      </c>
      <c r="AF725" s="24"/>
      <c r="AG725" s="24"/>
      <c r="AH725" s="24"/>
      <c r="AI725" s="24"/>
      <c r="AJ725" s="24"/>
      <c r="AK725" s="24"/>
      <c r="AL725" s="24"/>
      <c r="AM725" s="24"/>
      <c r="AN725" s="24"/>
    </row>
    <row r="726" spans="1:40" ht="16" thickBot="1" x14ac:dyDescent="0.35">
      <c r="A726" t="s">
        <v>133</v>
      </c>
      <c r="B726" s="5">
        <v>1.61</v>
      </c>
      <c r="C726" s="5">
        <f t="shared" si="38"/>
        <v>41.61</v>
      </c>
      <c r="D726" s="156"/>
      <c r="E726" s="156"/>
      <c r="F726" s="55">
        <v>0.02</v>
      </c>
      <c r="G726" s="55">
        <v>6.7000000000000004E-2</v>
      </c>
      <c r="H726" s="55">
        <v>0.112</v>
      </c>
      <c r="I726" s="55">
        <v>0.158</v>
      </c>
      <c r="J726" s="55">
        <v>0.20300000000000001</v>
      </c>
      <c r="K726" s="156"/>
      <c r="L726" s="156"/>
      <c r="M726" s="156"/>
      <c r="N726" s="156"/>
      <c r="O726" s="156"/>
      <c r="P726" s="2" t="s">
        <v>162</v>
      </c>
      <c r="Y726" s="102"/>
      <c r="Z726" s="126">
        <v>1.59</v>
      </c>
      <c r="AA726" s="127">
        <v>0.02</v>
      </c>
      <c r="AB726" s="127">
        <v>6.7000000000000004E-2</v>
      </c>
      <c r="AC726" s="127">
        <v>0.112</v>
      </c>
      <c r="AD726" s="127">
        <v>0.158</v>
      </c>
      <c r="AE726" s="127">
        <v>0.20300000000000001</v>
      </c>
      <c r="AF726" s="24"/>
      <c r="AG726" s="24"/>
      <c r="AH726" s="24"/>
      <c r="AI726" s="24"/>
      <c r="AJ726" s="24"/>
      <c r="AK726" s="24"/>
      <c r="AL726" s="24"/>
      <c r="AM726" s="24"/>
      <c r="AN726" s="24"/>
    </row>
    <row r="727" spans="1:40" ht="16" thickBot="1" x14ac:dyDescent="0.35">
      <c r="A727" t="s">
        <v>133</v>
      </c>
      <c r="B727" s="5">
        <v>1.62</v>
      </c>
      <c r="C727" s="5">
        <f t="shared" si="38"/>
        <v>41.62</v>
      </c>
      <c r="D727" s="156"/>
      <c r="E727" s="156"/>
      <c r="F727" s="55">
        <v>0.02</v>
      </c>
      <c r="G727" s="55">
        <v>6.7000000000000004E-2</v>
      </c>
      <c r="H727" s="55">
        <v>0.112</v>
      </c>
      <c r="I727" s="55">
        <v>0.158</v>
      </c>
      <c r="J727" s="55">
        <v>0.20300000000000001</v>
      </c>
      <c r="K727" s="156"/>
      <c r="L727" s="156"/>
      <c r="M727" s="156"/>
      <c r="N727" s="156"/>
      <c r="O727" s="156"/>
      <c r="P727" s="2" t="s">
        <v>162</v>
      </c>
      <c r="Y727" s="102"/>
      <c r="Z727" s="126">
        <v>1.6</v>
      </c>
      <c r="AA727" s="127">
        <v>0.02</v>
      </c>
      <c r="AB727" s="127">
        <v>6.7000000000000004E-2</v>
      </c>
      <c r="AC727" s="127">
        <v>0.112</v>
      </c>
      <c r="AD727" s="127">
        <v>0.158</v>
      </c>
      <c r="AE727" s="127">
        <v>0.20300000000000001</v>
      </c>
      <c r="AF727" s="24"/>
      <c r="AG727" s="24"/>
      <c r="AH727" s="24"/>
      <c r="AI727" s="24"/>
      <c r="AJ727" s="24"/>
      <c r="AK727" s="24"/>
      <c r="AL727" s="24"/>
      <c r="AM727" s="24"/>
      <c r="AN727" s="24"/>
    </row>
    <row r="728" spans="1:40" ht="16" thickBot="1" x14ac:dyDescent="0.35">
      <c r="A728" t="s">
        <v>133</v>
      </c>
      <c r="B728" s="5">
        <v>1.63</v>
      </c>
      <c r="C728" s="5">
        <f t="shared" si="38"/>
        <v>41.63</v>
      </c>
      <c r="D728" s="156"/>
      <c r="E728" s="156"/>
      <c r="F728" s="55">
        <v>0.02</v>
      </c>
      <c r="G728" s="55">
        <v>6.7000000000000004E-2</v>
      </c>
      <c r="H728" s="55">
        <v>0.112</v>
      </c>
      <c r="I728" s="55">
        <v>0.158</v>
      </c>
      <c r="J728" s="55">
        <v>0.20300000000000001</v>
      </c>
      <c r="K728" s="156"/>
      <c r="L728" s="156"/>
      <c r="M728" s="156"/>
      <c r="N728" s="156"/>
      <c r="O728" s="156"/>
      <c r="P728" s="2" t="s">
        <v>162</v>
      </c>
      <c r="Y728" s="102"/>
      <c r="Z728" s="126">
        <v>1.61</v>
      </c>
      <c r="AA728" s="127">
        <v>0.02</v>
      </c>
      <c r="AB728" s="127">
        <v>6.7000000000000004E-2</v>
      </c>
      <c r="AC728" s="127">
        <v>0.112</v>
      </c>
      <c r="AD728" s="127">
        <v>0.158</v>
      </c>
      <c r="AE728" s="127">
        <v>0.20300000000000001</v>
      </c>
      <c r="AF728" s="24"/>
      <c r="AG728" s="24"/>
      <c r="AH728" s="24"/>
      <c r="AI728" s="24"/>
      <c r="AJ728" s="24"/>
      <c r="AK728" s="24"/>
      <c r="AL728" s="24"/>
      <c r="AM728" s="24"/>
      <c r="AN728" s="24"/>
    </row>
    <row r="729" spans="1:40" ht="16" thickBot="1" x14ac:dyDescent="0.35">
      <c r="A729" t="s">
        <v>133</v>
      </c>
      <c r="B729" s="5">
        <v>1.64</v>
      </c>
      <c r="C729" s="5">
        <f t="shared" si="38"/>
        <v>41.64</v>
      </c>
      <c r="D729" s="156"/>
      <c r="E729" s="156"/>
      <c r="F729" s="55">
        <v>0.02</v>
      </c>
      <c r="G729" s="55">
        <v>6.7000000000000004E-2</v>
      </c>
      <c r="H729" s="55">
        <v>0.112</v>
      </c>
      <c r="I729" s="55">
        <v>0.158</v>
      </c>
      <c r="J729" s="55">
        <v>0.20300000000000001</v>
      </c>
      <c r="K729" s="156"/>
      <c r="L729" s="156"/>
      <c r="M729" s="156"/>
      <c r="N729" s="156"/>
      <c r="O729" s="156"/>
      <c r="P729" s="2" t="s">
        <v>162</v>
      </c>
      <c r="Y729" s="102"/>
      <c r="Z729" s="126">
        <v>1.62</v>
      </c>
      <c r="AA729" s="127">
        <v>0.02</v>
      </c>
      <c r="AB729" s="127">
        <v>6.7000000000000004E-2</v>
      </c>
      <c r="AC729" s="127">
        <v>0.112</v>
      </c>
      <c r="AD729" s="127">
        <v>0.158</v>
      </c>
      <c r="AE729" s="127">
        <v>0.20300000000000001</v>
      </c>
      <c r="AF729" s="24"/>
      <c r="AG729" s="24"/>
      <c r="AH729" s="24"/>
      <c r="AI729" s="24"/>
      <c r="AJ729" s="24"/>
      <c r="AK729" s="24"/>
      <c r="AL729" s="24"/>
      <c r="AM729" s="24"/>
      <c r="AN729" s="24"/>
    </row>
    <row r="730" spans="1:40" ht="16" thickBot="1" x14ac:dyDescent="0.35">
      <c r="A730" t="s">
        <v>133</v>
      </c>
      <c r="B730" s="5">
        <v>1.65</v>
      </c>
      <c r="C730" s="5">
        <f t="shared" si="38"/>
        <v>41.65</v>
      </c>
      <c r="D730" s="156"/>
      <c r="E730" s="156"/>
      <c r="F730" s="55">
        <v>1.9E-2</v>
      </c>
      <c r="G730" s="55">
        <v>6.7000000000000004E-2</v>
      </c>
      <c r="H730" s="55">
        <v>0.112</v>
      </c>
      <c r="I730" s="55">
        <v>0.158</v>
      </c>
      <c r="J730" s="55">
        <v>0.20300000000000001</v>
      </c>
      <c r="K730" s="156"/>
      <c r="L730" s="156"/>
      <c r="M730" s="156"/>
      <c r="N730" s="156"/>
      <c r="O730" s="156"/>
      <c r="P730" s="2" t="s">
        <v>162</v>
      </c>
      <c r="Y730" s="102"/>
      <c r="Z730" s="126">
        <v>1.63</v>
      </c>
      <c r="AA730" s="127">
        <v>0.02</v>
      </c>
      <c r="AB730" s="127">
        <v>6.7000000000000004E-2</v>
      </c>
      <c r="AC730" s="127">
        <v>0.112</v>
      </c>
      <c r="AD730" s="127">
        <v>0.158</v>
      </c>
      <c r="AE730" s="127">
        <v>0.20300000000000001</v>
      </c>
      <c r="AF730" s="24"/>
      <c r="AG730" s="24"/>
      <c r="AH730" s="24"/>
      <c r="AI730" s="24"/>
      <c r="AJ730" s="24"/>
      <c r="AK730" s="24"/>
      <c r="AL730" s="24"/>
      <c r="AM730" s="24"/>
      <c r="AN730" s="24"/>
    </row>
    <row r="731" spans="1:40" ht="16" thickBot="1" x14ac:dyDescent="0.35">
      <c r="A731" t="s">
        <v>133</v>
      </c>
      <c r="B731" s="5">
        <v>1.66</v>
      </c>
      <c r="C731" s="5">
        <f t="shared" si="38"/>
        <v>41.66</v>
      </c>
      <c r="D731" s="156"/>
      <c r="E731" s="156"/>
      <c r="F731" s="156">
        <v>1.9E-2</v>
      </c>
      <c r="G731" s="156">
        <v>6.7000000000000004E-2</v>
      </c>
      <c r="H731" s="156">
        <v>0.112</v>
      </c>
      <c r="I731" s="156">
        <v>0.158</v>
      </c>
      <c r="J731" s="156">
        <v>0.20300000000000001</v>
      </c>
      <c r="K731" s="156"/>
      <c r="L731" s="156"/>
      <c r="M731" s="156"/>
      <c r="N731" s="156"/>
      <c r="O731" s="156"/>
      <c r="P731" s="2" t="s">
        <v>162</v>
      </c>
      <c r="Y731" s="102"/>
      <c r="Z731" s="126">
        <v>1.64</v>
      </c>
      <c r="AA731" s="127">
        <v>1.9E-2</v>
      </c>
      <c r="AB731" s="127">
        <v>6.7000000000000004E-2</v>
      </c>
      <c r="AC731" s="127">
        <v>0.112</v>
      </c>
      <c r="AD731" s="127">
        <v>0.158</v>
      </c>
      <c r="AE731" s="127">
        <v>0.20300000000000001</v>
      </c>
      <c r="AF731" s="24"/>
      <c r="AG731" s="24"/>
      <c r="AH731" s="24"/>
      <c r="AI731" s="24"/>
      <c r="AJ731" s="24"/>
      <c r="AK731" s="24"/>
      <c r="AL731" s="24"/>
      <c r="AM731" s="24"/>
      <c r="AN731" s="24"/>
    </row>
    <row r="732" spans="1:40" ht="16" thickBot="1" x14ac:dyDescent="0.35">
      <c r="A732" t="s">
        <v>133</v>
      </c>
      <c r="B732" s="5">
        <v>1.67</v>
      </c>
      <c r="C732" s="5">
        <f t="shared" si="38"/>
        <v>41.67</v>
      </c>
      <c r="D732" s="156"/>
      <c r="E732" s="156"/>
      <c r="F732" s="156">
        <v>1.9E-2</v>
      </c>
      <c r="G732" s="156">
        <v>6.7000000000000004E-2</v>
      </c>
      <c r="H732" s="156">
        <v>0.112</v>
      </c>
      <c r="I732" s="156">
        <v>0.158</v>
      </c>
      <c r="J732" s="156">
        <v>0.20300000000000001</v>
      </c>
      <c r="K732" s="156"/>
      <c r="L732" s="156"/>
      <c r="M732" s="156"/>
      <c r="N732" s="156"/>
      <c r="O732" s="156"/>
      <c r="P732" s="2" t="s">
        <v>162</v>
      </c>
      <c r="Y732" s="102"/>
      <c r="Z732" s="126">
        <v>1.65</v>
      </c>
      <c r="AA732" s="127">
        <v>1.9E-2</v>
      </c>
      <c r="AB732" s="127">
        <v>6.7000000000000004E-2</v>
      </c>
      <c r="AC732" s="127">
        <v>0.112</v>
      </c>
      <c r="AD732" s="127">
        <v>0.158</v>
      </c>
      <c r="AE732" s="127">
        <v>0.20300000000000001</v>
      </c>
      <c r="AF732" s="24"/>
      <c r="AG732" s="24"/>
      <c r="AH732" s="24"/>
      <c r="AI732" s="24"/>
      <c r="AJ732" s="24"/>
      <c r="AK732" s="24"/>
      <c r="AL732" s="24"/>
      <c r="AM732" s="24"/>
      <c r="AN732" s="24"/>
    </row>
    <row r="733" spans="1:40" ht="16" thickBot="1" x14ac:dyDescent="0.35">
      <c r="A733" t="s">
        <v>133</v>
      </c>
      <c r="B733" s="5">
        <v>1.68</v>
      </c>
      <c r="C733" s="5">
        <f t="shared" si="38"/>
        <v>41.68</v>
      </c>
      <c r="D733" s="156"/>
      <c r="E733" s="156"/>
      <c r="F733" s="156">
        <v>1.9E-2</v>
      </c>
      <c r="G733" s="156">
        <v>6.7000000000000004E-2</v>
      </c>
      <c r="H733" s="156">
        <v>0.112</v>
      </c>
      <c r="I733" s="156">
        <v>0.158</v>
      </c>
      <c r="J733" s="156">
        <v>0.20300000000000001</v>
      </c>
      <c r="K733" s="156"/>
      <c r="L733" s="156"/>
      <c r="M733" s="156"/>
      <c r="N733" s="156"/>
      <c r="O733" s="156"/>
      <c r="P733" s="2" t="s">
        <v>162</v>
      </c>
      <c r="Y733" s="102"/>
      <c r="Z733" s="126">
        <v>1.66</v>
      </c>
      <c r="AA733" s="55">
        <v>1.9E-2</v>
      </c>
      <c r="AB733" s="55">
        <v>6.7000000000000004E-2</v>
      </c>
      <c r="AC733" s="55">
        <v>0.112</v>
      </c>
      <c r="AD733" s="55">
        <v>0.158</v>
      </c>
      <c r="AE733" s="55">
        <v>0.20300000000000001</v>
      </c>
      <c r="AF733" s="24"/>
      <c r="AG733" s="24"/>
      <c r="AH733" s="24"/>
      <c r="AI733" s="24"/>
      <c r="AJ733" s="24"/>
      <c r="AK733" s="24"/>
      <c r="AL733" s="24"/>
      <c r="AM733" s="24"/>
      <c r="AN733" s="24"/>
    </row>
    <row r="734" spans="1:40" ht="16" thickBot="1" x14ac:dyDescent="0.35">
      <c r="A734" t="s">
        <v>133</v>
      </c>
      <c r="B734" s="5">
        <v>1.69</v>
      </c>
      <c r="C734" s="5">
        <f t="shared" si="38"/>
        <v>41.69</v>
      </c>
      <c r="D734" s="156"/>
      <c r="E734" s="156"/>
      <c r="F734" s="156">
        <v>1.9E-2</v>
      </c>
      <c r="G734" s="156">
        <v>6.7000000000000004E-2</v>
      </c>
      <c r="H734" s="156">
        <v>0.112</v>
      </c>
      <c r="I734" s="156">
        <v>0.158</v>
      </c>
      <c r="J734" s="156">
        <v>0.20300000000000001</v>
      </c>
      <c r="K734" s="156"/>
      <c r="L734" s="156"/>
      <c r="M734" s="156"/>
      <c r="N734" s="156"/>
      <c r="O734" s="156"/>
      <c r="P734" s="2" t="s">
        <v>162</v>
      </c>
      <c r="Y734" s="102"/>
      <c r="Z734" s="126">
        <v>1.67</v>
      </c>
      <c r="AA734" s="55">
        <v>1.9E-2</v>
      </c>
      <c r="AB734" s="55">
        <v>6.7000000000000004E-2</v>
      </c>
      <c r="AC734" s="55">
        <v>0.112</v>
      </c>
      <c r="AD734" s="55">
        <v>0.158</v>
      </c>
      <c r="AE734" s="55">
        <v>0.20300000000000001</v>
      </c>
      <c r="AF734" s="24"/>
      <c r="AG734" s="24"/>
      <c r="AH734" s="24"/>
      <c r="AI734" s="24"/>
      <c r="AJ734" s="24"/>
      <c r="AK734" s="24"/>
      <c r="AL734" s="24"/>
      <c r="AM734" s="24"/>
      <c r="AN734" s="24"/>
    </row>
    <row r="735" spans="1:40" ht="16" thickBot="1" x14ac:dyDescent="0.35">
      <c r="A735" t="s">
        <v>133</v>
      </c>
      <c r="B735" s="5">
        <v>1.7</v>
      </c>
      <c r="C735" s="5">
        <f t="shared" si="38"/>
        <v>41.7</v>
      </c>
      <c r="D735" s="156"/>
      <c r="E735" s="156"/>
      <c r="F735" s="156">
        <v>1.9E-2</v>
      </c>
      <c r="G735" s="156">
        <v>6.7000000000000004E-2</v>
      </c>
      <c r="H735" s="156">
        <v>0.112</v>
      </c>
      <c r="I735" s="156">
        <v>0.158</v>
      </c>
      <c r="J735" s="156">
        <v>0.20300000000000001</v>
      </c>
      <c r="K735" s="156"/>
      <c r="L735" s="156"/>
      <c r="M735" s="156"/>
      <c r="N735" s="156"/>
      <c r="O735" s="156"/>
      <c r="P735" s="2" t="s">
        <v>162</v>
      </c>
      <c r="Y735" s="102"/>
      <c r="Z735" s="126">
        <v>1.68</v>
      </c>
      <c r="AA735" s="55">
        <v>1.9E-2</v>
      </c>
      <c r="AB735" s="55">
        <v>6.7000000000000004E-2</v>
      </c>
      <c r="AC735" s="55">
        <v>0.112</v>
      </c>
      <c r="AD735" s="55">
        <v>0.158</v>
      </c>
      <c r="AE735" s="55">
        <v>0.20300000000000001</v>
      </c>
      <c r="AF735" s="24"/>
      <c r="AG735" s="24"/>
      <c r="AH735" s="24"/>
      <c r="AI735" s="24"/>
      <c r="AJ735" s="24"/>
      <c r="AK735" s="24"/>
      <c r="AL735" s="24"/>
      <c r="AM735" s="24"/>
      <c r="AN735" s="24"/>
    </row>
    <row r="736" spans="1:40" ht="16" thickBot="1" x14ac:dyDescent="0.35">
      <c r="A736" t="s">
        <v>133</v>
      </c>
      <c r="B736" s="5">
        <v>1.71</v>
      </c>
      <c r="C736" s="5">
        <f t="shared" si="38"/>
        <v>41.71</v>
      </c>
      <c r="D736" s="156"/>
      <c r="E736" s="156"/>
      <c r="F736" s="156">
        <v>1.9E-2</v>
      </c>
      <c r="G736" s="156">
        <v>6.7000000000000004E-2</v>
      </c>
      <c r="H736" s="156">
        <v>0.112</v>
      </c>
      <c r="I736" s="156">
        <v>0.158</v>
      </c>
      <c r="J736" s="156">
        <v>0.20300000000000001</v>
      </c>
      <c r="K736" s="156"/>
      <c r="L736" s="156"/>
      <c r="M736" s="156"/>
      <c r="N736" s="156"/>
      <c r="O736" s="156"/>
      <c r="P736" s="2" t="s">
        <v>162</v>
      </c>
      <c r="Y736" s="102"/>
      <c r="Z736" s="126">
        <v>1.69</v>
      </c>
      <c r="AA736" s="55">
        <v>1.9E-2</v>
      </c>
      <c r="AB736" s="55">
        <v>6.7000000000000004E-2</v>
      </c>
      <c r="AC736" s="55">
        <v>0.112</v>
      </c>
      <c r="AD736" s="55">
        <v>0.158</v>
      </c>
      <c r="AE736" s="55">
        <v>0.20300000000000001</v>
      </c>
      <c r="AF736" s="24"/>
      <c r="AG736" s="24"/>
      <c r="AH736" s="24"/>
      <c r="AI736" s="24"/>
      <c r="AJ736" s="24"/>
      <c r="AK736" s="24"/>
      <c r="AL736" s="24"/>
      <c r="AM736" s="24"/>
      <c r="AN736" s="24"/>
    </row>
    <row r="737" spans="1:40" ht="16" thickBot="1" x14ac:dyDescent="0.35">
      <c r="A737" t="s">
        <v>133</v>
      </c>
      <c r="B737" s="5">
        <v>1.72</v>
      </c>
      <c r="C737" s="5">
        <f t="shared" si="38"/>
        <v>41.72</v>
      </c>
      <c r="D737" s="156"/>
      <c r="E737" s="156"/>
      <c r="F737" s="156">
        <v>1.9E-2</v>
      </c>
      <c r="G737" s="156">
        <v>6.7000000000000004E-2</v>
      </c>
      <c r="H737" s="156">
        <v>0.112</v>
      </c>
      <c r="I737" s="156">
        <v>0.158</v>
      </c>
      <c r="J737" s="156">
        <v>0.20300000000000001</v>
      </c>
      <c r="K737" s="156"/>
      <c r="L737" s="156"/>
      <c r="M737" s="156"/>
      <c r="N737" s="156"/>
      <c r="O737" s="156"/>
      <c r="P737" s="2" t="s">
        <v>162</v>
      </c>
      <c r="Y737" s="102"/>
      <c r="Z737" s="126">
        <v>1.7</v>
      </c>
      <c r="AA737" s="55">
        <v>1.9E-2</v>
      </c>
      <c r="AB737" s="55">
        <v>6.7000000000000004E-2</v>
      </c>
      <c r="AC737" s="55">
        <v>0.112</v>
      </c>
      <c r="AD737" s="55">
        <v>0.158</v>
      </c>
      <c r="AE737" s="55">
        <v>0.20300000000000001</v>
      </c>
      <c r="AF737" s="24"/>
      <c r="AG737" s="24"/>
      <c r="AH737" s="24"/>
      <c r="AI737" s="24"/>
      <c r="AJ737" s="24"/>
      <c r="AK737" s="24"/>
      <c r="AL737" s="24"/>
      <c r="AM737" s="24"/>
      <c r="AN737" s="24"/>
    </row>
    <row r="738" spans="1:40" ht="16" thickBot="1" x14ac:dyDescent="0.35">
      <c r="A738" t="s">
        <v>133</v>
      </c>
      <c r="B738" s="5">
        <v>1.73</v>
      </c>
      <c r="C738" s="5">
        <f t="shared" si="38"/>
        <v>41.73</v>
      </c>
      <c r="D738" s="156"/>
      <c r="E738" s="156"/>
      <c r="F738" s="156">
        <v>1.9E-2</v>
      </c>
      <c r="G738" s="156">
        <v>6.7000000000000004E-2</v>
      </c>
      <c r="H738" s="156">
        <v>0.112</v>
      </c>
      <c r="I738" s="156">
        <v>0.158</v>
      </c>
      <c r="J738" s="156">
        <v>0.20300000000000001</v>
      </c>
      <c r="K738" s="156"/>
      <c r="L738" s="156"/>
      <c r="M738" s="156"/>
      <c r="N738" s="156"/>
      <c r="O738" s="156"/>
      <c r="P738" s="2" t="s">
        <v>162</v>
      </c>
      <c r="Y738" s="102"/>
      <c r="Z738" s="126">
        <v>1.71</v>
      </c>
      <c r="AA738" s="55">
        <v>1.9E-2</v>
      </c>
      <c r="AB738" s="55">
        <v>6.7000000000000004E-2</v>
      </c>
      <c r="AC738" s="55">
        <v>0.112</v>
      </c>
      <c r="AD738" s="55">
        <v>0.158</v>
      </c>
      <c r="AE738" s="55">
        <v>0.20300000000000001</v>
      </c>
      <c r="AF738" s="24"/>
      <c r="AG738" s="24"/>
      <c r="AH738" s="24"/>
      <c r="AI738" s="24"/>
      <c r="AJ738" s="24"/>
      <c r="AK738" s="24"/>
      <c r="AL738" s="24"/>
      <c r="AM738" s="24"/>
      <c r="AN738" s="24"/>
    </row>
    <row r="739" spans="1:40" ht="16" thickBot="1" x14ac:dyDescent="0.35">
      <c r="A739" t="s">
        <v>133</v>
      </c>
      <c r="B739" s="5">
        <v>1.74</v>
      </c>
      <c r="C739" s="5">
        <f t="shared" si="38"/>
        <v>41.74</v>
      </c>
      <c r="D739" s="156"/>
      <c r="E739" s="156"/>
      <c r="F739" s="156">
        <v>1.9E-2</v>
      </c>
      <c r="G739" s="156">
        <v>6.7000000000000004E-2</v>
      </c>
      <c r="H739" s="156">
        <v>0.112</v>
      </c>
      <c r="I739" s="156">
        <v>0.158</v>
      </c>
      <c r="J739" s="156">
        <v>0.20300000000000001</v>
      </c>
      <c r="K739" s="156"/>
      <c r="L739" s="156"/>
      <c r="M739" s="156"/>
      <c r="N739" s="156"/>
      <c r="O739" s="156"/>
      <c r="P739" s="2" t="s">
        <v>162</v>
      </c>
      <c r="Y739" s="102"/>
      <c r="Z739" s="126">
        <v>1.72</v>
      </c>
      <c r="AA739" s="55">
        <v>1.9E-2</v>
      </c>
      <c r="AB739" s="55">
        <v>6.7000000000000004E-2</v>
      </c>
      <c r="AC739" s="55">
        <v>0.112</v>
      </c>
      <c r="AD739" s="55">
        <v>0.158</v>
      </c>
      <c r="AE739" s="55">
        <v>0.20300000000000001</v>
      </c>
      <c r="AF739" s="24"/>
      <c r="AG739" s="24"/>
      <c r="AH739" s="24"/>
      <c r="AI739" s="24"/>
      <c r="AJ739" s="24"/>
      <c r="AK739" s="24"/>
      <c r="AL739" s="24"/>
      <c r="AM739" s="24"/>
      <c r="AN739" s="24"/>
    </row>
    <row r="740" spans="1:40" ht="16" thickBot="1" x14ac:dyDescent="0.35">
      <c r="A740" t="s">
        <v>133</v>
      </c>
      <c r="B740" s="5">
        <v>1.75</v>
      </c>
      <c r="C740" s="5">
        <f t="shared" si="38"/>
        <v>41.75</v>
      </c>
      <c r="D740" s="156"/>
      <c r="E740" s="156"/>
      <c r="F740" s="156">
        <v>1.9E-2</v>
      </c>
      <c r="G740" s="156">
        <v>6.7000000000000004E-2</v>
      </c>
      <c r="H740" s="156">
        <v>0.112</v>
      </c>
      <c r="I740" s="156">
        <v>0.158</v>
      </c>
      <c r="J740" s="156">
        <v>0.20300000000000001</v>
      </c>
      <c r="K740" s="156"/>
      <c r="L740" s="156"/>
      <c r="M740" s="156"/>
      <c r="N740" s="156"/>
      <c r="O740" s="156"/>
      <c r="P740" s="2" t="s">
        <v>162</v>
      </c>
      <c r="Y740" s="102"/>
      <c r="Z740" s="126">
        <v>1.73</v>
      </c>
      <c r="AA740" s="55">
        <v>1.9E-2</v>
      </c>
      <c r="AB740" s="55">
        <v>6.7000000000000004E-2</v>
      </c>
      <c r="AC740" s="55">
        <v>0.112</v>
      </c>
      <c r="AD740" s="55">
        <v>0.158</v>
      </c>
      <c r="AE740" s="55">
        <v>0.20300000000000001</v>
      </c>
      <c r="AF740" s="24"/>
      <c r="AG740" s="24"/>
      <c r="AH740" s="24"/>
      <c r="AI740" s="24"/>
      <c r="AJ740" s="24"/>
      <c r="AK740" s="24"/>
      <c r="AL740" s="24"/>
      <c r="AM740" s="24"/>
      <c r="AN740" s="24"/>
    </row>
    <row r="741" spans="1:40" ht="16" thickBot="1" x14ac:dyDescent="0.35">
      <c r="A741" t="s">
        <v>133</v>
      </c>
      <c r="B741" s="5">
        <v>1.76</v>
      </c>
      <c r="C741" s="5">
        <f t="shared" si="38"/>
        <v>41.76</v>
      </c>
      <c r="D741" s="156"/>
      <c r="E741" s="156"/>
      <c r="F741" s="156">
        <v>1.9E-2</v>
      </c>
      <c r="G741" s="156">
        <v>6.7000000000000004E-2</v>
      </c>
      <c r="H741" s="156">
        <v>0.112</v>
      </c>
      <c r="I741" s="156">
        <v>0.158</v>
      </c>
      <c r="J741" s="156">
        <v>0.20300000000000001</v>
      </c>
      <c r="K741" s="156"/>
      <c r="L741" s="156"/>
      <c r="M741" s="156"/>
      <c r="N741" s="156"/>
      <c r="O741" s="156"/>
      <c r="P741" s="2" t="s">
        <v>162</v>
      </c>
      <c r="Y741" s="102"/>
      <c r="Z741" s="126">
        <v>1.74</v>
      </c>
      <c r="AA741" s="55">
        <v>1.9E-2</v>
      </c>
      <c r="AB741" s="55">
        <v>6.7000000000000004E-2</v>
      </c>
      <c r="AC741" s="55">
        <v>0.112</v>
      </c>
      <c r="AD741" s="55">
        <v>0.158</v>
      </c>
      <c r="AE741" s="55">
        <v>0.20300000000000001</v>
      </c>
      <c r="AF741" s="24"/>
      <c r="AG741" s="24"/>
      <c r="AH741" s="24"/>
      <c r="AI741" s="24"/>
      <c r="AJ741" s="24"/>
      <c r="AK741" s="24"/>
      <c r="AL741" s="24"/>
      <c r="AM741" s="24"/>
      <c r="AN741" s="24"/>
    </row>
    <row r="742" spans="1:40" ht="16" thickBot="1" x14ac:dyDescent="0.35">
      <c r="A742" t="s">
        <v>133</v>
      </c>
      <c r="B742" s="5">
        <v>1.77</v>
      </c>
      <c r="C742" s="5">
        <f t="shared" si="38"/>
        <v>41.77</v>
      </c>
      <c r="D742" s="156"/>
      <c r="E742" s="156"/>
      <c r="F742" s="156">
        <v>1.9E-2</v>
      </c>
      <c r="G742" s="156">
        <v>6.7000000000000004E-2</v>
      </c>
      <c r="H742" s="156">
        <v>0.112</v>
      </c>
      <c r="I742" s="156">
        <v>0.158</v>
      </c>
      <c r="J742" s="156">
        <v>0.20300000000000001</v>
      </c>
      <c r="K742" s="156"/>
      <c r="L742" s="156"/>
      <c r="M742" s="156"/>
      <c r="N742" s="156"/>
      <c r="O742" s="156"/>
      <c r="P742" s="2" t="s">
        <v>162</v>
      </c>
      <c r="Y742" s="102"/>
      <c r="Z742" s="126">
        <v>1.75</v>
      </c>
      <c r="AA742" s="55">
        <v>1.9E-2</v>
      </c>
      <c r="AB742" s="55">
        <v>6.7000000000000004E-2</v>
      </c>
      <c r="AC742" s="55">
        <v>0.112</v>
      </c>
      <c r="AD742" s="55">
        <v>0.158</v>
      </c>
      <c r="AE742" s="55">
        <v>0.20300000000000001</v>
      </c>
      <c r="AF742" s="24"/>
      <c r="AG742" s="24"/>
      <c r="AH742" s="24"/>
      <c r="AI742" s="24"/>
      <c r="AJ742" s="24"/>
      <c r="AK742" s="24"/>
      <c r="AL742" s="24"/>
      <c r="AM742" s="24"/>
      <c r="AN742" s="24"/>
    </row>
    <row r="743" spans="1:40" ht="16" thickBot="1" x14ac:dyDescent="0.35">
      <c r="A743" t="s">
        <v>133</v>
      </c>
      <c r="B743" s="5">
        <v>1.78</v>
      </c>
      <c r="C743" s="5">
        <f t="shared" si="38"/>
        <v>41.78</v>
      </c>
      <c r="D743" s="156"/>
      <c r="E743" s="156"/>
      <c r="F743" s="156">
        <v>1.9E-2</v>
      </c>
      <c r="G743" s="156">
        <v>6.7000000000000004E-2</v>
      </c>
      <c r="H743" s="156">
        <v>0.112</v>
      </c>
      <c r="I743" s="156">
        <v>0.158</v>
      </c>
      <c r="J743" s="156">
        <v>0.20300000000000001</v>
      </c>
      <c r="K743" s="156"/>
      <c r="L743" s="156"/>
      <c r="M743" s="156"/>
      <c r="N743" s="156"/>
      <c r="O743" s="156"/>
      <c r="P743" s="2" t="s">
        <v>162</v>
      </c>
      <c r="Y743" s="102"/>
      <c r="Z743" s="126">
        <v>1.76</v>
      </c>
      <c r="AA743" s="55">
        <v>1.9E-2</v>
      </c>
      <c r="AB743" s="55">
        <v>6.7000000000000004E-2</v>
      </c>
      <c r="AC743" s="55">
        <v>0.112</v>
      </c>
      <c r="AD743" s="55">
        <v>0.158</v>
      </c>
      <c r="AE743" s="55">
        <v>0.20300000000000001</v>
      </c>
      <c r="AF743" s="24"/>
      <c r="AG743" s="24"/>
      <c r="AH743" s="24"/>
      <c r="AI743" s="24"/>
      <c r="AJ743" s="24"/>
      <c r="AK743" s="24"/>
      <c r="AL743" s="24"/>
      <c r="AM743" s="24"/>
      <c r="AN743" s="24"/>
    </row>
    <row r="744" spans="1:40" ht="16" thickBot="1" x14ac:dyDescent="0.35">
      <c r="A744" t="s">
        <v>133</v>
      </c>
      <c r="B744" s="5">
        <v>1.79</v>
      </c>
      <c r="C744" s="5">
        <f t="shared" si="38"/>
        <v>41.79</v>
      </c>
      <c r="D744" s="156"/>
      <c r="E744" s="156"/>
      <c r="F744" s="156">
        <v>1.9E-2</v>
      </c>
      <c r="G744" s="156">
        <v>6.7000000000000004E-2</v>
      </c>
      <c r="H744" s="156">
        <v>0.112</v>
      </c>
      <c r="I744" s="156">
        <v>0.158</v>
      </c>
      <c r="J744" s="156">
        <v>0.20300000000000001</v>
      </c>
      <c r="K744" s="156"/>
      <c r="L744" s="156"/>
      <c r="M744" s="156"/>
      <c r="N744" s="156"/>
      <c r="O744" s="156"/>
      <c r="P744" s="2" t="s">
        <v>162</v>
      </c>
      <c r="Y744" s="102"/>
      <c r="Z744" s="126">
        <v>1.77</v>
      </c>
      <c r="AA744" s="55">
        <v>1.9E-2</v>
      </c>
      <c r="AB744" s="55">
        <v>6.7000000000000004E-2</v>
      </c>
      <c r="AC744" s="55">
        <v>0.112</v>
      </c>
      <c r="AD744" s="55">
        <v>0.158</v>
      </c>
      <c r="AE744" s="55">
        <v>0.20300000000000001</v>
      </c>
      <c r="AF744" s="24"/>
      <c r="AG744" s="24"/>
      <c r="AH744" s="24"/>
      <c r="AI744" s="24"/>
      <c r="AJ744" s="24"/>
      <c r="AK744" s="24"/>
      <c r="AL744" s="24"/>
      <c r="AM744" s="24"/>
      <c r="AN744" s="24"/>
    </row>
    <row r="745" spans="1:40" ht="16" thickBot="1" x14ac:dyDescent="0.35">
      <c r="A745" t="s">
        <v>133</v>
      </c>
      <c r="B745" s="5">
        <v>1.8</v>
      </c>
      <c r="C745" s="5">
        <f t="shared" si="38"/>
        <v>41.8</v>
      </c>
      <c r="D745" s="156"/>
      <c r="E745" s="156"/>
      <c r="F745" s="156">
        <v>1.9E-2</v>
      </c>
      <c r="G745" s="156">
        <v>6.7000000000000004E-2</v>
      </c>
      <c r="H745" s="156">
        <v>0.112</v>
      </c>
      <c r="I745" s="156">
        <v>0.158</v>
      </c>
      <c r="J745" s="156">
        <v>0.20300000000000001</v>
      </c>
      <c r="K745" s="156"/>
      <c r="L745" s="156"/>
      <c r="M745" s="156"/>
      <c r="N745" s="156"/>
      <c r="O745" s="156"/>
      <c r="P745" s="2" t="s">
        <v>162</v>
      </c>
      <c r="Y745" s="102"/>
      <c r="Z745" s="126">
        <v>1.78</v>
      </c>
      <c r="AA745" s="55">
        <v>1.9E-2</v>
      </c>
      <c r="AB745" s="55">
        <v>6.7000000000000004E-2</v>
      </c>
      <c r="AC745" s="55">
        <v>0.112</v>
      </c>
      <c r="AD745" s="55">
        <v>0.158</v>
      </c>
      <c r="AE745" s="55">
        <v>0.20300000000000001</v>
      </c>
      <c r="AF745" s="24"/>
      <c r="AG745" s="24"/>
      <c r="AH745" s="24"/>
      <c r="AI745" s="24"/>
      <c r="AJ745" s="24"/>
      <c r="AK745" s="24"/>
      <c r="AL745" s="24"/>
      <c r="AM745" s="24"/>
      <c r="AN745" s="24"/>
    </row>
    <row r="746" spans="1:40" ht="16" thickBot="1" x14ac:dyDescent="0.35">
      <c r="A746" t="s">
        <v>133</v>
      </c>
      <c r="B746" s="5">
        <v>1.81</v>
      </c>
      <c r="C746" s="5">
        <f t="shared" ref="C746:C809" si="39">VALUE(SUBSTITUTE(4&amp;B746," ",""))</f>
        <v>41.81</v>
      </c>
      <c r="D746" s="156"/>
      <c r="E746" s="156"/>
      <c r="F746" s="156">
        <v>1.9E-2</v>
      </c>
      <c r="G746" s="156">
        <v>6.7000000000000004E-2</v>
      </c>
      <c r="H746" s="156">
        <v>0.112</v>
      </c>
      <c r="I746" s="156">
        <v>0.158</v>
      </c>
      <c r="J746" s="156">
        <v>0.20300000000000001</v>
      </c>
      <c r="K746" s="156"/>
      <c r="L746" s="156"/>
      <c r="M746" s="156"/>
      <c r="N746" s="156"/>
      <c r="O746" s="156"/>
      <c r="P746" s="2" t="s">
        <v>162</v>
      </c>
      <c r="Y746" s="102"/>
      <c r="Z746" s="126">
        <v>1.79</v>
      </c>
      <c r="AA746" s="55">
        <v>1.9E-2</v>
      </c>
      <c r="AB746" s="55">
        <v>6.7000000000000004E-2</v>
      </c>
      <c r="AC746" s="55">
        <v>0.112</v>
      </c>
      <c r="AD746" s="55">
        <v>0.158</v>
      </c>
      <c r="AE746" s="55">
        <v>0.20300000000000001</v>
      </c>
      <c r="AF746" s="24"/>
      <c r="AG746" s="24"/>
      <c r="AH746" s="24"/>
      <c r="AI746" s="24"/>
      <c r="AJ746" s="24"/>
      <c r="AK746" s="24"/>
      <c r="AL746" s="24"/>
      <c r="AM746" s="24"/>
      <c r="AN746" s="24"/>
    </row>
    <row r="747" spans="1:40" ht="16" thickBot="1" x14ac:dyDescent="0.35">
      <c r="A747" t="s">
        <v>133</v>
      </c>
      <c r="B747" s="5">
        <v>1.82</v>
      </c>
      <c r="C747" s="5">
        <f t="shared" si="39"/>
        <v>41.82</v>
      </c>
      <c r="D747" s="156"/>
      <c r="E747" s="156"/>
      <c r="F747" s="156">
        <v>1.9E-2</v>
      </c>
      <c r="G747" s="156">
        <v>6.7000000000000004E-2</v>
      </c>
      <c r="H747" s="156">
        <v>0.112</v>
      </c>
      <c r="I747" s="156">
        <v>0.158</v>
      </c>
      <c r="J747" s="156">
        <v>0.20300000000000001</v>
      </c>
      <c r="K747" s="156"/>
      <c r="L747" s="156"/>
      <c r="M747" s="156"/>
      <c r="N747" s="156"/>
      <c r="O747" s="156"/>
      <c r="P747" s="2" t="s">
        <v>162</v>
      </c>
      <c r="Y747" s="102"/>
      <c r="Z747" s="126">
        <v>1.8</v>
      </c>
      <c r="AA747" s="55">
        <v>1.9E-2</v>
      </c>
      <c r="AB747" s="55">
        <v>6.7000000000000004E-2</v>
      </c>
      <c r="AC747" s="55">
        <v>0.112</v>
      </c>
      <c r="AD747" s="55">
        <v>0.158</v>
      </c>
      <c r="AE747" s="55">
        <v>0.20300000000000001</v>
      </c>
      <c r="AF747" s="24"/>
      <c r="AG747" s="24"/>
      <c r="AH747" s="24"/>
      <c r="AI747" s="24"/>
      <c r="AJ747" s="24"/>
      <c r="AK747" s="24"/>
      <c r="AL747" s="24"/>
      <c r="AM747" s="24"/>
      <c r="AN747" s="24"/>
    </row>
    <row r="748" spans="1:40" ht="16" thickBot="1" x14ac:dyDescent="0.35">
      <c r="A748" t="s">
        <v>133</v>
      </c>
      <c r="B748" s="5">
        <v>1.83</v>
      </c>
      <c r="C748" s="5">
        <f t="shared" si="39"/>
        <v>41.83</v>
      </c>
      <c r="D748" s="156"/>
      <c r="E748" s="156"/>
      <c r="F748" s="156">
        <v>1.9E-2</v>
      </c>
      <c r="G748" s="156">
        <v>6.7000000000000004E-2</v>
      </c>
      <c r="H748" s="156">
        <v>0.112</v>
      </c>
      <c r="I748" s="156">
        <v>0.158</v>
      </c>
      <c r="J748" s="156">
        <v>0.20300000000000001</v>
      </c>
      <c r="K748" s="156"/>
      <c r="L748" s="156"/>
      <c r="M748" s="156"/>
      <c r="N748" s="156"/>
      <c r="O748" s="156"/>
      <c r="P748" s="2" t="s">
        <v>162</v>
      </c>
      <c r="Y748" s="102"/>
      <c r="Z748" s="126">
        <v>1.81</v>
      </c>
      <c r="AA748" s="55">
        <v>1.9E-2</v>
      </c>
      <c r="AB748" s="55">
        <v>6.7000000000000004E-2</v>
      </c>
      <c r="AC748" s="55">
        <v>0.112</v>
      </c>
      <c r="AD748" s="55">
        <v>0.158</v>
      </c>
      <c r="AE748" s="55">
        <v>0.20300000000000001</v>
      </c>
      <c r="AF748" s="24"/>
      <c r="AG748" s="24"/>
      <c r="AH748" s="24"/>
      <c r="AI748" s="24"/>
      <c r="AJ748" s="24"/>
      <c r="AK748" s="24"/>
      <c r="AL748" s="24"/>
      <c r="AM748" s="24"/>
      <c r="AN748" s="24"/>
    </row>
    <row r="749" spans="1:40" ht="16" thickBot="1" x14ac:dyDescent="0.35">
      <c r="A749" t="s">
        <v>133</v>
      </c>
      <c r="B749" s="5">
        <v>1.84</v>
      </c>
      <c r="C749" s="5">
        <f t="shared" si="39"/>
        <v>41.84</v>
      </c>
      <c r="D749" s="156"/>
      <c r="E749" s="156"/>
      <c r="F749" s="156">
        <v>1.9E-2</v>
      </c>
      <c r="G749" s="156">
        <v>6.7000000000000004E-2</v>
      </c>
      <c r="H749" s="156">
        <v>0.112</v>
      </c>
      <c r="I749" s="156">
        <v>0.158</v>
      </c>
      <c r="J749" s="156">
        <v>0.20300000000000001</v>
      </c>
      <c r="K749" s="156"/>
      <c r="L749" s="156"/>
      <c r="M749" s="156"/>
      <c r="N749" s="156"/>
      <c r="O749" s="156"/>
      <c r="P749" s="2" t="s">
        <v>162</v>
      </c>
      <c r="Y749" s="102"/>
      <c r="Z749" s="126">
        <v>1.82</v>
      </c>
      <c r="AA749" s="55">
        <v>1.9E-2</v>
      </c>
      <c r="AB749" s="55">
        <v>6.7000000000000004E-2</v>
      </c>
      <c r="AC749" s="55">
        <v>0.112</v>
      </c>
      <c r="AD749" s="55">
        <v>0.158</v>
      </c>
      <c r="AE749" s="55">
        <v>0.20300000000000001</v>
      </c>
      <c r="AF749" s="24"/>
      <c r="AG749" s="24"/>
      <c r="AH749" s="24"/>
      <c r="AI749" s="24"/>
      <c r="AJ749" s="24"/>
      <c r="AK749" s="24"/>
      <c r="AL749" s="24"/>
      <c r="AM749" s="24"/>
      <c r="AN749" s="24"/>
    </row>
    <row r="750" spans="1:40" ht="16" thickBot="1" x14ac:dyDescent="0.35">
      <c r="A750" t="s">
        <v>133</v>
      </c>
      <c r="B750" s="5">
        <v>1.85</v>
      </c>
      <c r="C750" s="5">
        <f t="shared" si="39"/>
        <v>41.85</v>
      </c>
      <c r="D750" s="156"/>
      <c r="E750" s="156"/>
      <c r="F750" s="156">
        <v>1.9E-2</v>
      </c>
      <c r="G750" s="156">
        <v>6.7000000000000004E-2</v>
      </c>
      <c r="H750" s="156">
        <v>0.112</v>
      </c>
      <c r="I750" s="156">
        <v>0.158</v>
      </c>
      <c r="J750" s="156">
        <v>0.20300000000000001</v>
      </c>
      <c r="K750" s="156"/>
      <c r="L750" s="156"/>
      <c r="M750" s="156"/>
      <c r="N750" s="156"/>
      <c r="O750" s="156"/>
      <c r="P750" s="2" t="s">
        <v>162</v>
      </c>
      <c r="Y750" s="102"/>
      <c r="Z750" s="126">
        <v>1.83</v>
      </c>
      <c r="AA750" s="55">
        <v>1.9E-2</v>
      </c>
      <c r="AB750" s="55">
        <v>6.7000000000000004E-2</v>
      </c>
      <c r="AC750" s="55">
        <v>0.112</v>
      </c>
      <c r="AD750" s="55">
        <v>0.158</v>
      </c>
      <c r="AE750" s="55">
        <v>0.20300000000000001</v>
      </c>
      <c r="AF750" s="24"/>
      <c r="AG750" s="24"/>
      <c r="AH750" s="24"/>
      <c r="AI750" s="24"/>
      <c r="AJ750" s="24"/>
      <c r="AK750" s="24"/>
      <c r="AL750" s="24"/>
      <c r="AM750" s="24"/>
      <c r="AN750" s="24"/>
    </row>
    <row r="751" spans="1:40" ht="16" thickBot="1" x14ac:dyDescent="0.35">
      <c r="A751" t="s">
        <v>133</v>
      </c>
      <c r="B751" s="5">
        <v>1.86</v>
      </c>
      <c r="C751" s="5">
        <f t="shared" si="39"/>
        <v>41.86</v>
      </c>
      <c r="D751" s="156"/>
      <c r="E751" s="156"/>
      <c r="F751" s="156">
        <v>1.9E-2</v>
      </c>
      <c r="G751" s="156">
        <v>6.7000000000000004E-2</v>
      </c>
      <c r="H751" s="156">
        <v>0.112</v>
      </c>
      <c r="I751" s="156">
        <v>0.158</v>
      </c>
      <c r="J751" s="156">
        <v>0.20300000000000001</v>
      </c>
      <c r="K751" s="156"/>
      <c r="L751" s="156"/>
      <c r="M751" s="156"/>
      <c r="N751" s="156"/>
      <c r="O751" s="156"/>
      <c r="P751" s="2" t="s">
        <v>162</v>
      </c>
      <c r="Y751" s="102"/>
      <c r="Z751" s="126">
        <v>1.84</v>
      </c>
      <c r="AA751" s="55">
        <v>1.9E-2</v>
      </c>
      <c r="AB751" s="55">
        <v>6.7000000000000004E-2</v>
      </c>
      <c r="AC751" s="55">
        <v>0.112</v>
      </c>
      <c r="AD751" s="55">
        <v>0.158</v>
      </c>
      <c r="AE751" s="55">
        <v>0.20300000000000001</v>
      </c>
      <c r="AF751" s="24"/>
      <c r="AG751" s="24"/>
      <c r="AH751" s="24"/>
      <c r="AI751" s="24"/>
      <c r="AJ751" s="24"/>
      <c r="AK751" s="24"/>
      <c r="AL751" s="24"/>
      <c r="AM751" s="24"/>
      <c r="AN751" s="24"/>
    </row>
    <row r="752" spans="1:40" ht="16" thickBot="1" x14ac:dyDescent="0.35">
      <c r="A752" t="s">
        <v>133</v>
      </c>
      <c r="B752" s="5">
        <v>1.87</v>
      </c>
      <c r="C752" s="5">
        <f t="shared" si="39"/>
        <v>41.87</v>
      </c>
      <c r="D752" s="156"/>
      <c r="E752" s="156"/>
      <c r="F752" s="156">
        <v>1.9E-2</v>
      </c>
      <c r="G752" s="156">
        <v>6.7000000000000004E-2</v>
      </c>
      <c r="H752" s="156">
        <v>0.112</v>
      </c>
      <c r="I752" s="156">
        <v>0.158</v>
      </c>
      <c r="J752" s="156">
        <v>0.20300000000000001</v>
      </c>
      <c r="K752" s="156"/>
      <c r="L752" s="156"/>
      <c r="M752" s="156"/>
      <c r="N752" s="156"/>
      <c r="O752" s="156"/>
      <c r="P752" s="2" t="s">
        <v>162</v>
      </c>
      <c r="Y752" s="102"/>
      <c r="Z752" s="126">
        <v>1.85</v>
      </c>
      <c r="AA752" s="55">
        <v>1.9E-2</v>
      </c>
      <c r="AB752" s="55">
        <v>6.7000000000000004E-2</v>
      </c>
      <c r="AC752" s="55">
        <v>0.112</v>
      </c>
      <c r="AD752" s="55">
        <v>0.158</v>
      </c>
      <c r="AE752" s="55">
        <v>0.20300000000000001</v>
      </c>
      <c r="AF752" s="24"/>
      <c r="AG752" s="24"/>
      <c r="AH752" s="24"/>
      <c r="AI752" s="24"/>
      <c r="AJ752" s="24"/>
      <c r="AK752" s="24"/>
      <c r="AL752" s="24"/>
      <c r="AM752" s="24"/>
      <c r="AN752" s="24"/>
    </row>
    <row r="753" spans="1:40" ht="16" thickBot="1" x14ac:dyDescent="0.35">
      <c r="A753" t="s">
        <v>133</v>
      </c>
      <c r="B753" s="5">
        <v>1.88</v>
      </c>
      <c r="C753" s="5">
        <f t="shared" si="39"/>
        <v>41.88</v>
      </c>
      <c r="D753" s="156"/>
      <c r="E753" s="156"/>
      <c r="F753" s="156">
        <v>1.9E-2</v>
      </c>
      <c r="G753" s="156">
        <v>6.7000000000000004E-2</v>
      </c>
      <c r="H753" s="156">
        <v>0.112</v>
      </c>
      <c r="I753" s="156">
        <v>0.158</v>
      </c>
      <c r="J753" s="156">
        <v>0.20300000000000001</v>
      </c>
      <c r="K753" s="156"/>
      <c r="L753" s="156"/>
      <c r="M753" s="156"/>
      <c r="N753" s="156"/>
      <c r="O753" s="156"/>
      <c r="P753" s="2" t="s">
        <v>162</v>
      </c>
      <c r="Y753" s="102"/>
      <c r="Z753" s="126">
        <v>1.86</v>
      </c>
      <c r="AA753" s="55">
        <v>1.9E-2</v>
      </c>
      <c r="AB753" s="55">
        <v>6.7000000000000004E-2</v>
      </c>
      <c r="AC753" s="55">
        <v>0.112</v>
      </c>
      <c r="AD753" s="55">
        <v>0.158</v>
      </c>
      <c r="AE753" s="55">
        <v>0.20300000000000001</v>
      </c>
      <c r="AF753" s="24"/>
      <c r="AG753" s="24"/>
      <c r="AH753" s="24"/>
      <c r="AI753" s="24"/>
      <c r="AJ753" s="24"/>
      <c r="AK753" s="24"/>
      <c r="AL753" s="24"/>
      <c r="AM753" s="24"/>
      <c r="AN753" s="24"/>
    </row>
    <row r="754" spans="1:40" ht="16" thickBot="1" x14ac:dyDescent="0.35">
      <c r="A754" t="s">
        <v>133</v>
      </c>
      <c r="B754" s="5">
        <v>1.89</v>
      </c>
      <c r="C754" s="5">
        <f t="shared" si="39"/>
        <v>41.89</v>
      </c>
      <c r="D754" s="156"/>
      <c r="E754" s="156"/>
      <c r="F754" s="156">
        <v>1.9E-2</v>
      </c>
      <c r="G754" s="156">
        <v>6.7000000000000004E-2</v>
      </c>
      <c r="H754" s="156">
        <v>0.112</v>
      </c>
      <c r="I754" s="156">
        <v>0.158</v>
      </c>
      <c r="J754" s="156">
        <v>0.20300000000000001</v>
      </c>
      <c r="K754" s="156"/>
      <c r="L754" s="156"/>
      <c r="M754" s="156"/>
      <c r="N754" s="156"/>
      <c r="O754" s="156"/>
      <c r="P754" s="2" t="s">
        <v>162</v>
      </c>
      <c r="Y754" s="102"/>
      <c r="Z754" s="126">
        <v>1.87</v>
      </c>
      <c r="AA754" s="55">
        <v>1.9E-2</v>
      </c>
      <c r="AB754" s="55">
        <v>6.7000000000000004E-2</v>
      </c>
      <c r="AC754" s="55">
        <v>0.112</v>
      </c>
      <c r="AD754" s="55">
        <v>0.158</v>
      </c>
      <c r="AE754" s="55">
        <v>0.20300000000000001</v>
      </c>
      <c r="AF754" s="24"/>
      <c r="AG754" s="24"/>
      <c r="AH754" s="24"/>
      <c r="AI754" s="24"/>
      <c r="AJ754" s="24"/>
      <c r="AK754" s="24"/>
      <c r="AL754" s="24"/>
      <c r="AM754" s="24"/>
      <c r="AN754" s="24"/>
    </row>
    <row r="755" spans="1:40" ht="16" thickBot="1" x14ac:dyDescent="0.35">
      <c r="A755" t="s">
        <v>133</v>
      </c>
      <c r="B755" s="5">
        <v>1.9</v>
      </c>
      <c r="C755" s="5">
        <f t="shared" si="39"/>
        <v>41.9</v>
      </c>
      <c r="D755" s="156"/>
      <c r="E755" s="156"/>
      <c r="F755" s="156">
        <v>1.9E-2</v>
      </c>
      <c r="G755" s="156">
        <v>6.7000000000000004E-2</v>
      </c>
      <c r="H755" s="156">
        <v>0.112</v>
      </c>
      <c r="I755" s="156">
        <v>0.158</v>
      </c>
      <c r="J755" s="156">
        <v>0.20300000000000001</v>
      </c>
      <c r="K755" s="156"/>
      <c r="L755" s="156"/>
      <c r="M755" s="156"/>
      <c r="N755" s="156"/>
      <c r="O755" s="156"/>
      <c r="P755" s="2" t="s">
        <v>162</v>
      </c>
      <c r="Y755" s="102"/>
      <c r="Z755" s="126">
        <v>1.88</v>
      </c>
      <c r="AA755" s="55">
        <v>1.9E-2</v>
      </c>
      <c r="AB755" s="55">
        <v>6.7000000000000004E-2</v>
      </c>
      <c r="AC755" s="55">
        <v>0.112</v>
      </c>
      <c r="AD755" s="55">
        <v>0.158</v>
      </c>
      <c r="AE755" s="55">
        <v>0.20300000000000001</v>
      </c>
      <c r="AF755" s="24"/>
      <c r="AG755" s="24"/>
      <c r="AH755" s="24"/>
      <c r="AI755" s="24"/>
      <c r="AJ755" s="24"/>
      <c r="AK755" s="24"/>
      <c r="AL755" s="24"/>
      <c r="AM755" s="24"/>
      <c r="AN755" s="24"/>
    </row>
    <row r="756" spans="1:40" ht="16" thickBot="1" x14ac:dyDescent="0.35">
      <c r="A756" t="s">
        <v>133</v>
      </c>
      <c r="B756" s="5">
        <v>1.91</v>
      </c>
      <c r="C756" s="5">
        <f t="shared" si="39"/>
        <v>41.91</v>
      </c>
      <c r="D756" s="156"/>
      <c r="E756" s="156"/>
      <c r="F756" s="156">
        <v>1.9E-2</v>
      </c>
      <c r="G756" s="156">
        <v>6.7000000000000004E-2</v>
      </c>
      <c r="H756" s="156">
        <v>0.112</v>
      </c>
      <c r="I756" s="156">
        <v>0.158</v>
      </c>
      <c r="J756" s="156">
        <v>0.20300000000000001</v>
      </c>
      <c r="K756" s="156"/>
      <c r="L756" s="156"/>
      <c r="M756" s="156"/>
      <c r="N756" s="156"/>
      <c r="O756" s="156"/>
      <c r="P756" s="2" t="s">
        <v>162</v>
      </c>
      <c r="Y756" s="102"/>
      <c r="Z756" s="126">
        <v>1.89</v>
      </c>
      <c r="AA756" s="55">
        <v>1.9E-2</v>
      </c>
      <c r="AB756" s="55">
        <v>6.7000000000000004E-2</v>
      </c>
      <c r="AC756" s="55">
        <v>0.112</v>
      </c>
      <c r="AD756" s="55">
        <v>0.158</v>
      </c>
      <c r="AE756" s="55">
        <v>0.20300000000000001</v>
      </c>
      <c r="AF756" s="24"/>
      <c r="AG756" s="24"/>
      <c r="AH756" s="24"/>
      <c r="AI756" s="24"/>
      <c r="AJ756" s="24"/>
      <c r="AK756" s="24"/>
      <c r="AL756" s="24"/>
      <c r="AM756" s="24"/>
      <c r="AN756" s="24"/>
    </row>
    <row r="757" spans="1:40" ht="16" thickBot="1" x14ac:dyDescent="0.35">
      <c r="A757" t="s">
        <v>133</v>
      </c>
      <c r="B757" s="5">
        <v>1.92</v>
      </c>
      <c r="C757" s="5">
        <f t="shared" si="39"/>
        <v>41.92</v>
      </c>
      <c r="D757" s="156"/>
      <c r="E757" s="156"/>
      <c r="F757" s="156">
        <v>1.9E-2</v>
      </c>
      <c r="G757" s="156">
        <v>6.7000000000000004E-2</v>
      </c>
      <c r="H757" s="156">
        <v>0.112</v>
      </c>
      <c r="I757" s="156">
        <v>0.158</v>
      </c>
      <c r="J757" s="156">
        <v>0.20300000000000001</v>
      </c>
      <c r="K757" s="156"/>
      <c r="L757" s="156"/>
      <c r="M757" s="156"/>
      <c r="N757" s="156"/>
      <c r="O757" s="156"/>
      <c r="P757" s="2" t="s">
        <v>162</v>
      </c>
      <c r="Y757" s="102"/>
      <c r="Z757" s="126">
        <v>1.9</v>
      </c>
      <c r="AA757" s="55">
        <v>1.9E-2</v>
      </c>
      <c r="AB757" s="55">
        <v>6.7000000000000004E-2</v>
      </c>
      <c r="AC757" s="55">
        <v>0.112</v>
      </c>
      <c r="AD757" s="55">
        <v>0.158</v>
      </c>
      <c r="AE757" s="55">
        <v>0.20300000000000001</v>
      </c>
      <c r="AF757" s="24"/>
      <c r="AG757" s="24"/>
      <c r="AH757" s="24"/>
      <c r="AI757" s="24"/>
      <c r="AJ757" s="24"/>
      <c r="AK757" s="24"/>
      <c r="AL757" s="24"/>
      <c r="AM757" s="24"/>
      <c r="AN757" s="24"/>
    </row>
    <row r="758" spans="1:40" ht="16" thickBot="1" x14ac:dyDescent="0.35">
      <c r="A758" t="s">
        <v>133</v>
      </c>
      <c r="B758" s="5">
        <v>1.93</v>
      </c>
      <c r="C758" s="5">
        <f t="shared" si="39"/>
        <v>41.93</v>
      </c>
      <c r="D758" s="156"/>
      <c r="E758" s="156"/>
      <c r="F758" s="156">
        <v>1.9E-2</v>
      </c>
      <c r="G758" s="156">
        <v>6.7000000000000004E-2</v>
      </c>
      <c r="H758" s="156">
        <v>0.112</v>
      </c>
      <c r="I758" s="156">
        <v>0.158</v>
      </c>
      <c r="J758" s="156">
        <v>0.20300000000000001</v>
      </c>
      <c r="K758" s="156"/>
      <c r="L758" s="156"/>
      <c r="M758" s="156"/>
      <c r="N758" s="156"/>
      <c r="O758" s="156"/>
      <c r="P758" s="2" t="s">
        <v>162</v>
      </c>
      <c r="Y758" s="102"/>
      <c r="Z758" s="126">
        <v>1.91</v>
      </c>
      <c r="AA758" s="55">
        <v>1.9E-2</v>
      </c>
      <c r="AB758" s="55">
        <v>6.7000000000000004E-2</v>
      </c>
      <c r="AC758" s="55">
        <v>0.112</v>
      </c>
      <c r="AD758" s="55">
        <v>0.158</v>
      </c>
      <c r="AE758" s="55">
        <v>0.20300000000000001</v>
      </c>
      <c r="AF758" s="24"/>
      <c r="AG758" s="24"/>
      <c r="AH758" s="24"/>
      <c r="AI758" s="24"/>
      <c r="AJ758" s="24"/>
      <c r="AK758" s="24"/>
      <c r="AL758" s="24"/>
      <c r="AM758" s="24"/>
      <c r="AN758" s="24"/>
    </row>
    <row r="759" spans="1:40" ht="16" thickBot="1" x14ac:dyDescent="0.35">
      <c r="A759" t="s">
        <v>133</v>
      </c>
      <c r="B759" s="5">
        <v>1.94</v>
      </c>
      <c r="C759" s="5">
        <f t="shared" si="39"/>
        <v>41.94</v>
      </c>
      <c r="D759" s="156"/>
      <c r="E759" s="156"/>
      <c r="F759" s="156">
        <v>1.9E-2</v>
      </c>
      <c r="G759" s="156">
        <v>6.7000000000000004E-2</v>
      </c>
      <c r="H759" s="156">
        <v>0.112</v>
      </c>
      <c r="I759" s="156">
        <v>0.158</v>
      </c>
      <c r="J759" s="156">
        <v>0.20300000000000001</v>
      </c>
      <c r="K759" s="156"/>
      <c r="L759" s="156"/>
      <c r="M759" s="156"/>
      <c r="N759" s="156"/>
      <c r="O759" s="156"/>
      <c r="P759" s="2" t="s">
        <v>162</v>
      </c>
      <c r="Y759" s="102"/>
      <c r="Z759" s="126">
        <v>1.92</v>
      </c>
      <c r="AA759" s="55">
        <v>1.9E-2</v>
      </c>
      <c r="AB759" s="55">
        <v>6.7000000000000004E-2</v>
      </c>
      <c r="AC759" s="55">
        <v>0.112</v>
      </c>
      <c r="AD759" s="55">
        <v>0.158</v>
      </c>
      <c r="AE759" s="55">
        <v>0.20300000000000001</v>
      </c>
      <c r="AF759" s="24"/>
      <c r="AG759" s="24"/>
      <c r="AH759" s="24"/>
      <c r="AI759" s="24"/>
      <c r="AJ759" s="24"/>
      <c r="AK759" s="24"/>
      <c r="AL759" s="24"/>
      <c r="AM759" s="24"/>
      <c r="AN759" s="24"/>
    </row>
    <row r="760" spans="1:40" ht="16" thickBot="1" x14ac:dyDescent="0.35">
      <c r="A760" t="s">
        <v>133</v>
      </c>
      <c r="B760" s="5">
        <v>1.95</v>
      </c>
      <c r="C760" s="5">
        <f t="shared" si="39"/>
        <v>41.95</v>
      </c>
      <c r="D760" s="156"/>
      <c r="E760" s="156"/>
      <c r="F760" s="156">
        <v>1.9E-2</v>
      </c>
      <c r="G760" s="156">
        <v>6.7000000000000004E-2</v>
      </c>
      <c r="H760" s="156">
        <v>0.112</v>
      </c>
      <c r="I760" s="156">
        <v>0.158</v>
      </c>
      <c r="J760" s="156">
        <v>0.20300000000000001</v>
      </c>
      <c r="K760" s="156"/>
      <c r="L760" s="156"/>
      <c r="M760" s="156"/>
      <c r="N760" s="156"/>
      <c r="O760" s="156"/>
      <c r="P760" s="2" t="s">
        <v>162</v>
      </c>
      <c r="Y760" s="102"/>
      <c r="Z760" s="126">
        <v>1.93</v>
      </c>
      <c r="AA760" s="55">
        <v>1.9E-2</v>
      </c>
      <c r="AB760" s="55">
        <v>6.7000000000000004E-2</v>
      </c>
      <c r="AC760" s="55">
        <v>0.112</v>
      </c>
      <c r="AD760" s="55">
        <v>0.158</v>
      </c>
      <c r="AE760" s="55">
        <v>0.20300000000000001</v>
      </c>
      <c r="AF760" s="24"/>
      <c r="AG760" s="24"/>
      <c r="AH760" s="24"/>
      <c r="AI760" s="24"/>
      <c r="AJ760" s="24"/>
      <c r="AK760" s="24"/>
      <c r="AL760" s="24"/>
      <c r="AM760" s="24"/>
      <c r="AN760" s="24"/>
    </row>
    <row r="761" spans="1:40" ht="16" thickBot="1" x14ac:dyDescent="0.35">
      <c r="A761" t="s">
        <v>133</v>
      </c>
      <c r="B761" s="5">
        <v>1.96</v>
      </c>
      <c r="C761" s="5">
        <f t="shared" si="39"/>
        <v>41.96</v>
      </c>
      <c r="D761" s="156"/>
      <c r="E761" s="156"/>
      <c r="F761" s="156">
        <v>1.9E-2</v>
      </c>
      <c r="G761" s="156">
        <v>6.7000000000000004E-2</v>
      </c>
      <c r="H761" s="156">
        <v>0.112</v>
      </c>
      <c r="I761" s="156">
        <v>0.158</v>
      </c>
      <c r="J761" s="156">
        <v>0.20300000000000001</v>
      </c>
      <c r="K761" s="156"/>
      <c r="L761" s="156"/>
      <c r="M761" s="156"/>
      <c r="N761" s="156"/>
      <c r="O761" s="156"/>
      <c r="P761" s="2" t="s">
        <v>162</v>
      </c>
      <c r="Y761" s="102"/>
      <c r="Z761" s="126">
        <v>1.94</v>
      </c>
      <c r="AA761" s="55">
        <v>1.9E-2</v>
      </c>
      <c r="AB761" s="55">
        <v>6.7000000000000004E-2</v>
      </c>
      <c r="AC761" s="55">
        <v>0.112</v>
      </c>
      <c r="AD761" s="55">
        <v>0.158</v>
      </c>
      <c r="AE761" s="55">
        <v>0.20300000000000001</v>
      </c>
      <c r="AF761" s="24"/>
      <c r="AG761" s="24"/>
      <c r="AH761" s="24"/>
      <c r="AI761" s="24"/>
      <c r="AJ761" s="24"/>
      <c r="AK761" s="24"/>
      <c r="AL761" s="24"/>
      <c r="AM761" s="24"/>
      <c r="AN761" s="24"/>
    </row>
    <row r="762" spans="1:40" ht="16" thickBot="1" x14ac:dyDescent="0.35">
      <c r="A762" t="s">
        <v>133</v>
      </c>
      <c r="B762" s="5">
        <v>1.97</v>
      </c>
      <c r="C762" s="5">
        <f t="shared" si="39"/>
        <v>41.97</v>
      </c>
      <c r="D762" s="156"/>
      <c r="E762" s="156"/>
      <c r="F762" s="156">
        <v>1.9E-2</v>
      </c>
      <c r="G762" s="156">
        <v>6.7000000000000004E-2</v>
      </c>
      <c r="H762" s="156">
        <v>0.112</v>
      </c>
      <c r="I762" s="156">
        <v>0.158</v>
      </c>
      <c r="J762" s="156">
        <v>0.20300000000000001</v>
      </c>
      <c r="K762" s="156"/>
      <c r="L762" s="156"/>
      <c r="M762" s="156"/>
      <c r="N762" s="156"/>
      <c r="O762" s="156"/>
      <c r="P762" s="2" t="s">
        <v>162</v>
      </c>
      <c r="Y762" s="102"/>
      <c r="Z762" s="126">
        <v>1.95</v>
      </c>
      <c r="AA762" s="55">
        <v>1.9E-2</v>
      </c>
      <c r="AB762" s="55">
        <v>6.7000000000000004E-2</v>
      </c>
      <c r="AC762" s="55">
        <v>0.112</v>
      </c>
      <c r="AD762" s="55">
        <v>0.158</v>
      </c>
      <c r="AE762" s="55">
        <v>0.20300000000000001</v>
      </c>
      <c r="AF762" s="24"/>
      <c r="AG762" s="24"/>
      <c r="AH762" s="24"/>
      <c r="AI762" s="24"/>
      <c r="AJ762" s="24"/>
      <c r="AK762" s="24"/>
      <c r="AL762" s="24"/>
      <c r="AM762" s="24"/>
      <c r="AN762" s="24"/>
    </row>
    <row r="763" spans="1:40" ht="16" thickBot="1" x14ac:dyDescent="0.35">
      <c r="A763" t="s">
        <v>133</v>
      </c>
      <c r="B763" s="5">
        <v>1.98</v>
      </c>
      <c r="C763" s="5">
        <f t="shared" si="39"/>
        <v>41.98</v>
      </c>
      <c r="D763" s="156"/>
      <c r="E763" s="156"/>
      <c r="F763" s="156">
        <v>1.9E-2</v>
      </c>
      <c r="G763" s="156">
        <v>6.7000000000000004E-2</v>
      </c>
      <c r="H763" s="156">
        <v>0.112</v>
      </c>
      <c r="I763" s="156">
        <v>0.158</v>
      </c>
      <c r="J763" s="156">
        <v>0.20300000000000001</v>
      </c>
      <c r="K763" s="156"/>
      <c r="L763" s="156"/>
      <c r="M763" s="156"/>
      <c r="N763" s="156"/>
      <c r="O763" s="156"/>
      <c r="P763" s="2" t="s">
        <v>162</v>
      </c>
      <c r="Y763" s="102"/>
      <c r="Z763" s="126">
        <v>1.96</v>
      </c>
      <c r="AA763" s="55">
        <v>1.9E-2</v>
      </c>
      <c r="AB763" s="55">
        <v>6.7000000000000004E-2</v>
      </c>
      <c r="AC763" s="55">
        <v>0.112</v>
      </c>
      <c r="AD763" s="55">
        <v>0.158</v>
      </c>
      <c r="AE763" s="55">
        <v>0.20300000000000001</v>
      </c>
      <c r="AF763" s="24"/>
      <c r="AG763" s="24"/>
      <c r="AH763" s="24"/>
      <c r="AI763" s="24"/>
      <c r="AJ763" s="24"/>
      <c r="AK763" s="24"/>
      <c r="AL763" s="24"/>
      <c r="AM763" s="24"/>
      <c r="AN763" s="24"/>
    </row>
    <row r="764" spans="1:40" ht="16" thickBot="1" x14ac:dyDescent="0.35">
      <c r="A764" t="s">
        <v>133</v>
      </c>
      <c r="B764" s="5">
        <v>1.99</v>
      </c>
      <c r="C764" s="5">
        <f t="shared" si="39"/>
        <v>41.99</v>
      </c>
      <c r="D764" s="156"/>
      <c r="E764" s="156"/>
      <c r="F764" s="156">
        <v>1.9E-2</v>
      </c>
      <c r="G764" s="156">
        <v>6.7000000000000004E-2</v>
      </c>
      <c r="H764" s="156">
        <v>0.112</v>
      </c>
      <c r="I764" s="156">
        <v>0.158</v>
      </c>
      <c r="J764" s="156">
        <v>0.20300000000000001</v>
      </c>
      <c r="K764" s="156"/>
      <c r="L764" s="156"/>
      <c r="M764" s="156"/>
      <c r="N764" s="156"/>
      <c r="O764" s="156"/>
      <c r="P764" s="2" t="s">
        <v>162</v>
      </c>
      <c r="Y764" s="102"/>
      <c r="Z764" s="126">
        <v>1.97</v>
      </c>
      <c r="AA764" s="55">
        <v>1.9E-2</v>
      </c>
      <c r="AB764" s="55">
        <v>6.7000000000000004E-2</v>
      </c>
      <c r="AC764" s="55">
        <v>0.112</v>
      </c>
      <c r="AD764" s="55">
        <v>0.158</v>
      </c>
      <c r="AE764" s="55">
        <v>0.20300000000000001</v>
      </c>
      <c r="AF764" s="24"/>
      <c r="AG764" s="24"/>
      <c r="AH764" s="24"/>
      <c r="AI764" s="24"/>
      <c r="AJ764" s="24"/>
      <c r="AK764" s="24"/>
      <c r="AL764" s="24"/>
      <c r="AM764" s="24"/>
      <c r="AN764" s="24"/>
    </row>
    <row r="765" spans="1:40" ht="16" thickBot="1" x14ac:dyDescent="0.35">
      <c r="A765" t="s">
        <v>133</v>
      </c>
      <c r="B765" s="5">
        <v>2</v>
      </c>
      <c r="C765" s="5">
        <f t="shared" si="39"/>
        <v>42</v>
      </c>
      <c r="D765" s="156"/>
      <c r="E765" s="156"/>
      <c r="F765" s="156">
        <v>1.9E-2</v>
      </c>
      <c r="G765" s="156">
        <v>6.7000000000000004E-2</v>
      </c>
      <c r="H765" s="156">
        <v>0.112</v>
      </c>
      <c r="I765" s="156">
        <v>0.158</v>
      </c>
      <c r="J765" s="156">
        <v>0.20300000000000001</v>
      </c>
      <c r="K765" s="156"/>
      <c r="L765" s="156"/>
      <c r="M765" s="156"/>
      <c r="N765" s="156"/>
      <c r="O765" s="156"/>
      <c r="P765" s="2" t="s">
        <v>162</v>
      </c>
      <c r="Y765" s="102"/>
      <c r="Z765" s="126">
        <v>1.98</v>
      </c>
      <c r="AA765" s="55">
        <v>1.9E-2</v>
      </c>
      <c r="AB765" s="55">
        <v>6.7000000000000004E-2</v>
      </c>
      <c r="AC765" s="55">
        <v>0.112</v>
      </c>
      <c r="AD765" s="55">
        <v>0.158</v>
      </c>
      <c r="AE765" s="55">
        <v>0.20300000000000001</v>
      </c>
      <c r="AF765" s="24"/>
      <c r="AG765" s="24"/>
      <c r="AH765" s="24"/>
      <c r="AI765" s="24"/>
      <c r="AJ765" s="24"/>
      <c r="AK765" s="24"/>
      <c r="AL765" s="24"/>
      <c r="AM765" s="24"/>
      <c r="AN765" s="24"/>
    </row>
    <row r="766" spans="1:40" ht="16" thickBot="1" x14ac:dyDescent="0.35">
      <c r="A766" t="s">
        <v>133</v>
      </c>
      <c r="B766" s="5">
        <v>2.0099999999999998</v>
      </c>
      <c r="C766" s="5">
        <f t="shared" si="39"/>
        <v>42.01</v>
      </c>
      <c r="D766" s="156"/>
      <c r="E766" s="156"/>
      <c r="F766" s="156">
        <v>1.9E-2</v>
      </c>
      <c r="G766" s="156">
        <v>6.7000000000000004E-2</v>
      </c>
      <c r="H766" s="156">
        <v>0.112</v>
      </c>
      <c r="I766" s="156">
        <v>0.158</v>
      </c>
      <c r="J766" s="156">
        <v>0.20300000000000001</v>
      </c>
      <c r="K766" s="156"/>
      <c r="L766" s="156"/>
      <c r="M766" s="156"/>
      <c r="N766" s="156"/>
      <c r="O766" s="156"/>
      <c r="P766" s="2" t="s">
        <v>162</v>
      </c>
      <c r="Y766" s="102"/>
      <c r="Z766" s="126">
        <v>1.99</v>
      </c>
      <c r="AA766" s="55">
        <v>1.9E-2</v>
      </c>
      <c r="AB766" s="55">
        <v>6.7000000000000004E-2</v>
      </c>
      <c r="AC766" s="55">
        <v>0.112</v>
      </c>
      <c r="AD766" s="55">
        <v>0.158</v>
      </c>
      <c r="AE766" s="55">
        <v>0.20300000000000001</v>
      </c>
      <c r="AF766" s="24"/>
      <c r="AG766" s="24"/>
      <c r="AH766" s="24"/>
      <c r="AI766" s="24"/>
      <c r="AJ766" s="24"/>
      <c r="AK766" s="24"/>
      <c r="AL766" s="24"/>
      <c r="AM766" s="24"/>
      <c r="AN766" s="24"/>
    </row>
    <row r="767" spans="1:40" ht="16" thickBot="1" x14ac:dyDescent="0.35">
      <c r="A767" t="s">
        <v>133</v>
      </c>
      <c r="B767" s="5">
        <v>2.02</v>
      </c>
      <c r="C767" s="5">
        <f t="shared" si="39"/>
        <v>42.02</v>
      </c>
      <c r="D767" s="156"/>
      <c r="E767" s="156"/>
      <c r="F767" s="156">
        <v>1.9E-2</v>
      </c>
      <c r="G767" s="156">
        <v>6.7000000000000004E-2</v>
      </c>
      <c r="H767" s="156">
        <v>0.112</v>
      </c>
      <c r="I767" s="156">
        <v>0.158</v>
      </c>
      <c r="J767" s="156">
        <v>0.20300000000000001</v>
      </c>
      <c r="K767" s="156"/>
      <c r="L767" s="156"/>
      <c r="M767" s="156"/>
      <c r="N767" s="156"/>
      <c r="O767" s="156"/>
      <c r="P767" s="2" t="s">
        <v>162</v>
      </c>
      <c r="Y767" s="102"/>
      <c r="Z767" s="126">
        <v>2</v>
      </c>
      <c r="AA767" s="55">
        <v>1.9E-2</v>
      </c>
      <c r="AB767" s="55">
        <v>6.7000000000000004E-2</v>
      </c>
      <c r="AC767" s="55">
        <v>0.112</v>
      </c>
      <c r="AD767" s="55">
        <v>0.158</v>
      </c>
      <c r="AE767" s="55">
        <v>0.20300000000000001</v>
      </c>
      <c r="AF767" s="24"/>
      <c r="AG767" s="24"/>
      <c r="AH767" s="24"/>
      <c r="AI767" s="24"/>
      <c r="AJ767" s="24"/>
      <c r="AK767" s="24"/>
      <c r="AL767" s="24"/>
      <c r="AM767" s="24"/>
      <c r="AN767" s="24"/>
    </row>
    <row r="768" spans="1:40" ht="16" thickBot="1" x14ac:dyDescent="0.35">
      <c r="A768" t="s">
        <v>133</v>
      </c>
      <c r="B768" s="5">
        <v>2.0299999999999998</v>
      </c>
      <c r="C768" s="5">
        <f t="shared" si="39"/>
        <v>42.03</v>
      </c>
      <c r="D768" s="156"/>
      <c r="E768" s="156"/>
      <c r="F768" s="156">
        <v>1.9E-2</v>
      </c>
      <c r="G768" s="156">
        <v>6.7000000000000004E-2</v>
      </c>
      <c r="H768" s="156">
        <v>0.112</v>
      </c>
      <c r="I768" s="156">
        <v>0.158</v>
      </c>
      <c r="J768" s="156">
        <v>0.20300000000000001</v>
      </c>
      <c r="K768" s="156"/>
      <c r="L768" s="156"/>
      <c r="M768" s="156"/>
      <c r="N768" s="156"/>
      <c r="O768" s="156"/>
      <c r="P768" s="2" t="s">
        <v>162</v>
      </c>
      <c r="Y768" s="102"/>
      <c r="Z768" s="126">
        <v>2.0099999999999998</v>
      </c>
      <c r="AA768" s="55">
        <v>1.9E-2</v>
      </c>
      <c r="AB768" s="55">
        <v>6.7000000000000004E-2</v>
      </c>
      <c r="AC768" s="55">
        <v>0.112</v>
      </c>
      <c r="AD768" s="55">
        <v>0.158</v>
      </c>
      <c r="AE768" s="55">
        <v>0.20300000000000001</v>
      </c>
      <c r="AF768" s="24"/>
      <c r="AG768" s="24"/>
      <c r="AH768" s="24"/>
      <c r="AI768" s="24"/>
      <c r="AJ768" s="24"/>
      <c r="AK768" s="24"/>
      <c r="AL768" s="24"/>
      <c r="AM768" s="24"/>
      <c r="AN768" s="24"/>
    </row>
    <row r="769" spans="1:40" ht="16" thickBot="1" x14ac:dyDescent="0.35">
      <c r="A769" t="s">
        <v>133</v>
      </c>
      <c r="B769" s="5">
        <v>2.04</v>
      </c>
      <c r="C769" s="5">
        <f t="shared" si="39"/>
        <v>42.04</v>
      </c>
      <c r="D769" s="156"/>
      <c r="E769" s="156"/>
      <c r="F769" s="156">
        <v>1.9E-2</v>
      </c>
      <c r="G769" s="156">
        <v>6.7000000000000004E-2</v>
      </c>
      <c r="H769" s="156">
        <v>0.112</v>
      </c>
      <c r="I769" s="156">
        <v>0.158</v>
      </c>
      <c r="J769" s="156">
        <v>0.20300000000000001</v>
      </c>
      <c r="K769" s="156"/>
      <c r="L769" s="156"/>
      <c r="M769" s="156"/>
      <c r="N769" s="156"/>
      <c r="O769" s="156"/>
      <c r="P769" s="2" t="s">
        <v>162</v>
      </c>
      <c r="Y769" s="102"/>
      <c r="Z769" s="126">
        <v>2.02</v>
      </c>
      <c r="AA769" s="55">
        <v>1.9E-2</v>
      </c>
      <c r="AB769" s="55">
        <v>6.7000000000000004E-2</v>
      </c>
      <c r="AC769" s="55">
        <v>0.112</v>
      </c>
      <c r="AD769" s="55">
        <v>0.158</v>
      </c>
      <c r="AE769" s="55">
        <v>0.20300000000000001</v>
      </c>
      <c r="AF769" s="24"/>
      <c r="AG769" s="24"/>
      <c r="AH769" s="24"/>
      <c r="AI769" s="24"/>
      <c r="AJ769" s="24"/>
      <c r="AK769" s="24"/>
      <c r="AL769" s="24"/>
      <c r="AM769" s="24"/>
      <c r="AN769" s="24"/>
    </row>
    <row r="770" spans="1:40" ht="16" thickBot="1" x14ac:dyDescent="0.35">
      <c r="A770" t="s">
        <v>133</v>
      </c>
      <c r="B770" s="5">
        <v>2.0499999999999998</v>
      </c>
      <c r="C770" s="5">
        <f t="shared" si="39"/>
        <v>42.05</v>
      </c>
      <c r="D770" s="156"/>
      <c r="E770" s="156"/>
      <c r="F770" s="156">
        <v>1.9E-2</v>
      </c>
      <c r="G770" s="156">
        <v>6.7000000000000004E-2</v>
      </c>
      <c r="H770" s="156">
        <v>0.112</v>
      </c>
      <c r="I770" s="156">
        <v>0.158</v>
      </c>
      <c r="J770" s="156">
        <v>0.20300000000000001</v>
      </c>
      <c r="K770" s="156"/>
      <c r="L770" s="156"/>
      <c r="M770" s="156"/>
      <c r="N770" s="156"/>
      <c r="O770" s="156"/>
      <c r="P770" s="2" t="s">
        <v>162</v>
      </c>
      <c r="Y770" s="102"/>
      <c r="Z770" s="126">
        <v>2.0299999999999998</v>
      </c>
      <c r="AA770" s="55">
        <v>1.9E-2</v>
      </c>
      <c r="AB770" s="55">
        <v>6.7000000000000004E-2</v>
      </c>
      <c r="AC770" s="55">
        <v>0.112</v>
      </c>
      <c r="AD770" s="55">
        <v>0.158</v>
      </c>
      <c r="AE770" s="55">
        <v>0.20300000000000001</v>
      </c>
      <c r="AF770" s="24"/>
      <c r="AG770" s="24"/>
      <c r="AH770" s="24"/>
      <c r="AI770" s="24"/>
      <c r="AJ770" s="24"/>
      <c r="AK770" s="24"/>
      <c r="AL770" s="24"/>
      <c r="AM770" s="24"/>
      <c r="AN770" s="24"/>
    </row>
    <row r="771" spans="1:40" ht="16" thickBot="1" x14ac:dyDescent="0.35">
      <c r="A771" t="s">
        <v>133</v>
      </c>
      <c r="B771" s="5">
        <v>2.06</v>
      </c>
      <c r="C771" s="5">
        <f t="shared" si="39"/>
        <v>42.06</v>
      </c>
      <c r="D771" s="156"/>
      <c r="E771" s="156"/>
      <c r="F771" s="156">
        <v>1.9E-2</v>
      </c>
      <c r="G771" s="156">
        <v>6.7000000000000004E-2</v>
      </c>
      <c r="H771" s="156">
        <v>0.112</v>
      </c>
      <c r="I771" s="156">
        <v>0.158</v>
      </c>
      <c r="J771" s="156">
        <v>0.20300000000000001</v>
      </c>
      <c r="K771" s="156"/>
      <c r="L771" s="156"/>
      <c r="M771" s="156"/>
      <c r="N771" s="156"/>
      <c r="O771" s="156"/>
      <c r="P771" s="2" t="s">
        <v>162</v>
      </c>
      <c r="Y771" s="102"/>
      <c r="Z771" s="126">
        <v>2.04</v>
      </c>
      <c r="AA771" s="55">
        <v>1.9E-2</v>
      </c>
      <c r="AB771" s="55">
        <v>6.7000000000000004E-2</v>
      </c>
      <c r="AC771" s="55">
        <v>0.112</v>
      </c>
      <c r="AD771" s="55">
        <v>0.158</v>
      </c>
      <c r="AE771" s="55">
        <v>0.20300000000000001</v>
      </c>
      <c r="AF771" s="24"/>
      <c r="AG771" s="24"/>
      <c r="AH771" s="24"/>
      <c r="AI771" s="24"/>
      <c r="AJ771" s="24"/>
      <c r="AK771" s="24"/>
      <c r="AL771" s="24"/>
      <c r="AM771" s="24"/>
      <c r="AN771" s="24"/>
    </row>
    <row r="772" spans="1:40" ht="16" thickBot="1" x14ac:dyDescent="0.35">
      <c r="A772" t="s">
        <v>133</v>
      </c>
      <c r="B772" s="5">
        <v>2.0699999999999998</v>
      </c>
      <c r="C772" s="5">
        <f t="shared" si="39"/>
        <v>42.07</v>
      </c>
      <c r="D772" s="156"/>
      <c r="E772" s="156"/>
      <c r="F772" s="156">
        <v>1.9E-2</v>
      </c>
      <c r="G772" s="156">
        <v>6.7000000000000004E-2</v>
      </c>
      <c r="H772" s="156">
        <v>0.112</v>
      </c>
      <c r="I772" s="156">
        <v>0.158</v>
      </c>
      <c r="J772" s="156">
        <v>0.20300000000000001</v>
      </c>
      <c r="K772" s="156"/>
      <c r="L772" s="156"/>
      <c r="M772" s="156"/>
      <c r="N772" s="156"/>
      <c r="O772" s="156"/>
      <c r="P772" s="2" t="s">
        <v>162</v>
      </c>
      <c r="Y772" s="102"/>
      <c r="Z772" s="126">
        <v>2.0499999999999998</v>
      </c>
      <c r="AA772" s="55">
        <v>1.9E-2</v>
      </c>
      <c r="AB772" s="55">
        <v>6.7000000000000004E-2</v>
      </c>
      <c r="AC772" s="55">
        <v>0.112</v>
      </c>
      <c r="AD772" s="55">
        <v>0.158</v>
      </c>
      <c r="AE772" s="55">
        <v>0.20300000000000001</v>
      </c>
      <c r="AF772" s="24"/>
      <c r="AG772" s="24"/>
      <c r="AH772" s="24"/>
      <c r="AI772" s="24"/>
      <c r="AJ772" s="24"/>
      <c r="AK772" s="24"/>
      <c r="AL772" s="24"/>
      <c r="AM772" s="24"/>
      <c r="AN772" s="24"/>
    </row>
    <row r="773" spans="1:40" ht="16" thickBot="1" x14ac:dyDescent="0.35">
      <c r="A773" t="s">
        <v>133</v>
      </c>
      <c r="B773" s="5">
        <v>2.08</v>
      </c>
      <c r="C773" s="5">
        <f t="shared" si="39"/>
        <v>42.08</v>
      </c>
      <c r="D773" s="156"/>
      <c r="E773" s="156"/>
      <c r="F773" s="156">
        <v>1.9E-2</v>
      </c>
      <c r="G773" s="156">
        <v>6.7000000000000004E-2</v>
      </c>
      <c r="H773" s="156">
        <v>0.112</v>
      </c>
      <c r="I773" s="156">
        <v>0.158</v>
      </c>
      <c r="J773" s="156">
        <v>0.20300000000000001</v>
      </c>
      <c r="K773" s="156"/>
      <c r="L773" s="156"/>
      <c r="M773" s="156"/>
      <c r="N773" s="156"/>
      <c r="O773" s="156"/>
      <c r="P773" s="2" t="s">
        <v>162</v>
      </c>
      <c r="Y773" s="102"/>
      <c r="Z773" s="126">
        <v>2.06</v>
      </c>
      <c r="AA773" s="55">
        <v>1.9E-2</v>
      </c>
      <c r="AB773" s="55">
        <v>6.7000000000000004E-2</v>
      </c>
      <c r="AC773" s="55">
        <v>0.112</v>
      </c>
      <c r="AD773" s="55">
        <v>0.158</v>
      </c>
      <c r="AE773" s="55">
        <v>0.20300000000000001</v>
      </c>
      <c r="AF773" s="24"/>
      <c r="AG773" s="24"/>
      <c r="AH773" s="24"/>
      <c r="AI773" s="24"/>
      <c r="AJ773" s="24"/>
      <c r="AK773" s="24"/>
      <c r="AL773" s="24"/>
      <c r="AM773" s="24"/>
      <c r="AN773" s="24"/>
    </row>
    <row r="774" spans="1:40" ht="16" thickBot="1" x14ac:dyDescent="0.35">
      <c r="A774" t="s">
        <v>133</v>
      </c>
      <c r="B774" s="5">
        <v>2.09</v>
      </c>
      <c r="C774" s="5">
        <f t="shared" si="39"/>
        <v>42.09</v>
      </c>
      <c r="D774" s="156"/>
      <c r="E774" s="156"/>
      <c r="F774" s="156">
        <v>1.9E-2</v>
      </c>
      <c r="G774" s="156">
        <v>6.7000000000000004E-2</v>
      </c>
      <c r="H774" s="156">
        <v>0.112</v>
      </c>
      <c r="I774" s="156">
        <v>0.158</v>
      </c>
      <c r="J774" s="156">
        <v>0.20300000000000001</v>
      </c>
      <c r="K774" s="156"/>
      <c r="L774" s="156"/>
      <c r="M774" s="156"/>
      <c r="N774" s="156"/>
      <c r="O774" s="156"/>
      <c r="P774" s="2" t="s">
        <v>162</v>
      </c>
      <c r="Y774" s="102"/>
      <c r="Z774" s="126">
        <v>2.0699999999999998</v>
      </c>
      <c r="AA774" s="55">
        <v>1.9E-2</v>
      </c>
      <c r="AB774" s="55">
        <v>6.7000000000000004E-2</v>
      </c>
      <c r="AC774" s="55">
        <v>0.112</v>
      </c>
      <c r="AD774" s="55">
        <v>0.158</v>
      </c>
      <c r="AE774" s="55">
        <v>0.20300000000000001</v>
      </c>
      <c r="AF774" s="24"/>
      <c r="AG774" s="24"/>
      <c r="AH774" s="24"/>
      <c r="AI774" s="24"/>
      <c r="AJ774" s="24"/>
      <c r="AK774" s="24"/>
      <c r="AL774" s="24"/>
      <c r="AM774" s="24"/>
      <c r="AN774" s="24"/>
    </row>
    <row r="775" spans="1:40" ht="16" thickBot="1" x14ac:dyDescent="0.35">
      <c r="A775" t="s">
        <v>133</v>
      </c>
      <c r="B775" s="5">
        <v>2.1</v>
      </c>
      <c r="C775" s="5">
        <f t="shared" si="39"/>
        <v>42.1</v>
      </c>
      <c r="D775" s="156"/>
      <c r="E775" s="156"/>
      <c r="F775" s="156">
        <v>1.9E-2</v>
      </c>
      <c r="G775" s="156">
        <v>6.7000000000000004E-2</v>
      </c>
      <c r="H775" s="156">
        <v>0.112</v>
      </c>
      <c r="I775" s="156">
        <v>0.158</v>
      </c>
      <c r="J775" s="156">
        <v>0.20300000000000001</v>
      </c>
      <c r="K775" s="156"/>
      <c r="L775" s="156"/>
      <c r="M775" s="156"/>
      <c r="N775" s="156"/>
      <c r="O775" s="156"/>
      <c r="P775" s="2" t="s">
        <v>162</v>
      </c>
      <c r="Y775" s="102"/>
      <c r="Z775" s="126">
        <v>2.08</v>
      </c>
      <c r="AA775" s="55">
        <v>1.9E-2</v>
      </c>
      <c r="AB775" s="55">
        <v>6.7000000000000004E-2</v>
      </c>
      <c r="AC775" s="55">
        <v>0.112</v>
      </c>
      <c r="AD775" s="55">
        <v>0.158</v>
      </c>
      <c r="AE775" s="55">
        <v>0.20300000000000001</v>
      </c>
      <c r="AF775" s="24"/>
      <c r="AG775" s="24"/>
      <c r="AH775" s="24"/>
      <c r="AI775" s="24"/>
      <c r="AJ775" s="24"/>
      <c r="AK775" s="24"/>
      <c r="AL775" s="24"/>
      <c r="AM775" s="24"/>
      <c r="AN775" s="24"/>
    </row>
    <row r="776" spans="1:40" ht="16" thickBot="1" x14ac:dyDescent="0.35">
      <c r="A776" t="s">
        <v>133</v>
      </c>
      <c r="B776" s="5">
        <v>2.11</v>
      </c>
      <c r="C776" s="5">
        <f t="shared" si="39"/>
        <v>42.11</v>
      </c>
      <c r="D776" s="156"/>
      <c r="E776" s="156"/>
      <c r="F776" s="156">
        <v>1.9E-2</v>
      </c>
      <c r="G776" s="156">
        <v>6.7000000000000004E-2</v>
      </c>
      <c r="H776" s="156">
        <v>0.112</v>
      </c>
      <c r="I776" s="156">
        <v>0.158</v>
      </c>
      <c r="J776" s="156">
        <v>0.20300000000000001</v>
      </c>
      <c r="K776" s="156"/>
      <c r="L776" s="156"/>
      <c r="M776" s="156"/>
      <c r="N776" s="156"/>
      <c r="O776" s="156"/>
      <c r="P776" s="2" t="s">
        <v>162</v>
      </c>
      <c r="Y776" s="102"/>
      <c r="Z776" s="126">
        <v>2.09</v>
      </c>
      <c r="AA776" s="55">
        <v>1.9E-2</v>
      </c>
      <c r="AB776" s="55">
        <v>6.7000000000000004E-2</v>
      </c>
      <c r="AC776" s="55">
        <v>0.112</v>
      </c>
      <c r="AD776" s="55">
        <v>0.158</v>
      </c>
      <c r="AE776" s="55">
        <v>0.20300000000000001</v>
      </c>
      <c r="AF776" s="24"/>
      <c r="AG776" s="24"/>
      <c r="AH776" s="24"/>
      <c r="AI776" s="24"/>
      <c r="AJ776" s="24"/>
      <c r="AK776" s="24"/>
      <c r="AL776" s="24"/>
      <c r="AM776" s="24"/>
      <c r="AN776" s="24"/>
    </row>
    <row r="777" spans="1:40" ht="16" thickBot="1" x14ac:dyDescent="0.35">
      <c r="A777" t="s">
        <v>133</v>
      </c>
      <c r="B777" s="5">
        <v>2.12</v>
      </c>
      <c r="C777" s="5">
        <f t="shared" si="39"/>
        <v>42.12</v>
      </c>
      <c r="D777" s="156"/>
      <c r="E777" s="156"/>
      <c r="F777" s="156">
        <v>1.9E-2</v>
      </c>
      <c r="G777" s="156">
        <v>6.7000000000000004E-2</v>
      </c>
      <c r="H777" s="156">
        <v>0.112</v>
      </c>
      <c r="I777" s="156">
        <v>0.158</v>
      </c>
      <c r="J777" s="156">
        <v>0.20300000000000001</v>
      </c>
      <c r="K777" s="156"/>
      <c r="L777" s="156"/>
      <c r="M777" s="156"/>
      <c r="N777" s="156"/>
      <c r="O777" s="156"/>
      <c r="P777" s="2" t="s">
        <v>162</v>
      </c>
      <c r="Y777" s="102"/>
      <c r="Z777" s="126">
        <v>2.1</v>
      </c>
      <c r="AA777" s="55">
        <v>1.9E-2</v>
      </c>
      <c r="AB777" s="55">
        <v>6.7000000000000004E-2</v>
      </c>
      <c r="AC777" s="55">
        <v>0.112</v>
      </c>
      <c r="AD777" s="55">
        <v>0.158</v>
      </c>
      <c r="AE777" s="55">
        <v>0.20300000000000001</v>
      </c>
      <c r="AF777" s="24"/>
      <c r="AG777" s="24"/>
      <c r="AH777" s="24"/>
      <c r="AI777" s="24"/>
      <c r="AJ777" s="24"/>
      <c r="AK777" s="24"/>
      <c r="AL777" s="24"/>
      <c r="AM777" s="24"/>
      <c r="AN777" s="24"/>
    </row>
    <row r="778" spans="1:40" ht="16" thickBot="1" x14ac:dyDescent="0.35">
      <c r="A778" t="s">
        <v>133</v>
      </c>
      <c r="B778" s="5">
        <v>2.13</v>
      </c>
      <c r="C778" s="5">
        <f t="shared" si="39"/>
        <v>42.13</v>
      </c>
      <c r="D778" s="156"/>
      <c r="E778" s="156"/>
      <c r="F778" s="156">
        <v>1.9E-2</v>
      </c>
      <c r="G778" s="156">
        <v>6.7000000000000004E-2</v>
      </c>
      <c r="H778" s="156">
        <v>0.112</v>
      </c>
      <c r="I778" s="156">
        <v>0.158</v>
      </c>
      <c r="J778" s="156">
        <v>0.20300000000000001</v>
      </c>
      <c r="K778" s="156"/>
      <c r="L778" s="156"/>
      <c r="M778" s="156"/>
      <c r="N778" s="156"/>
      <c r="O778" s="156"/>
      <c r="P778" s="2" t="s">
        <v>162</v>
      </c>
      <c r="Y778" s="102"/>
      <c r="Z778" s="126">
        <v>2.11</v>
      </c>
      <c r="AA778" s="55">
        <v>1.9E-2</v>
      </c>
      <c r="AB778" s="55">
        <v>6.7000000000000004E-2</v>
      </c>
      <c r="AC778" s="55">
        <v>0.112</v>
      </c>
      <c r="AD778" s="55">
        <v>0.158</v>
      </c>
      <c r="AE778" s="55">
        <v>0.20300000000000001</v>
      </c>
      <c r="AF778" s="24"/>
      <c r="AG778" s="24"/>
      <c r="AH778" s="24"/>
      <c r="AI778" s="24"/>
      <c r="AJ778" s="24"/>
      <c r="AK778" s="24"/>
      <c r="AL778" s="24"/>
      <c r="AM778" s="24"/>
      <c r="AN778" s="24"/>
    </row>
    <row r="779" spans="1:40" ht="16" thickBot="1" x14ac:dyDescent="0.35">
      <c r="A779" t="s">
        <v>133</v>
      </c>
      <c r="B779" s="5">
        <v>2.14</v>
      </c>
      <c r="C779" s="5">
        <f t="shared" si="39"/>
        <v>42.14</v>
      </c>
      <c r="D779" s="156"/>
      <c r="E779" s="156"/>
      <c r="F779" s="156">
        <v>1.9E-2</v>
      </c>
      <c r="G779" s="156">
        <v>6.7000000000000004E-2</v>
      </c>
      <c r="H779" s="156">
        <v>0.112</v>
      </c>
      <c r="I779" s="156">
        <v>0.158</v>
      </c>
      <c r="J779" s="156">
        <v>0.20300000000000001</v>
      </c>
      <c r="K779" s="156"/>
      <c r="L779" s="156"/>
      <c r="M779" s="156"/>
      <c r="N779" s="156"/>
      <c r="O779" s="156"/>
      <c r="P779" s="2" t="s">
        <v>162</v>
      </c>
      <c r="Y779" s="102"/>
      <c r="Z779" s="126">
        <v>2.12</v>
      </c>
      <c r="AA779" s="55">
        <v>1.9E-2</v>
      </c>
      <c r="AB779" s="55">
        <v>6.7000000000000004E-2</v>
      </c>
      <c r="AC779" s="55">
        <v>0.112</v>
      </c>
      <c r="AD779" s="55">
        <v>0.158</v>
      </c>
      <c r="AE779" s="55">
        <v>0.20300000000000001</v>
      </c>
      <c r="AF779" s="24"/>
      <c r="AG779" s="24"/>
      <c r="AH779" s="24"/>
      <c r="AI779" s="24"/>
      <c r="AJ779" s="24"/>
      <c r="AK779" s="24"/>
      <c r="AL779" s="24"/>
      <c r="AM779" s="24"/>
      <c r="AN779" s="24"/>
    </row>
    <row r="780" spans="1:40" ht="16" thickBot="1" x14ac:dyDescent="0.35">
      <c r="A780" t="s">
        <v>133</v>
      </c>
      <c r="B780" s="5">
        <v>2.15</v>
      </c>
      <c r="C780" s="5">
        <f t="shared" si="39"/>
        <v>42.15</v>
      </c>
      <c r="D780" s="156"/>
      <c r="E780" s="156"/>
      <c r="F780" s="156">
        <v>1.9E-2</v>
      </c>
      <c r="G780" s="156">
        <v>6.7000000000000004E-2</v>
      </c>
      <c r="H780" s="156">
        <v>0.112</v>
      </c>
      <c r="I780" s="156">
        <v>0.158</v>
      </c>
      <c r="J780" s="156">
        <v>0.20300000000000001</v>
      </c>
      <c r="K780" s="156"/>
      <c r="L780" s="156"/>
      <c r="M780" s="156"/>
      <c r="N780" s="156"/>
      <c r="O780" s="156"/>
      <c r="P780" s="2" t="s">
        <v>162</v>
      </c>
      <c r="Y780" s="102"/>
      <c r="Z780" s="126">
        <v>2.13</v>
      </c>
      <c r="AA780" s="55">
        <v>1.9E-2</v>
      </c>
      <c r="AB780" s="55">
        <v>6.7000000000000004E-2</v>
      </c>
      <c r="AC780" s="55">
        <v>0.112</v>
      </c>
      <c r="AD780" s="55">
        <v>0.158</v>
      </c>
      <c r="AE780" s="55">
        <v>0.20300000000000001</v>
      </c>
      <c r="AF780" s="24"/>
      <c r="AG780" s="24"/>
      <c r="AH780" s="24"/>
      <c r="AI780" s="24"/>
      <c r="AJ780" s="24"/>
      <c r="AK780" s="24"/>
      <c r="AL780" s="24"/>
      <c r="AM780" s="24"/>
      <c r="AN780" s="24"/>
    </row>
    <row r="781" spans="1:40" ht="16" thickBot="1" x14ac:dyDescent="0.35">
      <c r="A781" t="s">
        <v>133</v>
      </c>
      <c r="B781" s="5">
        <v>2.16</v>
      </c>
      <c r="C781" s="5">
        <f t="shared" si="39"/>
        <v>42.16</v>
      </c>
      <c r="D781" s="156"/>
      <c r="E781" s="156"/>
      <c r="F781" s="156">
        <v>1.9E-2</v>
      </c>
      <c r="G781" s="156">
        <v>6.7000000000000004E-2</v>
      </c>
      <c r="H781" s="156">
        <v>0.112</v>
      </c>
      <c r="I781" s="156">
        <v>0.158</v>
      </c>
      <c r="J781" s="156">
        <v>0.20300000000000001</v>
      </c>
      <c r="K781" s="156"/>
      <c r="L781" s="156"/>
      <c r="M781" s="156"/>
      <c r="N781" s="156"/>
      <c r="O781" s="156"/>
      <c r="P781" s="2" t="s">
        <v>162</v>
      </c>
      <c r="Y781" s="102"/>
      <c r="Z781" s="126">
        <v>2.14</v>
      </c>
      <c r="AA781" s="55">
        <v>1.9E-2</v>
      </c>
      <c r="AB781" s="55">
        <v>6.7000000000000004E-2</v>
      </c>
      <c r="AC781" s="55">
        <v>0.112</v>
      </c>
      <c r="AD781" s="55">
        <v>0.158</v>
      </c>
      <c r="AE781" s="55">
        <v>0.20300000000000001</v>
      </c>
      <c r="AF781" s="24"/>
      <c r="AG781" s="24"/>
      <c r="AH781" s="24"/>
      <c r="AI781" s="24"/>
      <c r="AJ781" s="24"/>
      <c r="AK781" s="24"/>
      <c r="AL781" s="24"/>
      <c r="AM781" s="24"/>
      <c r="AN781" s="24"/>
    </row>
    <row r="782" spans="1:40" ht="16" thickBot="1" x14ac:dyDescent="0.35">
      <c r="A782" t="s">
        <v>133</v>
      </c>
      <c r="B782" s="5">
        <v>2.17</v>
      </c>
      <c r="C782" s="5">
        <f t="shared" si="39"/>
        <v>42.17</v>
      </c>
      <c r="D782" s="156"/>
      <c r="E782" s="156"/>
      <c r="F782" s="156">
        <v>1.9E-2</v>
      </c>
      <c r="G782" s="156">
        <v>6.7000000000000004E-2</v>
      </c>
      <c r="H782" s="156">
        <v>0.112</v>
      </c>
      <c r="I782" s="156">
        <v>0.158</v>
      </c>
      <c r="J782" s="156">
        <v>0.20300000000000001</v>
      </c>
      <c r="K782" s="156"/>
      <c r="L782" s="156"/>
      <c r="M782" s="156"/>
      <c r="N782" s="156"/>
      <c r="O782" s="156"/>
      <c r="P782" s="2" t="s">
        <v>162</v>
      </c>
      <c r="Y782" s="102"/>
      <c r="Z782" s="126">
        <v>2.15</v>
      </c>
      <c r="AA782" s="55">
        <v>1.9E-2</v>
      </c>
      <c r="AB782" s="55">
        <v>6.7000000000000004E-2</v>
      </c>
      <c r="AC782" s="55">
        <v>0.112</v>
      </c>
      <c r="AD782" s="55">
        <v>0.158</v>
      </c>
      <c r="AE782" s="55">
        <v>0.20300000000000001</v>
      </c>
      <c r="AF782" s="24"/>
      <c r="AG782" s="24"/>
      <c r="AH782" s="24"/>
      <c r="AI782" s="24"/>
      <c r="AJ782" s="24"/>
      <c r="AK782" s="24"/>
      <c r="AL782" s="24"/>
      <c r="AM782" s="24"/>
      <c r="AN782" s="24"/>
    </row>
    <row r="783" spans="1:40" ht="16" thickBot="1" x14ac:dyDescent="0.35">
      <c r="A783" t="s">
        <v>133</v>
      </c>
      <c r="B783" s="5">
        <v>2.1800000000000002</v>
      </c>
      <c r="C783" s="5">
        <f t="shared" si="39"/>
        <v>42.18</v>
      </c>
      <c r="D783" s="156"/>
      <c r="E783" s="156"/>
      <c r="F783" s="156">
        <v>1.9E-2</v>
      </c>
      <c r="G783" s="156">
        <v>6.7000000000000004E-2</v>
      </c>
      <c r="H783" s="156">
        <v>0.112</v>
      </c>
      <c r="I783" s="156">
        <v>0.158</v>
      </c>
      <c r="J783" s="156">
        <v>0.20300000000000001</v>
      </c>
      <c r="K783" s="156"/>
      <c r="L783" s="156"/>
      <c r="M783" s="156"/>
      <c r="N783" s="156"/>
      <c r="O783" s="156"/>
      <c r="P783" s="2" t="s">
        <v>162</v>
      </c>
      <c r="Y783" s="102"/>
      <c r="Z783" s="126">
        <v>2.16</v>
      </c>
      <c r="AA783" s="55">
        <v>1.9E-2</v>
      </c>
      <c r="AB783" s="55">
        <v>6.7000000000000004E-2</v>
      </c>
      <c r="AC783" s="55">
        <v>0.112</v>
      </c>
      <c r="AD783" s="55">
        <v>0.158</v>
      </c>
      <c r="AE783" s="55">
        <v>0.20300000000000001</v>
      </c>
      <c r="AF783" s="24"/>
      <c r="AG783" s="24"/>
      <c r="AH783" s="24"/>
      <c r="AI783" s="24"/>
      <c r="AJ783" s="24"/>
      <c r="AK783" s="24"/>
      <c r="AL783" s="24"/>
      <c r="AM783" s="24"/>
      <c r="AN783" s="24"/>
    </row>
    <row r="784" spans="1:40" ht="16" thickBot="1" x14ac:dyDescent="0.35">
      <c r="A784" t="s">
        <v>133</v>
      </c>
      <c r="B784" s="5">
        <v>2.19</v>
      </c>
      <c r="C784" s="5">
        <f t="shared" si="39"/>
        <v>42.19</v>
      </c>
      <c r="D784" s="156"/>
      <c r="E784" s="156"/>
      <c r="F784" s="156">
        <v>1.9E-2</v>
      </c>
      <c r="G784" s="156">
        <v>6.7000000000000004E-2</v>
      </c>
      <c r="H784" s="156">
        <v>0.112</v>
      </c>
      <c r="I784" s="156">
        <v>0.158</v>
      </c>
      <c r="J784" s="156">
        <v>0.20300000000000001</v>
      </c>
      <c r="K784" s="156"/>
      <c r="L784" s="156"/>
      <c r="M784" s="156"/>
      <c r="N784" s="156"/>
      <c r="O784" s="156"/>
      <c r="P784" s="2" t="s">
        <v>162</v>
      </c>
      <c r="Y784" s="102"/>
      <c r="Z784" s="126">
        <v>2.17</v>
      </c>
      <c r="AA784" s="55">
        <v>1.9E-2</v>
      </c>
      <c r="AB784" s="55">
        <v>6.7000000000000004E-2</v>
      </c>
      <c r="AC784" s="55">
        <v>0.112</v>
      </c>
      <c r="AD784" s="55">
        <v>0.158</v>
      </c>
      <c r="AE784" s="55">
        <v>0.20300000000000001</v>
      </c>
      <c r="AF784" s="24"/>
      <c r="AG784" s="24"/>
      <c r="AH784" s="24"/>
      <c r="AI784" s="24"/>
      <c r="AJ784" s="24"/>
      <c r="AK784" s="24"/>
      <c r="AL784" s="24"/>
      <c r="AM784" s="24"/>
      <c r="AN784" s="24"/>
    </row>
    <row r="785" spans="1:40" ht="16" thickBot="1" x14ac:dyDescent="0.35">
      <c r="A785" t="s">
        <v>133</v>
      </c>
      <c r="B785" s="5">
        <v>2.2000000000000002</v>
      </c>
      <c r="C785" s="5">
        <f t="shared" si="39"/>
        <v>42.2</v>
      </c>
      <c r="D785" s="156"/>
      <c r="E785" s="156"/>
      <c r="F785" s="156">
        <v>1.9E-2</v>
      </c>
      <c r="G785" s="156">
        <v>6.7000000000000004E-2</v>
      </c>
      <c r="H785" s="156">
        <v>0.112</v>
      </c>
      <c r="I785" s="156">
        <v>0.158</v>
      </c>
      <c r="J785" s="156">
        <v>0.20300000000000001</v>
      </c>
      <c r="K785" s="156"/>
      <c r="L785" s="156"/>
      <c r="M785" s="156"/>
      <c r="N785" s="156"/>
      <c r="O785" s="156"/>
      <c r="P785" s="2" t="s">
        <v>162</v>
      </c>
      <c r="Y785" s="102"/>
      <c r="Z785" s="126">
        <v>2.1800000000000002</v>
      </c>
      <c r="AA785" s="55">
        <v>1.9E-2</v>
      </c>
      <c r="AB785" s="55">
        <v>6.7000000000000004E-2</v>
      </c>
      <c r="AC785" s="55">
        <v>0.112</v>
      </c>
      <c r="AD785" s="55">
        <v>0.158</v>
      </c>
      <c r="AE785" s="55">
        <v>0.20300000000000001</v>
      </c>
      <c r="AF785" s="24"/>
      <c r="AG785" s="24"/>
      <c r="AH785" s="24"/>
      <c r="AI785" s="24"/>
      <c r="AJ785" s="24"/>
      <c r="AK785" s="24"/>
      <c r="AL785" s="24"/>
      <c r="AM785" s="24"/>
      <c r="AN785" s="24"/>
    </row>
    <row r="786" spans="1:40" ht="16" thickBot="1" x14ac:dyDescent="0.35">
      <c r="A786" t="s">
        <v>133</v>
      </c>
      <c r="B786" s="5">
        <v>2.21</v>
      </c>
      <c r="C786" s="5">
        <f t="shared" si="39"/>
        <v>42.21</v>
      </c>
      <c r="D786" s="156"/>
      <c r="E786" s="156"/>
      <c r="F786" s="156">
        <v>1.9E-2</v>
      </c>
      <c r="G786" s="156">
        <v>6.7000000000000004E-2</v>
      </c>
      <c r="H786" s="156">
        <v>0.112</v>
      </c>
      <c r="I786" s="156">
        <v>0.158</v>
      </c>
      <c r="J786" s="156">
        <v>0.20300000000000001</v>
      </c>
      <c r="K786" s="156"/>
      <c r="L786" s="156"/>
      <c r="M786" s="156"/>
      <c r="N786" s="156"/>
      <c r="O786" s="156"/>
      <c r="P786" s="2" t="s">
        <v>162</v>
      </c>
      <c r="Y786" s="102"/>
      <c r="Z786" s="126">
        <v>2.19</v>
      </c>
      <c r="AA786" s="55">
        <v>1.9E-2</v>
      </c>
      <c r="AB786" s="55">
        <v>6.7000000000000004E-2</v>
      </c>
      <c r="AC786" s="55">
        <v>0.112</v>
      </c>
      <c r="AD786" s="55">
        <v>0.158</v>
      </c>
      <c r="AE786" s="55">
        <v>0.20300000000000001</v>
      </c>
      <c r="AF786" s="24"/>
      <c r="AG786" s="24"/>
      <c r="AH786" s="24"/>
      <c r="AI786" s="24"/>
      <c r="AJ786" s="24"/>
      <c r="AK786" s="24"/>
      <c r="AL786" s="24"/>
      <c r="AM786" s="24"/>
      <c r="AN786" s="24"/>
    </row>
    <row r="787" spans="1:40" ht="16" thickBot="1" x14ac:dyDescent="0.35">
      <c r="A787" t="s">
        <v>133</v>
      </c>
      <c r="B787" s="5">
        <v>2.2200000000000002</v>
      </c>
      <c r="C787" s="5">
        <f t="shared" si="39"/>
        <v>42.22</v>
      </c>
      <c r="D787" s="156"/>
      <c r="E787" s="156"/>
      <c r="F787" s="156">
        <v>1.9E-2</v>
      </c>
      <c r="G787" s="156">
        <v>6.7000000000000004E-2</v>
      </c>
      <c r="H787" s="156">
        <v>0.112</v>
      </c>
      <c r="I787" s="156">
        <v>0.158</v>
      </c>
      <c r="J787" s="156">
        <v>0.20300000000000001</v>
      </c>
      <c r="K787" s="156"/>
      <c r="L787" s="156"/>
      <c r="M787" s="156"/>
      <c r="N787" s="156"/>
      <c r="O787" s="156"/>
      <c r="P787" s="2" t="s">
        <v>162</v>
      </c>
      <c r="Y787" s="102"/>
      <c r="Z787" s="126">
        <v>2.2000000000000002</v>
      </c>
      <c r="AA787" s="55">
        <v>1.9E-2</v>
      </c>
      <c r="AB787" s="55">
        <v>6.7000000000000004E-2</v>
      </c>
      <c r="AC787" s="55">
        <v>0.112</v>
      </c>
      <c r="AD787" s="55">
        <v>0.158</v>
      </c>
      <c r="AE787" s="55">
        <v>0.20300000000000001</v>
      </c>
      <c r="AF787" s="24"/>
      <c r="AG787" s="24"/>
      <c r="AH787" s="24"/>
      <c r="AI787" s="24"/>
      <c r="AJ787" s="24"/>
      <c r="AK787" s="24"/>
      <c r="AL787" s="24"/>
      <c r="AM787" s="24"/>
      <c r="AN787" s="24"/>
    </row>
    <row r="788" spans="1:40" ht="16" thickBot="1" x14ac:dyDescent="0.35">
      <c r="A788" t="s">
        <v>133</v>
      </c>
      <c r="B788" s="5">
        <v>2.23</v>
      </c>
      <c r="C788" s="5">
        <f t="shared" si="39"/>
        <v>42.23</v>
      </c>
      <c r="D788" s="156"/>
      <c r="E788" s="156"/>
      <c r="F788" s="156">
        <v>1.9E-2</v>
      </c>
      <c r="G788" s="156">
        <v>6.7000000000000004E-2</v>
      </c>
      <c r="H788" s="156">
        <v>0.112</v>
      </c>
      <c r="I788" s="156">
        <v>0.158</v>
      </c>
      <c r="J788" s="156">
        <v>0.20300000000000001</v>
      </c>
      <c r="K788" s="156"/>
      <c r="L788" s="156"/>
      <c r="M788" s="156"/>
      <c r="N788" s="156"/>
      <c r="O788" s="156"/>
      <c r="P788" s="2" t="s">
        <v>162</v>
      </c>
      <c r="Y788" s="102"/>
      <c r="Z788" s="126">
        <v>2.21</v>
      </c>
      <c r="AA788" s="55">
        <v>1.9E-2</v>
      </c>
      <c r="AB788" s="55">
        <v>6.7000000000000004E-2</v>
      </c>
      <c r="AC788" s="55">
        <v>0.112</v>
      </c>
      <c r="AD788" s="55">
        <v>0.158</v>
      </c>
      <c r="AE788" s="55">
        <v>0.20300000000000001</v>
      </c>
      <c r="AF788" s="24"/>
      <c r="AG788" s="24"/>
      <c r="AH788" s="24"/>
      <c r="AI788" s="24"/>
      <c r="AJ788" s="24"/>
      <c r="AK788" s="24"/>
      <c r="AL788" s="24"/>
      <c r="AM788" s="24"/>
      <c r="AN788" s="24"/>
    </row>
    <row r="789" spans="1:40" ht="16" thickBot="1" x14ac:dyDescent="0.35">
      <c r="A789" t="s">
        <v>133</v>
      </c>
      <c r="B789" s="5">
        <v>2.2400000000000002</v>
      </c>
      <c r="C789" s="5">
        <f t="shared" si="39"/>
        <v>42.24</v>
      </c>
      <c r="D789" s="156"/>
      <c r="E789" s="156"/>
      <c r="F789" s="156">
        <v>1.9E-2</v>
      </c>
      <c r="G789" s="156">
        <v>6.7000000000000004E-2</v>
      </c>
      <c r="H789" s="156">
        <v>0.112</v>
      </c>
      <c r="I789" s="156">
        <v>0.158</v>
      </c>
      <c r="J789" s="156">
        <v>0.20300000000000001</v>
      </c>
      <c r="K789" s="156"/>
      <c r="L789" s="156"/>
      <c r="M789" s="156"/>
      <c r="N789" s="156"/>
      <c r="O789" s="156"/>
      <c r="P789" s="2" t="s">
        <v>162</v>
      </c>
      <c r="Y789" s="102"/>
      <c r="Z789" s="126">
        <v>2.2200000000000002</v>
      </c>
      <c r="AA789" s="55">
        <v>1.9E-2</v>
      </c>
      <c r="AB789" s="55">
        <v>6.7000000000000004E-2</v>
      </c>
      <c r="AC789" s="55">
        <v>0.112</v>
      </c>
      <c r="AD789" s="55">
        <v>0.158</v>
      </c>
      <c r="AE789" s="55">
        <v>0.20300000000000001</v>
      </c>
      <c r="AF789" s="24"/>
      <c r="AG789" s="24"/>
      <c r="AH789" s="24"/>
      <c r="AI789" s="24"/>
      <c r="AJ789" s="24"/>
      <c r="AK789" s="24"/>
      <c r="AL789" s="24"/>
      <c r="AM789" s="24"/>
      <c r="AN789" s="24"/>
    </row>
    <row r="790" spans="1:40" ht="16" thickBot="1" x14ac:dyDescent="0.35">
      <c r="A790" t="s">
        <v>133</v>
      </c>
      <c r="B790" s="5">
        <v>2.25</v>
      </c>
      <c r="C790" s="5">
        <f t="shared" si="39"/>
        <v>42.25</v>
      </c>
      <c r="D790" s="156"/>
      <c r="E790" s="156"/>
      <c r="F790" s="156">
        <v>1.9E-2</v>
      </c>
      <c r="G790" s="156">
        <v>6.7000000000000004E-2</v>
      </c>
      <c r="H790" s="156">
        <v>0.112</v>
      </c>
      <c r="I790" s="156">
        <v>0.158</v>
      </c>
      <c r="J790" s="156">
        <v>0.20300000000000001</v>
      </c>
      <c r="K790" s="156"/>
      <c r="L790" s="156"/>
      <c r="M790" s="156"/>
      <c r="N790" s="156"/>
      <c r="O790" s="156"/>
      <c r="P790" s="2" t="s">
        <v>162</v>
      </c>
      <c r="Y790" s="102"/>
      <c r="Z790" s="126">
        <v>2.23</v>
      </c>
      <c r="AA790" s="55">
        <v>1.9E-2</v>
      </c>
      <c r="AB790" s="55">
        <v>6.7000000000000004E-2</v>
      </c>
      <c r="AC790" s="55">
        <v>0.112</v>
      </c>
      <c r="AD790" s="55">
        <v>0.158</v>
      </c>
      <c r="AE790" s="55">
        <v>0.20300000000000001</v>
      </c>
      <c r="AF790" s="24"/>
      <c r="AG790" s="24"/>
      <c r="AH790" s="24"/>
      <c r="AI790" s="24"/>
      <c r="AJ790" s="24"/>
      <c r="AK790" s="24"/>
      <c r="AL790" s="24"/>
      <c r="AM790" s="24"/>
      <c r="AN790" s="24"/>
    </row>
    <row r="791" spans="1:40" ht="16" thickBot="1" x14ac:dyDescent="0.35">
      <c r="A791" t="s">
        <v>133</v>
      </c>
      <c r="B791" s="5">
        <v>2.2599999999999998</v>
      </c>
      <c r="C791" s="5">
        <f t="shared" si="39"/>
        <v>42.26</v>
      </c>
      <c r="D791" s="156"/>
      <c r="E791" s="156"/>
      <c r="F791" s="156">
        <v>1.9E-2</v>
      </c>
      <c r="G791" s="156">
        <v>6.7000000000000004E-2</v>
      </c>
      <c r="H791" s="156">
        <v>0.112</v>
      </c>
      <c r="I791" s="156">
        <v>0.158</v>
      </c>
      <c r="J791" s="156">
        <v>0.20300000000000001</v>
      </c>
      <c r="K791" s="156"/>
      <c r="L791" s="156"/>
      <c r="M791" s="156"/>
      <c r="N791" s="156"/>
      <c r="O791" s="156"/>
      <c r="P791" s="2" t="s">
        <v>162</v>
      </c>
      <c r="Y791" s="102"/>
      <c r="Z791" s="126">
        <v>2.2400000000000002</v>
      </c>
      <c r="AA791" s="55">
        <v>1.9E-2</v>
      </c>
      <c r="AB791" s="55">
        <v>6.7000000000000004E-2</v>
      </c>
      <c r="AC791" s="55">
        <v>0.112</v>
      </c>
      <c r="AD791" s="55">
        <v>0.158</v>
      </c>
      <c r="AE791" s="55">
        <v>0.20300000000000001</v>
      </c>
      <c r="AF791" s="24"/>
      <c r="AG791" s="24"/>
      <c r="AH791" s="24"/>
      <c r="AI791" s="24"/>
      <c r="AJ791" s="24"/>
      <c r="AK791" s="24"/>
      <c r="AL791" s="24"/>
      <c r="AM791" s="24"/>
      <c r="AN791" s="24"/>
    </row>
    <row r="792" spans="1:40" ht="16" thickBot="1" x14ac:dyDescent="0.35">
      <c r="A792" t="s">
        <v>133</v>
      </c>
      <c r="B792" s="5">
        <v>2.27</v>
      </c>
      <c r="C792" s="5">
        <f t="shared" si="39"/>
        <v>42.27</v>
      </c>
      <c r="D792" s="156"/>
      <c r="E792" s="156"/>
      <c r="F792" s="156">
        <v>1.9E-2</v>
      </c>
      <c r="G792" s="156">
        <v>6.7000000000000004E-2</v>
      </c>
      <c r="H792" s="156">
        <v>0.112</v>
      </c>
      <c r="I792" s="156">
        <v>0.158</v>
      </c>
      <c r="J792" s="156">
        <v>0.20300000000000001</v>
      </c>
      <c r="K792" s="156"/>
      <c r="L792" s="156"/>
      <c r="M792" s="156"/>
      <c r="N792" s="156"/>
      <c r="O792" s="156"/>
      <c r="P792" s="2" t="s">
        <v>162</v>
      </c>
      <c r="Y792" s="102"/>
      <c r="Z792" s="126">
        <v>2.25</v>
      </c>
      <c r="AA792" s="55">
        <v>1.9E-2</v>
      </c>
      <c r="AB792" s="55">
        <v>6.7000000000000004E-2</v>
      </c>
      <c r="AC792" s="55">
        <v>0.112</v>
      </c>
      <c r="AD792" s="55">
        <v>0.158</v>
      </c>
      <c r="AE792" s="55">
        <v>0.20300000000000001</v>
      </c>
      <c r="AF792" s="24"/>
      <c r="AG792" s="24"/>
      <c r="AH792" s="24"/>
      <c r="AI792" s="24"/>
      <c r="AJ792" s="24"/>
      <c r="AK792" s="24"/>
      <c r="AL792" s="24"/>
      <c r="AM792" s="24"/>
      <c r="AN792" s="24"/>
    </row>
    <row r="793" spans="1:40" ht="16" thickBot="1" x14ac:dyDescent="0.35">
      <c r="A793" t="s">
        <v>133</v>
      </c>
      <c r="B793" s="5">
        <v>2.2799999999999998</v>
      </c>
      <c r="C793" s="5">
        <f t="shared" si="39"/>
        <v>42.28</v>
      </c>
      <c r="D793" s="156"/>
      <c r="E793" s="156"/>
      <c r="F793" s="156">
        <v>1.9E-2</v>
      </c>
      <c r="G793" s="156">
        <v>6.7000000000000004E-2</v>
      </c>
      <c r="H793" s="156">
        <v>0.112</v>
      </c>
      <c r="I793" s="156">
        <v>0.158</v>
      </c>
      <c r="J793" s="156">
        <v>0.20300000000000001</v>
      </c>
      <c r="K793" s="156"/>
      <c r="L793" s="156"/>
      <c r="M793" s="156"/>
      <c r="N793" s="156"/>
      <c r="O793" s="156"/>
      <c r="P793" s="2" t="s">
        <v>162</v>
      </c>
      <c r="Y793" s="102"/>
      <c r="Z793" s="126">
        <v>2.2599999999999998</v>
      </c>
      <c r="AA793" s="55">
        <v>1.9E-2</v>
      </c>
      <c r="AB793" s="55">
        <v>6.7000000000000004E-2</v>
      </c>
      <c r="AC793" s="55">
        <v>0.112</v>
      </c>
      <c r="AD793" s="55">
        <v>0.158</v>
      </c>
      <c r="AE793" s="55">
        <v>0.20300000000000001</v>
      </c>
      <c r="AF793" s="24"/>
      <c r="AG793" s="24"/>
      <c r="AH793" s="24"/>
      <c r="AI793" s="24"/>
      <c r="AJ793" s="24"/>
      <c r="AK793" s="24"/>
      <c r="AL793" s="24"/>
      <c r="AM793" s="24"/>
      <c r="AN793" s="24"/>
    </row>
    <row r="794" spans="1:40" ht="16" thickBot="1" x14ac:dyDescent="0.35">
      <c r="A794" t="s">
        <v>133</v>
      </c>
      <c r="B794" s="5">
        <v>2.29</v>
      </c>
      <c r="C794" s="5">
        <f t="shared" si="39"/>
        <v>42.29</v>
      </c>
      <c r="D794" s="156"/>
      <c r="E794" s="156"/>
      <c r="F794" s="156">
        <v>1.9E-2</v>
      </c>
      <c r="G794" s="156">
        <v>6.7000000000000004E-2</v>
      </c>
      <c r="H794" s="156">
        <v>0.112</v>
      </c>
      <c r="I794" s="156">
        <v>0.158</v>
      </c>
      <c r="J794" s="156">
        <v>0.20300000000000001</v>
      </c>
      <c r="K794" s="156"/>
      <c r="L794" s="156"/>
      <c r="M794" s="156"/>
      <c r="N794" s="156"/>
      <c r="O794" s="156"/>
      <c r="P794" s="2" t="s">
        <v>162</v>
      </c>
      <c r="Y794" s="102"/>
      <c r="Z794" s="126">
        <v>2.27</v>
      </c>
      <c r="AA794" s="55">
        <v>1.9E-2</v>
      </c>
      <c r="AB794" s="55">
        <v>6.7000000000000004E-2</v>
      </c>
      <c r="AC794" s="55">
        <v>0.112</v>
      </c>
      <c r="AD794" s="55">
        <v>0.158</v>
      </c>
      <c r="AE794" s="55">
        <v>0.20300000000000001</v>
      </c>
      <c r="AF794" s="24"/>
      <c r="AG794" s="24"/>
      <c r="AH794" s="24"/>
      <c r="AI794" s="24"/>
      <c r="AJ794" s="24"/>
      <c r="AK794" s="24"/>
      <c r="AL794" s="24"/>
      <c r="AM794" s="24"/>
      <c r="AN794" s="24"/>
    </row>
    <row r="795" spans="1:40" ht="16" thickBot="1" x14ac:dyDescent="0.35">
      <c r="A795" t="s">
        <v>133</v>
      </c>
      <c r="B795" s="5">
        <v>2.2999999999999998</v>
      </c>
      <c r="C795" s="5">
        <f t="shared" si="39"/>
        <v>42.3</v>
      </c>
      <c r="D795" s="156"/>
      <c r="E795" s="156"/>
      <c r="F795" s="156">
        <v>1.9E-2</v>
      </c>
      <c r="G795" s="156">
        <v>6.7000000000000004E-2</v>
      </c>
      <c r="H795" s="156">
        <v>0.112</v>
      </c>
      <c r="I795" s="156">
        <v>0.158</v>
      </c>
      <c r="J795" s="156">
        <v>0.20300000000000001</v>
      </c>
      <c r="K795" s="156"/>
      <c r="L795" s="156"/>
      <c r="M795" s="156"/>
      <c r="N795" s="156"/>
      <c r="O795" s="156"/>
      <c r="P795" s="2" t="s">
        <v>162</v>
      </c>
      <c r="Y795" s="102"/>
      <c r="Z795" s="126">
        <v>2.2799999999999998</v>
      </c>
      <c r="AA795" s="55">
        <v>1.9E-2</v>
      </c>
      <c r="AB795" s="55">
        <v>6.7000000000000004E-2</v>
      </c>
      <c r="AC795" s="55">
        <v>0.112</v>
      </c>
      <c r="AD795" s="55">
        <v>0.158</v>
      </c>
      <c r="AE795" s="55">
        <v>0.20300000000000001</v>
      </c>
      <c r="AF795" s="24"/>
      <c r="AG795" s="24"/>
      <c r="AH795" s="24"/>
      <c r="AI795" s="24"/>
      <c r="AJ795" s="24"/>
      <c r="AK795" s="24"/>
      <c r="AL795" s="24"/>
      <c r="AM795" s="24"/>
      <c r="AN795" s="24"/>
    </row>
    <row r="796" spans="1:40" ht="16" thickBot="1" x14ac:dyDescent="0.35">
      <c r="A796" t="s">
        <v>133</v>
      </c>
      <c r="B796" s="5">
        <v>2.31</v>
      </c>
      <c r="C796" s="5">
        <f t="shared" si="39"/>
        <v>42.31</v>
      </c>
      <c r="D796" s="156"/>
      <c r="E796" s="156"/>
      <c r="F796" s="156">
        <v>1.9E-2</v>
      </c>
      <c r="G796" s="156">
        <v>6.7000000000000004E-2</v>
      </c>
      <c r="H796" s="156">
        <v>0.112</v>
      </c>
      <c r="I796" s="156">
        <v>0.158</v>
      </c>
      <c r="J796" s="156">
        <v>0.20300000000000001</v>
      </c>
      <c r="K796" s="156"/>
      <c r="L796" s="156"/>
      <c r="M796" s="156"/>
      <c r="N796" s="156"/>
      <c r="O796" s="156"/>
      <c r="P796" s="2" t="s">
        <v>162</v>
      </c>
      <c r="Y796" s="102"/>
      <c r="Z796" s="126">
        <v>2.29</v>
      </c>
      <c r="AA796" s="55">
        <v>1.9E-2</v>
      </c>
      <c r="AB796" s="55">
        <v>6.7000000000000004E-2</v>
      </c>
      <c r="AC796" s="55">
        <v>0.112</v>
      </c>
      <c r="AD796" s="55">
        <v>0.158</v>
      </c>
      <c r="AE796" s="55">
        <v>0.20300000000000001</v>
      </c>
      <c r="AF796" s="24"/>
      <c r="AG796" s="24"/>
      <c r="AH796" s="24"/>
      <c r="AI796" s="24"/>
      <c r="AJ796" s="24"/>
      <c r="AK796" s="24"/>
      <c r="AL796" s="24"/>
      <c r="AM796" s="24"/>
      <c r="AN796" s="24"/>
    </row>
    <row r="797" spans="1:40" ht="16" thickBot="1" x14ac:dyDescent="0.35">
      <c r="A797" t="s">
        <v>133</v>
      </c>
      <c r="B797" s="5">
        <v>2.3199999999999998</v>
      </c>
      <c r="C797" s="5">
        <f t="shared" si="39"/>
        <v>42.32</v>
      </c>
      <c r="D797" s="156"/>
      <c r="E797" s="156"/>
      <c r="F797" s="156">
        <v>1.9E-2</v>
      </c>
      <c r="G797" s="156">
        <v>6.7000000000000004E-2</v>
      </c>
      <c r="H797" s="156">
        <v>0.112</v>
      </c>
      <c r="I797" s="156">
        <v>0.158</v>
      </c>
      <c r="J797" s="156">
        <v>0.20300000000000001</v>
      </c>
      <c r="K797" s="156"/>
      <c r="L797" s="156"/>
      <c r="M797" s="156"/>
      <c r="N797" s="156"/>
      <c r="O797" s="156"/>
      <c r="P797" s="2" t="s">
        <v>162</v>
      </c>
      <c r="Y797" s="102"/>
      <c r="Z797" s="126">
        <v>2.2999999999999998</v>
      </c>
      <c r="AA797" s="55">
        <v>1.9E-2</v>
      </c>
      <c r="AB797" s="55">
        <v>6.7000000000000004E-2</v>
      </c>
      <c r="AC797" s="55">
        <v>0.112</v>
      </c>
      <c r="AD797" s="55">
        <v>0.158</v>
      </c>
      <c r="AE797" s="55">
        <v>0.20300000000000001</v>
      </c>
      <c r="AF797" s="24"/>
      <c r="AG797" s="24"/>
      <c r="AH797" s="24"/>
      <c r="AI797" s="24"/>
      <c r="AJ797" s="24"/>
      <c r="AK797" s="24"/>
      <c r="AL797" s="24"/>
      <c r="AM797" s="24"/>
      <c r="AN797" s="24"/>
    </row>
    <row r="798" spans="1:40" ht="16" thickBot="1" x14ac:dyDescent="0.35">
      <c r="A798" t="s">
        <v>133</v>
      </c>
      <c r="B798" s="5">
        <v>2.33</v>
      </c>
      <c r="C798" s="5">
        <f t="shared" si="39"/>
        <v>42.33</v>
      </c>
      <c r="D798" s="156"/>
      <c r="E798" s="156"/>
      <c r="F798" s="156">
        <v>1.9E-2</v>
      </c>
      <c r="G798" s="156">
        <v>6.7000000000000004E-2</v>
      </c>
      <c r="H798" s="156">
        <v>0.112</v>
      </c>
      <c r="I798" s="156">
        <v>0.158</v>
      </c>
      <c r="J798" s="156">
        <v>0.20300000000000001</v>
      </c>
      <c r="K798" s="156"/>
      <c r="L798" s="156"/>
      <c r="M798" s="156"/>
      <c r="N798" s="156"/>
      <c r="O798" s="156"/>
      <c r="P798" s="2" t="s">
        <v>162</v>
      </c>
      <c r="Y798" s="102"/>
      <c r="Z798" s="126">
        <v>2.31</v>
      </c>
      <c r="AA798" s="55">
        <v>1.9E-2</v>
      </c>
      <c r="AB798" s="55">
        <v>6.7000000000000004E-2</v>
      </c>
      <c r="AC798" s="55">
        <v>0.112</v>
      </c>
      <c r="AD798" s="55">
        <v>0.158</v>
      </c>
      <c r="AE798" s="55">
        <v>0.20300000000000001</v>
      </c>
      <c r="AF798" s="24"/>
      <c r="AG798" s="24"/>
      <c r="AH798" s="24"/>
      <c r="AI798" s="24"/>
      <c r="AJ798" s="24"/>
      <c r="AK798" s="24"/>
      <c r="AL798" s="24"/>
      <c r="AM798" s="24"/>
      <c r="AN798" s="24"/>
    </row>
    <row r="799" spans="1:40" ht="16" thickBot="1" x14ac:dyDescent="0.35">
      <c r="A799" t="s">
        <v>133</v>
      </c>
      <c r="B799" s="5">
        <v>2.34</v>
      </c>
      <c r="C799" s="5">
        <f t="shared" si="39"/>
        <v>42.34</v>
      </c>
      <c r="D799" s="156"/>
      <c r="E799" s="156"/>
      <c r="F799" s="156">
        <v>1.9E-2</v>
      </c>
      <c r="G799" s="156">
        <v>6.7000000000000004E-2</v>
      </c>
      <c r="H799" s="156">
        <v>0.112</v>
      </c>
      <c r="I799" s="156">
        <v>0.158</v>
      </c>
      <c r="J799" s="156">
        <v>0.20300000000000001</v>
      </c>
      <c r="K799" s="156"/>
      <c r="L799" s="156"/>
      <c r="M799" s="156"/>
      <c r="N799" s="156"/>
      <c r="O799" s="156"/>
      <c r="P799" s="2" t="s">
        <v>162</v>
      </c>
      <c r="Y799" s="102"/>
      <c r="Z799" s="126">
        <v>2.3199999999999998</v>
      </c>
      <c r="AA799" s="55">
        <v>1.9E-2</v>
      </c>
      <c r="AB799" s="55">
        <v>6.7000000000000004E-2</v>
      </c>
      <c r="AC799" s="55">
        <v>0.112</v>
      </c>
      <c r="AD799" s="55">
        <v>0.158</v>
      </c>
      <c r="AE799" s="55">
        <v>0.20300000000000001</v>
      </c>
      <c r="AF799" s="24"/>
      <c r="AG799" s="24"/>
      <c r="AH799" s="24"/>
      <c r="AI799" s="24"/>
      <c r="AJ799" s="24"/>
      <c r="AK799" s="24"/>
      <c r="AL799" s="24"/>
      <c r="AM799" s="24"/>
      <c r="AN799" s="24"/>
    </row>
    <row r="800" spans="1:40" ht="16" thickBot="1" x14ac:dyDescent="0.35">
      <c r="A800" t="s">
        <v>133</v>
      </c>
      <c r="B800" s="5">
        <v>2.35</v>
      </c>
      <c r="C800" s="5">
        <f t="shared" si="39"/>
        <v>42.35</v>
      </c>
      <c r="D800" s="156"/>
      <c r="E800" s="156"/>
      <c r="F800" s="156">
        <v>1.9E-2</v>
      </c>
      <c r="G800" s="156">
        <v>6.7000000000000004E-2</v>
      </c>
      <c r="H800" s="156">
        <v>0.112</v>
      </c>
      <c r="I800" s="156">
        <v>0.158</v>
      </c>
      <c r="J800" s="156">
        <v>0.20300000000000001</v>
      </c>
      <c r="K800" s="156"/>
      <c r="L800" s="156"/>
      <c r="M800" s="156"/>
      <c r="N800" s="156"/>
      <c r="O800" s="156"/>
      <c r="P800" s="2" t="s">
        <v>162</v>
      </c>
      <c r="Y800" s="102"/>
      <c r="Z800" s="126">
        <v>2.33</v>
      </c>
      <c r="AA800" s="55">
        <v>1.9E-2</v>
      </c>
      <c r="AB800" s="55">
        <v>6.7000000000000004E-2</v>
      </c>
      <c r="AC800" s="55">
        <v>0.112</v>
      </c>
      <c r="AD800" s="55">
        <v>0.158</v>
      </c>
      <c r="AE800" s="55">
        <v>0.20300000000000001</v>
      </c>
      <c r="AF800" s="24"/>
      <c r="AG800" s="24"/>
      <c r="AH800" s="24"/>
      <c r="AI800" s="24"/>
      <c r="AJ800" s="24"/>
      <c r="AK800" s="24"/>
      <c r="AL800" s="24"/>
      <c r="AM800" s="24"/>
      <c r="AN800" s="24"/>
    </row>
    <row r="801" spans="1:40" ht="16" thickBot="1" x14ac:dyDescent="0.35">
      <c r="A801" t="s">
        <v>133</v>
      </c>
      <c r="B801" s="5">
        <v>2.36</v>
      </c>
      <c r="C801" s="5">
        <f t="shared" si="39"/>
        <v>42.36</v>
      </c>
      <c r="D801" s="156"/>
      <c r="E801" s="156"/>
      <c r="F801" s="156">
        <v>1.9E-2</v>
      </c>
      <c r="G801" s="156">
        <v>6.7000000000000004E-2</v>
      </c>
      <c r="H801" s="156">
        <v>0.112</v>
      </c>
      <c r="I801" s="156">
        <v>0.158</v>
      </c>
      <c r="J801" s="156">
        <v>0.20300000000000001</v>
      </c>
      <c r="K801" s="156"/>
      <c r="L801" s="156"/>
      <c r="M801" s="156"/>
      <c r="N801" s="156"/>
      <c r="O801" s="156"/>
      <c r="P801" s="2" t="s">
        <v>162</v>
      </c>
      <c r="Y801" s="102"/>
      <c r="Z801" s="126">
        <v>2.34</v>
      </c>
      <c r="AA801" s="55">
        <v>1.9E-2</v>
      </c>
      <c r="AB801" s="55">
        <v>6.7000000000000004E-2</v>
      </c>
      <c r="AC801" s="55">
        <v>0.112</v>
      </c>
      <c r="AD801" s="55">
        <v>0.158</v>
      </c>
      <c r="AE801" s="55">
        <v>0.20300000000000001</v>
      </c>
      <c r="AF801" s="24"/>
      <c r="AG801" s="24"/>
      <c r="AH801" s="24"/>
      <c r="AI801" s="24"/>
      <c r="AJ801" s="24"/>
      <c r="AK801" s="24"/>
      <c r="AL801" s="24"/>
      <c r="AM801" s="24"/>
      <c r="AN801" s="24"/>
    </row>
    <row r="802" spans="1:40" ht="16" thickBot="1" x14ac:dyDescent="0.35">
      <c r="A802" t="s">
        <v>133</v>
      </c>
      <c r="B802" s="5">
        <v>2.37</v>
      </c>
      <c r="C802" s="5">
        <f t="shared" si="39"/>
        <v>42.37</v>
      </c>
      <c r="D802" s="156"/>
      <c r="E802" s="156"/>
      <c r="F802" s="156">
        <v>1.9E-2</v>
      </c>
      <c r="G802" s="156">
        <v>6.7000000000000004E-2</v>
      </c>
      <c r="H802" s="156">
        <v>0.112</v>
      </c>
      <c r="I802" s="156">
        <v>0.158</v>
      </c>
      <c r="J802" s="156">
        <v>0.20300000000000001</v>
      </c>
      <c r="K802" s="156"/>
      <c r="L802" s="156"/>
      <c r="M802" s="156"/>
      <c r="N802" s="156"/>
      <c r="O802" s="156"/>
      <c r="P802" s="2" t="s">
        <v>162</v>
      </c>
      <c r="Y802" s="102"/>
      <c r="Z802" s="126">
        <v>2.35</v>
      </c>
      <c r="AA802" s="55">
        <v>1.9E-2</v>
      </c>
      <c r="AB802" s="55">
        <v>6.7000000000000004E-2</v>
      </c>
      <c r="AC802" s="55">
        <v>0.112</v>
      </c>
      <c r="AD802" s="55">
        <v>0.158</v>
      </c>
      <c r="AE802" s="55">
        <v>0.20300000000000001</v>
      </c>
      <c r="AF802" s="24"/>
      <c r="AG802" s="24"/>
      <c r="AH802" s="24"/>
      <c r="AI802" s="24"/>
      <c r="AJ802" s="24"/>
      <c r="AK802" s="24"/>
      <c r="AL802" s="24"/>
      <c r="AM802" s="24"/>
      <c r="AN802" s="24"/>
    </row>
    <row r="803" spans="1:40" ht="16" thickBot="1" x14ac:dyDescent="0.35">
      <c r="A803" t="s">
        <v>133</v>
      </c>
      <c r="B803" s="5">
        <v>2.38</v>
      </c>
      <c r="C803" s="5">
        <f t="shared" si="39"/>
        <v>42.38</v>
      </c>
      <c r="D803" s="156"/>
      <c r="E803" s="156"/>
      <c r="F803" s="156">
        <v>1.9E-2</v>
      </c>
      <c r="G803" s="156">
        <v>6.7000000000000004E-2</v>
      </c>
      <c r="H803" s="156">
        <v>0.112</v>
      </c>
      <c r="I803" s="156">
        <v>0.158</v>
      </c>
      <c r="J803" s="156">
        <v>0.20300000000000001</v>
      </c>
      <c r="K803" s="156"/>
      <c r="L803" s="156"/>
      <c r="M803" s="156"/>
      <c r="N803" s="156"/>
      <c r="O803" s="156"/>
      <c r="P803" s="2" t="s">
        <v>162</v>
      </c>
      <c r="Y803" s="102"/>
      <c r="Z803" s="126">
        <v>2.36</v>
      </c>
      <c r="AA803" s="55">
        <v>1.9E-2</v>
      </c>
      <c r="AB803" s="55">
        <v>6.7000000000000004E-2</v>
      </c>
      <c r="AC803" s="55">
        <v>0.112</v>
      </c>
      <c r="AD803" s="55">
        <v>0.158</v>
      </c>
      <c r="AE803" s="55">
        <v>0.20300000000000001</v>
      </c>
      <c r="AF803" s="24"/>
      <c r="AG803" s="24"/>
      <c r="AH803" s="24"/>
      <c r="AI803" s="24"/>
      <c r="AJ803" s="24"/>
      <c r="AK803" s="24"/>
      <c r="AL803" s="24"/>
      <c r="AM803" s="24"/>
      <c r="AN803" s="24"/>
    </row>
    <row r="804" spans="1:40" ht="16" thickBot="1" x14ac:dyDescent="0.35">
      <c r="A804" t="s">
        <v>133</v>
      </c>
      <c r="B804" s="5">
        <v>2.39</v>
      </c>
      <c r="C804" s="5">
        <f t="shared" si="39"/>
        <v>42.39</v>
      </c>
      <c r="D804" s="156"/>
      <c r="E804" s="156"/>
      <c r="F804" s="156">
        <v>1.9E-2</v>
      </c>
      <c r="G804" s="156">
        <v>6.7000000000000004E-2</v>
      </c>
      <c r="H804" s="156">
        <v>0.112</v>
      </c>
      <c r="I804" s="156">
        <v>0.158</v>
      </c>
      <c r="J804" s="156">
        <v>0.20300000000000001</v>
      </c>
      <c r="K804" s="156"/>
      <c r="L804" s="156"/>
      <c r="M804" s="156"/>
      <c r="N804" s="156"/>
      <c r="O804" s="156"/>
      <c r="P804" s="2" t="s">
        <v>162</v>
      </c>
      <c r="Y804" s="102"/>
      <c r="Z804" s="126">
        <v>2.37</v>
      </c>
      <c r="AA804" s="55">
        <v>1.9E-2</v>
      </c>
      <c r="AB804" s="55">
        <v>6.7000000000000004E-2</v>
      </c>
      <c r="AC804" s="55">
        <v>0.112</v>
      </c>
      <c r="AD804" s="55">
        <v>0.158</v>
      </c>
      <c r="AE804" s="55">
        <v>0.20300000000000001</v>
      </c>
      <c r="AF804" s="24"/>
      <c r="AG804" s="24"/>
      <c r="AH804" s="24"/>
      <c r="AI804" s="24"/>
      <c r="AJ804" s="24"/>
      <c r="AK804" s="24"/>
      <c r="AL804" s="24"/>
      <c r="AM804" s="24"/>
      <c r="AN804" s="24"/>
    </row>
    <row r="805" spans="1:40" ht="16" thickBot="1" x14ac:dyDescent="0.35">
      <c r="A805" t="s">
        <v>133</v>
      </c>
      <c r="B805" s="5">
        <v>2.4</v>
      </c>
      <c r="C805" s="5">
        <f t="shared" si="39"/>
        <v>42.4</v>
      </c>
      <c r="D805" s="156"/>
      <c r="E805" s="156"/>
      <c r="F805" s="156">
        <v>1.9E-2</v>
      </c>
      <c r="G805" s="156">
        <v>6.7000000000000004E-2</v>
      </c>
      <c r="H805" s="156">
        <v>0.112</v>
      </c>
      <c r="I805" s="156">
        <v>0.158</v>
      </c>
      <c r="J805" s="156">
        <v>0.20300000000000001</v>
      </c>
      <c r="K805" s="156"/>
      <c r="L805" s="156"/>
      <c r="M805" s="156"/>
      <c r="N805" s="156"/>
      <c r="O805" s="156"/>
      <c r="P805" s="2" t="s">
        <v>162</v>
      </c>
      <c r="Y805" s="102"/>
      <c r="Z805" s="126">
        <v>2.38</v>
      </c>
      <c r="AA805" s="55">
        <v>1.9E-2</v>
      </c>
      <c r="AB805" s="55">
        <v>6.7000000000000004E-2</v>
      </c>
      <c r="AC805" s="55">
        <v>0.112</v>
      </c>
      <c r="AD805" s="55">
        <v>0.158</v>
      </c>
      <c r="AE805" s="55">
        <v>0.20300000000000001</v>
      </c>
      <c r="AF805" s="24"/>
      <c r="AG805" s="24"/>
      <c r="AH805" s="24"/>
      <c r="AI805" s="24"/>
      <c r="AJ805" s="24"/>
      <c r="AK805" s="24"/>
      <c r="AL805" s="24"/>
      <c r="AM805" s="24"/>
      <c r="AN805" s="24"/>
    </row>
    <row r="806" spans="1:40" ht="16" thickBot="1" x14ac:dyDescent="0.35">
      <c r="A806" t="s">
        <v>133</v>
      </c>
      <c r="B806" s="5">
        <v>2.41</v>
      </c>
      <c r="C806" s="5">
        <f t="shared" si="39"/>
        <v>42.41</v>
      </c>
      <c r="D806" s="156"/>
      <c r="E806" s="156"/>
      <c r="F806" s="156">
        <v>1.9E-2</v>
      </c>
      <c r="G806" s="156">
        <v>6.7000000000000004E-2</v>
      </c>
      <c r="H806" s="156">
        <v>0.112</v>
      </c>
      <c r="I806" s="156">
        <v>0.158</v>
      </c>
      <c r="J806" s="156">
        <v>0.20300000000000001</v>
      </c>
      <c r="K806" s="156"/>
      <c r="L806" s="156"/>
      <c r="M806" s="156"/>
      <c r="N806" s="156"/>
      <c r="O806" s="156"/>
      <c r="P806" s="2" t="s">
        <v>162</v>
      </c>
      <c r="Y806" s="102"/>
      <c r="Z806" s="126">
        <v>2.39</v>
      </c>
      <c r="AA806" s="55">
        <v>1.9E-2</v>
      </c>
      <c r="AB806" s="55">
        <v>6.7000000000000004E-2</v>
      </c>
      <c r="AC806" s="55">
        <v>0.112</v>
      </c>
      <c r="AD806" s="55">
        <v>0.158</v>
      </c>
      <c r="AE806" s="55">
        <v>0.20300000000000001</v>
      </c>
      <c r="AF806" s="24"/>
      <c r="AG806" s="24"/>
      <c r="AH806" s="24"/>
      <c r="AI806" s="24"/>
      <c r="AJ806" s="24"/>
      <c r="AK806" s="24"/>
      <c r="AL806" s="24"/>
      <c r="AM806" s="24"/>
      <c r="AN806" s="24"/>
    </row>
    <row r="807" spans="1:40" ht="16" thickBot="1" x14ac:dyDescent="0.35">
      <c r="A807" t="s">
        <v>133</v>
      </c>
      <c r="B807" s="5">
        <v>2.42</v>
      </c>
      <c r="C807" s="5">
        <f t="shared" si="39"/>
        <v>42.42</v>
      </c>
      <c r="D807" s="156"/>
      <c r="E807" s="156"/>
      <c r="F807" s="156">
        <v>1.9E-2</v>
      </c>
      <c r="G807" s="156">
        <v>6.7000000000000004E-2</v>
      </c>
      <c r="H807" s="156">
        <v>0.112</v>
      </c>
      <c r="I807" s="156">
        <v>0.158</v>
      </c>
      <c r="J807" s="156">
        <v>0.20300000000000001</v>
      </c>
      <c r="K807" s="156"/>
      <c r="L807" s="156"/>
      <c r="M807" s="156"/>
      <c r="N807" s="156"/>
      <c r="O807" s="156"/>
      <c r="P807" s="2" t="s">
        <v>162</v>
      </c>
      <c r="Y807" s="102"/>
      <c r="Z807" s="126">
        <v>2.4</v>
      </c>
      <c r="AA807" s="55">
        <v>1.9E-2</v>
      </c>
      <c r="AB807" s="55">
        <v>6.7000000000000004E-2</v>
      </c>
      <c r="AC807" s="55">
        <v>0.112</v>
      </c>
      <c r="AD807" s="55">
        <v>0.158</v>
      </c>
      <c r="AE807" s="55">
        <v>0.20300000000000001</v>
      </c>
      <c r="AF807" s="24"/>
      <c r="AG807" s="24"/>
      <c r="AH807" s="24"/>
      <c r="AI807" s="24"/>
      <c r="AJ807" s="24"/>
      <c r="AK807" s="24"/>
      <c r="AL807" s="24"/>
      <c r="AM807" s="24"/>
      <c r="AN807" s="24"/>
    </row>
    <row r="808" spans="1:40" ht="16" thickBot="1" x14ac:dyDescent="0.35">
      <c r="A808" t="s">
        <v>133</v>
      </c>
      <c r="B808" s="5">
        <v>2.4300000000000002</v>
      </c>
      <c r="C808" s="5">
        <f t="shared" si="39"/>
        <v>42.43</v>
      </c>
      <c r="D808" s="156"/>
      <c r="E808" s="156"/>
      <c r="F808" s="156">
        <v>1.9E-2</v>
      </c>
      <c r="G808" s="156">
        <v>6.7000000000000004E-2</v>
      </c>
      <c r="H808" s="156">
        <v>0.112</v>
      </c>
      <c r="I808" s="156">
        <v>0.158</v>
      </c>
      <c r="J808" s="156">
        <v>0.20300000000000001</v>
      </c>
      <c r="K808" s="156"/>
      <c r="L808" s="156"/>
      <c r="M808" s="156"/>
      <c r="N808" s="156"/>
      <c r="O808" s="156"/>
      <c r="P808" s="2" t="s">
        <v>162</v>
      </c>
      <c r="Y808" s="102"/>
      <c r="Z808" s="126">
        <v>2.41</v>
      </c>
      <c r="AA808" s="55">
        <v>1.9E-2</v>
      </c>
      <c r="AB808" s="55">
        <v>6.7000000000000004E-2</v>
      </c>
      <c r="AC808" s="55">
        <v>0.112</v>
      </c>
      <c r="AD808" s="55">
        <v>0.158</v>
      </c>
      <c r="AE808" s="55">
        <v>0.20300000000000001</v>
      </c>
      <c r="AF808" s="24"/>
      <c r="AG808" s="24"/>
      <c r="AH808" s="24"/>
      <c r="AI808" s="24"/>
      <c r="AJ808" s="24"/>
      <c r="AK808" s="24"/>
      <c r="AL808" s="24"/>
      <c r="AM808" s="24"/>
      <c r="AN808" s="24"/>
    </row>
    <row r="809" spans="1:40" ht="16" thickBot="1" x14ac:dyDescent="0.35">
      <c r="A809" t="s">
        <v>133</v>
      </c>
      <c r="B809" s="5">
        <v>2.44</v>
      </c>
      <c r="C809" s="5">
        <f t="shared" si="39"/>
        <v>42.44</v>
      </c>
      <c r="D809" s="156"/>
      <c r="E809" s="156"/>
      <c r="F809" s="156">
        <v>1.9E-2</v>
      </c>
      <c r="G809" s="156">
        <v>6.7000000000000004E-2</v>
      </c>
      <c r="H809" s="156">
        <v>0.112</v>
      </c>
      <c r="I809" s="156">
        <v>0.158</v>
      </c>
      <c r="J809" s="156">
        <v>0.20300000000000001</v>
      </c>
      <c r="K809" s="156"/>
      <c r="L809" s="156"/>
      <c r="M809" s="156"/>
      <c r="N809" s="156"/>
      <c r="O809" s="156"/>
      <c r="P809" s="2" t="s">
        <v>162</v>
      </c>
      <c r="Y809" s="102"/>
      <c r="Z809" s="126">
        <v>2.42</v>
      </c>
      <c r="AA809" s="55">
        <v>1.9E-2</v>
      </c>
      <c r="AB809" s="55">
        <v>6.7000000000000004E-2</v>
      </c>
      <c r="AC809" s="55">
        <v>0.112</v>
      </c>
      <c r="AD809" s="55">
        <v>0.158</v>
      </c>
      <c r="AE809" s="55">
        <v>0.20300000000000001</v>
      </c>
      <c r="AF809" s="24"/>
      <c r="AG809" s="24"/>
      <c r="AH809" s="24"/>
      <c r="AI809" s="24"/>
      <c r="AJ809" s="24"/>
      <c r="AK809" s="24"/>
      <c r="AL809" s="24"/>
      <c r="AM809" s="24"/>
      <c r="AN809" s="24"/>
    </row>
    <row r="810" spans="1:40" ht="16" thickBot="1" x14ac:dyDescent="0.35">
      <c r="A810" t="s">
        <v>133</v>
      </c>
      <c r="B810" s="5">
        <v>2.4500000000000002</v>
      </c>
      <c r="C810" s="5">
        <f t="shared" ref="C810:C865" si="40">VALUE(SUBSTITUTE(4&amp;B810," ",""))</f>
        <v>42.45</v>
      </c>
      <c r="D810" s="156"/>
      <c r="E810" s="156"/>
      <c r="F810" s="156">
        <v>1.9E-2</v>
      </c>
      <c r="G810" s="156">
        <v>6.7000000000000004E-2</v>
      </c>
      <c r="H810" s="156">
        <v>0.112</v>
      </c>
      <c r="I810" s="156">
        <v>0.158</v>
      </c>
      <c r="J810" s="156">
        <v>0.20300000000000001</v>
      </c>
      <c r="K810" s="156"/>
      <c r="L810" s="156"/>
      <c r="M810" s="156"/>
      <c r="N810" s="156"/>
      <c r="O810" s="156"/>
      <c r="P810" s="2" t="s">
        <v>162</v>
      </c>
      <c r="Y810" s="102"/>
      <c r="Z810" s="126">
        <v>2.4300000000000002</v>
      </c>
      <c r="AA810" s="55">
        <v>1.9E-2</v>
      </c>
      <c r="AB810" s="55">
        <v>6.7000000000000004E-2</v>
      </c>
      <c r="AC810" s="55">
        <v>0.112</v>
      </c>
      <c r="AD810" s="55">
        <v>0.158</v>
      </c>
      <c r="AE810" s="55">
        <v>0.20300000000000001</v>
      </c>
      <c r="AF810" s="24"/>
      <c r="AG810" s="24"/>
      <c r="AH810" s="24"/>
      <c r="AI810" s="24"/>
      <c r="AJ810" s="24"/>
      <c r="AK810" s="24"/>
      <c r="AL810" s="24"/>
      <c r="AM810" s="24"/>
      <c r="AN810" s="24"/>
    </row>
    <row r="811" spans="1:40" ht="16" thickBot="1" x14ac:dyDescent="0.35">
      <c r="A811" t="s">
        <v>133</v>
      </c>
      <c r="B811" s="5">
        <v>2.46</v>
      </c>
      <c r="C811" s="5">
        <f t="shared" si="40"/>
        <v>42.46</v>
      </c>
      <c r="D811" s="156"/>
      <c r="E811" s="156"/>
      <c r="F811" s="156">
        <v>1.9E-2</v>
      </c>
      <c r="G811" s="156">
        <v>6.7000000000000004E-2</v>
      </c>
      <c r="H811" s="156">
        <v>0.112</v>
      </c>
      <c r="I811" s="156">
        <v>0.158</v>
      </c>
      <c r="J811" s="156">
        <v>0.20300000000000001</v>
      </c>
      <c r="K811" s="156"/>
      <c r="L811" s="156"/>
      <c r="M811" s="156"/>
      <c r="N811" s="156"/>
      <c r="O811" s="156"/>
      <c r="P811" s="2" t="s">
        <v>162</v>
      </c>
      <c r="Y811" s="102"/>
      <c r="Z811" s="126">
        <v>2.44</v>
      </c>
      <c r="AA811" s="55">
        <v>1.9E-2</v>
      </c>
      <c r="AB811" s="55">
        <v>6.7000000000000004E-2</v>
      </c>
      <c r="AC811" s="55">
        <v>0.112</v>
      </c>
      <c r="AD811" s="55">
        <v>0.158</v>
      </c>
      <c r="AE811" s="55">
        <v>0.20300000000000001</v>
      </c>
      <c r="AF811" s="24"/>
      <c r="AG811" s="24"/>
      <c r="AH811" s="24"/>
      <c r="AI811" s="24"/>
      <c r="AJ811" s="24"/>
      <c r="AK811" s="24"/>
      <c r="AL811" s="24"/>
      <c r="AM811" s="24"/>
      <c r="AN811" s="24"/>
    </row>
    <row r="812" spans="1:40" ht="16" thickBot="1" x14ac:dyDescent="0.35">
      <c r="A812" t="s">
        <v>133</v>
      </c>
      <c r="B812" s="5">
        <v>2.4700000000000002</v>
      </c>
      <c r="C812" s="5">
        <f t="shared" si="40"/>
        <v>42.47</v>
      </c>
      <c r="D812" s="156"/>
      <c r="E812" s="156"/>
      <c r="F812" s="156">
        <v>1.9E-2</v>
      </c>
      <c r="G812" s="156">
        <v>6.7000000000000004E-2</v>
      </c>
      <c r="H812" s="156">
        <v>0.112</v>
      </c>
      <c r="I812" s="156">
        <v>0.158</v>
      </c>
      <c r="J812" s="156">
        <v>0.20300000000000001</v>
      </c>
      <c r="K812" s="156"/>
      <c r="L812" s="156"/>
      <c r="M812" s="156"/>
      <c r="N812" s="156"/>
      <c r="O812" s="156"/>
      <c r="P812" s="2" t="s">
        <v>162</v>
      </c>
      <c r="Y812" s="102"/>
      <c r="Z812" s="126">
        <v>2.4500000000000002</v>
      </c>
      <c r="AA812" s="55">
        <v>1.9E-2</v>
      </c>
      <c r="AB812" s="55">
        <v>6.7000000000000004E-2</v>
      </c>
      <c r="AC812" s="55">
        <v>0.112</v>
      </c>
      <c r="AD812" s="55">
        <v>0.158</v>
      </c>
      <c r="AE812" s="55">
        <v>0.20300000000000001</v>
      </c>
      <c r="AF812" s="24"/>
      <c r="AG812" s="24"/>
      <c r="AH812" s="24"/>
      <c r="AI812" s="24"/>
      <c r="AJ812" s="24"/>
      <c r="AK812" s="24"/>
      <c r="AL812" s="24"/>
      <c r="AM812" s="24"/>
      <c r="AN812" s="24"/>
    </row>
    <row r="813" spans="1:40" ht="16" thickBot="1" x14ac:dyDescent="0.35">
      <c r="A813" t="s">
        <v>133</v>
      </c>
      <c r="B813" s="5">
        <v>2.48</v>
      </c>
      <c r="C813" s="5">
        <f t="shared" si="40"/>
        <v>42.48</v>
      </c>
      <c r="D813" s="156"/>
      <c r="E813" s="156"/>
      <c r="F813" s="156">
        <v>1.9E-2</v>
      </c>
      <c r="G813" s="156">
        <v>6.7000000000000004E-2</v>
      </c>
      <c r="H813" s="156">
        <v>0.112</v>
      </c>
      <c r="I813" s="156">
        <v>0.158</v>
      </c>
      <c r="J813" s="156">
        <v>0.20300000000000001</v>
      </c>
      <c r="K813" s="156"/>
      <c r="L813" s="156"/>
      <c r="M813" s="156"/>
      <c r="N813" s="156"/>
      <c r="O813" s="156"/>
      <c r="P813" s="2" t="s">
        <v>162</v>
      </c>
      <c r="Y813" s="102"/>
      <c r="Z813" s="126">
        <v>2.46</v>
      </c>
      <c r="AA813" s="55">
        <v>1.9E-2</v>
      </c>
      <c r="AB813" s="55">
        <v>6.7000000000000004E-2</v>
      </c>
      <c r="AC813" s="55">
        <v>0.112</v>
      </c>
      <c r="AD813" s="55">
        <v>0.158</v>
      </c>
      <c r="AE813" s="55">
        <v>0.20300000000000001</v>
      </c>
      <c r="AF813" s="24"/>
      <c r="AG813" s="24"/>
      <c r="AH813" s="24"/>
      <c r="AI813" s="24"/>
      <c r="AJ813" s="24"/>
      <c r="AK813" s="24"/>
      <c r="AL813" s="24"/>
      <c r="AM813" s="24"/>
      <c r="AN813" s="24"/>
    </row>
    <row r="814" spans="1:40" ht="16" thickBot="1" x14ac:dyDescent="0.35">
      <c r="A814" t="s">
        <v>133</v>
      </c>
      <c r="B814" s="5">
        <v>2.4900000000000002</v>
      </c>
      <c r="C814" s="5">
        <f t="shared" si="40"/>
        <v>42.49</v>
      </c>
      <c r="D814" s="156"/>
      <c r="E814" s="156"/>
      <c r="F814" s="156">
        <v>1.9E-2</v>
      </c>
      <c r="G814" s="156">
        <v>6.7000000000000004E-2</v>
      </c>
      <c r="H814" s="156">
        <v>0.112</v>
      </c>
      <c r="I814" s="156">
        <v>0.158</v>
      </c>
      <c r="J814" s="156">
        <v>0.20300000000000001</v>
      </c>
      <c r="K814" s="156"/>
      <c r="L814" s="156"/>
      <c r="M814" s="156"/>
      <c r="N814" s="156"/>
      <c r="O814" s="156"/>
      <c r="P814" s="2" t="s">
        <v>162</v>
      </c>
      <c r="Y814" s="101"/>
      <c r="Z814" s="126">
        <v>2.4700000000000002</v>
      </c>
      <c r="AA814" s="55">
        <v>1.9E-2</v>
      </c>
      <c r="AB814" s="55">
        <v>6.7000000000000004E-2</v>
      </c>
      <c r="AC814" s="55">
        <v>0.112</v>
      </c>
      <c r="AD814" s="55">
        <v>0.158</v>
      </c>
      <c r="AE814" s="55">
        <v>0.20300000000000001</v>
      </c>
      <c r="AF814" s="24"/>
      <c r="AG814" s="24"/>
      <c r="AH814" s="24"/>
      <c r="AI814" s="24"/>
      <c r="AJ814" s="24"/>
      <c r="AK814" s="24"/>
      <c r="AL814" s="24"/>
      <c r="AM814" s="24"/>
      <c r="AN814" s="24"/>
    </row>
    <row r="815" spans="1:40" ht="16" thickBot="1" x14ac:dyDescent="0.35">
      <c r="A815" t="s">
        <v>133</v>
      </c>
      <c r="B815" s="5">
        <v>2.5</v>
      </c>
      <c r="C815" s="5">
        <f t="shared" si="40"/>
        <v>42.5</v>
      </c>
      <c r="D815" s="156"/>
      <c r="E815" s="156"/>
      <c r="F815" s="156">
        <v>1.9E-2</v>
      </c>
      <c r="G815" s="156">
        <v>6.7000000000000004E-2</v>
      </c>
      <c r="H815" s="156">
        <v>0.112</v>
      </c>
      <c r="I815" s="156">
        <v>0.158</v>
      </c>
      <c r="J815" s="156">
        <v>0.20300000000000001</v>
      </c>
      <c r="K815" s="156"/>
      <c r="L815" s="156"/>
      <c r="M815" s="156"/>
      <c r="N815" s="156"/>
      <c r="O815" s="156"/>
      <c r="P815" s="2" t="s">
        <v>162</v>
      </c>
      <c r="Y815" s="22"/>
      <c r="Z815" s="126">
        <v>2.48</v>
      </c>
      <c r="AA815" s="55">
        <v>1.9E-2</v>
      </c>
      <c r="AB815" s="55">
        <v>6.7000000000000004E-2</v>
      </c>
      <c r="AC815" s="55">
        <v>0.112</v>
      </c>
      <c r="AD815" s="55">
        <v>0.158</v>
      </c>
      <c r="AE815" s="55">
        <v>0.20300000000000001</v>
      </c>
      <c r="AF815" s="24"/>
      <c r="AG815" s="24"/>
      <c r="AH815" s="24"/>
      <c r="AI815" s="24"/>
      <c r="AJ815" s="24"/>
      <c r="AK815" s="24"/>
      <c r="AL815" s="24"/>
      <c r="AM815" s="24"/>
      <c r="AN815" s="24"/>
    </row>
    <row r="816" spans="1:40" ht="16" thickBot="1" x14ac:dyDescent="0.35">
      <c r="A816" t="s">
        <v>133</v>
      </c>
      <c r="B816" s="5">
        <v>2.5099999999999998</v>
      </c>
      <c r="C816" s="5">
        <f t="shared" si="40"/>
        <v>42.51</v>
      </c>
      <c r="D816" s="156"/>
      <c r="E816" s="156"/>
      <c r="F816" s="156">
        <v>1.9E-2</v>
      </c>
      <c r="G816" s="156">
        <v>6.7000000000000004E-2</v>
      </c>
      <c r="H816" s="156">
        <v>0.112</v>
      </c>
      <c r="I816" s="156">
        <v>0.158</v>
      </c>
      <c r="J816" s="156">
        <v>0.20300000000000001</v>
      </c>
      <c r="K816" s="156"/>
      <c r="L816" s="156"/>
      <c r="M816" s="156"/>
      <c r="N816" s="156"/>
      <c r="O816" s="156"/>
      <c r="P816" s="2" t="s">
        <v>162</v>
      </c>
      <c r="Y816" s="22"/>
      <c r="Z816" s="126">
        <v>2.4900000000000002</v>
      </c>
      <c r="AA816" s="55">
        <v>1.9E-2</v>
      </c>
      <c r="AB816" s="55">
        <v>6.7000000000000004E-2</v>
      </c>
      <c r="AC816" s="55">
        <v>0.112</v>
      </c>
      <c r="AD816" s="55">
        <v>0.158</v>
      </c>
      <c r="AE816" s="55">
        <v>0.20300000000000001</v>
      </c>
      <c r="AF816" s="24"/>
      <c r="AG816" s="24"/>
      <c r="AH816" s="24"/>
      <c r="AI816" s="24"/>
      <c r="AJ816" s="24"/>
      <c r="AK816" s="24"/>
      <c r="AL816" s="24"/>
      <c r="AM816" s="24"/>
      <c r="AN816" s="24"/>
    </row>
    <row r="817" spans="1:40" ht="16" thickBot="1" x14ac:dyDescent="0.35">
      <c r="A817" t="s">
        <v>133</v>
      </c>
      <c r="B817" s="5">
        <v>2.52</v>
      </c>
      <c r="C817" s="5">
        <f t="shared" si="40"/>
        <v>42.52</v>
      </c>
      <c r="D817" s="156"/>
      <c r="E817" s="156"/>
      <c r="F817" s="156">
        <v>1.9E-2</v>
      </c>
      <c r="G817" s="156">
        <v>6.7000000000000004E-2</v>
      </c>
      <c r="H817" s="156">
        <v>0.112</v>
      </c>
      <c r="I817" s="156">
        <v>0.158</v>
      </c>
      <c r="J817" s="156">
        <v>0.20300000000000001</v>
      </c>
      <c r="K817" s="156"/>
      <c r="L817" s="156"/>
      <c r="M817" s="156"/>
      <c r="N817" s="156"/>
      <c r="O817" s="156"/>
      <c r="P817" s="2" t="s">
        <v>162</v>
      </c>
      <c r="Y817" s="22"/>
      <c r="Z817" s="126">
        <v>2.5</v>
      </c>
      <c r="AA817" s="55">
        <v>1.9E-2</v>
      </c>
      <c r="AB817" s="55">
        <v>6.7000000000000004E-2</v>
      </c>
      <c r="AC817" s="55">
        <v>0.112</v>
      </c>
      <c r="AD817" s="55">
        <v>0.158</v>
      </c>
      <c r="AE817" s="55">
        <v>0.20300000000000001</v>
      </c>
      <c r="AF817" s="24"/>
      <c r="AG817" s="24"/>
      <c r="AH817" s="24"/>
      <c r="AI817" s="24"/>
      <c r="AJ817" s="24"/>
      <c r="AK817" s="24"/>
      <c r="AL817" s="24"/>
      <c r="AM817" s="24"/>
      <c r="AN817" s="24"/>
    </row>
    <row r="818" spans="1:40" ht="16" thickBot="1" x14ac:dyDescent="0.35">
      <c r="A818" t="s">
        <v>133</v>
      </c>
      <c r="B818" s="5">
        <v>2.5299999999999998</v>
      </c>
      <c r="C818" s="5">
        <f t="shared" si="40"/>
        <v>42.53</v>
      </c>
      <c r="D818" s="156"/>
      <c r="E818" s="156"/>
      <c r="F818" s="156">
        <v>1.9E-2</v>
      </c>
      <c r="G818" s="156">
        <v>6.7000000000000004E-2</v>
      </c>
      <c r="H818" s="156">
        <v>0.112</v>
      </c>
      <c r="I818" s="156">
        <v>0.158</v>
      </c>
      <c r="J818" s="156">
        <v>0.20300000000000001</v>
      </c>
      <c r="K818" s="156"/>
      <c r="L818" s="156"/>
      <c r="M818" s="156"/>
      <c r="N818" s="156"/>
      <c r="O818" s="156"/>
      <c r="P818" s="2" t="s">
        <v>162</v>
      </c>
      <c r="Y818" s="22"/>
      <c r="Z818" s="126">
        <v>2.5099999999999998</v>
      </c>
      <c r="AA818" s="55">
        <v>1.9E-2</v>
      </c>
      <c r="AB818" s="55">
        <v>6.7000000000000004E-2</v>
      </c>
      <c r="AC818" s="55">
        <v>0.112</v>
      </c>
      <c r="AD818" s="55">
        <v>0.158</v>
      </c>
      <c r="AE818" s="55">
        <v>0.20300000000000001</v>
      </c>
      <c r="AF818" s="24"/>
      <c r="AG818" s="24"/>
      <c r="AH818" s="24"/>
      <c r="AI818" s="24"/>
      <c r="AJ818" s="24"/>
      <c r="AK818" s="24"/>
      <c r="AL818" s="24"/>
      <c r="AM818" s="24"/>
      <c r="AN818" s="24"/>
    </row>
    <row r="819" spans="1:40" ht="16" thickBot="1" x14ac:dyDescent="0.35">
      <c r="A819" t="s">
        <v>133</v>
      </c>
      <c r="B819" s="5">
        <v>2.54</v>
      </c>
      <c r="C819" s="5">
        <f t="shared" si="40"/>
        <v>42.54</v>
      </c>
      <c r="D819" s="156"/>
      <c r="E819" s="156"/>
      <c r="F819" s="156">
        <v>1.9E-2</v>
      </c>
      <c r="G819" s="156">
        <v>6.7000000000000004E-2</v>
      </c>
      <c r="H819" s="156">
        <v>0.112</v>
      </c>
      <c r="I819" s="156">
        <v>0.158</v>
      </c>
      <c r="J819" s="156">
        <v>0.20300000000000001</v>
      </c>
      <c r="K819" s="156"/>
      <c r="L819" s="156"/>
      <c r="M819" s="156"/>
      <c r="N819" s="156"/>
      <c r="O819" s="156"/>
      <c r="P819" s="2" t="s">
        <v>162</v>
      </c>
      <c r="Y819" s="22"/>
      <c r="Z819" s="126">
        <v>2.52</v>
      </c>
      <c r="AA819" s="55">
        <v>1.9E-2</v>
      </c>
      <c r="AB819" s="55">
        <v>6.7000000000000004E-2</v>
      </c>
      <c r="AC819" s="55">
        <v>0.112</v>
      </c>
      <c r="AD819" s="55">
        <v>0.158</v>
      </c>
      <c r="AE819" s="55">
        <v>0.20300000000000001</v>
      </c>
      <c r="AF819" s="24"/>
      <c r="AG819" s="24"/>
      <c r="AH819" s="24"/>
      <c r="AI819" s="24"/>
      <c r="AJ819" s="24"/>
      <c r="AK819" s="24"/>
      <c r="AL819" s="24"/>
      <c r="AM819" s="24"/>
      <c r="AN819" s="24"/>
    </row>
    <row r="820" spans="1:40" ht="16" thickBot="1" x14ac:dyDescent="0.35">
      <c r="A820" t="s">
        <v>133</v>
      </c>
      <c r="B820" s="5">
        <v>2.5499999999999998</v>
      </c>
      <c r="C820" s="5">
        <f t="shared" si="40"/>
        <v>42.55</v>
      </c>
      <c r="D820" s="156"/>
      <c r="E820" s="156"/>
      <c r="F820" s="156">
        <v>1.9E-2</v>
      </c>
      <c r="G820" s="156">
        <v>6.7000000000000004E-2</v>
      </c>
      <c r="H820" s="156">
        <v>0.112</v>
      </c>
      <c r="I820" s="156">
        <v>0.158</v>
      </c>
      <c r="J820" s="156">
        <v>0.20300000000000001</v>
      </c>
      <c r="K820" s="156"/>
      <c r="L820" s="156"/>
      <c r="M820" s="156"/>
      <c r="N820" s="156"/>
      <c r="O820" s="156"/>
      <c r="P820" s="2" t="s">
        <v>162</v>
      </c>
      <c r="Y820" s="22"/>
      <c r="Z820" s="126">
        <v>2.5299999999999998</v>
      </c>
      <c r="AA820" s="55">
        <v>1.9E-2</v>
      </c>
      <c r="AB820" s="55">
        <v>6.7000000000000004E-2</v>
      </c>
      <c r="AC820" s="55">
        <v>0.112</v>
      </c>
      <c r="AD820" s="55">
        <v>0.158</v>
      </c>
      <c r="AE820" s="55">
        <v>0.20300000000000001</v>
      </c>
      <c r="AF820" s="24"/>
      <c r="AG820" s="24"/>
      <c r="AH820" s="24"/>
      <c r="AI820" s="24"/>
      <c r="AJ820" s="24"/>
      <c r="AK820" s="24"/>
      <c r="AL820" s="24"/>
      <c r="AM820" s="24"/>
      <c r="AN820" s="24"/>
    </row>
    <row r="821" spans="1:40" ht="16" thickBot="1" x14ac:dyDescent="0.35">
      <c r="A821" t="s">
        <v>133</v>
      </c>
      <c r="B821" s="5">
        <v>2.56</v>
      </c>
      <c r="C821" s="5">
        <f t="shared" si="40"/>
        <v>42.56</v>
      </c>
      <c r="D821" s="156"/>
      <c r="E821" s="156"/>
      <c r="F821" s="156">
        <v>1.9E-2</v>
      </c>
      <c r="G821" s="156">
        <v>6.7000000000000004E-2</v>
      </c>
      <c r="H821" s="156">
        <v>0.112</v>
      </c>
      <c r="I821" s="156">
        <v>0.158</v>
      </c>
      <c r="J821" s="156">
        <v>0.20300000000000001</v>
      </c>
      <c r="K821" s="156"/>
      <c r="L821" s="156"/>
      <c r="M821" s="156"/>
      <c r="N821" s="156"/>
      <c r="O821" s="156"/>
      <c r="P821" s="2" t="s">
        <v>162</v>
      </c>
      <c r="Y821" s="22"/>
      <c r="Z821" s="126">
        <v>2.54</v>
      </c>
      <c r="AA821" s="55">
        <v>1.9E-2</v>
      </c>
      <c r="AB821" s="55">
        <v>6.7000000000000004E-2</v>
      </c>
      <c r="AC821" s="55">
        <v>0.112</v>
      </c>
      <c r="AD821" s="55">
        <v>0.158</v>
      </c>
      <c r="AE821" s="55">
        <v>0.20300000000000001</v>
      </c>
      <c r="AF821" s="24"/>
      <c r="AG821" s="24"/>
      <c r="AH821" s="24"/>
      <c r="AI821" s="24"/>
      <c r="AJ821" s="24"/>
      <c r="AK821" s="24"/>
      <c r="AL821" s="24"/>
      <c r="AM821" s="24"/>
      <c r="AN821" s="24"/>
    </row>
    <row r="822" spans="1:40" ht="16" thickBot="1" x14ac:dyDescent="0.35">
      <c r="A822" t="s">
        <v>133</v>
      </c>
      <c r="B822" s="5">
        <v>2.57</v>
      </c>
      <c r="C822" s="5">
        <f t="shared" si="40"/>
        <v>42.57</v>
      </c>
      <c r="D822" s="156"/>
      <c r="E822" s="156"/>
      <c r="F822" s="156">
        <v>1.9E-2</v>
      </c>
      <c r="G822" s="156">
        <v>6.7000000000000004E-2</v>
      </c>
      <c r="H822" s="156">
        <v>0.112</v>
      </c>
      <c r="I822" s="156">
        <v>0.158</v>
      </c>
      <c r="J822" s="156">
        <v>0.20300000000000001</v>
      </c>
      <c r="K822" s="156"/>
      <c r="L822" s="156"/>
      <c r="M822" s="156"/>
      <c r="N822" s="156"/>
      <c r="O822" s="156"/>
      <c r="P822" s="2" t="s">
        <v>162</v>
      </c>
      <c r="Y822" s="22"/>
      <c r="Z822" s="126">
        <v>2.5499999999999998</v>
      </c>
      <c r="AA822" s="55">
        <v>1.9E-2</v>
      </c>
      <c r="AB822" s="55">
        <v>6.7000000000000004E-2</v>
      </c>
      <c r="AC822" s="55">
        <v>0.112</v>
      </c>
      <c r="AD822" s="55">
        <v>0.158</v>
      </c>
      <c r="AE822" s="55">
        <v>0.20300000000000001</v>
      </c>
      <c r="AF822" s="24"/>
      <c r="AG822" s="24"/>
      <c r="AH822" s="24"/>
      <c r="AI822" s="24"/>
      <c r="AJ822" s="24"/>
      <c r="AK822" s="24"/>
      <c r="AL822" s="24"/>
      <c r="AM822" s="24"/>
      <c r="AN822" s="24"/>
    </row>
    <row r="823" spans="1:40" ht="16" thickBot="1" x14ac:dyDescent="0.35">
      <c r="A823" t="s">
        <v>133</v>
      </c>
      <c r="B823" s="5">
        <v>2.58</v>
      </c>
      <c r="C823" s="5">
        <f t="shared" si="40"/>
        <v>42.58</v>
      </c>
      <c r="D823" s="156"/>
      <c r="E823" s="156"/>
      <c r="F823" s="156">
        <v>1.9E-2</v>
      </c>
      <c r="G823" s="156">
        <v>6.7000000000000004E-2</v>
      </c>
      <c r="H823" s="156">
        <v>0.112</v>
      </c>
      <c r="I823" s="156">
        <v>0.158</v>
      </c>
      <c r="J823" s="156">
        <v>0.20300000000000001</v>
      </c>
      <c r="K823" s="156"/>
      <c r="L823" s="156"/>
      <c r="M823" s="156"/>
      <c r="N823" s="156"/>
      <c r="O823" s="156"/>
      <c r="P823" s="2" t="s">
        <v>162</v>
      </c>
      <c r="Y823" s="22"/>
      <c r="Z823" s="126">
        <v>2.56</v>
      </c>
      <c r="AA823" s="55">
        <v>1.9E-2</v>
      </c>
      <c r="AB823" s="55">
        <v>6.7000000000000004E-2</v>
      </c>
      <c r="AC823" s="55">
        <v>0.112</v>
      </c>
      <c r="AD823" s="55">
        <v>0.158</v>
      </c>
      <c r="AE823" s="55">
        <v>0.20300000000000001</v>
      </c>
      <c r="AF823" s="24"/>
      <c r="AG823" s="24"/>
      <c r="AH823" s="24"/>
      <c r="AI823" s="24"/>
      <c r="AJ823" s="24"/>
      <c r="AK823" s="24"/>
      <c r="AL823" s="24"/>
      <c r="AM823" s="24"/>
      <c r="AN823" s="24"/>
    </row>
    <row r="824" spans="1:40" ht="16" thickBot="1" x14ac:dyDescent="0.35">
      <c r="A824" t="s">
        <v>133</v>
      </c>
      <c r="B824" s="5">
        <v>2.59</v>
      </c>
      <c r="C824" s="5">
        <f t="shared" si="40"/>
        <v>42.59</v>
      </c>
      <c r="D824" s="156"/>
      <c r="E824" s="156"/>
      <c r="F824" s="156">
        <v>1.9E-2</v>
      </c>
      <c r="G824" s="156">
        <v>6.7000000000000004E-2</v>
      </c>
      <c r="H824" s="156">
        <v>0.112</v>
      </c>
      <c r="I824" s="156">
        <v>0.158</v>
      </c>
      <c r="J824" s="156">
        <v>0.20300000000000001</v>
      </c>
      <c r="K824" s="156"/>
      <c r="L824" s="156"/>
      <c r="M824" s="156"/>
      <c r="N824" s="156"/>
      <c r="O824" s="156"/>
      <c r="P824" s="2" t="s">
        <v>162</v>
      </c>
      <c r="Y824" s="22"/>
      <c r="Z824" s="126">
        <v>2.57</v>
      </c>
      <c r="AA824" s="55">
        <v>1.9E-2</v>
      </c>
      <c r="AB824" s="55">
        <v>6.7000000000000004E-2</v>
      </c>
      <c r="AC824" s="55">
        <v>0.112</v>
      </c>
      <c r="AD824" s="55">
        <v>0.158</v>
      </c>
      <c r="AE824" s="55">
        <v>0.20300000000000001</v>
      </c>
      <c r="AF824" s="24"/>
      <c r="AG824" s="24"/>
      <c r="AH824" s="24"/>
      <c r="AI824" s="24"/>
      <c r="AJ824" s="24"/>
      <c r="AK824" s="24"/>
      <c r="AL824" s="24"/>
      <c r="AM824" s="24"/>
      <c r="AN824" s="24"/>
    </row>
    <row r="825" spans="1:40" ht="16" thickBot="1" x14ac:dyDescent="0.35">
      <c r="A825" t="s">
        <v>133</v>
      </c>
      <c r="B825" s="5">
        <v>2.6</v>
      </c>
      <c r="C825" s="5">
        <f t="shared" si="40"/>
        <v>42.6</v>
      </c>
      <c r="D825" s="156"/>
      <c r="E825" s="156"/>
      <c r="F825" s="156">
        <v>1.9E-2</v>
      </c>
      <c r="G825" s="156">
        <v>6.7000000000000004E-2</v>
      </c>
      <c r="H825" s="156">
        <v>0.112</v>
      </c>
      <c r="I825" s="156">
        <v>0.158</v>
      </c>
      <c r="J825" s="156">
        <v>0.20300000000000001</v>
      </c>
      <c r="K825" s="156"/>
      <c r="L825" s="156"/>
      <c r="M825" s="156"/>
      <c r="N825" s="156"/>
      <c r="O825" s="156"/>
      <c r="P825" s="2" t="s">
        <v>162</v>
      </c>
      <c r="Y825" s="22"/>
      <c r="Z825" s="126">
        <v>2.58</v>
      </c>
      <c r="AA825" s="55">
        <v>1.9E-2</v>
      </c>
      <c r="AB825" s="55">
        <v>6.7000000000000004E-2</v>
      </c>
      <c r="AC825" s="55">
        <v>0.112</v>
      </c>
      <c r="AD825" s="55">
        <v>0.158</v>
      </c>
      <c r="AE825" s="55">
        <v>0.20300000000000001</v>
      </c>
      <c r="AF825" s="24"/>
      <c r="AG825" s="24"/>
      <c r="AH825" s="24"/>
      <c r="AI825" s="24"/>
      <c r="AJ825" s="24"/>
      <c r="AK825" s="24"/>
      <c r="AL825" s="24"/>
      <c r="AM825" s="24"/>
      <c r="AN825" s="24"/>
    </row>
    <row r="826" spans="1:40" ht="16" thickBot="1" x14ac:dyDescent="0.35">
      <c r="A826" t="s">
        <v>133</v>
      </c>
      <c r="B826" s="5">
        <v>2.61</v>
      </c>
      <c r="C826" s="5">
        <f t="shared" si="40"/>
        <v>42.61</v>
      </c>
      <c r="D826" s="156"/>
      <c r="E826" s="156"/>
      <c r="F826" s="156">
        <v>1.9E-2</v>
      </c>
      <c r="G826" s="156">
        <v>6.7000000000000004E-2</v>
      </c>
      <c r="H826" s="156">
        <v>0.112</v>
      </c>
      <c r="I826" s="156">
        <v>0.158</v>
      </c>
      <c r="J826" s="156">
        <v>0.20300000000000001</v>
      </c>
      <c r="K826" s="156"/>
      <c r="L826" s="156"/>
      <c r="M826" s="156"/>
      <c r="N826" s="156"/>
      <c r="O826" s="156"/>
      <c r="P826" s="2" t="s">
        <v>162</v>
      </c>
      <c r="Y826" s="22"/>
      <c r="Z826" s="126">
        <v>2.59</v>
      </c>
      <c r="AA826" s="55">
        <v>1.9E-2</v>
      </c>
      <c r="AB826" s="55">
        <v>6.7000000000000004E-2</v>
      </c>
      <c r="AC826" s="55">
        <v>0.112</v>
      </c>
      <c r="AD826" s="55">
        <v>0.158</v>
      </c>
      <c r="AE826" s="55">
        <v>0.20300000000000001</v>
      </c>
      <c r="AF826" s="24"/>
      <c r="AG826" s="24"/>
      <c r="AH826" s="24"/>
      <c r="AI826" s="24"/>
      <c r="AJ826" s="24"/>
      <c r="AK826" s="24"/>
      <c r="AL826" s="24"/>
      <c r="AM826" s="24"/>
      <c r="AN826" s="24"/>
    </row>
    <row r="827" spans="1:40" ht="16" thickBot="1" x14ac:dyDescent="0.35">
      <c r="A827" t="s">
        <v>133</v>
      </c>
      <c r="B827" s="5">
        <v>2.62</v>
      </c>
      <c r="C827" s="5">
        <f t="shared" si="40"/>
        <v>42.62</v>
      </c>
      <c r="D827" s="156"/>
      <c r="E827" s="156"/>
      <c r="F827" s="156">
        <v>1.9E-2</v>
      </c>
      <c r="G827" s="156">
        <v>6.7000000000000004E-2</v>
      </c>
      <c r="H827" s="156">
        <v>0.112</v>
      </c>
      <c r="I827" s="156">
        <v>0.158</v>
      </c>
      <c r="J827" s="156">
        <v>0.20300000000000001</v>
      </c>
      <c r="K827" s="156"/>
      <c r="L827" s="156"/>
      <c r="M827" s="156"/>
      <c r="N827" s="156"/>
      <c r="O827" s="156"/>
      <c r="P827" s="2" t="s">
        <v>162</v>
      </c>
      <c r="Y827" s="22"/>
      <c r="Z827" s="126">
        <v>2.6</v>
      </c>
      <c r="AA827" s="55">
        <v>1.9E-2</v>
      </c>
      <c r="AB827" s="55">
        <v>6.7000000000000004E-2</v>
      </c>
      <c r="AC827" s="55">
        <v>0.112</v>
      </c>
      <c r="AD827" s="55">
        <v>0.158</v>
      </c>
      <c r="AE827" s="55">
        <v>0.20300000000000001</v>
      </c>
      <c r="AF827" s="24"/>
      <c r="AG827" s="24"/>
      <c r="AH827" s="24"/>
      <c r="AI827" s="24"/>
      <c r="AJ827" s="24"/>
      <c r="AK827" s="24"/>
      <c r="AL827" s="24"/>
      <c r="AM827" s="24"/>
      <c r="AN827" s="24"/>
    </row>
    <row r="828" spans="1:40" ht="16" thickBot="1" x14ac:dyDescent="0.35">
      <c r="A828" t="s">
        <v>133</v>
      </c>
      <c r="B828" s="5">
        <v>2.63</v>
      </c>
      <c r="C828" s="5">
        <f t="shared" si="40"/>
        <v>42.63</v>
      </c>
      <c r="D828" s="156"/>
      <c r="E828" s="156"/>
      <c r="F828" s="156">
        <v>1.9E-2</v>
      </c>
      <c r="G828" s="156">
        <v>6.7000000000000004E-2</v>
      </c>
      <c r="H828" s="156">
        <v>0.112</v>
      </c>
      <c r="I828" s="156">
        <v>0.158</v>
      </c>
      <c r="J828" s="156">
        <v>0.20300000000000001</v>
      </c>
      <c r="K828" s="156"/>
      <c r="L828" s="156"/>
      <c r="M828" s="156"/>
      <c r="N828" s="156"/>
      <c r="O828" s="156"/>
      <c r="P828" s="2" t="s">
        <v>162</v>
      </c>
      <c r="Y828" s="22"/>
      <c r="Z828" s="126">
        <v>2.61</v>
      </c>
      <c r="AA828" s="55">
        <v>1.9E-2</v>
      </c>
      <c r="AB828" s="55">
        <v>6.7000000000000004E-2</v>
      </c>
      <c r="AC828" s="55">
        <v>0.112</v>
      </c>
      <c r="AD828" s="55">
        <v>0.158</v>
      </c>
      <c r="AE828" s="55">
        <v>0.20300000000000001</v>
      </c>
      <c r="AF828" s="24"/>
      <c r="AG828" s="24"/>
      <c r="AH828" s="24"/>
      <c r="AI828" s="24"/>
      <c r="AJ828" s="24"/>
      <c r="AK828" s="24"/>
      <c r="AL828" s="24"/>
      <c r="AM828" s="24"/>
      <c r="AN828" s="24"/>
    </row>
    <row r="829" spans="1:40" ht="16" thickBot="1" x14ac:dyDescent="0.35">
      <c r="A829" t="s">
        <v>133</v>
      </c>
      <c r="B829" s="5">
        <v>2.64</v>
      </c>
      <c r="C829" s="5">
        <f t="shared" si="40"/>
        <v>42.64</v>
      </c>
      <c r="D829" s="156"/>
      <c r="E829" s="156"/>
      <c r="F829" s="156">
        <v>1.9E-2</v>
      </c>
      <c r="G829" s="156">
        <v>6.7000000000000004E-2</v>
      </c>
      <c r="H829" s="156">
        <v>0.112</v>
      </c>
      <c r="I829" s="156">
        <v>0.158</v>
      </c>
      <c r="J829" s="156">
        <v>0.20300000000000001</v>
      </c>
      <c r="K829" s="156"/>
      <c r="L829" s="156"/>
      <c r="M829" s="156"/>
      <c r="N829" s="156"/>
      <c r="O829" s="156"/>
      <c r="P829" s="2" t="s">
        <v>162</v>
      </c>
      <c r="Y829" s="22"/>
      <c r="Z829" s="126">
        <v>2.62</v>
      </c>
      <c r="AA829" s="55">
        <v>1.9E-2</v>
      </c>
      <c r="AB829" s="55">
        <v>6.7000000000000004E-2</v>
      </c>
      <c r="AC829" s="55">
        <v>0.112</v>
      </c>
      <c r="AD829" s="55">
        <v>0.158</v>
      </c>
      <c r="AE829" s="55">
        <v>0.20300000000000001</v>
      </c>
      <c r="AF829" s="24"/>
      <c r="AG829" s="24"/>
      <c r="AH829" s="24"/>
      <c r="AI829" s="24"/>
      <c r="AJ829" s="24"/>
      <c r="AK829" s="24"/>
      <c r="AL829" s="24"/>
      <c r="AM829" s="24"/>
      <c r="AN829" s="24"/>
    </row>
    <row r="830" spans="1:40" ht="16" thickBot="1" x14ac:dyDescent="0.35">
      <c r="A830" t="s">
        <v>133</v>
      </c>
      <c r="B830" s="5">
        <v>2.65</v>
      </c>
      <c r="C830" s="5">
        <f t="shared" si="40"/>
        <v>42.65</v>
      </c>
      <c r="D830" s="156"/>
      <c r="E830" s="156"/>
      <c r="F830" s="156">
        <v>1.9E-2</v>
      </c>
      <c r="G830" s="156">
        <v>6.7000000000000004E-2</v>
      </c>
      <c r="H830" s="156">
        <v>0.112</v>
      </c>
      <c r="I830" s="156">
        <v>0.158</v>
      </c>
      <c r="J830" s="156">
        <v>0.20300000000000001</v>
      </c>
      <c r="K830" s="156"/>
      <c r="L830" s="156"/>
      <c r="M830" s="156"/>
      <c r="N830" s="156"/>
      <c r="O830" s="156"/>
      <c r="P830" s="2" t="s">
        <v>162</v>
      </c>
      <c r="Y830" s="22"/>
      <c r="Z830" s="126">
        <v>2.63</v>
      </c>
      <c r="AA830" s="55">
        <v>1.9E-2</v>
      </c>
      <c r="AB830" s="55">
        <v>6.7000000000000004E-2</v>
      </c>
      <c r="AC830" s="55">
        <v>0.112</v>
      </c>
      <c r="AD830" s="55">
        <v>0.158</v>
      </c>
      <c r="AE830" s="55">
        <v>0.20300000000000001</v>
      </c>
      <c r="AF830" s="24"/>
      <c r="AG830" s="24"/>
      <c r="AH830" s="24"/>
      <c r="AI830" s="24"/>
      <c r="AJ830" s="24"/>
      <c r="AK830" s="24"/>
      <c r="AL830" s="24"/>
      <c r="AM830" s="24"/>
      <c r="AN830" s="24"/>
    </row>
    <row r="831" spans="1:40" ht="16" thickBot="1" x14ac:dyDescent="0.35">
      <c r="A831" t="s">
        <v>133</v>
      </c>
      <c r="B831" s="5">
        <v>2.66</v>
      </c>
      <c r="C831" s="5">
        <f t="shared" si="40"/>
        <v>42.66</v>
      </c>
      <c r="D831" s="156"/>
      <c r="E831" s="156"/>
      <c r="F831" s="156">
        <v>1.9E-2</v>
      </c>
      <c r="G831" s="156">
        <v>6.7000000000000004E-2</v>
      </c>
      <c r="H831" s="156">
        <v>0.112</v>
      </c>
      <c r="I831" s="156">
        <v>0.158</v>
      </c>
      <c r="J831" s="156">
        <v>0.20300000000000001</v>
      </c>
      <c r="K831" s="156"/>
      <c r="L831" s="156"/>
      <c r="M831" s="156"/>
      <c r="N831" s="156"/>
      <c r="O831" s="156"/>
      <c r="P831" s="2" t="s">
        <v>162</v>
      </c>
      <c r="Y831" s="22"/>
      <c r="Z831" s="126">
        <v>2.64</v>
      </c>
      <c r="AA831" s="55">
        <v>1.9E-2</v>
      </c>
      <c r="AB831" s="55">
        <v>6.7000000000000004E-2</v>
      </c>
      <c r="AC831" s="55">
        <v>0.112</v>
      </c>
      <c r="AD831" s="55">
        <v>0.158</v>
      </c>
      <c r="AE831" s="55">
        <v>0.20300000000000001</v>
      </c>
      <c r="AF831" s="24"/>
      <c r="AG831" s="24"/>
      <c r="AH831" s="24"/>
      <c r="AI831" s="24"/>
      <c r="AJ831" s="24"/>
      <c r="AK831" s="24"/>
      <c r="AL831" s="24"/>
      <c r="AM831" s="24"/>
      <c r="AN831" s="24"/>
    </row>
    <row r="832" spans="1:40" ht="16" thickBot="1" x14ac:dyDescent="0.35">
      <c r="A832" t="s">
        <v>133</v>
      </c>
      <c r="B832" s="5">
        <v>2.67</v>
      </c>
      <c r="C832" s="5">
        <f t="shared" si="40"/>
        <v>42.67</v>
      </c>
      <c r="D832" s="156"/>
      <c r="E832" s="156"/>
      <c r="F832" s="156">
        <v>1.9E-2</v>
      </c>
      <c r="G832" s="156">
        <v>6.7000000000000004E-2</v>
      </c>
      <c r="H832" s="156">
        <v>0.112</v>
      </c>
      <c r="I832" s="156">
        <v>0.158</v>
      </c>
      <c r="J832" s="156">
        <v>0.20300000000000001</v>
      </c>
      <c r="K832" s="156"/>
      <c r="L832" s="156"/>
      <c r="M832" s="156"/>
      <c r="N832" s="156"/>
      <c r="O832" s="156"/>
      <c r="P832" s="2" t="s">
        <v>162</v>
      </c>
      <c r="Y832" s="22"/>
      <c r="Z832" s="126">
        <v>2.65</v>
      </c>
      <c r="AA832" s="55">
        <v>1.9E-2</v>
      </c>
      <c r="AB832" s="55">
        <v>6.7000000000000004E-2</v>
      </c>
      <c r="AC832" s="55">
        <v>0.112</v>
      </c>
      <c r="AD832" s="55">
        <v>0.158</v>
      </c>
      <c r="AE832" s="55">
        <v>0.20300000000000001</v>
      </c>
      <c r="AF832" s="24"/>
      <c r="AG832" s="24"/>
      <c r="AH832" s="24"/>
      <c r="AI832" s="24"/>
      <c r="AJ832" s="24"/>
      <c r="AK832" s="24"/>
      <c r="AL832" s="24"/>
      <c r="AM832" s="24"/>
      <c r="AN832" s="24"/>
    </row>
    <row r="833" spans="1:40" ht="16" thickBot="1" x14ac:dyDescent="0.35">
      <c r="A833" t="s">
        <v>133</v>
      </c>
      <c r="B833" s="5">
        <v>2.68</v>
      </c>
      <c r="C833" s="5">
        <f t="shared" si="40"/>
        <v>42.68</v>
      </c>
      <c r="D833" s="156"/>
      <c r="E833" s="156"/>
      <c r="F833" s="156">
        <v>1.9E-2</v>
      </c>
      <c r="G833" s="156">
        <v>6.7000000000000004E-2</v>
      </c>
      <c r="H833" s="156">
        <v>0.112</v>
      </c>
      <c r="I833" s="156">
        <v>0.158</v>
      </c>
      <c r="J833" s="156">
        <v>0.20300000000000001</v>
      </c>
      <c r="K833" s="156"/>
      <c r="L833" s="156"/>
      <c r="M833" s="156"/>
      <c r="N833" s="156"/>
      <c r="O833" s="156"/>
      <c r="P833" s="2" t="s">
        <v>162</v>
      </c>
      <c r="Y833" s="22"/>
      <c r="Z833" s="126">
        <v>2.66</v>
      </c>
      <c r="AA833" s="55">
        <v>1.9E-2</v>
      </c>
      <c r="AB833" s="55">
        <v>6.7000000000000004E-2</v>
      </c>
      <c r="AC833" s="55">
        <v>0.112</v>
      </c>
      <c r="AD833" s="55">
        <v>0.158</v>
      </c>
      <c r="AE833" s="55">
        <v>0.20300000000000001</v>
      </c>
      <c r="AF833" s="24"/>
      <c r="AG833" s="24"/>
      <c r="AH833" s="24"/>
      <c r="AI833" s="24"/>
      <c r="AJ833" s="24"/>
      <c r="AK833" s="24"/>
      <c r="AL833" s="24"/>
      <c r="AM833" s="24"/>
      <c r="AN833" s="24"/>
    </row>
    <row r="834" spans="1:40" ht="16" thickBot="1" x14ac:dyDescent="0.35">
      <c r="A834" t="s">
        <v>133</v>
      </c>
      <c r="B834" s="5">
        <v>2.69</v>
      </c>
      <c r="C834" s="5">
        <f t="shared" si="40"/>
        <v>42.69</v>
      </c>
      <c r="D834" s="156"/>
      <c r="E834" s="156"/>
      <c r="F834" s="156">
        <v>1.9E-2</v>
      </c>
      <c r="G834" s="156">
        <v>6.7000000000000004E-2</v>
      </c>
      <c r="H834" s="156">
        <v>0.112</v>
      </c>
      <c r="I834" s="156">
        <v>0.158</v>
      </c>
      <c r="J834" s="156">
        <v>0.20300000000000001</v>
      </c>
      <c r="K834" s="156"/>
      <c r="L834" s="156"/>
      <c r="M834" s="156"/>
      <c r="N834" s="156"/>
      <c r="O834" s="156"/>
      <c r="P834" s="2" t="s">
        <v>162</v>
      </c>
      <c r="Y834" s="22"/>
      <c r="Z834" s="126">
        <v>2.67</v>
      </c>
      <c r="AA834" s="55">
        <v>1.9E-2</v>
      </c>
      <c r="AB834" s="55">
        <v>6.7000000000000004E-2</v>
      </c>
      <c r="AC834" s="55">
        <v>0.112</v>
      </c>
      <c r="AD834" s="55">
        <v>0.158</v>
      </c>
      <c r="AE834" s="55">
        <v>0.20300000000000001</v>
      </c>
      <c r="AF834" s="24"/>
      <c r="AG834" s="24"/>
      <c r="AH834" s="24"/>
      <c r="AI834" s="24"/>
      <c r="AJ834" s="24"/>
      <c r="AK834" s="24"/>
      <c r="AL834" s="24"/>
      <c r="AM834" s="24"/>
      <c r="AN834" s="24"/>
    </row>
    <row r="835" spans="1:40" ht="16" thickBot="1" x14ac:dyDescent="0.35">
      <c r="A835" t="s">
        <v>133</v>
      </c>
      <c r="B835" s="5">
        <v>2.7</v>
      </c>
      <c r="C835" s="5">
        <f t="shared" si="40"/>
        <v>42.7</v>
      </c>
      <c r="D835" s="156"/>
      <c r="E835" s="156"/>
      <c r="F835" s="156">
        <v>1.9E-2</v>
      </c>
      <c r="G835" s="156">
        <v>6.7000000000000004E-2</v>
      </c>
      <c r="H835" s="156">
        <v>0.112</v>
      </c>
      <c r="I835" s="156">
        <v>0.158</v>
      </c>
      <c r="J835" s="156">
        <v>0.20300000000000001</v>
      </c>
      <c r="K835" s="156"/>
      <c r="L835" s="156"/>
      <c r="M835" s="156"/>
      <c r="N835" s="156"/>
      <c r="O835" s="156"/>
      <c r="P835" s="2" t="s">
        <v>162</v>
      </c>
      <c r="Y835" s="22"/>
      <c r="Z835" s="126">
        <v>2.68</v>
      </c>
      <c r="AA835" s="55">
        <v>1.9E-2</v>
      </c>
      <c r="AB835" s="55">
        <v>6.7000000000000004E-2</v>
      </c>
      <c r="AC835" s="55">
        <v>0.112</v>
      </c>
      <c r="AD835" s="55">
        <v>0.158</v>
      </c>
      <c r="AE835" s="55">
        <v>0.20300000000000001</v>
      </c>
      <c r="AF835" s="24"/>
      <c r="AG835" s="24"/>
      <c r="AH835" s="24"/>
      <c r="AI835" s="24"/>
      <c r="AJ835" s="24"/>
      <c r="AK835" s="24"/>
      <c r="AL835" s="24"/>
      <c r="AM835" s="24"/>
      <c r="AN835" s="24"/>
    </row>
    <row r="836" spans="1:40" ht="16" thickBot="1" x14ac:dyDescent="0.35">
      <c r="A836" t="s">
        <v>133</v>
      </c>
      <c r="B836" s="5">
        <v>2.71</v>
      </c>
      <c r="C836" s="5">
        <f t="shared" si="40"/>
        <v>42.71</v>
      </c>
      <c r="D836" s="156"/>
      <c r="E836" s="156"/>
      <c r="F836" s="156">
        <v>1.9E-2</v>
      </c>
      <c r="G836" s="156">
        <v>6.7000000000000004E-2</v>
      </c>
      <c r="H836" s="156">
        <v>0.112</v>
      </c>
      <c r="I836" s="156">
        <v>0.158</v>
      </c>
      <c r="J836" s="156">
        <v>0.20300000000000001</v>
      </c>
      <c r="K836" s="156"/>
      <c r="L836" s="156"/>
      <c r="M836" s="156"/>
      <c r="N836" s="156"/>
      <c r="O836" s="156"/>
      <c r="P836" s="2" t="s">
        <v>162</v>
      </c>
      <c r="Y836" s="22"/>
      <c r="Z836" s="126">
        <v>2.69</v>
      </c>
      <c r="AA836" s="55">
        <v>1.9E-2</v>
      </c>
      <c r="AB836" s="55">
        <v>6.7000000000000004E-2</v>
      </c>
      <c r="AC836" s="55">
        <v>0.112</v>
      </c>
      <c r="AD836" s="55">
        <v>0.158</v>
      </c>
      <c r="AE836" s="55">
        <v>0.20300000000000001</v>
      </c>
      <c r="AF836" s="24"/>
      <c r="AG836" s="24"/>
      <c r="AH836" s="24"/>
      <c r="AI836" s="24"/>
      <c r="AJ836" s="24"/>
      <c r="AK836" s="24"/>
      <c r="AL836" s="24"/>
      <c r="AM836" s="24"/>
      <c r="AN836" s="24"/>
    </row>
    <row r="837" spans="1:40" ht="16" thickBot="1" x14ac:dyDescent="0.35">
      <c r="A837" t="s">
        <v>133</v>
      </c>
      <c r="B837" s="5">
        <v>2.72</v>
      </c>
      <c r="C837" s="5">
        <f t="shared" si="40"/>
        <v>42.72</v>
      </c>
      <c r="D837" s="156"/>
      <c r="E837" s="156"/>
      <c r="F837" s="156">
        <v>1.9E-2</v>
      </c>
      <c r="G837" s="156">
        <v>6.7000000000000004E-2</v>
      </c>
      <c r="H837" s="156">
        <v>0.112</v>
      </c>
      <c r="I837" s="156">
        <v>0.158</v>
      </c>
      <c r="J837" s="156">
        <v>0.20300000000000001</v>
      </c>
      <c r="K837" s="156"/>
      <c r="L837" s="156"/>
      <c r="M837" s="156"/>
      <c r="N837" s="156"/>
      <c r="O837" s="156"/>
      <c r="P837" s="2" t="s">
        <v>162</v>
      </c>
      <c r="Y837" s="22"/>
      <c r="Z837" s="126">
        <v>2.7</v>
      </c>
      <c r="AA837" s="55">
        <v>1.9E-2</v>
      </c>
      <c r="AB837" s="55">
        <v>6.7000000000000004E-2</v>
      </c>
      <c r="AC837" s="55">
        <v>0.112</v>
      </c>
      <c r="AD837" s="55">
        <v>0.158</v>
      </c>
      <c r="AE837" s="55">
        <v>0.20300000000000001</v>
      </c>
      <c r="AF837" s="24"/>
      <c r="AG837" s="24"/>
      <c r="AH837" s="24"/>
      <c r="AI837" s="24"/>
      <c r="AJ837" s="24"/>
      <c r="AK837" s="24"/>
      <c r="AL837" s="24"/>
      <c r="AM837" s="24"/>
      <c r="AN837" s="24"/>
    </row>
    <row r="838" spans="1:40" ht="16" thickBot="1" x14ac:dyDescent="0.35">
      <c r="A838" t="s">
        <v>133</v>
      </c>
      <c r="B838" s="5">
        <v>2.73</v>
      </c>
      <c r="C838" s="5">
        <f t="shared" si="40"/>
        <v>42.73</v>
      </c>
      <c r="D838" s="156"/>
      <c r="E838" s="156"/>
      <c r="F838" s="156">
        <v>1.9E-2</v>
      </c>
      <c r="G838" s="156">
        <v>6.7000000000000004E-2</v>
      </c>
      <c r="H838" s="156">
        <v>0.112</v>
      </c>
      <c r="I838" s="156">
        <v>0.158</v>
      </c>
      <c r="J838" s="156">
        <v>0.20300000000000001</v>
      </c>
      <c r="K838" s="156"/>
      <c r="L838" s="156"/>
      <c r="M838" s="156"/>
      <c r="N838" s="156"/>
      <c r="O838" s="156"/>
      <c r="P838" s="2" t="s">
        <v>162</v>
      </c>
      <c r="Y838" s="22"/>
      <c r="Z838" s="126">
        <v>2.71</v>
      </c>
      <c r="AA838" s="55">
        <v>1.9E-2</v>
      </c>
      <c r="AB838" s="55">
        <v>6.7000000000000004E-2</v>
      </c>
      <c r="AC838" s="55">
        <v>0.112</v>
      </c>
      <c r="AD838" s="55">
        <v>0.158</v>
      </c>
      <c r="AE838" s="55">
        <v>0.20300000000000001</v>
      </c>
      <c r="AF838" s="24"/>
      <c r="AG838" s="24"/>
      <c r="AH838" s="24"/>
      <c r="AI838" s="24"/>
      <c r="AJ838" s="24"/>
      <c r="AK838" s="24"/>
      <c r="AL838" s="24"/>
      <c r="AM838" s="24"/>
      <c r="AN838" s="24"/>
    </row>
    <row r="839" spans="1:40" ht="16" thickBot="1" x14ac:dyDescent="0.35">
      <c r="A839" t="s">
        <v>133</v>
      </c>
      <c r="B839" s="5">
        <v>2.74</v>
      </c>
      <c r="C839" s="5">
        <f t="shared" si="40"/>
        <v>42.74</v>
      </c>
      <c r="D839" s="156"/>
      <c r="E839" s="156"/>
      <c r="F839" s="156">
        <v>1.9E-2</v>
      </c>
      <c r="G839" s="156">
        <v>6.7000000000000004E-2</v>
      </c>
      <c r="H839" s="156">
        <v>0.112</v>
      </c>
      <c r="I839" s="156">
        <v>0.158</v>
      </c>
      <c r="J839" s="156">
        <v>0.20300000000000001</v>
      </c>
      <c r="K839" s="156"/>
      <c r="L839" s="156"/>
      <c r="M839" s="156"/>
      <c r="N839" s="156"/>
      <c r="O839" s="156"/>
      <c r="P839" s="2" t="s">
        <v>162</v>
      </c>
      <c r="Y839" s="22"/>
      <c r="Z839" s="126">
        <v>2.72</v>
      </c>
      <c r="AA839" s="55">
        <v>1.9E-2</v>
      </c>
      <c r="AB839" s="55">
        <v>6.7000000000000004E-2</v>
      </c>
      <c r="AC839" s="55">
        <v>0.112</v>
      </c>
      <c r="AD839" s="55">
        <v>0.158</v>
      </c>
      <c r="AE839" s="55">
        <v>0.20300000000000001</v>
      </c>
      <c r="AF839" s="24"/>
      <c r="AG839" s="24"/>
      <c r="AH839" s="24"/>
      <c r="AI839" s="24"/>
      <c r="AJ839" s="24"/>
      <c r="AK839" s="24"/>
      <c r="AL839" s="24"/>
      <c r="AM839" s="24"/>
      <c r="AN839" s="24"/>
    </row>
    <row r="840" spans="1:40" ht="16" thickBot="1" x14ac:dyDescent="0.35">
      <c r="A840" t="s">
        <v>133</v>
      </c>
      <c r="B840" s="5">
        <v>2.75</v>
      </c>
      <c r="C840" s="5">
        <f t="shared" si="40"/>
        <v>42.75</v>
      </c>
      <c r="D840" s="156"/>
      <c r="E840" s="156"/>
      <c r="F840" s="156">
        <v>1.9E-2</v>
      </c>
      <c r="G840" s="156">
        <v>6.7000000000000004E-2</v>
      </c>
      <c r="H840" s="156">
        <v>0.112</v>
      </c>
      <c r="I840" s="156">
        <v>0.158</v>
      </c>
      <c r="J840" s="156">
        <v>0.20300000000000001</v>
      </c>
      <c r="K840" s="156"/>
      <c r="L840" s="156"/>
      <c r="M840" s="156"/>
      <c r="N840" s="156"/>
      <c r="O840" s="156"/>
      <c r="P840" s="2" t="s">
        <v>162</v>
      </c>
      <c r="Y840" s="22"/>
      <c r="Z840" s="126">
        <v>2.73</v>
      </c>
      <c r="AA840" s="55">
        <v>1.9E-2</v>
      </c>
      <c r="AB840" s="55">
        <v>6.7000000000000004E-2</v>
      </c>
      <c r="AC840" s="55">
        <v>0.112</v>
      </c>
      <c r="AD840" s="55">
        <v>0.158</v>
      </c>
      <c r="AE840" s="55">
        <v>0.20300000000000001</v>
      </c>
      <c r="AF840" s="24"/>
      <c r="AG840" s="24"/>
      <c r="AH840" s="24"/>
      <c r="AI840" s="24"/>
      <c r="AJ840" s="24"/>
      <c r="AK840" s="24"/>
      <c r="AL840" s="24"/>
      <c r="AM840" s="24"/>
      <c r="AN840" s="24"/>
    </row>
    <row r="841" spans="1:40" ht="16" thickBot="1" x14ac:dyDescent="0.35">
      <c r="A841" t="s">
        <v>133</v>
      </c>
      <c r="B841" s="5">
        <v>2.76</v>
      </c>
      <c r="C841" s="5">
        <f t="shared" si="40"/>
        <v>42.76</v>
      </c>
      <c r="D841" s="156"/>
      <c r="E841" s="156"/>
      <c r="F841" s="156">
        <v>1.9E-2</v>
      </c>
      <c r="G841" s="156">
        <v>6.7000000000000004E-2</v>
      </c>
      <c r="H841" s="156">
        <v>0.112</v>
      </c>
      <c r="I841" s="156">
        <v>0.158</v>
      </c>
      <c r="J841" s="156">
        <v>0.20300000000000001</v>
      </c>
      <c r="K841" s="156"/>
      <c r="L841" s="156"/>
      <c r="M841" s="156"/>
      <c r="N841" s="156"/>
      <c r="O841" s="156"/>
      <c r="P841" s="2" t="s">
        <v>162</v>
      </c>
      <c r="Y841" s="22"/>
      <c r="Z841" s="126">
        <v>2.74</v>
      </c>
      <c r="AA841" s="55">
        <v>1.9E-2</v>
      </c>
      <c r="AB841" s="55">
        <v>6.7000000000000004E-2</v>
      </c>
      <c r="AC841" s="55">
        <v>0.112</v>
      </c>
      <c r="AD841" s="55">
        <v>0.158</v>
      </c>
      <c r="AE841" s="55">
        <v>0.20300000000000001</v>
      </c>
      <c r="AF841" s="24"/>
      <c r="AG841" s="24"/>
      <c r="AH841" s="24"/>
      <c r="AI841" s="24"/>
      <c r="AJ841" s="24"/>
      <c r="AK841" s="24"/>
      <c r="AL841" s="24"/>
      <c r="AM841" s="24"/>
      <c r="AN841" s="24"/>
    </row>
    <row r="842" spans="1:40" ht="16" thickBot="1" x14ac:dyDescent="0.35">
      <c r="A842" t="s">
        <v>133</v>
      </c>
      <c r="B842" s="5">
        <v>2.77</v>
      </c>
      <c r="C842" s="5">
        <f t="shared" si="40"/>
        <v>42.77</v>
      </c>
      <c r="D842" s="156"/>
      <c r="E842" s="156"/>
      <c r="F842" s="156">
        <v>1.9E-2</v>
      </c>
      <c r="G842" s="156">
        <v>6.7000000000000004E-2</v>
      </c>
      <c r="H842" s="156">
        <v>0.112</v>
      </c>
      <c r="I842" s="156">
        <v>0.158</v>
      </c>
      <c r="J842" s="156">
        <v>0.20300000000000001</v>
      </c>
      <c r="K842" s="156"/>
      <c r="L842" s="156"/>
      <c r="M842" s="156"/>
      <c r="N842" s="156"/>
      <c r="O842" s="156"/>
      <c r="P842" s="2" t="s">
        <v>162</v>
      </c>
      <c r="Y842" s="22"/>
      <c r="Z842" s="126">
        <v>2.75</v>
      </c>
      <c r="AA842" s="55">
        <v>1.9E-2</v>
      </c>
      <c r="AB842" s="55">
        <v>6.7000000000000004E-2</v>
      </c>
      <c r="AC842" s="55">
        <v>0.112</v>
      </c>
      <c r="AD842" s="55">
        <v>0.158</v>
      </c>
      <c r="AE842" s="55">
        <v>0.20300000000000001</v>
      </c>
      <c r="AF842" s="24"/>
      <c r="AG842" s="24"/>
      <c r="AH842" s="24"/>
      <c r="AI842" s="24"/>
      <c r="AJ842" s="24"/>
      <c r="AK842" s="24"/>
      <c r="AL842" s="24"/>
      <c r="AM842" s="24"/>
      <c r="AN842" s="24"/>
    </row>
    <row r="843" spans="1:40" ht="16" thickBot="1" x14ac:dyDescent="0.35">
      <c r="A843" t="s">
        <v>133</v>
      </c>
      <c r="B843" s="5">
        <v>2.78</v>
      </c>
      <c r="C843" s="5">
        <f t="shared" si="40"/>
        <v>42.78</v>
      </c>
      <c r="D843" s="156"/>
      <c r="E843" s="156"/>
      <c r="F843" s="156">
        <v>1.9E-2</v>
      </c>
      <c r="G843" s="156">
        <v>6.7000000000000004E-2</v>
      </c>
      <c r="H843" s="156">
        <v>0.112</v>
      </c>
      <c r="I843" s="156">
        <v>0.158</v>
      </c>
      <c r="J843" s="156">
        <v>0.20300000000000001</v>
      </c>
      <c r="K843" s="156"/>
      <c r="L843" s="156"/>
      <c r="M843" s="156"/>
      <c r="N843" s="156"/>
      <c r="O843" s="156"/>
      <c r="P843" s="2" t="s">
        <v>162</v>
      </c>
      <c r="Y843" s="22"/>
      <c r="Z843" s="126">
        <v>2.76</v>
      </c>
      <c r="AA843" s="55">
        <v>1.9E-2</v>
      </c>
      <c r="AB843" s="55">
        <v>6.7000000000000004E-2</v>
      </c>
      <c r="AC843" s="55">
        <v>0.112</v>
      </c>
      <c r="AD843" s="55">
        <v>0.158</v>
      </c>
      <c r="AE843" s="55">
        <v>0.20300000000000001</v>
      </c>
      <c r="AF843" s="24"/>
      <c r="AG843" s="24"/>
      <c r="AH843" s="24"/>
      <c r="AI843" s="24"/>
      <c r="AJ843" s="24"/>
      <c r="AK843" s="24"/>
      <c r="AL843" s="24"/>
      <c r="AM843" s="24"/>
      <c r="AN843" s="24"/>
    </row>
    <row r="844" spans="1:40" ht="16" thickBot="1" x14ac:dyDescent="0.35">
      <c r="A844" t="s">
        <v>133</v>
      </c>
      <c r="B844" s="5">
        <v>2.79</v>
      </c>
      <c r="C844" s="5">
        <f t="shared" si="40"/>
        <v>42.79</v>
      </c>
      <c r="D844" s="156"/>
      <c r="E844" s="156"/>
      <c r="F844" s="156">
        <v>1.9E-2</v>
      </c>
      <c r="G844" s="156">
        <v>6.7000000000000004E-2</v>
      </c>
      <c r="H844" s="156">
        <v>0.112</v>
      </c>
      <c r="I844" s="156">
        <v>0.158</v>
      </c>
      <c r="J844" s="156">
        <v>0.20300000000000001</v>
      </c>
      <c r="K844" s="156"/>
      <c r="L844" s="156"/>
      <c r="M844" s="156"/>
      <c r="N844" s="156"/>
      <c r="O844" s="156"/>
      <c r="P844" s="2" t="s">
        <v>162</v>
      </c>
      <c r="Y844" s="22"/>
      <c r="Z844" s="126">
        <v>2.77</v>
      </c>
      <c r="AA844" s="55">
        <v>1.9E-2</v>
      </c>
      <c r="AB844" s="55">
        <v>6.7000000000000004E-2</v>
      </c>
      <c r="AC844" s="55">
        <v>0.112</v>
      </c>
      <c r="AD844" s="55">
        <v>0.158</v>
      </c>
      <c r="AE844" s="55">
        <v>0.20300000000000001</v>
      </c>
      <c r="AF844" s="24"/>
      <c r="AG844" s="24"/>
      <c r="AH844" s="24"/>
      <c r="AI844" s="24"/>
      <c r="AJ844" s="24"/>
      <c r="AK844" s="24"/>
      <c r="AL844" s="24"/>
      <c r="AM844" s="24"/>
      <c r="AN844" s="24"/>
    </row>
    <row r="845" spans="1:40" ht="16" thickBot="1" x14ac:dyDescent="0.35">
      <c r="A845" t="s">
        <v>133</v>
      </c>
      <c r="B845" s="5">
        <v>2.8</v>
      </c>
      <c r="C845" s="5">
        <f t="shared" si="40"/>
        <v>42.8</v>
      </c>
      <c r="D845" s="156"/>
      <c r="E845" s="156"/>
      <c r="F845" s="156">
        <v>1.9E-2</v>
      </c>
      <c r="G845" s="156">
        <v>6.7000000000000004E-2</v>
      </c>
      <c r="H845" s="156">
        <v>0.112</v>
      </c>
      <c r="I845" s="156">
        <v>0.158</v>
      </c>
      <c r="J845" s="156">
        <v>0.20300000000000001</v>
      </c>
      <c r="K845" s="156"/>
      <c r="L845" s="156"/>
      <c r="M845" s="156"/>
      <c r="N845" s="156"/>
      <c r="O845" s="156"/>
      <c r="P845" s="2" t="s">
        <v>162</v>
      </c>
      <c r="Y845" s="22"/>
      <c r="Z845" s="126">
        <v>2.78</v>
      </c>
      <c r="AA845" s="55">
        <v>1.9E-2</v>
      </c>
      <c r="AB845" s="55">
        <v>6.7000000000000004E-2</v>
      </c>
      <c r="AC845" s="55">
        <v>0.112</v>
      </c>
      <c r="AD845" s="55">
        <v>0.158</v>
      </c>
      <c r="AE845" s="55">
        <v>0.20300000000000001</v>
      </c>
      <c r="AF845" s="24"/>
      <c r="AG845" s="24"/>
      <c r="AH845" s="24"/>
      <c r="AI845" s="24"/>
      <c r="AJ845" s="24"/>
      <c r="AK845" s="24"/>
      <c r="AL845" s="24"/>
      <c r="AM845" s="24"/>
      <c r="AN845" s="24"/>
    </row>
    <row r="846" spans="1:40" ht="16" thickBot="1" x14ac:dyDescent="0.35">
      <c r="A846" t="s">
        <v>133</v>
      </c>
      <c r="B846" s="5">
        <v>2.81</v>
      </c>
      <c r="C846" s="5">
        <f t="shared" si="40"/>
        <v>42.81</v>
      </c>
      <c r="D846" s="156"/>
      <c r="E846" s="156"/>
      <c r="F846" s="156">
        <v>1.9E-2</v>
      </c>
      <c r="G846" s="156">
        <v>6.7000000000000004E-2</v>
      </c>
      <c r="H846" s="156">
        <v>0.112</v>
      </c>
      <c r="I846" s="156">
        <v>0.158</v>
      </c>
      <c r="J846" s="156">
        <v>0.20300000000000001</v>
      </c>
      <c r="K846" s="156"/>
      <c r="L846" s="156"/>
      <c r="M846" s="156"/>
      <c r="N846" s="156"/>
      <c r="O846" s="156"/>
      <c r="P846" s="2" t="s">
        <v>162</v>
      </c>
      <c r="Y846" s="22"/>
      <c r="Z846" s="126">
        <v>2.79</v>
      </c>
      <c r="AA846" s="55">
        <v>1.9E-2</v>
      </c>
      <c r="AB846" s="55">
        <v>6.7000000000000004E-2</v>
      </c>
      <c r="AC846" s="55">
        <v>0.112</v>
      </c>
      <c r="AD846" s="55">
        <v>0.158</v>
      </c>
      <c r="AE846" s="55">
        <v>0.20300000000000001</v>
      </c>
      <c r="AF846" s="24"/>
      <c r="AG846" s="24"/>
      <c r="AH846" s="24"/>
      <c r="AI846" s="24"/>
      <c r="AJ846" s="24"/>
      <c r="AK846" s="24"/>
      <c r="AL846" s="24"/>
      <c r="AM846" s="24"/>
      <c r="AN846" s="24"/>
    </row>
    <row r="847" spans="1:40" ht="16" thickBot="1" x14ac:dyDescent="0.35">
      <c r="A847" t="s">
        <v>133</v>
      </c>
      <c r="B847" s="5">
        <v>2.82</v>
      </c>
      <c r="C847" s="5">
        <f t="shared" si="40"/>
        <v>42.82</v>
      </c>
      <c r="D847" s="156"/>
      <c r="E847" s="156"/>
      <c r="F847" s="156">
        <v>1.9E-2</v>
      </c>
      <c r="G847" s="156">
        <v>6.7000000000000004E-2</v>
      </c>
      <c r="H847" s="156">
        <v>0.112</v>
      </c>
      <c r="I847" s="156">
        <v>0.158</v>
      </c>
      <c r="J847" s="156">
        <v>0.20300000000000001</v>
      </c>
      <c r="K847" s="156"/>
      <c r="L847" s="156"/>
      <c r="M847" s="156"/>
      <c r="N847" s="156"/>
      <c r="O847" s="156"/>
      <c r="P847" s="2" t="s">
        <v>162</v>
      </c>
      <c r="Y847" s="22"/>
      <c r="Z847" s="126">
        <v>2.8</v>
      </c>
      <c r="AA847" s="55">
        <v>1.9E-2</v>
      </c>
      <c r="AB847" s="55">
        <v>6.7000000000000004E-2</v>
      </c>
      <c r="AC847" s="55">
        <v>0.112</v>
      </c>
      <c r="AD847" s="55">
        <v>0.158</v>
      </c>
      <c r="AE847" s="55">
        <v>0.20300000000000001</v>
      </c>
      <c r="AF847" s="24"/>
      <c r="AG847" s="24"/>
      <c r="AH847" s="24"/>
      <c r="AI847" s="24"/>
      <c r="AJ847" s="24"/>
      <c r="AK847" s="24"/>
      <c r="AL847" s="24"/>
      <c r="AM847" s="24"/>
      <c r="AN847" s="24"/>
    </row>
    <row r="848" spans="1:40" ht="16" thickBot="1" x14ac:dyDescent="0.35">
      <c r="A848" t="s">
        <v>133</v>
      </c>
      <c r="B848" s="5">
        <v>2.83</v>
      </c>
      <c r="C848" s="5">
        <f t="shared" si="40"/>
        <v>42.83</v>
      </c>
      <c r="D848" s="156"/>
      <c r="E848" s="156"/>
      <c r="F848" s="156">
        <v>1.9E-2</v>
      </c>
      <c r="G848" s="156">
        <v>6.7000000000000004E-2</v>
      </c>
      <c r="H848" s="156">
        <v>0.112</v>
      </c>
      <c r="I848" s="156">
        <v>0.158</v>
      </c>
      <c r="J848" s="156">
        <v>0.20300000000000001</v>
      </c>
      <c r="K848" s="156"/>
      <c r="L848" s="156"/>
      <c r="M848" s="156"/>
      <c r="N848" s="156"/>
      <c r="O848" s="156"/>
      <c r="P848" s="2" t="s">
        <v>162</v>
      </c>
      <c r="Y848" s="22"/>
      <c r="Z848" s="126">
        <v>2.81</v>
      </c>
      <c r="AA848" s="55">
        <v>1.9E-2</v>
      </c>
      <c r="AB848" s="55">
        <v>6.7000000000000004E-2</v>
      </c>
      <c r="AC848" s="55">
        <v>0.112</v>
      </c>
      <c r="AD848" s="55">
        <v>0.158</v>
      </c>
      <c r="AE848" s="55">
        <v>0.20300000000000001</v>
      </c>
      <c r="AF848" s="24"/>
      <c r="AG848" s="24"/>
      <c r="AH848" s="24"/>
      <c r="AI848" s="24"/>
      <c r="AJ848" s="24"/>
      <c r="AK848" s="24"/>
      <c r="AL848" s="24"/>
      <c r="AM848" s="24"/>
      <c r="AN848" s="24"/>
    </row>
    <row r="849" spans="1:40" ht="16" thickBot="1" x14ac:dyDescent="0.35">
      <c r="A849" t="s">
        <v>133</v>
      </c>
      <c r="B849" s="5">
        <v>2.84</v>
      </c>
      <c r="C849" s="5">
        <f t="shared" si="40"/>
        <v>42.84</v>
      </c>
      <c r="D849" s="156"/>
      <c r="E849" s="156"/>
      <c r="F849" s="156">
        <v>1.9E-2</v>
      </c>
      <c r="G849" s="156">
        <v>6.7000000000000004E-2</v>
      </c>
      <c r="H849" s="156">
        <v>0.112</v>
      </c>
      <c r="I849" s="156">
        <v>0.158</v>
      </c>
      <c r="J849" s="156">
        <v>0.20300000000000001</v>
      </c>
      <c r="K849" s="156"/>
      <c r="L849" s="156"/>
      <c r="M849" s="156"/>
      <c r="N849" s="156"/>
      <c r="O849" s="156"/>
      <c r="P849" s="2" t="s">
        <v>162</v>
      </c>
      <c r="Y849" s="22"/>
      <c r="Z849" s="126">
        <v>2.82</v>
      </c>
      <c r="AA849" s="55">
        <v>1.9E-2</v>
      </c>
      <c r="AB849" s="55">
        <v>6.7000000000000004E-2</v>
      </c>
      <c r="AC849" s="55">
        <v>0.112</v>
      </c>
      <c r="AD849" s="55">
        <v>0.158</v>
      </c>
      <c r="AE849" s="55">
        <v>0.20300000000000001</v>
      </c>
      <c r="AF849" s="24"/>
      <c r="AG849" s="24"/>
      <c r="AH849" s="24"/>
      <c r="AI849" s="24"/>
      <c r="AJ849" s="24"/>
      <c r="AK849" s="24"/>
      <c r="AL849" s="24"/>
      <c r="AM849" s="24"/>
      <c r="AN849" s="24"/>
    </row>
    <row r="850" spans="1:40" ht="16" thickBot="1" x14ac:dyDescent="0.35">
      <c r="A850" t="s">
        <v>133</v>
      </c>
      <c r="B850" s="5">
        <v>2.85</v>
      </c>
      <c r="C850" s="5">
        <f t="shared" si="40"/>
        <v>42.85</v>
      </c>
      <c r="D850" s="156"/>
      <c r="E850" s="156"/>
      <c r="F850" s="156">
        <v>1.9E-2</v>
      </c>
      <c r="G850" s="156">
        <v>6.7000000000000004E-2</v>
      </c>
      <c r="H850" s="156">
        <v>0.112</v>
      </c>
      <c r="I850" s="156">
        <v>0.158</v>
      </c>
      <c r="J850" s="156">
        <v>0.20300000000000001</v>
      </c>
      <c r="K850" s="156"/>
      <c r="L850" s="156"/>
      <c r="M850" s="156"/>
      <c r="N850" s="156"/>
      <c r="O850" s="156"/>
      <c r="P850" s="2" t="s">
        <v>162</v>
      </c>
      <c r="Y850" s="22"/>
      <c r="Z850" s="126">
        <v>2.83</v>
      </c>
      <c r="AA850" s="55">
        <v>1.9E-2</v>
      </c>
      <c r="AB850" s="55">
        <v>6.7000000000000004E-2</v>
      </c>
      <c r="AC850" s="55">
        <v>0.112</v>
      </c>
      <c r="AD850" s="55">
        <v>0.158</v>
      </c>
      <c r="AE850" s="55">
        <v>0.20300000000000001</v>
      </c>
      <c r="AF850" s="24"/>
      <c r="AG850" s="24"/>
      <c r="AH850" s="24"/>
      <c r="AI850" s="24"/>
      <c r="AJ850" s="24"/>
      <c r="AK850" s="24"/>
      <c r="AL850" s="24"/>
      <c r="AM850" s="24"/>
      <c r="AN850" s="24"/>
    </row>
    <row r="851" spans="1:40" ht="16" thickBot="1" x14ac:dyDescent="0.35">
      <c r="A851" t="s">
        <v>133</v>
      </c>
      <c r="B851" s="5">
        <v>2.86</v>
      </c>
      <c r="C851" s="5">
        <f t="shared" si="40"/>
        <v>42.86</v>
      </c>
      <c r="D851" s="156"/>
      <c r="E851" s="156"/>
      <c r="F851" s="156">
        <v>1.9E-2</v>
      </c>
      <c r="G851" s="156">
        <v>6.7000000000000004E-2</v>
      </c>
      <c r="H851" s="156">
        <v>0.112</v>
      </c>
      <c r="I851" s="156">
        <v>0.158</v>
      </c>
      <c r="J851" s="156">
        <v>0.20300000000000001</v>
      </c>
      <c r="K851" s="156"/>
      <c r="L851" s="156"/>
      <c r="M851" s="156"/>
      <c r="N851" s="156"/>
      <c r="O851" s="156"/>
      <c r="P851" s="2" t="s">
        <v>162</v>
      </c>
      <c r="Y851" s="22"/>
      <c r="Z851" s="126">
        <v>2.84</v>
      </c>
      <c r="AA851" s="55">
        <v>1.9E-2</v>
      </c>
      <c r="AB851" s="55">
        <v>6.7000000000000004E-2</v>
      </c>
      <c r="AC851" s="55">
        <v>0.112</v>
      </c>
      <c r="AD851" s="55">
        <v>0.158</v>
      </c>
      <c r="AE851" s="55">
        <v>0.20300000000000001</v>
      </c>
      <c r="AF851" s="24"/>
      <c r="AG851" s="24"/>
      <c r="AH851" s="24"/>
      <c r="AI851" s="24"/>
      <c r="AJ851" s="24"/>
      <c r="AK851" s="24"/>
      <c r="AL851" s="24"/>
      <c r="AM851" s="24"/>
      <c r="AN851" s="24"/>
    </row>
    <row r="852" spans="1:40" ht="16" thickBot="1" x14ac:dyDescent="0.35">
      <c r="A852" t="s">
        <v>133</v>
      </c>
      <c r="B852" s="5">
        <v>2.87</v>
      </c>
      <c r="C852" s="5">
        <f t="shared" si="40"/>
        <v>42.87</v>
      </c>
      <c r="D852" s="156"/>
      <c r="E852" s="156"/>
      <c r="F852" s="156">
        <v>1.9E-2</v>
      </c>
      <c r="G852" s="156">
        <v>6.7000000000000004E-2</v>
      </c>
      <c r="H852" s="156">
        <v>0.112</v>
      </c>
      <c r="I852" s="156">
        <v>0.158</v>
      </c>
      <c r="J852" s="156">
        <v>0.20300000000000001</v>
      </c>
      <c r="K852" s="156"/>
      <c r="L852" s="156"/>
      <c r="M852" s="156"/>
      <c r="N852" s="156"/>
      <c r="O852" s="156"/>
      <c r="P852" s="2" t="s">
        <v>162</v>
      </c>
      <c r="Y852" s="22"/>
      <c r="Z852" s="126">
        <v>2.85</v>
      </c>
      <c r="AA852" s="55">
        <v>1.9E-2</v>
      </c>
      <c r="AB852" s="55">
        <v>6.7000000000000004E-2</v>
      </c>
      <c r="AC852" s="55">
        <v>0.112</v>
      </c>
      <c r="AD852" s="55">
        <v>0.158</v>
      </c>
      <c r="AE852" s="55">
        <v>0.20300000000000001</v>
      </c>
      <c r="AF852" s="24"/>
      <c r="AG852" s="24"/>
      <c r="AH852" s="24"/>
      <c r="AI852" s="24"/>
      <c r="AJ852" s="24"/>
      <c r="AK852" s="24"/>
      <c r="AL852" s="24"/>
      <c r="AM852" s="24"/>
      <c r="AN852" s="24"/>
    </row>
    <row r="853" spans="1:40" ht="16" thickBot="1" x14ac:dyDescent="0.35">
      <c r="A853" t="s">
        <v>133</v>
      </c>
      <c r="B853" s="5">
        <v>2.88</v>
      </c>
      <c r="C853" s="5">
        <f t="shared" si="40"/>
        <v>42.88</v>
      </c>
      <c r="D853" s="156"/>
      <c r="E853" s="156"/>
      <c r="F853" s="156">
        <v>1.9E-2</v>
      </c>
      <c r="G853" s="156">
        <v>6.7000000000000004E-2</v>
      </c>
      <c r="H853" s="156">
        <v>0.112</v>
      </c>
      <c r="I853" s="156">
        <v>0.158</v>
      </c>
      <c r="J853" s="156">
        <v>0.20300000000000001</v>
      </c>
      <c r="K853" s="156"/>
      <c r="L853" s="156"/>
      <c r="M853" s="156"/>
      <c r="N853" s="156"/>
      <c r="O853" s="156"/>
      <c r="P853" s="2" t="s">
        <v>162</v>
      </c>
      <c r="Y853" s="22"/>
      <c r="Z853" s="126">
        <v>2.86</v>
      </c>
      <c r="AA853" s="55">
        <v>1.9E-2</v>
      </c>
      <c r="AB853" s="55">
        <v>6.7000000000000004E-2</v>
      </c>
      <c r="AC853" s="55">
        <v>0.112</v>
      </c>
      <c r="AD853" s="55">
        <v>0.158</v>
      </c>
      <c r="AE853" s="55">
        <v>0.20300000000000001</v>
      </c>
      <c r="AF853" s="24"/>
      <c r="AG853" s="24"/>
      <c r="AH853" s="24"/>
      <c r="AI853" s="24"/>
      <c r="AJ853" s="24"/>
      <c r="AK853" s="24"/>
      <c r="AL853" s="24"/>
      <c r="AM853" s="24"/>
      <c r="AN853" s="24"/>
    </row>
    <row r="854" spans="1:40" ht="16" thickBot="1" x14ac:dyDescent="0.35">
      <c r="A854" t="s">
        <v>133</v>
      </c>
      <c r="B854" s="5">
        <v>2.89</v>
      </c>
      <c r="C854" s="5">
        <f t="shared" si="40"/>
        <v>42.89</v>
      </c>
      <c r="D854" s="156"/>
      <c r="E854" s="156"/>
      <c r="F854" s="156">
        <v>1.9E-2</v>
      </c>
      <c r="G854" s="156">
        <v>6.7000000000000004E-2</v>
      </c>
      <c r="H854" s="156">
        <v>0.112</v>
      </c>
      <c r="I854" s="156">
        <v>0.158</v>
      </c>
      <c r="J854" s="156">
        <v>0.20300000000000001</v>
      </c>
      <c r="K854" s="156"/>
      <c r="L854" s="156"/>
      <c r="M854" s="156"/>
      <c r="N854" s="156"/>
      <c r="O854" s="156"/>
      <c r="P854" s="2" t="s">
        <v>162</v>
      </c>
      <c r="Y854" s="22"/>
      <c r="Z854" s="126">
        <v>2.87</v>
      </c>
      <c r="AA854" s="55">
        <v>1.9E-2</v>
      </c>
      <c r="AB854" s="55">
        <v>6.7000000000000004E-2</v>
      </c>
      <c r="AC854" s="55">
        <v>0.112</v>
      </c>
      <c r="AD854" s="55">
        <v>0.158</v>
      </c>
      <c r="AE854" s="55">
        <v>0.20300000000000001</v>
      </c>
      <c r="AF854" s="24"/>
      <c r="AG854" s="24"/>
      <c r="AH854" s="24"/>
      <c r="AI854" s="24"/>
      <c r="AJ854" s="24"/>
      <c r="AK854" s="24"/>
      <c r="AL854" s="24"/>
      <c r="AM854" s="24"/>
      <c r="AN854" s="24"/>
    </row>
    <row r="855" spans="1:40" ht="16" thickBot="1" x14ac:dyDescent="0.35">
      <c r="A855" t="s">
        <v>133</v>
      </c>
      <c r="B855" s="5">
        <v>2.9</v>
      </c>
      <c r="C855" s="5">
        <f t="shared" si="40"/>
        <v>42.9</v>
      </c>
      <c r="D855" s="156"/>
      <c r="E855" s="156"/>
      <c r="F855" s="156">
        <v>1.9E-2</v>
      </c>
      <c r="G855" s="156">
        <v>6.7000000000000004E-2</v>
      </c>
      <c r="H855" s="156">
        <v>0.112</v>
      </c>
      <c r="I855" s="156">
        <v>0.158</v>
      </c>
      <c r="J855" s="156">
        <v>0.20300000000000001</v>
      </c>
      <c r="K855" s="156"/>
      <c r="L855" s="156"/>
      <c r="M855" s="156"/>
      <c r="N855" s="156"/>
      <c r="O855" s="156"/>
      <c r="P855" s="2" t="s">
        <v>162</v>
      </c>
      <c r="Y855" s="22"/>
      <c r="Z855" s="126">
        <v>2.88</v>
      </c>
      <c r="AA855" s="55">
        <v>1.9E-2</v>
      </c>
      <c r="AB855" s="55">
        <v>6.7000000000000004E-2</v>
      </c>
      <c r="AC855" s="55">
        <v>0.112</v>
      </c>
      <c r="AD855" s="55">
        <v>0.158</v>
      </c>
      <c r="AE855" s="55">
        <v>0.20300000000000001</v>
      </c>
      <c r="AF855" s="24"/>
      <c r="AG855" s="24"/>
      <c r="AH855" s="24"/>
      <c r="AI855" s="24"/>
      <c r="AJ855" s="24"/>
      <c r="AK855" s="24"/>
      <c r="AL855" s="24"/>
      <c r="AM855" s="24"/>
      <c r="AN855" s="24"/>
    </row>
    <row r="856" spans="1:40" ht="16" thickBot="1" x14ac:dyDescent="0.35">
      <c r="A856" t="s">
        <v>133</v>
      </c>
      <c r="B856" s="5">
        <v>2.91</v>
      </c>
      <c r="C856" s="5">
        <f t="shared" si="40"/>
        <v>42.91</v>
      </c>
      <c r="D856" s="156"/>
      <c r="E856" s="156"/>
      <c r="F856" s="156">
        <v>1.9E-2</v>
      </c>
      <c r="G856" s="156">
        <v>6.7000000000000004E-2</v>
      </c>
      <c r="H856" s="156">
        <v>0.112</v>
      </c>
      <c r="I856" s="156">
        <v>0.158</v>
      </c>
      <c r="J856" s="156">
        <v>0.20300000000000001</v>
      </c>
      <c r="K856" s="156"/>
      <c r="L856" s="156"/>
      <c r="M856" s="156"/>
      <c r="N856" s="156"/>
      <c r="O856" s="156"/>
      <c r="P856" s="2" t="s">
        <v>162</v>
      </c>
      <c r="Y856" s="22"/>
      <c r="Z856" s="126">
        <v>2.89</v>
      </c>
      <c r="AA856" s="55">
        <v>1.9E-2</v>
      </c>
      <c r="AB856" s="55">
        <v>6.7000000000000004E-2</v>
      </c>
      <c r="AC856" s="55">
        <v>0.112</v>
      </c>
      <c r="AD856" s="55">
        <v>0.158</v>
      </c>
      <c r="AE856" s="55">
        <v>0.20300000000000001</v>
      </c>
      <c r="AF856" s="24"/>
      <c r="AG856" s="24"/>
      <c r="AH856" s="24"/>
      <c r="AI856" s="24"/>
      <c r="AJ856" s="24"/>
      <c r="AK856" s="24"/>
      <c r="AL856" s="24"/>
      <c r="AM856" s="24"/>
      <c r="AN856" s="24"/>
    </row>
    <row r="857" spans="1:40" ht="16" thickBot="1" x14ac:dyDescent="0.35">
      <c r="A857" t="s">
        <v>133</v>
      </c>
      <c r="B857" s="5">
        <v>2.92</v>
      </c>
      <c r="C857" s="5">
        <f t="shared" si="40"/>
        <v>42.92</v>
      </c>
      <c r="D857" s="156"/>
      <c r="E857" s="156"/>
      <c r="F857" s="156">
        <v>1.9E-2</v>
      </c>
      <c r="G857" s="156">
        <v>6.7000000000000004E-2</v>
      </c>
      <c r="H857" s="156">
        <v>0.112</v>
      </c>
      <c r="I857" s="156">
        <v>0.158</v>
      </c>
      <c r="J857" s="156">
        <v>0.20300000000000001</v>
      </c>
      <c r="K857" s="156"/>
      <c r="L857" s="156"/>
      <c r="M857" s="156"/>
      <c r="N857" s="156"/>
      <c r="O857" s="156"/>
      <c r="P857" s="2" t="s">
        <v>162</v>
      </c>
      <c r="Y857" s="22"/>
      <c r="Z857" s="126">
        <v>2.9</v>
      </c>
      <c r="AA857" s="55">
        <v>1.9E-2</v>
      </c>
      <c r="AB857" s="55">
        <v>6.7000000000000004E-2</v>
      </c>
      <c r="AC857" s="55">
        <v>0.112</v>
      </c>
      <c r="AD857" s="55">
        <v>0.158</v>
      </c>
      <c r="AE857" s="55">
        <v>0.20300000000000001</v>
      </c>
      <c r="AF857" s="24"/>
      <c r="AG857" s="24"/>
      <c r="AH857" s="24"/>
      <c r="AI857" s="24"/>
      <c r="AJ857" s="24"/>
      <c r="AK857" s="24"/>
      <c r="AL857" s="24"/>
      <c r="AM857" s="24"/>
      <c r="AN857" s="24"/>
    </row>
    <row r="858" spans="1:40" ht="16" thickBot="1" x14ac:dyDescent="0.35">
      <c r="A858" t="s">
        <v>133</v>
      </c>
      <c r="B858" s="5">
        <v>2.93</v>
      </c>
      <c r="C858" s="5">
        <f t="shared" si="40"/>
        <v>42.93</v>
      </c>
      <c r="D858" s="156"/>
      <c r="E858" s="156"/>
      <c r="F858" s="156">
        <v>1.9E-2</v>
      </c>
      <c r="G858" s="156">
        <v>6.7000000000000004E-2</v>
      </c>
      <c r="H858" s="156">
        <v>0.112</v>
      </c>
      <c r="I858" s="156">
        <v>0.158</v>
      </c>
      <c r="J858" s="156">
        <v>0.20300000000000001</v>
      </c>
      <c r="K858" s="156"/>
      <c r="L858" s="156"/>
      <c r="M858" s="156"/>
      <c r="N858" s="156"/>
      <c r="O858" s="156"/>
      <c r="P858" s="2" t="s">
        <v>162</v>
      </c>
      <c r="Y858" s="22"/>
      <c r="Z858" s="126">
        <v>2.91</v>
      </c>
      <c r="AA858" s="55">
        <v>1.9E-2</v>
      </c>
      <c r="AB858" s="55">
        <v>6.7000000000000004E-2</v>
      </c>
      <c r="AC858" s="55">
        <v>0.112</v>
      </c>
      <c r="AD858" s="55">
        <v>0.158</v>
      </c>
      <c r="AE858" s="55">
        <v>0.20300000000000001</v>
      </c>
      <c r="AF858" s="24"/>
      <c r="AG858" s="24"/>
      <c r="AH858" s="24"/>
      <c r="AI858" s="24"/>
      <c r="AJ858" s="24"/>
      <c r="AK858" s="24"/>
      <c r="AL858" s="24"/>
      <c r="AM858" s="24"/>
      <c r="AN858" s="24"/>
    </row>
    <row r="859" spans="1:40" ht="16" thickBot="1" x14ac:dyDescent="0.35">
      <c r="A859" t="s">
        <v>133</v>
      </c>
      <c r="B859" s="5">
        <v>2.94</v>
      </c>
      <c r="C859" s="5">
        <f t="shared" si="40"/>
        <v>42.94</v>
      </c>
      <c r="D859" s="156"/>
      <c r="E859" s="156"/>
      <c r="F859" s="156">
        <v>1.9E-2</v>
      </c>
      <c r="G859" s="156">
        <v>6.7000000000000004E-2</v>
      </c>
      <c r="H859" s="156">
        <v>0.112</v>
      </c>
      <c r="I859" s="156">
        <v>0.158</v>
      </c>
      <c r="J859" s="156">
        <v>0.20300000000000001</v>
      </c>
      <c r="K859" s="156"/>
      <c r="L859" s="156"/>
      <c r="M859" s="156"/>
      <c r="N859" s="156"/>
      <c r="O859" s="156"/>
      <c r="P859" s="2" t="s">
        <v>162</v>
      </c>
      <c r="Y859" s="22"/>
      <c r="Z859" s="126">
        <v>2.92</v>
      </c>
      <c r="AA859" s="55">
        <v>1.9E-2</v>
      </c>
      <c r="AB859" s="55">
        <v>6.7000000000000004E-2</v>
      </c>
      <c r="AC859" s="55">
        <v>0.112</v>
      </c>
      <c r="AD859" s="55">
        <v>0.158</v>
      </c>
      <c r="AE859" s="55">
        <v>0.20300000000000001</v>
      </c>
      <c r="AF859" s="24"/>
      <c r="AG859" s="24"/>
      <c r="AH859" s="24"/>
      <c r="AI859" s="24"/>
      <c r="AJ859" s="24"/>
      <c r="AK859" s="24"/>
      <c r="AL859" s="24"/>
      <c r="AM859" s="24"/>
      <c r="AN859" s="24"/>
    </row>
    <row r="860" spans="1:40" ht="16" thickBot="1" x14ac:dyDescent="0.35">
      <c r="A860" t="s">
        <v>133</v>
      </c>
      <c r="B860" s="5">
        <v>2.95</v>
      </c>
      <c r="C860" s="5">
        <f t="shared" si="40"/>
        <v>42.95</v>
      </c>
      <c r="D860" s="156"/>
      <c r="E860" s="156"/>
      <c r="F860" s="156">
        <v>1.9E-2</v>
      </c>
      <c r="G860" s="156">
        <v>6.7000000000000004E-2</v>
      </c>
      <c r="H860" s="156">
        <v>0.112</v>
      </c>
      <c r="I860" s="156">
        <v>0.158</v>
      </c>
      <c r="J860" s="156">
        <v>0.20300000000000001</v>
      </c>
      <c r="K860" s="156"/>
      <c r="L860" s="156"/>
      <c r="M860" s="156"/>
      <c r="N860" s="156"/>
      <c r="O860" s="156"/>
      <c r="P860" s="2" t="s">
        <v>162</v>
      </c>
      <c r="Y860" s="22"/>
      <c r="Z860" s="126">
        <v>2.93</v>
      </c>
      <c r="AA860" s="55">
        <v>1.9E-2</v>
      </c>
      <c r="AB860" s="55">
        <v>6.7000000000000004E-2</v>
      </c>
      <c r="AC860" s="55">
        <v>0.112</v>
      </c>
      <c r="AD860" s="55">
        <v>0.158</v>
      </c>
      <c r="AE860" s="55">
        <v>0.20300000000000001</v>
      </c>
      <c r="AF860" s="24"/>
      <c r="AG860" s="24"/>
      <c r="AH860" s="24"/>
      <c r="AI860" s="24"/>
      <c r="AJ860" s="24"/>
      <c r="AK860" s="24"/>
      <c r="AL860" s="24"/>
      <c r="AM860" s="24"/>
      <c r="AN860" s="24"/>
    </row>
    <row r="861" spans="1:40" ht="16" thickBot="1" x14ac:dyDescent="0.35">
      <c r="A861" t="s">
        <v>133</v>
      </c>
      <c r="B861" s="5">
        <v>2.96</v>
      </c>
      <c r="C861" s="5">
        <f t="shared" si="40"/>
        <v>42.96</v>
      </c>
      <c r="D861" s="156"/>
      <c r="E861" s="156"/>
      <c r="F861" s="156">
        <v>1.9E-2</v>
      </c>
      <c r="G861" s="156">
        <v>6.7000000000000004E-2</v>
      </c>
      <c r="H861" s="156">
        <v>0.112</v>
      </c>
      <c r="I861" s="156">
        <v>0.158</v>
      </c>
      <c r="J861" s="156">
        <v>0.20300000000000001</v>
      </c>
      <c r="K861" s="156"/>
      <c r="L861" s="156"/>
      <c r="M861" s="156"/>
      <c r="N861" s="156"/>
      <c r="O861" s="156"/>
      <c r="P861" s="2" t="s">
        <v>162</v>
      </c>
      <c r="Y861" s="22"/>
      <c r="Z861" s="126">
        <v>2.94</v>
      </c>
      <c r="AA861" s="55">
        <v>1.9E-2</v>
      </c>
      <c r="AB861" s="55">
        <v>6.7000000000000004E-2</v>
      </c>
      <c r="AC861" s="55">
        <v>0.112</v>
      </c>
      <c r="AD861" s="55">
        <v>0.158</v>
      </c>
      <c r="AE861" s="55">
        <v>0.20300000000000001</v>
      </c>
      <c r="AF861" s="24"/>
      <c r="AG861" s="24"/>
      <c r="AH861" s="24"/>
      <c r="AI861" s="24"/>
      <c r="AJ861" s="24"/>
      <c r="AK861" s="24"/>
      <c r="AL861" s="24"/>
      <c r="AM861" s="24"/>
      <c r="AN861" s="24"/>
    </row>
    <row r="862" spans="1:40" ht="16" thickBot="1" x14ac:dyDescent="0.35">
      <c r="A862" t="s">
        <v>133</v>
      </c>
      <c r="B862" s="5">
        <v>2.97</v>
      </c>
      <c r="C862" s="5">
        <f t="shared" si="40"/>
        <v>42.97</v>
      </c>
      <c r="D862" s="156"/>
      <c r="E862" s="156"/>
      <c r="F862" s="156">
        <v>1.9E-2</v>
      </c>
      <c r="G862" s="156">
        <v>6.7000000000000004E-2</v>
      </c>
      <c r="H862" s="156">
        <v>0.112</v>
      </c>
      <c r="I862" s="156">
        <v>0.158</v>
      </c>
      <c r="J862" s="156">
        <v>0.20300000000000001</v>
      </c>
      <c r="K862" s="156"/>
      <c r="L862" s="156"/>
      <c r="M862" s="156"/>
      <c r="N862" s="156"/>
      <c r="O862" s="156"/>
      <c r="P862" s="2" t="s">
        <v>162</v>
      </c>
      <c r="Y862" s="22"/>
      <c r="Z862" s="126">
        <v>2.95</v>
      </c>
      <c r="AA862" s="55">
        <v>1.9E-2</v>
      </c>
      <c r="AB862" s="55">
        <v>6.7000000000000004E-2</v>
      </c>
      <c r="AC862" s="55">
        <v>0.112</v>
      </c>
      <c r="AD862" s="55">
        <v>0.158</v>
      </c>
      <c r="AE862" s="55">
        <v>0.20300000000000001</v>
      </c>
      <c r="AF862" s="24"/>
      <c r="AG862" s="24"/>
      <c r="AH862" s="24"/>
      <c r="AI862" s="24"/>
      <c r="AJ862" s="24"/>
      <c r="AK862" s="24"/>
      <c r="AL862" s="24"/>
      <c r="AM862" s="24"/>
      <c r="AN862" s="24"/>
    </row>
    <row r="863" spans="1:40" ht="16" thickBot="1" x14ac:dyDescent="0.35">
      <c r="A863" t="s">
        <v>133</v>
      </c>
      <c r="B863" s="5">
        <v>2.98</v>
      </c>
      <c r="C863" s="5">
        <f t="shared" si="40"/>
        <v>42.98</v>
      </c>
      <c r="D863" s="156"/>
      <c r="E863" s="156"/>
      <c r="F863" s="156">
        <v>1.9E-2</v>
      </c>
      <c r="G863" s="156">
        <v>6.7000000000000004E-2</v>
      </c>
      <c r="H863" s="156">
        <v>0.112</v>
      </c>
      <c r="I863" s="156">
        <v>0.158</v>
      </c>
      <c r="J863" s="156">
        <v>0.20300000000000001</v>
      </c>
      <c r="K863" s="156"/>
      <c r="L863" s="156"/>
      <c r="M863" s="156"/>
      <c r="N863" s="156"/>
      <c r="O863" s="156"/>
      <c r="P863" s="2" t="s">
        <v>162</v>
      </c>
      <c r="Y863" s="22"/>
      <c r="Z863" s="126">
        <v>2.96</v>
      </c>
      <c r="AA863" s="55">
        <v>1.9E-2</v>
      </c>
      <c r="AB863" s="55">
        <v>6.7000000000000004E-2</v>
      </c>
      <c r="AC863" s="55">
        <v>0.112</v>
      </c>
      <c r="AD863" s="55">
        <v>0.158</v>
      </c>
      <c r="AE863" s="55">
        <v>0.20300000000000001</v>
      </c>
      <c r="AF863" s="24"/>
      <c r="AG863" s="24"/>
      <c r="AH863" s="24"/>
      <c r="AI863" s="24"/>
      <c r="AJ863" s="24"/>
      <c r="AK863" s="24"/>
      <c r="AL863" s="24"/>
      <c r="AM863" s="24"/>
      <c r="AN863" s="24"/>
    </row>
    <row r="864" spans="1:40" ht="16" thickBot="1" x14ac:dyDescent="0.35">
      <c r="A864" t="s">
        <v>133</v>
      </c>
      <c r="B864" s="5">
        <v>2.99</v>
      </c>
      <c r="C864" s="5">
        <f t="shared" si="40"/>
        <v>42.99</v>
      </c>
      <c r="D864" s="156"/>
      <c r="E864" s="156"/>
      <c r="F864" s="156">
        <v>1.9E-2</v>
      </c>
      <c r="G864" s="156">
        <v>6.7000000000000004E-2</v>
      </c>
      <c r="H864" s="156">
        <v>0.112</v>
      </c>
      <c r="I864" s="156">
        <v>0.158</v>
      </c>
      <c r="J864" s="156">
        <v>0.20300000000000001</v>
      </c>
      <c r="K864" s="156"/>
      <c r="L864" s="156"/>
      <c r="M864" s="156"/>
      <c r="N864" s="156"/>
      <c r="O864" s="156"/>
      <c r="P864" s="2" t="s">
        <v>162</v>
      </c>
      <c r="Y864" s="22"/>
      <c r="Z864" s="126">
        <v>2.97</v>
      </c>
      <c r="AA864" s="55">
        <v>1.9E-2</v>
      </c>
      <c r="AB864" s="55">
        <v>6.7000000000000004E-2</v>
      </c>
      <c r="AC864" s="55">
        <v>0.112</v>
      </c>
      <c r="AD864" s="55">
        <v>0.158</v>
      </c>
      <c r="AE864" s="55">
        <v>0.20300000000000001</v>
      </c>
      <c r="AF864" s="24"/>
      <c r="AG864" s="24"/>
      <c r="AH864" s="24"/>
      <c r="AI864" s="24"/>
      <c r="AJ864" s="24"/>
      <c r="AK864" s="24"/>
      <c r="AL864" s="24"/>
      <c r="AM864" s="24"/>
      <c r="AN864" s="24"/>
    </row>
    <row r="865" spans="1:40" ht="16" thickBot="1" x14ac:dyDescent="0.35">
      <c r="A865" t="s">
        <v>133</v>
      </c>
      <c r="B865" s="5">
        <v>3</v>
      </c>
      <c r="C865" s="5">
        <f t="shared" si="40"/>
        <v>43</v>
      </c>
      <c r="D865" s="156"/>
      <c r="E865" s="156"/>
      <c r="F865" s="156">
        <v>1.9E-2</v>
      </c>
      <c r="G865" s="156">
        <v>6.7000000000000004E-2</v>
      </c>
      <c r="H865" s="156">
        <v>0.112</v>
      </c>
      <c r="I865" s="156">
        <v>0.158</v>
      </c>
      <c r="J865" s="156">
        <v>0.20300000000000001</v>
      </c>
      <c r="K865" s="156"/>
      <c r="L865" s="156"/>
      <c r="M865" s="156"/>
      <c r="N865" s="156"/>
      <c r="O865" s="156"/>
      <c r="P865" s="2" t="s">
        <v>162</v>
      </c>
      <c r="Y865" s="22"/>
      <c r="Z865" s="126">
        <v>2.98</v>
      </c>
      <c r="AA865" s="55">
        <v>1.9E-2</v>
      </c>
      <c r="AB865" s="55">
        <v>6.7000000000000004E-2</v>
      </c>
      <c r="AC865" s="55">
        <v>0.112</v>
      </c>
      <c r="AD865" s="55">
        <v>0.158</v>
      </c>
      <c r="AE865" s="55">
        <v>0.20300000000000001</v>
      </c>
      <c r="AF865" s="24"/>
      <c r="AG865" s="24"/>
      <c r="AH865" s="24"/>
      <c r="AI865" s="24"/>
      <c r="AJ865" s="24"/>
      <c r="AK865" s="24"/>
      <c r="AL865" s="24"/>
      <c r="AM865" s="24"/>
      <c r="AN865" s="24"/>
    </row>
    <row r="866" spans="1:40" ht="16" thickBot="1" x14ac:dyDescent="0.3">
      <c r="Z866" s="126">
        <v>2.99</v>
      </c>
      <c r="AA866" s="55">
        <v>1.9E-2</v>
      </c>
      <c r="AB866" s="55">
        <v>6.7000000000000004E-2</v>
      </c>
      <c r="AC866" s="55">
        <v>0.112</v>
      </c>
      <c r="AD866" s="55">
        <v>0.158</v>
      </c>
      <c r="AE866" s="55">
        <v>0.20300000000000001</v>
      </c>
    </row>
    <row r="867" spans="1:40" ht="16" thickBot="1" x14ac:dyDescent="0.3">
      <c r="Z867" s="126">
        <v>3</v>
      </c>
      <c r="AA867" s="55">
        <v>1.9E-2</v>
      </c>
      <c r="AB867" s="55">
        <v>6.7000000000000004E-2</v>
      </c>
      <c r="AC867" s="55">
        <v>0.112</v>
      </c>
      <c r="AD867" s="55">
        <v>0.158</v>
      </c>
      <c r="AE867" s="55">
        <v>0.20300000000000001</v>
      </c>
    </row>
  </sheetData>
  <autoFilter ref="Z284:AF418" xr:uid="{EF50281E-40E0-4A12-B006-7672627B2131}">
    <sortState xmlns:xlrd2="http://schemas.microsoft.com/office/spreadsheetml/2017/richdata2" ref="Z285:AF418">
      <sortCondition ref="AA284:AA418"/>
    </sortState>
  </autoFilter>
  <mergeCells count="5">
    <mergeCell ref="AJ3:AP3"/>
    <mergeCell ref="Z5:Z10"/>
    <mergeCell ref="T376:W376"/>
    <mergeCell ref="AA617:AD617"/>
    <mergeCell ref="D3:O3"/>
  </mergeCells>
  <pageMargins left="0.7" right="0.7" top="0.75" bottom="0.75" header="0.3" footer="0.3"/>
  <pageSetup orientation="portrait" r:id="rId1"/>
  <customProperties>
    <customPr name="_pios_id" r:id="rId2"/>
  </customProperties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A5864B-CBC5-4B73-AB1C-36E80DAD8EB7}">
  <dimension ref="A1:AQ864"/>
  <sheetViews>
    <sheetView zoomScale="102" zoomScaleNormal="102" workbookViewId="0">
      <selection activeCell="U858" sqref="U858"/>
    </sheetView>
  </sheetViews>
  <sheetFormatPr baseColWidth="10" defaultColWidth="8.6328125" defaultRowHeight="12.5" x14ac:dyDescent="0.25"/>
  <cols>
    <col min="1" max="1" width="20.6328125" customWidth="1"/>
  </cols>
  <sheetData>
    <row r="1" spans="1:43" ht="13" x14ac:dyDescent="0.3">
      <c r="I1" s="24" t="s">
        <v>117</v>
      </c>
      <c r="J1" s="28">
        <v>0.7</v>
      </c>
    </row>
    <row r="2" spans="1:43" x14ac:dyDescent="0.25">
      <c r="R2" t="s">
        <v>172</v>
      </c>
    </row>
    <row r="3" spans="1:43" ht="13" x14ac:dyDescent="0.3">
      <c r="B3" s="18"/>
      <c r="C3" s="18"/>
      <c r="D3" s="321" t="s">
        <v>118</v>
      </c>
      <c r="E3" s="321"/>
      <c r="F3" s="321"/>
      <c r="G3" s="321"/>
      <c r="H3" s="321"/>
      <c r="I3" s="321"/>
      <c r="J3" s="321"/>
      <c r="K3" s="321"/>
      <c r="L3" s="321"/>
      <c r="M3" s="321"/>
      <c r="N3" s="321"/>
      <c r="O3" s="321"/>
      <c r="AB3" s="34"/>
      <c r="AC3" s="34"/>
      <c r="AD3" s="34"/>
      <c r="AE3" s="34"/>
      <c r="AF3" s="34"/>
      <c r="AJ3" s="322"/>
      <c r="AK3" s="322"/>
      <c r="AL3" s="322"/>
      <c r="AM3" s="322"/>
      <c r="AN3" s="322"/>
      <c r="AO3" s="322"/>
      <c r="AP3" s="322"/>
    </row>
    <row r="4" spans="1:43" ht="13" x14ac:dyDescent="0.3">
      <c r="B4" s="5" t="s">
        <v>84</v>
      </c>
      <c r="C4" s="5"/>
      <c r="D4" s="19" t="s">
        <v>69</v>
      </c>
      <c r="E4" s="19" t="s">
        <v>119</v>
      </c>
      <c r="F4" s="19" t="s">
        <v>72</v>
      </c>
      <c r="G4" s="19" t="s">
        <v>120</v>
      </c>
      <c r="H4" s="19" t="s">
        <v>75</v>
      </c>
      <c r="I4" s="19" t="s">
        <v>121</v>
      </c>
      <c r="J4" s="19" t="s">
        <v>122</v>
      </c>
      <c r="K4" s="19" t="s">
        <v>123</v>
      </c>
      <c r="L4" s="19" t="s">
        <v>124</v>
      </c>
      <c r="M4" s="19" t="s">
        <v>125</v>
      </c>
      <c r="N4" s="19" t="s">
        <v>126</v>
      </c>
      <c r="O4" s="19" t="s">
        <v>127</v>
      </c>
      <c r="P4" s="19" t="s">
        <v>128</v>
      </c>
      <c r="AA4" s="24"/>
      <c r="AB4" s="24"/>
      <c r="AC4" s="24"/>
      <c r="AD4" s="24"/>
      <c r="AE4" s="24"/>
      <c r="AF4" s="24"/>
      <c r="AG4" s="24"/>
      <c r="AI4" s="24"/>
      <c r="AJ4" s="24"/>
      <c r="AK4" s="24"/>
      <c r="AL4" s="24"/>
      <c r="AM4" s="24"/>
      <c r="AN4" s="24"/>
      <c r="AO4" s="24"/>
      <c r="AP4" s="24"/>
    </row>
    <row r="5" spans="1:43" ht="13" x14ac:dyDescent="0.3">
      <c r="A5" t="s">
        <v>129</v>
      </c>
      <c r="B5" s="5">
        <v>0</v>
      </c>
      <c r="C5" s="5" t="str">
        <f>SUBSTITUTE(1&amp;B5," ","")</f>
        <v>10</v>
      </c>
      <c r="D5" s="55" t="s">
        <v>130</v>
      </c>
      <c r="E5" s="55" t="s">
        <v>130</v>
      </c>
      <c r="F5" s="55" t="s">
        <v>130</v>
      </c>
      <c r="G5" s="55" t="s">
        <v>130</v>
      </c>
      <c r="H5" s="55" t="s">
        <v>130</v>
      </c>
      <c r="I5" s="55" t="s">
        <v>130</v>
      </c>
      <c r="J5" s="55" t="s">
        <v>130</v>
      </c>
      <c r="K5" s="55" t="s">
        <v>130</v>
      </c>
      <c r="L5" s="55" t="s">
        <v>130</v>
      </c>
      <c r="M5" s="55" t="s">
        <v>130</v>
      </c>
      <c r="N5" s="55" t="s">
        <v>130</v>
      </c>
      <c r="O5" s="55" t="s">
        <v>130</v>
      </c>
      <c r="P5" s="55" t="s">
        <v>173</v>
      </c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</row>
    <row r="6" spans="1:43" ht="13" x14ac:dyDescent="0.3">
      <c r="A6" t="s">
        <v>129</v>
      </c>
      <c r="B6" s="5">
        <v>0.33</v>
      </c>
      <c r="C6" s="5">
        <f>VALUE(SUBSTITUTE(1&amp;B6," ",""))</f>
        <v>10.33</v>
      </c>
      <c r="D6" t="s">
        <v>130</v>
      </c>
      <c r="E6" t="s">
        <v>130</v>
      </c>
      <c r="F6" s="55" t="s">
        <v>130</v>
      </c>
      <c r="G6" s="55" t="s">
        <v>130</v>
      </c>
      <c r="H6" s="55" t="s">
        <v>130</v>
      </c>
      <c r="I6" s="55" t="s">
        <v>130</v>
      </c>
      <c r="J6" s="55" t="s">
        <v>130</v>
      </c>
      <c r="K6" s="55" t="s">
        <v>130</v>
      </c>
      <c r="L6" s="55" t="s">
        <v>130</v>
      </c>
      <c r="M6" s="55" t="s">
        <v>130</v>
      </c>
      <c r="N6" s="55" t="s">
        <v>130</v>
      </c>
      <c r="O6" s="55" t="s">
        <v>130</v>
      </c>
      <c r="P6" s="55" t="s">
        <v>173</v>
      </c>
      <c r="U6" s="2"/>
      <c r="V6" s="2"/>
      <c r="W6" s="2"/>
      <c r="X6" s="2"/>
      <c r="Y6" s="2"/>
      <c r="Z6" s="2"/>
      <c r="AA6" s="2"/>
      <c r="AB6" s="2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</row>
    <row r="7" spans="1:43" ht="13" x14ac:dyDescent="0.3">
      <c r="A7" t="s">
        <v>129</v>
      </c>
      <c r="B7" s="5">
        <v>0.34</v>
      </c>
      <c r="C7" s="5">
        <f t="shared" ref="C7:C70" si="0">VALUE(SUBSTITUTE(1&amp;B7," ",""))</f>
        <v>10.34</v>
      </c>
      <c r="D7" t="s">
        <v>130</v>
      </c>
      <c r="E7" t="s">
        <v>130</v>
      </c>
      <c r="F7" s="55" t="s">
        <v>130</v>
      </c>
      <c r="G7" s="55" t="s">
        <v>130</v>
      </c>
      <c r="H7" s="55" t="s">
        <v>130</v>
      </c>
      <c r="I7" s="55" t="s">
        <v>130</v>
      </c>
      <c r="J7" s="55" t="s">
        <v>130</v>
      </c>
      <c r="K7" s="55" t="s">
        <v>130</v>
      </c>
      <c r="L7" s="55" t="s">
        <v>130</v>
      </c>
      <c r="M7" s="55" t="s">
        <v>130</v>
      </c>
      <c r="N7" s="55" t="s">
        <v>130</v>
      </c>
      <c r="O7" s="55" t="s">
        <v>130</v>
      </c>
      <c r="P7" s="55" t="s">
        <v>173</v>
      </c>
      <c r="U7" s="2"/>
      <c r="V7" s="2"/>
      <c r="W7" s="2"/>
      <c r="X7" s="2"/>
      <c r="Y7" s="2"/>
      <c r="Z7" s="2"/>
      <c r="AA7" s="2"/>
      <c r="AB7" s="2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</row>
    <row r="8" spans="1:43" ht="13" x14ac:dyDescent="0.3">
      <c r="A8" t="s">
        <v>129</v>
      </c>
      <c r="B8" s="5">
        <v>0.35</v>
      </c>
      <c r="C8" s="5">
        <f t="shared" si="0"/>
        <v>10.35</v>
      </c>
      <c r="D8" t="s">
        <v>130</v>
      </c>
      <c r="E8" t="s">
        <v>130</v>
      </c>
      <c r="F8" s="55" t="s">
        <v>130</v>
      </c>
      <c r="G8" s="55" t="s">
        <v>130</v>
      </c>
      <c r="H8" s="55" t="s">
        <v>130</v>
      </c>
      <c r="I8" s="55" t="s">
        <v>130</v>
      </c>
      <c r="J8" s="55" t="s">
        <v>130</v>
      </c>
      <c r="K8" s="55" t="s">
        <v>130</v>
      </c>
      <c r="L8" s="55" t="s">
        <v>130</v>
      </c>
      <c r="M8" s="55" t="s">
        <v>130</v>
      </c>
      <c r="N8" s="55" t="s">
        <v>130</v>
      </c>
      <c r="O8" s="55" t="s">
        <v>130</v>
      </c>
      <c r="P8" s="55" t="s">
        <v>173</v>
      </c>
      <c r="U8" s="2"/>
      <c r="V8" s="2"/>
      <c r="W8" s="2"/>
      <c r="X8" s="2"/>
      <c r="Y8" s="2"/>
      <c r="Z8" s="2"/>
      <c r="AA8" s="2"/>
      <c r="AB8" s="2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</row>
    <row r="9" spans="1:43" ht="13" x14ac:dyDescent="0.3">
      <c r="A9" t="s">
        <v>129</v>
      </c>
      <c r="B9" s="5">
        <v>0.36</v>
      </c>
      <c r="C9" s="5">
        <f t="shared" si="0"/>
        <v>10.36</v>
      </c>
      <c r="D9" t="s">
        <v>130</v>
      </c>
      <c r="E9" t="s">
        <v>130</v>
      </c>
      <c r="F9" s="55" t="s">
        <v>130</v>
      </c>
      <c r="G9" s="55" t="s">
        <v>130</v>
      </c>
      <c r="H9" s="55" t="s">
        <v>130</v>
      </c>
      <c r="I9" s="55" t="s">
        <v>130</v>
      </c>
      <c r="J9" s="55" t="s">
        <v>130</v>
      </c>
      <c r="K9" s="55" t="s">
        <v>130</v>
      </c>
      <c r="L9" s="55" t="s">
        <v>130</v>
      </c>
      <c r="M9" s="55" t="s">
        <v>130</v>
      </c>
      <c r="N9" s="55" t="s">
        <v>130</v>
      </c>
      <c r="O9" s="55" t="s">
        <v>130</v>
      </c>
      <c r="P9" s="55" t="s">
        <v>173</v>
      </c>
      <c r="U9" s="2"/>
      <c r="V9" s="2"/>
      <c r="W9" s="2"/>
      <c r="X9" s="2"/>
      <c r="Y9" s="2"/>
      <c r="Z9" s="2"/>
      <c r="AA9" s="2"/>
      <c r="AB9" s="2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</row>
    <row r="10" spans="1:43" ht="13" x14ac:dyDescent="0.3">
      <c r="A10" t="s">
        <v>129</v>
      </c>
      <c r="B10" s="5">
        <v>0.37</v>
      </c>
      <c r="C10" s="5">
        <f t="shared" si="0"/>
        <v>10.37</v>
      </c>
      <c r="D10" t="s">
        <v>130</v>
      </c>
      <c r="E10" t="s">
        <v>130</v>
      </c>
      <c r="F10" s="55" t="s">
        <v>130</v>
      </c>
      <c r="G10" s="55" t="s">
        <v>130</v>
      </c>
      <c r="H10" s="55" t="s">
        <v>130</v>
      </c>
      <c r="I10" s="55" t="s">
        <v>130</v>
      </c>
      <c r="J10" s="55" t="s">
        <v>130</v>
      </c>
      <c r="K10" s="55" t="s">
        <v>130</v>
      </c>
      <c r="L10" s="55" t="s">
        <v>130</v>
      </c>
      <c r="M10" s="55" t="s">
        <v>130</v>
      </c>
      <c r="N10" s="55" t="s">
        <v>130</v>
      </c>
      <c r="O10" s="55" t="s">
        <v>130</v>
      </c>
      <c r="P10" s="55" t="s">
        <v>173</v>
      </c>
      <c r="U10" s="2"/>
      <c r="V10" s="2"/>
      <c r="W10" s="2"/>
      <c r="X10" s="2"/>
      <c r="Y10" s="2"/>
      <c r="Z10" s="2"/>
      <c r="AA10" s="2"/>
      <c r="AB10" s="2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</row>
    <row r="11" spans="1:43" ht="13" x14ac:dyDescent="0.3">
      <c r="A11" t="s">
        <v>129</v>
      </c>
      <c r="B11" s="5">
        <v>0.38</v>
      </c>
      <c r="C11" s="5">
        <f t="shared" si="0"/>
        <v>10.38</v>
      </c>
      <c r="D11" t="s">
        <v>130</v>
      </c>
      <c r="E11" t="s">
        <v>130</v>
      </c>
      <c r="F11" s="55" t="s">
        <v>130</v>
      </c>
      <c r="G11" s="55" t="s">
        <v>130</v>
      </c>
      <c r="H11" s="55" t="s">
        <v>130</v>
      </c>
      <c r="I11" s="55" t="s">
        <v>130</v>
      </c>
      <c r="J11" s="55" t="s">
        <v>130</v>
      </c>
      <c r="K11" s="55" t="s">
        <v>130</v>
      </c>
      <c r="L11" s="55" t="s">
        <v>130</v>
      </c>
      <c r="M11" s="55" t="s">
        <v>130</v>
      </c>
      <c r="N11" s="55" t="s">
        <v>130</v>
      </c>
      <c r="O11" s="55" t="s">
        <v>130</v>
      </c>
      <c r="P11" s="55" t="s">
        <v>173</v>
      </c>
      <c r="U11" s="2"/>
      <c r="V11" s="2"/>
      <c r="W11" s="2"/>
      <c r="X11" s="2"/>
      <c r="Y11" s="2"/>
      <c r="Z11" s="2"/>
      <c r="AA11" s="2"/>
      <c r="AB11" s="2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</row>
    <row r="12" spans="1:43" ht="13" x14ac:dyDescent="0.3">
      <c r="A12" t="s">
        <v>129</v>
      </c>
      <c r="B12" s="5">
        <v>0.39</v>
      </c>
      <c r="C12" s="5">
        <f t="shared" si="0"/>
        <v>10.39</v>
      </c>
      <c r="D12" t="s">
        <v>130</v>
      </c>
      <c r="E12" t="s">
        <v>130</v>
      </c>
      <c r="F12" s="55" t="s">
        <v>130</v>
      </c>
      <c r="G12" s="55" t="s">
        <v>130</v>
      </c>
      <c r="H12" s="55" t="s">
        <v>130</v>
      </c>
      <c r="I12" s="55" t="s">
        <v>130</v>
      </c>
      <c r="J12" s="55" t="s">
        <v>130</v>
      </c>
      <c r="K12" s="55" t="s">
        <v>130</v>
      </c>
      <c r="L12" s="55" t="s">
        <v>130</v>
      </c>
      <c r="M12" s="55" t="s">
        <v>130</v>
      </c>
      <c r="N12" s="55" t="s">
        <v>130</v>
      </c>
      <c r="O12" s="55" t="s">
        <v>130</v>
      </c>
      <c r="P12" s="55" t="s">
        <v>173</v>
      </c>
      <c r="U12" s="2"/>
      <c r="V12" s="2"/>
      <c r="W12" s="2"/>
      <c r="X12" s="2"/>
      <c r="Y12" s="2"/>
      <c r="Z12" s="2"/>
      <c r="AA12" s="2"/>
      <c r="AB12" s="2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</row>
    <row r="13" spans="1:43" ht="13" x14ac:dyDescent="0.3">
      <c r="A13" t="s">
        <v>129</v>
      </c>
      <c r="B13" s="5">
        <v>0.4</v>
      </c>
      <c r="C13" s="5">
        <f t="shared" si="0"/>
        <v>10.4</v>
      </c>
      <c r="D13" t="s">
        <v>130</v>
      </c>
      <c r="E13" t="s">
        <v>130</v>
      </c>
      <c r="F13" s="55" t="s">
        <v>130</v>
      </c>
      <c r="G13" s="55" t="s">
        <v>130</v>
      </c>
      <c r="H13" s="55" t="s">
        <v>130</v>
      </c>
      <c r="I13" s="55" t="s">
        <v>130</v>
      </c>
      <c r="J13" s="55" t="s">
        <v>130</v>
      </c>
      <c r="K13" s="55" t="s">
        <v>130</v>
      </c>
      <c r="L13" s="55" t="s">
        <v>130</v>
      </c>
      <c r="M13" s="55" t="s">
        <v>130</v>
      </c>
      <c r="N13" s="55" t="s">
        <v>130</v>
      </c>
      <c r="O13" s="55" t="s">
        <v>130</v>
      </c>
      <c r="P13" s="55" t="s">
        <v>173</v>
      </c>
      <c r="U13" s="2"/>
      <c r="V13" s="2"/>
      <c r="W13" s="2"/>
      <c r="X13" s="2"/>
      <c r="Y13" s="2"/>
      <c r="Z13" s="2"/>
      <c r="AA13" s="2"/>
      <c r="AB13" s="2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</row>
    <row r="14" spans="1:43" ht="13" x14ac:dyDescent="0.3">
      <c r="A14" t="s">
        <v>129</v>
      </c>
      <c r="B14" s="5">
        <v>0.41</v>
      </c>
      <c r="C14" s="5">
        <f t="shared" si="0"/>
        <v>10.41</v>
      </c>
      <c r="D14" t="s">
        <v>130</v>
      </c>
      <c r="E14" t="s">
        <v>130</v>
      </c>
      <c r="F14" s="55" t="s">
        <v>130</v>
      </c>
      <c r="G14" s="55" t="s">
        <v>130</v>
      </c>
      <c r="H14" s="55" t="s">
        <v>130</v>
      </c>
      <c r="I14" s="55" t="s">
        <v>130</v>
      </c>
      <c r="J14" s="55" t="s">
        <v>130</v>
      </c>
      <c r="K14" s="55" t="s">
        <v>130</v>
      </c>
      <c r="L14" s="55" t="s">
        <v>130</v>
      </c>
      <c r="M14" s="55" t="s">
        <v>130</v>
      </c>
      <c r="N14" s="55" t="s">
        <v>130</v>
      </c>
      <c r="O14" s="55" t="s">
        <v>130</v>
      </c>
      <c r="P14" s="55" t="s">
        <v>173</v>
      </c>
      <c r="U14" s="2"/>
      <c r="V14" s="2"/>
      <c r="W14" s="2"/>
      <c r="X14" s="2"/>
      <c r="Y14" s="2"/>
      <c r="Z14" s="2"/>
      <c r="AA14" s="2"/>
      <c r="AB14" s="2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</row>
    <row r="15" spans="1:43" ht="13" x14ac:dyDescent="0.3">
      <c r="A15" t="s">
        <v>129</v>
      </c>
      <c r="B15" s="5">
        <v>0.42</v>
      </c>
      <c r="C15" s="5">
        <f t="shared" si="0"/>
        <v>10.42</v>
      </c>
      <c r="D15" t="s">
        <v>130</v>
      </c>
      <c r="E15" t="s">
        <v>130</v>
      </c>
      <c r="F15" s="55" t="s">
        <v>130</v>
      </c>
      <c r="G15" s="55" t="s">
        <v>130</v>
      </c>
      <c r="H15" s="55" t="s">
        <v>130</v>
      </c>
      <c r="I15" s="55" t="s">
        <v>130</v>
      </c>
      <c r="J15" s="55" t="s">
        <v>130</v>
      </c>
      <c r="K15" s="55" t="s">
        <v>130</v>
      </c>
      <c r="L15" s="55" t="s">
        <v>130</v>
      </c>
      <c r="M15" s="55" t="s">
        <v>130</v>
      </c>
      <c r="N15" s="55" t="s">
        <v>130</v>
      </c>
      <c r="O15" s="55" t="s">
        <v>130</v>
      </c>
      <c r="P15" s="55" t="s">
        <v>173</v>
      </c>
      <c r="U15" s="2"/>
      <c r="V15" s="2"/>
      <c r="W15" s="2"/>
      <c r="X15" s="2"/>
      <c r="Y15" s="2"/>
      <c r="Z15" s="2"/>
      <c r="AA15" s="2"/>
      <c r="AB15" s="2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</row>
    <row r="16" spans="1:43" ht="13" x14ac:dyDescent="0.3">
      <c r="A16" t="s">
        <v>129</v>
      </c>
      <c r="B16" s="5">
        <v>0.43</v>
      </c>
      <c r="C16" s="5">
        <f t="shared" si="0"/>
        <v>10.43</v>
      </c>
      <c r="D16" t="s">
        <v>130</v>
      </c>
      <c r="E16" t="s">
        <v>130</v>
      </c>
      <c r="F16" s="55" t="s">
        <v>130</v>
      </c>
      <c r="G16" s="55" t="s">
        <v>130</v>
      </c>
      <c r="H16" s="55" t="s">
        <v>130</v>
      </c>
      <c r="I16" s="55" t="s">
        <v>130</v>
      </c>
      <c r="J16" s="55" t="s">
        <v>130</v>
      </c>
      <c r="K16" s="55" t="s">
        <v>130</v>
      </c>
      <c r="L16" s="55" t="s">
        <v>130</v>
      </c>
      <c r="M16" s="55" t="s">
        <v>130</v>
      </c>
      <c r="N16" s="55" t="s">
        <v>130</v>
      </c>
      <c r="O16" s="55" t="s">
        <v>130</v>
      </c>
      <c r="P16" s="55" t="s">
        <v>173</v>
      </c>
      <c r="U16" s="2"/>
      <c r="V16" s="2"/>
      <c r="W16" s="2"/>
      <c r="X16" s="2"/>
      <c r="Y16" s="2"/>
      <c r="Z16" s="2"/>
      <c r="AA16" s="2"/>
      <c r="AB16" s="2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</row>
    <row r="17" spans="1:40" ht="13" x14ac:dyDescent="0.3">
      <c r="A17" t="s">
        <v>129</v>
      </c>
      <c r="B17" s="5">
        <v>0.44</v>
      </c>
      <c r="C17" s="5">
        <f t="shared" si="0"/>
        <v>10.44</v>
      </c>
      <c r="D17" t="s">
        <v>130</v>
      </c>
      <c r="E17" t="s">
        <v>130</v>
      </c>
      <c r="F17" s="55">
        <v>9.2999999999999999E-2</v>
      </c>
      <c r="G17" s="55" t="s">
        <v>130</v>
      </c>
      <c r="H17" s="55" t="s">
        <v>130</v>
      </c>
      <c r="I17" s="55" t="s">
        <v>130</v>
      </c>
      <c r="J17" s="55" t="s">
        <v>130</v>
      </c>
      <c r="K17" s="55" t="s">
        <v>130</v>
      </c>
      <c r="L17" s="55" t="s">
        <v>130</v>
      </c>
      <c r="M17" s="55" t="s">
        <v>130</v>
      </c>
      <c r="N17" s="55" t="s">
        <v>130</v>
      </c>
      <c r="O17" s="55" t="s">
        <v>130</v>
      </c>
      <c r="P17" s="55" t="s">
        <v>173</v>
      </c>
      <c r="U17" s="2"/>
      <c r="V17" s="2"/>
      <c r="W17" s="2"/>
      <c r="X17" s="2"/>
      <c r="Y17" s="2"/>
      <c r="Z17" s="2"/>
      <c r="AA17" s="2"/>
      <c r="AB17" s="2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</row>
    <row r="18" spans="1:40" ht="13" x14ac:dyDescent="0.3">
      <c r="A18" t="s">
        <v>129</v>
      </c>
      <c r="B18" s="5">
        <v>0.45</v>
      </c>
      <c r="C18" s="5">
        <f t="shared" si="0"/>
        <v>10.45</v>
      </c>
      <c r="D18" t="s">
        <v>130</v>
      </c>
      <c r="E18" t="s">
        <v>130</v>
      </c>
      <c r="F18" s="55">
        <v>9.0666666666666673E-2</v>
      </c>
      <c r="G18" s="55" t="s">
        <v>130</v>
      </c>
      <c r="H18" s="55" t="s">
        <v>130</v>
      </c>
      <c r="I18" s="55" t="s">
        <v>130</v>
      </c>
      <c r="J18" s="55" t="s">
        <v>130</v>
      </c>
      <c r="K18" s="55" t="s">
        <v>130</v>
      </c>
      <c r="L18" s="55" t="s">
        <v>130</v>
      </c>
      <c r="M18" s="55" t="s">
        <v>130</v>
      </c>
      <c r="N18" s="55" t="s">
        <v>130</v>
      </c>
      <c r="O18" s="55" t="s">
        <v>130</v>
      </c>
      <c r="P18" s="55" t="s">
        <v>173</v>
      </c>
      <c r="U18" s="2"/>
      <c r="V18" s="2"/>
      <c r="W18" s="2"/>
      <c r="X18" s="2"/>
      <c r="Y18" s="2"/>
      <c r="Z18" s="2"/>
      <c r="AA18" s="2"/>
      <c r="AB18" s="2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</row>
    <row r="19" spans="1:40" ht="13" x14ac:dyDescent="0.3">
      <c r="A19" t="s">
        <v>129</v>
      </c>
      <c r="B19" s="5">
        <v>0.46</v>
      </c>
      <c r="C19" s="5">
        <f t="shared" si="0"/>
        <v>10.46</v>
      </c>
      <c r="D19" t="s">
        <v>130</v>
      </c>
      <c r="E19" t="s">
        <v>130</v>
      </c>
      <c r="F19" s="55">
        <v>8.869565217391305E-2</v>
      </c>
      <c r="G19" s="55" t="s">
        <v>130</v>
      </c>
      <c r="H19" s="55" t="s">
        <v>130</v>
      </c>
      <c r="I19" s="55" t="s">
        <v>130</v>
      </c>
      <c r="J19" s="55" t="s">
        <v>130</v>
      </c>
      <c r="K19" s="55" t="s">
        <v>130</v>
      </c>
      <c r="L19" s="55" t="s">
        <v>130</v>
      </c>
      <c r="M19" s="55" t="s">
        <v>130</v>
      </c>
      <c r="N19" s="55" t="s">
        <v>130</v>
      </c>
      <c r="O19" s="55" t="s">
        <v>130</v>
      </c>
      <c r="P19" s="55" t="s">
        <v>173</v>
      </c>
      <c r="U19" s="2"/>
      <c r="V19" s="2"/>
      <c r="W19" s="2"/>
      <c r="X19" s="2"/>
      <c r="Y19" s="2"/>
      <c r="Z19" s="2"/>
      <c r="AA19" s="2"/>
      <c r="AB19" s="2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</row>
    <row r="20" spans="1:40" ht="13" x14ac:dyDescent="0.3">
      <c r="A20" t="s">
        <v>129</v>
      </c>
      <c r="B20" s="5">
        <v>0.47</v>
      </c>
      <c r="C20" s="5">
        <f t="shared" si="0"/>
        <v>10.47</v>
      </c>
      <c r="D20" t="s">
        <v>130</v>
      </c>
      <c r="E20" t="s">
        <v>130</v>
      </c>
      <c r="F20" s="55">
        <v>8.6808510638297878E-2</v>
      </c>
      <c r="G20" s="55" t="s">
        <v>130</v>
      </c>
      <c r="H20" s="55" t="s">
        <v>130</v>
      </c>
      <c r="I20" s="55" t="s">
        <v>130</v>
      </c>
      <c r="J20" s="55" t="s">
        <v>130</v>
      </c>
      <c r="K20" s="55" t="s">
        <v>130</v>
      </c>
      <c r="L20" s="55" t="s">
        <v>130</v>
      </c>
      <c r="M20" s="55" t="s">
        <v>130</v>
      </c>
      <c r="N20" s="55" t="s">
        <v>130</v>
      </c>
      <c r="O20" s="55" t="s">
        <v>130</v>
      </c>
      <c r="P20" s="55" t="s">
        <v>173</v>
      </c>
      <c r="U20" s="2"/>
      <c r="V20" s="2"/>
      <c r="W20" s="2"/>
      <c r="X20" s="2"/>
      <c r="Y20" s="2"/>
      <c r="Z20" s="2"/>
      <c r="AA20" s="2"/>
      <c r="AB20" s="2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</row>
    <row r="21" spans="1:40" ht="13" x14ac:dyDescent="0.3">
      <c r="A21" t="s">
        <v>129</v>
      </c>
      <c r="B21" s="5">
        <v>0.48</v>
      </c>
      <c r="C21" s="5">
        <f t="shared" si="0"/>
        <v>10.48</v>
      </c>
      <c r="D21" t="s">
        <v>130</v>
      </c>
      <c r="E21" t="s">
        <v>130</v>
      </c>
      <c r="F21" s="55">
        <v>8.5000000000000006E-2</v>
      </c>
      <c r="G21" s="55" t="s">
        <v>130</v>
      </c>
      <c r="H21" s="55" t="s">
        <v>130</v>
      </c>
      <c r="I21" s="55" t="s">
        <v>130</v>
      </c>
      <c r="J21" s="55" t="s">
        <v>130</v>
      </c>
      <c r="K21" s="55" t="s">
        <v>130</v>
      </c>
      <c r="L21" s="55" t="s">
        <v>130</v>
      </c>
      <c r="M21" s="55" t="s">
        <v>130</v>
      </c>
      <c r="N21" s="55" t="s">
        <v>130</v>
      </c>
      <c r="O21" s="55" t="s">
        <v>130</v>
      </c>
      <c r="P21" s="55" t="s">
        <v>173</v>
      </c>
      <c r="U21" s="2"/>
      <c r="V21" s="2"/>
      <c r="W21" s="2"/>
      <c r="X21" s="2"/>
      <c r="Y21" s="2"/>
      <c r="Z21" s="2"/>
      <c r="AA21" s="2"/>
      <c r="AB21" s="2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</row>
    <row r="22" spans="1:40" ht="13" x14ac:dyDescent="0.3">
      <c r="A22" t="s">
        <v>129</v>
      </c>
      <c r="B22" s="5">
        <v>0.49</v>
      </c>
      <c r="C22" s="5">
        <f t="shared" si="0"/>
        <v>10.49</v>
      </c>
      <c r="D22" t="s">
        <v>130</v>
      </c>
      <c r="E22" t="s">
        <v>130</v>
      </c>
      <c r="F22" s="55">
        <v>8.3265306122448993E-2</v>
      </c>
      <c r="G22" s="55" t="s">
        <v>130</v>
      </c>
      <c r="H22" s="55" t="s">
        <v>130</v>
      </c>
      <c r="I22" s="55" t="s">
        <v>130</v>
      </c>
      <c r="J22" s="55" t="s">
        <v>130</v>
      </c>
      <c r="K22" s="55" t="s">
        <v>130</v>
      </c>
      <c r="L22" s="55" t="s">
        <v>130</v>
      </c>
      <c r="M22" s="55" t="s">
        <v>130</v>
      </c>
      <c r="N22" s="55" t="s">
        <v>130</v>
      </c>
      <c r="O22" s="55" t="s">
        <v>130</v>
      </c>
      <c r="P22" s="55" t="s">
        <v>173</v>
      </c>
      <c r="U22" s="2"/>
      <c r="V22" s="2"/>
      <c r="W22" s="2"/>
      <c r="X22" s="2"/>
      <c r="Y22" s="2"/>
      <c r="Z22" s="2"/>
      <c r="AA22" s="2"/>
      <c r="AB22" s="2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</row>
    <row r="23" spans="1:40" ht="13" x14ac:dyDescent="0.3">
      <c r="A23" t="s">
        <v>129</v>
      </c>
      <c r="B23" s="5">
        <v>0.5</v>
      </c>
      <c r="C23" s="5">
        <f t="shared" si="0"/>
        <v>10.5</v>
      </c>
      <c r="D23" t="s">
        <v>130</v>
      </c>
      <c r="E23" t="s">
        <v>130</v>
      </c>
      <c r="F23" s="55">
        <v>8.1600000000000006E-2</v>
      </c>
      <c r="G23" s="55" t="s">
        <v>130</v>
      </c>
      <c r="H23" s="55" t="s">
        <v>130</v>
      </c>
      <c r="I23" s="55" t="s">
        <v>130</v>
      </c>
      <c r="J23" s="55" t="s">
        <v>130</v>
      </c>
      <c r="K23" s="55" t="s">
        <v>130</v>
      </c>
      <c r="L23" s="55" t="s">
        <v>130</v>
      </c>
      <c r="M23" s="55" t="s">
        <v>130</v>
      </c>
      <c r="N23" s="55" t="s">
        <v>130</v>
      </c>
      <c r="O23" s="55" t="s">
        <v>130</v>
      </c>
      <c r="P23" s="55" t="s">
        <v>173</v>
      </c>
      <c r="U23" s="2"/>
      <c r="V23" s="2"/>
      <c r="W23" s="2"/>
      <c r="X23" s="2"/>
      <c r="Y23" s="2"/>
      <c r="Z23" s="2"/>
      <c r="AA23" s="2"/>
      <c r="AB23" s="2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</row>
    <row r="24" spans="1:40" ht="13" x14ac:dyDescent="0.3">
      <c r="A24" t="s">
        <v>129</v>
      </c>
      <c r="B24" s="5">
        <v>0.51</v>
      </c>
      <c r="C24" s="5">
        <f t="shared" si="0"/>
        <v>10.51</v>
      </c>
      <c r="D24" t="s">
        <v>130</v>
      </c>
      <c r="E24" t="s">
        <v>130</v>
      </c>
      <c r="F24" s="55">
        <v>0.08</v>
      </c>
      <c r="G24" s="55" t="s">
        <v>130</v>
      </c>
      <c r="H24" s="55" t="s">
        <v>130</v>
      </c>
      <c r="I24" s="55" t="s">
        <v>130</v>
      </c>
      <c r="J24" s="55" t="s">
        <v>130</v>
      </c>
      <c r="K24" s="55" t="s">
        <v>130</v>
      </c>
      <c r="L24" s="55" t="s">
        <v>130</v>
      </c>
      <c r="M24" s="55" t="s">
        <v>130</v>
      </c>
      <c r="N24" s="55" t="s">
        <v>130</v>
      </c>
      <c r="O24" s="55" t="s">
        <v>130</v>
      </c>
      <c r="P24" s="55" t="s">
        <v>173</v>
      </c>
      <c r="U24" s="2"/>
      <c r="V24" s="2"/>
      <c r="W24" s="2"/>
      <c r="X24" s="2"/>
      <c r="Y24" s="2"/>
      <c r="Z24" s="2"/>
      <c r="AA24" s="2"/>
      <c r="AB24" s="2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</row>
    <row r="25" spans="1:40" ht="13" x14ac:dyDescent="0.3">
      <c r="A25" t="s">
        <v>129</v>
      </c>
      <c r="B25" s="5">
        <v>0.52</v>
      </c>
      <c r="C25" s="5">
        <f t="shared" si="0"/>
        <v>10.52</v>
      </c>
      <c r="D25" t="s">
        <v>130</v>
      </c>
      <c r="E25" t="s">
        <v>130</v>
      </c>
      <c r="F25" s="55">
        <v>7.8461538461538458E-2</v>
      </c>
      <c r="G25" s="55" t="s">
        <v>130</v>
      </c>
      <c r="H25" s="55" t="s">
        <v>130</v>
      </c>
      <c r="I25" s="55" t="s">
        <v>130</v>
      </c>
      <c r="J25" s="55" t="s">
        <v>130</v>
      </c>
      <c r="K25" s="55" t="s">
        <v>130</v>
      </c>
      <c r="L25" s="55" t="s">
        <v>130</v>
      </c>
      <c r="M25" s="55" t="s">
        <v>130</v>
      </c>
      <c r="N25" s="55" t="s">
        <v>130</v>
      </c>
      <c r="O25" s="55" t="s">
        <v>130</v>
      </c>
      <c r="P25" s="55" t="s">
        <v>173</v>
      </c>
      <c r="U25" s="2"/>
      <c r="V25" s="2"/>
      <c r="W25" s="2"/>
      <c r="X25" s="2"/>
      <c r="Y25" s="2"/>
      <c r="Z25" s="2"/>
      <c r="AA25" s="2"/>
      <c r="AB25" s="2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</row>
    <row r="26" spans="1:40" ht="13" x14ac:dyDescent="0.3">
      <c r="A26" t="s">
        <v>129</v>
      </c>
      <c r="B26" s="5">
        <v>0.53</v>
      </c>
      <c r="C26" s="5">
        <f t="shared" si="0"/>
        <v>10.53</v>
      </c>
      <c r="D26" t="s">
        <v>130</v>
      </c>
      <c r="E26" t="s">
        <v>130</v>
      </c>
      <c r="F26" s="55">
        <v>7.6981132075471706E-2</v>
      </c>
      <c r="G26" s="55" t="s">
        <v>130</v>
      </c>
      <c r="H26" s="55" t="s">
        <v>130</v>
      </c>
      <c r="I26" s="55" t="s">
        <v>130</v>
      </c>
      <c r="J26" s="55" t="s">
        <v>130</v>
      </c>
      <c r="K26" s="55" t="s">
        <v>130</v>
      </c>
      <c r="L26" s="55" t="s">
        <v>130</v>
      </c>
      <c r="M26" s="55" t="s">
        <v>130</v>
      </c>
      <c r="N26" s="55" t="s">
        <v>130</v>
      </c>
      <c r="O26" s="55" t="s">
        <v>130</v>
      </c>
      <c r="P26" s="55" t="s">
        <v>173</v>
      </c>
      <c r="U26" s="2"/>
      <c r="V26" s="2"/>
      <c r="W26" s="2"/>
      <c r="X26" s="2"/>
      <c r="Y26" s="2"/>
      <c r="Z26" s="2"/>
      <c r="AA26" s="2"/>
      <c r="AB26" s="2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</row>
    <row r="27" spans="1:40" ht="13" x14ac:dyDescent="0.3">
      <c r="A27" t="s">
        <v>129</v>
      </c>
      <c r="B27" s="5">
        <v>0.54</v>
      </c>
      <c r="C27" s="5">
        <f t="shared" si="0"/>
        <v>10.54</v>
      </c>
      <c r="D27" t="s">
        <v>130</v>
      </c>
      <c r="E27" t="s">
        <v>130</v>
      </c>
      <c r="F27" s="55">
        <v>7.5555555555555556E-2</v>
      </c>
      <c r="G27" s="55" t="s">
        <v>130</v>
      </c>
      <c r="H27" s="55" t="s">
        <v>130</v>
      </c>
      <c r="I27" s="55" t="s">
        <v>130</v>
      </c>
      <c r="J27" s="55" t="s">
        <v>130</v>
      </c>
      <c r="K27" s="55" t="s">
        <v>130</v>
      </c>
      <c r="L27" s="55" t="s">
        <v>130</v>
      </c>
      <c r="M27" s="55" t="s">
        <v>130</v>
      </c>
      <c r="N27" s="55" t="s">
        <v>130</v>
      </c>
      <c r="O27" s="55" t="s">
        <v>130</v>
      </c>
      <c r="P27" s="55" t="s">
        <v>173</v>
      </c>
      <c r="U27" s="2"/>
      <c r="V27" s="2"/>
      <c r="W27" s="2"/>
      <c r="X27" s="2"/>
      <c r="Y27" s="2"/>
      <c r="Z27" s="2"/>
      <c r="AA27" s="2"/>
      <c r="AB27" s="2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</row>
    <row r="28" spans="1:40" ht="13" x14ac:dyDescent="0.3">
      <c r="A28" t="s">
        <v>129</v>
      </c>
      <c r="B28" s="5">
        <v>0.55000000000000004</v>
      </c>
      <c r="C28" s="5">
        <f t="shared" si="0"/>
        <v>10.55</v>
      </c>
      <c r="D28" t="s">
        <v>130</v>
      </c>
      <c r="E28" t="s">
        <v>130</v>
      </c>
      <c r="F28" s="55">
        <v>7.4181818181818182E-2</v>
      </c>
      <c r="G28" s="55" t="s">
        <v>130</v>
      </c>
      <c r="H28" s="55" t="s">
        <v>130</v>
      </c>
      <c r="I28" s="55" t="s">
        <v>130</v>
      </c>
      <c r="J28" s="55" t="s">
        <v>130</v>
      </c>
      <c r="K28" s="55" t="s">
        <v>130</v>
      </c>
      <c r="L28" s="55" t="s">
        <v>130</v>
      </c>
      <c r="M28" s="55" t="s">
        <v>130</v>
      </c>
      <c r="N28" s="55" t="s">
        <v>130</v>
      </c>
      <c r="O28" s="55" t="s">
        <v>130</v>
      </c>
      <c r="P28" s="55" t="s">
        <v>173</v>
      </c>
      <c r="U28" s="2"/>
      <c r="V28" s="2"/>
      <c r="W28" s="2"/>
      <c r="X28" s="2"/>
      <c r="Y28" s="2"/>
      <c r="Z28" s="2"/>
      <c r="AA28" s="2"/>
      <c r="AB28" s="2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</row>
    <row r="29" spans="1:40" ht="13" x14ac:dyDescent="0.3">
      <c r="A29" t="s">
        <v>129</v>
      </c>
      <c r="B29" s="5">
        <v>0.56000000000000005</v>
      </c>
      <c r="C29" s="5">
        <f t="shared" si="0"/>
        <v>10.56</v>
      </c>
      <c r="D29" t="s">
        <v>130</v>
      </c>
      <c r="E29" t="s">
        <v>130</v>
      </c>
      <c r="F29" s="55">
        <v>7.2857142857142856E-2</v>
      </c>
      <c r="G29" s="55" t="s">
        <v>130</v>
      </c>
      <c r="H29" s="55" t="s">
        <v>130</v>
      </c>
      <c r="I29" s="55" t="s">
        <v>130</v>
      </c>
      <c r="J29" s="55" t="s">
        <v>130</v>
      </c>
      <c r="K29" s="55" t="s">
        <v>130</v>
      </c>
      <c r="L29" s="55" t="s">
        <v>130</v>
      </c>
      <c r="M29" s="55" t="s">
        <v>130</v>
      </c>
      <c r="N29" s="55" t="s">
        <v>130</v>
      </c>
      <c r="O29" s="55" t="s">
        <v>130</v>
      </c>
      <c r="P29" s="55" t="s">
        <v>173</v>
      </c>
      <c r="U29" s="2"/>
      <c r="V29" s="2"/>
      <c r="W29" s="2"/>
      <c r="X29" s="2"/>
      <c r="Y29" s="2"/>
      <c r="Z29" s="2"/>
      <c r="AA29" s="2"/>
      <c r="AB29" s="2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</row>
    <row r="30" spans="1:40" ht="13" x14ac:dyDescent="0.3">
      <c r="A30" t="s">
        <v>129</v>
      </c>
      <c r="B30" s="5">
        <v>0.56999999999999995</v>
      </c>
      <c r="C30" s="5">
        <f t="shared" si="0"/>
        <v>10.57</v>
      </c>
      <c r="D30" t="s">
        <v>130</v>
      </c>
      <c r="E30" t="s">
        <v>130</v>
      </c>
      <c r="F30" s="55">
        <v>7.1578947368421061E-2</v>
      </c>
      <c r="G30" s="55" t="s">
        <v>130</v>
      </c>
      <c r="H30" s="55" t="s">
        <v>130</v>
      </c>
      <c r="I30" s="55" t="s">
        <v>130</v>
      </c>
      <c r="J30" s="55" t="s">
        <v>130</v>
      </c>
      <c r="K30" s="55" t="s">
        <v>130</v>
      </c>
      <c r="L30" s="55" t="s">
        <v>130</v>
      </c>
      <c r="M30" s="55" t="s">
        <v>130</v>
      </c>
      <c r="N30" s="55" t="s">
        <v>130</v>
      </c>
      <c r="O30" s="55" t="s">
        <v>130</v>
      </c>
      <c r="P30" s="55" t="s">
        <v>173</v>
      </c>
      <c r="U30" s="2"/>
      <c r="V30" s="2"/>
      <c r="W30" s="2"/>
      <c r="X30" s="2"/>
      <c r="Y30" s="2"/>
      <c r="Z30" s="2"/>
      <c r="AA30" s="2"/>
      <c r="AB30" s="2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</row>
    <row r="31" spans="1:40" ht="13" x14ac:dyDescent="0.3">
      <c r="A31" t="s">
        <v>129</v>
      </c>
      <c r="B31" s="5">
        <v>0.57999999999999996</v>
      </c>
      <c r="C31" s="5">
        <f t="shared" si="0"/>
        <v>10.58</v>
      </c>
      <c r="D31" t="s">
        <v>130</v>
      </c>
      <c r="E31" t="s">
        <v>130</v>
      </c>
      <c r="F31" s="55">
        <v>7.0344827586206901E-2</v>
      </c>
      <c r="G31" s="55" t="s">
        <v>130</v>
      </c>
      <c r="H31" s="55" t="s">
        <v>130</v>
      </c>
      <c r="I31" s="55" t="s">
        <v>130</v>
      </c>
      <c r="J31" s="55" t="s">
        <v>130</v>
      </c>
      <c r="K31" s="55" t="s">
        <v>130</v>
      </c>
      <c r="L31" s="55" t="s">
        <v>130</v>
      </c>
      <c r="M31" s="55" t="s">
        <v>130</v>
      </c>
      <c r="N31" s="55" t="s">
        <v>130</v>
      </c>
      <c r="O31" s="55" t="s">
        <v>130</v>
      </c>
      <c r="P31" s="55" t="s">
        <v>173</v>
      </c>
      <c r="X31" s="2"/>
      <c r="Y31" s="2"/>
      <c r="Z31" s="2"/>
      <c r="AA31" s="2"/>
      <c r="AB31" s="2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</row>
    <row r="32" spans="1:40" ht="13" x14ac:dyDescent="0.3">
      <c r="A32" t="s">
        <v>129</v>
      </c>
      <c r="B32" s="5">
        <v>0.59</v>
      </c>
      <c r="C32" s="5">
        <f t="shared" si="0"/>
        <v>10.59</v>
      </c>
      <c r="D32" t="s">
        <v>130</v>
      </c>
      <c r="E32" t="s">
        <v>130</v>
      </c>
      <c r="F32" s="55">
        <v>6.9152542372881362E-2</v>
      </c>
      <c r="G32" s="55" t="s">
        <v>130</v>
      </c>
      <c r="H32" s="55" t="s">
        <v>130</v>
      </c>
      <c r="I32" s="55" t="s">
        <v>130</v>
      </c>
      <c r="J32" s="55" t="s">
        <v>130</v>
      </c>
      <c r="K32" s="55" t="s">
        <v>130</v>
      </c>
      <c r="L32" s="55" t="s">
        <v>130</v>
      </c>
      <c r="M32" s="55" t="s">
        <v>130</v>
      </c>
      <c r="N32" s="55" t="s">
        <v>130</v>
      </c>
      <c r="O32" s="55" t="s">
        <v>130</v>
      </c>
      <c r="P32" s="55" t="s">
        <v>173</v>
      </c>
      <c r="X32" s="2"/>
      <c r="Y32" s="2"/>
      <c r="Z32" s="2"/>
      <c r="AA32" s="2"/>
      <c r="AB32" s="2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</row>
    <row r="33" spans="1:40" ht="13" x14ac:dyDescent="0.3">
      <c r="A33" t="s">
        <v>129</v>
      </c>
      <c r="B33" s="5">
        <v>0.6</v>
      </c>
      <c r="C33" s="5">
        <f t="shared" si="0"/>
        <v>10.6</v>
      </c>
      <c r="D33" t="s">
        <v>130</v>
      </c>
      <c r="E33" t="s">
        <v>130</v>
      </c>
      <c r="F33" s="55">
        <v>6.8000000000000005E-2</v>
      </c>
      <c r="G33" s="55" t="s">
        <v>130</v>
      </c>
      <c r="H33" s="55" t="s">
        <v>130</v>
      </c>
      <c r="I33" s="55" t="s">
        <v>130</v>
      </c>
      <c r="J33" s="55" t="s">
        <v>130</v>
      </c>
      <c r="K33" s="55" t="s">
        <v>130</v>
      </c>
      <c r="L33" s="55" t="s">
        <v>130</v>
      </c>
      <c r="M33" s="55" t="s">
        <v>130</v>
      </c>
      <c r="N33" s="55" t="s">
        <v>130</v>
      </c>
      <c r="O33" s="55" t="s">
        <v>130</v>
      </c>
      <c r="P33" s="55" t="s">
        <v>173</v>
      </c>
      <c r="X33" s="2"/>
      <c r="Y33" s="2"/>
      <c r="Z33" s="2"/>
      <c r="AA33" s="2"/>
      <c r="AB33" s="2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</row>
    <row r="34" spans="1:40" ht="13" x14ac:dyDescent="0.3">
      <c r="A34" t="s">
        <v>129</v>
      </c>
      <c r="B34" s="5">
        <v>0.61</v>
      </c>
      <c r="C34" s="5">
        <f t="shared" si="0"/>
        <v>10.61</v>
      </c>
      <c r="D34" t="s">
        <v>130</v>
      </c>
      <c r="E34" t="s">
        <v>130</v>
      </c>
      <c r="F34" s="55">
        <v>6.6885245901639356E-2</v>
      </c>
      <c r="G34" s="55" t="s">
        <v>130</v>
      </c>
      <c r="H34" s="55" t="s">
        <v>130</v>
      </c>
      <c r="I34" s="55" t="s">
        <v>130</v>
      </c>
      <c r="J34" s="55" t="s">
        <v>130</v>
      </c>
      <c r="K34" s="55" t="s">
        <v>130</v>
      </c>
      <c r="L34" s="55" t="s">
        <v>130</v>
      </c>
      <c r="M34" s="55" t="s">
        <v>130</v>
      </c>
      <c r="N34" s="55" t="s">
        <v>130</v>
      </c>
      <c r="O34" s="55" t="s">
        <v>130</v>
      </c>
      <c r="P34" s="55" t="s">
        <v>173</v>
      </c>
      <c r="X34" s="2"/>
      <c r="Y34" s="2"/>
      <c r="Z34" s="2"/>
      <c r="AA34" s="2"/>
      <c r="AB34" s="2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</row>
    <row r="35" spans="1:40" ht="13" x14ac:dyDescent="0.3">
      <c r="A35" t="s">
        <v>129</v>
      </c>
      <c r="B35" s="5">
        <v>0.62</v>
      </c>
      <c r="C35" s="5">
        <f t="shared" si="0"/>
        <v>10.62</v>
      </c>
      <c r="D35" t="s">
        <v>130</v>
      </c>
      <c r="E35" t="s">
        <v>130</v>
      </c>
      <c r="F35" s="55">
        <v>6.580645161290323E-2</v>
      </c>
      <c r="G35" s="55" t="s">
        <v>130</v>
      </c>
      <c r="H35" s="55" t="s">
        <v>130</v>
      </c>
      <c r="I35" s="55" t="s">
        <v>130</v>
      </c>
      <c r="J35" s="55" t="s">
        <v>130</v>
      </c>
      <c r="K35" s="55" t="s">
        <v>130</v>
      </c>
      <c r="L35" s="55" t="s">
        <v>130</v>
      </c>
      <c r="M35" s="55" t="s">
        <v>130</v>
      </c>
      <c r="N35" s="55" t="s">
        <v>130</v>
      </c>
      <c r="O35" s="55" t="s">
        <v>130</v>
      </c>
      <c r="P35" s="55" t="s">
        <v>173</v>
      </c>
      <c r="X35" s="2"/>
      <c r="Y35" s="2"/>
      <c r="Z35" s="2"/>
      <c r="AA35" s="2"/>
      <c r="AB35" s="2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</row>
    <row r="36" spans="1:40" ht="13" x14ac:dyDescent="0.3">
      <c r="A36" t="s">
        <v>129</v>
      </c>
      <c r="B36" s="5">
        <v>0.63</v>
      </c>
      <c r="C36" s="5">
        <f t="shared" si="0"/>
        <v>10.63</v>
      </c>
      <c r="D36" t="s">
        <v>130</v>
      </c>
      <c r="E36" t="s">
        <v>130</v>
      </c>
      <c r="F36" s="55">
        <v>6.4761904761904771E-2</v>
      </c>
      <c r="G36" s="55" t="s">
        <v>130</v>
      </c>
      <c r="H36" s="55" t="s">
        <v>130</v>
      </c>
      <c r="I36" s="55" t="s">
        <v>130</v>
      </c>
      <c r="J36" s="55" t="s">
        <v>130</v>
      </c>
      <c r="K36" s="55" t="s">
        <v>130</v>
      </c>
      <c r="L36" s="55" t="s">
        <v>130</v>
      </c>
      <c r="M36" s="55" t="s">
        <v>130</v>
      </c>
      <c r="N36" s="55" t="s">
        <v>130</v>
      </c>
      <c r="O36" s="55" t="s">
        <v>130</v>
      </c>
      <c r="P36" s="55" t="s">
        <v>173</v>
      </c>
      <c r="X36" s="2"/>
      <c r="Y36" s="2"/>
      <c r="Z36" s="2"/>
      <c r="AA36" s="2"/>
      <c r="AB36" s="2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</row>
    <row r="37" spans="1:40" ht="13" x14ac:dyDescent="0.3">
      <c r="A37" t="s">
        <v>129</v>
      </c>
      <c r="B37" s="5">
        <v>0.64</v>
      </c>
      <c r="C37" s="5">
        <f t="shared" si="0"/>
        <v>10.64</v>
      </c>
      <c r="D37" t="s">
        <v>130</v>
      </c>
      <c r="E37" t="s">
        <v>130</v>
      </c>
      <c r="F37" s="55">
        <v>6.3750000000000001E-2</v>
      </c>
      <c r="G37" s="55" t="s">
        <v>130</v>
      </c>
      <c r="H37" s="55" t="s">
        <v>130</v>
      </c>
      <c r="I37" s="55" t="s">
        <v>130</v>
      </c>
      <c r="J37" s="55" t="s">
        <v>130</v>
      </c>
      <c r="K37" s="55" t="s">
        <v>130</v>
      </c>
      <c r="L37" s="55" t="s">
        <v>130</v>
      </c>
      <c r="M37" s="55" t="s">
        <v>130</v>
      </c>
      <c r="N37" s="55" t="s">
        <v>130</v>
      </c>
      <c r="O37" s="55" t="s">
        <v>130</v>
      </c>
      <c r="P37" s="55" t="s">
        <v>173</v>
      </c>
      <c r="X37" s="2"/>
      <c r="Y37" s="2"/>
      <c r="Z37" s="2"/>
      <c r="AA37" s="2"/>
      <c r="AB37" s="2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</row>
    <row r="38" spans="1:40" ht="13" x14ac:dyDescent="0.3">
      <c r="A38" t="s">
        <v>129</v>
      </c>
      <c r="B38" s="5">
        <v>0.65</v>
      </c>
      <c r="C38" s="5">
        <f t="shared" si="0"/>
        <v>10.65</v>
      </c>
      <c r="D38" t="s">
        <v>130</v>
      </c>
      <c r="E38" t="s">
        <v>130</v>
      </c>
      <c r="F38" s="55">
        <v>6.2769230769230772E-2</v>
      </c>
      <c r="G38" s="55" t="s">
        <v>130</v>
      </c>
      <c r="H38" s="55" t="s">
        <v>130</v>
      </c>
      <c r="I38" s="55" t="s">
        <v>130</v>
      </c>
      <c r="J38" s="55" t="s">
        <v>130</v>
      </c>
      <c r="K38" s="55" t="s">
        <v>130</v>
      </c>
      <c r="L38" s="55" t="s">
        <v>130</v>
      </c>
      <c r="M38" s="55" t="s">
        <v>130</v>
      </c>
      <c r="N38" s="55" t="s">
        <v>130</v>
      </c>
      <c r="O38" s="55" t="s">
        <v>130</v>
      </c>
      <c r="P38" s="55" t="s">
        <v>173</v>
      </c>
      <c r="X38" s="2"/>
      <c r="Y38" s="2"/>
      <c r="Z38" s="2"/>
      <c r="AA38" s="2"/>
      <c r="AB38" s="2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</row>
    <row r="39" spans="1:40" ht="13" x14ac:dyDescent="0.3">
      <c r="A39" t="s">
        <v>129</v>
      </c>
      <c r="B39" s="5">
        <v>0.66</v>
      </c>
      <c r="C39" s="5">
        <f t="shared" si="0"/>
        <v>10.66</v>
      </c>
      <c r="D39" t="s">
        <v>130</v>
      </c>
      <c r="E39" t="s">
        <v>130</v>
      </c>
      <c r="F39" s="55">
        <v>6.1818181818181821E-2</v>
      </c>
      <c r="G39" s="55">
        <v>0.12621212121212119</v>
      </c>
      <c r="H39" s="55">
        <v>0.19060606060606058</v>
      </c>
      <c r="I39" s="55" t="s">
        <v>130</v>
      </c>
      <c r="J39" s="55" t="s">
        <v>130</v>
      </c>
      <c r="K39" s="55" t="s">
        <v>130</v>
      </c>
      <c r="L39" s="55" t="s">
        <v>130</v>
      </c>
      <c r="M39" s="55" t="s">
        <v>130</v>
      </c>
      <c r="N39" s="55" t="s">
        <v>130</v>
      </c>
      <c r="O39" s="55" t="s">
        <v>130</v>
      </c>
      <c r="P39" s="55" t="s">
        <v>173</v>
      </c>
      <c r="X39" s="2"/>
      <c r="Y39" s="2"/>
      <c r="Z39" s="2"/>
      <c r="AA39" s="2"/>
      <c r="AB39" s="2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</row>
    <row r="40" spans="1:40" ht="13" x14ac:dyDescent="0.3">
      <c r="A40" t="s">
        <v>129</v>
      </c>
      <c r="B40" s="5">
        <v>0.67</v>
      </c>
      <c r="C40" s="5">
        <f t="shared" si="0"/>
        <v>10.67</v>
      </c>
      <c r="D40" t="s">
        <v>130</v>
      </c>
      <c r="E40" t="s">
        <v>130</v>
      </c>
      <c r="F40" s="55">
        <v>6.0895522388059703E-2</v>
      </c>
      <c r="G40" s="55">
        <v>0.12432835820895521</v>
      </c>
      <c r="H40" s="55">
        <v>0.18776119402985073</v>
      </c>
      <c r="I40" s="55" t="s">
        <v>130</v>
      </c>
      <c r="J40" s="55" t="s">
        <v>130</v>
      </c>
      <c r="K40" s="55" t="s">
        <v>130</v>
      </c>
      <c r="L40" s="55" t="s">
        <v>130</v>
      </c>
      <c r="M40" s="55" t="s">
        <v>130</v>
      </c>
      <c r="N40" s="55" t="s">
        <v>130</v>
      </c>
      <c r="O40" s="55" t="s">
        <v>130</v>
      </c>
      <c r="P40" s="55" t="s">
        <v>173</v>
      </c>
      <c r="X40" s="2"/>
      <c r="Y40" s="2"/>
      <c r="Z40" s="2"/>
      <c r="AA40" s="2"/>
      <c r="AB40" s="2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</row>
    <row r="41" spans="1:40" ht="13" x14ac:dyDescent="0.3">
      <c r="A41" t="s">
        <v>129</v>
      </c>
      <c r="B41" s="5">
        <v>0.68</v>
      </c>
      <c r="C41" s="5">
        <f t="shared" si="0"/>
        <v>10.68</v>
      </c>
      <c r="D41" t="s">
        <v>130</v>
      </c>
      <c r="E41" t="s">
        <v>130</v>
      </c>
      <c r="F41" s="55">
        <v>0.06</v>
      </c>
      <c r="G41" s="55">
        <v>0.12249999999999998</v>
      </c>
      <c r="H41" s="55">
        <v>0.18499999999999997</v>
      </c>
      <c r="I41" s="55" t="s">
        <v>130</v>
      </c>
      <c r="J41" s="55" t="s">
        <v>130</v>
      </c>
      <c r="K41" s="55" t="s">
        <v>130</v>
      </c>
      <c r="L41" s="55" t="s">
        <v>130</v>
      </c>
      <c r="M41" s="55" t="s">
        <v>130</v>
      </c>
      <c r="N41" s="55" t="s">
        <v>130</v>
      </c>
      <c r="O41" s="55" t="s">
        <v>130</v>
      </c>
      <c r="P41" s="55" t="s">
        <v>173</v>
      </c>
      <c r="X41" s="2"/>
      <c r="Y41" s="2"/>
      <c r="Z41" s="2"/>
      <c r="AA41" s="2"/>
      <c r="AB41" s="2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</row>
    <row r="42" spans="1:40" ht="13" x14ac:dyDescent="0.3">
      <c r="A42" t="s">
        <v>129</v>
      </c>
      <c r="B42" s="5">
        <v>0.69</v>
      </c>
      <c r="C42" s="5">
        <f t="shared" si="0"/>
        <v>10.69</v>
      </c>
      <c r="D42" t="s">
        <v>130</v>
      </c>
      <c r="E42" t="s">
        <v>130</v>
      </c>
      <c r="F42" s="55">
        <v>5.9130434782608703E-2</v>
      </c>
      <c r="G42" s="55">
        <v>0.12072463768115943</v>
      </c>
      <c r="H42" s="55">
        <v>0.18231884057971015</v>
      </c>
      <c r="I42" s="55" t="s">
        <v>130</v>
      </c>
      <c r="J42" s="55" t="s">
        <v>130</v>
      </c>
      <c r="K42" s="55" t="s">
        <v>130</v>
      </c>
      <c r="L42" s="55" t="s">
        <v>130</v>
      </c>
      <c r="M42" s="55" t="s">
        <v>130</v>
      </c>
      <c r="N42" s="55" t="s">
        <v>130</v>
      </c>
      <c r="O42" s="55" t="s">
        <v>130</v>
      </c>
      <c r="P42" s="55" t="s">
        <v>173</v>
      </c>
      <c r="X42" s="2"/>
      <c r="Y42" s="2"/>
      <c r="Z42" s="2"/>
      <c r="AA42" s="2"/>
      <c r="AB42" s="2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</row>
    <row r="43" spans="1:40" ht="13" x14ac:dyDescent="0.3">
      <c r="A43" t="s">
        <v>129</v>
      </c>
      <c r="B43" s="5">
        <v>0.7</v>
      </c>
      <c r="C43" s="5">
        <f t="shared" si="0"/>
        <v>10.7</v>
      </c>
      <c r="D43" t="s">
        <v>130</v>
      </c>
      <c r="E43" t="s">
        <v>130</v>
      </c>
      <c r="F43" s="55">
        <v>5.8285714285714295E-2</v>
      </c>
      <c r="G43" s="55">
        <v>0.11900000000000001</v>
      </c>
      <c r="H43" s="55">
        <v>0.17971428571428572</v>
      </c>
      <c r="I43" s="55" t="s">
        <v>130</v>
      </c>
      <c r="J43" s="55" t="s">
        <v>130</v>
      </c>
      <c r="K43" s="55" t="s">
        <v>130</v>
      </c>
      <c r="L43" s="55" t="s">
        <v>130</v>
      </c>
      <c r="M43" s="55" t="s">
        <v>130</v>
      </c>
      <c r="N43" s="55" t="s">
        <v>130</v>
      </c>
      <c r="O43" s="55" t="s">
        <v>130</v>
      </c>
      <c r="P43" s="55" t="s">
        <v>173</v>
      </c>
      <c r="X43" s="2"/>
      <c r="Y43" s="2"/>
      <c r="Z43" s="2"/>
      <c r="AA43" s="2"/>
      <c r="AB43" s="2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</row>
    <row r="44" spans="1:40" ht="13" x14ac:dyDescent="0.3">
      <c r="A44" t="s">
        <v>129</v>
      </c>
      <c r="B44" s="5">
        <v>0.71</v>
      </c>
      <c r="C44" s="5">
        <f t="shared" si="0"/>
        <v>10.71</v>
      </c>
      <c r="D44" t="s">
        <v>130</v>
      </c>
      <c r="E44" t="s">
        <v>130</v>
      </c>
      <c r="F44" s="55">
        <v>5.746478873239437E-2</v>
      </c>
      <c r="G44" s="55">
        <v>0.11732394366197184</v>
      </c>
      <c r="H44" s="55">
        <v>0.17718309859154929</v>
      </c>
      <c r="I44" s="55" t="s">
        <v>130</v>
      </c>
      <c r="J44" s="55" t="s">
        <v>130</v>
      </c>
      <c r="K44" s="55" t="s">
        <v>130</v>
      </c>
      <c r="L44" s="55" t="s">
        <v>130</v>
      </c>
      <c r="M44" s="55" t="s">
        <v>130</v>
      </c>
      <c r="N44" s="55" t="s">
        <v>130</v>
      </c>
      <c r="O44" s="55" t="s">
        <v>130</v>
      </c>
      <c r="P44" s="55" t="s">
        <v>173</v>
      </c>
      <c r="X44" s="2"/>
      <c r="Y44" s="2"/>
      <c r="Z44" s="2"/>
      <c r="AA44" s="2"/>
      <c r="AB44" s="2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</row>
    <row r="45" spans="1:40" ht="13" x14ac:dyDescent="0.3">
      <c r="A45" t="s">
        <v>129</v>
      </c>
      <c r="B45" s="5">
        <v>0.72</v>
      </c>
      <c r="C45" s="5">
        <f t="shared" si="0"/>
        <v>10.72</v>
      </c>
      <c r="D45" t="s">
        <v>130</v>
      </c>
      <c r="E45" t="s">
        <v>130</v>
      </c>
      <c r="F45" s="55">
        <v>5.6666666666666671E-2</v>
      </c>
      <c r="G45" s="55">
        <v>0.11569444444444445</v>
      </c>
      <c r="H45" s="55">
        <v>0.17472222222222222</v>
      </c>
      <c r="I45" s="55" t="s">
        <v>130</v>
      </c>
      <c r="J45" s="55" t="s">
        <v>130</v>
      </c>
      <c r="K45" s="55" t="s">
        <v>130</v>
      </c>
      <c r="L45" s="55" t="s">
        <v>130</v>
      </c>
      <c r="M45" s="55" t="s">
        <v>130</v>
      </c>
      <c r="N45" s="55" t="s">
        <v>130</v>
      </c>
      <c r="O45" s="55" t="s">
        <v>130</v>
      </c>
      <c r="P45" s="55" t="s">
        <v>173</v>
      </c>
      <c r="X45" s="2"/>
      <c r="Y45" s="2"/>
      <c r="Z45" s="2"/>
      <c r="AA45" s="2"/>
      <c r="AB45" s="2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</row>
    <row r="46" spans="1:40" ht="13" x14ac:dyDescent="0.3">
      <c r="A46" t="s">
        <v>129</v>
      </c>
      <c r="B46" s="5">
        <v>0.73</v>
      </c>
      <c r="C46" s="5">
        <f t="shared" si="0"/>
        <v>10.73</v>
      </c>
      <c r="D46" t="s">
        <v>130</v>
      </c>
      <c r="E46" t="s">
        <v>130</v>
      </c>
      <c r="F46" s="55">
        <v>5.5890410958904117E-2</v>
      </c>
      <c r="G46" s="55">
        <v>0.11410958904109589</v>
      </c>
      <c r="H46" s="55">
        <v>0.17232876712328768</v>
      </c>
      <c r="I46" s="55" t="s">
        <v>130</v>
      </c>
      <c r="J46" s="55" t="s">
        <v>130</v>
      </c>
      <c r="K46" s="55" t="s">
        <v>130</v>
      </c>
      <c r="L46" s="55" t="s">
        <v>130</v>
      </c>
      <c r="M46" s="55" t="s">
        <v>130</v>
      </c>
      <c r="N46" s="55" t="s">
        <v>130</v>
      </c>
      <c r="O46" s="55" t="s">
        <v>130</v>
      </c>
      <c r="P46" s="55" t="s">
        <v>173</v>
      </c>
      <c r="X46" s="2"/>
      <c r="Y46" s="2"/>
      <c r="Z46" s="2"/>
      <c r="AA46" s="2"/>
      <c r="AB46" s="2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</row>
    <row r="47" spans="1:40" ht="13" x14ac:dyDescent="0.3">
      <c r="A47" t="s">
        <v>129</v>
      </c>
      <c r="B47" s="5">
        <v>0.74</v>
      </c>
      <c r="C47" s="5">
        <f t="shared" si="0"/>
        <v>10.74</v>
      </c>
      <c r="D47" t="s">
        <v>130</v>
      </c>
      <c r="E47" t="s">
        <v>130</v>
      </c>
      <c r="F47" s="55">
        <v>5.5135135135135141E-2</v>
      </c>
      <c r="G47" s="55">
        <v>0.11256756756756757</v>
      </c>
      <c r="H47" s="55">
        <v>0.16999999999999998</v>
      </c>
      <c r="I47" s="55" t="s">
        <v>130</v>
      </c>
      <c r="J47" s="55" t="s">
        <v>130</v>
      </c>
      <c r="K47" s="55" t="s">
        <v>130</v>
      </c>
      <c r="L47" s="55" t="s">
        <v>130</v>
      </c>
      <c r="M47" s="55" t="s">
        <v>130</v>
      </c>
      <c r="N47" s="55" t="s">
        <v>130</v>
      </c>
      <c r="O47" s="55" t="s">
        <v>130</v>
      </c>
      <c r="P47" s="55" t="s">
        <v>173</v>
      </c>
      <c r="X47" s="2"/>
      <c r="Y47" s="2"/>
      <c r="Z47" s="2"/>
      <c r="AA47" s="2"/>
      <c r="AB47" s="2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</row>
    <row r="48" spans="1:40" ht="13" x14ac:dyDescent="0.3">
      <c r="A48" t="s">
        <v>129</v>
      </c>
      <c r="B48" s="5">
        <v>0.75</v>
      </c>
      <c r="C48" s="5">
        <f t="shared" si="0"/>
        <v>10.75</v>
      </c>
      <c r="D48" t="s">
        <v>130</v>
      </c>
      <c r="E48" t="s">
        <v>130</v>
      </c>
      <c r="F48" s="55">
        <v>5.4400000000000004E-2</v>
      </c>
      <c r="G48" s="55">
        <v>0.11106666666666666</v>
      </c>
      <c r="H48" s="55">
        <v>0.16773333333333332</v>
      </c>
      <c r="I48" s="55" t="s">
        <v>130</v>
      </c>
      <c r="J48" s="55" t="s">
        <v>130</v>
      </c>
      <c r="K48" s="55" t="s">
        <v>130</v>
      </c>
      <c r="L48" s="55" t="s">
        <v>130</v>
      </c>
      <c r="M48" s="55" t="s">
        <v>130</v>
      </c>
      <c r="N48" s="55" t="s">
        <v>130</v>
      </c>
      <c r="O48" s="55" t="s">
        <v>130</v>
      </c>
      <c r="P48" s="55" t="s">
        <v>173</v>
      </c>
      <c r="X48" s="2"/>
      <c r="Y48" s="2"/>
      <c r="Z48" s="2"/>
      <c r="AA48" s="2"/>
      <c r="AB48" s="2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</row>
    <row r="49" spans="1:40" ht="13" x14ac:dyDescent="0.3">
      <c r="A49" t="s">
        <v>129</v>
      </c>
      <c r="B49" s="5">
        <v>0.76</v>
      </c>
      <c r="C49" s="5">
        <f t="shared" si="0"/>
        <v>10.76</v>
      </c>
      <c r="D49" t="s">
        <v>130</v>
      </c>
      <c r="E49" t="s">
        <v>130</v>
      </c>
      <c r="F49" s="55">
        <v>5.3684210526315793E-2</v>
      </c>
      <c r="G49" s="55">
        <v>0.10960526315789473</v>
      </c>
      <c r="H49" s="55">
        <v>0.16552631578947369</v>
      </c>
      <c r="I49" s="55" t="s">
        <v>130</v>
      </c>
      <c r="J49" s="55" t="s">
        <v>130</v>
      </c>
      <c r="K49" s="55" t="s">
        <v>130</v>
      </c>
      <c r="L49" s="55" t="s">
        <v>130</v>
      </c>
      <c r="M49" s="55" t="s">
        <v>130</v>
      </c>
      <c r="N49" s="55" t="s">
        <v>130</v>
      </c>
      <c r="O49" s="55" t="s">
        <v>130</v>
      </c>
      <c r="P49" s="55" t="s">
        <v>173</v>
      </c>
      <c r="X49" s="2"/>
      <c r="Y49" s="2"/>
      <c r="Z49" s="2"/>
      <c r="AA49" s="2"/>
      <c r="AB49" s="2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</row>
    <row r="50" spans="1:40" ht="13" x14ac:dyDescent="0.3">
      <c r="A50" t="s">
        <v>129</v>
      </c>
      <c r="B50" s="5">
        <v>0.77</v>
      </c>
      <c r="C50" s="5">
        <f t="shared" si="0"/>
        <v>10.77</v>
      </c>
      <c r="D50" t="s">
        <v>130</v>
      </c>
      <c r="E50" t="s">
        <v>130</v>
      </c>
      <c r="F50" s="55">
        <v>5.2987012987012992E-2</v>
      </c>
      <c r="G50" s="55">
        <v>0.10818181818181818</v>
      </c>
      <c r="H50" s="55">
        <v>0.16337662337662337</v>
      </c>
      <c r="I50" s="55" t="s">
        <v>130</v>
      </c>
      <c r="J50" s="55" t="s">
        <v>130</v>
      </c>
      <c r="K50" s="55" t="s">
        <v>130</v>
      </c>
      <c r="L50" s="55" t="s">
        <v>130</v>
      </c>
      <c r="M50" s="55" t="s">
        <v>130</v>
      </c>
      <c r="N50" s="55" t="s">
        <v>130</v>
      </c>
      <c r="O50" s="55" t="s">
        <v>130</v>
      </c>
      <c r="P50" s="55" t="s">
        <v>173</v>
      </c>
      <c r="Y50" s="2"/>
      <c r="Z50" s="2"/>
      <c r="AA50" s="2"/>
      <c r="AB50" s="2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</row>
    <row r="51" spans="1:40" ht="13" x14ac:dyDescent="0.3">
      <c r="A51" t="s">
        <v>129</v>
      </c>
      <c r="B51" s="5">
        <v>0.78</v>
      </c>
      <c r="C51" s="5">
        <f t="shared" si="0"/>
        <v>10.78</v>
      </c>
      <c r="D51" t="s">
        <v>130</v>
      </c>
      <c r="E51" t="s">
        <v>130</v>
      </c>
      <c r="F51" s="55">
        <v>5.2307692307692312E-2</v>
      </c>
      <c r="G51" s="55">
        <v>0.10679487179487179</v>
      </c>
      <c r="H51" s="55">
        <v>0.16128205128205128</v>
      </c>
      <c r="I51" s="55" t="s">
        <v>130</v>
      </c>
      <c r="J51" s="55" t="s">
        <v>130</v>
      </c>
      <c r="K51" s="55" t="s">
        <v>130</v>
      </c>
      <c r="L51" s="55" t="s">
        <v>130</v>
      </c>
      <c r="M51" s="55" t="s">
        <v>130</v>
      </c>
      <c r="N51" s="55" t="s">
        <v>130</v>
      </c>
      <c r="O51" s="55" t="s">
        <v>130</v>
      </c>
      <c r="P51" s="55" t="s">
        <v>173</v>
      </c>
      <c r="Y51" s="2"/>
      <c r="Z51" s="2"/>
      <c r="AA51" s="2"/>
      <c r="AB51" s="2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</row>
    <row r="52" spans="1:40" ht="13" x14ac:dyDescent="0.3">
      <c r="A52" t="s">
        <v>129</v>
      </c>
      <c r="B52" s="5">
        <v>0.79</v>
      </c>
      <c r="C52" s="5">
        <f t="shared" si="0"/>
        <v>10.79</v>
      </c>
      <c r="D52" t="s">
        <v>130</v>
      </c>
      <c r="E52" t="s">
        <v>130</v>
      </c>
      <c r="F52" s="55">
        <v>5.1645569620253164E-2</v>
      </c>
      <c r="G52" s="55">
        <v>0.10544303797468353</v>
      </c>
      <c r="H52" s="55">
        <v>0.15924050632911391</v>
      </c>
      <c r="I52" s="55" t="s">
        <v>130</v>
      </c>
      <c r="J52" s="55" t="s">
        <v>130</v>
      </c>
      <c r="K52" s="55" t="s">
        <v>130</v>
      </c>
      <c r="L52" s="55" t="s">
        <v>130</v>
      </c>
      <c r="M52" s="55" t="s">
        <v>130</v>
      </c>
      <c r="N52" s="55" t="s">
        <v>130</v>
      </c>
      <c r="O52" s="55" t="s">
        <v>130</v>
      </c>
      <c r="P52" s="55" t="s">
        <v>173</v>
      </c>
      <c r="Y52" s="2"/>
      <c r="Z52" s="2"/>
      <c r="AA52" s="2"/>
      <c r="AB52" s="2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</row>
    <row r="53" spans="1:40" ht="13" x14ac:dyDescent="0.3">
      <c r="A53" t="s">
        <v>129</v>
      </c>
      <c r="B53" s="5">
        <v>0.8</v>
      </c>
      <c r="C53" s="5">
        <f t="shared" si="0"/>
        <v>10.8</v>
      </c>
      <c r="D53" t="s">
        <v>130</v>
      </c>
      <c r="E53" t="s">
        <v>130</v>
      </c>
      <c r="F53" s="55">
        <v>5.1000000000000004E-2</v>
      </c>
      <c r="G53" s="55">
        <v>0.104125</v>
      </c>
      <c r="H53" s="55">
        <v>0.15724999999999997</v>
      </c>
      <c r="I53" s="55" t="s">
        <v>130</v>
      </c>
      <c r="J53" s="55" t="s">
        <v>130</v>
      </c>
      <c r="K53" s="55" t="s">
        <v>130</v>
      </c>
      <c r="L53" s="55" t="s">
        <v>130</v>
      </c>
      <c r="M53" s="55" t="s">
        <v>130</v>
      </c>
      <c r="N53" s="55" t="s">
        <v>130</v>
      </c>
      <c r="O53" s="55" t="s">
        <v>130</v>
      </c>
      <c r="P53" s="55" t="s">
        <v>173</v>
      </c>
      <c r="Y53" s="2"/>
      <c r="Z53" s="2"/>
      <c r="AA53" s="2"/>
      <c r="AB53" s="2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</row>
    <row r="54" spans="1:40" ht="13" x14ac:dyDescent="0.3">
      <c r="A54" t="s">
        <v>129</v>
      </c>
      <c r="B54" s="5">
        <v>0.81</v>
      </c>
      <c r="C54" s="5">
        <f t="shared" si="0"/>
        <v>10.81</v>
      </c>
      <c r="D54" t="s">
        <v>130</v>
      </c>
      <c r="E54" t="s">
        <v>130</v>
      </c>
      <c r="F54" s="55">
        <v>5.0370370370370371E-2</v>
      </c>
      <c r="G54" s="55">
        <v>0.1028395061728395</v>
      </c>
      <c r="H54" s="55">
        <v>0.15530864197530864</v>
      </c>
      <c r="I54" s="55" t="s">
        <v>130</v>
      </c>
      <c r="J54" s="55" t="s">
        <v>130</v>
      </c>
      <c r="K54" s="55" t="s">
        <v>130</v>
      </c>
      <c r="L54" s="55" t="s">
        <v>130</v>
      </c>
      <c r="M54" s="55" t="s">
        <v>130</v>
      </c>
      <c r="N54" s="55" t="s">
        <v>130</v>
      </c>
      <c r="O54" s="55" t="s">
        <v>130</v>
      </c>
      <c r="P54" s="55" t="s">
        <v>173</v>
      </c>
      <c r="Y54" s="2"/>
      <c r="Z54" s="2"/>
      <c r="AA54" s="2"/>
      <c r="AB54" s="2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</row>
    <row r="55" spans="1:40" ht="13" x14ac:dyDescent="0.3">
      <c r="A55" t="s">
        <v>129</v>
      </c>
      <c r="B55" s="5">
        <v>0.82</v>
      </c>
      <c r="C55" s="5">
        <f t="shared" si="0"/>
        <v>10.82</v>
      </c>
      <c r="D55" t="s">
        <v>130</v>
      </c>
      <c r="E55" t="s">
        <v>130</v>
      </c>
      <c r="F55" s="55">
        <v>4.9756097560975619E-2</v>
      </c>
      <c r="G55" s="55">
        <v>0.10158536585365854</v>
      </c>
      <c r="H55" s="55">
        <v>0.15341463414634146</v>
      </c>
      <c r="I55" s="55" t="s">
        <v>130</v>
      </c>
      <c r="J55" s="55" t="s">
        <v>130</v>
      </c>
      <c r="K55" s="55" t="s">
        <v>130</v>
      </c>
      <c r="L55" s="55" t="s">
        <v>130</v>
      </c>
      <c r="M55" s="55" t="s">
        <v>130</v>
      </c>
      <c r="N55" s="55" t="s">
        <v>130</v>
      </c>
      <c r="O55" s="55" t="s">
        <v>130</v>
      </c>
      <c r="P55" s="55" t="s">
        <v>173</v>
      </c>
      <c r="Y55" s="2"/>
      <c r="Z55" s="2"/>
      <c r="AA55" s="2"/>
      <c r="AB55" s="2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</row>
    <row r="56" spans="1:40" ht="13" x14ac:dyDescent="0.3">
      <c r="A56" t="s">
        <v>129</v>
      </c>
      <c r="B56" s="5">
        <v>0.83</v>
      </c>
      <c r="C56" s="5">
        <f t="shared" si="0"/>
        <v>10.83</v>
      </c>
      <c r="D56" t="s">
        <v>130</v>
      </c>
      <c r="E56" t="s">
        <v>130</v>
      </c>
      <c r="F56" s="55">
        <v>4.9156626506024099E-2</v>
      </c>
      <c r="G56" s="55">
        <v>0.10036144578313254</v>
      </c>
      <c r="H56" s="55">
        <v>0.15156626506024096</v>
      </c>
      <c r="I56" s="55" t="s">
        <v>130</v>
      </c>
      <c r="J56" s="55" t="s">
        <v>130</v>
      </c>
      <c r="K56" s="55" t="s">
        <v>130</v>
      </c>
      <c r="L56" s="55" t="s">
        <v>130</v>
      </c>
      <c r="M56" s="55" t="s">
        <v>130</v>
      </c>
      <c r="N56" s="55" t="s">
        <v>130</v>
      </c>
      <c r="O56" s="55" t="s">
        <v>130</v>
      </c>
      <c r="P56" s="55" t="s">
        <v>173</v>
      </c>
      <c r="Y56" s="2"/>
      <c r="Z56" s="2"/>
      <c r="AA56" s="2"/>
      <c r="AB56" s="2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</row>
    <row r="57" spans="1:40" ht="13" x14ac:dyDescent="0.3">
      <c r="A57" t="s">
        <v>129</v>
      </c>
      <c r="B57" s="5">
        <v>0.84</v>
      </c>
      <c r="C57" s="5">
        <f t="shared" si="0"/>
        <v>10.84</v>
      </c>
      <c r="D57" t="s">
        <v>130</v>
      </c>
      <c r="E57" t="s">
        <v>130</v>
      </c>
      <c r="F57" s="55">
        <v>4.8571428571428578E-2</v>
      </c>
      <c r="G57" s="55">
        <v>9.9166666666666667E-2</v>
      </c>
      <c r="H57" s="55">
        <v>0.14976190476190476</v>
      </c>
      <c r="I57" s="55" t="s">
        <v>130</v>
      </c>
      <c r="J57" s="55">
        <v>0.3066666666666667</v>
      </c>
      <c r="K57" s="55" t="s">
        <v>130</v>
      </c>
      <c r="L57" s="55" t="s">
        <v>130</v>
      </c>
      <c r="M57" s="55" t="s">
        <v>130</v>
      </c>
      <c r="N57" s="55" t="s">
        <v>130</v>
      </c>
      <c r="O57" s="55" t="s">
        <v>130</v>
      </c>
      <c r="P57" s="55" t="s">
        <v>173</v>
      </c>
      <c r="Y57" s="2"/>
      <c r="Z57" s="2"/>
      <c r="AA57" s="2"/>
      <c r="AB57" s="2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</row>
    <row r="58" spans="1:40" ht="13" x14ac:dyDescent="0.3">
      <c r="A58" t="s">
        <v>129</v>
      </c>
      <c r="B58" s="5">
        <v>0.85</v>
      </c>
      <c r="C58" s="5">
        <f t="shared" si="0"/>
        <v>10.85</v>
      </c>
      <c r="D58" t="s">
        <v>130</v>
      </c>
      <c r="E58" t="s">
        <v>130</v>
      </c>
      <c r="F58" s="55">
        <v>4.8000000000000008E-2</v>
      </c>
      <c r="G58" s="55">
        <v>9.8000000000000004E-2</v>
      </c>
      <c r="H58" s="55">
        <v>0.14799999999999999</v>
      </c>
      <c r="I58" s="55" t="s">
        <v>130</v>
      </c>
      <c r="J58" s="55">
        <v>0.30305882352941177</v>
      </c>
      <c r="K58" s="55" t="s">
        <v>130</v>
      </c>
      <c r="L58" s="55" t="s">
        <v>130</v>
      </c>
      <c r="M58" s="55" t="s">
        <v>130</v>
      </c>
      <c r="N58" s="55" t="s">
        <v>130</v>
      </c>
      <c r="O58" s="55" t="s">
        <v>130</v>
      </c>
      <c r="P58" s="55" t="s">
        <v>173</v>
      </c>
      <c r="Y58" s="2"/>
      <c r="Z58" s="2"/>
      <c r="AA58" s="2"/>
      <c r="AB58" s="2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</row>
    <row r="59" spans="1:40" ht="13" x14ac:dyDescent="0.3">
      <c r="A59" t="s">
        <v>129</v>
      </c>
      <c r="B59" s="5">
        <v>0.86</v>
      </c>
      <c r="C59" s="5">
        <f t="shared" si="0"/>
        <v>10.86</v>
      </c>
      <c r="D59" t="s">
        <v>130</v>
      </c>
      <c r="E59" t="s">
        <v>130</v>
      </c>
      <c r="F59" s="55">
        <v>4.7441860465116281E-2</v>
      </c>
      <c r="G59" s="55">
        <v>9.6860465116279076E-2</v>
      </c>
      <c r="H59" s="55">
        <v>0.14627906976744184</v>
      </c>
      <c r="I59" s="55" t="s">
        <v>130</v>
      </c>
      <c r="J59" s="55">
        <v>0.29953488372093023</v>
      </c>
      <c r="K59" s="55" t="s">
        <v>130</v>
      </c>
      <c r="L59" s="55" t="s">
        <v>130</v>
      </c>
      <c r="M59" s="55" t="s">
        <v>130</v>
      </c>
      <c r="N59" s="55" t="s">
        <v>130</v>
      </c>
      <c r="O59" s="55" t="s">
        <v>130</v>
      </c>
      <c r="P59" s="55" t="s">
        <v>173</v>
      </c>
      <c r="Y59" s="2"/>
      <c r="Z59" s="2"/>
      <c r="AA59" s="2"/>
      <c r="AB59" s="2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</row>
    <row r="60" spans="1:40" ht="13" x14ac:dyDescent="0.3">
      <c r="A60" t="s">
        <v>129</v>
      </c>
      <c r="B60" s="5">
        <v>0.87</v>
      </c>
      <c r="C60" s="5">
        <f t="shared" si="0"/>
        <v>10.87</v>
      </c>
      <c r="D60" t="s">
        <v>130</v>
      </c>
      <c r="E60" t="s">
        <v>130</v>
      </c>
      <c r="F60" s="55">
        <v>4.6896551724137932E-2</v>
      </c>
      <c r="G60" s="55">
        <v>9.5747126436781613E-2</v>
      </c>
      <c r="H60" s="55">
        <v>0.14459770114942527</v>
      </c>
      <c r="I60" s="55" t="s">
        <v>130</v>
      </c>
      <c r="J60" s="55">
        <v>0.29609195402298849</v>
      </c>
      <c r="K60" s="55" t="s">
        <v>130</v>
      </c>
      <c r="L60" s="55" t="s">
        <v>130</v>
      </c>
      <c r="M60" s="55" t="s">
        <v>130</v>
      </c>
      <c r="N60" s="55" t="s">
        <v>130</v>
      </c>
      <c r="O60" s="55" t="s">
        <v>130</v>
      </c>
      <c r="P60" s="55" t="s">
        <v>173</v>
      </c>
      <c r="Y60" s="2"/>
      <c r="Z60" s="2"/>
      <c r="AA60" s="2"/>
      <c r="AB60" s="2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</row>
    <row r="61" spans="1:40" ht="13" x14ac:dyDescent="0.3">
      <c r="A61" t="s">
        <v>129</v>
      </c>
      <c r="B61" s="5">
        <v>0.88</v>
      </c>
      <c r="C61" s="5">
        <f t="shared" si="0"/>
        <v>10.88</v>
      </c>
      <c r="D61" t="s">
        <v>130</v>
      </c>
      <c r="E61" t="s">
        <v>130</v>
      </c>
      <c r="F61" s="55">
        <v>4.6363636363636364E-2</v>
      </c>
      <c r="G61" s="55">
        <v>9.4659090909090901E-2</v>
      </c>
      <c r="H61" s="55">
        <v>0.14295454545454545</v>
      </c>
      <c r="I61" s="55" t="s">
        <v>130</v>
      </c>
      <c r="J61" s="55">
        <v>0.29272727272727272</v>
      </c>
      <c r="K61" s="55" t="s">
        <v>130</v>
      </c>
      <c r="L61" s="55" t="s">
        <v>130</v>
      </c>
      <c r="M61" s="55" t="s">
        <v>130</v>
      </c>
      <c r="N61" s="55" t="s">
        <v>130</v>
      </c>
      <c r="O61" s="55" t="s">
        <v>130</v>
      </c>
      <c r="P61" s="55" t="s">
        <v>173</v>
      </c>
      <c r="Y61" s="2"/>
      <c r="Z61" s="2"/>
      <c r="AA61" s="2"/>
      <c r="AB61" s="2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</row>
    <row r="62" spans="1:40" ht="13" x14ac:dyDescent="0.3">
      <c r="A62" t="s">
        <v>129</v>
      </c>
      <c r="B62" s="5">
        <v>0.89</v>
      </c>
      <c r="C62" s="5">
        <f t="shared" si="0"/>
        <v>10.89</v>
      </c>
      <c r="D62" t="s">
        <v>130</v>
      </c>
      <c r="E62" t="s">
        <v>130</v>
      </c>
      <c r="F62" s="55">
        <v>4.5842696629213489E-2</v>
      </c>
      <c r="G62" s="55">
        <v>9.3595505617977526E-2</v>
      </c>
      <c r="H62" s="55">
        <v>0.14134831460674158</v>
      </c>
      <c r="I62" s="55" t="s">
        <v>130</v>
      </c>
      <c r="J62" s="55">
        <v>0.28943820224719102</v>
      </c>
      <c r="K62" s="55" t="s">
        <v>130</v>
      </c>
      <c r="L62" s="55" t="s">
        <v>130</v>
      </c>
      <c r="M62" s="55" t="s">
        <v>130</v>
      </c>
      <c r="N62" s="55" t="s">
        <v>130</v>
      </c>
      <c r="O62" s="55" t="s">
        <v>130</v>
      </c>
      <c r="P62" s="55" t="s">
        <v>173</v>
      </c>
      <c r="Z62" s="2"/>
      <c r="AA62" s="2"/>
      <c r="AB62" s="2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</row>
    <row r="63" spans="1:40" ht="13" x14ac:dyDescent="0.3">
      <c r="A63" t="s">
        <v>129</v>
      </c>
      <c r="B63" s="5">
        <v>0.9</v>
      </c>
      <c r="C63" s="5">
        <f t="shared" si="0"/>
        <v>10.9</v>
      </c>
      <c r="D63" t="s">
        <v>130</v>
      </c>
      <c r="E63" t="s">
        <v>130</v>
      </c>
      <c r="F63" s="55">
        <v>4.5333333333333337E-2</v>
      </c>
      <c r="G63" s="55">
        <v>9.2555555555555558E-2</v>
      </c>
      <c r="H63" s="55">
        <v>0.13977777777777778</v>
      </c>
      <c r="I63" s="55" t="s">
        <v>130</v>
      </c>
      <c r="J63" s="55">
        <v>0.28622222222222221</v>
      </c>
      <c r="K63" s="55" t="s">
        <v>130</v>
      </c>
      <c r="L63" s="55" t="s">
        <v>130</v>
      </c>
      <c r="M63" s="55" t="s">
        <v>130</v>
      </c>
      <c r="N63" s="55" t="s">
        <v>130</v>
      </c>
      <c r="O63" s="55" t="s">
        <v>130</v>
      </c>
      <c r="P63" s="55" t="s">
        <v>173</v>
      </c>
      <c r="Z63" s="2"/>
      <c r="AA63" s="2"/>
      <c r="AB63" s="2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</row>
    <row r="64" spans="1:40" ht="13" x14ac:dyDescent="0.3">
      <c r="A64" t="s">
        <v>129</v>
      </c>
      <c r="B64" s="5">
        <v>0.91</v>
      </c>
      <c r="C64" s="5">
        <f t="shared" si="0"/>
        <v>10.91</v>
      </c>
      <c r="D64" t="s">
        <v>130</v>
      </c>
      <c r="E64" t="s">
        <v>130</v>
      </c>
      <c r="F64" s="55">
        <v>4.4835164835164837E-2</v>
      </c>
      <c r="G64" s="55">
        <v>9.1538461538461541E-2</v>
      </c>
      <c r="H64" s="55">
        <v>0.13824175824175824</v>
      </c>
      <c r="I64" s="55" t="s">
        <v>130</v>
      </c>
      <c r="J64" s="55">
        <v>0.28307692307692306</v>
      </c>
      <c r="K64" s="55" t="s">
        <v>130</v>
      </c>
      <c r="L64" s="55" t="s">
        <v>130</v>
      </c>
      <c r="M64" s="55" t="s">
        <v>130</v>
      </c>
      <c r="N64" s="55" t="s">
        <v>130</v>
      </c>
      <c r="O64" s="55" t="s">
        <v>130</v>
      </c>
      <c r="P64" s="55" t="s">
        <v>173</v>
      </c>
      <c r="Z64" s="2"/>
      <c r="AA64" s="2"/>
      <c r="AB64" s="2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</row>
    <row r="65" spans="1:40" ht="13" x14ac:dyDescent="0.3">
      <c r="A65" t="s">
        <v>129</v>
      </c>
      <c r="B65" s="5">
        <v>0.92</v>
      </c>
      <c r="C65" s="5">
        <f t="shared" si="0"/>
        <v>10.92</v>
      </c>
      <c r="D65" t="s">
        <v>130</v>
      </c>
      <c r="E65" t="s">
        <v>130</v>
      </c>
      <c r="F65" s="55">
        <v>4.4347826086956525E-2</v>
      </c>
      <c r="G65" s="55">
        <v>9.0543478260869559E-2</v>
      </c>
      <c r="H65" s="55">
        <v>0.13673913043478259</v>
      </c>
      <c r="I65" s="55" t="s">
        <v>130</v>
      </c>
      <c r="J65" s="55">
        <v>0.27999999999999997</v>
      </c>
      <c r="K65" s="55" t="s">
        <v>130</v>
      </c>
      <c r="L65" s="55" t="s">
        <v>130</v>
      </c>
      <c r="M65" s="55" t="s">
        <v>130</v>
      </c>
      <c r="N65" s="55" t="s">
        <v>130</v>
      </c>
      <c r="O65" s="55" t="s">
        <v>130</v>
      </c>
      <c r="P65" s="55" t="s">
        <v>173</v>
      </c>
      <c r="Z65" s="2"/>
      <c r="AA65" s="2"/>
      <c r="AB65" s="2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</row>
    <row r="66" spans="1:40" ht="13" x14ac:dyDescent="0.3">
      <c r="A66" t="s">
        <v>129</v>
      </c>
      <c r="B66" s="5">
        <v>0.93</v>
      </c>
      <c r="C66" s="5">
        <f t="shared" si="0"/>
        <v>10.93</v>
      </c>
      <c r="D66" t="s">
        <v>130</v>
      </c>
      <c r="E66" t="s">
        <v>130</v>
      </c>
      <c r="F66" s="55">
        <v>4.3870967741935482E-2</v>
      </c>
      <c r="G66" s="55">
        <v>8.9569892473118279E-2</v>
      </c>
      <c r="H66" s="55">
        <v>0.13526881720430106</v>
      </c>
      <c r="I66" s="55" t="s">
        <v>130</v>
      </c>
      <c r="J66" s="55">
        <v>0.27698924731182795</v>
      </c>
      <c r="K66" s="55" t="s">
        <v>130</v>
      </c>
      <c r="L66" s="55" t="s">
        <v>130</v>
      </c>
      <c r="M66" s="55" t="s">
        <v>130</v>
      </c>
      <c r="N66" s="55" t="s">
        <v>130</v>
      </c>
      <c r="O66" s="55" t="s">
        <v>130</v>
      </c>
      <c r="P66" s="55" t="s">
        <v>173</v>
      </c>
      <c r="Z66" s="2"/>
      <c r="AA66" s="2"/>
      <c r="AB66" s="2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</row>
    <row r="67" spans="1:40" ht="13" x14ac:dyDescent="0.3">
      <c r="A67" t="s">
        <v>129</v>
      </c>
      <c r="B67" s="5">
        <v>0.94</v>
      </c>
      <c r="C67" s="5">
        <f t="shared" si="0"/>
        <v>10.94</v>
      </c>
      <c r="D67" t="s">
        <v>130</v>
      </c>
      <c r="E67" t="s">
        <v>130</v>
      </c>
      <c r="F67" s="55">
        <v>4.3404255319148939E-2</v>
      </c>
      <c r="G67" s="55">
        <v>8.861702127659575E-2</v>
      </c>
      <c r="H67" s="55">
        <v>0.13382978723404257</v>
      </c>
      <c r="I67" s="55" t="s">
        <v>130</v>
      </c>
      <c r="J67" s="55">
        <v>0.27404255319148935</v>
      </c>
      <c r="K67" s="55" t="s">
        <v>130</v>
      </c>
      <c r="L67" s="55" t="s">
        <v>130</v>
      </c>
      <c r="M67" s="55" t="s">
        <v>130</v>
      </c>
      <c r="N67" s="55" t="s">
        <v>130</v>
      </c>
      <c r="O67" s="55" t="s">
        <v>130</v>
      </c>
      <c r="P67" s="55" t="s">
        <v>173</v>
      </c>
      <c r="Z67" s="2"/>
      <c r="AA67" s="2"/>
      <c r="AB67" s="2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</row>
    <row r="68" spans="1:40" ht="13" x14ac:dyDescent="0.3">
      <c r="A68" t="s">
        <v>129</v>
      </c>
      <c r="B68" s="5">
        <v>0.95</v>
      </c>
      <c r="C68" s="5">
        <f t="shared" si="0"/>
        <v>10.95</v>
      </c>
      <c r="D68" t="s">
        <v>130</v>
      </c>
      <c r="E68" t="s">
        <v>130</v>
      </c>
      <c r="F68" s="55">
        <v>4.2947368421052637E-2</v>
      </c>
      <c r="G68" s="55">
        <v>8.7684210526315795E-2</v>
      </c>
      <c r="H68" s="55">
        <v>0.13242105263157894</v>
      </c>
      <c r="I68" s="55" t="s">
        <v>130</v>
      </c>
      <c r="J68" s="55">
        <v>0.2711578947368421</v>
      </c>
      <c r="K68" s="55" t="s">
        <v>130</v>
      </c>
      <c r="L68" s="55" t="s">
        <v>130</v>
      </c>
      <c r="M68" s="55" t="s">
        <v>130</v>
      </c>
      <c r="N68" s="55" t="s">
        <v>130</v>
      </c>
      <c r="O68" s="55" t="s">
        <v>130</v>
      </c>
      <c r="P68" s="55" t="s">
        <v>173</v>
      </c>
      <c r="Z68" s="2"/>
      <c r="AA68" s="2"/>
      <c r="AB68" s="2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</row>
    <row r="69" spans="1:40" ht="13" x14ac:dyDescent="0.3">
      <c r="A69" t="s">
        <v>129</v>
      </c>
      <c r="B69" s="5">
        <v>0.96</v>
      </c>
      <c r="C69" s="5">
        <f t="shared" si="0"/>
        <v>10.96</v>
      </c>
      <c r="D69" t="s">
        <v>130</v>
      </c>
      <c r="E69" t="s">
        <v>130</v>
      </c>
      <c r="F69" s="55">
        <v>4.2500000000000003E-2</v>
      </c>
      <c r="G69" s="55">
        <v>8.6770833333333339E-2</v>
      </c>
      <c r="H69" s="55">
        <v>0.13104166666666667</v>
      </c>
      <c r="I69" s="55" t="s">
        <v>130</v>
      </c>
      <c r="J69" s="55">
        <v>0.26833333333333331</v>
      </c>
      <c r="K69" s="55" t="s">
        <v>130</v>
      </c>
      <c r="L69" s="55" t="s">
        <v>130</v>
      </c>
      <c r="M69" s="55" t="s">
        <v>130</v>
      </c>
      <c r="N69" s="55" t="s">
        <v>130</v>
      </c>
      <c r="O69" s="55" t="s">
        <v>130</v>
      </c>
      <c r="P69" s="55" t="s">
        <v>173</v>
      </c>
      <c r="Z69" s="2"/>
      <c r="AA69" s="2"/>
      <c r="AB69" s="2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</row>
    <row r="70" spans="1:40" ht="13" x14ac:dyDescent="0.3">
      <c r="A70" t="s">
        <v>129</v>
      </c>
      <c r="B70" s="5">
        <v>0.97</v>
      </c>
      <c r="C70" s="5">
        <f t="shared" si="0"/>
        <v>10.97</v>
      </c>
      <c r="D70" t="s">
        <v>130</v>
      </c>
      <c r="E70" t="s">
        <v>130</v>
      </c>
      <c r="F70" s="55">
        <v>4.20618556701031E-2</v>
      </c>
      <c r="G70" s="55">
        <v>8.5876288659793812E-2</v>
      </c>
      <c r="H70" s="55">
        <v>0.12969072164948453</v>
      </c>
      <c r="I70" s="55" t="s">
        <v>130</v>
      </c>
      <c r="J70" s="55">
        <v>0.26556701030927837</v>
      </c>
      <c r="K70" s="55" t="s">
        <v>130</v>
      </c>
      <c r="L70" s="55" t="s">
        <v>130</v>
      </c>
      <c r="M70" s="55" t="s">
        <v>130</v>
      </c>
      <c r="N70" s="55" t="s">
        <v>130</v>
      </c>
      <c r="O70" s="55" t="s">
        <v>130</v>
      </c>
      <c r="P70" s="55" t="s">
        <v>173</v>
      </c>
      <c r="Z70" s="2"/>
      <c r="AA70" s="2"/>
      <c r="AB70" s="2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</row>
    <row r="71" spans="1:40" ht="13" x14ac:dyDescent="0.3">
      <c r="A71" t="s">
        <v>129</v>
      </c>
      <c r="B71" s="5">
        <v>0.98</v>
      </c>
      <c r="C71" s="5">
        <f t="shared" ref="C71:C134" si="1">VALUE(SUBSTITUTE(1&amp;B71," ",""))</f>
        <v>10.98</v>
      </c>
      <c r="D71" t="s">
        <v>130</v>
      </c>
      <c r="E71" t="s">
        <v>130</v>
      </c>
      <c r="F71" s="55">
        <v>4.1632653061224496E-2</v>
      </c>
      <c r="G71" s="55">
        <v>8.5000000000000006E-2</v>
      </c>
      <c r="H71" s="55">
        <v>0.1283673469387755</v>
      </c>
      <c r="I71" s="55" t="s">
        <v>130</v>
      </c>
      <c r="J71" s="55">
        <v>0.26285714285714284</v>
      </c>
      <c r="K71" s="55" t="s">
        <v>130</v>
      </c>
      <c r="L71" s="55" t="s">
        <v>130</v>
      </c>
      <c r="M71" s="55" t="s">
        <v>130</v>
      </c>
      <c r="N71" s="55" t="s">
        <v>130</v>
      </c>
      <c r="O71" s="55" t="s">
        <v>130</v>
      </c>
      <c r="P71" s="55" t="s">
        <v>173</v>
      </c>
      <c r="Z71" s="2"/>
      <c r="AA71" s="2"/>
      <c r="AB71" s="2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</row>
    <row r="72" spans="1:40" ht="13" x14ac:dyDescent="0.3">
      <c r="A72" t="s">
        <v>129</v>
      </c>
      <c r="B72" s="5">
        <v>0.99</v>
      </c>
      <c r="C72" s="5">
        <f t="shared" si="1"/>
        <v>10.99</v>
      </c>
      <c r="D72" t="s">
        <v>130</v>
      </c>
      <c r="E72" t="s">
        <v>130</v>
      </c>
      <c r="F72" s="55">
        <v>4.1212121212121214E-2</v>
      </c>
      <c r="G72" s="55">
        <v>8.4141414141414142E-2</v>
      </c>
      <c r="H72" s="55">
        <v>0.12707070707070706</v>
      </c>
      <c r="I72" s="55" t="s">
        <v>130</v>
      </c>
      <c r="J72" s="55">
        <v>0.26020202020202021</v>
      </c>
      <c r="K72" s="55" t="s">
        <v>130</v>
      </c>
      <c r="L72" s="55" t="s">
        <v>130</v>
      </c>
      <c r="M72" s="55" t="s">
        <v>130</v>
      </c>
      <c r="N72" s="55" t="s">
        <v>130</v>
      </c>
      <c r="O72" s="55" t="s">
        <v>130</v>
      </c>
      <c r="P72" s="55" t="s">
        <v>173</v>
      </c>
      <c r="Z72" s="2"/>
      <c r="AA72" s="2"/>
      <c r="AB72" s="2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</row>
    <row r="73" spans="1:40" ht="13" x14ac:dyDescent="0.3">
      <c r="A73" t="s">
        <v>129</v>
      </c>
      <c r="B73" s="5">
        <v>1</v>
      </c>
      <c r="C73" s="5">
        <f t="shared" si="1"/>
        <v>11</v>
      </c>
      <c r="D73" t="s">
        <v>130</v>
      </c>
      <c r="E73" t="s">
        <v>130</v>
      </c>
      <c r="F73" s="55">
        <v>4.0800000000000003E-2</v>
      </c>
      <c r="G73" s="55">
        <v>8.3299999999999999E-2</v>
      </c>
      <c r="H73" s="55">
        <v>0.1258</v>
      </c>
      <c r="I73" s="55" t="s">
        <v>130</v>
      </c>
      <c r="J73" s="55">
        <v>0.2576</v>
      </c>
      <c r="K73" s="55" t="s">
        <v>130</v>
      </c>
      <c r="L73" s="55" t="s">
        <v>130</v>
      </c>
      <c r="M73" s="55" t="s">
        <v>130</v>
      </c>
      <c r="N73" s="55" t="s">
        <v>130</v>
      </c>
      <c r="O73" s="55" t="s">
        <v>130</v>
      </c>
      <c r="P73" s="55" t="s">
        <v>173</v>
      </c>
      <c r="Z73" s="2"/>
      <c r="AA73" s="2"/>
      <c r="AB73" s="2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</row>
    <row r="74" spans="1:40" ht="13" x14ac:dyDescent="0.3">
      <c r="A74" t="s">
        <v>129</v>
      </c>
      <c r="B74" s="5">
        <v>1.01</v>
      </c>
      <c r="C74" s="5">
        <f t="shared" si="1"/>
        <v>11.01</v>
      </c>
      <c r="D74" t="s">
        <v>130</v>
      </c>
      <c r="E74" t="s">
        <v>130</v>
      </c>
      <c r="F74" s="55">
        <v>4.0396039603960397E-2</v>
      </c>
      <c r="G74" s="55">
        <v>8.2475247524752479E-2</v>
      </c>
      <c r="H74" s="55">
        <v>0.12455445544554455</v>
      </c>
      <c r="I74" s="55" t="s">
        <v>130</v>
      </c>
      <c r="J74" s="55">
        <v>0.25504950495049505</v>
      </c>
      <c r="K74" s="55" t="s">
        <v>130</v>
      </c>
      <c r="L74" s="55" t="s">
        <v>130</v>
      </c>
      <c r="M74" s="55" t="s">
        <v>130</v>
      </c>
      <c r="N74" s="55" t="s">
        <v>130</v>
      </c>
      <c r="O74" s="55" t="s">
        <v>130</v>
      </c>
      <c r="P74" s="55" t="s">
        <v>173</v>
      </c>
      <c r="Z74" s="2"/>
      <c r="AA74" s="2"/>
      <c r="AB74" s="2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</row>
    <row r="75" spans="1:40" ht="13" x14ac:dyDescent="0.3">
      <c r="A75" t="s">
        <v>129</v>
      </c>
      <c r="B75" s="5">
        <v>1.02</v>
      </c>
      <c r="C75" s="5">
        <f t="shared" si="1"/>
        <v>11.02</v>
      </c>
      <c r="D75" t="s">
        <v>130</v>
      </c>
      <c r="E75" t="s">
        <v>130</v>
      </c>
      <c r="F75" s="55">
        <v>0.04</v>
      </c>
      <c r="G75" s="55">
        <v>8.1666666666666665E-2</v>
      </c>
      <c r="H75" s="55">
        <v>0.12333333333333332</v>
      </c>
      <c r="I75" s="55" t="s">
        <v>130</v>
      </c>
      <c r="J75" s="55">
        <v>0.25254901960784315</v>
      </c>
      <c r="K75" s="55" t="s">
        <v>130</v>
      </c>
      <c r="L75" s="55" t="s">
        <v>130</v>
      </c>
      <c r="M75" s="55" t="s">
        <v>130</v>
      </c>
      <c r="N75" s="55" t="s">
        <v>130</v>
      </c>
      <c r="O75" s="55" t="s">
        <v>130</v>
      </c>
      <c r="P75" s="55" t="s">
        <v>173</v>
      </c>
      <c r="Z75" s="2"/>
      <c r="AA75" s="2"/>
      <c r="AB75" s="2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</row>
    <row r="76" spans="1:40" ht="13" x14ac:dyDescent="0.3">
      <c r="A76" t="s">
        <v>129</v>
      </c>
      <c r="B76" s="5">
        <v>1.03</v>
      </c>
      <c r="C76" s="5">
        <f t="shared" si="1"/>
        <v>11.03</v>
      </c>
      <c r="D76" t="s">
        <v>130</v>
      </c>
      <c r="E76" t="s">
        <v>130</v>
      </c>
      <c r="F76" s="55">
        <v>3.9611650485436897E-2</v>
      </c>
      <c r="G76" s="55">
        <v>8.087378640776699E-2</v>
      </c>
      <c r="H76" s="55">
        <v>0.12213592233009708</v>
      </c>
      <c r="I76" s="55" t="s">
        <v>130</v>
      </c>
      <c r="J76" s="55">
        <v>0.25009708737864078</v>
      </c>
      <c r="K76" s="55" t="s">
        <v>130</v>
      </c>
      <c r="L76" s="55" t="s">
        <v>130</v>
      </c>
      <c r="M76" s="55" t="s">
        <v>130</v>
      </c>
      <c r="N76" s="55" t="s">
        <v>130</v>
      </c>
      <c r="O76" s="55" t="s">
        <v>130</v>
      </c>
      <c r="P76" s="55" t="s">
        <v>173</v>
      </c>
      <c r="Z76" s="2"/>
      <c r="AA76" s="2"/>
      <c r="AB76" s="2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</row>
    <row r="77" spans="1:40" ht="13" x14ac:dyDescent="0.3">
      <c r="A77" t="s">
        <v>129</v>
      </c>
      <c r="B77" s="5">
        <v>1.04</v>
      </c>
      <c r="C77" s="5">
        <f t="shared" si="1"/>
        <v>11.04</v>
      </c>
      <c r="D77" t="s">
        <v>130</v>
      </c>
      <c r="E77" t="s">
        <v>130</v>
      </c>
      <c r="F77" s="55">
        <v>3.9230769230769229E-2</v>
      </c>
      <c r="G77" s="55">
        <v>8.0096153846153845E-2</v>
      </c>
      <c r="H77" s="55">
        <v>0.12096153846153845</v>
      </c>
      <c r="I77" s="55" t="s">
        <v>130</v>
      </c>
      <c r="J77" s="55">
        <v>0.24769230769230768</v>
      </c>
      <c r="K77" s="55" t="s">
        <v>130</v>
      </c>
      <c r="L77" s="55" t="s">
        <v>130</v>
      </c>
      <c r="M77" s="55" t="s">
        <v>130</v>
      </c>
      <c r="N77" s="55" t="s">
        <v>130</v>
      </c>
      <c r="O77" s="55" t="s">
        <v>130</v>
      </c>
      <c r="P77" s="55" t="s">
        <v>173</v>
      </c>
      <c r="Z77" s="2"/>
      <c r="AA77" s="2"/>
      <c r="AB77" s="2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</row>
    <row r="78" spans="1:40" ht="13" x14ac:dyDescent="0.3">
      <c r="A78" t="s">
        <v>129</v>
      </c>
      <c r="B78" s="5">
        <v>1.05</v>
      </c>
      <c r="C78" s="5">
        <f t="shared" si="1"/>
        <v>11.05</v>
      </c>
      <c r="D78" t="s">
        <v>130</v>
      </c>
      <c r="E78" t="s">
        <v>130</v>
      </c>
      <c r="F78" s="55">
        <v>3.8857142857142861E-2</v>
      </c>
      <c r="G78" s="55">
        <v>7.9333333333333325E-2</v>
      </c>
      <c r="H78" s="55">
        <v>0.1198095238095238</v>
      </c>
      <c r="I78" s="55" t="s">
        <v>130</v>
      </c>
      <c r="J78" s="55">
        <v>0.24533333333333332</v>
      </c>
      <c r="K78" s="55" t="s">
        <v>130</v>
      </c>
      <c r="L78" s="55" t="s">
        <v>130</v>
      </c>
      <c r="M78" s="55" t="s">
        <v>130</v>
      </c>
      <c r="N78" s="55" t="s">
        <v>130</v>
      </c>
      <c r="O78" s="55" t="s">
        <v>130</v>
      </c>
      <c r="P78" s="55" t="s">
        <v>173</v>
      </c>
      <c r="Z78" s="2"/>
      <c r="AA78" s="2"/>
      <c r="AB78" s="2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</row>
    <row r="79" spans="1:40" ht="13" x14ac:dyDescent="0.3">
      <c r="A79" t="s">
        <v>129</v>
      </c>
      <c r="B79" s="5">
        <v>1.06</v>
      </c>
      <c r="C79" s="5">
        <f t="shared" si="1"/>
        <v>11.06</v>
      </c>
      <c r="D79" t="s">
        <v>130</v>
      </c>
      <c r="E79" t="s">
        <v>130</v>
      </c>
      <c r="F79" s="55">
        <v>3.8490566037735853E-2</v>
      </c>
      <c r="G79" s="55">
        <v>7.858490566037736E-2</v>
      </c>
      <c r="H79" s="55">
        <v>0.11867924528301886</v>
      </c>
      <c r="I79" s="55" t="s">
        <v>130</v>
      </c>
      <c r="J79" s="55">
        <v>0.24301886792452829</v>
      </c>
      <c r="K79" s="55" t="s">
        <v>130</v>
      </c>
      <c r="L79" s="55" t="s">
        <v>130</v>
      </c>
      <c r="M79" s="55" t="s">
        <v>130</v>
      </c>
      <c r="N79" s="55" t="s">
        <v>130</v>
      </c>
      <c r="O79" s="55" t="s">
        <v>130</v>
      </c>
      <c r="P79" s="55" t="s">
        <v>173</v>
      </c>
      <c r="Z79" s="2"/>
      <c r="AA79" s="2"/>
      <c r="AB79" s="2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</row>
    <row r="80" spans="1:40" ht="13" x14ac:dyDescent="0.3">
      <c r="A80" t="s">
        <v>129</v>
      </c>
      <c r="B80" s="5">
        <v>1.07</v>
      </c>
      <c r="C80" s="5">
        <f t="shared" si="1"/>
        <v>11.07</v>
      </c>
      <c r="D80" t="s">
        <v>130</v>
      </c>
      <c r="E80" t="s">
        <v>130</v>
      </c>
      <c r="F80" s="55">
        <v>3.8130841121495326E-2</v>
      </c>
      <c r="G80" s="55">
        <v>7.7850467289719616E-2</v>
      </c>
      <c r="H80" s="55">
        <v>0.11757009345794392</v>
      </c>
      <c r="I80" s="55" t="s">
        <v>130</v>
      </c>
      <c r="J80" s="55">
        <v>0.24074766355140184</v>
      </c>
      <c r="K80" s="55" t="s">
        <v>130</v>
      </c>
      <c r="L80" s="55" t="s">
        <v>130</v>
      </c>
      <c r="M80" s="55" t="s">
        <v>130</v>
      </c>
      <c r="N80" s="55" t="s">
        <v>130</v>
      </c>
      <c r="O80" s="55" t="s">
        <v>130</v>
      </c>
      <c r="P80" s="55" t="s">
        <v>173</v>
      </c>
      <c r="Z80" s="2"/>
      <c r="AA80" s="2"/>
      <c r="AB80" s="2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</row>
    <row r="81" spans="1:40" ht="13" x14ac:dyDescent="0.3">
      <c r="A81" t="s">
        <v>129</v>
      </c>
      <c r="B81" s="5">
        <v>1.08</v>
      </c>
      <c r="C81" s="5">
        <f t="shared" si="1"/>
        <v>11.08</v>
      </c>
      <c r="D81" t="s">
        <v>130</v>
      </c>
      <c r="E81" t="s">
        <v>130</v>
      </c>
      <c r="F81" s="55">
        <v>3.7777777777777778E-2</v>
      </c>
      <c r="G81" s="55">
        <v>7.7129629629629617E-2</v>
      </c>
      <c r="H81" s="55">
        <v>0.11648148148148146</v>
      </c>
      <c r="I81" s="55" t="s">
        <v>130</v>
      </c>
      <c r="J81" s="55">
        <v>0.23851851851851849</v>
      </c>
      <c r="K81" s="55" t="s">
        <v>130</v>
      </c>
      <c r="L81" s="55" t="s">
        <v>130</v>
      </c>
      <c r="M81" s="55" t="s">
        <v>130</v>
      </c>
      <c r="N81" s="55" t="s">
        <v>130</v>
      </c>
      <c r="O81" s="55" t="s">
        <v>130</v>
      </c>
      <c r="P81" s="55" t="s">
        <v>173</v>
      </c>
      <c r="Z81" s="2"/>
      <c r="AA81" s="2"/>
      <c r="AB81" s="2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</row>
    <row r="82" spans="1:40" ht="13" x14ac:dyDescent="0.3">
      <c r="A82" t="s">
        <v>129</v>
      </c>
      <c r="B82" s="5">
        <v>1.0900000000000001</v>
      </c>
      <c r="C82" s="5">
        <f t="shared" si="1"/>
        <v>11.09</v>
      </c>
      <c r="D82" t="s">
        <v>130</v>
      </c>
      <c r="E82" t="s">
        <v>130</v>
      </c>
      <c r="F82" s="55">
        <v>3.7431192660550457E-2</v>
      </c>
      <c r="G82" s="55">
        <v>7.6422018348623846E-2</v>
      </c>
      <c r="H82" s="55">
        <v>0.11541284403669723</v>
      </c>
      <c r="I82" s="55" t="s">
        <v>130</v>
      </c>
      <c r="J82" s="55">
        <v>0.23633027522935779</v>
      </c>
      <c r="K82" s="55" t="s">
        <v>130</v>
      </c>
      <c r="L82" s="55" t="s">
        <v>130</v>
      </c>
      <c r="M82" s="55" t="s">
        <v>130</v>
      </c>
      <c r="N82" s="55" t="s">
        <v>130</v>
      </c>
      <c r="O82" s="55" t="s">
        <v>130</v>
      </c>
      <c r="P82" s="55" t="s">
        <v>173</v>
      </c>
      <c r="Z82" s="2"/>
      <c r="AA82" s="2"/>
      <c r="AB82" s="2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</row>
    <row r="83" spans="1:40" ht="13" x14ac:dyDescent="0.3">
      <c r="A83" t="s">
        <v>129</v>
      </c>
      <c r="B83" s="5">
        <v>1.1000000000000001</v>
      </c>
      <c r="C83" s="5">
        <f t="shared" si="1"/>
        <v>11.1</v>
      </c>
      <c r="D83" t="s">
        <v>130</v>
      </c>
      <c r="E83" t="s">
        <v>130</v>
      </c>
      <c r="F83" s="55">
        <v>3.7090909090909091E-2</v>
      </c>
      <c r="G83" s="55">
        <v>7.5727272727272726E-2</v>
      </c>
      <c r="H83" s="55">
        <v>0.11436363636363635</v>
      </c>
      <c r="I83" s="55" t="s">
        <v>130</v>
      </c>
      <c r="J83" s="55">
        <v>0.23418181818181816</v>
      </c>
      <c r="K83" s="55" t="s">
        <v>130</v>
      </c>
      <c r="L83" s="55" t="s">
        <v>130</v>
      </c>
      <c r="M83" s="55" t="s">
        <v>130</v>
      </c>
      <c r="N83" s="55" t="s">
        <v>130</v>
      </c>
      <c r="O83" s="55" t="s">
        <v>130</v>
      </c>
      <c r="P83" s="55" t="s">
        <v>173</v>
      </c>
      <c r="Z83" s="2"/>
      <c r="AA83" s="2"/>
      <c r="AB83" s="2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</row>
    <row r="84" spans="1:40" ht="13" x14ac:dyDescent="0.3">
      <c r="A84" t="s">
        <v>129</v>
      </c>
      <c r="B84" s="5">
        <v>1.1100000000000001</v>
      </c>
      <c r="C84" s="5">
        <f t="shared" si="1"/>
        <v>11.11</v>
      </c>
      <c r="D84" t="s">
        <v>130</v>
      </c>
      <c r="E84" t="s">
        <v>130</v>
      </c>
      <c r="F84" s="55">
        <v>3.6756756756756756E-2</v>
      </c>
      <c r="G84" s="55">
        <v>7.5045045045045042E-2</v>
      </c>
      <c r="H84" s="55">
        <v>0.11333333333333331</v>
      </c>
      <c r="I84" s="55" t="s">
        <v>130</v>
      </c>
      <c r="J84" s="55">
        <v>0.23207207207207206</v>
      </c>
      <c r="K84" s="55" t="s">
        <v>130</v>
      </c>
      <c r="L84" s="55" t="s">
        <v>130</v>
      </c>
      <c r="M84" s="55" t="s">
        <v>130</v>
      </c>
      <c r="N84" s="55" t="s">
        <v>130</v>
      </c>
      <c r="O84" s="55" t="s">
        <v>130</v>
      </c>
      <c r="P84" s="55" t="s">
        <v>173</v>
      </c>
      <c r="Z84" s="2"/>
      <c r="AA84" s="2"/>
      <c r="AB84" s="2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</row>
    <row r="85" spans="1:40" ht="13" x14ac:dyDescent="0.3">
      <c r="A85" t="s">
        <v>129</v>
      </c>
      <c r="B85" s="5">
        <v>1.1200000000000001</v>
      </c>
      <c r="C85" s="5">
        <f t="shared" si="1"/>
        <v>11.12</v>
      </c>
      <c r="D85" t="s">
        <v>130</v>
      </c>
      <c r="E85" t="s">
        <v>130</v>
      </c>
      <c r="F85" s="55">
        <v>3.6428571428571428E-2</v>
      </c>
      <c r="G85" s="55">
        <v>7.4374999999999997E-2</v>
      </c>
      <c r="H85" s="55">
        <v>0.11232142857142856</v>
      </c>
      <c r="I85" s="55" t="s">
        <v>130</v>
      </c>
      <c r="J85" s="55">
        <v>0.22999999999999998</v>
      </c>
      <c r="K85" s="55" t="s">
        <v>130</v>
      </c>
      <c r="L85" s="55" t="s">
        <v>130</v>
      </c>
      <c r="M85" s="55" t="s">
        <v>130</v>
      </c>
      <c r="N85" s="55" t="s">
        <v>130</v>
      </c>
      <c r="O85" s="55" t="s">
        <v>130</v>
      </c>
      <c r="P85" s="55" t="s">
        <v>173</v>
      </c>
      <c r="Z85" s="2"/>
      <c r="AA85" s="2"/>
      <c r="AB85" s="2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</row>
    <row r="86" spans="1:40" ht="13" x14ac:dyDescent="0.3">
      <c r="A86" t="s">
        <v>129</v>
      </c>
      <c r="B86" s="5">
        <v>1.1299999999999999</v>
      </c>
      <c r="C86" s="5">
        <f t="shared" si="1"/>
        <v>11.13</v>
      </c>
      <c r="D86" t="s">
        <v>130</v>
      </c>
      <c r="E86" t="s">
        <v>130</v>
      </c>
      <c r="F86" s="55">
        <v>3.6106194690265492E-2</v>
      </c>
      <c r="G86" s="55">
        <v>7.3716814159292043E-2</v>
      </c>
      <c r="H86" s="55">
        <v>0.1113274336283186</v>
      </c>
      <c r="I86" s="55" t="s">
        <v>130</v>
      </c>
      <c r="J86" s="55">
        <v>0.22796460176991151</v>
      </c>
      <c r="K86" s="55" t="s">
        <v>130</v>
      </c>
      <c r="L86" s="55" t="s">
        <v>130</v>
      </c>
      <c r="M86" s="55" t="s">
        <v>130</v>
      </c>
      <c r="N86" s="55" t="s">
        <v>130</v>
      </c>
      <c r="O86" s="55" t="s">
        <v>130</v>
      </c>
      <c r="P86" s="55" t="s">
        <v>173</v>
      </c>
      <c r="Z86" s="2"/>
      <c r="AA86" s="2"/>
      <c r="AB86" s="2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</row>
    <row r="87" spans="1:40" ht="13" x14ac:dyDescent="0.3">
      <c r="A87" t="s">
        <v>129</v>
      </c>
      <c r="B87" s="5">
        <v>1.1399999999999999</v>
      </c>
      <c r="C87" s="5">
        <f t="shared" si="1"/>
        <v>11.14</v>
      </c>
      <c r="D87" t="s">
        <v>130</v>
      </c>
      <c r="E87" t="s">
        <v>130</v>
      </c>
      <c r="F87" s="55">
        <v>3.5789473684210531E-2</v>
      </c>
      <c r="G87" s="55">
        <v>7.3070175438596494E-2</v>
      </c>
      <c r="H87" s="55">
        <v>0.11035087719298246</v>
      </c>
      <c r="I87" s="55" t="s">
        <v>130</v>
      </c>
      <c r="J87" s="55">
        <v>0.22596491228070176</v>
      </c>
      <c r="K87" s="55" t="s">
        <v>130</v>
      </c>
      <c r="L87" s="55" t="s">
        <v>130</v>
      </c>
      <c r="M87" s="55" t="s">
        <v>130</v>
      </c>
      <c r="N87" s="55" t="s">
        <v>130</v>
      </c>
      <c r="O87" s="55" t="s">
        <v>130</v>
      </c>
      <c r="P87" s="55" t="s">
        <v>173</v>
      </c>
      <c r="Z87" s="2"/>
      <c r="AA87" s="2"/>
      <c r="AB87" s="2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</row>
    <row r="88" spans="1:40" ht="13" x14ac:dyDescent="0.3">
      <c r="A88" t="s">
        <v>129</v>
      </c>
      <c r="B88" s="5">
        <v>1.1499999999999999</v>
      </c>
      <c r="C88" s="5">
        <f t="shared" si="1"/>
        <v>11.15</v>
      </c>
      <c r="D88" t="s">
        <v>130</v>
      </c>
      <c r="E88" t="s">
        <v>130</v>
      </c>
      <c r="F88" s="55">
        <v>3.5478260869565223E-2</v>
      </c>
      <c r="G88" s="55">
        <v>7.2434782608695653E-2</v>
      </c>
      <c r="H88" s="55">
        <v>0.1093913043478261</v>
      </c>
      <c r="I88" s="55" t="s">
        <v>130</v>
      </c>
      <c r="J88" s="55">
        <v>0.224</v>
      </c>
      <c r="K88" s="55" t="s">
        <v>130</v>
      </c>
      <c r="L88" s="55" t="s">
        <v>130</v>
      </c>
      <c r="M88" s="55" t="s">
        <v>130</v>
      </c>
      <c r="N88" s="55" t="s">
        <v>130</v>
      </c>
      <c r="O88" s="55" t="s">
        <v>130</v>
      </c>
      <c r="P88" s="55" t="s">
        <v>173</v>
      </c>
      <c r="Z88" s="2"/>
      <c r="AA88" s="2"/>
      <c r="AB88" s="2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</row>
    <row r="89" spans="1:40" ht="13" x14ac:dyDescent="0.3">
      <c r="A89" t="s">
        <v>129</v>
      </c>
      <c r="B89" s="5">
        <v>1.1599999999999999</v>
      </c>
      <c r="C89" s="5">
        <f t="shared" si="1"/>
        <v>11.16</v>
      </c>
      <c r="D89" t="s">
        <v>130</v>
      </c>
      <c r="E89" t="s">
        <v>130</v>
      </c>
      <c r="F89" s="55">
        <v>3.5172413793103451E-2</v>
      </c>
      <c r="G89" s="55">
        <v>7.1810344827586206E-2</v>
      </c>
      <c r="H89" s="55">
        <v>0.10844827586206897</v>
      </c>
      <c r="I89" s="55" t="s">
        <v>130</v>
      </c>
      <c r="J89" s="55">
        <v>0.2220689655172414</v>
      </c>
      <c r="K89" s="55" t="s">
        <v>130</v>
      </c>
      <c r="L89" s="55" t="s">
        <v>130</v>
      </c>
      <c r="M89" s="55" t="s">
        <v>130</v>
      </c>
      <c r="N89" s="55" t="s">
        <v>130</v>
      </c>
      <c r="O89" s="55" t="s">
        <v>130</v>
      </c>
      <c r="P89" s="55" t="s">
        <v>173</v>
      </c>
      <c r="Z89" s="2"/>
      <c r="AA89" s="2"/>
      <c r="AB89" s="2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</row>
    <row r="90" spans="1:40" ht="13" x14ac:dyDescent="0.3">
      <c r="A90" t="s">
        <v>129</v>
      </c>
      <c r="B90" s="5">
        <v>1.17</v>
      </c>
      <c r="C90" s="5">
        <f t="shared" si="1"/>
        <v>11.17</v>
      </c>
      <c r="D90" t="s">
        <v>130</v>
      </c>
      <c r="E90" t="s">
        <v>130</v>
      </c>
      <c r="F90" s="55">
        <v>3.4871794871794877E-2</v>
      </c>
      <c r="G90" s="55">
        <v>7.1196581196581205E-2</v>
      </c>
      <c r="H90" s="55">
        <v>0.10752136752136753</v>
      </c>
      <c r="I90" s="55" t="s">
        <v>130</v>
      </c>
      <c r="J90" s="55">
        <v>0.22017094017094019</v>
      </c>
      <c r="K90" s="55" t="s">
        <v>130</v>
      </c>
      <c r="L90" s="55" t="s">
        <v>130</v>
      </c>
      <c r="M90" s="55" t="s">
        <v>130</v>
      </c>
      <c r="N90" s="55" t="s">
        <v>130</v>
      </c>
      <c r="O90" s="55" t="s">
        <v>130</v>
      </c>
      <c r="P90" s="55" t="s">
        <v>173</v>
      </c>
      <c r="Z90" s="2"/>
      <c r="AA90" s="2"/>
      <c r="AB90" s="2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</row>
    <row r="91" spans="1:40" ht="13" x14ac:dyDescent="0.3">
      <c r="A91" t="s">
        <v>129</v>
      </c>
      <c r="B91" s="5">
        <v>1.18</v>
      </c>
      <c r="C91" s="5">
        <f t="shared" si="1"/>
        <v>11.18</v>
      </c>
      <c r="D91" t="s">
        <v>130</v>
      </c>
      <c r="E91" t="s">
        <v>130</v>
      </c>
      <c r="F91" s="55">
        <v>3.4576271186440681E-2</v>
      </c>
      <c r="G91" s="55">
        <v>7.0593220338983048E-2</v>
      </c>
      <c r="H91" s="55">
        <v>0.10661016949152542</v>
      </c>
      <c r="I91" s="55" t="s">
        <v>130</v>
      </c>
      <c r="J91" s="55">
        <v>0.21830508474576271</v>
      </c>
      <c r="K91" s="55" t="s">
        <v>130</v>
      </c>
      <c r="L91" s="55" t="s">
        <v>130</v>
      </c>
      <c r="M91" s="55" t="s">
        <v>130</v>
      </c>
      <c r="N91" s="55" t="s">
        <v>130</v>
      </c>
      <c r="O91" s="55" t="s">
        <v>130</v>
      </c>
      <c r="P91" s="55" t="s">
        <v>173</v>
      </c>
      <c r="Z91" s="2"/>
      <c r="AA91" s="2"/>
      <c r="AB91" s="2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</row>
    <row r="92" spans="1:40" ht="13" x14ac:dyDescent="0.3">
      <c r="A92" t="s">
        <v>129</v>
      </c>
      <c r="B92" s="5">
        <v>1.19</v>
      </c>
      <c r="C92" s="5">
        <f t="shared" si="1"/>
        <v>11.19</v>
      </c>
      <c r="D92" t="s">
        <v>130</v>
      </c>
      <c r="E92" t="s">
        <v>130</v>
      </c>
      <c r="F92" s="55">
        <v>3.4285714285714287E-2</v>
      </c>
      <c r="G92" s="55">
        <v>7.0000000000000007E-2</v>
      </c>
      <c r="H92" s="55">
        <v>0.10571428571428572</v>
      </c>
      <c r="I92" s="55" t="s">
        <v>130</v>
      </c>
      <c r="J92" s="55">
        <v>0.21647058823529414</v>
      </c>
      <c r="K92" s="55" t="s">
        <v>130</v>
      </c>
      <c r="L92" s="55" t="s">
        <v>130</v>
      </c>
      <c r="M92" s="55" t="s">
        <v>130</v>
      </c>
      <c r="N92" s="55" t="s">
        <v>130</v>
      </c>
      <c r="O92" s="55" t="s">
        <v>130</v>
      </c>
      <c r="P92" s="55" t="s">
        <v>173</v>
      </c>
      <c r="Z92" s="2"/>
      <c r="AA92" s="2"/>
      <c r="AB92" s="2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</row>
    <row r="93" spans="1:40" ht="13" x14ac:dyDescent="0.3">
      <c r="A93" t="s">
        <v>129</v>
      </c>
      <c r="B93" s="5">
        <v>1.2</v>
      </c>
      <c r="C93" s="5">
        <f t="shared" si="1"/>
        <v>11.2</v>
      </c>
      <c r="D93" t="s">
        <v>130</v>
      </c>
      <c r="E93" t="s">
        <v>130</v>
      </c>
      <c r="F93" s="55">
        <v>3.4000000000000002E-2</v>
      </c>
      <c r="G93" s="55">
        <v>6.9416666666666668E-2</v>
      </c>
      <c r="H93" s="55">
        <v>0.10483333333333333</v>
      </c>
      <c r="I93" s="55" t="s">
        <v>130</v>
      </c>
      <c r="J93" s="55">
        <v>0.21466666666666667</v>
      </c>
      <c r="K93" s="55" t="s">
        <v>130</v>
      </c>
      <c r="L93" s="55" t="s">
        <v>130</v>
      </c>
      <c r="M93" s="55" t="s">
        <v>130</v>
      </c>
      <c r="N93" s="55" t="s">
        <v>130</v>
      </c>
      <c r="O93" s="55" t="s">
        <v>130</v>
      </c>
      <c r="P93" s="55" t="s">
        <v>173</v>
      </c>
      <c r="Z93" s="2"/>
      <c r="AA93" s="2"/>
      <c r="AB93" s="2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</row>
    <row r="94" spans="1:40" ht="13" x14ac:dyDescent="0.3">
      <c r="A94" t="s">
        <v>129</v>
      </c>
      <c r="B94" s="5">
        <v>1.21</v>
      </c>
      <c r="C94" s="5">
        <f t="shared" si="1"/>
        <v>11.21</v>
      </c>
      <c r="D94" t="s">
        <v>130</v>
      </c>
      <c r="E94" t="s">
        <v>130</v>
      </c>
      <c r="F94" s="55">
        <v>3.3719008264462814E-2</v>
      </c>
      <c r="G94" s="55">
        <v>6.8842975206611576E-2</v>
      </c>
      <c r="H94" s="55">
        <v>0.10396694214876033</v>
      </c>
      <c r="I94" s="55" t="s">
        <v>130</v>
      </c>
      <c r="J94" s="55">
        <v>0.21289256198347109</v>
      </c>
      <c r="K94" s="55" t="s">
        <v>130</v>
      </c>
      <c r="L94" s="55" t="s">
        <v>130</v>
      </c>
      <c r="M94" s="55" t="s">
        <v>130</v>
      </c>
      <c r="N94" s="55" t="s">
        <v>130</v>
      </c>
      <c r="O94" s="55" t="s">
        <v>130</v>
      </c>
      <c r="P94" s="55" t="s">
        <v>173</v>
      </c>
      <c r="Z94" s="2"/>
      <c r="AA94" s="2"/>
      <c r="AB94" s="2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</row>
    <row r="95" spans="1:40" ht="13" x14ac:dyDescent="0.3">
      <c r="A95" t="s">
        <v>129</v>
      </c>
      <c r="B95" s="5">
        <v>1.22</v>
      </c>
      <c r="C95" s="5">
        <f t="shared" si="1"/>
        <v>11.22</v>
      </c>
      <c r="D95" t="s">
        <v>130</v>
      </c>
      <c r="E95" t="s">
        <v>130</v>
      </c>
      <c r="F95" s="55">
        <v>3.3442622950819678E-2</v>
      </c>
      <c r="G95" s="55">
        <v>6.8278688524590167E-2</v>
      </c>
      <c r="H95" s="55">
        <v>0.10311475409836066</v>
      </c>
      <c r="I95" s="55" t="s">
        <v>130</v>
      </c>
      <c r="J95" s="55">
        <v>0.21114754098360655</v>
      </c>
      <c r="K95" s="55" t="s">
        <v>130</v>
      </c>
      <c r="L95" s="55" t="s">
        <v>130</v>
      </c>
      <c r="M95" s="55" t="s">
        <v>130</v>
      </c>
      <c r="N95" s="55" t="s">
        <v>130</v>
      </c>
      <c r="O95" s="55" t="s">
        <v>130</v>
      </c>
      <c r="P95" s="55" t="s">
        <v>173</v>
      </c>
      <c r="Z95" s="2"/>
      <c r="AA95" s="2"/>
      <c r="AB95" s="2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</row>
    <row r="96" spans="1:40" ht="13" x14ac:dyDescent="0.3">
      <c r="A96" t="s">
        <v>129</v>
      </c>
      <c r="B96" s="5">
        <v>1.23</v>
      </c>
      <c r="C96" s="5">
        <f t="shared" si="1"/>
        <v>11.23</v>
      </c>
      <c r="D96" t="s">
        <v>130</v>
      </c>
      <c r="E96" t="s">
        <v>130</v>
      </c>
      <c r="F96" s="55">
        <v>3.3170731707317075E-2</v>
      </c>
      <c r="G96" s="55">
        <v>6.7723577235772353E-2</v>
      </c>
      <c r="H96" s="55">
        <v>0.10227642276422765</v>
      </c>
      <c r="I96" s="55" t="s">
        <v>130</v>
      </c>
      <c r="J96" s="55">
        <v>0.2094308943089431</v>
      </c>
      <c r="K96" s="55" t="s">
        <v>130</v>
      </c>
      <c r="L96" s="55" t="s">
        <v>130</v>
      </c>
      <c r="M96" s="55" t="s">
        <v>130</v>
      </c>
      <c r="N96" s="55" t="s">
        <v>130</v>
      </c>
      <c r="O96" s="55" t="s">
        <v>130</v>
      </c>
      <c r="P96" s="55" t="s">
        <v>173</v>
      </c>
      <c r="Z96" s="2"/>
      <c r="AA96" s="2"/>
      <c r="AB96" s="2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</row>
    <row r="97" spans="1:40" ht="13" x14ac:dyDescent="0.3">
      <c r="A97" t="s">
        <v>129</v>
      </c>
      <c r="B97" s="5">
        <v>1.24</v>
      </c>
      <c r="C97" s="5">
        <f t="shared" si="1"/>
        <v>11.24</v>
      </c>
      <c r="D97" t="s">
        <v>130</v>
      </c>
      <c r="E97" t="s">
        <v>130</v>
      </c>
      <c r="F97" s="55">
        <v>3.2903225806451615E-2</v>
      </c>
      <c r="G97" s="55">
        <v>6.7177419354838716E-2</v>
      </c>
      <c r="H97" s="55">
        <v>0.10145161290322581</v>
      </c>
      <c r="I97" s="55" t="s">
        <v>130</v>
      </c>
      <c r="J97" s="55">
        <v>0.20774193548387096</v>
      </c>
      <c r="K97" s="55" t="s">
        <v>130</v>
      </c>
      <c r="L97" s="55" t="s">
        <v>130</v>
      </c>
      <c r="M97" s="55" t="s">
        <v>130</v>
      </c>
      <c r="N97" s="55" t="s">
        <v>130</v>
      </c>
      <c r="O97" s="55" t="s">
        <v>130</v>
      </c>
      <c r="P97" s="55" t="s">
        <v>173</v>
      </c>
      <c r="Z97" s="2"/>
      <c r="AA97" s="2"/>
      <c r="AB97" s="2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</row>
    <row r="98" spans="1:40" ht="13" x14ac:dyDescent="0.3">
      <c r="A98" t="s">
        <v>129</v>
      </c>
      <c r="B98" s="5">
        <v>1.25</v>
      </c>
      <c r="C98" s="5">
        <f t="shared" si="1"/>
        <v>11.25</v>
      </c>
      <c r="D98" t="s">
        <v>130</v>
      </c>
      <c r="E98" t="s">
        <v>130</v>
      </c>
      <c r="F98" s="55">
        <v>3.2640000000000002E-2</v>
      </c>
      <c r="G98" s="55">
        <v>6.6640000000000005E-2</v>
      </c>
      <c r="H98" s="55">
        <v>0.10063999999999999</v>
      </c>
      <c r="I98" s="55" t="s">
        <v>130</v>
      </c>
      <c r="J98" s="55">
        <v>0.20607999999999999</v>
      </c>
      <c r="K98" s="55" t="s">
        <v>130</v>
      </c>
      <c r="L98" s="55" t="s">
        <v>130</v>
      </c>
      <c r="M98" s="55" t="s">
        <v>130</v>
      </c>
      <c r="N98" s="55" t="s">
        <v>130</v>
      </c>
      <c r="O98" s="55" t="s">
        <v>130</v>
      </c>
      <c r="P98" s="55" t="s">
        <v>173</v>
      </c>
      <c r="Z98" s="2"/>
      <c r="AA98" s="2"/>
      <c r="AB98" s="2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</row>
    <row r="99" spans="1:40" ht="13" x14ac:dyDescent="0.3">
      <c r="A99" t="s">
        <v>129</v>
      </c>
      <c r="B99" s="5">
        <v>1.26</v>
      </c>
      <c r="C99" s="5">
        <f t="shared" si="1"/>
        <v>11.26</v>
      </c>
      <c r="D99" t="s">
        <v>130</v>
      </c>
      <c r="E99" t="s">
        <v>130</v>
      </c>
      <c r="F99" s="55">
        <v>3.2380952380952385E-2</v>
      </c>
      <c r="G99" s="55">
        <v>6.6111111111111107E-2</v>
      </c>
      <c r="H99" s="55">
        <v>9.9841269841269842E-2</v>
      </c>
      <c r="I99" s="55" t="s">
        <v>130</v>
      </c>
      <c r="J99" s="55">
        <v>0.20444444444444443</v>
      </c>
      <c r="K99" s="55" t="s">
        <v>130</v>
      </c>
      <c r="L99" s="55" t="s">
        <v>130</v>
      </c>
      <c r="M99" s="55" t="s">
        <v>130</v>
      </c>
      <c r="N99" s="55" t="s">
        <v>130</v>
      </c>
      <c r="O99" s="55" t="s">
        <v>130</v>
      </c>
      <c r="P99" s="55" t="s">
        <v>173</v>
      </c>
      <c r="Z99" s="2"/>
      <c r="AA99" s="2"/>
      <c r="AB99" s="2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</row>
    <row r="100" spans="1:40" ht="13" x14ac:dyDescent="0.3">
      <c r="A100" t="s">
        <v>129</v>
      </c>
      <c r="B100" s="5">
        <v>1.27</v>
      </c>
      <c r="C100" s="5">
        <f t="shared" si="1"/>
        <v>11.27</v>
      </c>
      <c r="D100" t="s">
        <v>130</v>
      </c>
      <c r="E100" t="s">
        <v>130</v>
      </c>
      <c r="F100" s="55">
        <v>3.2125984251968505E-2</v>
      </c>
      <c r="G100" s="55">
        <v>6.5590551181102366E-2</v>
      </c>
      <c r="H100" s="55">
        <v>9.905511811023622E-2</v>
      </c>
      <c r="I100" s="55" t="s">
        <v>130</v>
      </c>
      <c r="J100" s="55">
        <v>0.20283464566929132</v>
      </c>
      <c r="K100" s="55" t="s">
        <v>130</v>
      </c>
      <c r="L100" s="55" t="s">
        <v>130</v>
      </c>
      <c r="M100" s="55" t="s">
        <v>130</v>
      </c>
      <c r="N100" s="55" t="s">
        <v>130</v>
      </c>
      <c r="O100" s="55" t="s">
        <v>130</v>
      </c>
      <c r="P100" s="55" t="s">
        <v>173</v>
      </c>
      <c r="Z100" s="2"/>
      <c r="AA100" s="2"/>
      <c r="AB100" s="2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</row>
    <row r="101" spans="1:40" ht="13" x14ac:dyDescent="0.3">
      <c r="A101" t="s">
        <v>129</v>
      </c>
      <c r="B101" s="5">
        <v>1.28</v>
      </c>
      <c r="C101" s="5">
        <f t="shared" si="1"/>
        <v>11.28</v>
      </c>
      <c r="D101" t="s">
        <v>130</v>
      </c>
      <c r="E101" t="s">
        <v>130</v>
      </c>
      <c r="F101" s="55">
        <v>3.1875000000000001E-2</v>
      </c>
      <c r="G101" s="55">
        <v>6.5078125000000001E-2</v>
      </c>
      <c r="H101" s="55">
        <v>9.8281250000000001E-2</v>
      </c>
      <c r="I101" s="55" t="s">
        <v>130</v>
      </c>
      <c r="J101" s="55">
        <v>0.20124999999999998</v>
      </c>
      <c r="K101" s="55" t="s">
        <v>130</v>
      </c>
      <c r="L101" s="55" t="s">
        <v>130</v>
      </c>
      <c r="M101" s="55" t="s">
        <v>130</v>
      </c>
      <c r="N101" s="55" t="s">
        <v>130</v>
      </c>
      <c r="O101" s="55" t="s">
        <v>130</v>
      </c>
      <c r="P101" s="55" t="s">
        <v>173</v>
      </c>
      <c r="Z101" s="2"/>
      <c r="AA101" s="2"/>
      <c r="AB101" s="2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</row>
    <row r="102" spans="1:40" ht="13" x14ac:dyDescent="0.3">
      <c r="A102" t="s">
        <v>129</v>
      </c>
      <c r="B102" s="5">
        <v>1.29</v>
      </c>
      <c r="C102" s="5">
        <f t="shared" si="1"/>
        <v>11.29</v>
      </c>
      <c r="D102" t="s">
        <v>130</v>
      </c>
      <c r="E102" t="s">
        <v>130</v>
      </c>
      <c r="F102" s="55">
        <v>3.162790697674419E-2</v>
      </c>
      <c r="G102" s="55">
        <v>6.4573643410852713E-2</v>
      </c>
      <c r="H102" s="55">
        <v>9.7519379844961229E-2</v>
      </c>
      <c r="I102" s="55" t="s">
        <v>130</v>
      </c>
      <c r="J102" s="55">
        <v>0.19968992248062015</v>
      </c>
      <c r="K102" s="55" t="s">
        <v>130</v>
      </c>
      <c r="L102" s="55" t="s">
        <v>130</v>
      </c>
      <c r="M102" s="55" t="s">
        <v>130</v>
      </c>
      <c r="N102" s="55" t="s">
        <v>130</v>
      </c>
      <c r="O102" s="55" t="s">
        <v>130</v>
      </c>
      <c r="P102" s="55" t="s">
        <v>173</v>
      </c>
      <c r="Z102" s="2"/>
      <c r="AA102" s="2"/>
      <c r="AB102" s="2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</row>
    <row r="103" spans="1:40" ht="13" x14ac:dyDescent="0.3">
      <c r="A103" t="s">
        <v>129</v>
      </c>
      <c r="B103" s="5">
        <v>1.3</v>
      </c>
      <c r="C103" s="5">
        <f t="shared" si="1"/>
        <v>11.3</v>
      </c>
      <c r="D103" t="s">
        <v>130</v>
      </c>
      <c r="E103" t="s">
        <v>130</v>
      </c>
      <c r="F103" s="55">
        <v>3.1384615384615386E-2</v>
      </c>
      <c r="G103" s="55">
        <v>6.4076923076923073E-2</v>
      </c>
      <c r="H103" s="55">
        <v>9.676923076923076E-2</v>
      </c>
      <c r="I103" s="55" t="s">
        <v>130</v>
      </c>
      <c r="J103" s="55">
        <v>0.19815384615384615</v>
      </c>
      <c r="K103" s="55" t="s">
        <v>130</v>
      </c>
      <c r="L103" s="55" t="s">
        <v>130</v>
      </c>
      <c r="M103" s="55" t="s">
        <v>130</v>
      </c>
      <c r="N103" s="55" t="s">
        <v>130</v>
      </c>
      <c r="O103" s="55" t="s">
        <v>130</v>
      </c>
      <c r="P103" s="55" t="s">
        <v>173</v>
      </c>
      <c r="Z103" s="2"/>
      <c r="AA103" s="2"/>
      <c r="AB103" s="2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</row>
    <row r="104" spans="1:40" ht="13" x14ac:dyDescent="0.3">
      <c r="A104" t="s">
        <v>129</v>
      </c>
      <c r="B104" s="5">
        <v>1.31</v>
      </c>
      <c r="C104" s="5">
        <f t="shared" si="1"/>
        <v>11.31</v>
      </c>
      <c r="D104" t="s">
        <v>130</v>
      </c>
      <c r="E104" t="s">
        <v>130</v>
      </c>
      <c r="F104" s="55">
        <v>3.1145038167938933E-2</v>
      </c>
      <c r="G104" s="55">
        <v>6.3587786259541978E-2</v>
      </c>
      <c r="H104" s="55">
        <v>9.603053435114503E-2</v>
      </c>
      <c r="I104" s="55" t="s">
        <v>130</v>
      </c>
      <c r="J104" s="55">
        <v>0.1966412213740458</v>
      </c>
      <c r="K104" s="55" t="s">
        <v>130</v>
      </c>
      <c r="L104" s="55" t="s">
        <v>130</v>
      </c>
      <c r="M104" s="55" t="s">
        <v>130</v>
      </c>
      <c r="N104" s="55" t="s">
        <v>130</v>
      </c>
      <c r="O104" s="55" t="s">
        <v>130</v>
      </c>
      <c r="P104" s="55" t="s">
        <v>173</v>
      </c>
      <c r="Z104" s="2"/>
      <c r="AA104" s="2"/>
      <c r="AB104" s="2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</row>
    <row r="105" spans="1:40" ht="13" x14ac:dyDescent="0.3">
      <c r="A105" t="s">
        <v>129</v>
      </c>
      <c r="B105" s="5">
        <v>1.32</v>
      </c>
      <c r="C105" s="5">
        <f t="shared" si="1"/>
        <v>11.32</v>
      </c>
      <c r="D105" t="s">
        <v>130</v>
      </c>
      <c r="E105" t="s">
        <v>130</v>
      </c>
      <c r="F105" s="55">
        <v>3.090909090909091E-2</v>
      </c>
      <c r="G105" s="55">
        <v>6.3106060606060596E-2</v>
      </c>
      <c r="H105" s="55">
        <v>9.5303030303030292E-2</v>
      </c>
      <c r="I105" s="55" t="s">
        <v>130</v>
      </c>
      <c r="J105" s="55">
        <v>0.19515151515151513</v>
      </c>
      <c r="K105" s="55" t="s">
        <v>130</v>
      </c>
      <c r="L105" s="55" t="s">
        <v>130</v>
      </c>
      <c r="M105" s="55" t="s">
        <v>130</v>
      </c>
      <c r="N105" s="55" t="s">
        <v>130</v>
      </c>
      <c r="O105" s="55" t="s">
        <v>130</v>
      </c>
      <c r="P105" s="55" t="s">
        <v>173</v>
      </c>
      <c r="Z105" s="2"/>
      <c r="AA105" s="2"/>
      <c r="AB105" s="2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</row>
    <row r="106" spans="1:40" ht="13" x14ac:dyDescent="0.3">
      <c r="A106" t="s">
        <v>129</v>
      </c>
      <c r="B106" s="5">
        <v>1.33</v>
      </c>
      <c r="C106" s="5">
        <f t="shared" si="1"/>
        <v>11.33</v>
      </c>
      <c r="D106" t="s">
        <v>130</v>
      </c>
      <c r="E106" t="s">
        <v>130</v>
      </c>
      <c r="F106" s="55">
        <v>3.0676691729323309E-2</v>
      </c>
      <c r="G106" s="55">
        <v>6.2631578947368413E-2</v>
      </c>
      <c r="H106" s="55">
        <v>9.4586466165413524E-2</v>
      </c>
      <c r="I106" s="55" t="s">
        <v>130</v>
      </c>
      <c r="J106" s="55">
        <v>0.19368421052631576</v>
      </c>
      <c r="K106" s="55" t="s">
        <v>130</v>
      </c>
      <c r="L106" s="55" t="s">
        <v>130</v>
      </c>
      <c r="M106" s="55" t="s">
        <v>130</v>
      </c>
      <c r="N106" s="55" t="s">
        <v>130</v>
      </c>
      <c r="O106" s="55" t="s">
        <v>130</v>
      </c>
      <c r="P106" s="55" t="s">
        <v>173</v>
      </c>
      <c r="Z106" s="2"/>
      <c r="AA106" s="2"/>
      <c r="AB106" s="2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</row>
    <row r="107" spans="1:40" ht="13" x14ac:dyDescent="0.3">
      <c r="A107" t="s">
        <v>129</v>
      </c>
      <c r="B107" s="5">
        <v>1.34</v>
      </c>
      <c r="C107" s="5">
        <f t="shared" si="1"/>
        <v>11.34</v>
      </c>
      <c r="D107" t="s">
        <v>130</v>
      </c>
      <c r="E107" t="s">
        <v>130</v>
      </c>
      <c r="F107" s="55">
        <v>3.0447761194029851E-2</v>
      </c>
      <c r="G107" s="55">
        <v>6.2164179104477607E-2</v>
      </c>
      <c r="H107" s="55">
        <v>9.3880597014925363E-2</v>
      </c>
      <c r="I107" s="55" t="s">
        <v>130</v>
      </c>
      <c r="J107" s="55">
        <v>0.19223880597014925</v>
      </c>
      <c r="K107" s="55" t="s">
        <v>130</v>
      </c>
      <c r="L107" s="55" t="s">
        <v>130</v>
      </c>
      <c r="M107" s="55" t="s">
        <v>130</v>
      </c>
      <c r="N107" s="55" t="s">
        <v>130</v>
      </c>
      <c r="O107" s="55" t="s">
        <v>130</v>
      </c>
      <c r="P107" s="55" t="s">
        <v>173</v>
      </c>
      <c r="Z107" s="2"/>
      <c r="AA107" s="2"/>
      <c r="AB107" s="2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</row>
    <row r="108" spans="1:40" ht="13" x14ac:dyDescent="0.3">
      <c r="A108" t="s">
        <v>129</v>
      </c>
      <c r="B108" s="5">
        <v>1.35</v>
      </c>
      <c r="C108" s="5">
        <f t="shared" si="1"/>
        <v>11.35</v>
      </c>
      <c r="D108" t="s">
        <v>130</v>
      </c>
      <c r="E108" t="s">
        <v>130</v>
      </c>
      <c r="F108" s="55">
        <v>3.0222222222222223E-2</v>
      </c>
      <c r="G108" s="55">
        <v>6.1703703703703698E-2</v>
      </c>
      <c r="H108" s="55">
        <v>9.3185185185185176E-2</v>
      </c>
      <c r="I108" s="55" t="s">
        <v>130</v>
      </c>
      <c r="J108" s="55">
        <v>0.1908148148148148</v>
      </c>
      <c r="K108" s="55" t="s">
        <v>130</v>
      </c>
      <c r="L108" s="55" t="s">
        <v>130</v>
      </c>
      <c r="M108" s="55" t="s">
        <v>130</v>
      </c>
      <c r="N108" s="55" t="s">
        <v>130</v>
      </c>
      <c r="O108" s="55" t="s">
        <v>130</v>
      </c>
      <c r="P108" s="55" t="s">
        <v>173</v>
      </c>
      <c r="Z108" s="2"/>
      <c r="AA108" s="2"/>
      <c r="AB108" s="2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</row>
    <row r="109" spans="1:40" ht="13" x14ac:dyDescent="0.3">
      <c r="A109" t="s">
        <v>129</v>
      </c>
      <c r="B109" s="5">
        <v>1.36</v>
      </c>
      <c r="C109" s="5">
        <f t="shared" si="1"/>
        <v>11.36</v>
      </c>
      <c r="D109" t="s">
        <v>130</v>
      </c>
      <c r="E109" t="s">
        <v>130</v>
      </c>
      <c r="F109" s="55">
        <v>0.03</v>
      </c>
      <c r="G109" s="55">
        <v>6.1249999999999992E-2</v>
      </c>
      <c r="H109" s="55">
        <v>9.2499999999999985E-2</v>
      </c>
      <c r="I109" s="55" t="s">
        <v>130</v>
      </c>
      <c r="J109" s="55">
        <v>0.18941176470588234</v>
      </c>
      <c r="K109" s="55" t="s">
        <v>130</v>
      </c>
      <c r="L109" s="55" t="s">
        <v>130</v>
      </c>
      <c r="M109" s="55" t="s">
        <v>130</v>
      </c>
      <c r="N109" s="55" t="s">
        <v>130</v>
      </c>
      <c r="O109" s="55" t="s">
        <v>130</v>
      </c>
      <c r="P109" s="55" t="s">
        <v>173</v>
      </c>
      <c r="Z109" s="2"/>
      <c r="AA109" s="2"/>
      <c r="AB109" s="2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</row>
    <row r="110" spans="1:40" ht="13" x14ac:dyDescent="0.3">
      <c r="A110" t="s">
        <v>129</v>
      </c>
      <c r="B110" s="5">
        <v>1.37</v>
      </c>
      <c r="C110" s="5">
        <f t="shared" si="1"/>
        <v>11.37</v>
      </c>
      <c r="D110" t="s">
        <v>130</v>
      </c>
      <c r="E110" t="s">
        <v>130</v>
      </c>
      <c r="F110" s="55">
        <v>2.978102189781022E-2</v>
      </c>
      <c r="G110" s="55">
        <v>6.0802919708029195E-2</v>
      </c>
      <c r="H110" s="55">
        <v>9.182481751824817E-2</v>
      </c>
      <c r="I110" s="55" t="s">
        <v>130</v>
      </c>
      <c r="J110" s="55">
        <v>0.18802919708029195</v>
      </c>
      <c r="K110" s="55" t="s">
        <v>130</v>
      </c>
      <c r="L110" s="55" t="s">
        <v>130</v>
      </c>
      <c r="M110" s="55" t="s">
        <v>130</v>
      </c>
      <c r="N110" s="55" t="s">
        <v>130</v>
      </c>
      <c r="O110" s="55" t="s">
        <v>130</v>
      </c>
      <c r="P110" s="55" t="s">
        <v>173</v>
      </c>
      <c r="Z110" s="2"/>
      <c r="AA110" s="2"/>
      <c r="AB110" s="2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</row>
    <row r="111" spans="1:40" ht="13" x14ac:dyDescent="0.3">
      <c r="A111" t="s">
        <v>129</v>
      </c>
      <c r="B111" s="5">
        <v>1.38</v>
      </c>
      <c r="C111" s="5">
        <f t="shared" si="1"/>
        <v>11.38</v>
      </c>
      <c r="D111" t="s">
        <v>130</v>
      </c>
      <c r="E111" t="s">
        <v>130</v>
      </c>
      <c r="F111" s="55">
        <v>2.9565217391304351E-2</v>
      </c>
      <c r="G111" s="55">
        <v>6.0362318840579715E-2</v>
      </c>
      <c r="H111" s="55">
        <v>9.1159420289855075E-2</v>
      </c>
      <c r="I111" s="55" t="s">
        <v>130</v>
      </c>
      <c r="J111" s="55">
        <v>0.18666666666666668</v>
      </c>
      <c r="K111" s="55" t="s">
        <v>130</v>
      </c>
      <c r="L111" s="55" t="s">
        <v>130</v>
      </c>
      <c r="M111" s="55" t="s">
        <v>130</v>
      </c>
      <c r="N111" s="55" t="s">
        <v>130</v>
      </c>
      <c r="O111" s="55" t="s">
        <v>130</v>
      </c>
      <c r="P111" s="55" t="s">
        <v>173</v>
      </c>
      <c r="Z111" s="2"/>
      <c r="AA111" s="2"/>
      <c r="AB111" s="2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</row>
    <row r="112" spans="1:40" ht="13" x14ac:dyDescent="0.3">
      <c r="A112" t="s">
        <v>129</v>
      </c>
      <c r="B112" s="5">
        <v>1.39</v>
      </c>
      <c r="C112" s="5">
        <f t="shared" si="1"/>
        <v>11.39</v>
      </c>
      <c r="D112" t="s">
        <v>130</v>
      </c>
      <c r="E112" t="s">
        <v>130</v>
      </c>
      <c r="F112" s="55">
        <v>2.9352517985611514E-2</v>
      </c>
      <c r="G112" s="55">
        <v>5.9928057553956839E-2</v>
      </c>
      <c r="H112" s="55">
        <v>9.050359712230216E-2</v>
      </c>
      <c r="I112" s="55" t="s">
        <v>130</v>
      </c>
      <c r="J112" s="55">
        <v>0.18532374100719426</v>
      </c>
      <c r="K112" s="55" t="s">
        <v>130</v>
      </c>
      <c r="L112" s="55" t="s">
        <v>130</v>
      </c>
      <c r="M112" s="55" t="s">
        <v>130</v>
      </c>
      <c r="N112" s="55" t="s">
        <v>130</v>
      </c>
      <c r="O112" s="55" t="s">
        <v>130</v>
      </c>
      <c r="P112" s="55" t="s">
        <v>173</v>
      </c>
      <c r="Z112" s="2"/>
      <c r="AA112" s="2"/>
      <c r="AB112" s="2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</row>
    <row r="113" spans="1:40" ht="13" x14ac:dyDescent="0.3">
      <c r="A113" t="s">
        <v>129</v>
      </c>
      <c r="B113" s="5">
        <v>1.4</v>
      </c>
      <c r="C113" s="5">
        <f t="shared" si="1"/>
        <v>11.4</v>
      </c>
      <c r="D113" t="s">
        <v>130</v>
      </c>
      <c r="E113" t="s">
        <v>130</v>
      </c>
      <c r="F113" s="55">
        <v>2.9142857142857147E-2</v>
      </c>
      <c r="G113" s="55">
        <v>5.9500000000000004E-2</v>
      </c>
      <c r="H113" s="55">
        <v>8.9857142857142858E-2</v>
      </c>
      <c r="I113" s="55" t="s">
        <v>130</v>
      </c>
      <c r="J113" s="55">
        <v>0.184</v>
      </c>
      <c r="K113" s="55" t="s">
        <v>130</v>
      </c>
      <c r="L113" s="55" t="s">
        <v>130</v>
      </c>
      <c r="M113" s="55" t="s">
        <v>130</v>
      </c>
      <c r="N113" s="55" t="s">
        <v>130</v>
      </c>
      <c r="O113" s="55" t="s">
        <v>130</v>
      </c>
      <c r="P113" s="55" t="s">
        <v>173</v>
      </c>
      <c r="Z113" s="2"/>
      <c r="AA113" s="2"/>
      <c r="AB113" s="2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</row>
    <row r="114" spans="1:40" ht="13" x14ac:dyDescent="0.3">
      <c r="A114" t="s">
        <v>129</v>
      </c>
      <c r="B114" s="5">
        <v>1.41</v>
      </c>
      <c r="C114" s="5">
        <f t="shared" si="1"/>
        <v>11.41</v>
      </c>
      <c r="D114" t="s">
        <v>130</v>
      </c>
      <c r="E114" t="s">
        <v>130</v>
      </c>
      <c r="F114" s="55">
        <v>2.8936170212765962E-2</v>
      </c>
      <c r="G114" s="55">
        <v>5.9078014184397162E-2</v>
      </c>
      <c r="H114" s="55">
        <v>8.921985815602837E-2</v>
      </c>
      <c r="I114" s="55" t="s">
        <v>130</v>
      </c>
      <c r="J114" s="55">
        <v>0.18269503546099292</v>
      </c>
      <c r="K114" s="55" t="s">
        <v>130</v>
      </c>
      <c r="L114" s="55" t="s">
        <v>130</v>
      </c>
      <c r="M114" s="55" t="s">
        <v>130</v>
      </c>
      <c r="N114" s="55" t="s">
        <v>130</v>
      </c>
      <c r="O114" s="55" t="s">
        <v>130</v>
      </c>
      <c r="P114" s="55" t="s">
        <v>173</v>
      </c>
      <c r="Z114" s="2"/>
      <c r="AA114" s="2"/>
      <c r="AB114" s="2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</row>
    <row r="115" spans="1:40" ht="13" x14ac:dyDescent="0.3">
      <c r="A115" t="s">
        <v>129</v>
      </c>
      <c r="B115" s="5">
        <v>1.42</v>
      </c>
      <c r="C115" s="5">
        <f t="shared" si="1"/>
        <v>11.42</v>
      </c>
      <c r="D115" t="s">
        <v>130</v>
      </c>
      <c r="E115" t="s">
        <v>130</v>
      </c>
      <c r="F115" s="55">
        <v>2.8732394366197185E-2</v>
      </c>
      <c r="G115" s="55">
        <v>5.8661971830985919E-2</v>
      </c>
      <c r="H115" s="55">
        <v>8.8591549295774646E-2</v>
      </c>
      <c r="I115" s="55" t="s">
        <v>130</v>
      </c>
      <c r="J115" s="55">
        <v>0.18140845070422537</v>
      </c>
      <c r="K115" s="55" t="s">
        <v>130</v>
      </c>
      <c r="L115" s="55" t="s">
        <v>130</v>
      </c>
      <c r="M115" s="55" t="s">
        <v>130</v>
      </c>
      <c r="N115" s="55" t="s">
        <v>130</v>
      </c>
      <c r="O115" s="55" t="s">
        <v>130</v>
      </c>
      <c r="P115" s="55" t="s">
        <v>173</v>
      </c>
      <c r="Z115" s="2"/>
      <c r="AA115" s="2"/>
      <c r="AB115" s="2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</row>
    <row r="116" spans="1:40" ht="13" x14ac:dyDescent="0.3">
      <c r="A116" t="s">
        <v>129</v>
      </c>
      <c r="B116" s="5">
        <v>1.43</v>
      </c>
      <c r="C116" s="5">
        <f t="shared" si="1"/>
        <v>11.43</v>
      </c>
      <c r="D116" t="s">
        <v>130</v>
      </c>
      <c r="E116" t="s">
        <v>130</v>
      </c>
      <c r="F116" s="55">
        <v>2.8531468531468533E-2</v>
      </c>
      <c r="G116" s="55">
        <v>5.8251748251748253E-2</v>
      </c>
      <c r="H116" s="55">
        <v>8.7972027972027966E-2</v>
      </c>
      <c r="I116" s="55" t="s">
        <v>130</v>
      </c>
      <c r="J116" s="55">
        <v>0.18013986013986014</v>
      </c>
      <c r="K116" s="55" t="s">
        <v>130</v>
      </c>
      <c r="L116" s="55" t="s">
        <v>130</v>
      </c>
      <c r="M116" s="55" t="s">
        <v>130</v>
      </c>
      <c r="N116" s="55" t="s">
        <v>130</v>
      </c>
      <c r="O116" s="55" t="s">
        <v>130</v>
      </c>
      <c r="P116" s="55" t="s">
        <v>173</v>
      </c>
      <c r="Z116" s="2"/>
      <c r="AA116" s="2"/>
      <c r="AB116" s="2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</row>
    <row r="117" spans="1:40" ht="13" x14ac:dyDescent="0.3">
      <c r="A117" t="s">
        <v>129</v>
      </c>
      <c r="B117" s="5">
        <v>1.44</v>
      </c>
      <c r="C117" s="5">
        <f t="shared" si="1"/>
        <v>11.44</v>
      </c>
      <c r="D117" t="s">
        <v>130</v>
      </c>
      <c r="E117" t="s">
        <v>130</v>
      </c>
      <c r="F117" s="55">
        <v>2.8333333333333335E-2</v>
      </c>
      <c r="G117" s="55">
        <v>5.7847222222222223E-2</v>
      </c>
      <c r="H117" s="55">
        <v>8.7361111111111112E-2</v>
      </c>
      <c r="I117" s="55" t="s">
        <v>130</v>
      </c>
      <c r="J117" s="55">
        <v>0.1788888888888889</v>
      </c>
      <c r="K117" s="55" t="s">
        <v>130</v>
      </c>
      <c r="L117" s="55" t="s">
        <v>130</v>
      </c>
      <c r="M117" s="55" t="s">
        <v>130</v>
      </c>
      <c r="N117" s="55" t="s">
        <v>130</v>
      </c>
      <c r="O117" s="55" t="s">
        <v>130</v>
      </c>
      <c r="P117" s="55" t="s">
        <v>173</v>
      </c>
      <c r="Z117" s="2"/>
      <c r="AA117" s="2"/>
      <c r="AB117" s="2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</row>
    <row r="118" spans="1:40" ht="13" x14ac:dyDescent="0.3">
      <c r="A118" t="s">
        <v>129</v>
      </c>
      <c r="B118" s="5">
        <v>1.45</v>
      </c>
      <c r="C118" s="5">
        <f t="shared" si="1"/>
        <v>11.45</v>
      </c>
      <c r="D118" t="s">
        <v>130</v>
      </c>
      <c r="E118" t="s">
        <v>130</v>
      </c>
      <c r="F118" s="55">
        <v>2.8137931034482762E-2</v>
      </c>
      <c r="G118" s="55">
        <v>5.7448275862068965E-2</v>
      </c>
      <c r="H118" s="55">
        <v>8.6758620689655175E-2</v>
      </c>
      <c r="I118" s="55" t="s">
        <v>130</v>
      </c>
      <c r="J118" s="55">
        <v>0.17765517241379311</v>
      </c>
      <c r="K118" s="55" t="s">
        <v>130</v>
      </c>
      <c r="L118" s="55" t="s">
        <v>130</v>
      </c>
      <c r="M118" s="55" t="s">
        <v>130</v>
      </c>
      <c r="N118" s="55" t="s">
        <v>130</v>
      </c>
      <c r="O118" s="55" t="s">
        <v>130</v>
      </c>
      <c r="P118" s="55" t="s">
        <v>173</v>
      </c>
      <c r="Z118" s="2"/>
      <c r="AA118" s="2"/>
      <c r="AB118" s="2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</row>
    <row r="119" spans="1:40" ht="13" x14ac:dyDescent="0.3">
      <c r="A119" t="s">
        <v>129</v>
      </c>
      <c r="B119" s="5">
        <v>1.46</v>
      </c>
      <c r="C119" s="5">
        <f t="shared" si="1"/>
        <v>11.46</v>
      </c>
      <c r="D119" t="s">
        <v>130</v>
      </c>
      <c r="E119" t="s">
        <v>130</v>
      </c>
      <c r="F119" s="55">
        <v>2.7945205479452059E-2</v>
      </c>
      <c r="G119" s="55">
        <v>5.7054794520547944E-2</v>
      </c>
      <c r="H119" s="55">
        <v>8.616438356164384E-2</v>
      </c>
      <c r="I119" s="55" t="s">
        <v>130</v>
      </c>
      <c r="J119" s="55">
        <v>0.17643835616438355</v>
      </c>
      <c r="K119" s="55" t="s">
        <v>130</v>
      </c>
      <c r="L119" s="55" t="s">
        <v>130</v>
      </c>
      <c r="M119" s="55" t="s">
        <v>130</v>
      </c>
      <c r="N119" s="55" t="s">
        <v>130</v>
      </c>
      <c r="O119" s="55" t="s">
        <v>130</v>
      </c>
      <c r="P119" s="55" t="s">
        <v>173</v>
      </c>
      <c r="Z119" s="2"/>
      <c r="AA119" s="2"/>
      <c r="AB119" s="2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</row>
    <row r="120" spans="1:40" ht="13" x14ac:dyDescent="0.3">
      <c r="A120" t="s">
        <v>129</v>
      </c>
      <c r="B120" s="5">
        <v>1.47</v>
      </c>
      <c r="C120" s="5">
        <f t="shared" si="1"/>
        <v>11.47</v>
      </c>
      <c r="D120" t="s">
        <v>130</v>
      </c>
      <c r="E120" t="s">
        <v>130</v>
      </c>
      <c r="F120" s="55">
        <v>2.775510204081633E-2</v>
      </c>
      <c r="G120" s="55">
        <v>5.6666666666666664E-2</v>
      </c>
      <c r="H120" s="55">
        <v>8.5578231292517001E-2</v>
      </c>
      <c r="I120" s="55" t="s">
        <v>130</v>
      </c>
      <c r="J120" s="55">
        <v>0.17523809523809525</v>
      </c>
      <c r="K120" s="55" t="s">
        <v>130</v>
      </c>
      <c r="L120" s="55" t="s">
        <v>130</v>
      </c>
      <c r="M120" s="55" t="s">
        <v>130</v>
      </c>
      <c r="N120" s="55" t="s">
        <v>130</v>
      </c>
      <c r="O120" s="55" t="s">
        <v>130</v>
      </c>
      <c r="P120" s="55" t="s">
        <v>173</v>
      </c>
      <c r="Z120" s="2"/>
      <c r="AA120" s="2"/>
      <c r="AB120" s="2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</row>
    <row r="121" spans="1:40" ht="13" x14ac:dyDescent="0.3">
      <c r="A121" t="s">
        <v>129</v>
      </c>
      <c r="B121" s="5">
        <v>1.48</v>
      </c>
      <c r="C121" s="5">
        <f t="shared" si="1"/>
        <v>11.48</v>
      </c>
      <c r="D121" t="s">
        <v>130</v>
      </c>
      <c r="E121" t="s">
        <v>130</v>
      </c>
      <c r="F121" s="55">
        <v>2.756756756756757E-2</v>
      </c>
      <c r="G121" s="55">
        <v>5.6283783783783785E-2</v>
      </c>
      <c r="H121" s="55">
        <v>8.4999999999999992E-2</v>
      </c>
      <c r="I121" s="55" t="s">
        <v>130</v>
      </c>
      <c r="J121" s="55">
        <v>0.17405405405405405</v>
      </c>
      <c r="K121" s="55" t="s">
        <v>130</v>
      </c>
      <c r="L121" s="55" t="s">
        <v>130</v>
      </c>
      <c r="M121" s="55" t="s">
        <v>130</v>
      </c>
      <c r="N121" s="55" t="s">
        <v>130</v>
      </c>
      <c r="O121" s="55" t="s">
        <v>130</v>
      </c>
      <c r="P121" s="55" t="s">
        <v>173</v>
      </c>
      <c r="Z121" s="2"/>
      <c r="AA121" s="2"/>
      <c r="AB121" s="2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</row>
    <row r="122" spans="1:40" ht="13" x14ac:dyDescent="0.3">
      <c r="A122" t="s">
        <v>129</v>
      </c>
      <c r="B122" s="5">
        <v>1.49</v>
      </c>
      <c r="C122" s="5">
        <f t="shared" si="1"/>
        <v>11.49</v>
      </c>
      <c r="D122" t="s">
        <v>130</v>
      </c>
      <c r="E122" t="s">
        <v>130</v>
      </c>
      <c r="F122" s="55">
        <v>2.7382550335570473E-2</v>
      </c>
      <c r="G122" s="55">
        <v>5.5906040268456372E-2</v>
      </c>
      <c r="H122" s="55">
        <v>8.4429530201342279E-2</v>
      </c>
      <c r="I122" s="55" t="s">
        <v>130</v>
      </c>
      <c r="J122" s="55">
        <v>0.17288590604026846</v>
      </c>
      <c r="K122" s="55" t="s">
        <v>130</v>
      </c>
      <c r="L122" s="55" t="s">
        <v>130</v>
      </c>
      <c r="M122" s="55" t="s">
        <v>130</v>
      </c>
      <c r="N122" s="55" t="s">
        <v>130</v>
      </c>
      <c r="O122" s="55" t="s">
        <v>130</v>
      </c>
      <c r="P122" s="55" t="s">
        <v>173</v>
      </c>
      <c r="Z122" s="2"/>
      <c r="AA122" s="2"/>
      <c r="AB122" s="2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</row>
    <row r="123" spans="1:40" ht="13" x14ac:dyDescent="0.3">
      <c r="A123" t="s">
        <v>129</v>
      </c>
      <c r="B123" s="5">
        <v>1.5</v>
      </c>
      <c r="C123" s="5">
        <f t="shared" si="1"/>
        <v>11.5</v>
      </c>
      <c r="D123" t="s">
        <v>130</v>
      </c>
      <c r="E123" t="s">
        <v>130</v>
      </c>
      <c r="F123" s="55">
        <v>2.7200000000000002E-2</v>
      </c>
      <c r="G123" s="55">
        <v>5.553333333333333E-2</v>
      </c>
      <c r="H123" s="55">
        <v>8.3866666666666659E-2</v>
      </c>
      <c r="I123" s="55" t="s">
        <v>130</v>
      </c>
      <c r="J123" s="55">
        <v>0.17173333333333332</v>
      </c>
      <c r="K123" s="55" t="s">
        <v>130</v>
      </c>
      <c r="L123" s="55" t="s">
        <v>130</v>
      </c>
      <c r="M123" s="55" t="s">
        <v>130</v>
      </c>
      <c r="N123" s="55" t="s">
        <v>130</v>
      </c>
      <c r="O123" s="55" t="s">
        <v>130</v>
      </c>
      <c r="P123" s="55" t="s">
        <v>173</v>
      </c>
      <c r="Z123" s="2"/>
      <c r="AA123" s="2"/>
      <c r="AB123" s="2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</row>
    <row r="124" spans="1:40" ht="13" x14ac:dyDescent="0.3">
      <c r="A124" t="s">
        <v>129</v>
      </c>
      <c r="B124" s="5">
        <v>1.51</v>
      </c>
      <c r="C124" s="5">
        <f t="shared" si="1"/>
        <v>11.51</v>
      </c>
      <c r="D124" t="s">
        <v>130</v>
      </c>
      <c r="E124" t="s">
        <v>130</v>
      </c>
      <c r="F124" s="55">
        <v>2.7019867549668876E-2</v>
      </c>
      <c r="G124" s="55">
        <v>5.5165562913907285E-2</v>
      </c>
      <c r="H124" s="55">
        <v>8.3311258278145686E-2</v>
      </c>
      <c r="I124" s="55" t="s">
        <v>130</v>
      </c>
      <c r="J124" s="55">
        <v>0.17059602649006622</v>
      </c>
      <c r="K124" s="55" t="s">
        <v>130</v>
      </c>
      <c r="L124" s="55" t="s">
        <v>130</v>
      </c>
      <c r="M124" s="55" t="s">
        <v>130</v>
      </c>
      <c r="N124" s="55" t="s">
        <v>130</v>
      </c>
      <c r="O124" s="55" t="s">
        <v>130</v>
      </c>
      <c r="P124" s="55" t="s">
        <v>173</v>
      </c>
      <c r="Z124" s="2"/>
      <c r="AA124" s="2"/>
      <c r="AB124" s="2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</row>
    <row r="125" spans="1:40" ht="13" x14ac:dyDescent="0.3">
      <c r="A125" t="s">
        <v>129</v>
      </c>
      <c r="B125" s="5">
        <v>1.52</v>
      </c>
      <c r="C125" s="5">
        <f t="shared" si="1"/>
        <v>11.52</v>
      </c>
      <c r="D125" t="s">
        <v>130</v>
      </c>
      <c r="E125" t="s">
        <v>130</v>
      </c>
      <c r="F125" s="55">
        <v>2.6842105263157896E-2</v>
      </c>
      <c r="G125" s="55">
        <v>5.4802631578947367E-2</v>
      </c>
      <c r="H125" s="55">
        <v>8.2763157894736844E-2</v>
      </c>
      <c r="I125" s="55" t="s">
        <v>130</v>
      </c>
      <c r="J125" s="55">
        <v>0.1694736842105263</v>
      </c>
      <c r="K125" s="55" t="s">
        <v>130</v>
      </c>
      <c r="L125" s="55" t="s">
        <v>130</v>
      </c>
      <c r="M125" s="55" t="s">
        <v>130</v>
      </c>
      <c r="N125" s="55" t="s">
        <v>130</v>
      </c>
      <c r="O125" s="55" t="s">
        <v>130</v>
      </c>
      <c r="P125" s="55" t="s">
        <v>173</v>
      </c>
      <c r="Z125" s="2"/>
      <c r="AA125" s="2"/>
      <c r="AB125" s="2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</row>
    <row r="126" spans="1:40" ht="13" x14ac:dyDescent="0.3">
      <c r="A126" t="s">
        <v>129</v>
      </c>
      <c r="B126" s="5">
        <v>1.53</v>
      </c>
      <c r="C126" s="5">
        <f t="shared" si="1"/>
        <v>11.53</v>
      </c>
      <c r="D126" t="s">
        <v>130</v>
      </c>
      <c r="E126" t="s">
        <v>130</v>
      </c>
      <c r="F126" s="55">
        <v>2.6666666666666668E-2</v>
      </c>
      <c r="G126" s="55">
        <v>5.4444444444444441E-2</v>
      </c>
      <c r="H126" s="55">
        <v>8.2222222222222224E-2</v>
      </c>
      <c r="I126" s="55" t="s">
        <v>130</v>
      </c>
      <c r="J126" s="55">
        <v>0.16836601307189542</v>
      </c>
      <c r="K126" s="55" t="s">
        <v>130</v>
      </c>
      <c r="L126" s="55" t="s">
        <v>130</v>
      </c>
      <c r="M126" s="55" t="s">
        <v>130</v>
      </c>
      <c r="N126" s="55" t="s">
        <v>130</v>
      </c>
      <c r="O126" s="55" t="s">
        <v>130</v>
      </c>
      <c r="P126" s="55" t="s">
        <v>173</v>
      </c>
      <c r="Z126" s="2"/>
      <c r="AA126" s="2"/>
      <c r="AB126" s="2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</row>
    <row r="127" spans="1:40" ht="13" x14ac:dyDescent="0.3">
      <c r="A127" t="s">
        <v>129</v>
      </c>
      <c r="B127" s="5">
        <v>1.54</v>
      </c>
      <c r="C127" s="5">
        <f t="shared" si="1"/>
        <v>11.54</v>
      </c>
      <c r="D127" t="s">
        <v>130</v>
      </c>
      <c r="E127" t="s">
        <v>130</v>
      </c>
      <c r="F127" s="55">
        <v>2.6493506493506496E-2</v>
      </c>
      <c r="G127" s="55">
        <v>5.4090909090909092E-2</v>
      </c>
      <c r="H127" s="55">
        <v>8.1688311688311685E-2</v>
      </c>
      <c r="I127" s="55" t="s">
        <v>130</v>
      </c>
      <c r="J127" s="55">
        <v>0.16727272727272727</v>
      </c>
      <c r="K127" s="55" t="s">
        <v>130</v>
      </c>
      <c r="L127" s="55" t="s">
        <v>130</v>
      </c>
      <c r="M127" s="55" t="s">
        <v>130</v>
      </c>
      <c r="N127" s="55" t="s">
        <v>130</v>
      </c>
      <c r="O127" s="55" t="s">
        <v>130</v>
      </c>
      <c r="P127" s="55" t="s">
        <v>173</v>
      </c>
      <c r="Z127" s="2"/>
      <c r="AA127" s="2"/>
      <c r="AB127" s="2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</row>
    <row r="128" spans="1:40" ht="13" x14ac:dyDescent="0.3">
      <c r="A128" t="s">
        <v>129</v>
      </c>
      <c r="B128" s="5">
        <v>1.55</v>
      </c>
      <c r="C128" s="5">
        <f t="shared" si="1"/>
        <v>11.55</v>
      </c>
      <c r="D128" t="s">
        <v>130</v>
      </c>
      <c r="E128" t="s">
        <v>130</v>
      </c>
      <c r="F128" s="55">
        <v>2.6322580645161291E-2</v>
      </c>
      <c r="G128" s="55">
        <v>5.3741935483870969E-2</v>
      </c>
      <c r="H128" s="55">
        <v>8.116129032258064E-2</v>
      </c>
      <c r="I128" s="55" t="s">
        <v>130</v>
      </c>
      <c r="J128" s="55">
        <v>0.16619354838709677</v>
      </c>
      <c r="K128" s="55" t="s">
        <v>130</v>
      </c>
      <c r="L128" s="55" t="s">
        <v>130</v>
      </c>
      <c r="M128" s="55" t="s">
        <v>130</v>
      </c>
      <c r="N128" s="55" t="s">
        <v>130</v>
      </c>
      <c r="O128" s="55" t="s">
        <v>130</v>
      </c>
      <c r="P128" s="55" t="s">
        <v>173</v>
      </c>
      <c r="Z128" s="2"/>
      <c r="AA128" s="2"/>
      <c r="AB128" s="2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</row>
    <row r="129" spans="1:40" ht="13" x14ac:dyDescent="0.3">
      <c r="A129" t="s">
        <v>129</v>
      </c>
      <c r="B129" s="5">
        <v>1.56</v>
      </c>
      <c r="C129" s="5">
        <f t="shared" si="1"/>
        <v>11.56</v>
      </c>
      <c r="D129" t="s">
        <v>130</v>
      </c>
      <c r="E129" t="s">
        <v>130</v>
      </c>
      <c r="F129" s="55">
        <v>2.6153846153846156E-2</v>
      </c>
      <c r="G129" s="55">
        <v>5.3397435897435896E-2</v>
      </c>
      <c r="H129" s="55">
        <v>8.064102564102564E-2</v>
      </c>
      <c r="I129" s="55" t="s">
        <v>130</v>
      </c>
      <c r="J129" s="55">
        <v>0.16512820512820511</v>
      </c>
      <c r="K129" s="55" t="s">
        <v>130</v>
      </c>
      <c r="L129" s="55" t="s">
        <v>130</v>
      </c>
      <c r="M129" s="55" t="s">
        <v>130</v>
      </c>
      <c r="N129" s="55" t="s">
        <v>130</v>
      </c>
      <c r="O129" s="55" t="s">
        <v>130</v>
      </c>
      <c r="P129" s="55" t="s">
        <v>173</v>
      </c>
      <c r="Z129" s="2"/>
      <c r="AA129" s="2"/>
      <c r="AB129" s="2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</row>
    <row r="130" spans="1:40" ht="13" x14ac:dyDescent="0.3">
      <c r="A130" t="s">
        <v>129</v>
      </c>
      <c r="B130" s="5">
        <v>1.57</v>
      </c>
      <c r="C130" s="5">
        <f t="shared" si="1"/>
        <v>11.57</v>
      </c>
      <c r="D130" t="s">
        <v>130</v>
      </c>
      <c r="E130" t="s">
        <v>130</v>
      </c>
      <c r="F130" s="55">
        <v>2.5987261146496816E-2</v>
      </c>
      <c r="G130" s="55">
        <v>5.3057324840764329E-2</v>
      </c>
      <c r="H130" s="55">
        <v>8.0127388535031846E-2</v>
      </c>
      <c r="I130" s="55" t="s">
        <v>130</v>
      </c>
      <c r="J130" s="55">
        <v>0.16407643312101911</v>
      </c>
      <c r="K130" s="55" t="s">
        <v>130</v>
      </c>
      <c r="L130" s="55" t="s">
        <v>130</v>
      </c>
      <c r="M130" s="55" t="s">
        <v>130</v>
      </c>
      <c r="N130" s="55" t="s">
        <v>130</v>
      </c>
      <c r="O130" s="55" t="s">
        <v>130</v>
      </c>
      <c r="P130" s="55" t="s">
        <v>173</v>
      </c>
      <c r="Z130" s="2"/>
      <c r="AA130" s="2"/>
      <c r="AB130" s="2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</row>
    <row r="131" spans="1:40" ht="13" x14ac:dyDescent="0.3">
      <c r="A131" t="s">
        <v>129</v>
      </c>
      <c r="B131" s="5">
        <v>1.58</v>
      </c>
      <c r="C131" s="5">
        <f t="shared" si="1"/>
        <v>11.58</v>
      </c>
      <c r="D131" t="s">
        <v>130</v>
      </c>
      <c r="E131" t="s">
        <v>130</v>
      </c>
      <c r="F131" s="55">
        <v>2.5822784810126582E-2</v>
      </c>
      <c r="G131" s="55">
        <v>5.2721518987341766E-2</v>
      </c>
      <c r="H131" s="55">
        <v>7.9620253164556953E-2</v>
      </c>
      <c r="I131" s="55" t="s">
        <v>130</v>
      </c>
      <c r="J131" s="55">
        <v>0.16303797468354431</v>
      </c>
      <c r="K131" s="55" t="s">
        <v>130</v>
      </c>
      <c r="L131" s="55" t="s">
        <v>130</v>
      </c>
      <c r="M131" s="55" t="s">
        <v>130</v>
      </c>
      <c r="N131" s="55" t="s">
        <v>130</v>
      </c>
      <c r="O131" s="55" t="s">
        <v>130</v>
      </c>
      <c r="P131" s="55" t="s">
        <v>173</v>
      </c>
      <c r="Z131" s="2"/>
      <c r="AA131" s="2"/>
      <c r="AB131" s="2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</row>
    <row r="132" spans="1:40" ht="13" x14ac:dyDescent="0.3">
      <c r="A132" t="s">
        <v>129</v>
      </c>
      <c r="B132" s="5">
        <v>1.59</v>
      </c>
      <c r="C132" s="5">
        <f t="shared" si="1"/>
        <v>11.59</v>
      </c>
      <c r="D132" t="s">
        <v>130</v>
      </c>
      <c r="E132" t="s">
        <v>130</v>
      </c>
      <c r="F132" s="55">
        <v>2.5660377358490565E-2</v>
      </c>
      <c r="G132" s="55">
        <v>5.2389937106918236E-2</v>
      </c>
      <c r="H132" s="55">
        <v>7.9119496855345903E-2</v>
      </c>
      <c r="I132" s="55" t="s">
        <v>130</v>
      </c>
      <c r="J132" s="55">
        <v>0.16201257861635218</v>
      </c>
      <c r="K132" s="55" t="s">
        <v>130</v>
      </c>
      <c r="L132" s="55" t="s">
        <v>130</v>
      </c>
      <c r="M132" s="55" t="s">
        <v>130</v>
      </c>
      <c r="N132" s="55" t="s">
        <v>130</v>
      </c>
      <c r="O132" s="55" t="s">
        <v>130</v>
      </c>
      <c r="P132" s="55" t="s">
        <v>173</v>
      </c>
      <c r="Z132" s="2"/>
      <c r="AA132" s="2"/>
      <c r="AB132" s="2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</row>
    <row r="133" spans="1:40" ht="13" x14ac:dyDescent="0.3">
      <c r="A133" t="s">
        <v>129</v>
      </c>
      <c r="B133" s="5">
        <v>1.6</v>
      </c>
      <c r="C133" s="5">
        <f t="shared" si="1"/>
        <v>11.6</v>
      </c>
      <c r="D133" t="s">
        <v>130</v>
      </c>
      <c r="E133" t="s">
        <v>130</v>
      </c>
      <c r="F133" s="55">
        <v>2.5500000000000002E-2</v>
      </c>
      <c r="G133" s="55">
        <v>5.2062499999999998E-2</v>
      </c>
      <c r="H133" s="55">
        <v>7.8624999999999987E-2</v>
      </c>
      <c r="I133" s="55" t="s">
        <v>130</v>
      </c>
      <c r="J133" s="55">
        <v>0.16099999999999998</v>
      </c>
      <c r="K133" s="55" t="s">
        <v>130</v>
      </c>
      <c r="L133" s="55" t="s">
        <v>130</v>
      </c>
      <c r="M133" s="55" t="s">
        <v>130</v>
      </c>
      <c r="N133" s="55" t="s">
        <v>130</v>
      </c>
      <c r="O133" s="55" t="s">
        <v>130</v>
      </c>
      <c r="P133" s="55" t="s">
        <v>173</v>
      </c>
      <c r="Z133" s="2"/>
      <c r="AA133" s="2"/>
      <c r="AB133" s="2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</row>
    <row r="134" spans="1:40" ht="13" x14ac:dyDescent="0.3">
      <c r="A134" t="s">
        <v>129</v>
      </c>
      <c r="B134" s="5">
        <v>1.61</v>
      </c>
      <c r="C134" s="5">
        <f t="shared" si="1"/>
        <v>11.61</v>
      </c>
      <c r="D134" t="s">
        <v>130</v>
      </c>
      <c r="E134" t="s">
        <v>130</v>
      </c>
      <c r="F134" s="55">
        <v>2.5341614906832299E-2</v>
      </c>
      <c r="G134" s="55">
        <v>5.1739130434782607E-2</v>
      </c>
      <c r="H134" s="55">
        <v>7.8136645962732912E-2</v>
      </c>
      <c r="I134" s="55" t="s">
        <v>130</v>
      </c>
      <c r="J134" s="55">
        <v>0.15999999999999998</v>
      </c>
      <c r="K134" s="55" t="s">
        <v>130</v>
      </c>
      <c r="L134" s="55" t="s">
        <v>130</v>
      </c>
      <c r="M134" s="55" t="s">
        <v>130</v>
      </c>
      <c r="N134" s="55" t="s">
        <v>130</v>
      </c>
      <c r="O134" s="55" t="s">
        <v>130</v>
      </c>
      <c r="P134" s="55" t="s">
        <v>173</v>
      </c>
      <c r="Z134" s="2"/>
      <c r="AA134" s="2"/>
      <c r="AB134" s="2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</row>
    <row r="135" spans="1:40" ht="13" x14ac:dyDescent="0.3">
      <c r="A135" t="s">
        <v>129</v>
      </c>
      <c r="B135" s="5">
        <v>1.62</v>
      </c>
      <c r="C135" s="5">
        <f t="shared" ref="C135:C198" si="2">VALUE(SUBSTITUTE(1&amp;B135," ",""))</f>
        <v>11.62</v>
      </c>
      <c r="D135" t="s">
        <v>130</v>
      </c>
      <c r="E135" t="s">
        <v>130</v>
      </c>
      <c r="F135" s="55">
        <v>2.5185185185185185E-2</v>
      </c>
      <c r="G135" s="55">
        <v>5.1419753086419752E-2</v>
      </c>
      <c r="H135" s="55">
        <v>7.7654320987654318E-2</v>
      </c>
      <c r="I135" s="55" t="s">
        <v>130</v>
      </c>
      <c r="J135" s="55">
        <v>0.15901234567901235</v>
      </c>
      <c r="K135" s="55" t="s">
        <v>130</v>
      </c>
      <c r="L135" s="55" t="s">
        <v>130</v>
      </c>
      <c r="M135" s="55" t="s">
        <v>130</v>
      </c>
      <c r="N135" s="55" t="s">
        <v>130</v>
      </c>
      <c r="O135" s="55" t="s">
        <v>130</v>
      </c>
      <c r="P135" s="55" t="s">
        <v>173</v>
      </c>
      <c r="Z135" s="2"/>
      <c r="AA135" s="2"/>
      <c r="AB135" s="2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</row>
    <row r="136" spans="1:40" ht="13" x14ac:dyDescent="0.3">
      <c r="A136" t="s">
        <v>129</v>
      </c>
      <c r="B136" s="5">
        <v>1.63</v>
      </c>
      <c r="C136" s="5">
        <f t="shared" si="2"/>
        <v>11.63</v>
      </c>
      <c r="D136" t="s">
        <v>130</v>
      </c>
      <c r="E136" t="s">
        <v>130</v>
      </c>
      <c r="F136" s="55">
        <v>2.5030674846625769E-2</v>
      </c>
      <c r="G136" s="55">
        <v>5.1104294478527608E-2</v>
      </c>
      <c r="H136" s="55">
        <v>7.7177914110429444E-2</v>
      </c>
      <c r="I136" s="55" t="s">
        <v>130</v>
      </c>
      <c r="J136" s="55">
        <v>0.15803680981595092</v>
      </c>
      <c r="K136" s="55" t="s">
        <v>130</v>
      </c>
      <c r="L136" s="55" t="s">
        <v>130</v>
      </c>
      <c r="M136" s="55" t="s">
        <v>130</v>
      </c>
      <c r="N136" s="55" t="s">
        <v>130</v>
      </c>
      <c r="O136" s="55" t="s">
        <v>130</v>
      </c>
      <c r="P136" s="55" t="s">
        <v>173</v>
      </c>
      <c r="Z136" s="2"/>
      <c r="AA136" s="2"/>
      <c r="AB136" s="2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</row>
    <row r="137" spans="1:40" ht="13" x14ac:dyDescent="0.3">
      <c r="A137" t="s">
        <v>129</v>
      </c>
      <c r="B137" s="5">
        <v>1.64</v>
      </c>
      <c r="C137" s="5">
        <f t="shared" si="2"/>
        <v>11.64</v>
      </c>
      <c r="D137" t="s">
        <v>130</v>
      </c>
      <c r="E137" t="s">
        <v>130</v>
      </c>
      <c r="F137" s="55">
        <v>2.487804878048781E-2</v>
      </c>
      <c r="G137" s="55">
        <v>5.0792682926829272E-2</v>
      </c>
      <c r="H137" s="55">
        <v>7.670731707317073E-2</v>
      </c>
      <c r="I137" s="55" t="s">
        <v>130</v>
      </c>
      <c r="J137" s="55">
        <v>0.15707317073170732</v>
      </c>
      <c r="K137" s="55" t="s">
        <v>130</v>
      </c>
      <c r="L137" s="55" t="s">
        <v>130</v>
      </c>
      <c r="M137" s="55" t="s">
        <v>130</v>
      </c>
      <c r="N137" s="55" t="s">
        <v>130</v>
      </c>
      <c r="O137" s="55" t="s">
        <v>130</v>
      </c>
      <c r="P137" s="55" t="s">
        <v>173</v>
      </c>
      <c r="Z137" s="2"/>
      <c r="AA137" s="2"/>
      <c r="AB137" s="2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</row>
    <row r="138" spans="1:40" ht="13" x14ac:dyDescent="0.3">
      <c r="A138" t="s">
        <v>129</v>
      </c>
      <c r="B138" s="5">
        <v>1.65</v>
      </c>
      <c r="C138" s="5">
        <f t="shared" si="2"/>
        <v>11.65</v>
      </c>
      <c r="D138" t="s">
        <v>130</v>
      </c>
      <c r="E138" t="s">
        <v>130</v>
      </c>
      <c r="F138" s="55">
        <v>2.472727272727273E-2</v>
      </c>
      <c r="G138" s="55">
        <v>5.0484848484848487E-2</v>
      </c>
      <c r="H138" s="55">
        <v>7.624242424242425E-2</v>
      </c>
      <c r="I138" s="55" t="s">
        <v>130</v>
      </c>
      <c r="J138" s="55">
        <v>0.15612121212121213</v>
      </c>
      <c r="K138" s="55" t="s">
        <v>130</v>
      </c>
      <c r="L138" s="55" t="s">
        <v>130</v>
      </c>
      <c r="M138" s="55" t="s">
        <v>130</v>
      </c>
      <c r="N138" s="55" t="s">
        <v>130</v>
      </c>
      <c r="O138" s="55" t="s">
        <v>130</v>
      </c>
      <c r="P138" s="55" t="s">
        <v>173</v>
      </c>
      <c r="Z138" s="2"/>
      <c r="AA138" s="2"/>
      <c r="AB138" s="2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</row>
    <row r="139" spans="1:40" ht="13" x14ac:dyDescent="0.3">
      <c r="A139" t="s">
        <v>129</v>
      </c>
      <c r="B139" s="5">
        <v>1.66</v>
      </c>
      <c r="C139" s="5">
        <f t="shared" si="2"/>
        <v>11.66</v>
      </c>
      <c r="D139" t="s">
        <v>130</v>
      </c>
      <c r="E139" t="s">
        <v>130</v>
      </c>
      <c r="F139" s="55">
        <v>2.457831325301205E-2</v>
      </c>
      <c r="G139" s="55">
        <v>5.0180722891566269E-2</v>
      </c>
      <c r="H139" s="55">
        <v>7.5783132530120478E-2</v>
      </c>
      <c r="I139" s="55" t="s">
        <v>130</v>
      </c>
      <c r="J139" s="55">
        <v>0.15518072289156626</v>
      </c>
      <c r="K139" s="55" t="s">
        <v>130</v>
      </c>
      <c r="L139" s="55" t="s">
        <v>130</v>
      </c>
      <c r="M139" s="55" t="s">
        <v>130</v>
      </c>
      <c r="N139" s="55" t="s">
        <v>130</v>
      </c>
      <c r="O139" s="55" t="s">
        <v>130</v>
      </c>
      <c r="P139" s="55" t="s">
        <v>173</v>
      </c>
      <c r="Z139" s="2"/>
      <c r="AA139" s="2"/>
      <c r="AB139" s="2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</row>
    <row r="140" spans="1:40" ht="13" x14ac:dyDescent="0.3">
      <c r="A140" t="s">
        <v>129</v>
      </c>
      <c r="B140" s="5">
        <v>1.67</v>
      </c>
      <c r="C140" s="5">
        <f t="shared" si="2"/>
        <v>11.67</v>
      </c>
      <c r="D140" t="s">
        <v>130</v>
      </c>
      <c r="E140" t="s">
        <v>130</v>
      </c>
      <c r="F140" s="55">
        <v>2.4431137724550901E-2</v>
      </c>
      <c r="G140" s="55">
        <v>4.9880239520958082E-2</v>
      </c>
      <c r="H140" s="55">
        <v>7.5329341317365267E-2</v>
      </c>
      <c r="I140" s="55" t="s">
        <v>130</v>
      </c>
      <c r="J140" s="55">
        <v>0.15425149700598803</v>
      </c>
      <c r="K140" s="55" t="s">
        <v>130</v>
      </c>
      <c r="L140" s="55" t="s">
        <v>130</v>
      </c>
      <c r="M140" s="55" t="s">
        <v>130</v>
      </c>
      <c r="N140" s="55" t="s">
        <v>130</v>
      </c>
      <c r="O140" s="55" t="s">
        <v>130</v>
      </c>
      <c r="P140" s="55" t="s">
        <v>173</v>
      </c>
      <c r="Z140" s="2"/>
      <c r="AA140" s="2"/>
      <c r="AB140" s="2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</row>
    <row r="141" spans="1:40" ht="13" x14ac:dyDescent="0.3">
      <c r="A141" t="s">
        <v>129</v>
      </c>
      <c r="B141" s="5">
        <v>1.68</v>
      </c>
      <c r="C141" s="5">
        <f t="shared" si="2"/>
        <v>11.68</v>
      </c>
      <c r="D141" t="s">
        <v>130</v>
      </c>
      <c r="E141" t="s">
        <v>130</v>
      </c>
      <c r="F141" s="55">
        <v>2.4285714285714289E-2</v>
      </c>
      <c r="G141" s="55">
        <v>4.9583333333333333E-2</v>
      </c>
      <c r="H141" s="55">
        <v>7.4880952380952381E-2</v>
      </c>
      <c r="I141" s="55" t="s">
        <v>130</v>
      </c>
      <c r="J141" s="55">
        <v>0.15333333333333335</v>
      </c>
      <c r="K141" s="55" t="s">
        <v>130</v>
      </c>
      <c r="L141" s="55" t="s">
        <v>130</v>
      </c>
      <c r="M141" s="55" t="s">
        <v>130</v>
      </c>
      <c r="N141" s="55" t="s">
        <v>130</v>
      </c>
      <c r="O141" s="55" t="s">
        <v>130</v>
      </c>
      <c r="P141" s="55" t="s">
        <v>173</v>
      </c>
      <c r="Z141" s="2"/>
      <c r="AA141" s="2"/>
      <c r="AB141" s="2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</row>
    <row r="142" spans="1:40" ht="13" x14ac:dyDescent="0.3">
      <c r="A142" t="s">
        <v>129</v>
      </c>
      <c r="B142" s="5">
        <v>1.69</v>
      </c>
      <c r="C142" s="5">
        <f t="shared" si="2"/>
        <v>11.69</v>
      </c>
      <c r="D142" t="s">
        <v>130</v>
      </c>
      <c r="E142" t="s">
        <v>130</v>
      </c>
      <c r="F142" s="55">
        <v>2.4142011834319528E-2</v>
      </c>
      <c r="G142" s="55">
        <v>4.9289940828402365E-2</v>
      </c>
      <c r="H142" s="55">
        <v>7.4437869822485209E-2</v>
      </c>
      <c r="I142" s="55" t="s">
        <v>130</v>
      </c>
      <c r="J142" s="55">
        <v>0.15242603550295858</v>
      </c>
      <c r="K142" s="55" t="s">
        <v>130</v>
      </c>
      <c r="L142" s="55" t="s">
        <v>130</v>
      </c>
      <c r="M142" s="55" t="s">
        <v>130</v>
      </c>
      <c r="N142" s="55" t="s">
        <v>130</v>
      </c>
      <c r="O142" s="55" t="s">
        <v>130</v>
      </c>
      <c r="P142" s="55" t="s">
        <v>173</v>
      </c>
      <c r="Z142" s="2"/>
      <c r="AA142" s="2"/>
      <c r="AB142" s="2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</row>
    <row r="143" spans="1:40" ht="13" x14ac:dyDescent="0.3">
      <c r="A143" t="s">
        <v>129</v>
      </c>
      <c r="B143" s="5">
        <v>1.7</v>
      </c>
      <c r="C143" s="5">
        <f t="shared" si="2"/>
        <v>11.7</v>
      </c>
      <c r="D143" t="s">
        <v>130</v>
      </c>
      <c r="E143" t="s">
        <v>130</v>
      </c>
      <c r="F143" s="55">
        <v>2.4000000000000004E-2</v>
      </c>
      <c r="G143" s="55">
        <v>4.9000000000000002E-2</v>
      </c>
      <c r="H143" s="55">
        <v>7.3999999999999996E-2</v>
      </c>
      <c r="I143" s="55" t="s">
        <v>130</v>
      </c>
      <c r="J143" s="55">
        <v>0.15152941176470588</v>
      </c>
      <c r="K143" s="55" t="s">
        <v>130</v>
      </c>
      <c r="L143" s="55" t="s">
        <v>130</v>
      </c>
      <c r="M143" s="55" t="s">
        <v>130</v>
      </c>
      <c r="N143" s="55" t="s">
        <v>130</v>
      </c>
      <c r="O143" s="55" t="s">
        <v>130</v>
      </c>
      <c r="P143" s="55" t="s">
        <v>173</v>
      </c>
      <c r="Z143" s="2"/>
      <c r="AA143" s="2"/>
      <c r="AB143" s="2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</row>
    <row r="144" spans="1:40" ht="13" x14ac:dyDescent="0.3">
      <c r="A144" t="s">
        <v>129</v>
      </c>
      <c r="B144" s="5">
        <v>1.71</v>
      </c>
      <c r="C144" s="5">
        <f t="shared" si="2"/>
        <v>11.71</v>
      </c>
      <c r="D144" t="s">
        <v>130</v>
      </c>
      <c r="E144" t="s">
        <v>130</v>
      </c>
      <c r="F144" s="55">
        <v>2.3859649122807018E-2</v>
      </c>
      <c r="G144" s="55">
        <v>4.871345029239766E-2</v>
      </c>
      <c r="H144" s="55">
        <v>7.3567251461988309E-2</v>
      </c>
      <c r="I144" s="55" t="s">
        <v>130</v>
      </c>
      <c r="J144" s="55">
        <v>0.15064327485380116</v>
      </c>
      <c r="K144" s="55" t="s">
        <v>130</v>
      </c>
      <c r="L144" s="55" t="s">
        <v>130</v>
      </c>
      <c r="M144" s="55" t="s">
        <v>130</v>
      </c>
      <c r="N144" s="55" t="s">
        <v>130</v>
      </c>
      <c r="O144" s="55" t="s">
        <v>130</v>
      </c>
      <c r="P144" s="55" t="s">
        <v>173</v>
      </c>
      <c r="Z144" s="2"/>
      <c r="AA144" s="2"/>
      <c r="AB144" s="2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</row>
    <row r="145" spans="1:40" ht="13" x14ac:dyDescent="0.3">
      <c r="A145" t="s">
        <v>129</v>
      </c>
      <c r="B145" s="5">
        <v>1.72</v>
      </c>
      <c r="C145" s="5">
        <f t="shared" si="2"/>
        <v>11.72</v>
      </c>
      <c r="D145" t="s">
        <v>130</v>
      </c>
      <c r="E145" t="s">
        <v>130</v>
      </c>
      <c r="F145" s="55">
        <v>2.3720930232558141E-2</v>
      </c>
      <c r="G145" s="55">
        <v>4.8430232558139538E-2</v>
      </c>
      <c r="H145" s="55">
        <v>7.3139534883720922E-2</v>
      </c>
      <c r="I145" s="55" t="s">
        <v>130</v>
      </c>
      <c r="J145" s="55">
        <v>0.14976744186046512</v>
      </c>
      <c r="K145" s="55" t="s">
        <v>130</v>
      </c>
      <c r="L145" s="55" t="s">
        <v>130</v>
      </c>
      <c r="M145" s="55" t="s">
        <v>130</v>
      </c>
      <c r="N145" s="55" t="s">
        <v>130</v>
      </c>
      <c r="O145" s="55" t="s">
        <v>130</v>
      </c>
      <c r="P145" s="55" t="s">
        <v>173</v>
      </c>
      <c r="Z145" s="2"/>
      <c r="AA145" s="2"/>
      <c r="AB145" s="2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</row>
    <row r="146" spans="1:40" ht="13" x14ac:dyDescent="0.3">
      <c r="A146" t="s">
        <v>129</v>
      </c>
      <c r="B146" s="5">
        <v>1.73</v>
      </c>
      <c r="C146" s="5">
        <f t="shared" si="2"/>
        <v>11.73</v>
      </c>
      <c r="D146" t="s">
        <v>130</v>
      </c>
      <c r="E146" t="s">
        <v>130</v>
      </c>
      <c r="F146" s="55">
        <v>2.3583815028901736E-2</v>
      </c>
      <c r="G146" s="55">
        <v>4.8150289017341037E-2</v>
      </c>
      <c r="H146" s="55">
        <v>7.2716763005780338E-2</v>
      </c>
      <c r="I146" s="55" t="s">
        <v>130</v>
      </c>
      <c r="J146" s="55">
        <v>0.14890173410404625</v>
      </c>
      <c r="K146" s="55" t="s">
        <v>130</v>
      </c>
      <c r="L146" s="55" t="s">
        <v>130</v>
      </c>
      <c r="M146" s="55" t="s">
        <v>130</v>
      </c>
      <c r="N146" s="55" t="s">
        <v>130</v>
      </c>
      <c r="O146" s="55" t="s">
        <v>130</v>
      </c>
      <c r="P146" s="55" t="s">
        <v>173</v>
      </c>
      <c r="Z146" s="2"/>
      <c r="AA146" s="2"/>
      <c r="AB146" s="2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</row>
    <row r="147" spans="1:40" ht="13" x14ac:dyDescent="0.3">
      <c r="A147" t="s">
        <v>129</v>
      </c>
      <c r="B147" s="5">
        <v>1.74</v>
      </c>
      <c r="C147" s="5">
        <f t="shared" si="2"/>
        <v>11.74</v>
      </c>
      <c r="D147" t="s">
        <v>130</v>
      </c>
      <c r="E147" t="s">
        <v>130</v>
      </c>
      <c r="F147" s="55">
        <v>2.3448275862068966E-2</v>
      </c>
      <c r="G147" s="55">
        <v>4.7873563218390806E-2</v>
      </c>
      <c r="H147" s="55">
        <v>7.2298850574712636E-2</v>
      </c>
      <c r="I147" s="55" t="s">
        <v>130</v>
      </c>
      <c r="J147" s="55">
        <v>0.14804597701149425</v>
      </c>
      <c r="K147" s="55" t="s">
        <v>130</v>
      </c>
      <c r="L147" s="55" t="s">
        <v>130</v>
      </c>
      <c r="M147" s="55" t="s">
        <v>130</v>
      </c>
      <c r="N147" s="55" t="s">
        <v>130</v>
      </c>
      <c r="O147" s="55" t="s">
        <v>130</v>
      </c>
      <c r="P147" s="55" t="s">
        <v>173</v>
      </c>
      <c r="Z147" s="2"/>
      <c r="AA147" s="2"/>
      <c r="AB147" s="2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</row>
    <row r="148" spans="1:40" ht="13" x14ac:dyDescent="0.3">
      <c r="A148" t="s">
        <v>129</v>
      </c>
      <c r="B148" s="5">
        <v>1.75</v>
      </c>
      <c r="C148" s="5">
        <f t="shared" si="2"/>
        <v>11.75</v>
      </c>
      <c r="D148" t="s">
        <v>130</v>
      </c>
      <c r="E148" t="s">
        <v>130</v>
      </c>
      <c r="F148" s="55">
        <v>2.3314285714285714E-2</v>
      </c>
      <c r="G148" s="55">
        <v>4.7599999999999996E-2</v>
      </c>
      <c r="H148" s="55">
        <v>7.1885714285714289E-2</v>
      </c>
      <c r="I148" s="55" t="s">
        <v>130</v>
      </c>
      <c r="J148" s="55">
        <v>0.1472</v>
      </c>
      <c r="K148" s="55" t="s">
        <v>130</v>
      </c>
      <c r="L148" s="55" t="s">
        <v>130</v>
      </c>
      <c r="M148" s="55" t="s">
        <v>130</v>
      </c>
      <c r="N148" s="55" t="s">
        <v>130</v>
      </c>
      <c r="O148" s="55" t="s">
        <v>130</v>
      </c>
      <c r="P148" s="55" t="s">
        <v>173</v>
      </c>
      <c r="Z148" s="2"/>
      <c r="AA148" s="2"/>
      <c r="AB148" s="2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</row>
    <row r="149" spans="1:40" ht="13" x14ac:dyDescent="0.3">
      <c r="A149" t="s">
        <v>129</v>
      </c>
      <c r="B149" s="5">
        <v>1.76</v>
      </c>
      <c r="C149" s="5">
        <f t="shared" si="2"/>
        <v>11.76</v>
      </c>
      <c r="D149" t="s">
        <v>130</v>
      </c>
      <c r="E149" t="s">
        <v>130</v>
      </c>
      <c r="F149" s="55">
        <v>2.3181818181818182E-2</v>
      </c>
      <c r="G149" s="55">
        <v>4.7329545454545451E-2</v>
      </c>
      <c r="H149" s="55">
        <v>7.1477272727272723E-2</v>
      </c>
      <c r="I149" s="55" t="s">
        <v>130</v>
      </c>
      <c r="J149" s="55">
        <v>0.14636363636363636</v>
      </c>
      <c r="K149" s="55" t="s">
        <v>130</v>
      </c>
      <c r="L149" s="55" t="s">
        <v>130</v>
      </c>
      <c r="M149" s="55" t="s">
        <v>130</v>
      </c>
      <c r="N149" s="55" t="s">
        <v>130</v>
      </c>
      <c r="O149" s="55" t="s">
        <v>130</v>
      </c>
      <c r="P149" s="55" t="s">
        <v>173</v>
      </c>
      <c r="Z149" s="2"/>
      <c r="AA149" s="2"/>
      <c r="AB149" s="2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</row>
    <row r="150" spans="1:40" ht="13" x14ac:dyDescent="0.3">
      <c r="A150" t="s">
        <v>129</v>
      </c>
      <c r="B150" s="5">
        <v>1.77</v>
      </c>
      <c r="C150" s="5">
        <f t="shared" si="2"/>
        <v>11.77</v>
      </c>
      <c r="D150" t="s">
        <v>130</v>
      </c>
      <c r="E150" t="s">
        <v>130</v>
      </c>
      <c r="F150" s="55">
        <v>2.305084745762712E-2</v>
      </c>
      <c r="G150" s="55">
        <v>4.7062146892655365E-2</v>
      </c>
      <c r="H150" s="55">
        <v>7.1073446327683615E-2</v>
      </c>
      <c r="I150" s="55" t="s">
        <v>130</v>
      </c>
      <c r="J150" s="55">
        <v>0.14553672316384181</v>
      </c>
      <c r="K150" s="55" t="s">
        <v>130</v>
      </c>
      <c r="L150" s="55" t="s">
        <v>130</v>
      </c>
      <c r="M150" s="55" t="s">
        <v>130</v>
      </c>
      <c r="N150" s="55" t="s">
        <v>130</v>
      </c>
      <c r="O150" s="55" t="s">
        <v>130</v>
      </c>
      <c r="P150" s="55" t="s">
        <v>173</v>
      </c>
      <c r="Z150" s="2"/>
      <c r="AA150" s="2"/>
      <c r="AB150" s="2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</row>
    <row r="151" spans="1:40" ht="13" x14ac:dyDescent="0.3">
      <c r="A151" t="s">
        <v>129</v>
      </c>
      <c r="B151" s="5">
        <v>1.78</v>
      </c>
      <c r="C151" s="5">
        <f t="shared" si="2"/>
        <v>11.78</v>
      </c>
      <c r="D151" t="s">
        <v>130</v>
      </c>
      <c r="E151" t="s">
        <v>130</v>
      </c>
      <c r="F151" s="55">
        <v>2.2921348314606745E-2</v>
      </c>
      <c r="G151" s="55">
        <v>4.6797752808988763E-2</v>
      </c>
      <c r="H151" s="55">
        <v>7.0674157303370788E-2</v>
      </c>
      <c r="I151" s="55" t="s">
        <v>130</v>
      </c>
      <c r="J151" s="55">
        <v>0.14471910112359551</v>
      </c>
      <c r="K151" s="55" t="s">
        <v>130</v>
      </c>
      <c r="L151" s="55" t="s">
        <v>130</v>
      </c>
      <c r="M151" s="55" t="s">
        <v>130</v>
      </c>
      <c r="N151" s="55" t="s">
        <v>130</v>
      </c>
      <c r="O151" s="55" t="s">
        <v>130</v>
      </c>
      <c r="P151" s="55" t="s">
        <v>173</v>
      </c>
      <c r="Z151" s="2"/>
      <c r="AA151" s="2"/>
      <c r="AB151" s="2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</row>
    <row r="152" spans="1:40" ht="13" x14ac:dyDescent="0.3">
      <c r="A152" t="s">
        <v>129</v>
      </c>
      <c r="B152" s="5">
        <v>1.79</v>
      </c>
      <c r="C152" s="5">
        <f t="shared" si="2"/>
        <v>11.79</v>
      </c>
      <c r="D152" t="s">
        <v>130</v>
      </c>
      <c r="E152" t="s">
        <v>130</v>
      </c>
      <c r="F152" s="55">
        <v>2.2793296089385476E-2</v>
      </c>
      <c r="G152" s="55">
        <v>4.6536312849162008E-2</v>
      </c>
      <c r="H152" s="55">
        <v>7.027932960893854E-2</v>
      </c>
      <c r="I152" s="55" t="s">
        <v>130</v>
      </c>
      <c r="J152" s="55">
        <v>0.14391061452513965</v>
      </c>
      <c r="K152" s="55" t="s">
        <v>130</v>
      </c>
      <c r="L152" s="55" t="s">
        <v>130</v>
      </c>
      <c r="M152" s="55" t="s">
        <v>130</v>
      </c>
      <c r="N152" s="55" t="s">
        <v>130</v>
      </c>
      <c r="O152" s="55" t="s">
        <v>130</v>
      </c>
      <c r="P152" s="55" t="s">
        <v>173</v>
      </c>
      <c r="Z152" s="2"/>
      <c r="AA152" s="2"/>
      <c r="AB152" s="2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</row>
    <row r="153" spans="1:40" ht="13" x14ac:dyDescent="0.3">
      <c r="A153" t="s">
        <v>129</v>
      </c>
      <c r="B153" s="5">
        <v>1.8</v>
      </c>
      <c r="C153" s="5">
        <f t="shared" si="2"/>
        <v>11.8</v>
      </c>
      <c r="D153" t="s">
        <v>130</v>
      </c>
      <c r="E153" t="s">
        <v>130</v>
      </c>
      <c r="F153" s="55">
        <v>2.2666666666666668E-2</v>
      </c>
      <c r="G153" s="55">
        <v>4.6277777777777779E-2</v>
      </c>
      <c r="H153" s="55">
        <v>6.9888888888888889E-2</v>
      </c>
      <c r="I153" s="55" t="s">
        <v>130</v>
      </c>
      <c r="J153" s="55">
        <v>0.14311111111111111</v>
      </c>
      <c r="K153" s="55" t="s">
        <v>130</v>
      </c>
      <c r="L153" s="55" t="s">
        <v>130</v>
      </c>
      <c r="M153" s="55" t="s">
        <v>130</v>
      </c>
      <c r="N153" s="55" t="s">
        <v>130</v>
      </c>
      <c r="O153" s="55" t="s">
        <v>130</v>
      </c>
      <c r="P153" s="55" t="s">
        <v>173</v>
      </c>
      <c r="Z153" s="2"/>
      <c r="AA153" s="2"/>
      <c r="AB153" s="2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</row>
    <row r="154" spans="1:40" ht="13" x14ac:dyDescent="0.3">
      <c r="A154" t="s">
        <v>129</v>
      </c>
      <c r="B154" s="5">
        <v>1.81</v>
      </c>
      <c r="C154" s="5">
        <f t="shared" si="2"/>
        <v>11.81</v>
      </c>
      <c r="D154" t="s">
        <v>130</v>
      </c>
      <c r="E154" t="s">
        <v>130</v>
      </c>
      <c r="F154" s="55">
        <v>2.2541436464088398E-2</v>
      </c>
      <c r="G154" s="55">
        <v>4.6022099447513808E-2</v>
      </c>
      <c r="H154" s="55">
        <v>6.9502762430939224E-2</v>
      </c>
      <c r="I154" s="55" t="s">
        <v>130</v>
      </c>
      <c r="J154" s="55">
        <v>0.14232044198895027</v>
      </c>
      <c r="K154" s="55" t="s">
        <v>130</v>
      </c>
      <c r="L154" s="55" t="s">
        <v>130</v>
      </c>
      <c r="M154" s="55" t="s">
        <v>130</v>
      </c>
      <c r="N154" s="55" t="s">
        <v>130</v>
      </c>
      <c r="O154" s="55" t="s">
        <v>130</v>
      </c>
      <c r="P154" s="55" t="s">
        <v>173</v>
      </c>
      <c r="Z154" s="2"/>
      <c r="AA154" s="2"/>
      <c r="AB154" s="2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</row>
    <row r="155" spans="1:40" ht="13" x14ac:dyDescent="0.3">
      <c r="A155" t="s">
        <v>129</v>
      </c>
      <c r="B155" s="5">
        <v>1.82</v>
      </c>
      <c r="C155" s="5">
        <f t="shared" si="2"/>
        <v>11.82</v>
      </c>
      <c r="D155" t="s">
        <v>130</v>
      </c>
      <c r="E155" t="s">
        <v>130</v>
      </c>
      <c r="F155" s="55">
        <v>2.2417582417582418E-2</v>
      </c>
      <c r="G155" s="55">
        <v>4.576923076923077E-2</v>
      </c>
      <c r="H155" s="55">
        <v>6.9120879120879122E-2</v>
      </c>
      <c r="I155" s="55" t="s">
        <v>130</v>
      </c>
      <c r="J155" s="55">
        <v>0.14153846153846153</v>
      </c>
      <c r="K155" s="55" t="s">
        <v>130</v>
      </c>
      <c r="L155" s="55" t="s">
        <v>130</v>
      </c>
      <c r="M155" s="55" t="s">
        <v>130</v>
      </c>
      <c r="N155" s="55" t="s">
        <v>130</v>
      </c>
      <c r="O155" s="55" t="s">
        <v>130</v>
      </c>
      <c r="P155" s="55" t="s">
        <v>173</v>
      </c>
      <c r="Z155" s="2"/>
      <c r="AA155" s="2"/>
      <c r="AB155" s="2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</row>
    <row r="156" spans="1:40" ht="13" x14ac:dyDescent="0.3">
      <c r="A156" t="s">
        <v>129</v>
      </c>
      <c r="B156" s="5">
        <v>1.83</v>
      </c>
      <c r="C156" s="5">
        <f t="shared" si="2"/>
        <v>11.83</v>
      </c>
      <c r="D156" t="s">
        <v>130</v>
      </c>
      <c r="E156" t="s">
        <v>130</v>
      </c>
      <c r="F156" s="55">
        <v>2.2295081967213116E-2</v>
      </c>
      <c r="G156" s="55">
        <v>4.5519125683060109E-2</v>
      </c>
      <c r="H156" s="55">
        <v>6.8743169398907095E-2</v>
      </c>
      <c r="I156" s="55" t="s">
        <v>130</v>
      </c>
      <c r="J156" s="55">
        <v>0.14076502732240437</v>
      </c>
      <c r="K156" s="55" t="s">
        <v>130</v>
      </c>
      <c r="L156" s="55" t="s">
        <v>130</v>
      </c>
      <c r="M156" s="55" t="s">
        <v>130</v>
      </c>
      <c r="N156" s="55" t="s">
        <v>130</v>
      </c>
      <c r="O156" s="55" t="s">
        <v>130</v>
      </c>
      <c r="P156" s="55" t="s">
        <v>173</v>
      </c>
      <c r="Z156" s="2"/>
      <c r="AA156" s="2"/>
      <c r="AB156" s="2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</row>
    <row r="157" spans="1:40" ht="13" x14ac:dyDescent="0.3">
      <c r="A157" t="s">
        <v>129</v>
      </c>
      <c r="B157" s="5">
        <v>1.84</v>
      </c>
      <c r="C157" s="5">
        <f t="shared" si="2"/>
        <v>11.84</v>
      </c>
      <c r="D157" t="s">
        <v>130</v>
      </c>
      <c r="E157" t="s">
        <v>130</v>
      </c>
      <c r="F157" s="55">
        <v>2.2173913043478263E-2</v>
      </c>
      <c r="G157" s="55">
        <v>4.5271739130434779E-2</v>
      </c>
      <c r="H157" s="55">
        <v>6.8369565217391293E-2</v>
      </c>
      <c r="I157" s="55" t="s">
        <v>130</v>
      </c>
      <c r="J157" s="55">
        <v>0.13999999999999999</v>
      </c>
      <c r="K157" s="55" t="s">
        <v>130</v>
      </c>
      <c r="L157" s="55" t="s">
        <v>130</v>
      </c>
      <c r="M157" s="55" t="s">
        <v>130</v>
      </c>
      <c r="N157" s="55" t="s">
        <v>130</v>
      </c>
      <c r="O157" s="55" t="s">
        <v>130</v>
      </c>
      <c r="P157" s="55" t="s">
        <v>173</v>
      </c>
      <c r="Z157" s="2"/>
      <c r="AA157" s="2"/>
      <c r="AB157" s="2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</row>
    <row r="158" spans="1:40" ht="13" x14ac:dyDescent="0.3">
      <c r="A158" t="s">
        <v>129</v>
      </c>
      <c r="B158" s="5">
        <v>1.85</v>
      </c>
      <c r="C158" s="5">
        <f t="shared" si="2"/>
        <v>11.85</v>
      </c>
      <c r="D158" t="s">
        <v>130</v>
      </c>
      <c r="E158" t="s">
        <v>130</v>
      </c>
      <c r="F158" s="55">
        <v>2.2054054054054053E-2</v>
      </c>
      <c r="G158" s="55">
        <v>4.5027027027027024E-2</v>
      </c>
      <c r="H158" s="55">
        <v>6.7999999999999991E-2</v>
      </c>
      <c r="I158" s="55" t="s">
        <v>130</v>
      </c>
      <c r="J158" s="55">
        <v>0.13924324324324325</v>
      </c>
      <c r="K158" s="55" t="s">
        <v>130</v>
      </c>
      <c r="L158" s="55" t="s">
        <v>130</v>
      </c>
      <c r="M158" s="55" t="s">
        <v>130</v>
      </c>
      <c r="N158" s="55" t="s">
        <v>130</v>
      </c>
      <c r="O158" s="55" t="s">
        <v>130</v>
      </c>
      <c r="P158" s="55" t="s">
        <v>173</v>
      </c>
      <c r="Z158" s="2"/>
      <c r="AA158" s="2"/>
      <c r="AB158" s="2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</row>
    <row r="159" spans="1:40" ht="13" x14ac:dyDescent="0.3">
      <c r="A159" t="s">
        <v>129</v>
      </c>
      <c r="B159" s="5">
        <v>1.86</v>
      </c>
      <c r="C159" s="5">
        <f t="shared" si="2"/>
        <v>11.86</v>
      </c>
      <c r="D159" t="s">
        <v>130</v>
      </c>
      <c r="E159" t="s">
        <v>130</v>
      </c>
      <c r="F159" s="55">
        <v>2.1935483870967741E-2</v>
      </c>
      <c r="G159" s="55">
        <v>4.4784946236559139E-2</v>
      </c>
      <c r="H159" s="55">
        <v>6.7634408602150531E-2</v>
      </c>
      <c r="I159" s="55" t="s">
        <v>130</v>
      </c>
      <c r="J159" s="55">
        <v>0.13849462365591397</v>
      </c>
      <c r="K159" s="55" t="s">
        <v>130</v>
      </c>
      <c r="L159" s="55" t="s">
        <v>130</v>
      </c>
      <c r="M159" s="55" t="s">
        <v>130</v>
      </c>
      <c r="N159" s="55" t="s">
        <v>130</v>
      </c>
      <c r="O159" s="55" t="s">
        <v>130</v>
      </c>
      <c r="P159" s="55" t="s">
        <v>173</v>
      </c>
      <c r="Z159" s="2"/>
      <c r="AA159" s="2"/>
      <c r="AB159" s="2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</row>
    <row r="160" spans="1:40" ht="13" x14ac:dyDescent="0.3">
      <c r="A160" t="s">
        <v>129</v>
      </c>
      <c r="B160" s="5">
        <v>1.87</v>
      </c>
      <c r="C160" s="5">
        <f t="shared" si="2"/>
        <v>11.87</v>
      </c>
      <c r="D160" t="s">
        <v>130</v>
      </c>
      <c r="E160" t="s">
        <v>130</v>
      </c>
      <c r="F160" s="55">
        <v>2.181818181818182E-2</v>
      </c>
      <c r="G160" s="55">
        <v>4.4545454545454541E-2</v>
      </c>
      <c r="H160" s="55">
        <v>6.7272727272727262E-2</v>
      </c>
      <c r="I160" s="55" t="s">
        <v>130</v>
      </c>
      <c r="J160" s="55">
        <v>0.13775401069518717</v>
      </c>
      <c r="K160" s="55" t="s">
        <v>130</v>
      </c>
      <c r="L160" s="55" t="s">
        <v>130</v>
      </c>
      <c r="M160" s="55" t="s">
        <v>130</v>
      </c>
      <c r="N160" s="55" t="s">
        <v>130</v>
      </c>
      <c r="O160" s="55" t="s">
        <v>130</v>
      </c>
      <c r="P160" s="55" t="s">
        <v>173</v>
      </c>
      <c r="Z160" s="2"/>
      <c r="AA160" s="2"/>
      <c r="AB160" s="2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</row>
    <row r="161" spans="1:40" ht="13" x14ac:dyDescent="0.3">
      <c r="A161" t="s">
        <v>129</v>
      </c>
      <c r="B161" s="5">
        <v>1.88</v>
      </c>
      <c r="C161" s="5">
        <f t="shared" si="2"/>
        <v>11.88</v>
      </c>
      <c r="D161" t="s">
        <v>130</v>
      </c>
      <c r="E161" t="s">
        <v>130</v>
      </c>
      <c r="F161" s="55">
        <v>2.170212765957447E-2</v>
      </c>
      <c r="G161" s="55">
        <v>4.4308510638297875E-2</v>
      </c>
      <c r="H161" s="55">
        <v>6.6914893617021284E-2</v>
      </c>
      <c r="I161" s="55" t="s">
        <v>130</v>
      </c>
      <c r="J161" s="55">
        <v>0.13702127659574467</v>
      </c>
      <c r="K161" s="55" t="s">
        <v>130</v>
      </c>
      <c r="L161" s="55" t="s">
        <v>130</v>
      </c>
      <c r="M161" s="55" t="s">
        <v>130</v>
      </c>
      <c r="N161" s="55" t="s">
        <v>130</v>
      </c>
      <c r="O161" s="55" t="s">
        <v>130</v>
      </c>
      <c r="P161" s="55" t="s">
        <v>173</v>
      </c>
      <c r="Z161" s="2"/>
      <c r="AA161" s="2"/>
      <c r="AB161" s="2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</row>
    <row r="162" spans="1:40" ht="13" x14ac:dyDescent="0.3">
      <c r="A162" t="s">
        <v>129</v>
      </c>
      <c r="B162" s="5">
        <v>1.89</v>
      </c>
      <c r="C162" s="5">
        <f t="shared" si="2"/>
        <v>11.89</v>
      </c>
      <c r="D162" t="s">
        <v>130</v>
      </c>
      <c r="E162" t="s">
        <v>130</v>
      </c>
      <c r="F162" s="55">
        <v>2.1587301587301589E-2</v>
      </c>
      <c r="G162" s="55">
        <v>4.4074074074074078E-2</v>
      </c>
      <c r="H162" s="55">
        <v>6.6560846560846557E-2</v>
      </c>
      <c r="I162" s="55" t="s">
        <v>130</v>
      </c>
      <c r="J162" s="55">
        <v>0.1362962962962963</v>
      </c>
      <c r="K162" s="55" t="s">
        <v>130</v>
      </c>
      <c r="L162" s="55" t="s">
        <v>130</v>
      </c>
      <c r="M162" s="55" t="s">
        <v>130</v>
      </c>
      <c r="N162" s="55" t="s">
        <v>130</v>
      </c>
      <c r="O162" s="55" t="s">
        <v>130</v>
      </c>
      <c r="P162" s="55" t="s">
        <v>173</v>
      </c>
      <c r="Z162" s="2"/>
      <c r="AA162" s="2"/>
      <c r="AB162" s="2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</row>
    <row r="163" spans="1:40" ht="13" x14ac:dyDescent="0.3">
      <c r="A163" t="s">
        <v>129</v>
      </c>
      <c r="B163" s="5">
        <v>1.9</v>
      </c>
      <c r="C163" s="5">
        <f t="shared" si="2"/>
        <v>11.9</v>
      </c>
      <c r="D163" t="s">
        <v>130</v>
      </c>
      <c r="E163" t="s">
        <v>130</v>
      </c>
      <c r="F163" s="55">
        <v>2.1473684210526318E-2</v>
      </c>
      <c r="G163" s="55">
        <v>4.3842105263157898E-2</v>
      </c>
      <c r="H163" s="55">
        <v>6.621052631578947E-2</v>
      </c>
      <c r="I163" s="55" t="s">
        <v>130</v>
      </c>
      <c r="J163" s="55">
        <v>0.13557894736842105</v>
      </c>
      <c r="K163" s="55" t="s">
        <v>130</v>
      </c>
      <c r="L163" s="55" t="s">
        <v>130</v>
      </c>
      <c r="M163" s="55" t="s">
        <v>130</v>
      </c>
      <c r="N163" s="55" t="s">
        <v>130</v>
      </c>
      <c r="O163" s="55" t="s">
        <v>130</v>
      </c>
      <c r="P163" s="55" t="s">
        <v>173</v>
      </c>
      <c r="Z163" s="2"/>
      <c r="AA163" s="2"/>
      <c r="AB163" s="2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</row>
    <row r="164" spans="1:40" ht="13" x14ac:dyDescent="0.3">
      <c r="A164" t="s">
        <v>129</v>
      </c>
      <c r="B164" s="5">
        <v>1.91</v>
      </c>
      <c r="C164" s="5">
        <f t="shared" si="2"/>
        <v>11.91</v>
      </c>
      <c r="D164" t="s">
        <v>130</v>
      </c>
      <c r="E164" t="s">
        <v>130</v>
      </c>
      <c r="F164" s="55">
        <v>2.1361256544502619E-2</v>
      </c>
      <c r="G164" s="55">
        <v>4.3612565445026182E-2</v>
      </c>
      <c r="H164" s="55">
        <v>6.5863874345549744E-2</v>
      </c>
      <c r="I164" s="55" t="s">
        <v>130</v>
      </c>
      <c r="J164" s="55">
        <v>0.13486910994764398</v>
      </c>
      <c r="K164" s="55" t="s">
        <v>130</v>
      </c>
      <c r="L164" s="55" t="s">
        <v>130</v>
      </c>
      <c r="M164" s="55" t="s">
        <v>130</v>
      </c>
      <c r="N164" s="55" t="s">
        <v>130</v>
      </c>
      <c r="O164" s="55" t="s">
        <v>130</v>
      </c>
      <c r="P164" s="55" t="s">
        <v>173</v>
      </c>
      <c r="Z164" s="2"/>
      <c r="AA164" s="2"/>
      <c r="AB164" s="2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</row>
    <row r="165" spans="1:40" ht="13" x14ac:dyDescent="0.3">
      <c r="A165" t="s">
        <v>129</v>
      </c>
      <c r="B165" s="5">
        <v>1.92</v>
      </c>
      <c r="C165" s="5">
        <f t="shared" si="2"/>
        <v>11.92</v>
      </c>
      <c r="D165" t="s">
        <v>130</v>
      </c>
      <c r="E165" t="s">
        <v>130</v>
      </c>
      <c r="F165" s="55">
        <v>2.1250000000000002E-2</v>
      </c>
      <c r="G165" s="55">
        <v>4.3385416666666669E-2</v>
      </c>
      <c r="H165" s="55">
        <v>6.5520833333333334E-2</v>
      </c>
      <c r="I165" s="55" t="s">
        <v>130</v>
      </c>
      <c r="J165" s="55">
        <v>0.13416666666666666</v>
      </c>
      <c r="K165" s="55" t="s">
        <v>130</v>
      </c>
      <c r="L165" s="55" t="s">
        <v>130</v>
      </c>
      <c r="M165" s="55" t="s">
        <v>130</v>
      </c>
      <c r="N165" s="55" t="s">
        <v>130</v>
      </c>
      <c r="O165" s="55" t="s">
        <v>130</v>
      </c>
      <c r="P165" s="55" t="s">
        <v>173</v>
      </c>
      <c r="Z165" s="2"/>
      <c r="AA165" s="2"/>
      <c r="AB165" s="2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</row>
    <row r="166" spans="1:40" ht="13" x14ac:dyDescent="0.3">
      <c r="A166" t="s">
        <v>129</v>
      </c>
      <c r="B166" s="5">
        <v>1.93</v>
      </c>
      <c r="C166" s="5">
        <f t="shared" si="2"/>
        <v>11.93</v>
      </c>
      <c r="D166" t="s">
        <v>130</v>
      </c>
      <c r="E166" t="s">
        <v>130</v>
      </c>
      <c r="F166" s="55">
        <v>2.1139896373056997E-2</v>
      </c>
      <c r="G166" s="55">
        <v>4.3160621761658031E-2</v>
      </c>
      <c r="H166" s="55">
        <v>6.518134715025907E-2</v>
      </c>
      <c r="I166" s="55" t="s">
        <v>130</v>
      </c>
      <c r="J166" s="55">
        <v>0.13347150259067359</v>
      </c>
      <c r="K166" s="55" t="s">
        <v>130</v>
      </c>
      <c r="L166" s="55" t="s">
        <v>130</v>
      </c>
      <c r="M166" s="55" t="s">
        <v>130</v>
      </c>
      <c r="N166" s="55" t="s">
        <v>130</v>
      </c>
      <c r="O166" s="55" t="s">
        <v>130</v>
      </c>
      <c r="P166" s="55" t="s">
        <v>173</v>
      </c>
      <c r="Z166" s="2"/>
      <c r="AA166" s="2"/>
      <c r="AB166" s="2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</row>
    <row r="167" spans="1:40" ht="13" x14ac:dyDescent="0.3">
      <c r="A167" t="s">
        <v>129</v>
      </c>
      <c r="B167" s="5">
        <v>1.94</v>
      </c>
      <c r="C167" s="5">
        <f t="shared" si="2"/>
        <v>11.94</v>
      </c>
      <c r="D167" t="s">
        <v>130</v>
      </c>
      <c r="E167" t="s">
        <v>130</v>
      </c>
      <c r="F167" s="55">
        <v>2.103092783505155E-2</v>
      </c>
      <c r="G167" s="55">
        <v>4.2938144329896906E-2</v>
      </c>
      <c r="H167" s="55">
        <v>6.4845360824742265E-2</v>
      </c>
      <c r="I167" s="55" t="s">
        <v>130</v>
      </c>
      <c r="J167" s="55">
        <v>0.13278350515463919</v>
      </c>
      <c r="K167" s="55" t="s">
        <v>130</v>
      </c>
      <c r="L167" s="55" t="s">
        <v>130</v>
      </c>
      <c r="M167" s="55" t="s">
        <v>130</v>
      </c>
      <c r="N167" s="55" t="s">
        <v>130</v>
      </c>
      <c r="O167" s="55" t="s">
        <v>130</v>
      </c>
      <c r="P167" s="55" t="s">
        <v>173</v>
      </c>
      <c r="Z167" s="2"/>
      <c r="AA167" s="2"/>
      <c r="AB167" s="2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</row>
    <row r="168" spans="1:40" ht="13" x14ac:dyDescent="0.3">
      <c r="A168" t="s">
        <v>129</v>
      </c>
      <c r="B168" s="5">
        <v>1.95</v>
      </c>
      <c r="C168" s="5">
        <f t="shared" si="2"/>
        <v>11.95</v>
      </c>
      <c r="D168" t="s">
        <v>130</v>
      </c>
      <c r="E168" t="s">
        <v>130</v>
      </c>
      <c r="F168" s="55">
        <v>2.0923076923076926E-2</v>
      </c>
      <c r="G168" s="55">
        <v>4.271794871794872E-2</v>
      </c>
      <c r="H168" s="55">
        <v>6.4512820512820507E-2</v>
      </c>
      <c r="I168" s="55" t="s">
        <v>130</v>
      </c>
      <c r="J168" s="55">
        <v>0.1321025641025641</v>
      </c>
      <c r="K168" s="55" t="s">
        <v>130</v>
      </c>
      <c r="L168" s="55" t="s">
        <v>130</v>
      </c>
      <c r="M168" s="55" t="s">
        <v>130</v>
      </c>
      <c r="N168" s="55" t="s">
        <v>130</v>
      </c>
      <c r="O168" s="55" t="s">
        <v>130</v>
      </c>
      <c r="P168" s="55" t="s">
        <v>173</v>
      </c>
      <c r="Z168" s="2"/>
      <c r="AA168" s="2"/>
      <c r="AB168" s="2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</row>
    <row r="169" spans="1:40" ht="13" x14ac:dyDescent="0.3">
      <c r="A169" t="s">
        <v>129</v>
      </c>
      <c r="B169" s="5">
        <v>1.96</v>
      </c>
      <c r="C169" s="5">
        <f t="shared" si="2"/>
        <v>11.96</v>
      </c>
      <c r="D169" t="s">
        <v>130</v>
      </c>
      <c r="E169" t="s">
        <v>130</v>
      </c>
      <c r="F169" s="55">
        <v>2.0816326530612248E-2</v>
      </c>
      <c r="G169" s="55">
        <v>4.2500000000000003E-2</v>
      </c>
      <c r="H169" s="55">
        <v>6.4183673469387748E-2</v>
      </c>
      <c r="I169" s="55" t="s">
        <v>130</v>
      </c>
      <c r="J169" s="55">
        <v>0.13142857142857142</v>
      </c>
      <c r="K169" s="55" t="s">
        <v>130</v>
      </c>
      <c r="L169" s="55" t="s">
        <v>130</v>
      </c>
      <c r="M169" s="55" t="s">
        <v>130</v>
      </c>
      <c r="N169" s="55" t="s">
        <v>130</v>
      </c>
      <c r="O169" s="55" t="s">
        <v>130</v>
      </c>
      <c r="P169" s="55" t="s">
        <v>173</v>
      </c>
      <c r="Z169" s="2"/>
      <c r="AA169" s="2"/>
      <c r="AB169" s="2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</row>
    <row r="170" spans="1:40" ht="13" x14ac:dyDescent="0.3">
      <c r="A170" t="s">
        <v>129</v>
      </c>
      <c r="B170" s="5">
        <v>1.97</v>
      </c>
      <c r="C170" s="5">
        <f t="shared" si="2"/>
        <v>11.97</v>
      </c>
      <c r="D170" t="s">
        <v>130</v>
      </c>
      <c r="E170" t="s">
        <v>130</v>
      </c>
      <c r="F170" s="55">
        <v>2.071065989847716E-2</v>
      </c>
      <c r="G170" s="55">
        <v>4.2284263959390861E-2</v>
      </c>
      <c r="H170" s="55">
        <v>6.3857868020304562E-2</v>
      </c>
      <c r="I170" s="55" t="s">
        <v>130</v>
      </c>
      <c r="J170" s="55">
        <v>0.13076142131979696</v>
      </c>
      <c r="K170" s="55" t="s">
        <v>130</v>
      </c>
      <c r="L170" s="55" t="s">
        <v>130</v>
      </c>
      <c r="M170" s="55" t="s">
        <v>130</v>
      </c>
      <c r="N170" s="55" t="s">
        <v>130</v>
      </c>
      <c r="O170" s="55" t="s">
        <v>130</v>
      </c>
      <c r="P170" s="55" t="s">
        <v>173</v>
      </c>
      <c r="Z170" s="2"/>
      <c r="AA170" s="2"/>
      <c r="AB170" s="2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</row>
    <row r="171" spans="1:40" ht="13" x14ac:dyDescent="0.3">
      <c r="A171" t="s">
        <v>129</v>
      </c>
      <c r="B171" s="5">
        <v>1.98</v>
      </c>
      <c r="C171" s="5">
        <f t="shared" si="2"/>
        <v>11.98</v>
      </c>
      <c r="D171" t="s">
        <v>130</v>
      </c>
      <c r="E171" t="s">
        <v>130</v>
      </c>
      <c r="F171" s="55">
        <v>2.0606060606060607E-2</v>
      </c>
      <c r="G171" s="55">
        <v>4.2070707070707071E-2</v>
      </c>
      <c r="H171" s="55">
        <v>6.3535353535353528E-2</v>
      </c>
      <c r="I171" s="55" t="s">
        <v>130</v>
      </c>
      <c r="J171" s="55">
        <v>0.13010101010101011</v>
      </c>
      <c r="K171" s="55" t="s">
        <v>130</v>
      </c>
      <c r="L171" s="55" t="s">
        <v>130</v>
      </c>
      <c r="M171" s="55" t="s">
        <v>130</v>
      </c>
      <c r="N171" s="55" t="s">
        <v>130</v>
      </c>
      <c r="O171" s="55" t="s">
        <v>130</v>
      </c>
      <c r="P171" s="55" t="s">
        <v>173</v>
      </c>
      <c r="Z171" s="2"/>
      <c r="AA171" s="2"/>
      <c r="AB171" s="2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</row>
    <row r="172" spans="1:40" ht="13" x14ac:dyDescent="0.3">
      <c r="A172" t="s">
        <v>129</v>
      </c>
      <c r="B172" s="5">
        <v>1.99</v>
      </c>
      <c r="C172" s="5">
        <f t="shared" si="2"/>
        <v>11.99</v>
      </c>
      <c r="D172" t="s">
        <v>130</v>
      </c>
      <c r="E172" t="s">
        <v>130</v>
      </c>
      <c r="F172" s="55">
        <v>2.0502512562814074E-2</v>
      </c>
      <c r="G172" s="55">
        <v>4.1859296482412059E-2</v>
      </c>
      <c r="H172" s="55">
        <v>6.3216080402010044E-2</v>
      </c>
      <c r="I172" s="55" t="s">
        <v>130</v>
      </c>
      <c r="J172" s="55">
        <v>0.12944723618090453</v>
      </c>
      <c r="K172" s="55" t="s">
        <v>130</v>
      </c>
      <c r="L172" s="55" t="s">
        <v>130</v>
      </c>
      <c r="M172" s="55" t="s">
        <v>130</v>
      </c>
      <c r="N172" s="55" t="s">
        <v>130</v>
      </c>
      <c r="O172" s="55" t="s">
        <v>130</v>
      </c>
      <c r="P172" s="55" t="s">
        <v>173</v>
      </c>
      <c r="Z172" s="2"/>
      <c r="AA172" s="2"/>
      <c r="AB172" s="2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</row>
    <row r="173" spans="1:40" ht="13" x14ac:dyDescent="0.3">
      <c r="A173" t="s">
        <v>129</v>
      </c>
      <c r="B173" s="5">
        <v>2</v>
      </c>
      <c r="C173" s="5">
        <f t="shared" si="2"/>
        <v>12</v>
      </c>
      <c r="D173" t="s">
        <v>130</v>
      </c>
      <c r="E173" t="s">
        <v>130</v>
      </c>
      <c r="F173" s="55">
        <v>2.1000000000000001E-2</v>
      </c>
      <c r="G173" s="55">
        <v>4.165E-2</v>
      </c>
      <c r="H173" s="55">
        <v>6.2899999999999998E-2</v>
      </c>
      <c r="I173" s="55" t="s">
        <v>130</v>
      </c>
      <c r="J173" s="55">
        <v>0.1288</v>
      </c>
      <c r="K173" s="55" t="s">
        <v>130</v>
      </c>
      <c r="L173" s="55" t="s">
        <v>130</v>
      </c>
      <c r="M173" s="55" t="s">
        <v>130</v>
      </c>
      <c r="N173" s="55" t="s">
        <v>130</v>
      </c>
      <c r="O173" s="55" t="s">
        <v>130</v>
      </c>
      <c r="P173" s="55" t="s">
        <v>173</v>
      </c>
      <c r="Z173" s="2"/>
      <c r="AA173" s="2"/>
      <c r="AB173" s="2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</row>
    <row r="174" spans="1:40" ht="13" x14ac:dyDescent="0.3">
      <c r="A174" t="s">
        <v>129</v>
      </c>
      <c r="B174" s="5">
        <v>2.0099999999999998</v>
      </c>
      <c r="C174" s="5">
        <f t="shared" si="2"/>
        <v>12.01</v>
      </c>
      <c r="D174" t="s">
        <v>130</v>
      </c>
      <c r="E174" t="s">
        <v>130</v>
      </c>
      <c r="F174" s="55">
        <v>2.1000000000000001E-2</v>
      </c>
      <c r="G174" s="55">
        <v>4.1442786069651745E-2</v>
      </c>
      <c r="H174" s="55">
        <v>6.2587064676616913E-2</v>
      </c>
      <c r="I174" s="55" t="s">
        <v>130</v>
      </c>
      <c r="J174" s="55">
        <v>0.1281592039800995</v>
      </c>
      <c r="K174" s="55" t="s">
        <v>130</v>
      </c>
      <c r="L174" s="55" t="s">
        <v>130</v>
      </c>
      <c r="M174" s="55" t="s">
        <v>130</v>
      </c>
      <c r="N174" s="55" t="s">
        <v>130</v>
      </c>
      <c r="O174" s="55" t="s">
        <v>130</v>
      </c>
      <c r="P174" s="55" t="s">
        <v>173</v>
      </c>
      <c r="Z174" s="2"/>
      <c r="AA174" s="2"/>
      <c r="AB174" s="2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</row>
    <row r="175" spans="1:40" ht="13" x14ac:dyDescent="0.3">
      <c r="A175" t="s">
        <v>129</v>
      </c>
      <c r="B175" s="5">
        <v>2.02</v>
      </c>
      <c r="C175" s="5">
        <f t="shared" si="2"/>
        <v>12.02</v>
      </c>
      <c r="D175" t="s">
        <v>130</v>
      </c>
      <c r="E175" t="s">
        <v>130</v>
      </c>
      <c r="F175" s="55">
        <v>2.1000000000000001E-2</v>
      </c>
      <c r="G175" s="55">
        <v>4.123762376237624E-2</v>
      </c>
      <c r="H175" s="55">
        <v>6.2277227722772277E-2</v>
      </c>
      <c r="I175" s="55" t="s">
        <v>130</v>
      </c>
      <c r="J175" s="55">
        <v>0.12752475247524753</v>
      </c>
      <c r="K175" s="55" t="s">
        <v>130</v>
      </c>
      <c r="L175" s="55" t="s">
        <v>130</v>
      </c>
      <c r="M175" s="55" t="s">
        <v>130</v>
      </c>
      <c r="N175" s="55" t="s">
        <v>130</v>
      </c>
      <c r="O175" s="55" t="s">
        <v>130</v>
      </c>
      <c r="P175" s="55" t="s">
        <v>173</v>
      </c>
      <c r="Z175" s="2"/>
      <c r="AA175" s="2"/>
      <c r="AB175" s="2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</row>
    <row r="176" spans="1:40" ht="13" x14ac:dyDescent="0.3">
      <c r="A176" t="s">
        <v>129</v>
      </c>
      <c r="B176" s="5">
        <v>2.0299999999999998</v>
      </c>
      <c r="C176" s="5">
        <f t="shared" si="2"/>
        <v>12.03</v>
      </c>
      <c r="D176" t="s">
        <v>130</v>
      </c>
      <c r="E176" t="s">
        <v>130</v>
      </c>
      <c r="F176" s="55">
        <v>2.1000000000000001E-2</v>
      </c>
      <c r="G176" s="55">
        <v>4.1034482758620691E-2</v>
      </c>
      <c r="H176" s="55">
        <v>6.1970443349753698E-2</v>
      </c>
      <c r="I176" s="55" t="s">
        <v>130</v>
      </c>
      <c r="J176" s="55">
        <v>0.12689655172413794</v>
      </c>
      <c r="K176" s="55" t="s">
        <v>130</v>
      </c>
      <c r="L176" s="55" t="s">
        <v>130</v>
      </c>
      <c r="M176" s="55" t="s">
        <v>130</v>
      </c>
      <c r="N176" s="55" t="s">
        <v>130</v>
      </c>
      <c r="O176" s="55" t="s">
        <v>130</v>
      </c>
      <c r="P176" s="55" t="s">
        <v>173</v>
      </c>
      <c r="Z176" s="2"/>
      <c r="AA176" s="2"/>
      <c r="AB176" s="2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</row>
    <row r="177" spans="1:40" ht="13" x14ac:dyDescent="0.3">
      <c r="A177" t="s">
        <v>129</v>
      </c>
      <c r="B177" s="5">
        <v>2.04</v>
      </c>
      <c r="C177" s="5">
        <f t="shared" si="2"/>
        <v>12.04</v>
      </c>
      <c r="D177" t="s">
        <v>130</v>
      </c>
      <c r="E177" t="s">
        <v>130</v>
      </c>
      <c r="F177" s="55">
        <v>2.1000000000000001E-2</v>
      </c>
      <c r="G177" s="55">
        <v>4.0833333333333333E-2</v>
      </c>
      <c r="H177" s="55">
        <v>6.1666666666666661E-2</v>
      </c>
      <c r="I177" s="55" t="s">
        <v>130</v>
      </c>
      <c r="J177" s="55">
        <v>0.12627450980392158</v>
      </c>
      <c r="K177" s="55" t="s">
        <v>130</v>
      </c>
      <c r="L177" s="55" t="s">
        <v>130</v>
      </c>
      <c r="M177" s="55" t="s">
        <v>130</v>
      </c>
      <c r="N177" s="55" t="s">
        <v>130</v>
      </c>
      <c r="O177" s="55" t="s">
        <v>130</v>
      </c>
      <c r="P177" s="55" t="s">
        <v>173</v>
      </c>
      <c r="Z177" s="2"/>
      <c r="AA177" s="2"/>
      <c r="AB177" s="2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</row>
    <row r="178" spans="1:40" ht="13" x14ac:dyDescent="0.3">
      <c r="A178" t="s">
        <v>129</v>
      </c>
      <c r="B178" s="5">
        <v>2.0499999999999998</v>
      </c>
      <c r="C178" s="5">
        <f t="shared" si="2"/>
        <v>12.05</v>
      </c>
      <c r="D178" t="s">
        <v>130</v>
      </c>
      <c r="E178" t="s">
        <v>130</v>
      </c>
      <c r="F178" s="55">
        <v>2.1000000000000001E-2</v>
      </c>
      <c r="G178" s="55">
        <v>4.0634146341463416E-2</v>
      </c>
      <c r="H178" s="55">
        <v>6.1365853658536591E-2</v>
      </c>
      <c r="I178" s="55" t="s">
        <v>130</v>
      </c>
      <c r="J178" s="55">
        <v>0.12565853658536585</v>
      </c>
      <c r="K178" s="55" t="s">
        <v>130</v>
      </c>
      <c r="L178" s="55" t="s">
        <v>130</v>
      </c>
      <c r="M178" s="55" t="s">
        <v>130</v>
      </c>
      <c r="N178" s="55" t="s">
        <v>130</v>
      </c>
      <c r="O178" s="55" t="s">
        <v>130</v>
      </c>
      <c r="P178" s="55" t="s">
        <v>173</v>
      </c>
      <c r="Z178" s="2"/>
      <c r="AA178" s="2"/>
      <c r="AB178" s="2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</row>
    <row r="179" spans="1:40" ht="13" x14ac:dyDescent="0.3">
      <c r="A179" t="s">
        <v>129</v>
      </c>
      <c r="B179" s="5">
        <v>2.06</v>
      </c>
      <c r="C179" s="5">
        <f t="shared" si="2"/>
        <v>12.06</v>
      </c>
      <c r="D179" t="s">
        <v>130</v>
      </c>
      <c r="E179" t="s">
        <v>130</v>
      </c>
      <c r="F179" s="55">
        <v>2.1000000000000001E-2</v>
      </c>
      <c r="G179" s="55">
        <v>4.0436893203883495E-2</v>
      </c>
      <c r="H179" s="55">
        <v>6.1067961165048541E-2</v>
      </c>
      <c r="I179" s="55" t="s">
        <v>130</v>
      </c>
      <c r="J179" s="55">
        <v>0.12504854368932039</v>
      </c>
      <c r="K179" s="55" t="s">
        <v>130</v>
      </c>
      <c r="L179" s="55" t="s">
        <v>130</v>
      </c>
      <c r="M179" s="55" t="s">
        <v>130</v>
      </c>
      <c r="N179" s="55" t="s">
        <v>130</v>
      </c>
      <c r="O179" s="55" t="s">
        <v>130</v>
      </c>
      <c r="P179" s="55" t="s">
        <v>173</v>
      </c>
      <c r="Z179" s="2"/>
      <c r="AA179" s="2"/>
      <c r="AB179" s="2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</row>
    <row r="180" spans="1:40" ht="13" x14ac:dyDescent="0.3">
      <c r="A180" t="s">
        <v>129</v>
      </c>
      <c r="B180" s="5">
        <v>2.0699999999999998</v>
      </c>
      <c r="C180" s="5">
        <f t="shared" si="2"/>
        <v>12.07</v>
      </c>
      <c r="D180" t="s">
        <v>130</v>
      </c>
      <c r="E180" t="s">
        <v>130</v>
      </c>
      <c r="F180" s="55">
        <v>2.1000000000000001E-2</v>
      </c>
      <c r="G180" s="55">
        <v>4.024154589371981E-2</v>
      </c>
      <c r="H180" s="55">
        <v>6.0772946859903386E-2</v>
      </c>
      <c r="I180" s="55" t="s">
        <v>130</v>
      </c>
      <c r="J180" s="55">
        <v>0.12444444444444445</v>
      </c>
      <c r="K180" s="55" t="s">
        <v>130</v>
      </c>
      <c r="L180" s="55" t="s">
        <v>130</v>
      </c>
      <c r="M180" s="55" t="s">
        <v>130</v>
      </c>
      <c r="N180" s="55" t="s">
        <v>130</v>
      </c>
      <c r="O180" s="55" t="s">
        <v>130</v>
      </c>
      <c r="P180" s="55" t="s">
        <v>173</v>
      </c>
      <c r="Z180" s="2"/>
      <c r="AA180" s="2"/>
      <c r="AB180" s="2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</row>
    <row r="181" spans="1:40" ht="13" x14ac:dyDescent="0.3">
      <c r="A181" t="s">
        <v>129</v>
      </c>
      <c r="B181" s="5">
        <v>2.08</v>
      </c>
      <c r="C181" s="5">
        <f t="shared" si="2"/>
        <v>12.08</v>
      </c>
      <c r="D181" t="s">
        <v>130</v>
      </c>
      <c r="E181" t="s">
        <v>130</v>
      </c>
      <c r="F181" s="55">
        <v>2.1000000000000001E-2</v>
      </c>
      <c r="G181" s="55">
        <v>4.0048076923076922E-2</v>
      </c>
      <c r="H181" s="55">
        <v>6.0480769230769227E-2</v>
      </c>
      <c r="I181" s="55" t="s">
        <v>130</v>
      </c>
      <c r="J181" s="55">
        <v>0.12384615384615384</v>
      </c>
      <c r="K181" s="55" t="s">
        <v>130</v>
      </c>
      <c r="L181" s="55" t="s">
        <v>130</v>
      </c>
      <c r="M181" s="55" t="s">
        <v>130</v>
      </c>
      <c r="N181" s="55" t="s">
        <v>130</v>
      </c>
      <c r="O181" s="55" t="s">
        <v>130</v>
      </c>
      <c r="P181" s="55" t="s">
        <v>173</v>
      </c>
      <c r="Z181" s="2"/>
      <c r="AA181" s="2"/>
      <c r="AB181" s="2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</row>
    <row r="182" spans="1:40" ht="13" x14ac:dyDescent="0.3">
      <c r="A182" t="s">
        <v>129</v>
      </c>
      <c r="B182" s="5">
        <v>2.09</v>
      </c>
      <c r="C182" s="5">
        <f t="shared" si="2"/>
        <v>12.09</v>
      </c>
      <c r="D182" t="s">
        <v>130</v>
      </c>
      <c r="E182" t="s">
        <v>130</v>
      </c>
      <c r="F182" s="55">
        <v>2.1000000000000001E-2</v>
      </c>
      <c r="G182" s="55">
        <v>3.9856459330143541E-2</v>
      </c>
      <c r="H182" s="55">
        <v>6.0191387559808615E-2</v>
      </c>
      <c r="I182" s="55" t="s">
        <v>130</v>
      </c>
      <c r="J182" s="55">
        <v>0.12325358851674642</v>
      </c>
      <c r="K182" s="55" t="s">
        <v>130</v>
      </c>
      <c r="L182" s="55" t="s">
        <v>130</v>
      </c>
      <c r="M182" s="55" t="s">
        <v>130</v>
      </c>
      <c r="N182" s="55" t="s">
        <v>130</v>
      </c>
      <c r="O182" s="55" t="s">
        <v>130</v>
      </c>
      <c r="P182" s="55" t="s">
        <v>173</v>
      </c>
      <c r="Z182" s="2"/>
      <c r="AA182" s="2"/>
      <c r="AB182" s="2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</row>
    <row r="183" spans="1:40" ht="13" x14ac:dyDescent="0.3">
      <c r="A183" t="s">
        <v>129</v>
      </c>
      <c r="B183" s="5">
        <v>2.1</v>
      </c>
      <c r="C183" s="5">
        <f t="shared" si="2"/>
        <v>12.1</v>
      </c>
      <c r="D183" t="s">
        <v>130</v>
      </c>
      <c r="E183" t="s">
        <v>130</v>
      </c>
      <c r="F183" s="55">
        <v>2.1000000000000001E-2</v>
      </c>
      <c r="G183" s="55">
        <v>3.9666666666666663E-2</v>
      </c>
      <c r="H183" s="55">
        <v>5.9904761904761898E-2</v>
      </c>
      <c r="I183" s="55" t="s">
        <v>130</v>
      </c>
      <c r="J183" s="55">
        <v>0.12266666666666666</v>
      </c>
      <c r="K183" s="55" t="s">
        <v>130</v>
      </c>
      <c r="L183" s="55" t="s">
        <v>130</v>
      </c>
      <c r="M183" s="55" t="s">
        <v>130</v>
      </c>
      <c r="N183" s="55" t="s">
        <v>130</v>
      </c>
      <c r="O183" s="55" t="s">
        <v>130</v>
      </c>
      <c r="P183" s="55" t="s">
        <v>173</v>
      </c>
      <c r="Z183" s="2"/>
      <c r="AA183" s="2"/>
      <c r="AB183" s="2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</row>
    <row r="184" spans="1:40" ht="13" x14ac:dyDescent="0.3">
      <c r="A184" t="s">
        <v>129</v>
      </c>
      <c r="B184" s="5">
        <v>2.11</v>
      </c>
      <c r="C184" s="5">
        <f t="shared" si="2"/>
        <v>12.11</v>
      </c>
      <c r="D184" t="s">
        <v>130</v>
      </c>
      <c r="E184" t="s">
        <v>130</v>
      </c>
      <c r="F184" s="55">
        <v>2.1000000000000001E-2</v>
      </c>
      <c r="G184" s="55">
        <v>3.947867298578199E-2</v>
      </c>
      <c r="H184" s="55">
        <v>5.962085308056872E-2</v>
      </c>
      <c r="I184" s="55" t="s">
        <v>130</v>
      </c>
      <c r="J184" s="55">
        <v>0.12208530805687204</v>
      </c>
      <c r="K184" s="55" t="s">
        <v>130</v>
      </c>
      <c r="L184" s="55" t="s">
        <v>130</v>
      </c>
      <c r="M184" s="55" t="s">
        <v>130</v>
      </c>
      <c r="N184" s="55" t="s">
        <v>130</v>
      </c>
      <c r="O184" s="55" t="s">
        <v>130</v>
      </c>
      <c r="P184" s="55" t="s">
        <v>173</v>
      </c>
      <c r="Z184" s="2"/>
      <c r="AA184" s="2"/>
      <c r="AB184" s="2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</row>
    <row r="185" spans="1:40" ht="13" x14ac:dyDescent="0.3">
      <c r="A185" t="s">
        <v>129</v>
      </c>
      <c r="B185" s="5">
        <v>2.12</v>
      </c>
      <c r="C185" s="5">
        <f t="shared" si="2"/>
        <v>12.12</v>
      </c>
      <c r="D185" t="s">
        <v>130</v>
      </c>
      <c r="E185" t="s">
        <v>130</v>
      </c>
      <c r="F185" s="55">
        <v>2.1000000000000001E-2</v>
      </c>
      <c r="G185" s="55">
        <v>3.929245283018868E-2</v>
      </c>
      <c r="H185" s="55">
        <v>5.9339622641509431E-2</v>
      </c>
      <c r="I185" s="55" t="s">
        <v>130</v>
      </c>
      <c r="J185" s="55">
        <v>0.12150943396226414</v>
      </c>
      <c r="K185" s="55" t="s">
        <v>130</v>
      </c>
      <c r="L185" s="55" t="s">
        <v>130</v>
      </c>
      <c r="M185" s="55" t="s">
        <v>130</v>
      </c>
      <c r="N185" s="55" t="s">
        <v>130</v>
      </c>
      <c r="O185" s="55" t="s">
        <v>130</v>
      </c>
      <c r="P185" s="55" t="s">
        <v>173</v>
      </c>
      <c r="Z185" s="2"/>
      <c r="AA185" s="2"/>
      <c r="AB185" s="2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</row>
    <row r="186" spans="1:40" ht="13" x14ac:dyDescent="0.3">
      <c r="A186" t="s">
        <v>129</v>
      </c>
      <c r="B186" s="5">
        <v>2.13</v>
      </c>
      <c r="C186" s="5">
        <f t="shared" si="2"/>
        <v>12.13</v>
      </c>
      <c r="D186" t="s">
        <v>130</v>
      </c>
      <c r="E186" t="s">
        <v>130</v>
      </c>
      <c r="F186" s="55">
        <v>2.1000000000000001E-2</v>
      </c>
      <c r="G186" s="55">
        <v>3.9107981220657277E-2</v>
      </c>
      <c r="H186" s="55">
        <v>5.9061032863849769E-2</v>
      </c>
      <c r="I186" s="55" t="s">
        <v>130</v>
      </c>
      <c r="J186" s="55">
        <v>0.12093896713615024</v>
      </c>
      <c r="K186" s="55" t="s">
        <v>130</v>
      </c>
      <c r="L186" s="55" t="s">
        <v>130</v>
      </c>
      <c r="M186" s="55" t="s">
        <v>130</v>
      </c>
      <c r="N186" s="55" t="s">
        <v>130</v>
      </c>
      <c r="O186" s="55" t="s">
        <v>130</v>
      </c>
      <c r="P186" s="55" t="s">
        <v>173</v>
      </c>
      <c r="Z186" s="2"/>
      <c r="AA186" s="2"/>
      <c r="AB186" s="2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</row>
    <row r="187" spans="1:40" ht="13" x14ac:dyDescent="0.3">
      <c r="A187" t="s">
        <v>129</v>
      </c>
      <c r="B187" s="5">
        <v>2.14</v>
      </c>
      <c r="C187" s="5">
        <f t="shared" si="2"/>
        <v>12.14</v>
      </c>
      <c r="D187" t="s">
        <v>130</v>
      </c>
      <c r="E187" t="s">
        <v>130</v>
      </c>
      <c r="F187" s="55">
        <v>2.1000000000000001E-2</v>
      </c>
      <c r="G187" s="55">
        <v>3.8925233644859808E-2</v>
      </c>
      <c r="H187" s="55">
        <v>5.878504672897196E-2</v>
      </c>
      <c r="I187" s="55" t="s">
        <v>130</v>
      </c>
      <c r="J187" s="55">
        <v>0.12037383177570092</v>
      </c>
      <c r="K187" s="55" t="s">
        <v>130</v>
      </c>
      <c r="L187" s="55" t="s">
        <v>130</v>
      </c>
      <c r="M187" s="55" t="s">
        <v>130</v>
      </c>
      <c r="N187" s="55" t="s">
        <v>130</v>
      </c>
      <c r="O187" s="55" t="s">
        <v>130</v>
      </c>
      <c r="P187" s="55" t="s">
        <v>173</v>
      </c>
      <c r="Z187" s="2"/>
      <c r="AA187" s="2"/>
      <c r="AB187" s="2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</row>
    <row r="188" spans="1:40" ht="13" x14ac:dyDescent="0.3">
      <c r="A188" t="s">
        <v>129</v>
      </c>
      <c r="B188" s="5">
        <v>2.15</v>
      </c>
      <c r="C188" s="5">
        <f t="shared" si="2"/>
        <v>12.15</v>
      </c>
      <c r="D188" t="s">
        <v>130</v>
      </c>
      <c r="E188" t="s">
        <v>130</v>
      </c>
      <c r="F188" s="55">
        <v>2.1000000000000001E-2</v>
      </c>
      <c r="G188" s="55">
        <v>3.8744186046511628E-2</v>
      </c>
      <c r="H188" s="55">
        <v>5.8511627906976747E-2</v>
      </c>
      <c r="I188" s="55" t="s">
        <v>130</v>
      </c>
      <c r="J188" s="55">
        <v>0.11981395348837209</v>
      </c>
      <c r="K188" s="55" t="s">
        <v>130</v>
      </c>
      <c r="L188" s="55" t="s">
        <v>130</v>
      </c>
      <c r="M188" s="55" t="s">
        <v>130</v>
      </c>
      <c r="N188" s="55" t="s">
        <v>130</v>
      </c>
      <c r="O188" s="55" t="s">
        <v>130</v>
      </c>
      <c r="P188" s="55" t="s">
        <v>173</v>
      </c>
      <c r="Z188" s="2"/>
      <c r="AA188" s="2"/>
      <c r="AB188" s="2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</row>
    <row r="189" spans="1:40" ht="13" x14ac:dyDescent="0.3">
      <c r="A189" t="s">
        <v>129</v>
      </c>
      <c r="B189" s="5">
        <v>2.16</v>
      </c>
      <c r="C189" s="5">
        <f t="shared" si="2"/>
        <v>12.16</v>
      </c>
      <c r="D189" t="s">
        <v>130</v>
      </c>
      <c r="E189" t="s">
        <v>130</v>
      </c>
      <c r="F189" s="55">
        <v>2.1000000000000001E-2</v>
      </c>
      <c r="G189" s="55">
        <v>3.8564814814814809E-2</v>
      </c>
      <c r="H189" s="55">
        <v>5.8240740740740732E-2</v>
      </c>
      <c r="I189" s="55" t="s">
        <v>130</v>
      </c>
      <c r="J189" s="55">
        <v>0.11925925925925925</v>
      </c>
      <c r="K189" s="55" t="s">
        <v>130</v>
      </c>
      <c r="L189" s="55" t="s">
        <v>130</v>
      </c>
      <c r="M189" s="55" t="s">
        <v>130</v>
      </c>
      <c r="N189" s="55" t="s">
        <v>130</v>
      </c>
      <c r="O189" s="55" t="s">
        <v>130</v>
      </c>
      <c r="P189" s="55" t="s">
        <v>173</v>
      </c>
      <c r="Z189" s="2"/>
      <c r="AA189" s="2"/>
      <c r="AB189" s="2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</row>
    <row r="190" spans="1:40" ht="13" x14ac:dyDescent="0.3">
      <c r="A190" t="s">
        <v>129</v>
      </c>
      <c r="B190" s="5">
        <v>2.17</v>
      </c>
      <c r="C190" s="5">
        <f t="shared" si="2"/>
        <v>12.17</v>
      </c>
      <c r="D190" t="s">
        <v>130</v>
      </c>
      <c r="E190" t="s">
        <v>130</v>
      </c>
      <c r="F190" s="55">
        <v>2.1000000000000001E-2</v>
      </c>
      <c r="G190" s="55">
        <v>3.8387096774193552E-2</v>
      </c>
      <c r="H190" s="55">
        <v>5.7972350230414749E-2</v>
      </c>
      <c r="I190" s="55" t="s">
        <v>130</v>
      </c>
      <c r="J190" s="55">
        <v>0.11870967741935484</v>
      </c>
      <c r="K190" s="55" t="s">
        <v>130</v>
      </c>
      <c r="L190" s="55" t="s">
        <v>130</v>
      </c>
      <c r="M190" s="55" t="s">
        <v>130</v>
      </c>
      <c r="N190" s="55" t="s">
        <v>130</v>
      </c>
      <c r="O190" s="55" t="s">
        <v>130</v>
      </c>
      <c r="P190" s="55" t="s">
        <v>173</v>
      </c>
      <c r="Z190" s="2"/>
      <c r="AA190" s="2"/>
      <c r="AB190" s="2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</row>
    <row r="191" spans="1:40" ht="13" x14ac:dyDescent="0.3">
      <c r="A191" t="s">
        <v>129</v>
      </c>
      <c r="B191" s="5">
        <v>2.1800000000000002</v>
      </c>
      <c r="C191" s="5">
        <f t="shared" si="2"/>
        <v>12.18</v>
      </c>
      <c r="D191" t="s">
        <v>130</v>
      </c>
      <c r="E191" t="s">
        <v>130</v>
      </c>
      <c r="F191" s="55">
        <v>2.1000000000000001E-2</v>
      </c>
      <c r="G191" s="55">
        <v>3.8211009174311923E-2</v>
      </c>
      <c r="H191" s="55">
        <v>5.7706422018348615E-2</v>
      </c>
      <c r="I191" s="55" t="s">
        <v>130</v>
      </c>
      <c r="J191" s="55">
        <v>0.11816513761467889</v>
      </c>
      <c r="K191" s="55" t="s">
        <v>130</v>
      </c>
      <c r="L191" s="55" t="s">
        <v>130</v>
      </c>
      <c r="M191" s="55" t="s">
        <v>130</v>
      </c>
      <c r="N191" s="55" t="s">
        <v>130</v>
      </c>
      <c r="O191" s="55" t="s">
        <v>130</v>
      </c>
      <c r="P191" s="55" t="s">
        <v>173</v>
      </c>
      <c r="Z191" s="2"/>
      <c r="AA191" s="2"/>
      <c r="AB191" s="2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</row>
    <row r="192" spans="1:40" ht="13" x14ac:dyDescent="0.3">
      <c r="A192" t="s">
        <v>129</v>
      </c>
      <c r="B192" s="5">
        <v>2.19</v>
      </c>
      <c r="C192" s="5">
        <f t="shared" si="2"/>
        <v>12.19</v>
      </c>
      <c r="D192" t="s">
        <v>130</v>
      </c>
      <c r="E192" t="s">
        <v>130</v>
      </c>
      <c r="F192" s="55">
        <v>2.1000000000000001E-2</v>
      </c>
      <c r="G192" s="55">
        <v>3.8036529680365298E-2</v>
      </c>
      <c r="H192" s="55">
        <v>5.7442922374429224E-2</v>
      </c>
      <c r="I192" s="55" t="s">
        <v>130</v>
      </c>
      <c r="J192" s="55">
        <v>0.11762557077625571</v>
      </c>
      <c r="K192" s="55" t="s">
        <v>130</v>
      </c>
      <c r="L192" s="55" t="s">
        <v>130</v>
      </c>
      <c r="M192" s="55" t="s">
        <v>130</v>
      </c>
      <c r="N192" s="55" t="s">
        <v>130</v>
      </c>
      <c r="O192" s="55" t="s">
        <v>130</v>
      </c>
      <c r="P192" s="55" t="s">
        <v>173</v>
      </c>
      <c r="Z192" s="2"/>
      <c r="AA192" s="2"/>
      <c r="AB192" s="2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</row>
    <row r="193" spans="1:40" ht="13" x14ac:dyDescent="0.3">
      <c r="A193" t="s">
        <v>129</v>
      </c>
      <c r="B193" s="5">
        <v>2.2000000000000002</v>
      </c>
      <c r="C193" s="5">
        <f t="shared" si="2"/>
        <v>12.2</v>
      </c>
      <c r="D193" t="s">
        <v>130</v>
      </c>
      <c r="E193" t="s">
        <v>130</v>
      </c>
      <c r="F193" s="55">
        <v>2.1000000000000001E-2</v>
      </c>
      <c r="G193" s="55">
        <v>3.7863636363636363E-2</v>
      </c>
      <c r="H193" s="55">
        <v>5.7181818181818174E-2</v>
      </c>
      <c r="I193" s="55" t="s">
        <v>130</v>
      </c>
      <c r="J193" s="55">
        <v>0.11709090909090908</v>
      </c>
      <c r="K193" s="55" t="s">
        <v>130</v>
      </c>
      <c r="L193" s="55" t="s">
        <v>130</v>
      </c>
      <c r="M193" s="55" t="s">
        <v>130</v>
      </c>
      <c r="N193" s="55" t="s">
        <v>130</v>
      </c>
      <c r="O193" s="55" t="s">
        <v>130</v>
      </c>
      <c r="P193" s="55" t="s">
        <v>173</v>
      </c>
      <c r="Z193" s="2"/>
      <c r="AA193" s="2"/>
      <c r="AB193" s="2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</row>
    <row r="194" spans="1:40" ht="13" x14ac:dyDescent="0.3">
      <c r="A194" t="s">
        <v>129</v>
      </c>
      <c r="B194" s="5">
        <v>2.21</v>
      </c>
      <c r="C194" s="5">
        <f t="shared" si="2"/>
        <v>12.21</v>
      </c>
      <c r="D194" t="s">
        <v>130</v>
      </c>
      <c r="E194" t="s">
        <v>130</v>
      </c>
      <c r="F194" s="55">
        <v>2.1000000000000001E-2</v>
      </c>
      <c r="G194" s="55">
        <v>3.7692307692307692E-2</v>
      </c>
      <c r="H194" s="55">
        <v>5.6923076923076923E-2</v>
      </c>
      <c r="I194" s="55" t="s">
        <v>130</v>
      </c>
      <c r="J194" s="55">
        <v>0.11656108597285068</v>
      </c>
      <c r="K194" s="55" t="s">
        <v>130</v>
      </c>
      <c r="L194" s="55" t="s">
        <v>130</v>
      </c>
      <c r="M194" s="55" t="s">
        <v>130</v>
      </c>
      <c r="N194" s="55" t="s">
        <v>130</v>
      </c>
      <c r="O194" s="55" t="s">
        <v>130</v>
      </c>
      <c r="P194" s="55" t="s">
        <v>173</v>
      </c>
      <c r="Z194" s="2"/>
      <c r="AA194" s="2"/>
      <c r="AB194" s="2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</row>
    <row r="195" spans="1:40" ht="13" x14ac:dyDescent="0.3">
      <c r="A195" t="s">
        <v>129</v>
      </c>
      <c r="B195" s="5">
        <v>2.2200000000000002</v>
      </c>
      <c r="C195" s="5">
        <f t="shared" si="2"/>
        <v>12.22</v>
      </c>
      <c r="D195" t="s">
        <v>130</v>
      </c>
      <c r="E195" t="s">
        <v>130</v>
      </c>
      <c r="F195" s="55">
        <v>2.1000000000000001E-2</v>
      </c>
      <c r="G195" s="55">
        <v>3.7522522522522521E-2</v>
      </c>
      <c r="H195" s="55">
        <v>5.6666666666666657E-2</v>
      </c>
      <c r="I195" s="55" t="s">
        <v>130</v>
      </c>
      <c r="J195" s="55">
        <v>0.11603603603603603</v>
      </c>
      <c r="K195" s="55" t="s">
        <v>130</v>
      </c>
      <c r="L195" s="55" t="s">
        <v>130</v>
      </c>
      <c r="M195" s="55" t="s">
        <v>130</v>
      </c>
      <c r="N195" s="55" t="s">
        <v>130</v>
      </c>
      <c r="O195" s="55" t="s">
        <v>130</v>
      </c>
      <c r="P195" s="55" t="s">
        <v>173</v>
      </c>
      <c r="Z195" s="2"/>
      <c r="AA195" s="2"/>
      <c r="AB195" s="2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</row>
    <row r="196" spans="1:40" ht="13" x14ac:dyDescent="0.3">
      <c r="A196" t="s">
        <v>129</v>
      </c>
      <c r="B196" s="5">
        <v>2.23</v>
      </c>
      <c r="C196" s="5">
        <f t="shared" si="2"/>
        <v>12.23</v>
      </c>
      <c r="D196" t="s">
        <v>130</v>
      </c>
      <c r="E196" t="s">
        <v>130</v>
      </c>
      <c r="F196" s="55">
        <v>2.1000000000000001E-2</v>
      </c>
      <c r="G196" s="55">
        <v>3.7354260089686099E-2</v>
      </c>
      <c r="H196" s="55">
        <v>5.6412556053811659E-2</v>
      </c>
      <c r="I196" s="55" t="s">
        <v>130</v>
      </c>
      <c r="J196" s="55">
        <v>0.11551569506726457</v>
      </c>
      <c r="K196" s="55" t="s">
        <v>130</v>
      </c>
      <c r="L196" s="55" t="s">
        <v>130</v>
      </c>
      <c r="M196" s="55" t="s">
        <v>130</v>
      </c>
      <c r="N196" s="55" t="s">
        <v>130</v>
      </c>
      <c r="O196" s="55" t="s">
        <v>130</v>
      </c>
      <c r="P196" s="55" t="s">
        <v>173</v>
      </c>
      <c r="Z196" s="2"/>
      <c r="AA196" s="2"/>
      <c r="AB196" s="2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</row>
    <row r="197" spans="1:40" ht="13" x14ac:dyDescent="0.3">
      <c r="A197" t="s">
        <v>129</v>
      </c>
      <c r="B197" s="5">
        <v>2.2400000000000002</v>
      </c>
      <c r="C197" s="5">
        <f t="shared" si="2"/>
        <v>12.24</v>
      </c>
      <c r="D197" t="s">
        <v>130</v>
      </c>
      <c r="E197" t="s">
        <v>130</v>
      </c>
      <c r="F197" s="55">
        <v>2.1000000000000001E-2</v>
      </c>
      <c r="G197" s="55">
        <v>3.7187499999999998E-2</v>
      </c>
      <c r="H197" s="55">
        <v>5.6160714285714279E-2</v>
      </c>
      <c r="I197" s="55" t="s">
        <v>130</v>
      </c>
      <c r="J197" s="55">
        <v>0.11499999999999999</v>
      </c>
      <c r="K197" s="55" t="s">
        <v>130</v>
      </c>
      <c r="L197" s="55" t="s">
        <v>130</v>
      </c>
      <c r="M197" s="55" t="s">
        <v>130</v>
      </c>
      <c r="N197" s="55" t="s">
        <v>130</v>
      </c>
      <c r="O197" s="55" t="s">
        <v>130</v>
      </c>
      <c r="P197" s="55" t="s">
        <v>173</v>
      </c>
      <c r="Z197" s="2"/>
      <c r="AA197" s="2"/>
      <c r="AB197" s="2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</row>
    <row r="198" spans="1:40" ht="13" x14ac:dyDescent="0.3">
      <c r="A198" t="s">
        <v>129</v>
      </c>
      <c r="B198" s="5">
        <v>2.25</v>
      </c>
      <c r="C198" s="5">
        <f t="shared" si="2"/>
        <v>12.25</v>
      </c>
      <c r="D198" t="s">
        <v>130</v>
      </c>
      <c r="E198" t="s">
        <v>130</v>
      </c>
      <c r="F198" s="55">
        <v>2.1000000000000001E-2</v>
      </c>
      <c r="G198" s="55">
        <v>3.702222222222222E-2</v>
      </c>
      <c r="H198" s="55">
        <v>5.5911111111111106E-2</v>
      </c>
      <c r="I198" s="55" t="s">
        <v>130</v>
      </c>
      <c r="J198" s="55">
        <v>0.11448888888888889</v>
      </c>
      <c r="K198" s="55" t="s">
        <v>130</v>
      </c>
      <c r="L198" s="55" t="s">
        <v>130</v>
      </c>
      <c r="M198" s="55" t="s">
        <v>130</v>
      </c>
      <c r="N198" s="55" t="s">
        <v>130</v>
      </c>
      <c r="O198" s="55" t="s">
        <v>130</v>
      </c>
      <c r="P198" s="55" t="s">
        <v>173</v>
      </c>
      <c r="Z198" s="2"/>
      <c r="AA198" s="2"/>
      <c r="AB198" s="2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</row>
    <row r="199" spans="1:40" ht="13" x14ac:dyDescent="0.3">
      <c r="A199" t="s">
        <v>129</v>
      </c>
      <c r="B199" s="5">
        <v>2.2599999999999998</v>
      </c>
      <c r="C199" s="5">
        <f t="shared" ref="C199:C262" si="3">VALUE(SUBSTITUTE(1&amp;B199," ",""))</f>
        <v>12.26</v>
      </c>
      <c r="D199" t="s">
        <v>130</v>
      </c>
      <c r="E199" t="s">
        <v>130</v>
      </c>
      <c r="F199" s="55">
        <v>2.1000000000000001E-2</v>
      </c>
      <c r="G199" s="55">
        <v>3.6858407079646022E-2</v>
      </c>
      <c r="H199" s="55">
        <v>5.5663716814159298E-2</v>
      </c>
      <c r="I199" s="55" t="s">
        <v>130</v>
      </c>
      <c r="J199" s="55">
        <v>0.11398230088495576</v>
      </c>
      <c r="K199" s="55" t="s">
        <v>130</v>
      </c>
      <c r="L199" s="55" t="s">
        <v>130</v>
      </c>
      <c r="M199" s="55" t="s">
        <v>130</v>
      </c>
      <c r="N199" s="55" t="s">
        <v>130</v>
      </c>
      <c r="O199" s="55" t="s">
        <v>130</v>
      </c>
      <c r="P199" s="55" t="s">
        <v>173</v>
      </c>
      <c r="Z199" s="2"/>
      <c r="AA199" s="2"/>
      <c r="AB199" s="2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</row>
    <row r="200" spans="1:40" ht="13" x14ac:dyDescent="0.3">
      <c r="A200" t="s">
        <v>129</v>
      </c>
      <c r="B200" s="5">
        <v>2.27</v>
      </c>
      <c r="C200" s="5">
        <f t="shared" si="3"/>
        <v>12.27</v>
      </c>
      <c r="D200" t="s">
        <v>130</v>
      </c>
      <c r="E200" t="s">
        <v>130</v>
      </c>
      <c r="F200" s="55">
        <v>2.1000000000000001E-2</v>
      </c>
      <c r="G200" s="55">
        <v>3.6696035242290745E-2</v>
      </c>
      <c r="H200" s="55">
        <v>5.5418502202643168E-2</v>
      </c>
      <c r="I200" s="55" t="s">
        <v>130</v>
      </c>
      <c r="J200" s="55">
        <v>0.11348017621145375</v>
      </c>
      <c r="K200" s="55" t="s">
        <v>130</v>
      </c>
      <c r="L200" s="55" t="s">
        <v>130</v>
      </c>
      <c r="M200" s="55" t="s">
        <v>130</v>
      </c>
      <c r="N200" s="55" t="s">
        <v>130</v>
      </c>
      <c r="O200" s="55" t="s">
        <v>130</v>
      </c>
      <c r="P200" s="55" t="s">
        <v>173</v>
      </c>
      <c r="Z200" s="2"/>
      <c r="AA200" s="2"/>
      <c r="AB200" s="2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</row>
    <row r="201" spans="1:40" ht="13" x14ac:dyDescent="0.3">
      <c r="A201" t="s">
        <v>129</v>
      </c>
      <c r="B201" s="5">
        <v>2.2799999999999998</v>
      </c>
      <c r="C201" s="5">
        <f t="shared" si="3"/>
        <v>12.28</v>
      </c>
      <c r="D201" t="s">
        <v>130</v>
      </c>
      <c r="E201" t="s">
        <v>130</v>
      </c>
      <c r="F201" s="55">
        <v>2.1000000000000001E-2</v>
      </c>
      <c r="G201" s="55">
        <v>3.6535087719298247E-2</v>
      </c>
      <c r="H201" s="55">
        <v>5.5175438596491232E-2</v>
      </c>
      <c r="I201" s="55" t="s">
        <v>130</v>
      </c>
      <c r="J201" s="55">
        <v>0.11298245614035088</v>
      </c>
      <c r="K201" s="55" t="s">
        <v>130</v>
      </c>
      <c r="L201" s="55" t="s">
        <v>130</v>
      </c>
      <c r="M201" s="55" t="s">
        <v>130</v>
      </c>
      <c r="N201" s="55" t="s">
        <v>130</v>
      </c>
      <c r="O201" s="55" t="s">
        <v>130</v>
      </c>
      <c r="P201" s="55" t="s">
        <v>173</v>
      </c>
      <c r="Z201" s="2"/>
      <c r="AA201" s="2"/>
      <c r="AB201" s="2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</row>
    <row r="202" spans="1:40" ht="13" x14ac:dyDescent="0.3">
      <c r="A202" t="s">
        <v>129</v>
      </c>
      <c r="B202" s="5">
        <v>2.29</v>
      </c>
      <c r="C202" s="5">
        <f t="shared" si="3"/>
        <v>12.29</v>
      </c>
      <c r="D202" t="s">
        <v>130</v>
      </c>
      <c r="E202" t="s">
        <v>130</v>
      </c>
      <c r="F202" s="55">
        <v>2.1000000000000001E-2</v>
      </c>
      <c r="G202" s="55">
        <v>3.6375545851528385E-2</v>
      </c>
      <c r="H202" s="55">
        <v>5.4934497816593882E-2</v>
      </c>
      <c r="I202" s="55" t="s">
        <v>130</v>
      </c>
      <c r="J202" s="55">
        <v>0.11248908296943232</v>
      </c>
      <c r="K202" s="55" t="s">
        <v>130</v>
      </c>
      <c r="L202" s="55" t="s">
        <v>130</v>
      </c>
      <c r="M202" s="55" t="s">
        <v>130</v>
      </c>
      <c r="N202" s="55" t="s">
        <v>130</v>
      </c>
      <c r="O202" s="55" t="s">
        <v>130</v>
      </c>
      <c r="P202" s="55" t="s">
        <v>173</v>
      </c>
      <c r="Z202" s="2"/>
      <c r="AA202" s="2"/>
      <c r="AB202" s="2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</row>
    <row r="203" spans="1:40" ht="13" x14ac:dyDescent="0.3">
      <c r="A203" t="s">
        <v>129</v>
      </c>
      <c r="B203" s="5">
        <v>2.2999999999999998</v>
      </c>
      <c r="C203" s="5">
        <f t="shared" si="3"/>
        <v>12.3</v>
      </c>
      <c r="D203" t="s">
        <v>130</v>
      </c>
      <c r="E203" t="s">
        <v>130</v>
      </c>
      <c r="F203" s="55">
        <v>2.1000000000000001E-2</v>
      </c>
      <c r="G203" s="55">
        <v>3.6217391304347826E-2</v>
      </c>
      <c r="H203" s="55">
        <v>5.4695652173913048E-2</v>
      </c>
      <c r="I203" s="55" t="s">
        <v>130</v>
      </c>
      <c r="J203" s="55">
        <v>0.112</v>
      </c>
      <c r="K203" s="55" t="s">
        <v>130</v>
      </c>
      <c r="L203" s="55" t="s">
        <v>130</v>
      </c>
      <c r="M203" s="55" t="s">
        <v>130</v>
      </c>
      <c r="N203" s="55" t="s">
        <v>130</v>
      </c>
      <c r="O203" s="55" t="s">
        <v>130</v>
      </c>
      <c r="P203" s="55" t="s">
        <v>173</v>
      </c>
      <c r="Z203" s="2"/>
      <c r="AA203" s="2"/>
      <c r="AB203" s="2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</row>
    <row r="204" spans="1:40" ht="13" x14ac:dyDescent="0.3">
      <c r="A204" t="s">
        <v>129</v>
      </c>
      <c r="B204" s="5">
        <v>2.31</v>
      </c>
      <c r="C204" s="5">
        <f t="shared" si="3"/>
        <v>12.31</v>
      </c>
      <c r="D204" t="s">
        <v>130</v>
      </c>
      <c r="E204" t="s">
        <v>130</v>
      </c>
      <c r="F204" s="55">
        <v>2.1000000000000001E-2</v>
      </c>
      <c r="G204" s="55">
        <v>3.6060606060606057E-2</v>
      </c>
      <c r="H204" s="55">
        <v>5.4458874458874457E-2</v>
      </c>
      <c r="I204" s="55" t="s">
        <v>130</v>
      </c>
      <c r="J204" s="55">
        <v>0.11151515151515151</v>
      </c>
      <c r="K204" s="55" t="s">
        <v>130</v>
      </c>
      <c r="L204" s="55" t="s">
        <v>130</v>
      </c>
      <c r="M204" s="55" t="s">
        <v>130</v>
      </c>
      <c r="N204" s="55" t="s">
        <v>130</v>
      </c>
      <c r="O204" s="55" t="s">
        <v>130</v>
      </c>
      <c r="P204" s="55" t="s">
        <v>173</v>
      </c>
      <c r="Z204" s="2"/>
      <c r="AA204" s="2"/>
      <c r="AB204" s="2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</row>
    <row r="205" spans="1:40" ht="13" x14ac:dyDescent="0.3">
      <c r="A205" t="s">
        <v>129</v>
      </c>
      <c r="B205" s="5">
        <v>2.3199999999999998</v>
      </c>
      <c r="C205" s="5">
        <f t="shared" si="3"/>
        <v>12.32</v>
      </c>
      <c r="D205" t="s">
        <v>130</v>
      </c>
      <c r="E205" t="s">
        <v>130</v>
      </c>
      <c r="F205" s="55">
        <v>2.1000000000000001E-2</v>
      </c>
      <c r="G205" s="55">
        <v>3.5905172413793103E-2</v>
      </c>
      <c r="H205" s="55">
        <v>5.4224137931034484E-2</v>
      </c>
      <c r="I205" s="55" t="s">
        <v>130</v>
      </c>
      <c r="J205" s="55">
        <v>0.1110344827586207</v>
      </c>
      <c r="K205" s="55" t="s">
        <v>130</v>
      </c>
      <c r="L205" s="55" t="s">
        <v>130</v>
      </c>
      <c r="M205" s="55" t="s">
        <v>130</v>
      </c>
      <c r="N205" s="55" t="s">
        <v>130</v>
      </c>
      <c r="O205" s="55" t="s">
        <v>130</v>
      </c>
      <c r="P205" s="55" t="s">
        <v>173</v>
      </c>
      <c r="Z205" s="2"/>
      <c r="AA205" s="2"/>
      <c r="AB205" s="2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</row>
    <row r="206" spans="1:40" ht="13" x14ac:dyDescent="0.3">
      <c r="A206" t="s">
        <v>129</v>
      </c>
      <c r="B206" s="5">
        <v>2.33</v>
      </c>
      <c r="C206" s="5">
        <f t="shared" si="3"/>
        <v>12.33</v>
      </c>
      <c r="D206" t="s">
        <v>130</v>
      </c>
      <c r="E206" t="s">
        <v>130</v>
      </c>
      <c r="F206" s="55">
        <v>2.1000000000000001E-2</v>
      </c>
      <c r="G206" s="55">
        <v>3.5751072961373392E-2</v>
      </c>
      <c r="H206" s="55">
        <v>5.3991416309012871E-2</v>
      </c>
      <c r="I206" s="55" t="s">
        <v>130</v>
      </c>
      <c r="J206" s="55">
        <v>0.11055793991416309</v>
      </c>
      <c r="K206" s="55" t="s">
        <v>130</v>
      </c>
      <c r="L206" s="55" t="s">
        <v>130</v>
      </c>
      <c r="M206" s="55" t="s">
        <v>130</v>
      </c>
      <c r="N206" s="55" t="s">
        <v>130</v>
      </c>
      <c r="O206" s="55" t="s">
        <v>130</v>
      </c>
      <c r="P206" s="55" t="s">
        <v>173</v>
      </c>
      <c r="Z206" s="2"/>
      <c r="AA206" s="2"/>
      <c r="AB206" s="2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</row>
    <row r="207" spans="1:40" ht="13" x14ac:dyDescent="0.3">
      <c r="A207" t="s">
        <v>129</v>
      </c>
      <c r="B207" s="5">
        <v>2.34</v>
      </c>
      <c r="C207" s="5">
        <f t="shared" si="3"/>
        <v>12.34</v>
      </c>
      <c r="D207" t="s">
        <v>130</v>
      </c>
      <c r="E207" t="s">
        <v>130</v>
      </c>
      <c r="F207" s="55">
        <v>2.1000000000000001E-2</v>
      </c>
      <c r="G207" s="55">
        <v>3.5598290598290602E-2</v>
      </c>
      <c r="H207" s="55">
        <v>5.3760683760683763E-2</v>
      </c>
      <c r="I207" s="55" t="s">
        <v>130</v>
      </c>
      <c r="J207" s="55">
        <v>0.11008547008547009</v>
      </c>
      <c r="K207" s="55" t="s">
        <v>130</v>
      </c>
      <c r="L207" s="55" t="s">
        <v>130</v>
      </c>
      <c r="M207" s="55" t="s">
        <v>130</v>
      </c>
      <c r="N207" s="55" t="s">
        <v>130</v>
      </c>
      <c r="O207" s="55" t="s">
        <v>130</v>
      </c>
      <c r="P207" s="55" t="s">
        <v>173</v>
      </c>
      <c r="Z207" s="2"/>
      <c r="AA207" s="2"/>
      <c r="AB207" s="2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</row>
    <row r="208" spans="1:40" ht="13" x14ac:dyDescent="0.3">
      <c r="A208" t="s">
        <v>129</v>
      </c>
      <c r="B208" s="5">
        <v>2.35</v>
      </c>
      <c r="C208" s="5">
        <f t="shared" si="3"/>
        <v>12.35</v>
      </c>
      <c r="D208" t="s">
        <v>130</v>
      </c>
      <c r="E208" t="s">
        <v>130</v>
      </c>
      <c r="F208" s="55">
        <v>2.1000000000000001E-2</v>
      </c>
      <c r="G208" s="55">
        <v>3.5446808510638299E-2</v>
      </c>
      <c r="H208" s="55">
        <v>5.3531914893617021E-2</v>
      </c>
      <c r="I208" s="55" t="s">
        <v>130</v>
      </c>
      <c r="J208" s="55">
        <v>0.10961702127659574</v>
      </c>
      <c r="K208" s="55" t="s">
        <v>130</v>
      </c>
      <c r="L208" s="55" t="s">
        <v>130</v>
      </c>
      <c r="M208" s="55" t="s">
        <v>130</v>
      </c>
      <c r="N208" s="55" t="s">
        <v>130</v>
      </c>
      <c r="O208" s="55" t="s">
        <v>130</v>
      </c>
      <c r="P208" s="55" t="s">
        <v>173</v>
      </c>
      <c r="Z208" s="2"/>
      <c r="AA208" s="2"/>
      <c r="AB208" s="2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</row>
    <row r="209" spans="1:40" ht="13" x14ac:dyDescent="0.3">
      <c r="A209" t="s">
        <v>129</v>
      </c>
      <c r="B209" s="5">
        <v>2.36</v>
      </c>
      <c r="C209" s="5">
        <f t="shared" si="3"/>
        <v>12.36</v>
      </c>
      <c r="D209" t="s">
        <v>130</v>
      </c>
      <c r="E209" t="s">
        <v>130</v>
      </c>
      <c r="F209" s="55">
        <v>2.1000000000000001E-2</v>
      </c>
      <c r="G209" s="55">
        <v>3.5296610169491524E-2</v>
      </c>
      <c r="H209" s="55">
        <v>5.3305084745762711E-2</v>
      </c>
      <c r="I209" s="55" t="s">
        <v>130</v>
      </c>
      <c r="J209" s="55">
        <v>0.10915254237288136</v>
      </c>
      <c r="K209" s="55" t="s">
        <v>130</v>
      </c>
      <c r="L209" s="55" t="s">
        <v>130</v>
      </c>
      <c r="M209" s="55" t="s">
        <v>130</v>
      </c>
      <c r="N209" s="55" t="s">
        <v>130</v>
      </c>
      <c r="O209" s="55" t="s">
        <v>130</v>
      </c>
      <c r="P209" s="55" t="s">
        <v>173</v>
      </c>
      <c r="Z209" s="2"/>
      <c r="AA209" s="2"/>
      <c r="AB209" s="2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</row>
    <row r="210" spans="1:40" ht="13" x14ac:dyDescent="0.3">
      <c r="A210" t="s">
        <v>129</v>
      </c>
      <c r="B210" s="5">
        <v>2.37</v>
      </c>
      <c r="C210" s="5">
        <f t="shared" si="3"/>
        <v>12.37</v>
      </c>
      <c r="D210" t="s">
        <v>130</v>
      </c>
      <c r="E210" t="s">
        <v>130</v>
      </c>
      <c r="F210" s="55">
        <v>2.1000000000000001E-2</v>
      </c>
      <c r="G210" s="55">
        <v>3.5147679324894515E-2</v>
      </c>
      <c r="H210" s="55">
        <v>5.3080168776371305E-2</v>
      </c>
      <c r="I210" s="55" t="s">
        <v>130</v>
      </c>
      <c r="J210" s="55">
        <v>0.10869198312236286</v>
      </c>
      <c r="K210" s="55" t="s">
        <v>130</v>
      </c>
      <c r="L210" s="55" t="s">
        <v>130</v>
      </c>
      <c r="M210" s="55" t="s">
        <v>130</v>
      </c>
      <c r="N210" s="55" t="s">
        <v>130</v>
      </c>
      <c r="O210" s="55" t="s">
        <v>130</v>
      </c>
      <c r="P210" s="55" t="s">
        <v>173</v>
      </c>
      <c r="Z210" s="2"/>
      <c r="AA210" s="2"/>
      <c r="AB210" s="2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</row>
    <row r="211" spans="1:40" ht="13" x14ac:dyDescent="0.3">
      <c r="A211" t="s">
        <v>129</v>
      </c>
      <c r="B211" s="5">
        <v>2.38</v>
      </c>
      <c r="C211" s="5">
        <f t="shared" si="3"/>
        <v>12.38</v>
      </c>
      <c r="D211" t="s">
        <v>130</v>
      </c>
      <c r="E211" t="s">
        <v>130</v>
      </c>
      <c r="F211" s="55">
        <v>2.1000000000000001E-2</v>
      </c>
      <c r="G211" s="55">
        <v>3.5000000000000003E-2</v>
      </c>
      <c r="H211" s="55">
        <v>5.2857142857142859E-2</v>
      </c>
      <c r="I211" s="55" t="s">
        <v>130</v>
      </c>
      <c r="J211" s="55">
        <v>0.10823529411764707</v>
      </c>
      <c r="K211" s="55" t="s">
        <v>130</v>
      </c>
      <c r="L211" s="55" t="s">
        <v>130</v>
      </c>
      <c r="M211" s="55" t="s">
        <v>130</v>
      </c>
      <c r="N211" s="55" t="s">
        <v>130</v>
      </c>
      <c r="O211" s="55" t="s">
        <v>130</v>
      </c>
      <c r="P211" s="55" t="s">
        <v>173</v>
      </c>
      <c r="Z211" s="2"/>
      <c r="AA211" s="2"/>
      <c r="AB211" s="2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</row>
    <row r="212" spans="1:40" ht="13" x14ac:dyDescent="0.3">
      <c r="A212" t="s">
        <v>129</v>
      </c>
      <c r="B212" s="5">
        <v>2.39</v>
      </c>
      <c r="C212" s="5">
        <f t="shared" si="3"/>
        <v>12.39</v>
      </c>
      <c r="D212" t="s">
        <v>130</v>
      </c>
      <c r="E212" t="s">
        <v>130</v>
      </c>
      <c r="F212" s="55">
        <v>2.1000000000000001E-2</v>
      </c>
      <c r="G212" s="55">
        <v>3.4853556485355645E-2</v>
      </c>
      <c r="H212" s="55">
        <v>5.2635983263598321E-2</v>
      </c>
      <c r="I212" s="55" t="s">
        <v>130</v>
      </c>
      <c r="J212" s="55">
        <v>0.10778242677824267</v>
      </c>
      <c r="K212" s="55" t="s">
        <v>130</v>
      </c>
      <c r="L212" s="55" t="s">
        <v>130</v>
      </c>
      <c r="M212" s="55" t="s">
        <v>130</v>
      </c>
      <c r="N212" s="55" t="s">
        <v>130</v>
      </c>
      <c r="O212" s="55" t="s">
        <v>130</v>
      </c>
      <c r="P212" s="55" t="s">
        <v>173</v>
      </c>
      <c r="Z212" s="2"/>
      <c r="AA212" s="2"/>
      <c r="AB212" s="2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</row>
    <row r="213" spans="1:40" ht="13" x14ac:dyDescent="0.3">
      <c r="A213" t="s">
        <v>129</v>
      </c>
      <c r="B213" s="5">
        <v>2.4</v>
      </c>
      <c r="C213" s="5">
        <f t="shared" si="3"/>
        <v>12.4</v>
      </c>
      <c r="D213" t="s">
        <v>130</v>
      </c>
      <c r="E213" t="s">
        <v>130</v>
      </c>
      <c r="F213" s="55">
        <v>2.1000000000000001E-2</v>
      </c>
      <c r="G213" s="55">
        <v>3.4708333333333334E-2</v>
      </c>
      <c r="H213" s="55">
        <v>5.2416666666666667E-2</v>
      </c>
      <c r="I213" s="55" t="s">
        <v>130</v>
      </c>
      <c r="J213" s="55">
        <v>0.10733333333333334</v>
      </c>
      <c r="K213" s="55" t="s">
        <v>130</v>
      </c>
      <c r="L213" s="55" t="s">
        <v>130</v>
      </c>
      <c r="M213" s="55" t="s">
        <v>130</v>
      </c>
      <c r="N213" s="55" t="s">
        <v>130</v>
      </c>
      <c r="O213" s="55" t="s">
        <v>130</v>
      </c>
      <c r="P213" s="55" t="s">
        <v>173</v>
      </c>
      <c r="Z213" s="2"/>
      <c r="AA213" s="2"/>
      <c r="AB213" s="2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</row>
    <row r="214" spans="1:40" ht="13" x14ac:dyDescent="0.3">
      <c r="A214" t="s">
        <v>129</v>
      </c>
      <c r="B214" s="5">
        <v>2.41</v>
      </c>
      <c r="C214" s="5">
        <f t="shared" si="3"/>
        <v>12.41</v>
      </c>
      <c r="D214" t="s">
        <v>130</v>
      </c>
      <c r="E214" t="s">
        <v>130</v>
      </c>
      <c r="F214" s="55">
        <v>2.1000000000000001E-2</v>
      </c>
      <c r="G214" s="55">
        <v>3.4564315352697092E-2</v>
      </c>
      <c r="H214" s="55">
        <v>5.2199170124481324E-2</v>
      </c>
      <c r="I214" s="55" t="s">
        <v>130</v>
      </c>
      <c r="J214" s="55">
        <v>0.10688796680497925</v>
      </c>
      <c r="K214" s="55" t="s">
        <v>130</v>
      </c>
      <c r="L214" s="55" t="s">
        <v>130</v>
      </c>
      <c r="M214" s="55" t="s">
        <v>130</v>
      </c>
      <c r="N214" s="55" t="s">
        <v>130</v>
      </c>
      <c r="O214" s="55" t="s">
        <v>130</v>
      </c>
      <c r="P214" s="55" t="s">
        <v>173</v>
      </c>
      <c r="Z214" s="2"/>
      <c r="AA214" s="2"/>
      <c r="AB214" s="2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</row>
    <row r="215" spans="1:40" ht="13" x14ac:dyDescent="0.3">
      <c r="A215" t="s">
        <v>129</v>
      </c>
      <c r="B215" s="5">
        <v>2.42</v>
      </c>
      <c r="C215" s="5">
        <f t="shared" si="3"/>
        <v>12.42</v>
      </c>
      <c r="D215" t="s">
        <v>130</v>
      </c>
      <c r="E215" t="s">
        <v>130</v>
      </c>
      <c r="F215" s="55">
        <v>2.1000000000000001E-2</v>
      </c>
      <c r="G215" s="55">
        <v>3.4421487603305788E-2</v>
      </c>
      <c r="H215" s="55">
        <v>5.1983471074380165E-2</v>
      </c>
      <c r="I215" s="55" t="s">
        <v>130</v>
      </c>
      <c r="J215" s="55">
        <v>0.10644628099173555</v>
      </c>
      <c r="K215" s="55" t="s">
        <v>130</v>
      </c>
      <c r="L215" s="55" t="s">
        <v>130</v>
      </c>
      <c r="M215" s="55" t="s">
        <v>130</v>
      </c>
      <c r="N215" s="55" t="s">
        <v>130</v>
      </c>
      <c r="O215" s="55" t="s">
        <v>130</v>
      </c>
      <c r="P215" s="55" t="s">
        <v>173</v>
      </c>
      <c r="Z215" s="2"/>
      <c r="AA215" s="2"/>
      <c r="AB215" s="2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</row>
    <row r="216" spans="1:40" ht="13" x14ac:dyDescent="0.3">
      <c r="A216" t="s">
        <v>129</v>
      </c>
      <c r="B216" s="5">
        <v>2.4300000000000002</v>
      </c>
      <c r="C216" s="5">
        <f t="shared" si="3"/>
        <v>12.43</v>
      </c>
      <c r="D216" t="s">
        <v>130</v>
      </c>
      <c r="E216" t="s">
        <v>130</v>
      </c>
      <c r="F216" s="55">
        <v>2.1000000000000001E-2</v>
      </c>
      <c r="G216" s="55">
        <v>3.4279835390946499E-2</v>
      </c>
      <c r="H216" s="55">
        <v>5.1769547325102874E-2</v>
      </c>
      <c r="I216" s="55" t="s">
        <v>130</v>
      </c>
      <c r="J216" s="55">
        <v>0.10600823045267489</v>
      </c>
      <c r="K216" s="55" t="s">
        <v>130</v>
      </c>
      <c r="L216" s="55" t="s">
        <v>130</v>
      </c>
      <c r="M216" s="55" t="s">
        <v>130</v>
      </c>
      <c r="N216" s="55" t="s">
        <v>130</v>
      </c>
      <c r="O216" s="55" t="s">
        <v>130</v>
      </c>
      <c r="P216" s="55" t="s">
        <v>173</v>
      </c>
      <c r="Z216" s="2"/>
      <c r="AA216" s="2"/>
      <c r="AB216" s="2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</row>
    <row r="217" spans="1:40" ht="13" x14ac:dyDescent="0.3">
      <c r="A217" t="s">
        <v>129</v>
      </c>
      <c r="B217" s="5">
        <v>2.44</v>
      </c>
      <c r="C217" s="5">
        <f t="shared" si="3"/>
        <v>12.44</v>
      </c>
      <c r="D217" t="s">
        <v>130</v>
      </c>
      <c r="E217" t="s">
        <v>130</v>
      </c>
      <c r="F217" s="55">
        <v>2.1000000000000001E-2</v>
      </c>
      <c r="G217" s="55">
        <v>3.4139344262295084E-2</v>
      </c>
      <c r="H217" s="55">
        <v>5.1557377049180328E-2</v>
      </c>
      <c r="I217" s="55" t="s">
        <v>130</v>
      </c>
      <c r="J217" s="55">
        <v>0.10557377049180328</v>
      </c>
      <c r="K217" s="55" t="s">
        <v>130</v>
      </c>
      <c r="L217" s="55" t="s">
        <v>130</v>
      </c>
      <c r="M217" s="55" t="s">
        <v>130</v>
      </c>
      <c r="N217" s="55" t="s">
        <v>130</v>
      </c>
      <c r="O217" s="55" t="s">
        <v>130</v>
      </c>
      <c r="P217" s="55" t="s">
        <v>173</v>
      </c>
      <c r="Z217" s="2"/>
      <c r="AA217" s="2"/>
      <c r="AB217" s="2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</row>
    <row r="218" spans="1:40" ht="13" x14ac:dyDescent="0.3">
      <c r="A218" t="s">
        <v>129</v>
      </c>
      <c r="B218" s="5">
        <v>2.4500000000000002</v>
      </c>
      <c r="C218" s="5">
        <f t="shared" si="3"/>
        <v>12.45</v>
      </c>
      <c r="D218" t="s">
        <v>130</v>
      </c>
      <c r="E218" t="s">
        <v>130</v>
      </c>
      <c r="F218" s="55">
        <v>2.1000000000000001E-2</v>
      </c>
      <c r="G218" s="55">
        <v>3.3999999999999996E-2</v>
      </c>
      <c r="H218" s="55">
        <v>5.1346938775510199E-2</v>
      </c>
      <c r="I218" s="55" t="s">
        <v>130</v>
      </c>
      <c r="J218" s="55">
        <v>0.10514285714285714</v>
      </c>
      <c r="K218" s="55" t="s">
        <v>130</v>
      </c>
      <c r="L218" s="55" t="s">
        <v>130</v>
      </c>
      <c r="M218" s="55" t="s">
        <v>130</v>
      </c>
      <c r="N218" s="55" t="s">
        <v>130</v>
      </c>
      <c r="O218" s="55" t="s">
        <v>130</v>
      </c>
      <c r="P218" s="55" t="s">
        <v>173</v>
      </c>
      <c r="Z218" s="2"/>
      <c r="AA218" s="2"/>
      <c r="AB218" s="2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</row>
    <row r="219" spans="1:40" ht="13" x14ac:dyDescent="0.3">
      <c r="A219" t="s">
        <v>129</v>
      </c>
      <c r="B219" s="5">
        <v>2.46</v>
      </c>
      <c r="C219" s="5">
        <f t="shared" si="3"/>
        <v>12.46</v>
      </c>
      <c r="D219" t="s">
        <v>130</v>
      </c>
      <c r="E219" t="s">
        <v>130</v>
      </c>
      <c r="F219" s="55">
        <v>2.1000000000000001E-2</v>
      </c>
      <c r="G219" s="55">
        <v>3.3861788617886177E-2</v>
      </c>
      <c r="H219" s="55">
        <v>5.1138211382113823E-2</v>
      </c>
      <c r="I219" s="55" t="s">
        <v>130</v>
      </c>
      <c r="J219" s="55">
        <v>0.10471544715447155</v>
      </c>
      <c r="K219" s="55" t="s">
        <v>130</v>
      </c>
      <c r="L219" s="55" t="s">
        <v>130</v>
      </c>
      <c r="M219" s="55" t="s">
        <v>130</v>
      </c>
      <c r="N219" s="55" t="s">
        <v>130</v>
      </c>
      <c r="O219" s="55" t="s">
        <v>130</v>
      </c>
      <c r="P219" s="55" t="s">
        <v>173</v>
      </c>
      <c r="Z219" s="2"/>
      <c r="AA219" s="2"/>
      <c r="AB219" s="2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</row>
    <row r="220" spans="1:40" ht="13" x14ac:dyDescent="0.3">
      <c r="A220" t="s">
        <v>129</v>
      </c>
      <c r="B220" s="5">
        <v>2.4700000000000002</v>
      </c>
      <c r="C220" s="5">
        <f t="shared" si="3"/>
        <v>12.47</v>
      </c>
      <c r="D220" t="s">
        <v>130</v>
      </c>
      <c r="E220" t="s">
        <v>130</v>
      </c>
      <c r="F220" s="55">
        <v>2.1000000000000001E-2</v>
      </c>
      <c r="G220" s="55">
        <v>3.3724696356275299E-2</v>
      </c>
      <c r="H220" s="55">
        <v>5.0931174089068817E-2</v>
      </c>
      <c r="I220" s="55" t="s">
        <v>130</v>
      </c>
      <c r="J220" s="55">
        <v>0.1042914979757085</v>
      </c>
      <c r="K220" s="55" t="s">
        <v>130</v>
      </c>
      <c r="L220" s="55" t="s">
        <v>130</v>
      </c>
      <c r="M220" s="55" t="s">
        <v>130</v>
      </c>
      <c r="N220" s="55" t="s">
        <v>130</v>
      </c>
      <c r="O220" s="55" t="s">
        <v>130</v>
      </c>
      <c r="P220" s="55" t="s">
        <v>173</v>
      </c>
      <c r="Z220" s="2"/>
      <c r="AA220" s="2"/>
      <c r="AB220" s="2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</row>
    <row r="221" spans="1:40" ht="13" x14ac:dyDescent="0.3">
      <c r="A221" t="s">
        <v>129</v>
      </c>
      <c r="B221" s="5">
        <v>2.48</v>
      </c>
      <c r="C221" s="5">
        <f t="shared" si="3"/>
        <v>12.48</v>
      </c>
      <c r="D221" t="s">
        <v>130</v>
      </c>
      <c r="E221" t="s">
        <v>130</v>
      </c>
      <c r="F221" s="55">
        <v>2.1000000000000001E-2</v>
      </c>
      <c r="G221" s="55">
        <v>3.3588709677419358E-2</v>
      </c>
      <c r="H221" s="55">
        <v>5.0725806451612905E-2</v>
      </c>
      <c r="I221" s="55" t="s">
        <v>130</v>
      </c>
      <c r="J221" s="55">
        <v>0.10387096774193548</v>
      </c>
      <c r="K221" s="55" t="s">
        <v>130</v>
      </c>
      <c r="L221" s="55" t="s">
        <v>130</v>
      </c>
      <c r="M221" s="55" t="s">
        <v>130</v>
      </c>
      <c r="N221" s="55" t="s">
        <v>130</v>
      </c>
      <c r="O221" s="55" t="s">
        <v>130</v>
      </c>
      <c r="P221" s="55" t="s">
        <v>173</v>
      </c>
      <c r="Z221" s="2"/>
      <c r="AA221" s="2"/>
      <c r="AB221" s="2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</row>
    <row r="222" spans="1:40" ht="13" x14ac:dyDescent="0.3">
      <c r="A222" t="s">
        <v>129</v>
      </c>
      <c r="B222" s="5">
        <v>2.4900000000000002</v>
      </c>
      <c r="C222" s="5">
        <f t="shared" si="3"/>
        <v>12.49</v>
      </c>
      <c r="D222" t="s">
        <v>130</v>
      </c>
      <c r="E222" t="s">
        <v>130</v>
      </c>
      <c r="F222" s="55">
        <v>2.1000000000000001E-2</v>
      </c>
      <c r="G222" s="55">
        <v>3.345381526104417E-2</v>
      </c>
      <c r="H222" s="55">
        <v>5.0522088353413645E-2</v>
      </c>
      <c r="I222" s="55" t="s">
        <v>130</v>
      </c>
      <c r="J222" s="55">
        <v>0.10345381526104416</v>
      </c>
      <c r="K222" s="55" t="s">
        <v>130</v>
      </c>
      <c r="L222" s="55" t="s">
        <v>130</v>
      </c>
      <c r="M222" s="55" t="s">
        <v>130</v>
      </c>
      <c r="N222" s="55" t="s">
        <v>130</v>
      </c>
      <c r="O222" s="55" t="s">
        <v>130</v>
      </c>
      <c r="P222" s="55" t="s">
        <v>173</v>
      </c>
      <c r="Z222" s="2"/>
      <c r="AA222" s="2"/>
      <c r="AB222" s="2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</row>
    <row r="223" spans="1:40" ht="13" x14ac:dyDescent="0.3">
      <c r="A223" t="s">
        <v>129</v>
      </c>
      <c r="B223" s="5">
        <v>2.5</v>
      </c>
      <c r="C223" s="5">
        <f t="shared" si="3"/>
        <v>12.5</v>
      </c>
      <c r="D223" t="s">
        <v>130</v>
      </c>
      <c r="E223" t="s">
        <v>130</v>
      </c>
      <c r="F223" s="55">
        <v>2.1000000000000001E-2</v>
      </c>
      <c r="G223" s="55">
        <v>3.3320000000000002E-2</v>
      </c>
      <c r="H223" s="55">
        <v>5.0319999999999997E-2</v>
      </c>
      <c r="I223" s="55" t="s">
        <v>130</v>
      </c>
      <c r="J223" s="55">
        <v>0.10303999999999999</v>
      </c>
      <c r="K223" s="55" t="s">
        <v>130</v>
      </c>
      <c r="L223" s="55" t="s">
        <v>130</v>
      </c>
      <c r="M223" s="55" t="s">
        <v>130</v>
      </c>
      <c r="N223" s="55" t="s">
        <v>130</v>
      </c>
      <c r="O223" s="55" t="s">
        <v>130</v>
      </c>
      <c r="P223" s="55" t="s">
        <v>173</v>
      </c>
      <c r="AB223" s="2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</row>
    <row r="224" spans="1:40" ht="13" x14ac:dyDescent="0.3">
      <c r="A224" t="s">
        <v>129</v>
      </c>
      <c r="B224" s="5">
        <v>2.5099999999999998</v>
      </c>
      <c r="C224" s="5">
        <f t="shared" si="3"/>
        <v>12.51</v>
      </c>
      <c r="D224" t="s">
        <v>130</v>
      </c>
      <c r="E224" t="s">
        <v>130</v>
      </c>
      <c r="F224" s="55">
        <v>2.1000000000000001E-2</v>
      </c>
      <c r="G224" s="55">
        <v>3.3187250996015938E-2</v>
      </c>
      <c r="H224" s="55">
        <v>5.0119521912350598E-2</v>
      </c>
      <c r="I224" s="55" t="s">
        <v>130</v>
      </c>
      <c r="J224" s="55">
        <v>0.10262948207171316</v>
      </c>
      <c r="K224" s="55" t="s">
        <v>130</v>
      </c>
      <c r="L224" s="55" t="s">
        <v>130</v>
      </c>
      <c r="M224" s="55" t="s">
        <v>130</v>
      </c>
      <c r="N224" s="55" t="s">
        <v>130</v>
      </c>
      <c r="O224" s="55" t="s">
        <v>130</v>
      </c>
      <c r="P224" s="55" t="s">
        <v>173</v>
      </c>
      <c r="AB224" s="2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</row>
    <row r="225" spans="1:40" ht="13" x14ac:dyDescent="0.3">
      <c r="A225" t="s">
        <v>129</v>
      </c>
      <c r="B225" s="5">
        <v>2.52</v>
      </c>
      <c r="C225" s="5">
        <f t="shared" si="3"/>
        <v>12.52</v>
      </c>
      <c r="D225" t="s">
        <v>130</v>
      </c>
      <c r="E225" t="s">
        <v>130</v>
      </c>
      <c r="F225" s="55">
        <v>2.1000000000000001E-2</v>
      </c>
      <c r="G225" s="55">
        <v>3.3055555555555553E-2</v>
      </c>
      <c r="H225" s="55">
        <v>4.9920634920634921E-2</v>
      </c>
      <c r="I225" s="55" t="s">
        <v>130</v>
      </c>
      <c r="J225" s="55">
        <v>0.10222222222222221</v>
      </c>
      <c r="K225" s="55" t="s">
        <v>130</v>
      </c>
      <c r="L225" s="55" t="s">
        <v>130</v>
      </c>
      <c r="M225" s="55" t="s">
        <v>130</v>
      </c>
      <c r="N225" s="55" t="s">
        <v>130</v>
      </c>
      <c r="O225" s="55" t="s">
        <v>130</v>
      </c>
      <c r="P225" s="55" t="s">
        <v>173</v>
      </c>
      <c r="AB225" s="2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</row>
    <row r="226" spans="1:40" ht="13" x14ac:dyDescent="0.3">
      <c r="A226" t="s">
        <v>129</v>
      </c>
      <c r="B226" s="5">
        <v>2.5299999999999998</v>
      </c>
      <c r="C226" s="5">
        <f t="shared" si="3"/>
        <v>12.53</v>
      </c>
      <c r="D226" t="s">
        <v>130</v>
      </c>
      <c r="E226" t="s">
        <v>130</v>
      </c>
      <c r="F226" s="55">
        <v>2.1000000000000001E-2</v>
      </c>
      <c r="G226" s="55">
        <v>3.2924901185770752E-2</v>
      </c>
      <c r="H226" s="55">
        <v>4.9723320158102768E-2</v>
      </c>
      <c r="I226" s="55" t="s">
        <v>130</v>
      </c>
      <c r="J226" s="55">
        <v>0.10181818181818182</v>
      </c>
      <c r="K226" s="55" t="s">
        <v>130</v>
      </c>
      <c r="L226" s="55" t="s">
        <v>130</v>
      </c>
      <c r="M226" s="55" t="s">
        <v>130</v>
      </c>
      <c r="N226" s="55" t="s">
        <v>130</v>
      </c>
      <c r="O226" s="55" t="s">
        <v>130</v>
      </c>
      <c r="P226" s="55" t="s">
        <v>173</v>
      </c>
      <c r="AB226" s="2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</row>
    <row r="227" spans="1:40" ht="13" x14ac:dyDescent="0.3">
      <c r="A227" t="s">
        <v>129</v>
      </c>
      <c r="B227" s="5">
        <v>2.54</v>
      </c>
      <c r="C227" s="5">
        <f t="shared" si="3"/>
        <v>12.54</v>
      </c>
      <c r="D227" t="s">
        <v>130</v>
      </c>
      <c r="E227" t="s">
        <v>130</v>
      </c>
      <c r="F227" s="55">
        <v>2.1000000000000001E-2</v>
      </c>
      <c r="G227" s="55">
        <v>3.2795275590551183E-2</v>
      </c>
      <c r="H227" s="55">
        <v>4.952755905511811E-2</v>
      </c>
      <c r="I227" s="55" t="s">
        <v>130</v>
      </c>
      <c r="J227" s="55">
        <v>0.10141732283464566</v>
      </c>
      <c r="K227" s="55" t="s">
        <v>130</v>
      </c>
      <c r="L227" s="55" t="s">
        <v>130</v>
      </c>
      <c r="M227" s="55" t="s">
        <v>130</v>
      </c>
      <c r="N227" s="55" t="s">
        <v>130</v>
      </c>
      <c r="O227" s="55" t="s">
        <v>130</v>
      </c>
      <c r="P227" s="55" t="s">
        <v>173</v>
      </c>
      <c r="AB227" s="2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</row>
    <row r="228" spans="1:40" ht="13" x14ac:dyDescent="0.3">
      <c r="A228" t="s">
        <v>129</v>
      </c>
      <c r="B228" s="5">
        <v>2.5499999999999998</v>
      </c>
      <c r="C228" s="5">
        <f t="shared" si="3"/>
        <v>12.55</v>
      </c>
      <c r="D228" t="s">
        <v>130</v>
      </c>
      <c r="E228" t="s">
        <v>130</v>
      </c>
      <c r="F228" s="55">
        <v>2.1000000000000001E-2</v>
      </c>
      <c r="G228" s="55">
        <v>3.266666666666667E-2</v>
      </c>
      <c r="H228" s="55">
        <v>4.9333333333333333E-2</v>
      </c>
      <c r="I228" s="55" t="s">
        <v>130</v>
      </c>
      <c r="J228" s="55">
        <v>0.10101960784313727</v>
      </c>
      <c r="K228" s="55" t="s">
        <v>130</v>
      </c>
      <c r="L228" s="55" t="s">
        <v>130</v>
      </c>
      <c r="M228" s="55" t="s">
        <v>130</v>
      </c>
      <c r="N228" s="55" t="s">
        <v>130</v>
      </c>
      <c r="O228" s="55" t="s">
        <v>130</v>
      </c>
      <c r="P228" s="55" t="s">
        <v>173</v>
      </c>
      <c r="AB228" s="2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</row>
    <row r="229" spans="1:40" ht="13" x14ac:dyDescent="0.3">
      <c r="A229" t="s">
        <v>129</v>
      </c>
      <c r="B229" s="5">
        <v>2.56</v>
      </c>
      <c r="C229" s="5">
        <f t="shared" si="3"/>
        <v>12.56</v>
      </c>
      <c r="D229" t="s">
        <v>130</v>
      </c>
      <c r="E229" t="s">
        <v>130</v>
      </c>
      <c r="F229" s="55">
        <v>2.1000000000000001E-2</v>
      </c>
      <c r="G229" s="55">
        <v>3.25390625E-2</v>
      </c>
      <c r="H229" s="55">
        <v>4.9140625E-2</v>
      </c>
      <c r="I229" s="55" t="s">
        <v>130</v>
      </c>
      <c r="J229" s="55">
        <v>0.10062499999999999</v>
      </c>
      <c r="K229" s="55" t="s">
        <v>130</v>
      </c>
      <c r="L229" s="55" t="s">
        <v>130</v>
      </c>
      <c r="M229" s="55" t="s">
        <v>130</v>
      </c>
      <c r="N229" s="55" t="s">
        <v>130</v>
      </c>
      <c r="O229" s="55" t="s">
        <v>130</v>
      </c>
      <c r="P229" s="55" t="s">
        <v>173</v>
      </c>
      <c r="AB229" s="2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</row>
    <row r="230" spans="1:40" ht="13" x14ac:dyDescent="0.3">
      <c r="A230" t="s">
        <v>129</v>
      </c>
      <c r="B230" s="5">
        <v>2.57</v>
      </c>
      <c r="C230" s="5">
        <f t="shared" si="3"/>
        <v>12.57</v>
      </c>
      <c r="D230" t="s">
        <v>130</v>
      </c>
      <c r="E230" t="s">
        <v>130</v>
      </c>
      <c r="F230" s="55">
        <v>2.1000000000000001E-2</v>
      </c>
      <c r="G230" s="55">
        <v>3.2412451361867704E-2</v>
      </c>
      <c r="H230" s="55">
        <v>4.8949416342412455E-2</v>
      </c>
      <c r="I230" s="55" t="s">
        <v>130</v>
      </c>
      <c r="J230" s="55">
        <v>0.10023346303501945</v>
      </c>
      <c r="K230" s="55" t="s">
        <v>130</v>
      </c>
      <c r="L230" s="55" t="s">
        <v>130</v>
      </c>
      <c r="M230" s="55" t="s">
        <v>130</v>
      </c>
      <c r="N230" s="55" t="s">
        <v>130</v>
      </c>
      <c r="O230" s="55" t="s">
        <v>130</v>
      </c>
      <c r="P230" s="55" t="s">
        <v>173</v>
      </c>
      <c r="AB230" s="2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</row>
    <row r="231" spans="1:40" ht="13" x14ac:dyDescent="0.3">
      <c r="A231" t="s">
        <v>129</v>
      </c>
      <c r="B231" s="5">
        <v>2.58</v>
      </c>
      <c r="C231" s="5">
        <f t="shared" si="3"/>
        <v>12.58</v>
      </c>
      <c r="D231" t="s">
        <v>130</v>
      </c>
      <c r="E231" t="s">
        <v>130</v>
      </c>
      <c r="F231" s="55">
        <v>2.1000000000000001E-2</v>
      </c>
      <c r="G231" s="55">
        <v>3.2286821705426356E-2</v>
      </c>
      <c r="H231" s="55">
        <v>4.8759689922480615E-2</v>
      </c>
      <c r="I231" s="55" t="s">
        <v>130</v>
      </c>
      <c r="J231" s="55">
        <v>9.9844961240310073E-2</v>
      </c>
      <c r="K231" s="55" t="s">
        <v>130</v>
      </c>
      <c r="L231" s="55" t="s">
        <v>130</v>
      </c>
      <c r="M231" s="55" t="s">
        <v>130</v>
      </c>
      <c r="N231" s="55" t="s">
        <v>130</v>
      </c>
      <c r="O231" s="55" t="s">
        <v>130</v>
      </c>
      <c r="P231" s="55" t="s">
        <v>173</v>
      </c>
      <c r="AB231" s="2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</row>
    <row r="232" spans="1:40" ht="13" x14ac:dyDescent="0.3">
      <c r="A232" t="s">
        <v>129</v>
      </c>
      <c r="B232" s="5">
        <v>2.59</v>
      </c>
      <c r="C232" s="5">
        <f t="shared" si="3"/>
        <v>12.59</v>
      </c>
      <c r="D232" t="s">
        <v>130</v>
      </c>
      <c r="E232" t="s">
        <v>130</v>
      </c>
      <c r="F232" s="55">
        <v>2.1000000000000001E-2</v>
      </c>
      <c r="G232" s="55">
        <v>3.2162162162162167E-2</v>
      </c>
      <c r="H232" s="55">
        <v>4.8571428571428571E-2</v>
      </c>
      <c r="I232" s="55" t="s">
        <v>130</v>
      </c>
      <c r="J232" s="55">
        <v>9.9459459459459457E-2</v>
      </c>
      <c r="K232" s="55" t="s">
        <v>130</v>
      </c>
      <c r="L232" s="55" t="s">
        <v>130</v>
      </c>
      <c r="M232" s="55" t="s">
        <v>130</v>
      </c>
      <c r="N232" s="55" t="s">
        <v>130</v>
      </c>
      <c r="O232" s="55" t="s">
        <v>130</v>
      </c>
      <c r="P232" s="55" t="s">
        <v>173</v>
      </c>
      <c r="AB232" s="2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</row>
    <row r="233" spans="1:40" ht="13" x14ac:dyDescent="0.3">
      <c r="A233" t="s">
        <v>129</v>
      </c>
      <c r="B233" s="5">
        <v>2.6</v>
      </c>
      <c r="C233" s="5">
        <f t="shared" si="3"/>
        <v>12.6</v>
      </c>
      <c r="D233" t="s">
        <v>130</v>
      </c>
      <c r="E233" t="s">
        <v>130</v>
      </c>
      <c r="F233" s="55">
        <v>2.1000000000000001E-2</v>
      </c>
      <c r="G233" s="55">
        <v>3.2038461538461536E-2</v>
      </c>
      <c r="H233" s="55">
        <v>4.838461538461538E-2</v>
      </c>
      <c r="I233" s="55" t="s">
        <v>130</v>
      </c>
      <c r="J233" s="55">
        <v>9.9076923076923076E-2</v>
      </c>
      <c r="K233" s="55" t="s">
        <v>130</v>
      </c>
      <c r="L233" s="55" t="s">
        <v>130</v>
      </c>
      <c r="M233" s="55" t="s">
        <v>130</v>
      </c>
      <c r="N233" s="55" t="s">
        <v>130</v>
      </c>
      <c r="O233" s="55" t="s">
        <v>130</v>
      </c>
      <c r="P233" s="55" t="s">
        <v>173</v>
      </c>
      <c r="AB233" s="2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</row>
    <row r="234" spans="1:40" ht="13" x14ac:dyDescent="0.3">
      <c r="A234" t="s">
        <v>129</v>
      </c>
      <c r="B234" s="5">
        <v>2.61</v>
      </c>
      <c r="C234" s="5">
        <f t="shared" si="3"/>
        <v>12.61</v>
      </c>
      <c r="D234" t="s">
        <v>130</v>
      </c>
      <c r="E234" t="s">
        <v>130</v>
      </c>
      <c r="F234" s="55">
        <v>2.1000000000000001E-2</v>
      </c>
      <c r="G234" s="55">
        <v>3.1915708812260538E-2</v>
      </c>
      <c r="H234" s="55">
        <v>4.8199233716475096E-2</v>
      </c>
      <c r="I234" s="55" t="s">
        <v>130</v>
      </c>
      <c r="J234" s="55">
        <v>9.8697318007662835E-2</v>
      </c>
      <c r="K234" s="55" t="s">
        <v>130</v>
      </c>
      <c r="L234" s="55" t="s">
        <v>130</v>
      </c>
      <c r="M234" s="55" t="s">
        <v>130</v>
      </c>
      <c r="N234" s="55" t="s">
        <v>130</v>
      </c>
      <c r="O234" s="55" t="s">
        <v>130</v>
      </c>
      <c r="P234" s="55" t="s">
        <v>173</v>
      </c>
      <c r="AB234" s="2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</row>
    <row r="235" spans="1:40" ht="13" x14ac:dyDescent="0.3">
      <c r="A235" t="s">
        <v>129</v>
      </c>
      <c r="B235" s="5">
        <v>2.62</v>
      </c>
      <c r="C235" s="5">
        <f t="shared" si="3"/>
        <v>12.62</v>
      </c>
      <c r="D235" t="s">
        <v>130</v>
      </c>
      <c r="E235" t="s">
        <v>130</v>
      </c>
      <c r="F235" s="55">
        <v>2.1000000000000001E-2</v>
      </c>
      <c r="G235" s="55">
        <v>3.1793893129770989E-2</v>
      </c>
      <c r="H235" s="55">
        <v>4.8015267175572515E-2</v>
      </c>
      <c r="I235" s="55" t="s">
        <v>130</v>
      </c>
      <c r="J235" s="55">
        <v>9.83206106870229E-2</v>
      </c>
      <c r="K235" s="55" t="s">
        <v>130</v>
      </c>
      <c r="L235" s="55" t="s">
        <v>130</v>
      </c>
      <c r="M235" s="55" t="s">
        <v>130</v>
      </c>
      <c r="N235" s="55" t="s">
        <v>130</v>
      </c>
      <c r="O235" s="55" t="s">
        <v>130</v>
      </c>
      <c r="P235" s="55" t="s">
        <v>173</v>
      </c>
      <c r="AB235" s="2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</row>
    <row r="236" spans="1:40" ht="13" x14ac:dyDescent="0.3">
      <c r="A236" t="s">
        <v>129</v>
      </c>
      <c r="B236" s="5">
        <v>2.63</v>
      </c>
      <c r="C236" s="5">
        <f t="shared" si="3"/>
        <v>12.63</v>
      </c>
      <c r="D236" t="s">
        <v>130</v>
      </c>
      <c r="E236" t="s">
        <v>130</v>
      </c>
      <c r="F236" s="55">
        <v>2.1000000000000001E-2</v>
      </c>
      <c r="G236" s="55">
        <v>3.1673003802281371E-2</v>
      </c>
      <c r="H236" s="55">
        <v>4.7832699619771865E-2</v>
      </c>
      <c r="I236" s="55" t="s">
        <v>130</v>
      </c>
      <c r="J236" s="55">
        <v>9.7946768060836506E-2</v>
      </c>
      <c r="K236" s="55" t="s">
        <v>130</v>
      </c>
      <c r="L236" s="55" t="s">
        <v>130</v>
      </c>
      <c r="M236" s="55" t="s">
        <v>130</v>
      </c>
      <c r="N236" s="55" t="s">
        <v>130</v>
      </c>
      <c r="O236" s="55" t="s">
        <v>130</v>
      </c>
      <c r="P236" s="55" t="s">
        <v>173</v>
      </c>
      <c r="AB236" s="2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</row>
    <row r="237" spans="1:40" ht="13" x14ac:dyDescent="0.3">
      <c r="A237" t="s">
        <v>129</v>
      </c>
      <c r="B237" s="5">
        <v>2.64</v>
      </c>
      <c r="C237" s="5">
        <f t="shared" si="3"/>
        <v>12.64</v>
      </c>
      <c r="D237" t="s">
        <v>130</v>
      </c>
      <c r="E237" t="s">
        <v>130</v>
      </c>
      <c r="F237" s="55">
        <v>2.1000000000000001E-2</v>
      </c>
      <c r="G237" s="55">
        <v>3.1553030303030298E-2</v>
      </c>
      <c r="H237" s="55">
        <v>4.7651515151515146E-2</v>
      </c>
      <c r="I237" s="55" t="s">
        <v>130</v>
      </c>
      <c r="J237" s="55">
        <v>9.7575757575757566E-2</v>
      </c>
      <c r="K237" s="55" t="s">
        <v>130</v>
      </c>
      <c r="L237" s="55" t="s">
        <v>130</v>
      </c>
      <c r="M237" s="55" t="s">
        <v>130</v>
      </c>
      <c r="N237" s="55" t="s">
        <v>130</v>
      </c>
      <c r="O237" s="55" t="s">
        <v>130</v>
      </c>
      <c r="P237" s="55" t="s">
        <v>173</v>
      </c>
      <c r="AB237" s="2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</row>
    <row r="238" spans="1:40" ht="13" x14ac:dyDescent="0.3">
      <c r="A238" t="s">
        <v>129</v>
      </c>
      <c r="B238" s="5">
        <v>2.65</v>
      </c>
      <c r="C238" s="5">
        <f t="shared" si="3"/>
        <v>12.65</v>
      </c>
      <c r="D238" t="s">
        <v>130</v>
      </c>
      <c r="E238" t="s">
        <v>130</v>
      </c>
      <c r="F238" s="55">
        <v>2.1000000000000001E-2</v>
      </c>
      <c r="G238" s="55">
        <v>3.1433962264150947E-2</v>
      </c>
      <c r="H238" s="55">
        <v>4.7471698113207547E-2</v>
      </c>
      <c r="I238" s="55" t="s">
        <v>130</v>
      </c>
      <c r="J238" s="55">
        <v>9.7207547169811323E-2</v>
      </c>
      <c r="K238" s="55" t="s">
        <v>130</v>
      </c>
      <c r="L238" s="55" t="s">
        <v>130</v>
      </c>
      <c r="M238" s="55" t="s">
        <v>130</v>
      </c>
      <c r="N238" s="55" t="s">
        <v>130</v>
      </c>
      <c r="O238" s="55" t="s">
        <v>130</v>
      </c>
      <c r="P238" s="55" t="s">
        <v>173</v>
      </c>
      <c r="AB238" s="2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</row>
    <row r="239" spans="1:40" ht="13" x14ac:dyDescent="0.3">
      <c r="A239" t="s">
        <v>129</v>
      </c>
      <c r="B239" s="5">
        <v>2.66</v>
      </c>
      <c r="C239" s="5">
        <f t="shared" si="3"/>
        <v>12.66</v>
      </c>
      <c r="D239" t="s">
        <v>130</v>
      </c>
      <c r="E239" t="s">
        <v>130</v>
      </c>
      <c r="F239" s="55">
        <v>2.1000000000000001E-2</v>
      </c>
      <c r="G239" s="55">
        <v>3.1315789473684207E-2</v>
      </c>
      <c r="H239" s="55">
        <v>4.7293233082706762E-2</v>
      </c>
      <c r="I239" s="55" t="s">
        <v>130</v>
      </c>
      <c r="J239" s="55">
        <v>9.6842105263157882E-2</v>
      </c>
      <c r="K239" s="55" t="s">
        <v>130</v>
      </c>
      <c r="L239" s="55" t="s">
        <v>130</v>
      </c>
      <c r="M239" s="55" t="s">
        <v>130</v>
      </c>
      <c r="N239" s="55" t="s">
        <v>130</v>
      </c>
      <c r="O239" s="55" t="s">
        <v>130</v>
      </c>
      <c r="P239" s="55" t="s">
        <v>173</v>
      </c>
      <c r="AB239" s="2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</row>
    <row r="240" spans="1:40" ht="13" x14ac:dyDescent="0.3">
      <c r="A240" t="s">
        <v>129</v>
      </c>
      <c r="B240" s="5">
        <v>2.67</v>
      </c>
      <c r="C240" s="5">
        <f t="shared" si="3"/>
        <v>12.67</v>
      </c>
      <c r="D240" t="s">
        <v>130</v>
      </c>
      <c r="E240" t="s">
        <v>130</v>
      </c>
      <c r="F240" s="55">
        <v>2.1000000000000001E-2</v>
      </c>
      <c r="G240" s="55">
        <v>3.1198501872659178E-2</v>
      </c>
      <c r="H240" s="55">
        <v>4.7116104868913856E-2</v>
      </c>
      <c r="I240" s="55" t="s">
        <v>130</v>
      </c>
      <c r="J240" s="55">
        <v>9.6479400749063665E-2</v>
      </c>
      <c r="K240" s="55" t="s">
        <v>130</v>
      </c>
      <c r="L240" s="55" t="s">
        <v>130</v>
      </c>
      <c r="M240" s="55" t="s">
        <v>130</v>
      </c>
      <c r="N240" s="55" t="s">
        <v>130</v>
      </c>
      <c r="O240" s="55" t="s">
        <v>130</v>
      </c>
      <c r="P240" s="55" t="s">
        <v>173</v>
      </c>
      <c r="AB240" s="2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</row>
    <row r="241" spans="1:40" ht="13" x14ac:dyDescent="0.3">
      <c r="A241" t="s">
        <v>129</v>
      </c>
      <c r="B241" s="5">
        <v>2.68</v>
      </c>
      <c r="C241" s="5">
        <f t="shared" si="3"/>
        <v>12.68</v>
      </c>
      <c r="D241" t="s">
        <v>130</v>
      </c>
      <c r="E241" t="s">
        <v>130</v>
      </c>
      <c r="F241" s="55">
        <v>2.1000000000000001E-2</v>
      </c>
      <c r="G241" s="55">
        <v>3.1082089552238804E-2</v>
      </c>
      <c r="H241" s="55">
        <v>4.6940298507462681E-2</v>
      </c>
      <c r="I241" s="55" t="s">
        <v>130</v>
      </c>
      <c r="J241" s="55">
        <v>9.6119402985074626E-2</v>
      </c>
      <c r="K241" s="55" t="s">
        <v>130</v>
      </c>
      <c r="L241" s="55" t="s">
        <v>130</v>
      </c>
      <c r="M241" s="55" t="s">
        <v>130</v>
      </c>
      <c r="N241" s="55" t="s">
        <v>130</v>
      </c>
      <c r="O241" s="55" t="s">
        <v>130</v>
      </c>
      <c r="P241" s="55" t="s">
        <v>173</v>
      </c>
      <c r="AB241" s="2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</row>
    <row r="242" spans="1:40" ht="13" x14ac:dyDescent="0.3">
      <c r="A242" t="s">
        <v>129</v>
      </c>
      <c r="B242" s="5">
        <v>2.69</v>
      </c>
      <c r="C242" s="5">
        <f t="shared" si="3"/>
        <v>12.69</v>
      </c>
      <c r="D242" t="s">
        <v>130</v>
      </c>
      <c r="E242" t="s">
        <v>130</v>
      </c>
      <c r="F242" s="55">
        <v>2.1000000000000001E-2</v>
      </c>
      <c r="G242" s="55">
        <v>3.0966542750929367E-2</v>
      </c>
      <c r="H242" s="55">
        <v>4.6765799256505577E-2</v>
      </c>
      <c r="I242" s="55" t="s">
        <v>130</v>
      </c>
      <c r="J242" s="55">
        <v>9.5762081784386624E-2</v>
      </c>
      <c r="K242" s="55" t="s">
        <v>130</v>
      </c>
      <c r="L242" s="55" t="s">
        <v>130</v>
      </c>
      <c r="M242" s="55" t="s">
        <v>130</v>
      </c>
      <c r="N242" s="55" t="s">
        <v>130</v>
      </c>
      <c r="O242" s="55" t="s">
        <v>130</v>
      </c>
      <c r="P242" s="55" t="s">
        <v>173</v>
      </c>
      <c r="AB242" s="2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</row>
    <row r="243" spans="1:40" ht="13" x14ac:dyDescent="0.3">
      <c r="A243" t="s">
        <v>129</v>
      </c>
      <c r="B243" s="5">
        <v>2.7</v>
      </c>
      <c r="C243" s="5">
        <f t="shared" si="3"/>
        <v>12.7</v>
      </c>
      <c r="D243" t="s">
        <v>130</v>
      </c>
      <c r="E243" t="s">
        <v>130</v>
      </c>
      <c r="F243" s="55">
        <v>2.1000000000000001E-2</v>
      </c>
      <c r="G243" s="55">
        <v>3.0851851851851849E-2</v>
      </c>
      <c r="H243" s="55">
        <v>4.6592592592592588E-2</v>
      </c>
      <c r="I243" s="55" t="s">
        <v>130</v>
      </c>
      <c r="J243" s="55">
        <v>9.5407407407407399E-2</v>
      </c>
      <c r="K243" s="55" t="s">
        <v>130</v>
      </c>
      <c r="L243" s="55" t="s">
        <v>130</v>
      </c>
      <c r="M243" s="55" t="s">
        <v>130</v>
      </c>
      <c r="N243" s="55" t="s">
        <v>130</v>
      </c>
      <c r="O243" s="55" t="s">
        <v>130</v>
      </c>
      <c r="P243" s="55" t="s">
        <v>173</v>
      </c>
      <c r="AB243" s="2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</row>
    <row r="244" spans="1:40" ht="13" x14ac:dyDescent="0.3">
      <c r="A244" t="s">
        <v>129</v>
      </c>
      <c r="B244" s="5">
        <v>2.71</v>
      </c>
      <c r="C244" s="5">
        <f t="shared" si="3"/>
        <v>12.71</v>
      </c>
      <c r="D244" t="s">
        <v>130</v>
      </c>
      <c r="E244" t="s">
        <v>130</v>
      </c>
      <c r="F244" s="55">
        <v>2.1000000000000001E-2</v>
      </c>
      <c r="G244" s="55">
        <v>3.07380073800738E-2</v>
      </c>
      <c r="H244" s="55">
        <v>4.6420664206642065E-2</v>
      </c>
      <c r="I244" s="55" t="s">
        <v>130</v>
      </c>
      <c r="J244" s="55">
        <v>9.505535055350553E-2</v>
      </c>
      <c r="K244" s="55" t="s">
        <v>130</v>
      </c>
      <c r="L244" s="55" t="s">
        <v>130</v>
      </c>
      <c r="M244" s="55" t="s">
        <v>130</v>
      </c>
      <c r="N244" s="55" t="s">
        <v>130</v>
      </c>
      <c r="O244" s="55" t="s">
        <v>130</v>
      </c>
      <c r="P244" s="55" t="s">
        <v>173</v>
      </c>
      <c r="AB244" s="2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</row>
    <row r="245" spans="1:40" ht="13" x14ac:dyDescent="0.3">
      <c r="A245" t="s">
        <v>129</v>
      </c>
      <c r="B245" s="5">
        <v>2.72</v>
      </c>
      <c r="C245" s="5">
        <f t="shared" si="3"/>
        <v>12.72</v>
      </c>
      <c r="D245" t="s">
        <v>130</v>
      </c>
      <c r="E245" t="s">
        <v>130</v>
      </c>
      <c r="F245" s="55">
        <v>2.1000000000000001E-2</v>
      </c>
      <c r="G245" s="55">
        <v>3.0624999999999996E-2</v>
      </c>
      <c r="H245" s="55">
        <v>4.6249999999999993E-2</v>
      </c>
      <c r="I245" s="55" t="s">
        <v>130</v>
      </c>
      <c r="J245" s="55">
        <v>9.4705882352941168E-2</v>
      </c>
      <c r="K245" s="55" t="s">
        <v>130</v>
      </c>
      <c r="L245" s="55" t="s">
        <v>130</v>
      </c>
      <c r="M245" s="55" t="s">
        <v>130</v>
      </c>
      <c r="N245" s="55" t="s">
        <v>130</v>
      </c>
      <c r="O245" s="55" t="s">
        <v>130</v>
      </c>
      <c r="P245" s="55" t="s">
        <v>173</v>
      </c>
      <c r="AB245" s="2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</row>
    <row r="246" spans="1:40" ht="13" x14ac:dyDescent="0.3">
      <c r="A246" t="s">
        <v>129</v>
      </c>
      <c r="B246" s="5">
        <v>2.73</v>
      </c>
      <c r="C246" s="5">
        <f t="shared" si="3"/>
        <v>12.73</v>
      </c>
      <c r="D246" t="s">
        <v>130</v>
      </c>
      <c r="E246" t="s">
        <v>130</v>
      </c>
      <c r="F246" s="55">
        <v>2.1000000000000001E-2</v>
      </c>
      <c r="G246" s="55">
        <v>3.0512820512820511E-2</v>
      </c>
      <c r="H246" s="55">
        <v>4.6080586080586079E-2</v>
      </c>
      <c r="I246" s="55" t="s">
        <v>130</v>
      </c>
      <c r="J246" s="55">
        <v>9.4358974358974362E-2</v>
      </c>
      <c r="K246" s="55" t="s">
        <v>130</v>
      </c>
      <c r="L246" s="55" t="s">
        <v>130</v>
      </c>
      <c r="M246" s="55" t="s">
        <v>130</v>
      </c>
      <c r="N246" s="55" t="s">
        <v>130</v>
      </c>
      <c r="O246" s="55" t="s">
        <v>130</v>
      </c>
      <c r="P246" s="55" t="s">
        <v>173</v>
      </c>
      <c r="AB246" s="2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</row>
    <row r="247" spans="1:40" ht="13" x14ac:dyDescent="0.3">
      <c r="A247" t="s">
        <v>129</v>
      </c>
      <c r="B247" s="5">
        <v>2.74</v>
      </c>
      <c r="C247" s="5">
        <f t="shared" si="3"/>
        <v>12.74</v>
      </c>
      <c r="D247" t="s">
        <v>130</v>
      </c>
      <c r="E247" t="s">
        <v>130</v>
      </c>
      <c r="F247" s="55">
        <v>2.1000000000000001E-2</v>
      </c>
      <c r="G247" s="55">
        <v>3.0401459854014597E-2</v>
      </c>
      <c r="H247" s="55">
        <v>4.5912408759124085E-2</v>
      </c>
      <c r="I247" s="55" t="s">
        <v>130</v>
      </c>
      <c r="J247" s="55">
        <v>9.4014598540145974E-2</v>
      </c>
      <c r="K247" s="55" t="s">
        <v>130</v>
      </c>
      <c r="L247" s="55" t="s">
        <v>130</v>
      </c>
      <c r="M247" s="55" t="s">
        <v>130</v>
      </c>
      <c r="N247" s="55" t="s">
        <v>130</v>
      </c>
      <c r="O247" s="55" t="s">
        <v>130</v>
      </c>
      <c r="P247" s="55" t="s">
        <v>173</v>
      </c>
      <c r="AB247" s="2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</row>
    <row r="248" spans="1:40" ht="13" x14ac:dyDescent="0.3">
      <c r="A248" t="s">
        <v>129</v>
      </c>
      <c r="B248" s="5">
        <v>2.75</v>
      </c>
      <c r="C248" s="5">
        <f t="shared" si="3"/>
        <v>12.75</v>
      </c>
      <c r="D248" t="s">
        <v>130</v>
      </c>
      <c r="E248" t="s">
        <v>130</v>
      </c>
      <c r="F248" s="55">
        <v>2.1000000000000001E-2</v>
      </c>
      <c r="G248" s="55">
        <v>3.0290909090909091E-2</v>
      </c>
      <c r="H248" s="55">
        <v>4.5745454545454541E-2</v>
      </c>
      <c r="I248" s="55" t="s">
        <v>130</v>
      </c>
      <c r="J248" s="55">
        <v>9.3672727272727269E-2</v>
      </c>
      <c r="K248" s="55" t="s">
        <v>130</v>
      </c>
      <c r="L248" s="55" t="s">
        <v>130</v>
      </c>
      <c r="M248" s="55" t="s">
        <v>130</v>
      </c>
      <c r="N248" s="55" t="s">
        <v>130</v>
      </c>
      <c r="O248" s="55" t="s">
        <v>130</v>
      </c>
      <c r="P248" s="55" t="s">
        <v>173</v>
      </c>
      <c r="AB248" s="2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</row>
    <row r="249" spans="1:40" ht="13" x14ac:dyDescent="0.3">
      <c r="A249" t="s">
        <v>129</v>
      </c>
      <c r="B249" s="5">
        <v>2.76</v>
      </c>
      <c r="C249" s="5">
        <f t="shared" si="3"/>
        <v>12.76</v>
      </c>
      <c r="D249" t="s">
        <v>130</v>
      </c>
      <c r="E249" t="s">
        <v>130</v>
      </c>
      <c r="F249" s="55">
        <v>2.1000000000000001E-2</v>
      </c>
      <c r="G249" s="55">
        <v>3.0181159420289858E-2</v>
      </c>
      <c r="H249" s="55">
        <v>4.5579710144927538E-2</v>
      </c>
      <c r="I249" s="55" t="s">
        <v>130</v>
      </c>
      <c r="J249" s="55">
        <v>9.3333333333333338E-2</v>
      </c>
      <c r="K249" s="55" t="s">
        <v>130</v>
      </c>
      <c r="L249" s="55" t="s">
        <v>130</v>
      </c>
      <c r="M249" s="55" t="s">
        <v>130</v>
      </c>
      <c r="N249" s="55" t="s">
        <v>130</v>
      </c>
      <c r="O249" s="55" t="s">
        <v>130</v>
      </c>
      <c r="P249" s="55" t="s">
        <v>173</v>
      </c>
      <c r="AB249" s="2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</row>
    <row r="250" spans="1:40" ht="13" x14ac:dyDescent="0.3">
      <c r="A250" t="s">
        <v>129</v>
      </c>
      <c r="B250" s="5">
        <v>2.77</v>
      </c>
      <c r="C250" s="5">
        <f t="shared" si="3"/>
        <v>12.77</v>
      </c>
      <c r="D250" t="s">
        <v>130</v>
      </c>
      <c r="E250" t="s">
        <v>130</v>
      </c>
      <c r="F250" s="55">
        <v>2.1000000000000001E-2</v>
      </c>
      <c r="G250" s="55">
        <v>3.007220216606498E-2</v>
      </c>
      <c r="H250" s="55">
        <v>4.5415162454873641E-2</v>
      </c>
      <c r="I250" s="55" t="s">
        <v>130</v>
      </c>
      <c r="J250" s="55">
        <v>9.2996389891696743E-2</v>
      </c>
      <c r="K250" s="55" t="s">
        <v>130</v>
      </c>
      <c r="L250" s="55" t="s">
        <v>130</v>
      </c>
      <c r="M250" s="55" t="s">
        <v>130</v>
      </c>
      <c r="N250" s="55" t="s">
        <v>130</v>
      </c>
      <c r="O250" s="55" t="s">
        <v>130</v>
      </c>
      <c r="P250" s="55" t="s">
        <v>173</v>
      </c>
      <c r="AB250" s="2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</row>
    <row r="251" spans="1:40" ht="13" x14ac:dyDescent="0.3">
      <c r="A251" t="s">
        <v>129</v>
      </c>
      <c r="B251" s="5">
        <v>2.78</v>
      </c>
      <c r="C251" s="5">
        <f t="shared" si="3"/>
        <v>12.78</v>
      </c>
      <c r="D251" t="s">
        <v>130</v>
      </c>
      <c r="E251" t="s">
        <v>130</v>
      </c>
      <c r="F251" s="55">
        <v>2.1000000000000001E-2</v>
      </c>
      <c r="G251" s="55">
        <v>2.9964028776978419E-2</v>
      </c>
      <c r="H251" s="55">
        <v>4.525179856115108E-2</v>
      </c>
      <c r="I251" s="55" t="s">
        <v>130</v>
      </c>
      <c r="J251" s="55">
        <v>9.266187050359713E-2</v>
      </c>
      <c r="K251" s="55" t="s">
        <v>130</v>
      </c>
      <c r="L251" s="55" t="s">
        <v>130</v>
      </c>
      <c r="M251" s="55" t="s">
        <v>130</v>
      </c>
      <c r="N251" s="55" t="s">
        <v>130</v>
      </c>
      <c r="O251" s="55" t="s">
        <v>130</v>
      </c>
      <c r="P251" s="55" t="s">
        <v>173</v>
      </c>
      <c r="AB251" s="2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</row>
    <row r="252" spans="1:40" ht="13" x14ac:dyDescent="0.3">
      <c r="A252" t="s">
        <v>129</v>
      </c>
      <c r="B252" s="5">
        <v>2.79</v>
      </c>
      <c r="C252" s="5">
        <f t="shared" si="3"/>
        <v>12.79</v>
      </c>
      <c r="D252" t="s">
        <v>130</v>
      </c>
      <c r="E252" t="s">
        <v>130</v>
      </c>
      <c r="F252" s="55">
        <v>2.1000000000000001E-2</v>
      </c>
      <c r="G252" s="55">
        <v>2.985663082437276E-2</v>
      </c>
      <c r="H252" s="55">
        <v>4.5089605734767023E-2</v>
      </c>
      <c r="I252" s="55" t="s">
        <v>130</v>
      </c>
      <c r="J252" s="55">
        <v>9.2329749103942649E-2</v>
      </c>
      <c r="K252" s="55" t="s">
        <v>130</v>
      </c>
      <c r="L252" s="55" t="s">
        <v>130</v>
      </c>
      <c r="M252" s="55" t="s">
        <v>130</v>
      </c>
      <c r="N252" s="55" t="s">
        <v>130</v>
      </c>
      <c r="O252" s="55" t="s">
        <v>130</v>
      </c>
      <c r="P252" s="55" t="s">
        <v>173</v>
      </c>
      <c r="AB252" s="2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</row>
    <row r="253" spans="1:40" ht="13" x14ac:dyDescent="0.3">
      <c r="A253" t="s">
        <v>129</v>
      </c>
      <c r="B253" s="5">
        <v>2.8</v>
      </c>
      <c r="C253" s="5">
        <f t="shared" si="3"/>
        <v>12.8</v>
      </c>
      <c r="D253" t="s">
        <v>130</v>
      </c>
      <c r="E253" t="s">
        <v>130</v>
      </c>
      <c r="F253" s="55">
        <v>2.1000000000000001E-2</v>
      </c>
      <c r="G253" s="55">
        <v>2.9750000000000002E-2</v>
      </c>
      <c r="H253" s="55">
        <v>4.4928571428571429E-2</v>
      </c>
      <c r="I253" s="55" t="s">
        <v>130</v>
      </c>
      <c r="J253" s="55">
        <v>9.1999999999999998E-2</v>
      </c>
      <c r="K253" s="55" t="s">
        <v>130</v>
      </c>
      <c r="L253" s="55" t="s">
        <v>130</v>
      </c>
      <c r="M253" s="55" t="s">
        <v>130</v>
      </c>
      <c r="N253" s="55" t="s">
        <v>130</v>
      </c>
      <c r="O253" s="55" t="s">
        <v>130</v>
      </c>
      <c r="P253" s="55" t="s">
        <v>173</v>
      </c>
      <c r="AB253" s="2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</row>
    <row r="254" spans="1:40" ht="13" x14ac:dyDescent="0.3">
      <c r="A254" t="s">
        <v>129</v>
      </c>
      <c r="B254" s="5">
        <v>2.81</v>
      </c>
      <c r="C254" s="5">
        <f t="shared" si="3"/>
        <v>12.81</v>
      </c>
      <c r="D254" t="s">
        <v>130</v>
      </c>
      <c r="E254" t="s">
        <v>130</v>
      </c>
      <c r="F254" s="55">
        <v>2.1000000000000001E-2</v>
      </c>
      <c r="G254" s="55">
        <v>2.9644128113879002E-2</v>
      </c>
      <c r="H254" s="55">
        <v>4.4768683274021351E-2</v>
      </c>
      <c r="I254" s="55" t="s">
        <v>130</v>
      </c>
      <c r="J254" s="55">
        <v>9.1672597864768682E-2</v>
      </c>
      <c r="K254" s="55" t="s">
        <v>130</v>
      </c>
      <c r="L254" s="55" t="s">
        <v>130</v>
      </c>
      <c r="M254" s="55" t="s">
        <v>130</v>
      </c>
      <c r="N254" s="55" t="s">
        <v>130</v>
      </c>
      <c r="O254" s="55" t="s">
        <v>130</v>
      </c>
      <c r="P254" s="55" t="s">
        <v>173</v>
      </c>
      <c r="AB254" s="2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</row>
    <row r="255" spans="1:40" ht="13" x14ac:dyDescent="0.3">
      <c r="A255" t="s">
        <v>129</v>
      </c>
      <c r="B255" s="5">
        <v>2.82</v>
      </c>
      <c r="C255" s="5">
        <f t="shared" si="3"/>
        <v>12.82</v>
      </c>
      <c r="D255" t="s">
        <v>130</v>
      </c>
      <c r="E255" t="s">
        <v>130</v>
      </c>
      <c r="F255" s="55">
        <v>2.1000000000000001E-2</v>
      </c>
      <c r="G255" s="55">
        <v>2.9539007092198581E-2</v>
      </c>
      <c r="H255" s="55">
        <v>4.4609929078014185E-2</v>
      </c>
      <c r="I255" s="55" t="s">
        <v>130</v>
      </c>
      <c r="J255" s="55">
        <v>9.1347517730496458E-2</v>
      </c>
      <c r="K255" s="55" t="s">
        <v>130</v>
      </c>
      <c r="L255" s="55" t="s">
        <v>130</v>
      </c>
      <c r="M255" s="55" t="s">
        <v>130</v>
      </c>
      <c r="N255" s="55" t="s">
        <v>130</v>
      </c>
      <c r="O255" s="55" t="s">
        <v>130</v>
      </c>
      <c r="P255" s="55" t="s">
        <v>173</v>
      </c>
      <c r="AB255" s="2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</row>
    <row r="256" spans="1:40" ht="13" x14ac:dyDescent="0.3">
      <c r="A256" t="s">
        <v>129</v>
      </c>
      <c r="B256" s="5">
        <v>2.83</v>
      </c>
      <c r="C256" s="5">
        <f t="shared" si="3"/>
        <v>12.83</v>
      </c>
      <c r="D256" t="s">
        <v>130</v>
      </c>
      <c r="E256" t="s">
        <v>130</v>
      </c>
      <c r="F256" s="55">
        <v>2.1000000000000001E-2</v>
      </c>
      <c r="G256" s="55">
        <v>2.9434628975265015E-2</v>
      </c>
      <c r="H256" s="55">
        <v>4.4452296819787983E-2</v>
      </c>
      <c r="I256" s="55" t="s">
        <v>130</v>
      </c>
      <c r="J256" s="55">
        <v>9.1024734982332156E-2</v>
      </c>
      <c r="K256" s="55" t="s">
        <v>130</v>
      </c>
      <c r="L256" s="55" t="s">
        <v>130</v>
      </c>
      <c r="M256" s="55" t="s">
        <v>130</v>
      </c>
      <c r="N256" s="55" t="s">
        <v>130</v>
      </c>
      <c r="O256" s="55" t="s">
        <v>130</v>
      </c>
      <c r="P256" s="55" t="s">
        <v>173</v>
      </c>
      <c r="AB256" s="2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</row>
    <row r="257" spans="1:40" ht="13" x14ac:dyDescent="0.3">
      <c r="A257" t="s">
        <v>129</v>
      </c>
      <c r="B257" s="5">
        <v>2.84</v>
      </c>
      <c r="C257" s="5">
        <f t="shared" si="3"/>
        <v>12.84</v>
      </c>
      <c r="D257" t="s">
        <v>130</v>
      </c>
      <c r="E257" t="s">
        <v>130</v>
      </c>
      <c r="F257" s="55">
        <v>2.1000000000000001E-2</v>
      </c>
      <c r="G257" s="55">
        <v>2.933098591549296E-2</v>
      </c>
      <c r="H257" s="55">
        <v>4.4295774647887323E-2</v>
      </c>
      <c r="I257" s="55" t="s">
        <v>130</v>
      </c>
      <c r="J257" s="55">
        <v>9.0704225352112686E-2</v>
      </c>
      <c r="K257" s="55" t="s">
        <v>130</v>
      </c>
      <c r="L257" s="55" t="s">
        <v>130</v>
      </c>
      <c r="M257" s="55" t="s">
        <v>130</v>
      </c>
      <c r="N257" s="55" t="s">
        <v>130</v>
      </c>
      <c r="O257" s="55" t="s">
        <v>130</v>
      </c>
      <c r="P257" s="55" t="s">
        <v>173</v>
      </c>
      <c r="AB257" s="2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</row>
    <row r="258" spans="1:40" ht="13" x14ac:dyDescent="0.3">
      <c r="A258" t="s">
        <v>129</v>
      </c>
      <c r="B258" s="5">
        <v>2.85</v>
      </c>
      <c r="C258" s="5">
        <f t="shared" si="3"/>
        <v>12.85</v>
      </c>
      <c r="D258" t="s">
        <v>130</v>
      </c>
      <c r="E258" t="s">
        <v>130</v>
      </c>
      <c r="F258" s="55">
        <v>2.1000000000000001E-2</v>
      </c>
      <c r="G258" s="55">
        <v>2.9228070175438596E-2</v>
      </c>
      <c r="H258" s="55">
        <v>4.414035087719298E-2</v>
      </c>
      <c r="I258" s="55" t="s">
        <v>130</v>
      </c>
      <c r="J258" s="55">
        <v>9.0385964912280695E-2</v>
      </c>
      <c r="K258" s="55" t="s">
        <v>130</v>
      </c>
      <c r="L258" s="55" t="s">
        <v>130</v>
      </c>
      <c r="M258" s="55" t="s">
        <v>130</v>
      </c>
      <c r="N258" s="55" t="s">
        <v>130</v>
      </c>
      <c r="O258" s="55" t="s">
        <v>130</v>
      </c>
      <c r="P258" s="55" t="s">
        <v>173</v>
      </c>
      <c r="AB258" s="2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</row>
    <row r="259" spans="1:40" ht="13" x14ac:dyDescent="0.3">
      <c r="A259" t="s">
        <v>129</v>
      </c>
      <c r="B259" s="5">
        <v>2.86</v>
      </c>
      <c r="C259" s="5">
        <f t="shared" si="3"/>
        <v>12.86</v>
      </c>
      <c r="D259" t="s">
        <v>130</v>
      </c>
      <c r="E259" t="s">
        <v>130</v>
      </c>
      <c r="F259" s="55">
        <v>2.1000000000000001E-2</v>
      </c>
      <c r="G259" s="55">
        <v>2.9125874125874127E-2</v>
      </c>
      <c r="H259" s="55">
        <v>4.3986013986013983E-2</v>
      </c>
      <c r="I259" s="55" t="s">
        <v>130</v>
      </c>
      <c r="J259" s="55">
        <v>9.0069930069930068E-2</v>
      </c>
      <c r="K259" s="55" t="s">
        <v>130</v>
      </c>
      <c r="L259" s="55" t="s">
        <v>130</v>
      </c>
      <c r="M259" s="55" t="s">
        <v>130</v>
      </c>
      <c r="N259" s="55" t="s">
        <v>130</v>
      </c>
      <c r="O259" s="55" t="s">
        <v>130</v>
      </c>
      <c r="P259" s="55" t="s">
        <v>173</v>
      </c>
      <c r="AB259" s="2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</row>
    <row r="260" spans="1:40" ht="13" x14ac:dyDescent="0.3">
      <c r="A260" t="s">
        <v>129</v>
      </c>
      <c r="B260" s="5">
        <v>2.87</v>
      </c>
      <c r="C260" s="5">
        <f t="shared" si="3"/>
        <v>12.87</v>
      </c>
      <c r="D260" t="s">
        <v>130</v>
      </c>
      <c r="E260" t="s">
        <v>130</v>
      </c>
      <c r="F260" s="55">
        <v>2.1000000000000001E-2</v>
      </c>
      <c r="G260" s="55">
        <v>2.9024390243902437E-2</v>
      </c>
      <c r="H260" s="55">
        <v>4.3832752613240412E-2</v>
      </c>
      <c r="I260" s="55" t="s">
        <v>130</v>
      </c>
      <c r="J260" s="55">
        <v>8.9756097560975606E-2</v>
      </c>
      <c r="K260" s="55" t="s">
        <v>130</v>
      </c>
      <c r="L260" s="55" t="s">
        <v>130</v>
      </c>
      <c r="M260" s="55" t="s">
        <v>130</v>
      </c>
      <c r="N260" s="55" t="s">
        <v>130</v>
      </c>
      <c r="O260" s="55" t="s">
        <v>130</v>
      </c>
      <c r="P260" s="55" t="s">
        <v>173</v>
      </c>
      <c r="AB260" s="2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</row>
    <row r="261" spans="1:40" ht="13" x14ac:dyDescent="0.3">
      <c r="A261" t="s">
        <v>129</v>
      </c>
      <c r="B261" s="5">
        <v>2.88</v>
      </c>
      <c r="C261" s="5">
        <f t="shared" si="3"/>
        <v>12.88</v>
      </c>
      <c r="D261" t="s">
        <v>130</v>
      </c>
      <c r="E261" t="s">
        <v>130</v>
      </c>
      <c r="F261" s="55">
        <v>2.1000000000000001E-2</v>
      </c>
      <c r="G261" s="55">
        <v>2.8923611111111112E-2</v>
      </c>
      <c r="H261" s="55">
        <v>4.3680555555555556E-2</v>
      </c>
      <c r="I261" s="55" t="s">
        <v>130</v>
      </c>
      <c r="J261" s="55">
        <v>8.9444444444444451E-2</v>
      </c>
      <c r="K261" s="55" t="s">
        <v>130</v>
      </c>
      <c r="L261" s="55" t="s">
        <v>130</v>
      </c>
      <c r="M261" s="55" t="s">
        <v>130</v>
      </c>
      <c r="N261" s="55" t="s">
        <v>130</v>
      </c>
      <c r="O261" s="55" t="s">
        <v>130</v>
      </c>
      <c r="P261" s="55" t="s">
        <v>173</v>
      </c>
      <c r="AB261" s="2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</row>
    <row r="262" spans="1:40" ht="13" x14ac:dyDescent="0.3">
      <c r="A262" t="s">
        <v>129</v>
      </c>
      <c r="B262" s="5">
        <v>2.89</v>
      </c>
      <c r="C262" s="5">
        <f t="shared" si="3"/>
        <v>12.89</v>
      </c>
      <c r="D262" t="s">
        <v>130</v>
      </c>
      <c r="E262" t="s">
        <v>130</v>
      </c>
      <c r="F262" s="55">
        <v>2.1000000000000001E-2</v>
      </c>
      <c r="G262" s="55">
        <v>2.8823529411764703E-2</v>
      </c>
      <c r="H262" s="55">
        <v>4.3529411764705879E-2</v>
      </c>
      <c r="I262" s="55" t="s">
        <v>130</v>
      </c>
      <c r="J262" s="55">
        <v>8.913494809688581E-2</v>
      </c>
      <c r="K262" s="55" t="s">
        <v>130</v>
      </c>
      <c r="L262" s="55" t="s">
        <v>130</v>
      </c>
      <c r="M262" s="55" t="s">
        <v>130</v>
      </c>
      <c r="N262" s="55" t="s">
        <v>130</v>
      </c>
      <c r="O262" s="55" t="s">
        <v>130</v>
      </c>
      <c r="P262" s="55" t="s">
        <v>173</v>
      </c>
      <c r="AB262" s="2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</row>
    <row r="263" spans="1:40" ht="13" x14ac:dyDescent="0.3">
      <c r="A263" t="s">
        <v>129</v>
      </c>
      <c r="B263" s="5">
        <v>2.9</v>
      </c>
      <c r="C263" s="5">
        <f t="shared" ref="C263:C273" si="4">VALUE(SUBSTITUTE(1&amp;B263," ",""))</f>
        <v>12.9</v>
      </c>
      <c r="D263" t="s">
        <v>130</v>
      </c>
      <c r="E263" t="s">
        <v>130</v>
      </c>
      <c r="F263" s="55">
        <v>2.1000000000000001E-2</v>
      </c>
      <c r="G263" s="55">
        <v>2.8724137931034482E-2</v>
      </c>
      <c r="H263" s="55">
        <v>4.3379310344827587E-2</v>
      </c>
      <c r="I263" s="55" t="s">
        <v>130</v>
      </c>
      <c r="J263" s="55">
        <v>8.8827586206896555E-2</v>
      </c>
      <c r="K263" s="55" t="s">
        <v>130</v>
      </c>
      <c r="L263" s="55" t="s">
        <v>130</v>
      </c>
      <c r="M263" s="55" t="s">
        <v>130</v>
      </c>
      <c r="N263" s="55" t="s">
        <v>130</v>
      </c>
      <c r="O263" s="55" t="s">
        <v>130</v>
      </c>
      <c r="P263" s="55" t="s">
        <v>173</v>
      </c>
      <c r="AB263" s="2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</row>
    <row r="264" spans="1:40" ht="13" x14ac:dyDescent="0.3">
      <c r="A264" t="s">
        <v>129</v>
      </c>
      <c r="B264" s="5">
        <v>2.91</v>
      </c>
      <c r="C264" s="5">
        <f t="shared" si="4"/>
        <v>12.91</v>
      </c>
      <c r="D264" t="s">
        <v>130</v>
      </c>
      <c r="E264" t="s">
        <v>130</v>
      </c>
      <c r="F264" s="55">
        <v>2.1000000000000001E-2</v>
      </c>
      <c r="G264" s="55">
        <v>2.8625429553264602E-2</v>
      </c>
      <c r="H264" s="55">
        <v>4.3230240549828172E-2</v>
      </c>
      <c r="I264" s="55" t="s">
        <v>130</v>
      </c>
      <c r="J264" s="55">
        <v>8.8522336769759444E-2</v>
      </c>
      <c r="K264" s="55" t="s">
        <v>130</v>
      </c>
      <c r="L264" s="55" t="s">
        <v>130</v>
      </c>
      <c r="M264" s="55" t="s">
        <v>130</v>
      </c>
      <c r="N264" s="55" t="s">
        <v>130</v>
      </c>
      <c r="O264" s="55" t="s">
        <v>130</v>
      </c>
      <c r="P264" s="55" t="s">
        <v>173</v>
      </c>
      <c r="AB264" s="2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</row>
    <row r="265" spans="1:40" ht="13" x14ac:dyDescent="0.3">
      <c r="A265" t="s">
        <v>129</v>
      </c>
      <c r="B265" s="5">
        <v>2.92</v>
      </c>
      <c r="C265" s="5">
        <f t="shared" si="4"/>
        <v>12.92</v>
      </c>
      <c r="D265" t="s">
        <v>130</v>
      </c>
      <c r="E265" t="s">
        <v>130</v>
      </c>
      <c r="F265" s="55">
        <v>2.1000000000000001E-2</v>
      </c>
      <c r="G265" s="55">
        <v>2.8527397260273972E-2</v>
      </c>
      <c r="H265" s="55">
        <v>4.308219178082192E-2</v>
      </c>
      <c r="I265" s="55" t="s">
        <v>130</v>
      </c>
      <c r="J265" s="55">
        <v>8.8219178082191776E-2</v>
      </c>
      <c r="K265" s="55" t="s">
        <v>130</v>
      </c>
      <c r="L265" s="55" t="s">
        <v>130</v>
      </c>
      <c r="M265" s="55" t="s">
        <v>130</v>
      </c>
      <c r="N265" s="55" t="s">
        <v>130</v>
      </c>
      <c r="O265" s="55" t="s">
        <v>130</v>
      </c>
      <c r="P265" s="55" t="s">
        <v>173</v>
      </c>
      <c r="AB265" s="2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</row>
    <row r="266" spans="1:40" ht="13" x14ac:dyDescent="0.3">
      <c r="A266" t="s">
        <v>129</v>
      </c>
      <c r="B266" s="5">
        <v>2.93</v>
      </c>
      <c r="C266" s="5">
        <f t="shared" si="4"/>
        <v>12.93</v>
      </c>
      <c r="D266" t="s">
        <v>130</v>
      </c>
      <c r="E266" t="s">
        <v>130</v>
      </c>
      <c r="F266" s="55">
        <v>2.1000000000000001E-2</v>
      </c>
      <c r="G266" s="55">
        <v>2.8430034129692829E-2</v>
      </c>
      <c r="H266" s="55">
        <v>4.2935153583617741E-2</v>
      </c>
      <c r="I266" s="55" t="s">
        <v>130</v>
      </c>
      <c r="J266" s="55">
        <v>8.7918088737201361E-2</v>
      </c>
      <c r="K266" s="55" t="s">
        <v>130</v>
      </c>
      <c r="L266" s="55" t="s">
        <v>130</v>
      </c>
      <c r="M266" s="55" t="s">
        <v>130</v>
      </c>
      <c r="N266" s="55" t="s">
        <v>130</v>
      </c>
      <c r="O266" s="55" t="s">
        <v>130</v>
      </c>
      <c r="P266" s="55" t="s">
        <v>173</v>
      </c>
      <c r="AB266" s="2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</row>
    <row r="267" spans="1:40" ht="13" x14ac:dyDescent="0.3">
      <c r="A267" t="s">
        <v>129</v>
      </c>
      <c r="B267" s="5">
        <v>2.94</v>
      </c>
      <c r="C267" s="5">
        <f t="shared" si="4"/>
        <v>12.94</v>
      </c>
      <c r="D267" t="s">
        <v>130</v>
      </c>
      <c r="E267" t="s">
        <v>130</v>
      </c>
      <c r="F267" s="55">
        <v>2.1000000000000001E-2</v>
      </c>
      <c r="G267" s="55">
        <v>2.8333333333333332E-2</v>
      </c>
      <c r="H267" s="55">
        <v>4.2789115646258501E-2</v>
      </c>
      <c r="I267" s="55" t="s">
        <v>130</v>
      </c>
      <c r="J267" s="55">
        <v>8.7619047619047624E-2</v>
      </c>
      <c r="K267" s="55" t="s">
        <v>130</v>
      </c>
      <c r="L267" s="55" t="s">
        <v>130</v>
      </c>
      <c r="M267" s="55" t="s">
        <v>130</v>
      </c>
      <c r="N267" s="55" t="s">
        <v>130</v>
      </c>
      <c r="O267" s="55" t="s">
        <v>130</v>
      </c>
      <c r="P267" s="55" t="s">
        <v>173</v>
      </c>
      <c r="AB267" s="2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</row>
    <row r="268" spans="1:40" ht="13" x14ac:dyDescent="0.3">
      <c r="A268" t="s">
        <v>129</v>
      </c>
      <c r="B268" s="5">
        <v>2.95</v>
      </c>
      <c r="C268" s="5">
        <f t="shared" si="4"/>
        <v>12.95</v>
      </c>
      <c r="D268" t="s">
        <v>130</v>
      </c>
      <c r="E268" t="s">
        <v>130</v>
      </c>
      <c r="F268" s="55">
        <v>2.1000000000000001E-2</v>
      </c>
      <c r="G268" s="55">
        <v>2.823728813559322E-2</v>
      </c>
      <c r="H268" s="55">
        <v>4.2644067796610167E-2</v>
      </c>
      <c r="I268" s="55" t="s">
        <v>130</v>
      </c>
      <c r="J268" s="55">
        <v>8.7322033898305076E-2</v>
      </c>
      <c r="K268" s="55" t="s">
        <v>130</v>
      </c>
      <c r="L268" s="55" t="s">
        <v>130</v>
      </c>
      <c r="M268" s="55" t="s">
        <v>130</v>
      </c>
      <c r="N268" s="55" t="s">
        <v>130</v>
      </c>
      <c r="O268" s="55" t="s">
        <v>130</v>
      </c>
      <c r="P268" s="55" t="s">
        <v>173</v>
      </c>
      <c r="AB268" s="2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</row>
    <row r="269" spans="1:40" ht="13" x14ac:dyDescent="0.3">
      <c r="A269" t="s">
        <v>129</v>
      </c>
      <c r="B269" s="5">
        <v>2.96</v>
      </c>
      <c r="C269" s="5">
        <f t="shared" si="4"/>
        <v>12.96</v>
      </c>
      <c r="D269" t="s">
        <v>130</v>
      </c>
      <c r="E269" t="s">
        <v>130</v>
      </c>
      <c r="F269" s="55">
        <v>2.1000000000000001E-2</v>
      </c>
      <c r="G269" s="55">
        <v>2.8141891891891892E-2</v>
      </c>
      <c r="H269" s="55">
        <v>4.2499999999999996E-2</v>
      </c>
      <c r="I269" s="55" t="s">
        <v>130</v>
      </c>
      <c r="J269" s="55">
        <v>8.7027027027027026E-2</v>
      </c>
      <c r="K269" s="55" t="s">
        <v>130</v>
      </c>
      <c r="L269" s="55" t="s">
        <v>130</v>
      </c>
      <c r="M269" s="55" t="s">
        <v>130</v>
      </c>
      <c r="N269" s="55" t="s">
        <v>130</v>
      </c>
      <c r="O269" s="55" t="s">
        <v>130</v>
      </c>
      <c r="P269" s="55" t="s">
        <v>173</v>
      </c>
      <c r="AB269" s="2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</row>
    <row r="270" spans="1:40" ht="13" x14ac:dyDescent="0.3">
      <c r="A270" t="s">
        <v>129</v>
      </c>
      <c r="B270" s="5">
        <v>2.97</v>
      </c>
      <c r="C270" s="5">
        <f t="shared" si="4"/>
        <v>12.97</v>
      </c>
      <c r="D270" t="s">
        <v>130</v>
      </c>
      <c r="E270" t="s">
        <v>130</v>
      </c>
      <c r="F270" s="55">
        <v>2.1000000000000001E-2</v>
      </c>
      <c r="G270" s="55">
        <v>2.8047138047138046E-2</v>
      </c>
      <c r="H270" s="55">
        <v>4.235690235690235E-2</v>
      </c>
      <c r="I270" s="55" t="s">
        <v>130</v>
      </c>
      <c r="J270" s="55">
        <v>8.6734006734006733E-2</v>
      </c>
      <c r="K270" s="55" t="s">
        <v>130</v>
      </c>
      <c r="L270" s="55" t="s">
        <v>130</v>
      </c>
      <c r="M270" s="55" t="s">
        <v>130</v>
      </c>
      <c r="N270" s="55" t="s">
        <v>130</v>
      </c>
      <c r="O270" s="55" t="s">
        <v>130</v>
      </c>
      <c r="P270" s="55" t="s">
        <v>173</v>
      </c>
      <c r="AB270" s="2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</row>
    <row r="271" spans="1:40" ht="13" x14ac:dyDescent="0.3">
      <c r="A271" t="s">
        <v>129</v>
      </c>
      <c r="B271" s="5">
        <v>2.98</v>
      </c>
      <c r="C271" s="5">
        <f t="shared" si="4"/>
        <v>12.98</v>
      </c>
      <c r="D271" t="s">
        <v>130</v>
      </c>
      <c r="E271" t="s">
        <v>130</v>
      </c>
      <c r="F271" s="55">
        <v>2.1000000000000001E-2</v>
      </c>
      <c r="G271" s="55">
        <v>2.7953020134228186E-2</v>
      </c>
      <c r="H271" s="55">
        <v>4.2214765100671139E-2</v>
      </c>
      <c r="I271" s="55" t="s">
        <v>130</v>
      </c>
      <c r="J271" s="55">
        <v>8.6442953020134231E-2</v>
      </c>
      <c r="K271" s="55" t="s">
        <v>130</v>
      </c>
      <c r="L271" s="55" t="s">
        <v>130</v>
      </c>
      <c r="M271" s="55" t="s">
        <v>130</v>
      </c>
      <c r="N271" s="55" t="s">
        <v>130</v>
      </c>
      <c r="O271" s="55" t="s">
        <v>130</v>
      </c>
      <c r="P271" s="55" t="s">
        <v>173</v>
      </c>
      <c r="AB271" s="2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</row>
    <row r="272" spans="1:40" ht="13" x14ac:dyDescent="0.3">
      <c r="A272" t="s">
        <v>129</v>
      </c>
      <c r="B272" s="5">
        <v>2.99</v>
      </c>
      <c r="C272" s="5">
        <f t="shared" si="4"/>
        <v>12.99</v>
      </c>
      <c r="D272" t="s">
        <v>130</v>
      </c>
      <c r="E272" t="s">
        <v>130</v>
      </c>
      <c r="F272" s="55">
        <v>2.1000000000000001E-2</v>
      </c>
      <c r="G272" s="55">
        <v>2.785953177257525E-2</v>
      </c>
      <c r="H272" s="55">
        <v>4.2073578595317719E-2</v>
      </c>
      <c r="I272" s="55" t="s">
        <v>130</v>
      </c>
      <c r="J272" s="55">
        <v>8.615384615384615E-2</v>
      </c>
      <c r="K272" s="55" t="s">
        <v>130</v>
      </c>
      <c r="L272" s="55" t="s">
        <v>130</v>
      </c>
      <c r="M272" s="55" t="s">
        <v>130</v>
      </c>
      <c r="N272" s="55" t="s">
        <v>130</v>
      </c>
      <c r="O272" s="55" t="s">
        <v>130</v>
      </c>
      <c r="P272" s="55" t="s">
        <v>173</v>
      </c>
      <c r="AB272" s="2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</row>
    <row r="273" spans="1:40" ht="13" x14ac:dyDescent="0.3">
      <c r="A273" t="s">
        <v>129</v>
      </c>
      <c r="B273" s="5">
        <v>3</v>
      </c>
      <c r="C273" s="5">
        <f t="shared" si="4"/>
        <v>13</v>
      </c>
      <c r="D273" t="s">
        <v>130</v>
      </c>
      <c r="E273" t="s">
        <v>130</v>
      </c>
      <c r="F273" s="55">
        <v>2.1000000000000001E-2</v>
      </c>
      <c r="G273" s="55">
        <v>2.7766666666666665E-2</v>
      </c>
      <c r="H273" s="55">
        <v>4.1933333333333329E-2</v>
      </c>
      <c r="I273" s="55" t="s">
        <v>130</v>
      </c>
      <c r="J273" s="55">
        <v>8.5866666666666661E-2</v>
      </c>
      <c r="K273" s="55" t="s">
        <v>130</v>
      </c>
      <c r="L273" s="55" t="s">
        <v>130</v>
      </c>
      <c r="M273" s="55" t="s">
        <v>130</v>
      </c>
      <c r="N273" s="55" t="s">
        <v>130</v>
      </c>
      <c r="O273" s="55" t="s">
        <v>130</v>
      </c>
      <c r="P273" s="55" t="s">
        <v>173</v>
      </c>
      <c r="AB273" s="2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</row>
    <row r="274" spans="1:40" ht="13" x14ac:dyDescent="0.3"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</row>
    <row r="275" spans="1:40" ht="13" x14ac:dyDescent="0.3">
      <c r="A275" t="s">
        <v>131</v>
      </c>
      <c r="B275" s="21">
        <v>0</v>
      </c>
      <c r="C275" s="5">
        <f>VALUE(SUBSTITUTE(2&amp;B275," ",""))</f>
        <v>20</v>
      </c>
      <c r="D275" t="s">
        <v>130</v>
      </c>
      <c r="E275" t="s">
        <v>130</v>
      </c>
      <c r="F275" s="55" t="s">
        <v>130</v>
      </c>
      <c r="G275" s="55" t="s">
        <v>130</v>
      </c>
      <c r="H275" s="55" t="s">
        <v>130</v>
      </c>
      <c r="I275" s="55" t="s">
        <v>130</v>
      </c>
      <c r="J275" s="55" t="s">
        <v>130</v>
      </c>
      <c r="K275" s="55" t="s">
        <v>130</v>
      </c>
      <c r="L275" s="55" t="s">
        <v>130</v>
      </c>
      <c r="M275" s="55" t="s">
        <v>130</v>
      </c>
      <c r="N275" s="55" t="s">
        <v>130</v>
      </c>
      <c r="O275" s="55" t="s">
        <v>130</v>
      </c>
      <c r="P275" s="55" t="s">
        <v>174</v>
      </c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</row>
    <row r="276" spans="1:40" ht="13" x14ac:dyDescent="0.3">
      <c r="A276" t="s">
        <v>131</v>
      </c>
      <c r="B276" s="21">
        <v>0.11</v>
      </c>
      <c r="C276" s="5">
        <f>VALUE(SUBSTITUTE(2&amp;B276," ",""))</f>
        <v>20.11</v>
      </c>
      <c r="D276" t="s">
        <v>130</v>
      </c>
      <c r="E276" t="s">
        <v>130</v>
      </c>
      <c r="F276" s="55" t="s">
        <v>130</v>
      </c>
      <c r="G276" s="55" t="s">
        <v>130</v>
      </c>
      <c r="H276" s="55" t="s">
        <v>130</v>
      </c>
      <c r="I276" s="55" t="s">
        <v>130</v>
      </c>
      <c r="J276" s="55" t="s">
        <v>130</v>
      </c>
      <c r="K276" s="55" t="s">
        <v>130</v>
      </c>
      <c r="L276" s="55" t="s">
        <v>130</v>
      </c>
      <c r="M276" s="55" t="s">
        <v>130</v>
      </c>
      <c r="N276" s="55" t="s">
        <v>130</v>
      </c>
      <c r="O276" s="55" t="s">
        <v>130</v>
      </c>
      <c r="P276" s="55" t="s">
        <v>174</v>
      </c>
      <c r="R276" s="22"/>
      <c r="S276" s="22"/>
      <c r="T276" s="22"/>
      <c r="U276" s="22"/>
      <c r="V276" s="22"/>
      <c r="W276" s="22"/>
      <c r="X276" s="22"/>
      <c r="Y276" s="22"/>
      <c r="Z276" s="22"/>
      <c r="AA276" s="22"/>
      <c r="AB276" s="2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</row>
    <row r="277" spans="1:40" ht="13" x14ac:dyDescent="0.3">
      <c r="A277" t="s">
        <v>131</v>
      </c>
      <c r="B277" s="21">
        <v>0.12</v>
      </c>
      <c r="C277" s="5">
        <f t="shared" ref="C277:C340" si="5">VALUE(SUBSTITUTE(2&amp;B277," ",""))</f>
        <v>20.12</v>
      </c>
      <c r="D277" t="s">
        <v>130</v>
      </c>
      <c r="E277" t="s">
        <v>130</v>
      </c>
      <c r="F277" s="55" t="s">
        <v>130</v>
      </c>
      <c r="G277" s="55" t="s">
        <v>130</v>
      </c>
      <c r="H277" s="55" t="s">
        <v>130</v>
      </c>
      <c r="I277" s="55" t="s">
        <v>130</v>
      </c>
      <c r="J277" s="55" t="s">
        <v>130</v>
      </c>
      <c r="K277" s="55" t="s">
        <v>130</v>
      </c>
      <c r="L277" s="55" t="s">
        <v>130</v>
      </c>
      <c r="M277" s="55" t="s">
        <v>130</v>
      </c>
      <c r="N277" s="55" t="s">
        <v>130</v>
      </c>
      <c r="O277" s="55" t="s">
        <v>130</v>
      </c>
      <c r="P277" s="55" t="s">
        <v>174</v>
      </c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</row>
    <row r="278" spans="1:40" ht="13" x14ac:dyDescent="0.3">
      <c r="A278" t="s">
        <v>131</v>
      </c>
      <c r="B278" s="21">
        <v>0.13</v>
      </c>
      <c r="C278" s="5">
        <f t="shared" si="5"/>
        <v>20.13</v>
      </c>
      <c r="D278" t="s">
        <v>130</v>
      </c>
      <c r="E278" t="s">
        <v>130</v>
      </c>
      <c r="F278" s="55" t="s">
        <v>130</v>
      </c>
      <c r="G278" s="55" t="s">
        <v>130</v>
      </c>
      <c r="H278" s="55" t="s">
        <v>130</v>
      </c>
      <c r="I278" s="55" t="s">
        <v>130</v>
      </c>
      <c r="J278" s="55" t="s">
        <v>130</v>
      </c>
      <c r="K278" s="55" t="s">
        <v>130</v>
      </c>
      <c r="L278" s="55" t="s">
        <v>130</v>
      </c>
      <c r="M278" s="55" t="s">
        <v>130</v>
      </c>
      <c r="N278" s="55" t="s">
        <v>130</v>
      </c>
      <c r="O278" s="55" t="s">
        <v>130</v>
      </c>
      <c r="P278" s="55" t="s">
        <v>174</v>
      </c>
      <c r="R278" s="22"/>
      <c r="S278" s="22"/>
      <c r="T278" s="22"/>
      <c r="U278" s="22"/>
      <c r="V278" s="22"/>
      <c r="W278" s="22"/>
      <c r="X278" s="22"/>
      <c r="Y278" s="22"/>
      <c r="Z278" s="22"/>
      <c r="AA278" s="22"/>
      <c r="AB278" s="2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</row>
    <row r="279" spans="1:40" ht="13" x14ac:dyDescent="0.3">
      <c r="A279" t="s">
        <v>131</v>
      </c>
      <c r="B279" s="21">
        <v>0.14000000000000001</v>
      </c>
      <c r="C279" s="5">
        <f t="shared" si="5"/>
        <v>20.14</v>
      </c>
      <c r="D279" t="s">
        <v>130</v>
      </c>
      <c r="E279" t="s">
        <v>130</v>
      </c>
      <c r="F279" s="55" t="s">
        <v>130</v>
      </c>
      <c r="G279" s="55" t="s">
        <v>130</v>
      </c>
      <c r="H279" s="55" t="s">
        <v>130</v>
      </c>
      <c r="I279" s="55" t="s">
        <v>130</v>
      </c>
      <c r="J279" s="55" t="s">
        <v>130</v>
      </c>
      <c r="K279" s="55" t="s">
        <v>130</v>
      </c>
      <c r="L279" s="55" t="s">
        <v>130</v>
      </c>
      <c r="M279" s="55" t="s">
        <v>130</v>
      </c>
      <c r="N279" s="55" t="s">
        <v>130</v>
      </c>
      <c r="O279" s="55" t="s">
        <v>130</v>
      </c>
      <c r="P279" s="55" t="s">
        <v>174</v>
      </c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</row>
    <row r="280" spans="1:40" ht="13" x14ac:dyDescent="0.3">
      <c r="A280" t="s">
        <v>131</v>
      </c>
      <c r="B280" s="21">
        <v>0.15</v>
      </c>
      <c r="C280" s="5">
        <f t="shared" si="5"/>
        <v>20.149999999999999</v>
      </c>
      <c r="D280" t="s">
        <v>130</v>
      </c>
      <c r="E280" t="s">
        <v>130</v>
      </c>
      <c r="F280" s="55" t="s">
        <v>130</v>
      </c>
      <c r="G280" s="55" t="s">
        <v>130</v>
      </c>
      <c r="H280" s="55" t="s">
        <v>130</v>
      </c>
      <c r="I280" s="55" t="s">
        <v>130</v>
      </c>
      <c r="J280" s="55" t="s">
        <v>130</v>
      </c>
      <c r="K280" s="55" t="s">
        <v>130</v>
      </c>
      <c r="L280" s="55" t="s">
        <v>130</v>
      </c>
      <c r="M280" s="55" t="s">
        <v>130</v>
      </c>
      <c r="N280" s="55" t="s">
        <v>130</v>
      </c>
      <c r="O280" s="55" t="s">
        <v>130</v>
      </c>
      <c r="P280" s="55" t="s">
        <v>174</v>
      </c>
      <c r="R280" s="22"/>
      <c r="S280" s="22"/>
      <c r="T280" s="22"/>
      <c r="U280" s="22"/>
      <c r="V280" s="22"/>
      <c r="W280" s="22"/>
      <c r="X280" s="22"/>
      <c r="Y280" s="22"/>
      <c r="Z280" s="22"/>
      <c r="AA280" s="22"/>
      <c r="AB280" s="2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</row>
    <row r="281" spans="1:40" ht="13" x14ac:dyDescent="0.3">
      <c r="A281" t="s">
        <v>131</v>
      </c>
      <c r="B281" s="21">
        <v>0.16</v>
      </c>
      <c r="C281" s="5">
        <f t="shared" si="5"/>
        <v>20.16</v>
      </c>
      <c r="D281" t="s">
        <v>130</v>
      </c>
      <c r="E281" t="s">
        <v>130</v>
      </c>
      <c r="F281" s="55" t="s">
        <v>130</v>
      </c>
      <c r="G281" s="55" t="s">
        <v>130</v>
      </c>
      <c r="H281" s="55" t="s">
        <v>130</v>
      </c>
      <c r="I281" s="55" t="s">
        <v>130</v>
      </c>
      <c r="J281" s="55" t="s">
        <v>130</v>
      </c>
      <c r="K281" s="55" t="s">
        <v>130</v>
      </c>
      <c r="L281" s="55" t="s">
        <v>130</v>
      </c>
      <c r="M281" s="55" t="s">
        <v>130</v>
      </c>
      <c r="N281" s="55" t="s">
        <v>130</v>
      </c>
      <c r="O281" s="55" t="s">
        <v>130</v>
      </c>
      <c r="P281" s="55" t="s">
        <v>174</v>
      </c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</row>
    <row r="282" spans="1:40" ht="13" x14ac:dyDescent="0.3">
      <c r="A282" t="s">
        <v>131</v>
      </c>
      <c r="B282" s="21">
        <v>0.17</v>
      </c>
      <c r="C282" s="5">
        <f t="shared" si="5"/>
        <v>20.170000000000002</v>
      </c>
      <c r="D282" t="s">
        <v>130</v>
      </c>
      <c r="E282" t="s">
        <v>130</v>
      </c>
      <c r="F282" s="55" t="s">
        <v>130</v>
      </c>
      <c r="G282" s="55" t="s">
        <v>130</v>
      </c>
      <c r="H282" s="55" t="s">
        <v>130</v>
      </c>
      <c r="I282" s="55" t="s">
        <v>130</v>
      </c>
      <c r="J282" s="55" t="s">
        <v>130</v>
      </c>
      <c r="K282" s="55" t="s">
        <v>130</v>
      </c>
      <c r="L282" s="55" t="s">
        <v>130</v>
      </c>
      <c r="M282" s="55" t="s">
        <v>130</v>
      </c>
      <c r="N282" s="55" t="s">
        <v>130</v>
      </c>
      <c r="O282" s="55" t="s">
        <v>130</v>
      </c>
      <c r="P282" s="55" t="s">
        <v>174</v>
      </c>
      <c r="R282" s="22"/>
      <c r="S282" s="22"/>
      <c r="T282" s="22"/>
      <c r="U282" s="22"/>
      <c r="V282" s="22"/>
      <c r="W282" s="22"/>
      <c r="X282" s="22"/>
      <c r="Y282" s="22"/>
      <c r="Z282" s="22"/>
      <c r="AA282" s="22"/>
      <c r="AB282" s="2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</row>
    <row r="283" spans="1:40" ht="13" x14ac:dyDescent="0.3">
      <c r="A283" t="s">
        <v>131</v>
      </c>
      <c r="B283" s="21">
        <v>0.18</v>
      </c>
      <c r="C283" s="5">
        <f t="shared" si="5"/>
        <v>20.18</v>
      </c>
      <c r="D283" t="s">
        <v>130</v>
      </c>
      <c r="E283" t="s">
        <v>130</v>
      </c>
      <c r="F283" s="55" t="s">
        <v>130</v>
      </c>
      <c r="G283" s="55" t="s">
        <v>130</v>
      </c>
      <c r="H283" s="55" t="s">
        <v>130</v>
      </c>
      <c r="I283" s="55" t="s">
        <v>130</v>
      </c>
      <c r="J283" s="55" t="s">
        <v>130</v>
      </c>
      <c r="K283" s="55" t="s">
        <v>130</v>
      </c>
      <c r="L283" s="55" t="s">
        <v>130</v>
      </c>
      <c r="M283" s="55" t="s">
        <v>130</v>
      </c>
      <c r="N283" s="55" t="s">
        <v>130</v>
      </c>
      <c r="O283" s="55" t="s">
        <v>130</v>
      </c>
      <c r="P283" s="55" t="s">
        <v>174</v>
      </c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</row>
    <row r="284" spans="1:40" ht="13" x14ac:dyDescent="0.3">
      <c r="A284" t="s">
        <v>131</v>
      </c>
      <c r="B284" s="21">
        <v>0.19</v>
      </c>
      <c r="C284" s="5">
        <f t="shared" si="5"/>
        <v>20.190000000000001</v>
      </c>
      <c r="D284" t="s">
        <v>130</v>
      </c>
      <c r="E284" t="s">
        <v>130</v>
      </c>
      <c r="F284" s="55" t="s">
        <v>130</v>
      </c>
      <c r="G284" s="55" t="s">
        <v>130</v>
      </c>
      <c r="H284" s="55" t="s">
        <v>130</v>
      </c>
      <c r="I284" s="55" t="s">
        <v>130</v>
      </c>
      <c r="J284" s="55" t="s">
        <v>130</v>
      </c>
      <c r="K284" s="55" t="s">
        <v>130</v>
      </c>
      <c r="L284" s="55" t="s">
        <v>130</v>
      </c>
      <c r="M284" s="55" t="s">
        <v>130</v>
      </c>
      <c r="N284" s="55" t="s">
        <v>130</v>
      </c>
      <c r="O284" s="55" t="s">
        <v>130</v>
      </c>
      <c r="P284" s="55" t="s">
        <v>174</v>
      </c>
      <c r="R284" s="22"/>
      <c r="S284" s="22"/>
      <c r="T284" s="22"/>
      <c r="U284" s="22"/>
      <c r="V284" s="22"/>
      <c r="W284" s="22"/>
      <c r="X284" s="22"/>
      <c r="Y284" s="22"/>
      <c r="Z284" s="22"/>
      <c r="AA284" s="22"/>
      <c r="AB284" s="2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</row>
    <row r="285" spans="1:40" ht="13" x14ac:dyDescent="0.3">
      <c r="A285" t="s">
        <v>131</v>
      </c>
      <c r="B285" s="21">
        <v>0.2</v>
      </c>
      <c r="C285" s="5">
        <f t="shared" si="5"/>
        <v>20.2</v>
      </c>
      <c r="D285" t="s">
        <v>130</v>
      </c>
      <c r="E285" t="s">
        <v>130</v>
      </c>
      <c r="F285" s="55" t="s">
        <v>130</v>
      </c>
      <c r="G285" s="55" t="s">
        <v>130</v>
      </c>
      <c r="H285" s="55" t="s">
        <v>130</v>
      </c>
      <c r="I285" s="55" t="s">
        <v>130</v>
      </c>
      <c r="J285" s="55" t="s">
        <v>130</v>
      </c>
      <c r="K285" s="55" t="s">
        <v>130</v>
      </c>
      <c r="L285" s="55" t="s">
        <v>130</v>
      </c>
      <c r="M285" s="55" t="s">
        <v>130</v>
      </c>
      <c r="N285" s="55" t="s">
        <v>130</v>
      </c>
      <c r="O285" s="55" t="s">
        <v>130</v>
      </c>
      <c r="P285" s="55" t="s">
        <v>174</v>
      </c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</row>
    <row r="286" spans="1:40" ht="13" x14ac:dyDescent="0.3">
      <c r="A286" t="s">
        <v>131</v>
      </c>
      <c r="B286" s="21">
        <v>0.21</v>
      </c>
      <c r="C286" s="5">
        <f t="shared" si="5"/>
        <v>20.21</v>
      </c>
      <c r="D286" t="s">
        <v>130</v>
      </c>
      <c r="E286" t="s">
        <v>130</v>
      </c>
      <c r="F286" s="55" t="s">
        <v>130</v>
      </c>
      <c r="G286" s="55" t="s">
        <v>130</v>
      </c>
      <c r="H286" s="55" t="s">
        <v>130</v>
      </c>
      <c r="I286" s="55" t="s">
        <v>130</v>
      </c>
      <c r="J286" s="55" t="s">
        <v>130</v>
      </c>
      <c r="K286" s="55" t="s">
        <v>130</v>
      </c>
      <c r="L286" s="55" t="s">
        <v>130</v>
      </c>
      <c r="M286" s="55" t="s">
        <v>130</v>
      </c>
      <c r="N286" s="55" t="s">
        <v>130</v>
      </c>
      <c r="O286" s="55" t="s">
        <v>130</v>
      </c>
      <c r="P286" s="55" t="s">
        <v>174</v>
      </c>
      <c r="R286" s="22"/>
      <c r="S286" s="22"/>
      <c r="T286" s="22"/>
      <c r="U286" s="22"/>
      <c r="V286" s="22"/>
      <c r="W286" s="22"/>
      <c r="X286" s="22"/>
      <c r="Y286" s="22"/>
      <c r="Z286" s="22"/>
      <c r="AA286" s="22"/>
      <c r="AB286" s="2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</row>
    <row r="287" spans="1:40" ht="13" x14ac:dyDescent="0.3">
      <c r="A287" t="s">
        <v>131</v>
      </c>
      <c r="B287" s="21">
        <v>0.22</v>
      </c>
      <c r="C287" s="5">
        <f t="shared" si="5"/>
        <v>20.22</v>
      </c>
      <c r="D287" t="s">
        <v>130</v>
      </c>
      <c r="E287" t="s">
        <v>130</v>
      </c>
      <c r="F287" s="55" t="s">
        <v>130</v>
      </c>
      <c r="G287" s="55" t="s">
        <v>130</v>
      </c>
      <c r="H287" s="55" t="s">
        <v>130</v>
      </c>
      <c r="I287" s="55" t="s">
        <v>130</v>
      </c>
      <c r="J287" s="55" t="s">
        <v>130</v>
      </c>
      <c r="K287" s="55" t="s">
        <v>130</v>
      </c>
      <c r="L287" s="55" t="s">
        <v>130</v>
      </c>
      <c r="M287" s="55" t="s">
        <v>130</v>
      </c>
      <c r="N287" s="55" t="s">
        <v>130</v>
      </c>
      <c r="O287" s="55" t="s">
        <v>130</v>
      </c>
      <c r="P287" s="55" t="s">
        <v>174</v>
      </c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</row>
    <row r="288" spans="1:40" ht="13" x14ac:dyDescent="0.3">
      <c r="A288" t="s">
        <v>131</v>
      </c>
      <c r="B288" s="21">
        <v>0.23</v>
      </c>
      <c r="C288" s="5">
        <f t="shared" si="5"/>
        <v>20.23</v>
      </c>
      <c r="D288" t="s">
        <v>130</v>
      </c>
      <c r="E288" t="s">
        <v>130</v>
      </c>
      <c r="F288" s="55">
        <v>0.10156521739130434</v>
      </c>
      <c r="G288" s="55">
        <v>0.22091304347826085</v>
      </c>
      <c r="H288" s="55">
        <v>0.34026086956521734</v>
      </c>
      <c r="I288" s="55" t="s">
        <v>130</v>
      </c>
      <c r="J288" s="55" t="s">
        <v>130</v>
      </c>
      <c r="K288" s="55" t="s">
        <v>130</v>
      </c>
      <c r="L288" s="55" t="s">
        <v>130</v>
      </c>
      <c r="M288" s="55" t="s">
        <v>130</v>
      </c>
      <c r="N288" s="55" t="s">
        <v>130</v>
      </c>
      <c r="O288" s="55" t="s">
        <v>130</v>
      </c>
      <c r="P288" s="55" t="s">
        <v>174</v>
      </c>
      <c r="R288" s="37"/>
      <c r="S288" s="37"/>
      <c r="T288" s="37"/>
      <c r="U288" s="22"/>
      <c r="V288" s="22"/>
      <c r="W288" s="22"/>
      <c r="X288" s="22"/>
      <c r="Y288" s="22"/>
      <c r="Z288" s="22"/>
      <c r="AA288" s="22"/>
      <c r="AB288" s="2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</row>
    <row r="289" spans="1:40" ht="13" x14ac:dyDescent="0.3">
      <c r="A289" t="s">
        <v>131</v>
      </c>
      <c r="B289" s="21">
        <v>0.24</v>
      </c>
      <c r="C289" s="5">
        <f t="shared" si="5"/>
        <v>20.239999999999998</v>
      </c>
      <c r="D289" t="s">
        <v>130</v>
      </c>
      <c r="E289" t="s">
        <v>130</v>
      </c>
      <c r="F289" s="55">
        <v>9.7333333333333327E-2</v>
      </c>
      <c r="G289" s="55">
        <v>0.21170833333333333</v>
      </c>
      <c r="H289" s="55">
        <v>0.32608333333333334</v>
      </c>
      <c r="I289" s="55" t="s">
        <v>130</v>
      </c>
      <c r="J289" s="55" t="s">
        <v>130</v>
      </c>
      <c r="K289" s="55" t="s">
        <v>130</v>
      </c>
      <c r="L289" s="55" t="s">
        <v>130</v>
      </c>
      <c r="M289" s="55" t="s">
        <v>130</v>
      </c>
      <c r="N289" s="55" t="s">
        <v>130</v>
      </c>
      <c r="O289" s="55" t="s">
        <v>130</v>
      </c>
      <c r="P289" s="55" t="s">
        <v>174</v>
      </c>
      <c r="R289" s="37"/>
      <c r="S289" s="37"/>
      <c r="T289" s="37"/>
      <c r="U289" s="22"/>
      <c r="V289" s="22"/>
      <c r="W289" s="22"/>
      <c r="X289" s="22"/>
      <c r="Y289" s="22"/>
      <c r="Z289" s="22"/>
      <c r="AA289" s="22"/>
      <c r="AB289" s="2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</row>
    <row r="290" spans="1:40" ht="13" x14ac:dyDescent="0.3">
      <c r="A290" t="s">
        <v>131</v>
      </c>
      <c r="B290" s="21">
        <v>0.25</v>
      </c>
      <c r="C290" s="5">
        <f t="shared" si="5"/>
        <v>20.25</v>
      </c>
      <c r="D290" t="s">
        <v>130</v>
      </c>
      <c r="E290" t="s">
        <v>130</v>
      </c>
      <c r="F290" s="55">
        <v>9.3439999999999995E-2</v>
      </c>
      <c r="G290" s="55">
        <v>0.20324</v>
      </c>
      <c r="H290" s="55">
        <v>0.31303999999999998</v>
      </c>
      <c r="I290" s="55" t="s">
        <v>130</v>
      </c>
      <c r="J290" s="55" t="s">
        <v>130</v>
      </c>
      <c r="K290" s="55" t="s">
        <v>130</v>
      </c>
      <c r="L290" s="55" t="s">
        <v>130</v>
      </c>
      <c r="M290" s="55" t="s">
        <v>130</v>
      </c>
      <c r="N290" s="55" t="s">
        <v>130</v>
      </c>
      <c r="O290" s="55" t="s">
        <v>130</v>
      </c>
      <c r="P290" s="55" t="s">
        <v>174</v>
      </c>
      <c r="R290" s="37"/>
      <c r="S290" s="37"/>
      <c r="T290" s="37"/>
      <c r="U290" s="22"/>
      <c r="V290" s="22"/>
      <c r="W290" s="22"/>
      <c r="X290" s="22"/>
      <c r="Y290" s="22"/>
      <c r="Z290" s="22"/>
      <c r="AA290" s="22"/>
      <c r="AB290" s="2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</row>
    <row r="291" spans="1:40" ht="13" x14ac:dyDescent="0.3">
      <c r="A291" t="s">
        <v>131</v>
      </c>
      <c r="B291" s="21">
        <v>0.26</v>
      </c>
      <c r="C291" s="5">
        <f t="shared" si="5"/>
        <v>20.260000000000002</v>
      </c>
      <c r="D291" t="s">
        <v>130</v>
      </c>
      <c r="E291" t="s">
        <v>130</v>
      </c>
      <c r="F291" s="55">
        <v>8.9846153846153839E-2</v>
      </c>
      <c r="G291" s="55">
        <v>0.19542307692307692</v>
      </c>
      <c r="H291" s="55">
        <v>0.30099999999999999</v>
      </c>
      <c r="I291" s="55" t="s">
        <v>130</v>
      </c>
      <c r="J291" s="55" t="s">
        <v>130</v>
      </c>
      <c r="K291" s="55" t="s">
        <v>130</v>
      </c>
      <c r="L291" s="55" t="s">
        <v>130</v>
      </c>
      <c r="M291" s="55" t="s">
        <v>130</v>
      </c>
      <c r="N291" s="55" t="s">
        <v>130</v>
      </c>
      <c r="O291" s="55" t="s">
        <v>130</v>
      </c>
      <c r="P291" s="55" t="s">
        <v>174</v>
      </c>
      <c r="R291" s="37"/>
      <c r="S291" s="37"/>
      <c r="T291" s="37"/>
      <c r="U291" s="22"/>
      <c r="V291" s="22"/>
      <c r="W291" s="22"/>
      <c r="X291" s="22"/>
      <c r="Y291" s="22"/>
      <c r="Z291" s="22"/>
      <c r="AA291" s="22"/>
      <c r="AB291" s="2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</row>
    <row r="292" spans="1:40" ht="13" x14ac:dyDescent="0.3">
      <c r="A292" t="s">
        <v>131</v>
      </c>
      <c r="B292" s="21">
        <v>0.27</v>
      </c>
      <c r="C292" s="5">
        <f t="shared" si="5"/>
        <v>20.27</v>
      </c>
      <c r="D292" t="s">
        <v>130</v>
      </c>
      <c r="E292" t="s">
        <v>130</v>
      </c>
      <c r="F292" s="55">
        <v>8.6518518518518508E-2</v>
      </c>
      <c r="G292" s="55">
        <v>0.18818518518518518</v>
      </c>
      <c r="H292" s="55">
        <v>0.28985185185185181</v>
      </c>
      <c r="I292" s="55" t="s">
        <v>130</v>
      </c>
      <c r="J292" s="55" t="s">
        <v>130</v>
      </c>
      <c r="K292" s="55" t="s">
        <v>130</v>
      </c>
      <c r="L292" s="55" t="s">
        <v>130</v>
      </c>
      <c r="M292" s="55" t="s">
        <v>130</v>
      </c>
      <c r="N292" s="55" t="s">
        <v>130</v>
      </c>
      <c r="O292" s="55" t="s">
        <v>130</v>
      </c>
      <c r="P292" s="55" t="s">
        <v>174</v>
      </c>
      <c r="R292" s="37"/>
      <c r="S292" s="37"/>
      <c r="T292" s="37"/>
      <c r="U292" s="22"/>
      <c r="V292" s="22"/>
      <c r="W292" s="22"/>
      <c r="X292" s="22"/>
      <c r="Y292" s="22"/>
      <c r="Z292" s="22"/>
      <c r="AA292" s="22"/>
      <c r="AB292" s="2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</row>
    <row r="293" spans="1:40" ht="13" x14ac:dyDescent="0.3">
      <c r="A293" t="s">
        <v>131</v>
      </c>
      <c r="B293" s="21">
        <v>0.28000000000000003</v>
      </c>
      <c r="C293" s="5">
        <f t="shared" si="5"/>
        <v>20.28</v>
      </c>
      <c r="D293" t="s">
        <v>130</v>
      </c>
      <c r="E293" t="s">
        <v>130</v>
      </c>
      <c r="F293" s="55">
        <v>8.3428571428571421E-2</v>
      </c>
      <c r="G293" s="55">
        <v>0.18146428571428569</v>
      </c>
      <c r="H293" s="55">
        <v>0.27949999999999997</v>
      </c>
      <c r="I293" s="55" t="s">
        <v>130</v>
      </c>
      <c r="J293" s="55" t="s">
        <v>130</v>
      </c>
      <c r="K293" s="55" t="s">
        <v>130</v>
      </c>
      <c r="L293" s="55" t="s">
        <v>130</v>
      </c>
      <c r="M293" s="55" t="s">
        <v>130</v>
      </c>
      <c r="N293" s="55" t="s">
        <v>130</v>
      </c>
      <c r="O293" s="55" t="s">
        <v>130</v>
      </c>
      <c r="P293" s="55" t="s">
        <v>174</v>
      </c>
      <c r="R293" s="37"/>
      <c r="S293" s="37"/>
      <c r="T293" s="37"/>
      <c r="U293" s="22"/>
      <c r="V293" s="22"/>
      <c r="W293" s="22"/>
      <c r="X293" s="22"/>
      <c r="Y293" s="22"/>
      <c r="Z293" s="22"/>
      <c r="AA293" s="22"/>
      <c r="AB293" s="2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</row>
    <row r="294" spans="1:40" ht="13" x14ac:dyDescent="0.3">
      <c r="A294" t="s">
        <v>131</v>
      </c>
      <c r="B294" s="21">
        <v>0.28999999999999998</v>
      </c>
      <c r="C294" s="5">
        <f t="shared" si="5"/>
        <v>20.29</v>
      </c>
      <c r="D294" t="s">
        <v>130</v>
      </c>
      <c r="E294" t="s">
        <v>130</v>
      </c>
      <c r="F294" s="55">
        <v>8.0551724137931033E-2</v>
      </c>
      <c r="G294" s="55">
        <v>0.17520689655172417</v>
      </c>
      <c r="H294" s="55">
        <v>0.26986206896551723</v>
      </c>
      <c r="I294" s="55" t="s">
        <v>130</v>
      </c>
      <c r="J294" s="55" t="s">
        <v>130</v>
      </c>
      <c r="K294" s="55" t="s">
        <v>130</v>
      </c>
      <c r="L294" s="55" t="s">
        <v>130</v>
      </c>
      <c r="M294" s="55" t="s">
        <v>130</v>
      </c>
      <c r="N294" s="55" t="s">
        <v>130</v>
      </c>
      <c r="O294" s="55" t="s">
        <v>130</v>
      </c>
      <c r="P294" s="55" t="s">
        <v>174</v>
      </c>
      <c r="R294" s="37"/>
      <c r="S294" s="37"/>
      <c r="T294" s="37"/>
      <c r="U294" s="22"/>
      <c r="V294" s="22"/>
      <c r="W294" s="22"/>
      <c r="X294" s="22"/>
      <c r="Y294" s="22"/>
      <c r="Z294" s="22"/>
      <c r="AA294" s="22"/>
      <c r="AB294" s="2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</row>
    <row r="295" spans="1:40" ht="13" x14ac:dyDescent="0.3">
      <c r="A295" t="s">
        <v>131</v>
      </c>
      <c r="B295" s="21">
        <v>0.3</v>
      </c>
      <c r="C295" s="5">
        <f t="shared" si="5"/>
        <v>20.3</v>
      </c>
      <c r="D295" t="s">
        <v>130</v>
      </c>
      <c r="E295" t="s">
        <v>130</v>
      </c>
      <c r="F295" s="55">
        <v>7.7866666666666667E-2</v>
      </c>
      <c r="G295" s="55">
        <v>0.16936666666666667</v>
      </c>
      <c r="H295" s="55">
        <v>0.26086666666666669</v>
      </c>
      <c r="I295" s="55" t="s">
        <v>130</v>
      </c>
      <c r="J295" s="55" t="s">
        <v>130</v>
      </c>
      <c r="K295" s="55" t="s">
        <v>130</v>
      </c>
      <c r="L295" s="55" t="s">
        <v>130</v>
      </c>
      <c r="M295" s="55" t="s">
        <v>130</v>
      </c>
      <c r="N295" s="55" t="s">
        <v>130</v>
      </c>
      <c r="O295" s="55" t="s">
        <v>130</v>
      </c>
      <c r="P295" s="55" t="s">
        <v>174</v>
      </c>
      <c r="R295" s="37"/>
      <c r="S295" s="37"/>
      <c r="T295" s="37"/>
      <c r="U295" s="22"/>
      <c r="V295" s="22"/>
      <c r="W295" s="22"/>
      <c r="X295" s="22"/>
      <c r="Y295" s="22"/>
      <c r="Z295" s="22"/>
      <c r="AA295" s="22"/>
      <c r="AB295" s="2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</row>
    <row r="296" spans="1:40" ht="13" x14ac:dyDescent="0.3">
      <c r="A296" t="s">
        <v>131</v>
      </c>
      <c r="B296" s="21">
        <v>0.31</v>
      </c>
      <c r="C296" s="5">
        <f t="shared" si="5"/>
        <v>20.309999999999999</v>
      </c>
      <c r="D296" t="s">
        <v>130</v>
      </c>
      <c r="E296" t="s">
        <v>130</v>
      </c>
      <c r="F296" s="55">
        <v>7.5354838709677421E-2</v>
      </c>
      <c r="G296" s="55">
        <v>0.16390322580645161</v>
      </c>
      <c r="H296" s="55">
        <v>0.25245161290322582</v>
      </c>
      <c r="I296" s="55" t="s">
        <v>130</v>
      </c>
      <c r="J296" s="55" t="s">
        <v>130</v>
      </c>
      <c r="K296" s="55" t="s">
        <v>130</v>
      </c>
      <c r="L296" s="55" t="s">
        <v>130</v>
      </c>
      <c r="M296" s="55" t="s">
        <v>130</v>
      </c>
      <c r="N296" s="55" t="s">
        <v>130</v>
      </c>
      <c r="O296" s="55" t="s">
        <v>130</v>
      </c>
      <c r="P296" s="55" t="s">
        <v>174</v>
      </c>
      <c r="R296" s="37"/>
      <c r="S296" s="37"/>
      <c r="T296" s="37"/>
      <c r="U296" s="22"/>
      <c r="V296" s="22"/>
      <c r="W296" s="22"/>
      <c r="X296" s="22"/>
      <c r="Y296" s="22"/>
      <c r="Z296" s="22"/>
      <c r="AA296" s="22"/>
      <c r="AB296" s="2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</row>
    <row r="297" spans="1:40" ht="13" x14ac:dyDescent="0.3">
      <c r="A297" t="s">
        <v>131</v>
      </c>
      <c r="B297" s="21">
        <v>0.32</v>
      </c>
      <c r="C297" s="5">
        <f t="shared" si="5"/>
        <v>20.32</v>
      </c>
      <c r="D297" t="s">
        <v>130</v>
      </c>
      <c r="E297" t="s">
        <v>130</v>
      </c>
      <c r="F297" s="55">
        <v>7.2999999999999995E-2</v>
      </c>
      <c r="G297" s="55">
        <v>0.15878125000000001</v>
      </c>
      <c r="H297" s="55">
        <v>0.24456249999999999</v>
      </c>
      <c r="I297" s="55" t="s">
        <v>130</v>
      </c>
      <c r="J297" s="55" t="s">
        <v>130</v>
      </c>
      <c r="K297" s="55" t="s">
        <v>130</v>
      </c>
      <c r="L297" s="55" t="s">
        <v>130</v>
      </c>
      <c r="M297" s="55" t="s">
        <v>130</v>
      </c>
      <c r="N297" s="55" t="s">
        <v>130</v>
      </c>
      <c r="O297" s="55" t="s">
        <v>130</v>
      </c>
      <c r="P297" s="55" t="s">
        <v>174</v>
      </c>
      <c r="R297" s="37"/>
      <c r="S297" s="37"/>
      <c r="T297" s="37"/>
      <c r="U297" s="22"/>
      <c r="V297" s="22"/>
      <c r="W297" s="22"/>
      <c r="X297" s="22"/>
      <c r="Y297" s="22"/>
      <c r="Z297" s="22"/>
      <c r="AA297" s="22"/>
      <c r="AB297" s="2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</row>
    <row r="298" spans="1:40" ht="13" x14ac:dyDescent="0.3">
      <c r="A298" t="s">
        <v>131</v>
      </c>
      <c r="B298" s="21">
        <v>0.33</v>
      </c>
      <c r="C298" s="5">
        <f t="shared" si="5"/>
        <v>20.329999999999998</v>
      </c>
      <c r="D298" t="s">
        <v>130</v>
      </c>
      <c r="E298" t="s">
        <v>130</v>
      </c>
      <c r="F298" s="55">
        <v>7.0787878787878775E-2</v>
      </c>
      <c r="G298" s="55">
        <v>0.15396969696969698</v>
      </c>
      <c r="H298" s="55">
        <v>0.23715151515151514</v>
      </c>
      <c r="I298" s="55" t="s">
        <v>130</v>
      </c>
      <c r="J298" s="55" t="s">
        <v>130</v>
      </c>
      <c r="K298" s="55" t="s">
        <v>130</v>
      </c>
      <c r="L298" s="55" t="s">
        <v>130</v>
      </c>
      <c r="M298" s="55" t="s">
        <v>130</v>
      </c>
      <c r="N298" s="55" t="s">
        <v>130</v>
      </c>
      <c r="O298" s="55" t="s">
        <v>130</v>
      </c>
      <c r="P298" s="55" t="s">
        <v>174</v>
      </c>
      <c r="R298" s="37"/>
      <c r="S298" s="37"/>
      <c r="T298" s="37"/>
      <c r="U298" s="22"/>
      <c r="V298" s="22"/>
      <c r="W298" s="22"/>
      <c r="X298" s="22"/>
      <c r="Y298" s="22"/>
      <c r="Z298" s="22"/>
      <c r="AA298" s="22"/>
      <c r="AB298" s="2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</row>
    <row r="299" spans="1:40" ht="13" x14ac:dyDescent="0.3">
      <c r="A299" t="s">
        <v>131</v>
      </c>
      <c r="B299" s="21">
        <v>0.34</v>
      </c>
      <c r="C299" s="5">
        <f t="shared" si="5"/>
        <v>20.34</v>
      </c>
      <c r="D299" t="s">
        <v>130</v>
      </c>
      <c r="E299" t="s">
        <v>130</v>
      </c>
      <c r="F299" s="55">
        <v>6.8705882352941172E-2</v>
      </c>
      <c r="G299" s="55">
        <v>0.14944117647058822</v>
      </c>
      <c r="H299" s="55">
        <v>0.23017647058823526</v>
      </c>
      <c r="I299" s="55" t="s">
        <v>130</v>
      </c>
      <c r="J299" s="55" t="s">
        <v>130</v>
      </c>
      <c r="K299" s="55" t="s">
        <v>130</v>
      </c>
      <c r="L299" s="55" t="s">
        <v>130</v>
      </c>
      <c r="M299" s="55" t="s">
        <v>130</v>
      </c>
      <c r="N299" s="55" t="s">
        <v>130</v>
      </c>
      <c r="O299" s="55" t="s">
        <v>130</v>
      </c>
      <c r="P299" s="55" t="s">
        <v>174</v>
      </c>
      <c r="R299" s="37"/>
      <c r="S299" s="37"/>
      <c r="T299" s="37"/>
      <c r="U299" s="22"/>
      <c r="V299" s="22"/>
      <c r="W299" s="22"/>
      <c r="X299" s="22"/>
      <c r="Y299" s="22"/>
      <c r="Z299" s="22"/>
      <c r="AA299" s="22"/>
      <c r="AB299" s="2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</row>
    <row r="300" spans="1:40" ht="13" x14ac:dyDescent="0.3">
      <c r="A300" t="s">
        <v>131</v>
      </c>
      <c r="B300" s="21">
        <v>0.35</v>
      </c>
      <c r="C300" s="5">
        <f t="shared" si="5"/>
        <v>20.350000000000001</v>
      </c>
      <c r="D300" t="s">
        <v>130</v>
      </c>
      <c r="E300" t="s">
        <v>130</v>
      </c>
      <c r="F300" s="55">
        <v>6.6742857142857145E-2</v>
      </c>
      <c r="G300" s="55">
        <v>0.14517142857142859</v>
      </c>
      <c r="H300" s="55">
        <v>0.22359999999999999</v>
      </c>
      <c r="I300" s="55" t="s">
        <v>130</v>
      </c>
      <c r="J300" s="55" t="s">
        <v>130</v>
      </c>
      <c r="K300" s="55" t="s">
        <v>130</v>
      </c>
      <c r="L300" s="55" t="s">
        <v>130</v>
      </c>
      <c r="M300" s="55" t="s">
        <v>130</v>
      </c>
      <c r="N300" s="55" t="s">
        <v>130</v>
      </c>
      <c r="O300" s="55" t="s">
        <v>130</v>
      </c>
      <c r="P300" s="55" t="s">
        <v>174</v>
      </c>
      <c r="R300" s="37"/>
      <c r="S300" s="37"/>
      <c r="T300" s="37"/>
      <c r="U300" s="22"/>
      <c r="V300" s="22"/>
      <c r="W300" s="22"/>
      <c r="X300" s="22"/>
      <c r="Y300" s="22"/>
      <c r="Z300" s="22"/>
      <c r="AA300" s="22"/>
      <c r="AB300" s="2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</row>
    <row r="301" spans="1:40" ht="13" x14ac:dyDescent="0.3">
      <c r="A301" t="s">
        <v>131</v>
      </c>
      <c r="B301" s="21">
        <v>0.36</v>
      </c>
      <c r="C301" s="5">
        <f t="shared" si="5"/>
        <v>20.36</v>
      </c>
      <c r="D301" t="s">
        <v>130</v>
      </c>
      <c r="E301" t="s">
        <v>130</v>
      </c>
      <c r="F301" s="55">
        <v>6.4888888888888885E-2</v>
      </c>
      <c r="G301" s="55">
        <v>0.1411388888888889</v>
      </c>
      <c r="H301" s="55">
        <v>0.21738888888888888</v>
      </c>
      <c r="I301" s="55" t="s">
        <v>130</v>
      </c>
      <c r="J301" s="55" t="s">
        <v>130</v>
      </c>
      <c r="K301" s="55" t="s">
        <v>130</v>
      </c>
      <c r="L301" s="55" t="s">
        <v>130</v>
      </c>
      <c r="M301" s="55" t="s">
        <v>130</v>
      </c>
      <c r="N301" s="55" t="s">
        <v>130</v>
      </c>
      <c r="O301" s="55" t="s">
        <v>130</v>
      </c>
      <c r="P301" s="55" t="s">
        <v>174</v>
      </c>
      <c r="R301" s="37"/>
      <c r="S301" s="37"/>
      <c r="T301" s="37"/>
      <c r="U301" s="22"/>
      <c r="V301" s="22"/>
      <c r="W301" s="22"/>
      <c r="X301" s="22"/>
      <c r="Y301" s="22"/>
      <c r="Z301" s="22"/>
      <c r="AA301" s="22"/>
      <c r="AB301" s="2"/>
      <c r="AD301" s="24"/>
      <c r="AE301" s="24"/>
      <c r="AF301" s="24"/>
      <c r="AG301" s="24"/>
      <c r="AH301" s="24"/>
      <c r="AI301" s="24"/>
      <c r="AJ301" s="24"/>
      <c r="AK301" s="24"/>
      <c r="AL301" s="24"/>
      <c r="AM301" s="24"/>
      <c r="AN301" s="24"/>
    </row>
    <row r="302" spans="1:40" ht="13" x14ac:dyDescent="0.3">
      <c r="A302" t="s">
        <v>131</v>
      </c>
      <c r="B302" s="21">
        <v>0.37</v>
      </c>
      <c r="C302" s="5">
        <f t="shared" si="5"/>
        <v>20.37</v>
      </c>
      <c r="D302" t="s">
        <v>130</v>
      </c>
      <c r="E302" t="s">
        <v>130</v>
      </c>
      <c r="F302" s="55">
        <v>6.3135135135135134E-2</v>
      </c>
      <c r="G302" s="55">
        <v>0.13732432432432432</v>
      </c>
      <c r="H302" s="55">
        <v>0.2115135135135135</v>
      </c>
      <c r="I302" s="55" t="s">
        <v>130</v>
      </c>
      <c r="J302" s="55" t="s">
        <v>130</v>
      </c>
      <c r="K302" s="55" t="s">
        <v>130</v>
      </c>
      <c r="L302" s="55" t="s">
        <v>130</v>
      </c>
      <c r="M302" s="55" t="s">
        <v>130</v>
      </c>
      <c r="N302" s="55" t="s">
        <v>130</v>
      </c>
      <c r="O302" s="55" t="s">
        <v>130</v>
      </c>
      <c r="P302" s="55" t="s">
        <v>174</v>
      </c>
      <c r="R302" s="37"/>
      <c r="S302" s="37"/>
      <c r="T302" s="37"/>
      <c r="U302" s="22"/>
      <c r="V302" s="22"/>
      <c r="W302" s="22"/>
      <c r="X302" s="22"/>
      <c r="Y302" s="22"/>
      <c r="Z302" s="22"/>
      <c r="AA302" s="22"/>
      <c r="AB302" s="2"/>
      <c r="AD302" s="24"/>
      <c r="AE302" s="24"/>
      <c r="AF302" s="24"/>
      <c r="AG302" s="24"/>
      <c r="AH302" s="24"/>
      <c r="AI302" s="24"/>
      <c r="AJ302" s="24"/>
      <c r="AK302" s="24"/>
      <c r="AL302" s="24"/>
      <c r="AM302" s="24"/>
      <c r="AN302" s="24"/>
    </row>
    <row r="303" spans="1:40" ht="13" x14ac:dyDescent="0.3">
      <c r="A303" t="s">
        <v>131</v>
      </c>
      <c r="B303" s="21">
        <v>0.38</v>
      </c>
      <c r="C303" s="5">
        <f t="shared" si="5"/>
        <v>20.38</v>
      </c>
      <c r="D303" t="s">
        <v>130</v>
      </c>
      <c r="E303" t="s">
        <v>130</v>
      </c>
      <c r="F303" s="55">
        <v>6.1473684210526312E-2</v>
      </c>
      <c r="G303" s="55">
        <v>0.13371052631578947</v>
      </c>
      <c r="H303" s="55">
        <v>0.20594736842105263</v>
      </c>
      <c r="I303" s="55" t="s">
        <v>130</v>
      </c>
      <c r="J303" s="55" t="s">
        <v>130</v>
      </c>
      <c r="K303" s="55" t="s">
        <v>130</v>
      </c>
      <c r="L303" s="55" t="s">
        <v>130</v>
      </c>
      <c r="M303" s="55" t="s">
        <v>130</v>
      </c>
      <c r="N303" s="55" t="s">
        <v>130</v>
      </c>
      <c r="O303" s="55" t="s">
        <v>130</v>
      </c>
      <c r="P303" s="55" t="s">
        <v>174</v>
      </c>
      <c r="R303" s="37"/>
      <c r="S303" s="37"/>
      <c r="T303" s="37"/>
      <c r="U303" s="22"/>
      <c r="V303" s="22"/>
      <c r="W303" s="22"/>
      <c r="X303" s="22"/>
      <c r="Y303" s="22"/>
      <c r="Z303" s="22"/>
      <c r="AA303" s="22"/>
      <c r="AB303" s="2"/>
      <c r="AD303" s="24"/>
      <c r="AE303" s="24"/>
      <c r="AF303" s="24"/>
      <c r="AG303" s="24"/>
      <c r="AH303" s="24"/>
      <c r="AI303" s="24"/>
      <c r="AJ303" s="24"/>
      <c r="AK303" s="24"/>
      <c r="AL303" s="24"/>
      <c r="AM303" s="24"/>
      <c r="AN303" s="24"/>
    </row>
    <row r="304" spans="1:40" ht="13" x14ac:dyDescent="0.3">
      <c r="A304" t="s">
        <v>131</v>
      </c>
      <c r="B304" s="21">
        <v>0.39</v>
      </c>
      <c r="C304" s="5">
        <f t="shared" si="5"/>
        <v>20.39</v>
      </c>
      <c r="D304" t="s">
        <v>130</v>
      </c>
      <c r="E304" t="s">
        <v>130</v>
      </c>
      <c r="F304" s="55">
        <v>5.9897435897435895E-2</v>
      </c>
      <c r="G304" s="55">
        <v>0.13028205128205128</v>
      </c>
      <c r="H304" s="55">
        <v>0.20066666666666666</v>
      </c>
      <c r="I304" s="55" t="s">
        <v>130</v>
      </c>
      <c r="J304" s="55" t="s">
        <v>130</v>
      </c>
      <c r="K304" s="55" t="s">
        <v>130</v>
      </c>
      <c r="L304" s="55" t="s">
        <v>130</v>
      </c>
      <c r="M304" s="55" t="s">
        <v>130</v>
      </c>
      <c r="N304" s="55" t="s">
        <v>130</v>
      </c>
      <c r="O304" s="55" t="s">
        <v>130</v>
      </c>
      <c r="P304" s="55" t="s">
        <v>174</v>
      </c>
      <c r="R304" s="37"/>
      <c r="S304" s="37"/>
      <c r="T304" s="37"/>
      <c r="U304" s="22"/>
      <c r="V304" s="22"/>
      <c r="W304" s="22"/>
      <c r="X304" s="22"/>
      <c r="Y304" s="22"/>
      <c r="Z304" s="22"/>
      <c r="AA304" s="22"/>
      <c r="AB304" s="2"/>
      <c r="AD304" s="24"/>
      <c r="AE304" s="24"/>
      <c r="AF304" s="24"/>
      <c r="AG304" s="24"/>
      <c r="AH304" s="24"/>
      <c r="AI304" s="24"/>
      <c r="AJ304" s="24"/>
      <c r="AK304" s="24"/>
      <c r="AL304" s="24"/>
      <c r="AM304" s="24"/>
      <c r="AN304" s="24"/>
    </row>
    <row r="305" spans="1:40" ht="13" x14ac:dyDescent="0.3">
      <c r="A305" t="s">
        <v>131</v>
      </c>
      <c r="B305" s="21">
        <v>0.4</v>
      </c>
      <c r="C305" s="5">
        <f t="shared" si="5"/>
        <v>20.399999999999999</v>
      </c>
      <c r="D305" t="s">
        <v>130</v>
      </c>
      <c r="E305" t="s">
        <v>130</v>
      </c>
      <c r="F305" s="55">
        <v>5.8399999999999994E-2</v>
      </c>
      <c r="G305" s="55">
        <v>0.127025</v>
      </c>
      <c r="H305" s="55">
        <v>0.19564999999999999</v>
      </c>
      <c r="I305" s="55" t="s">
        <v>130</v>
      </c>
      <c r="J305" s="55" t="s">
        <v>130</v>
      </c>
      <c r="K305" s="55" t="s">
        <v>130</v>
      </c>
      <c r="L305" s="55" t="s">
        <v>130</v>
      </c>
      <c r="M305" s="55" t="s">
        <v>130</v>
      </c>
      <c r="N305" s="55" t="s">
        <v>130</v>
      </c>
      <c r="O305" s="55" t="s">
        <v>130</v>
      </c>
      <c r="P305" s="55" t="s">
        <v>174</v>
      </c>
      <c r="R305" s="37"/>
      <c r="S305" s="37"/>
      <c r="T305" s="37"/>
      <c r="U305" s="22"/>
      <c r="V305" s="22"/>
      <c r="W305" s="22"/>
      <c r="X305" s="22"/>
      <c r="Y305" s="22"/>
      <c r="Z305" s="22"/>
      <c r="AA305" s="22"/>
      <c r="AB305" s="2"/>
      <c r="AD305" s="24"/>
      <c r="AE305" s="24"/>
      <c r="AF305" s="24"/>
      <c r="AG305" s="24"/>
      <c r="AH305" s="24"/>
      <c r="AI305" s="24"/>
      <c r="AJ305" s="24"/>
      <c r="AK305" s="24"/>
      <c r="AL305" s="24"/>
      <c r="AM305" s="24"/>
      <c r="AN305" s="24"/>
    </row>
    <row r="306" spans="1:40" ht="13" x14ac:dyDescent="0.3">
      <c r="A306" t="s">
        <v>131</v>
      </c>
      <c r="B306" s="21">
        <v>0.41</v>
      </c>
      <c r="C306" s="5">
        <f t="shared" si="5"/>
        <v>20.41</v>
      </c>
      <c r="D306" t="s">
        <v>130</v>
      </c>
      <c r="E306" t="s">
        <v>130</v>
      </c>
      <c r="F306" s="55">
        <v>5.6975609756097563E-2</v>
      </c>
      <c r="G306" s="55">
        <v>0.1239268292682927</v>
      </c>
      <c r="H306" s="55">
        <v>0.19087804878048781</v>
      </c>
      <c r="I306" s="55" t="s">
        <v>130</v>
      </c>
      <c r="J306" s="55" t="s">
        <v>130</v>
      </c>
      <c r="K306" s="55" t="s">
        <v>130</v>
      </c>
      <c r="L306" s="55" t="s">
        <v>130</v>
      </c>
      <c r="M306" s="55" t="s">
        <v>130</v>
      </c>
      <c r="N306" s="55" t="s">
        <v>130</v>
      </c>
      <c r="O306" s="55" t="s">
        <v>130</v>
      </c>
      <c r="P306" s="55" t="s">
        <v>174</v>
      </c>
      <c r="R306" s="37"/>
      <c r="S306" s="37"/>
      <c r="T306" s="37"/>
      <c r="U306" s="22"/>
      <c r="V306" s="22"/>
      <c r="W306" s="22"/>
      <c r="X306" s="22"/>
      <c r="Y306" s="22"/>
      <c r="Z306" s="22"/>
      <c r="AA306" s="22"/>
      <c r="AB306" s="2"/>
      <c r="AD306" s="24"/>
      <c r="AE306" s="24"/>
      <c r="AF306" s="24"/>
      <c r="AG306" s="24"/>
      <c r="AH306" s="24"/>
      <c r="AI306" s="24"/>
      <c r="AJ306" s="24"/>
      <c r="AK306" s="24"/>
      <c r="AL306" s="24"/>
      <c r="AM306" s="24"/>
      <c r="AN306" s="24"/>
    </row>
    <row r="307" spans="1:40" ht="13" x14ac:dyDescent="0.3">
      <c r="A307" t="s">
        <v>131</v>
      </c>
      <c r="B307" s="21">
        <v>0.42</v>
      </c>
      <c r="C307" s="5">
        <f t="shared" si="5"/>
        <v>20.420000000000002</v>
      </c>
      <c r="D307" t="s">
        <v>130</v>
      </c>
      <c r="E307" t="s">
        <v>130</v>
      </c>
      <c r="F307" s="55">
        <v>5.5619047619047617E-2</v>
      </c>
      <c r="G307" s="55">
        <v>0.12097619047619049</v>
      </c>
      <c r="H307" s="55">
        <v>0.18633333333333332</v>
      </c>
      <c r="I307" s="55" t="s">
        <v>130</v>
      </c>
      <c r="J307" s="55" t="s">
        <v>130</v>
      </c>
      <c r="K307" s="55" t="s">
        <v>130</v>
      </c>
      <c r="L307" s="55" t="s">
        <v>130</v>
      </c>
      <c r="M307" s="55" t="s">
        <v>130</v>
      </c>
      <c r="N307" s="55" t="s">
        <v>130</v>
      </c>
      <c r="O307" s="55" t="s">
        <v>130</v>
      </c>
      <c r="P307" s="55" t="s">
        <v>174</v>
      </c>
      <c r="R307" s="37"/>
      <c r="S307" s="37"/>
      <c r="T307" s="37"/>
      <c r="U307" s="22"/>
      <c r="V307" s="22"/>
      <c r="W307" s="22"/>
      <c r="X307" s="22"/>
      <c r="Y307" s="22"/>
      <c r="Z307" s="22"/>
      <c r="AA307" s="22"/>
      <c r="AB307" s="2"/>
      <c r="AD307" s="24"/>
      <c r="AE307" s="24"/>
      <c r="AF307" s="24"/>
      <c r="AG307" s="24"/>
      <c r="AH307" s="24"/>
      <c r="AI307" s="24"/>
      <c r="AJ307" s="24"/>
      <c r="AK307" s="24"/>
      <c r="AL307" s="24"/>
      <c r="AM307" s="24"/>
      <c r="AN307" s="24"/>
    </row>
    <row r="308" spans="1:40" ht="13" x14ac:dyDescent="0.3">
      <c r="A308" t="s">
        <v>131</v>
      </c>
      <c r="B308" s="21">
        <v>0.43</v>
      </c>
      <c r="C308" s="5">
        <f t="shared" si="5"/>
        <v>20.43</v>
      </c>
      <c r="D308" t="s">
        <v>130</v>
      </c>
      <c r="E308" t="s">
        <v>130</v>
      </c>
      <c r="F308" s="55">
        <v>5.4325581395348835E-2</v>
      </c>
      <c r="G308" s="55">
        <v>0.11816279069767442</v>
      </c>
      <c r="H308" s="55">
        <v>0.182</v>
      </c>
      <c r="I308" s="55" t="s">
        <v>130</v>
      </c>
      <c r="J308" s="55" t="s">
        <v>130</v>
      </c>
      <c r="K308" s="55" t="s">
        <v>130</v>
      </c>
      <c r="L308" s="55" t="s">
        <v>130</v>
      </c>
      <c r="M308" s="55" t="s">
        <v>130</v>
      </c>
      <c r="N308" s="55" t="s">
        <v>130</v>
      </c>
      <c r="O308" s="55" t="s">
        <v>130</v>
      </c>
      <c r="P308" s="55" t="s">
        <v>174</v>
      </c>
      <c r="R308" s="37"/>
      <c r="S308" s="37"/>
      <c r="T308" s="37"/>
      <c r="U308" s="22"/>
      <c r="V308" s="22"/>
      <c r="W308" s="22"/>
      <c r="X308" s="22"/>
      <c r="Y308" s="22"/>
      <c r="Z308" s="22"/>
      <c r="AA308" s="22"/>
      <c r="AB308" s="2"/>
      <c r="AD308" s="24"/>
      <c r="AE308" s="24"/>
      <c r="AF308" s="24"/>
      <c r="AG308" s="24"/>
      <c r="AH308" s="24"/>
      <c r="AI308" s="24"/>
      <c r="AJ308" s="24"/>
      <c r="AK308" s="24"/>
      <c r="AL308" s="24"/>
      <c r="AM308" s="24"/>
      <c r="AN308" s="24"/>
    </row>
    <row r="309" spans="1:40" ht="13" x14ac:dyDescent="0.3">
      <c r="A309" t="s">
        <v>131</v>
      </c>
      <c r="B309" s="21">
        <v>0.44</v>
      </c>
      <c r="C309" s="5">
        <f t="shared" si="5"/>
        <v>20.440000000000001</v>
      </c>
      <c r="D309" t="s">
        <v>130</v>
      </c>
      <c r="E309" t="s">
        <v>130</v>
      </c>
      <c r="F309" s="55">
        <v>5.3090909090909091E-2</v>
      </c>
      <c r="G309" s="55">
        <v>0.11547727272727273</v>
      </c>
      <c r="H309" s="55">
        <v>0.17786363636363636</v>
      </c>
      <c r="I309" s="55" t="s">
        <v>130</v>
      </c>
      <c r="J309" s="55" t="s">
        <v>130</v>
      </c>
      <c r="K309" s="55" t="s">
        <v>130</v>
      </c>
      <c r="L309" s="55" t="s">
        <v>130</v>
      </c>
      <c r="M309" s="55" t="s">
        <v>130</v>
      </c>
      <c r="N309" s="55" t="s">
        <v>130</v>
      </c>
      <c r="O309" s="55" t="s">
        <v>130</v>
      </c>
      <c r="P309" s="55" t="s">
        <v>174</v>
      </c>
      <c r="R309" s="37"/>
      <c r="S309" s="37"/>
      <c r="T309" s="37"/>
      <c r="U309" s="22"/>
      <c r="V309" s="22"/>
      <c r="W309" s="22"/>
      <c r="X309" s="22"/>
      <c r="Y309" s="22"/>
      <c r="Z309" s="22"/>
      <c r="AA309" s="22"/>
      <c r="AB309" s="2"/>
      <c r="AD309" s="24"/>
      <c r="AE309" s="24"/>
      <c r="AF309" s="24"/>
      <c r="AG309" s="24"/>
      <c r="AH309" s="24"/>
      <c r="AI309" s="24"/>
      <c r="AJ309" s="24"/>
      <c r="AK309" s="24"/>
      <c r="AL309" s="24"/>
      <c r="AM309" s="24"/>
      <c r="AN309" s="24"/>
    </row>
    <row r="310" spans="1:40" ht="13" x14ac:dyDescent="0.3">
      <c r="A310" t="s">
        <v>131</v>
      </c>
      <c r="B310" s="21">
        <v>0.45</v>
      </c>
      <c r="C310" s="5">
        <f t="shared" si="5"/>
        <v>20.45</v>
      </c>
      <c r="D310" t="s">
        <v>130</v>
      </c>
      <c r="E310" t="s">
        <v>130</v>
      </c>
      <c r="F310" s="55">
        <v>5.1911111111111109E-2</v>
      </c>
      <c r="G310" s="55">
        <v>0.11291111111111111</v>
      </c>
      <c r="H310" s="55">
        <v>0.1739111111111111</v>
      </c>
      <c r="I310" s="55" t="s">
        <v>130</v>
      </c>
      <c r="J310" s="55" t="s">
        <v>130</v>
      </c>
      <c r="K310" s="55" t="s">
        <v>130</v>
      </c>
      <c r="L310" s="55" t="s">
        <v>130</v>
      </c>
      <c r="M310" s="55" t="s">
        <v>130</v>
      </c>
      <c r="N310" s="55" t="s">
        <v>130</v>
      </c>
      <c r="O310" s="55" t="s">
        <v>130</v>
      </c>
      <c r="P310" s="55" t="s">
        <v>174</v>
      </c>
      <c r="R310" s="37"/>
      <c r="S310" s="37"/>
      <c r="T310" s="37"/>
      <c r="U310" s="22"/>
      <c r="V310" s="22"/>
      <c r="W310" s="22"/>
      <c r="X310" s="22"/>
      <c r="Y310" s="22"/>
      <c r="Z310" s="22"/>
      <c r="AA310" s="22"/>
      <c r="AB310" s="2"/>
      <c r="AD310" s="24"/>
      <c r="AE310" s="24"/>
      <c r="AF310" s="24"/>
      <c r="AG310" s="24"/>
      <c r="AH310" s="24"/>
      <c r="AI310" s="24"/>
      <c r="AJ310" s="24"/>
      <c r="AK310" s="24"/>
      <c r="AL310" s="24"/>
      <c r="AM310" s="24"/>
      <c r="AN310" s="24"/>
    </row>
    <row r="311" spans="1:40" ht="13" x14ac:dyDescent="0.3">
      <c r="A311" t="s">
        <v>131</v>
      </c>
      <c r="B311" s="21">
        <v>0.46</v>
      </c>
      <c r="C311" s="5">
        <f t="shared" si="5"/>
        <v>20.46</v>
      </c>
      <c r="D311" t="s">
        <v>130</v>
      </c>
      <c r="E311" t="s">
        <v>130</v>
      </c>
      <c r="F311" s="55">
        <v>5.0782608695652168E-2</v>
      </c>
      <c r="G311" s="55">
        <v>0.11045652173913043</v>
      </c>
      <c r="H311" s="55">
        <v>0.17013043478260867</v>
      </c>
      <c r="I311" s="55" t="s">
        <v>130</v>
      </c>
      <c r="J311" s="55" t="s">
        <v>130</v>
      </c>
      <c r="K311" s="55" t="s">
        <v>130</v>
      </c>
      <c r="L311" s="55" t="s">
        <v>130</v>
      </c>
      <c r="M311" s="55" t="s">
        <v>130</v>
      </c>
      <c r="N311" s="55" t="s">
        <v>130</v>
      </c>
      <c r="O311" s="55" t="s">
        <v>130</v>
      </c>
      <c r="P311" s="55" t="s">
        <v>174</v>
      </c>
      <c r="R311" s="37"/>
      <c r="S311" s="37"/>
      <c r="T311" s="37"/>
      <c r="U311" s="22"/>
      <c r="V311" s="22"/>
      <c r="W311" s="22"/>
      <c r="X311" s="22"/>
      <c r="Y311" s="22"/>
      <c r="Z311" s="22"/>
      <c r="AA311" s="22"/>
      <c r="AB311" s="2"/>
      <c r="AD311" s="24"/>
      <c r="AE311" s="24"/>
      <c r="AF311" s="24"/>
      <c r="AG311" s="24"/>
      <c r="AH311" s="24"/>
      <c r="AI311" s="24"/>
      <c r="AJ311" s="24"/>
      <c r="AK311" s="24"/>
      <c r="AL311" s="24"/>
      <c r="AM311" s="24"/>
      <c r="AN311" s="24"/>
    </row>
    <row r="312" spans="1:40" ht="13" x14ac:dyDescent="0.3">
      <c r="A312" t="s">
        <v>131</v>
      </c>
      <c r="B312" s="21">
        <v>0.47</v>
      </c>
      <c r="C312" s="5">
        <f t="shared" si="5"/>
        <v>20.47</v>
      </c>
      <c r="D312" t="s">
        <v>130</v>
      </c>
      <c r="E312" t="s">
        <v>130</v>
      </c>
      <c r="F312" s="55">
        <v>4.970212765957447E-2</v>
      </c>
      <c r="G312" s="55">
        <v>0.10810638297872341</v>
      </c>
      <c r="H312" s="55">
        <v>0.16651063829787235</v>
      </c>
      <c r="I312" s="55" t="s">
        <v>130</v>
      </c>
      <c r="J312" s="55" t="s">
        <v>130</v>
      </c>
      <c r="K312" s="55" t="s">
        <v>130</v>
      </c>
      <c r="L312" s="55" t="s">
        <v>130</v>
      </c>
      <c r="M312" s="55" t="s">
        <v>130</v>
      </c>
      <c r="N312" s="55" t="s">
        <v>130</v>
      </c>
      <c r="O312" s="55" t="s">
        <v>130</v>
      </c>
      <c r="P312" s="55" t="s">
        <v>174</v>
      </c>
      <c r="R312" s="37"/>
      <c r="S312" s="37"/>
      <c r="T312" s="37"/>
      <c r="U312" s="22"/>
      <c r="V312" s="22"/>
      <c r="W312" s="22"/>
      <c r="X312" s="22"/>
      <c r="Y312" s="22"/>
      <c r="Z312" s="22"/>
      <c r="AA312" s="22"/>
      <c r="AB312" s="2"/>
      <c r="AD312" s="24"/>
      <c r="AE312" s="24"/>
      <c r="AF312" s="24"/>
      <c r="AG312" s="24"/>
      <c r="AH312" s="24"/>
      <c r="AI312" s="24"/>
      <c r="AJ312" s="24"/>
      <c r="AK312" s="24"/>
      <c r="AL312" s="24"/>
      <c r="AM312" s="24"/>
      <c r="AN312" s="24"/>
    </row>
    <row r="313" spans="1:40" ht="13" x14ac:dyDescent="0.3">
      <c r="A313" t="s">
        <v>131</v>
      </c>
      <c r="B313" s="21">
        <v>0.48</v>
      </c>
      <c r="C313" s="5">
        <f t="shared" si="5"/>
        <v>20.48</v>
      </c>
      <c r="D313" t="s">
        <v>130</v>
      </c>
      <c r="E313" t="s">
        <v>130</v>
      </c>
      <c r="F313" s="55">
        <v>0.05</v>
      </c>
      <c r="G313" s="55">
        <v>0.108</v>
      </c>
      <c r="H313" s="55">
        <v>0.16700000000000001</v>
      </c>
      <c r="I313" s="55" t="s">
        <v>130</v>
      </c>
      <c r="J313" s="55" t="s">
        <v>130</v>
      </c>
      <c r="K313" s="55" t="s">
        <v>130</v>
      </c>
      <c r="L313" s="55" t="s">
        <v>130</v>
      </c>
      <c r="M313" s="55" t="s">
        <v>130</v>
      </c>
      <c r="N313" s="55" t="s">
        <v>130</v>
      </c>
      <c r="O313" s="55" t="s">
        <v>130</v>
      </c>
      <c r="P313" s="55" t="s">
        <v>174</v>
      </c>
      <c r="R313" s="37"/>
      <c r="S313" s="37"/>
      <c r="T313" s="37"/>
      <c r="U313" s="22"/>
      <c r="V313" s="22"/>
      <c r="W313" s="22"/>
      <c r="X313" s="22"/>
      <c r="Y313" s="22"/>
      <c r="Z313" s="22"/>
      <c r="AA313" s="22"/>
      <c r="AB313" s="2"/>
      <c r="AD313" s="24"/>
      <c r="AE313" s="24"/>
      <c r="AF313" s="24"/>
      <c r="AG313" s="24"/>
      <c r="AH313" s="24"/>
      <c r="AI313" s="24"/>
      <c r="AJ313" s="24"/>
      <c r="AK313" s="24"/>
      <c r="AL313" s="24"/>
      <c r="AM313" s="24"/>
      <c r="AN313" s="24"/>
    </row>
    <row r="314" spans="1:40" ht="13" x14ac:dyDescent="0.3">
      <c r="A314" t="s">
        <v>131</v>
      </c>
      <c r="B314" s="21">
        <v>0.49</v>
      </c>
      <c r="C314" s="5">
        <f t="shared" si="5"/>
        <v>20.49</v>
      </c>
      <c r="D314" t="s">
        <v>130</v>
      </c>
      <c r="E314" t="s">
        <v>130</v>
      </c>
      <c r="F314" s="55">
        <v>0.05</v>
      </c>
      <c r="G314" s="55">
        <v>0.108</v>
      </c>
      <c r="H314" s="55">
        <v>0.16700000000000001</v>
      </c>
      <c r="I314" s="55" t="s">
        <v>130</v>
      </c>
      <c r="J314" s="55" t="s">
        <v>130</v>
      </c>
      <c r="K314" s="55" t="s">
        <v>130</v>
      </c>
      <c r="L314" s="55" t="s">
        <v>130</v>
      </c>
      <c r="M314" s="55" t="s">
        <v>130</v>
      </c>
      <c r="N314" s="55" t="s">
        <v>130</v>
      </c>
      <c r="O314" s="55" t="s">
        <v>130</v>
      </c>
      <c r="P314" s="55" t="s">
        <v>174</v>
      </c>
      <c r="R314" s="37"/>
      <c r="S314" s="37"/>
      <c r="T314" s="37"/>
      <c r="U314" s="22"/>
      <c r="V314" s="22"/>
      <c r="W314" s="22"/>
      <c r="X314" s="22"/>
      <c r="Y314" s="22"/>
      <c r="Z314" s="22"/>
      <c r="AA314" s="22"/>
      <c r="AB314" s="2"/>
      <c r="AD314" s="24"/>
      <c r="AE314" s="24"/>
      <c r="AF314" s="24"/>
      <c r="AG314" s="24"/>
      <c r="AH314" s="24"/>
      <c r="AI314" s="24"/>
      <c r="AJ314" s="24"/>
      <c r="AK314" s="24"/>
      <c r="AL314" s="24"/>
      <c r="AM314" s="24"/>
      <c r="AN314" s="24"/>
    </row>
    <row r="315" spans="1:40" ht="13" x14ac:dyDescent="0.3">
      <c r="A315" t="s">
        <v>131</v>
      </c>
      <c r="B315" s="21">
        <v>0.5</v>
      </c>
      <c r="C315" s="5">
        <f t="shared" si="5"/>
        <v>20.5</v>
      </c>
      <c r="D315" t="s">
        <v>130</v>
      </c>
      <c r="E315" t="s">
        <v>130</v>
      </c>
      <c r="F315" s="55">
        <v>0.05</v>
      </c>
      <c r="G315" s="55">
        <v>0.108</v>
      </c>
      <c r="H315" s="55">
        <v>0.16700000000000001</v>
      </c>
      <c r="I315" s="55" t="s">
        <v>130</v>
      </c>
      <c r="J315" s="55" t="s">
        <v>130</v>
      </c>
      <c r="K315" s="55" t="s">
        <v>130</v>
      </c>
      <c r="L315" s="55" t="s">
        <v>130</v>
      </c>
      <c r="M315" s="55" t="s">
        <v>130</v>
      </c>
      <c r="N315" s="55" t="s">
        <v>130</v>
      </c>
      <c r="O315" s="55" t="s">
        <v>130</v>
      </c>
      <c r="P315" s="55" t="s">
        <v>174</v>
      </c>
      <c r="R315" s="37"/>
      <c r="S315" s="37"/>
      <c r="T315" s="37"/>
      <c r="U315" s="22"/>
      <c r="V315" s="22"/>
      <c r="W315" s="22"/>
      <c r="X315" s="22"/>
      <c r="Y315" s="22"/>
      <c r="Z315" s="22"/>
      <c r="AA315" s="22"/>
      <c r="AB315" s="2"/>
      <c r="AD315" s="24"/>
      <c r="AE315" s="24"/>
      <c r="AF315" s="24"/>
      <c r="AG315" s="24"/>
      <c r="AH315" s="24"/>
      <c r="AI315" s="24"/>
      <c r="AJ315" s="24"/>
      <c r="AK315" s="24"/>
      <c r="AL315" s="24"/>
      <c r="AM315" s="24"/>
      <c r="AN315" s="24"/>
    </row>
    <row r="316" spans="1:40" ht="13" x14ac:dyDescent="0.3">
      <c r="A316" t="s">
        <v>131</v>
      </c>
      <c r="B316" s="21">
        <v>0.51</v>
      </c>
      <c r="C316" s="5">
        <f t="shared" si="5"/>
        <v>20.51</v>
      </c>
      <c r="D316" t="s">
        <v>130</v>
      </c>
      <c r="E316" t="s">
        <v>130</v>
      </c>
      <c r="F316" s="55">
        <v>0.05</v>
      </c>
      <c r="G316" s="55">
        <v>0.108</v>
      </c>
      <c r="H316" s="55">
        <v>0.16700000000000001</v>
      </c>
      <c r="I316" s="55" t="s">
        <v>130</v>
      </c>
      <c r="J316" s="55" t="s">
        <v>130</v>
      </c>
      <c r="K316" s="55" t="s">
        <v>130</v>
      </c>
      <c r="L316" s="55" t="s">
        <v>130</v>
      </c>
      <c r="M316" s="55" t="s">
        <v>130</v>
      </c>
      <c r="N316" s="55" t="s">
        <v>130</v>
      </c>
      <c r="O316" s="55" t="s">
        <v>130</v>
      </c>
      <c r="P316" s="55" t="s">
        <v>174</v>
      </c>
      <c r="R316" s="37"/>
      <c r="S316" s="37"/>
      <c r="T316" s="37"/>
      <c r="U316" s="22"/>
      <c r="V316" s="22"/>
      <c r="W316" s="22"/>
      <c r="X316" s="22"/>
      <c r="Y316" s="22"/>
      <c r="Z316" s="22"/>
      <c r="AA316" s="22"/>
      <c r="AB316" s="2"/>
      <c r="AD316" s="24"/>
      <c r="AE316" s="24"/>
      <c r="AF316" s="24"/>
      <c r="AG316" s="24"/>
      <c r="AH316" s="24"/>
      <c r="AI316" s="24"/>
      <c r="AJ316" s="24"/>
      <c r="AK316" s="24"/>
      <c r="AL316" s="24"/>
      <c r="AM316" s="24"/>
      <c r="AN316" s="24"/>
    </row>
    <row r="317" spans="1:40" ht="13" x14ac:dyDescent="0.3">
      <c r="A317" t="s">
        <v>131</v>
      </c>
      <c r="B317" s="21">
        <v>0.52</v>
      </c>
      <c r="C317" s="5">
        <f t="shared" si="5"/>
        <v>20.52</v>
      </c>
      <c r="D317" t="s">
        <v>130</v>
      </c>
      <c r="E317" t="s">
        <v>130</v>
      </c>
      <c r="F317" s="55">
        <v>0.05</v>
      </c>
      <c r="G317" s="55">
        <v>0.108</v>
      </c>
      <c r="H317" s="55">
        <v>0.16700000000000001</v>
      </c>
      <c r="I317" s="55" t="s">
        <v>130</v>
      </c>
      <c r="J317" s="55" t="s">
        <v>130</v>
      </c>
      <c r="K317" s="55" t="s">
        <v>130</v>
      </c>
      <c r="L317" s="55" t="s">
        <v>130</v>
      </c>
      <c r="M317" s="55" t="s">
        <v>130</v>
      </c>
      <c r="N317" s="55" t="s">
        <v>130</v>
      </c>
      <c r="O317" s="55" t="s">
        <v>130</v>
      </c>
      <c r="P317" s="55" t="s">
        <v>174</v>
      </c>
      <c r="R317" s="37"/>
      <c r="S317" s="37"/>
      <c r="T317" s="37"/>
      <c r="U317" s="22"/>
      <c r="V317" s="22"/>
      <c r="W317" s="22"/>
      <c r="X317" s="22"/>
      <c r="Y317" s="22"/>
      <c r="Z317" s="22"/>
      <c r="AA317" s="22"/>
      <c r="AB317" s="2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</row>
    <row r="318" spans="1:40" ht="13" x14ac:dyDescent="0.3">
      <c r="A318" t="s">
        <v>131</v>
      </c>
      <c r="B318" s="21">
        <v>0.53</v>
      </c>
      <c r="C318" s="5">
        <f t="shared" si="5"/>
        <v>20.53</v>
      </c>
      <c r="D318" t="s">
        <v>130</v>
      </c>
      <c r="E318" t="s">
        <v>130</v>
      </c>
      <c r="F318" s="55">
        <v>0.05</v>
      </c>
      <c r="G318" s="55">
        <v>0.108</v>
      </c>
      <c r="H318" s="55">
        <v>0.16700000000000001</v>
      </c>
      <c r="I318" s="55" t="s">
        <v>130</v>
      </c>
      <c r="J318" s="55" t="s">
        <v>130</v>
      </c>
      <c r="K318" s="55" t="s">
        <v>130</v>
      </c>
      <c r="L318" s="55" t="s">
        <v>130</v>
      </c>
      <c r="M318" s="55" t="s">
        <v>130</v>
      </c>
      <c r="N318" s="55" t="s">
        <v>130</v>
      </c>
      <c r="O318" s="55" t="s">
        <v>130</v>
      </c>
      <c r="P318" s="55" t="s">
        <v>174</v>
      </c>
      <c r="R318" s="37"/>
      <c r="S318" s="37"/>
      <c r="T318" s="37"/>
      <c r="U318" s="22"/>
      <c r="V318" s="22"/>
      <c r="W318" s="22"/>
      <c r="X318" s="22"/>
      <c r="Y318" s="22"/>
      <c r="Z318" s="22"/>
      <c r="AA318" s="22"/>
      <c r="AB318" s="2"/>
      <c r="AD318" s="24"/>
      <c r="AE318" s="24"/>
      <c r="AF318" s="24"/>
      <c r="AG318" s="24"/>
      <c r="AH318" s="24"/>
      <c r="AI318" s="24"/>
      <c r="AJ318" s="24"/>
      <c r="AK318" s="24"/>
      <c r="AL318" s="24"/>
      <c r="AM318" s="24"/>
      <c r="AN318" s="24"/>
    </row>
    <row r="319" spans="1:40" ht="13" x14ac:dyDescent="0.3">
      <c r="A319" t="s">
        <v>131</v>
      </c>
      <c r="B319" s="21">
        <v>0.54</v>
      </c>
      <c r="C319" s="5">
        <f t="shared" si="5"/>
        <v>20.54</v>
      </c>
      <c r="D319" t="s">
        <v>130</v>
      </c>
      <c r="E319" t="s">
        <v>130</v>
      </c>
      <c r="F319" s="55">
        <v>0.05</v>
      </c>
      <c r="G319" s="55">
        <v>0.108</v>
      </c>
      <c r="H319" s="55">
        <v>0.16700000000000001</v>
      </c>
      <c r="I319" s="55" t="s">
        <v>130</v>
      </c>
      <c r="J319" s="55" t="s">
        <v>130</v>
      </c>
      <c r="K319" s="55" t="s">
        <v>130</v>
      </c>
      <c r="L319" s="55" t="s">
        <v>130</v>
      </c>
      <c r="M319" s="55" t="s">
        <v>130</v>
      </c>
      <c r="N319" s="55" t="s">
        <v>130</v>
      </c>
      <c r="O319" s="55" t="s">
        <v>130</v>
      </c>
      <c r="P319" s="55" t="s">
        <v>174</v>
      </c>
      <c r="R319" s="37"/>
      <c r="S319" s="37"/>
      <c r="T319" s="37"/>
      <c r="U319" s="22"/>
      <c r="V319" s="22"/>
      <c r="W319" s="22"/>
      <c r="X319" s="22"/>
      <c r="Y319" s="22"/>
      <c r="Z319" s="22"/>
      <c r="AA319" s="22"/>
      <c r="AB319" s="2"/>
      <c r="AD319" s="24"/>
      <c r="AE319" s="24"/>
      <c r="AF319" s="24"/>
      <c r="AG319" s="24"/>
      <c r="AH319" s="24"/>
      <c r="AI319" s="24"/>
      <c r="AJ319" s="24"/>
      <c r="AK319" s="24"/>
      <c r="AL319" s="24"/>
      <c r="AM319" s="24"/>
      <c r="AN319" s="24"/>
    </row>
    <row r="320" spans="1:40" ht="13" x14ac:dyDescent="0.3">
      <c r="A320" t="s">
        <v>131</v>
      </c>
      <c r="B320" s="21">
        <v>0.55000000000000004</v>
      </c>
      <c r="C320" s="5">
        <f t="shared" si="5"/>
        <v>20.55</v>
      </c>
      <c r="D320" t="s">
        <v>130</v>
      </c>
      <c r="E320" t="s">
        <v>130</v>
      </c>
      <c r="F320" s="55">
        <v>0.05</v>
      </c>
      <c r="G320" s="55">
        <v>0.108</v>
      </c>
      <c r="H320" s="55">
        <v>0.16700000000000001</v>
      </c>
      <c r="I320" s="55" t="s">
        <v>130</v>
      </c>
      <c r="J320" s="55" t="s">
        <v>130</v>
      </c>
      <c r="K320" s="55" t="s">
        <v>130</v>
      </c>
      <c r="L320" s="55" t="s">
        <v>130</v>
      </c>
      <c r="M320" s="55" t="s">
        <v>130</v>
      </c>
      <c r="N320" s="55" t="s">
        <v>130</v>
      </c>
      <c r="O320" s="55" t="s">
        <v>130</v>
      </c>
      <c r="P320" s="55" t="s">
        <v>174</v>
      </c>
      <c r="R320" s="37"/>
      <c r="S320" s="37"/>
      <c r="T320" s="37"/>
      <c r="U320" s="22"/>
      <c r="V320" s="22"/>
      <c r="W320" s="22"/>
      <c r="X320" s="22"/>
      <c r="Y320" s="22"/>
      <c r="Z320" s="22"/>
      <c r="AA320" s="22"/>
      <c r="AB320" s="2"/>
      <c r="AD320" s="24"/>
      <c r="AE320" s="24"/>
      <c r="AF320" s="24"/>
      <c r="AG320" s="24"/>
      <c r="AH320" s="24"/>
      <c r="AI320" s="24"/>
      <c r="AJ320" s="24"/>
      <c r="AK320" s="24"/>
      <c r="AL320" s="24"/>
      <c r="AM320" s="24"/>
      <c r="AN320" s="24"/>
    </row>
    <row r="321" spans="1:40" ht="13" x14ac:dyDescent="0.3">
      <c r="A321" t="s">
        <v>131</v>
      </c>
      <c r="B321" s="21">
        <v>0.56000000000000005</v>
      </c>
      <c r="C321" s="5">
        <f t="shared" si="5"/>
        <v>20.56</v>
      </c>
      <c r="D321" t="s">
        <v>130</v>
      </c>
      <c r="E321" t="s">
        <v>130</v>
      </c>
      <c r="F321" s="55">
        <v>0.05</v>
      </c>
      <c r="G321" s="55">
        <v>0.108</v>
      </c>
      <c r="H321" s="55">
        <v>0.16700000000000001</v>
      </c>
      <c r="I321" s="55" t="s">
        <v>130</v>
      </c>
      <c r="J321" s="55" t="s">
        <v>130</v>
      </c>
      <c r="K321" s="55" t="s">
        <v>130</v>
      </c>
      <c r="L321" s="55" t="s">
        <v>130</v>
      </c>
      <c r="M321" s="55" t="s">
        <v>130</v>
      </c>
      <c r="N321" s="55" t="s">
        <v>130</v>
      </c>
      <c r="O321" s="55" t="s">
        <v>130</v>
      </c>
      <c r="P321" s="55" t="s">
        <v>174</v>
      </c>
      <c r="R321" s="37"/>
      <c r="S321" s="37"/>
      <c r="T321" s="37"/>
      <c r="U321" s="22"/>
      <c r="V321" s="22"/>
      <c r="W321" s="22"/>
      <c r="X321" s="22"/>
      <c r="Y321" s="22"/>
      <c r="Z321" s="22"/>
      <c r="AA321" s="22"/>
      <c r="AB321" s="2"/>
      <c r="AD321" s="24"/>
      <c r="AE321" s="24"/>
      <c r="AF321" s="24"/>
      <c r="AG321" s="24"/>
      <c r="AH321" s="24"/>
      <c r="AI321" s="24"/>
      <c r="AJ321" s="24"/>
      <c r="AK321" s="24"/>
      <c r="AL321" s="24"/>
      <c r="AM321" s="24"/>
      <c r="AN321" s="24"/>
    </row>
    <row r="322" spans="1:40" ht="13" x14ac:dyDescent="0.3">
      <c r="A322" t="s">
        <v>131</v>
      </c>
      <c r="B322" s="21">
        <v>0.56999999999999995</v>
      </c>
      <c r="C322" s="5">
        <f t="shared" si="5"/>
        <v>20.57</v>
      </c>
      <c r="D322" t="s">
        <v>130</v>
      </c>
      <c r="E322" t="s">
        <v>130</v>
      </c>
      <c r="F322" s="55">
        <v>0.05</v>
      </c>
      <c r="G322" s="55">
        <v>0.108</v>
      </c>
      <c r="H322" s="55">
        <v>0.16700000000000001</v>
      </c>
      <c r="I322" s="55" t="s">
        <v>130</v>
      </c>
      <c r="J322" s="55" t="s">
        <v>130</v>
      </c>
      <c r="K322" s="55" t="s">
        <v>130</v>
      </c>
      <c r="L322" s="55" t="s">
        <v>130</v>
      </c>
      <c r="M322" s="55" t="s">
        <v>130</v>
      </c>
      <c r="N322" s="55" t="s">
        <v>130</v>
      </c>
      <c r="O322" s="55" t="s">
        <v>130</v>
      </c>
      <c r="P322" s="55" t="s">
        <v>174</v>
      </c>
      <c r="R322" s="37"/>
      <c r="S322" s="37"/>
      <c r="T322" s="37"/>
      <c r="U322" s="22"/>
      <c r="V322" s="22"/>
      <c r="W322" s="22"/>
      <c r="X322" s="22"/>
      <c r="Y322" s="22"/>
      <c r="Z322" s="22"/>
      <c r="AA322" s="22"/>
      <c r="AB322" s="2"/>
      <c r="AD322" s="24"/>
      <c r="AE322" s="24"/>
      <c r="AF322" s="24"/>
      <c r="AG322" s="24"/>
      <c r="AH322" s="24"/>
      <c r="AI322" s="24"/>
      <c r="AJ322" s="24"/>
      <c r="AK322" s="24"/>
      <c r="AL322" s="24"/>
      <c r="AM322" s="24"/>
      <c r="AN322" s="24"/>
    </row>
    <row r="323" spans="1:40" ht="13" x14ac:dyDescent="0.3">
      <c r="A323" t="s">
        <v>131</v>
      </c>
      <c r="B323" s="21">
        <v>0.57999999999999996</v>
      </c>
      <c r="C323" s="5">
        <f t="shared" si="5"/>
        <v>20.58</v>
      </c>
      <c r="D323" t="s">
        <v>130</v>
      </c>
      <c r="E323" t="s">
        <v>130</v>
      </c>
      <c r="F323" s="55">
        <v>0.05</v>
      </c>
      <c r="G323" s="55">
        <v>0.108</v>
      </c>
      <c r="H323" s="55">
        <v>0.16700000000000001</v>
      </c>
      <c r="I323" s="55" t="s">
        <v>130</v>
      </c>
      <c r="J323" s="55" t="s">
        <v>130</v>
      </c>
      <c r="K323" s="55" t="s">
        <v>130</v>
      </c>
      <c r="L323" s="55" t="s">
        <v>130</v>
      </c>
      <c r="M323" s="55" t="s">
        <v>130</v>
      </c>
      <c r="N323" s="55" t="s">
        <v>130</v>
      </c>
      <c r="O323" s="55" t="s">
        <v>130</v>
      </c>
      <c r="P323" s="55" t="s">
        <v>174</v>
      </c>
      <c r="R323" s="37"/>
      <c r="S323" s="37"/>
      <c r="T323" s="37"/>
      <c r="U323" s="22"/>
      <c r="V323" s="22"/>
      <c r="W323" s="22"/>
      <c r="X323" s="22"/>
      <c r="Y323" s="22"/>
      <c r="Z323" s="22"/>
      <c r="AA323" s="22"/>
      <c r="AB323" s="2"/>
      <c r="AD323" s="24"/>
      <c r="AE323" s="24"/>
      <c r="AF323" s="24"/>
      <c r="AG323" s="24"/>
      <c r="AH323" s="24"/>
      <c r="AI323" s="24"/>
      <c r="AJ323" s="24"/>
      <c r="AK323" s="24"/>
      <c r="AL323" s="24"/>
      <c r="AM323" s="24"/>
      <c r="AN323" s="24"/>
    </row>
    <row r="324" spans="1:40" ht="13" x14ac:dyDescent="0.3">
      <c r="A324" t="s">
        <v>131</v>
      </c>
      <c r="B324" s="21">
        <v>0.59</v>
      </c>
      <c r="C324" s="5">
        <f t="shared" si="5"/>
        <v>20.59</v>
      </c>
      <c r="D324" t="s">
        <v>130</v>
      </c>
      <c r="E324" t="s">
        <v>130</v>
      </c>
      <c r="F324" s="55">
        <v>0.05</v>
      </c>
      <c r="G324" s="55">
        <v>0.108</v>
      </c>
      <c r="H324" s="55">
        <v>0.16700000000000001</v>
      </c>
      <c r="I324" s="55" t="s">
        <v>130</v>
      </c>
      <c r="J324" s="55" t="s">
        <v>130</v>
      </c>
      <c r="K324" s="55" t="s">
        <v>130</v>
      </c>
      <c r="L324" s="55" t="s">
        <v>130</v>
      </c>
      <c r="M324" s="55" t="s">
        <v>130</v>
      </c>
      <c r="N324" s="55" t="s">
        <v>130</v>
      </c>
      <c r="O324" s="55" t="s">
        <v>130</v>
      </c>
      <c r="P324" s="55" t="s">
        <v>174</v>
      </c>
      <c r="R324" s="37"/>
      <c r="S324" s="37"/>
      <c r="T324" s="37"/>
      <c r="U324" s="22"/>
      <c r="V324" s="22"/>
      <c r="W324" s="22"/>
      <c r="X324" s="22"/>
      <c r="Y324" s="22"/>
      <c r="Z324" s="22"/>
      <c r="AA324" s="22"/>
      <c r="AB324" s="2"/>
      <c r="AD324" s="24"/>
      <c r="AE324" s="24"/>
      <c r="AF324" s="24"/>
      <c r="AG324" s="24"/>
      <c r="AH324" s="24"/>
      <c r="AI324" s="24"/>
      <c r="AJ324" s="24"/>
      <c r="AK324" s="24"/>
      <c r="AL324" s="24"/>
      <c r="AM324" s="24"/>
      <c r="AN324" s="24"/>
    </row>
    <row r="325" spans="1:40" ht="13" x14ac:dyDescent="0.3">
      <c r="A325" t="s">
        <v>131</v>
      </c>
      <c r="B325" s="21">
        <v>0.6</v>
      </c>
      <c r="C325" s="5">
        <f t="shared" si="5"/>
        <v>20.6</v>
      </c>
      <c r="D325" t="s">
        <v>130</v>
      </c>
      <c r="E325" t="s">
        <v>130</v>
      </c>
      <c r="F325" s="55">
        <v>0.05</v>
      </c>
      <c r="G325" s="55">
        <v>0.108</v>
      </c>
      <c r="H325" s="55">
        <v>0.16700000000000001</v>
      </c>
      <c r="I325" s="55" t="s">
        <v>130</v>
      </c>
      <c r="J325" s="55" t="s">
        <v>130</v>
      </c>
      <c r="K325" s="55" t="s">
        <v>130</v>
      </c>
      <c r="L325" s="55" t="s">
        <v>130</v>
      </c>
      <c r="M325" s="55" t="s">
        <v>130</v>
      </c>
      <c r="N325" s="55" t="s">
        <v>130</v>
      </c>
      <c r="O325" s="55" t="s">
        <v>130</v>
      </c>
      <c r="P325" s="55" t="s">
        <v>174</v>
      </c>
      <c r="R325" s="37"/>
      <c r="S325" s="37"/>
      <c r="T325" s="37"/>
      <c r="U325" s="22"/>
      <c r="V325" s="22"/>
      <c r="W325" s="22"/>
      <c r="X325" s="22"/>
      <c r="Y325" s="22"/>
      <c r="Z325" s="22"/>
      <c r="AA325" s="22"/>
      <c r="AB325" s="2"/>
      <c r="AD325" s="24"/>
      <c r="AE325" s="24"/>
      <c r="AF325" s="24"/>
      <c r="AG325" s="24"/>
      <c r="AH325" s="24"/>
      <c r="AI325" s="24"/>
      <c r="AJ325" s="24"/>
      <c r="AK325" s="24"/>
      <c r="AL325" s="24"/>
      <c r="AM325" s="24"/>
      <c r="AN325" s="24"/>
    </row>
    <row r="326" spans="1:40" ht="13" x14ac:dyDescent="0.3">
      <c r="A326" t="s">
        <v>131</v>
      </c>
      <c r="B326" s="23">
        <v>0.61</v>
      </c>
      <c r="C326" s="5">
        <f t="shared" si="5"/>
        <v>20.61</v>
      </c>
      <c r="D326" t="s">
        <v>130</v>
      </c>
      <c r="E326" t="s">
        <v>130</v>
      </c>
      <c r="F326" s="55">
        <v>0.05</v>
      </c>
      <c r="G326" s="55">
        <v>0.108</v>
      </c>
      <c r="H326" s="55">
        <v>0.16700000000000001</v>
      </c>
      <c r="I326" s="55" t="s">
        <v>130</v>
      </c>
      <c r="J326" s="55" t="s">
        <v>130</v>
      </c>
      <c r="K326" s="55" t="s">
        <v>130</v>
      </c>
      <c r="L326" s="55" t="s">
        <v>130</v>
      </c>
      <c r="M326" s="55" t="s">
        <v>130</v>
      </c>
      <c r="N326" s="55" t="s">
        <v>130</v>
      </c>
      <c r="O326" s="55" t="s">
        <v>130</v>
      </c>
      <c r="P326" s="55" t="s">
        <v>174</v>
      </c>
      <c r="R326" s="37"/>
      <c r="S326" s="37"/>
      <c r="T326" s="37"/>
      <c r="U326" s="22"/>
      <c r="V326" s="22"/>
      <c r="W326" s="22"/>
      <c r="X326" s="22"/>
      <c r="Y326" s="22"/>
      <c r="Z326" s="22"/>
      <c r="AA326" s="22"/>
      <c r="AB326" s="2"/>
      <c r="AD326" s="24"/>
      <c r="AE326" s="24"/>
      <c r="AF326" s="24"/>
      <c r="AG326" s="24"/>
      <c r="AH326" s="24"/>
      <c r="AI326" s="24"/>
      <c r="AJ326" s="24"/>
      <c r="AK326" s="24"/>
      <c r="AL326" s="24"/>
      <c r="AM326" s="24"/>
      <c r="AN326" s="24"/>
    </row>
    <row r="327" spans="1:40" ht="13" x14ac:dyDescent="0.3">
      <c r="A327" t="s">
        <v>131</v>
      </c>
      <c r="B327" s="23">
        <v>0.62</v>
      </c>
      <c r="C327" s="5">
        <f t="shared" si="5"/>
        <v>20.62</v>
      </c>
      <c r="D327" t="s">
        <v>130</v>
      </c>
      <c r="E327" t="s">
        <v>130</v>
      </c>
      <c r="F327" s="55">
        <v>0.05</v>
      </c>
      <c r="G327" s="55">
        <v>0.108</v>
      </c>
      <c r="H327" s="55">
        <v>0.16700000000000001</v>
      </c>
      <c r="I327" s="55" t="s">
        <v>130</v>
      </c>
      <c r="J327" s="55" t="s">
        <v>130</v>
      </c>
      <c r="K327" s="55" t="s">
        <v>130</v>
      </c>
      <c r="L327" s="55" t="s">
        <v>130</v>
      </c>
      <c r="M327" s="55" t="s">
        <v>130</v>
      </c>
      <c r="N327" s="55" t="s">
        <v>130</v>
      </c>
      <c r="O327" s="55" t="s">
        <v>130</v>
      </c>
      <c r="P327" s="55" t="s">
        <v>174</v>
      </c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"/>
      <c r="AD327" s="24"/>
      <c r="AE327" s="24"/>
      <c r="AF327" s="24"/>
      <c r="AG327" s="24"/>
      <c r="AH327" s="24"/>
      <c r="AI327" s="24"/>
      <c r="AJ327" s="24"/>
      <c r="AK327" s="24"/>
      <c r="AL327" s="24"/>
      <c r="AM327" s="24"/>
      <c r="AN327" s="24"/>
    </row>
    <row r="328" spans="1:40" ht="13" x14ac:dyDescent="0.3">
      <c r="A328" t="s">
        <v>131</v>
      </c>
      <c r="B328" s="23">
        <v>0.63</v>
      </c>
      <c r="C328" s="5">
        <f t="shared" si="5"/>
        <v>20.63</v>
      </c>
      <c r="D328" t="s">
        <v>130</v>
      </c>
      <c r="E328" t="s">
        <v>130</v>
      </c>
      <c r="F328" s="55">
        <v>0.05</v>
      </c>
      <c r="G328" s="55">
        <v>0.108</v>
      </c>
      <c r="H328" s="55">
        <v>0.16700000000000001</v>
      </c>
      <c r="I328" s="55" t="s">
        <v>130</v>
      </c>
      <c r="J328" s="55" t="s">
        <v>130</v>
      </c>
      <c r="K328" s="55" t="s">
        <v>130</v>
      </c>
      <c r="L328" s="55" t="s">
        <v>130</v>
      </c>
      <c r="M328" s="55" t="s">
        <v>130</v>
      </c>
      <c r="N328" s="55" t="s">
        <v>130</v>
      </c>
      <c r="O328" s="55" t="s">
        <v>130</v>
      </c>
      <c r="P328" s="55" t="s">
        <v>174</v>
      </c>
      <c r="R328" s="22"/>
      <c r="S328" s="22"/>
      <c r="T328" s="22"/>
      <c r="U328" s="22"/>
      <c r="V328" s="22"/>
      <c r="W328" s="22"/>
      <c r="X328" s="22"/>
      <c r="Y328" s="22"/>
      <c r="Z328" s="22"/>
      <c r="AA328" s="22"/>
      <c r="AB328" s="2"/>
      <c r="AD328" s="24"/>
      <c r="AE328" s="24"/>
      <c r="AF328" s="24"/>
      <c r="AG328" s="24"/>
      <c r="AH328" s="24"/>
      <c r="AI328" s="24"/>
      <c r="AJ328" s="24"/>
      <c r="AK328" s="24"/>
      <c r="AL328" s="24"/>
      <c r="AM328" s="24"/>
      <c r="AN328" s="24"/>
    </row>
    <row r="329" spans="1:40" ht="13" x14ac:dyDescent="0.3">
      <c r="A329" t="s">
        <v>131</v>
      </c>
      <c r="B329" s="23">
        <v>0.64</v>
      </c>
      <c r="C329" s="5">
        <f t="shared" si="5"/>
        <v>20.64</v>
      </c>
      <c r="D329" t="s">
        <v>130</v>
      </c>
      <c r="E329" t="s">
        <v>130</v>
      </c>
      <c r="F329" s="55">
        <v>0.05</v>
      </c>
      <c r="G329" s="55">
        <v>0.108</v>
      </c>
      <c r="H329" s="55">
        <v>0.16700000000000001</v>
      </c>
      <c r="I329" s="55" t="s">
        <v>130</v>
      </c>
      <c r="J329" s="55" t="s">
        <v>130</v>
      </c>
      <c r="K329" s="55" t="s">
        <v>130</v>
      </c>
      <c r="L329" s="55" t="s">
        <v>130</v>
      </c>
      <c r="M329" s="55" t="s">
        <v>130</v>
      </c>
      <c r="N329" s="55" t="s">
        <v>130</v>
      </c>
      <c r="O329" s="55" t="s">
        <v>130</v>
      </c>
      <c r="P329" s="55" t="s">
        <v>174</v>
      </c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"/>
      <c r="AD329" s="24"/>
      <c r="AE329" s="24"/>
      <c r="AF329" s="24"/>
      <c r="AG329" s="24"/>
      <c r="AH329" s="24"/>
      <c r="AI329" s="24"/>
      <c r="AJ329" s="24"/>
      <c r="AK329" s="24"/>
      <c r="AL329" s="24"/>
      <c r="AM329" s="24"/>
      <c r="AN329" s="24"/>
    </row>
    <row r="330" spans="1:40" ht="13" x14ac:dyDescent="0.3">
      <c r="A330" t="s">
        <v>131</v>
      </c>
      <c r="B330" s="23">
        <v>0.65</v>
      </c>
      <c r="C330" s="5">
        <f t="shared" si="5"/>
        <v>20.65</v>
      </c>
      <c r="D330" t="s">
        <v>130</v>
      </c>
      <c r="E330" t="s">
        <v>130</v>
      </c>
      <c r="F330" s="55">
        <v>0.05</v>
      </c>
      <c r="G330" s="55">
        <v>0.108</v>
      </c>
      <c r="H330" s="55">
        <v>0.16700000000000001</v>
      </c>
      <c r="I330" s="55" t="s">
        <v>130</v>
      </c>
      <c r="J330" s="55" t="s">
        <v>130</v>
      </c>
      <c r="K330" s="55" t="s">
        <v>130</v>
      </c>
      <c r="L330" s="55" t="s">
        <v>130</v>
      </c>
      <c r="M330" s="55" t="s">
        <v>130</v>
      </c>
      <c r="N330" s="55" t="s">
        <v>130</v>
      </c>
      <c r="O330" s="55" t="s">
        <v>130</v>
      </c>
      <c r="P330" s="55" t="s">
        <v>174</v>
      </c>
      <c r="R330" s="22"/>
      <c r="S330" s="22"/>
      <c r="T330" s="22"/>
      <c r="U330" s="22"/>
      <c r="V330" s="22"/>
      <c r="W330" s="22"/>
      <c r="X330" s="22"/>
      <c r="Y330" s="22"/>
      <c r="Z330" s="22"/>
      <c r="AA330" s="22"/>
      <c r="AB330" s="2"/>
      <c r="AD330" s="24"/>
      <c r="AE330" s="24"/>
      <c r="AF330" s="24"/>
      <c r="AG330" s="24"/>
      <c r="AH330" s="24"/>
      <c r="AI330" s="24"/>
      <c r="AJ330" s="24"/>
      <c r="AK330" s="24"/>
      <c r="AL330" s="24"/>
      <c r="AM330" s="24"/>
      <c r="AN330" s="24"/>
    </row>
    <row r="331" spans="1:40" ht="13" x14ac:dyDescent="0.3">
      <c r="A331" t="s">
        <v>131</v>
      </c>
      <c r="B331" s="23">
        <v>0.66</v>
      </c>
      <c r="C331" s="5">
        <f t="shared" si="5"/>
        <v>20.66</v>
      </c>
      <c r="D331" t="s">
        <v>130</v>
      </c>
      <c r="E331" t="s">
        <v>130</v>
      </c>
      <c r="F331" s="55">
        <v>0.05</v>
      </c>
      <c r="G331" s="55">
        <v>0.108</v>
      </c>
      <c r="H331" s="55">
        <v>0.16700000000000001</v>
      </c>
      <c r="I331" s="55" t="s">
        <v>130</v>
      </c>
      <c r="J331" s="55" t="s">
        <v>130</v>
      </c>
      <c r="K331" s="55" t="s">
        <v>130</v>
      </c>
      <c r="L331" s="55" t="s">
        <v>130</v>
      </c>
      <c r="M331" s="55" t="s">
        <v>130</v>
      </c>
      <c r="N331" s="55" t="s">
        <v>130</v>
      </c>
      <c r="O331" s="55" t="s">
        <v>130</v>
      </c>
      <c r="P331" s="55" t="s">
        <v>174</v>
      </c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"/>
      <c r="AD331" s="24"/>
      <c r="AE331" s="24"/>
      <c r="AF331" s="24"/>
      <c r="AG331" s="24"/>
      <c r="AH331" s="24"/>
      <c r="AI331" s="24"/>
      <c r="AJ331" s="24"/>
      <c r="AK331" s="24"/>
      <c r="AL331" s="24"/>
      <c r="AM331" s="24"/>
      <c r="AN331" s="24"/>
    </row>
    <row r="332" spans="1:40" ht="13" x14ac:dyDescent="0.3">
      <c r="A332" t="s">
        <v>131</v>
      </c>
      <c r="B332" s="23">
        <v>0.67</v>
      </c>
      <c r="C332" s="5">
        <f t="shared" si="5"/>
        <v>20.67</v>
      </c>
      <c r="D332" t="s">
        <v>130</v>
      </c>
      <c r="E332" t="s">
        <v>130</v>
      </c>
      <c r="F332" s="55">
        <v>0.05</v>
      </c>
      <c r="G332" s="55">
        <v>0.108</v>
      </c>
      <c r="H332" s="55">
        <v>0.16700000000000001</v>
      </c>
      <c r="I332" s="55" t="s">
        <v>130</v>
      </c>
      <c r="J332" s="55" t="s">
        <v>130</v>
      </c>
      <c r="K332" s="55" t="s">
        <v>130</v>
      </c>
      <c r="L332" s="55" t="s">
        <v>130</v>
      </c>
      <c r="M332" s="55" t="s">
        <v>130</v>
      </c>
      <c r="N332" s="55" t="s">
        <v>130</v>
      </c>
      <c r="O332" s="55" t="s">
        <v>130</v>
      </c>
      <c r="P332" s="55" t="s">
        <v>174</v>
      </c>
      <c r="R332" s="22"/>
      <c r="S332" s="22"/>
      <c r="T332" s="22"/>
      <c r="U332" s="22"/>
      <c r="V332" s="22"/>
      <c r="W332" s="22"/>
      <c r="X332" s="22"/>
      <c r="Y332" s="22"/>
      <c r="Z332" s="22"/>
      <c r="AA332" s="22"/>
      <c r="AB332" s="2"/>
      <c r="AD332" s="24"/>
      <c r="AE332" s="24"/>
      <c r="AF332" s="24"/>
      <c r="AG332" s="24"/>
      <c r="AH332" s="24"/>
      <c r="AI332" s="24"/>
      <c r="AJ332" s="24"/>
      <c r="AK332" s="24"/>
      <c r="AL332" s="24"/>
      <c r="AM332" s="24"/>
      <c r="AN332" s="24"/>
    </row>
    <row r="333" spans="1:40" ht="13" x14ac:dyDescent="0.3">
      <c r="A333" t="s">
        <v>131</v>
      </c>
      <c r="B333" s="23">
        <v>0.68</v>
      </c>
      <c r="C333" s="5">
        <f t="shared" si="5"/>
        <v>20.68</v>
      </c>
      <c r="D333" t="s">
        <v>130</v>
      </c>
      <c r="E333" t="s">
        <v>130</v>
      </c>
      <c r="F333" s="55">
        <v>0.05</v>
      </c>
      <c r="G333" s="55">
        <v>0.108</v>
      </c>
      <c r="H333" s="55">
        <v>0.16700000000000001</v>
      </c>
      <c r="I333" s="55" t="s">
        <v>130</v>
      </c>
      <c r="J333" s="55" t="s">
        <v>130</v>
      </c>
      <c r="K333" s="55" t="s">
        <v>130</v>
      </c>
      <c r="L333" s="55" t="s">
        <v>130</v>
      </c>
      <c r="M333" s="55" t="s">
        <v>130</v>
      </c>
      <c r="N333" s="55" t="s">
        <v>130</v>
      </c>
      <c r="O333" s="55" t="s">
        <v>130</v>
      </c>
      <c r="P333" s="55" t="s">
        <v>174</v>
      </c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"/>
      <c r="AD333" s="24"/>
      <c r="AE333" s="24"/>
      <c r="AF333" s="24"/>
      <c r="AG333" s="24"/>
      <c r="AH333" s="24"/>
      <c r="AI333" s="24"/>
      <c r="AJ333" s="24"/>
      <c r="AK333" s="24"/>
      <c r="AL333" s="24"/>
      <c r="AM333" s="24"/>
      <c r="AN333" s="24"/>
    </row>
    <row r="334" spans="1:40" ht="13" x14ac:dyDescent="0.3">
      <c r="A334" t="s">
        <v>131</v>
      </c>
      <c r="B334" s="23">
        <v>0.69</v>
      </c>
      <c r="C334" s="5">
        <f t="shared" si="5"/>
        <v>20.69</v>
      </c>
      <c r="D334" t="s">
        <v>130</v>
      </c>
      <c r="E334" t="s">
        <v>130</v>
      </c>
      <c r="F334" s="55">
        <v>0.05</v>
      </c>
      <c r="G334" s="55">
        <v>0.108</v>
      </c>
      <c r="H334" s="55">
        <v>0.16700000000000001</v>
      </c>
      <c r="I334" s="55" t="s">
        <v>130</v>
      </c>
      <c r="J334" s="55" t="s">
        <v>130</v>
      </c>
      <c r="K334" s="55" t="s">
        <v>130</v>
      </c>
      <c r="L334" s="55" t="s">
        <v>130</v>
      </c>
      <c r="M334" s="55" t="s">
        <v>130</v>
      </c>
      <c r="N334" s="55" t="s">
        <v>130</v>
      </c>
      <c r="O334" s="55" t="s">
        <v>130</v>
      </c>
      <c r="P334" s="55" t="s">
        <v>174</v>
      </c>
      <c r="R334" s="22"/>
      <c r="S334" s="22"/>
      <c r="T334" s="22"/>
      <c r="U334" s="22"/>
      <c r="V334" s="22"/>
      <c r="W334" s="22"/>
      <c r="X334" s="22"/>
      <c r="Y334" s="22"/>
      <c r="Z334" s="22"/>
      <c r="AA334" s="22"/>
      <c r="AB334" s="2"/>
      <c r="AD334" s="24"/>
      <c r="AE334" s="24"/>
      <c r="AF334" s="24"/>
      <c r="AG334" s="24"/>
      <c r="AH334" s="24"/>
      <c r="AI334" s="24"/>
      <c r="AJ334" s="24"/>
      <c r="AK334" s="24"/>
      <c r="AL334" s="24"/>
      <c r="AM334" s="24"/>
      <c r="AN334" s="24"/>
    </row>
    <row r="335" spans="1:40" ht="13" x14ac:dyDescent="0.3">
      <c r="A335" t="s">
        <v>131</v>
      </c>
      <c r="B335" s="23">
        <v>0.7</v>
      </c>
      <c r="C335" s="5">
        <f t="shared" si="5"/>
        <v>20.7</v>
      </c>
      <c r="D335" t="s">
        <v>130</v>
      </c>
      <c r="E335" t="s">
        <v>130</v>
      </c>
      <c r="F335" s="55">
        <v>0.05</v>
      </c>
      <c r="G335" s="55">
        <v>0.108</v>
      </c>
      <c r="H335" s="55">
        <v>0.16700000000000001</v>
      </c>
      <c r="I335" s="55" t="s">
        <v>130</v>
      </c>
      <c r="J335" s="55" t="s">
        <v>130</v>
      </c>
      <c r="K335" s="55" t="s">
        <v>130</v>
      </c>
      <c r="L335" s="55" t="s">
        <v>130</v>
      </c>
      <c r="M335" s="55" t="s">
        <v>130</v>
      </c>
      <c r="N335" s="55" t="s">
        <v>130</v>
      </c>
      <c r="O335" s="55" t="s">
        <v>130</v>
      </c>
      <c r="P335" s="55" t="s">
        <v>174</v>
      </c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"/>
      <c r="AD335" s="24"/>
      <c r="AE335" s="24"/>
      <c r="AF335" s="24"/>
      <c r="AG335" s="24"/>
      <c r="AH335" s="24"/>
      <c r="AI335" s="24"/>
      <c r="AJ335" s="24"/>
      <c r="AK335" s="24"/>
      <c r="AL335" s="24"/>
      <c r="AM335" s="24"/>
      <c r="AN335" s="24"/>
    </row>
    <row r="336" spans="1:40" ht="13" x14ac:dyDescent="0.3">
      <c r="A336" t="s">
        <v>131</v>
      </c>
      <c r="B336" s="23">
        <v>0.71</v>
      </c>
      <c r="C336" s="5">
        <f t="shared" si="5"/>
        <v>20.71</v>
      </c>
      <c r="D336" t="s">
        <v>130</v>
      </c>
      <c r="E336" t="s">
        <v>130</v>
      </c>
      <c r="F336" s="55">
        <v>0.05</v>
      </c>
      <c r="G336" s="55">
        <v>0.108</v>
      </c>
      <c r="H336" s="55">
        <v>0.16700000000000001</v>
      </c>
      <c r="I336" s="55" t="s">
        <v>130</v>
      </c>
      <c r="J336" s="55" t="s">
        <v>130</v>
      </c>
      <c r="K336" s="55" t="s">
        <v>130</v>
      </c>
      <c r="L336" s="55" t="s">
        <v>130</v>
      </c>
      <c r="M336" s="55" t="s">
        <v>130</v>
      </c>
      <c r="N336" s="55" t="s">
        <v>130</v>
      </c>
      <c r="O336" s="55" t="s">
        <v>130</v>
      </c>
      <c r="P336" s="55" t="s">
        <v>174</v>
      </c>
      <c r="R336" s="22"/>
      <c r="S336" s="22"/>
      <c r="T336" s="22"/>
      <c r="U336" s="22"/>
      <c r="V336" s="22"/>
      <c r="W336" s="22"/>
      <c r="X336" s="22"/>
      <c r="Y336" s="22"/>
      <c r="Z336" s="22"/>
      <c r="AA336" s="22"/>
      <c r="AB336" s="2"/>
      <c r="AD336" s="24"/>
      <c r="AE336" s="24"/>
      <c r="AF336" s="24"/>
      <c r="AG336" s="24"/>
      <c r="AH336" s="24"/>
      <c r="AI336" s="24"/>
      <c r="AJ336" s="24"/>
      <c r="AK336" s="24"/>
      <c r="AL336" s="24"/>
      <c r="AM336" s="24"/>
      <c r="AN336" s="24"/>
    </row>
    <row r="337" spans="1:40" ht="13" x14ac:dyDescent="0.3">
      <c r="A337" t="s">
        <v>131</v>
      </c>
      <c r="B337" s="23">
        <v>0.72</v>
      </c>
      <c r="C337" s="5">
        <f t="shared" si="5"/>
        <v>20.72</v>
      </c>
      <c r="D337" t="s">
        <v>130</v>
      </c>
      <c r="E337" t="s">
        <v>130</v>
      </c>
      <c r="F337" s="55">
        <v>0.05</v>
      </c>
      <c r="G337" s="55">
        <v>0.108</v>
      </c>
      <c r="H337" s="55">
        <v>0.16700000000000001</v>
      </c>
      <c r="I337" s="55" t="s">
        <v>130</v>
      </c>
      <c r="J337" s="55" t="s">
        <v>130</v>
      </c>
      <c r="K337" s="55" t="s">
        <v>130</v>
      </c>
      <c r="L337" s="55" t="s">
        <v>130</v>
      </c>
      <c r="M337" s="55" t="s">
        <v>130</v>
      </c>
      <c r="N337" s="55" t="s">
        <v>130</v>
      </c>
      <c r="O337" s="55" t="s">
        <v>130</v>
      </c>
      <c r="P337" s="55" t="s">
        <v>174</v>
      </c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"/>
      <c r="AD337" s="24"/>
      <c r="AE337" s="24"/>
      <c r="AF337" s="24"/>
      <c r="AG337" s="24"/>
      <c r="AH337" s="24"/>
      <c r="AI337" s="24"/>
      <c r="AJ337" s="24"/>
      <c r="AK337" s="24"/>
      <c r="AL337" s="24"/>
      <c r="AM337" s="24"/>
      <c r="AN337" s="24"/>
    </row>
    <row r="338" spans="1:40" ht="13" x14ac:dyDescent="0.3">
      <c r="A338" t="s">
        <v>131</v>
      </c>
      <c r="B338" s="23">
        <v>0.73</v>
      </c>
      <c r="C338" s="5">
        <f t="shared" si="5"/>
        <v>20.73</v>
      </c>
      <c r="D338" t="s">
        <v>130</v>
      </c>
      <c r="E338" t="s">
        <v>130</v>
      </c>
      <c r="F338" s="55">
        <v>0.05</v>
      </c>
      <c r="G338" s="55">
        <v>0.108</v>
      </c>
      <c r="H338" s="55">
        <v>0.16700000000000001</v>
      </c>
      <c r="I338" s="55" t="s">
        <v>130</v>
      </c>
      <c r="J338" s="55" t="s">
        <v>130</v>
      </c>
      <c r="K338" s="55" t="s">
        <v>130</v>
      </c>
      <c r="L338" s="55" t="s">
        <v>130</v>
      </c>
      <c r="M338" s="55" t="s">
        <v>130</v>
      </c>
      <c r="N338" s="55" t="s">
        <v>130</v>
      </c>
      <c r="O338" s="55" t="s">
        <v>130</v>
      </c>
      <c r="P338" s="55" t="s">
        <v>174</v>
      </c>
      <c r="R338" s="22"/>
      <c r="S338" s="22"/>
      <c r="T338" s="22"/>
      <c r="U338" s="22"/>
      <c r="V338" s="22"/>
      <c r="W338" s="22"/>
      <c r="X338" s="22"/>
      <c r="Y338" s="22"/>
      <c r="Z338" s="22"/>
      <c r="AA338" s="22"/>
      <c r="AB338" s="2"/>
      <c r="AD338" s="24"/>
      <c r="AE338" s="24"/>
      <c r="AF338" s="24"/>
      <c r="AG338" s="24"/>
      <c r="AH338" s="24"/>
      <c r="AI338" s="24"/>
      <c r="AJ338" s="24"/>
      <c r="AK338" s="24"/>
      <c r="AL338" s="24"/>
      <c r="AM338" s="24"/>
      <c r="AN338" s="24"/>
    </row>
    <row r="339" spans="1:40" ht="13" x14ac:dyDescent="0.3">
      <c r="A339" t="s">
        <v>131</v>
      </c>
      <c r="B339" s="23">
        <v>0.74</v>
      </c>
      <c r="C339" s="5">
        <f t="shared" si="5"/>
        <v>20.74</v>
      </c>
      <c r="D339" t="s">
        <v>130</v>
      </c>
      <c r="E339" t="s">
        <v>130</v>
      </c>
      <c r="F339" s="55">
        <v>0.05</v>
      </c>
      <c r="G339" s="55">
        <v>0.108</v>
      </c>
      <c r="H339" s="55">
        <v>0.16700000000000001</v>
      </c>
      <c r="I339" s="55" t="s">
        <v>130</v>
      </c>
      <c r="J339" s="55" t="s">
        <v>130</v>
      </c>
      <c r="K339" s="55" t="s">
        <v>130</v>
      </c>
      <c r="L339" s="55" t="s">
        <v>130</v>
      </c>
      <c r="M339" s="55" t="s">
        <v>130</v>
      </c>
      <c r="N339" s="55" t="s">
        <v>130</v>
      </c>
      <c r="O339" s="55" t="s">
        <v>130</v>
      </c>
      <c r="P339" s="55" t="s">
        <v>174</v>
      </c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"/>
      <c r="AD339" s="24"/>
      <c r="AE339" s="24"/>
      <c r="AF339" s="24"/>
      <c r="AG339" s="24"/>
      <c r="AH339" s="24"/>
      <c r="AI339" s="24"/>
      <c r="AJ339" s="24"/>
      <c r="AK339" s="24"/>
      <c r="AL339" s="24"/>
      <c r="AM339" s="24"/>
      <c r="AN339" s="24"/>
    </row>
    <row r="340" spans="1:40" ht="13" x14ac:dyDescent="0.3">
      <c r="A340" t="s">
        <v>131</v>
      </c>
      <c r="B340" s="23">
        <v>0.75</v>
      </c>
      <c r="C340" s="5">
        <f t="shared" si="5"/>
        <v>20.75</v>
      </c>
      <c r="D340" t="s">
        <v>130</v>
      </c>
      <c r="E340" t="s">
        <v>130</v>
      </c>
      <c r="F340" s="55">
        <v>0.05</v>
      </c>
      <c r="G340" s="55">
        <v>0.108</v>
      </c>
      <c r="H340" s="55">
        <v>0.16700000000000001</v>
      </c>
      <c r="I340" s="55" t="s">
        <v>130</v>
      </c>
      <c r="J340" s="55" t="s">
        <v>130</v>
      </c>
      <c r="K340" s="55" t="s">
        <v>130</v>
      </c>
      <c r="L340" s="55" t="s">
        <v>130</v>
      </c>
      <c r="M340" s="55" t="s">
        <v>130</v>
      </c>
      <c r="N340" s="55" t="s">
        <v>130</v>
      </c>
      <c r="O340" s="55" t="s">
        <v>130</v>
      </c>
      <c r="P340" s="55" t="s">
        <v>174</v>
      </c>
      <c r="R340" s="22"/>
      <c r="S340" s="22"/>
      <c r="T340" s="22"/>
      <c r="U340" s="22"/>
      <c r="V340" s="22"/>
      <c r="W340" s="22"/>
      <c r="X340" s="22"/>
      <c r="Y340" s="22"/>
      <c r="Z340" s="22"/>
      <c r="AA340" s="22"/>
      <c r="AB340" s="2"/>
      <c r="AD340" s="24"/>
      <c r="AE340" s="24"/>
      <c r="AF340" s="24"/>
      <c r="AG340" s="24"/>
      <c r="AH340" s="24"/>
      <c r="AI340" s="24"/>
      <c r="AJ340" s="24"/>
      <c r="AK340" s="24"/>
      <c r="AL340" s="24"/>
      <c r="AM340" s="24"/>
      <c r="AN340" s="24"/>
    </row>
    <row r="341" spans="1:40" ht="13" x14ac:dyDescent="0.3">
      <c r="A341" t="s">
        <v>131</v>
      </c>
      <c r="B341" s="23">
        <v>0.76</v>
      </c>
      <c r="C341" s="5">
        <f t="shared" ref="C341:C364" si="6">VALUE(SUBSTITUTE(2&amp;B341," ",""))</f>
        <v>20.76</v>
      </c>
      <c r="D341" t="s">
        <v>130</v>
      </c>
      <c r="E341" t="s">
        <v>130</v>
      </c>
      <c r="F341" s="55">
        <v>0.05</v>
      </c>
      <c r="G341" s="55">
        <v>0.108</v>
      </c>
      <c r="H341" s="55">
        <v>0.16700000000000001</v>
      </c>
      <c r="I341" s="55" t="s">
        <v>130</v>
      </c>
      <c r="J341" s="55" t="s">
        <v>130</v>
      </c>
      <c r="K341" s="55" t="s">
        <v>130</v>
      </c>
      <c r="L341" s="55" t="s">
        <v>130</v>
      </c>
      <c r="M341" s="55" t="s">
        <v>130</v>
      </c>
      <c r="N341" s="55" t="s">
        <v>130</v>
      </c>
      <c r="O341" s="55" t="s">
        <v>130</v>
      </c>
      <c r="P341" s="55" t="s">
        <v>174</v>
      </c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"/>
      <c r="AD341" s="24"/>
      <c r="AE341" s="24"/>
      <c r="AF341" s="24"/>
      <c r="AG341" s="24"/>
      <c r="AH341" s="24"/>
      <c r="AI341" s="24"/>
      <c r="AJ341" s="24"/>
      <c r="AK341" s="24"/>
      <c r="AL341" s="24"/>
      <c r="AM341" s="24"/>
      <c r="AN341" s="24"/>
    </row>
    <row r="342" spans="1:40" ht="13" x14ac:dyDescent="0.3">
      <c r="A342" t="s">
        <v>131</v>
      </c>
      <c r="B342" s="23">
        <v>0.77</v>
      </c>
      <c r="C342" s="5">
        <f t="shared" si="6"/>
        <v>20.77</v>
      </c>
      <c r="D342" t="s">
        <v>130</v>
      </c>
      <c r="E342" t="s">
        <v>130</v>
      </c>
      <c r="F342" s="55">
        <v>0.05</v>
      </c>
      <c r="G342" s="55">
        <v>0.108</v>
      </c>
      <c r="H342" s="55">
        <v>0.16700000000000001</v>
      </c>
      <c r="I342" s="55" t="s">
        <v>130</v>
      </c>
      <c r="J342" s="55" t="s">
        <v>130</v>
      </c>
      <c r="K342" s="55" t="s">
        <v>130</v>
      </c>
      <c r="L342" s="55" t="s">
        <v>130</v>
      </c>
      <c r="M342" s="55" t="s">
        <v>130</v>
      </c>
      <c r="N342" s="55" t="s">
        <v>130</v>
      </c>
      <c r="O342" s="55" t="s">
        <v>130</v>
      </c>
      <c r="P342" s="55" t="s">
        <v>174</v>
      </c>
      <c r="R342" s="22"/>
      <c r="S342" s="22"/>
      <c r="T342" s="22"/>
      <c r="U342" s="22"/>
      <c r="V342" s="22"/>
      <c r="W342" s="22"/>
      <c r="X342" s="22"/>
      <c r="Y342" s="22"/>
      <c r="Z342" s="22"/>
      <c r="AA342" s="22"/>
      <c r="AB342" s="2"/>
      <c r="AD342" s="24"/>
      <c r="AE342" s="24"/>
      <c r="AF342" s="24"/>
      <c r="AG342" s="24"/>
      <c r="AH342" s="24"/>
      <c r="AI342" s="24"/>
      <c r="AJ342" s="24"/>
      <c r="AK342" s="24"/>
      <c r="AL342" s="24"/>
      <c r="AM342" s="24"/>
      <c r="AN342" s="24"/>
    </row>
    <row r="343" spans="1:40" ht="13" x14ac:dyDescent="0.3">
      <c r="A343" t="s">
        <v>131</v>
      </c>
      <c r="B343" s="23">
        <v>0.78</v>
      </c>
      <c r="C343" s="5">
        <f t="shared" si="6"/>
        <v>20.78</v>
      </c>
      <c r="D343" t="s">
        <v>130</v>
      </c>
      <c r="E343" t="s">
        <v>130</v>
      </c>
      <c r="F343" s="55">
        <v>0.05</v>
      </c>
      <c r="G343" s="55">
        <v>0.108</v>
      </c>
      <c r="H343" s="55">
        <v>0.16700000000000001</v>
      </c>
      <c r="I343" s="55" t="s">
        <v>130</v>
      </c>
      <c r="J343" s="55" t="s">
        <v>130</v>
      </c>
      <c r="K343" s="55" t="s">
        <v>130</v>
      </c>
      <c r="L343" s="55" t="s">
        <v>130</v>
      </c>
      <c r="M343" s="55" t="s">
        <v>130</v>
      </c>
      <c r="N343" s="55" t="s">
        <v>130</v>
      </c>
      <c r="O343" s="55" t="s">
        <v>130</v>
      </c>
      <c r="P343" s="55" t="s">
        <v>174</v>
      </c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"/>
      <c r="AD343" s="24"/>
      <c r="AE343" s="24"/>
      <c r="AF343" s="24"/>
      <c r="AG343" s="24"/>
      <c r="AH343" s="24"/>
      <c r="AI343" s="24"/>
      <c r="AJ343" s="24"/>
      <c r="AK343" s="24"/>
      <c r="AL343" s="24"/>
      <c r="AM343" s="24"/>
      <c r="AN343" s="24"/>
    </row>
    <row r="344" spans="1:40" ht="13" x14ac:dyDescent="0.3">
      <c r="A344" t="s">
        <v>131</v>
      </c>
      <c r="B344" s="23">
        <v>0.79</v>
      </c>
      <c r="C344" s="5">
        <f t="shared" si="6"/>
        <v>20.79</v>
      </c>
      <c r="D344" t="s">
        <v>130</v>
      </c>
      <c r="E344" t="s">
        <v>130</v>
      </c>
      <c r="F344" s="55">
        <v>0.05</v>
      </c>
      <c r="G344" s="55">
        <v>0.108</v>
      </c>
      <c r="H344" s="55">
        <v>0.16700000000000001</v>
      </c>
      <c r="I344" s="55" t="s">
        <v>130</v>
      </c>
      <c r="J344" s="55" t="s">
        <v>130</v>
      </c>
      <c r="K344" s="55" t="s">
        <v>130</v>
      </c>
      <c r="L344" s="55" t="s">
        <v>130</v>
      </c>
      <c r="M344" s="55" t="s">
        <v>130</v>
      </c>
      <c r="N344" s="55" t="s">
        <v>130</v>
      </c>
      <c r="O344" s="55" t="s">
        <v>130</v>
      </c>
      <c r="P344" s="55" t="s">
        <v>174</v>
      </c>
      <c r="R344" s="22"/>
      <c r="S344" s="22"/>
      <c r="T344" s="22"/>
      <c r="U344" s="22"/>
      <c r="V344" s="22"/>
      <c r="W344" s="22"/>
      <c r="X344" s="22"/>
      <c r="Y344" s="22"/>
      <c r="Z344" s="22"/>
      <c r="AA344" s="22"/>
      <c r="AB344" s="2"/>
      <c r="AD344" s="24"/>
      <c r="AE344" s="24"/>
      <c r="AF344" s="24"/>
      <c r="AG344" s="24"/>
      <c r="AH344" s="24"/>
      <c r="AI344" s="24"/>
      <c r="AJ344" s="24"/>
      <c r="AK344" s="24"/>
      <c r="AL344" s="24"/>
      <c r="AM344" s="24"/>
      <c r="AN344" s="24"/>
    </row>
    <row r="345" spans="1:40" ht="13" x14ac:dyDescent="0.3">
      <c r="A345" t="s">
        <v>131</v>
      </c>
      <c r="B345" s="23">
        <v>0.8</v>
      </c>
      <c r="C345" s="5">
        <f t="shared" si="6"/>
        <v>20.8</v>
      </c>
      <c r="D345" t="s">
        <v>130</v>
      </c>
      <c r="E345" t="s">
        <v>130</v>
      </c>
      <c r="F345" s="55">
        <v>0.05</v>
      </c>
      <c r="G345" s="55">
        <v>0.108</v>
      </c>
      <c r="H345" s="55">
        <v>0.16700000000000001</v>
      </c>
      <c r="I345" s="55" t="s">
        <v>130</v>
      </c>
      <c r="J345" s="55" t="s">
        <v>130</v>
      </c>
      <c r="K345" s="55" t="s">
        <v>130</v>
      </c>
      <c r="L345" s="55" t="s">
        <v>130</v>
      </c>
      <c r="M345" s="55" t="s">
        <v>130</v>
      </c>
      <c r="N345" s="55" t="s">
        <v>130</v>
      </c>
      <c r="O345" s="55" t="s">
        <v>130</v>
      </c>
      <c r="P345" s="55" t="s">
        <v>174</v>
      </c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"/>
      <c r="AD345" s="24"/>
      <c r="AE345" s="24"/>
      <c r="AF345" s="24"/>
      <c r="AG345" s="24"/>
      <c r="AH345" s="24"/>
      <c r="AI345" s="24"/>
      <c r="AJ345" s="24"/>
      <c r="AK345" s="24"/>
      <c r="AL345" s="24"/>
      <c r="AM345" s="24"/>
      <c r="AN345" s="24"/>
    </row>
    <row r="346" spans="1:40" ht="13" x14ac:dyDescent="0.3">
      <c r="A346" t="s">
        <v>131</v>
      </c>
      <c r="B346" s="23">
        <v>0.81</v>
      </c>
      <c r="C346" s="5">
        <f t="shared" si="6"/>
        <v>20.81</v>
      </c>
      <c r="D346" t="s">
        <v>130</v>
      </c>
      <c r="E346" t="s">
        <v>130</v>
      </c>
      <c r="F346" s="55">
        <v>0.05</v>
      </c>
      <c r="G346" s="55">
        <v>0.108</v>
      </c>
      <c r="H346" s="55">
        <v>0.16700000000000001</v>
      </c>
      <c r="I346" s="55" t="s">
        <v>130</v>
      </c>
      <c r="J346" s="55" t="s">
        <v>130</v>
      </c>
      <c r="K346" s="55" t="s">
        <v>130</v>
      </c>
      <c r="L346" s="55" t="s">
        <v>130</v>
      </c>
      <c r="M346" s="55" t="s">
        <v>130</v>
      </c>
      <c r="N346" s="55" t="s">
        <v>130</v>
      </c>
      <c r="O346" s="55" t="s">
        <v>130</v>
      </c>
      <c r="P346" s="55" t="s">
        <v>174</v>
      </c>
      <c r="R346" s="22"/>
      <c r="S346" s="22"/>
      <c r="T346" s="22"/>
      <c r="U346" s="22"/>
      <c r="V346" s="22"/>
      <c r="W346" s="22"/>
      <c r="X346" s="22"/>
      <c r="Y346" s="22"/>
      <c r="Z346" s="22"/>
      <c r="AA346" s="22"/>
      <c r="AB346" s="2"/>
      <c r="AD346" s="24"/>
      <c r="AE346" s="24"/>
      <c r="AF346" s="24"/>
      <c r="AG346" s="24"/>
      <c r="AH346" s="24"/>
      <c r="AI346" s="24"/>
      <c r="AJ346" s="24"/>
      <c r="AK346" s="24"/>
      <c r="AL346" s="24"/>
      <c r="AM346" s="24"/>
      <c r="AN346" s="24"/>
    </row>
    <row r="347" spans="1:40" ht="13" x14ac:dyDescent="0.3">
      <c r="A347" t="s">
        <v>131</v>
      </c>
      <c r="B347" s="23">
        <v>0.82</v>
      </c>
      <c r="C347" s="5">
        <f t="shared" si="6"/>
        <v>20.82</v>
      </c>
      <c r="D347" t="s">
        <v>130</v>
      </c>
      <c r="E347" t="s">
        <v>130</v>
      </c>
      <c r="F347" s="55">
        <v>0.05</v>
      </c>
      <c r="G347" s="55">
        <v>0.108</v>
      </c>
      <c r="H347" s="55">
        <v>0.16700000000000001</v>
      </c>
      <c r="I347" s="55" t="s">
        <v>130</v>
      </c>
      <c r="J347" s="55" t="s">
        <v>130</v>
      </c>
      <c r="K347" s="55" t="s">
        <v>130</v>
      </c>
      <c r="L347" s="55" t="s">
        <v>130</v>
      </c>
      <c r="M347" s="55" t="s">
        <v>130</v>
      </c>
      <c r="N347" s="55" t="s">
        <v>130</v>
      </c>
      <c r="O347" s="55" t="s">
        <v>130</v>
      </c>
      <c r="P347" s="55" t="s">
        <v>174</v>
      </c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"/>
      <c r="AD347" s="24"/>
      <c r="AE347" s="24"/>
      <c r="AF347" s="24"/>
      <c r="AG347" s="24"/>
      <c r="AH347" s="24"/>
      <c r="AI347" s="24"/>
      <c r="AJ347" s="24"/>
      <c r="AK347" s="24"/>
      <c r="AL347" s="24"/>
      <c r="AM347" s="24"/>
      <c r="AN347" s="24"/>
    </row>
    <row r="348" spans="1:40" ht="13" x14ac:dyDescent="0.3">
      <c r="A348" t="s">
        <v>131</v>
      </c>
      <c r="B348" s="23">
        <v>0.83</v>
      </c>
      <c r="C348" s="5">
        <f t="shared" si="6"/>
        <v>20.83</v>
      </c>
      <c r="D348" t="s">
        <v>130</v>
      </c>
      <c r="E348" t="s">
        <v>130</v>
      </c>
      <c r="F348" s="55">
        <v>0.05</v>
      </c>
      <c r="G348" s="55">
        <v>0.108</v>
      </c>
      <c r="H348" s="55">
        <v>0.16700000000000001</v>
      </c>
      <c r="I348" s="55" t="s">
        <v>130</v>
      </c>
      <c r="J348" s="55" t="s">
        <v>130</v>
      </c>
      <c r="K348" s="55" t="s">
        <v>130</v>
      </c>
      <c r="L348" s="55" t="s">
        <v>130</v>
      </c>
      <c r="M348" s="55" t="s">
        <v>130</v>
      </c>
      <c r="N348" s="55" t="s">
        <v>130</v>
      </c>
      <c r="O348" s="55" t="s">
        <v>130</v>
      </c>
      <c r="P348" s="55" t="s">
        <v>174</v>
      </c>
      <c r="R348" s="22"/>
      <c r="S348" s="22"/>
      <c r="T348" s="22"/>
      <c r="U348" s="22"/>
      <c r="V348" s="22"/>
      <c r="W348" s="22"/>
      <c r="X348" s="22"/>
      <c r="Y348" s="22"/>
      <c r="Z348" s="22"/>
      <c r="AA348" s="22"/>
      <c r="AB348" s="2"/>
      <c r="AD348" s="24"/>
      <c r="AE348" s="24"/>
      <c r="AF348" s="24"/>
      <c r="AG348" s="24"/>
      <c r="AH348" s="24"/>
      <c r="AI348" s="24"/>
      <c r="AJ348" s="24"/>
      <c r="AK348" s="24"/>
      <c r="AL348" s="24"/>
      <c r="AM348" s="24"/>
      <c r="AN348" s="24"/>
    </row>
    <row r="349" spans="1:40" ht="13" x14ac:dyDescent="0.3">
      <c r="A349" t="s">
        <v>131</v>
      </c>
      <c r="B349" s="23">
        <v>0.84</v>
      </c>
      <c r="C349" s="5">
        <f t="shared" si="6"/>
        <v>20.84</v>
      </c>
      <c r="D349" t="s">
        <v>130</v>
      </c>
      <c r="E349" t="s">
        <v>130</v>
      </c>
      <c r="F349" s="55">
        <v>0.05</v>
      </c>
      <c r="G349" s="55">
        <v>0.108</v>
      </c>
      <c r="H349" s="55">
        <v>0.16700000000000001</v>
      </c>
      <c r="I349" s="55" t="s">
        <v>130</v>
      </c>
      <c r="J349" s="55" t="s">
        <v>130</v>
      </c>
      <c r="K349" s="55" t="s">
        <v>130</v>
      </c>
      <c r="L349" s="55" t="s">
        <v>130</v>
      </c>
      <c r="M349" s="55" t="s">
        <v>130</v>
      </c>
      <c r="N349" s="55" t="s">
        <v>130</v>
      </c>
      <c r="O349" s="55" t="s">
        <v>130</v>
      </c>
      <c r="P349" s="55" t="s">
        <v>174</v>
      </c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"/>
      <c r="AD349" s="24"/>
      <c r="AE349" s="24"/>
      <c r="AF349" s="24"/>
      <c r="AG349" s="24"/>
      <c r="AH349" s="24"/>
      <c r="AI349" s="24"/>
      <c r="AJ349" s="24"/>
      <c r="AK349" s="24"/>
      <c r="AL349" s="24"/>
      <c r="AM349" s="24"/>
      <c r="AN349" s="24"/>
    </row>
    <row r="350" spans="1:40" ht="13" x14ac:dyDescent="0.3">
      <c r="A350" t="s">
        <v>131</v>
      </c>
      <c r="B350" s="23">
        <v>0.85</v>
      </c>
      <c r="C350" s="5">
        <f t="shared" si="6"/>
        <v>20.85</v>
      </c>
      <c r="D350" t="s">
        <v>130</v>
      </c>
      <c r="E350" t="s">
        <v>130</v>
      </c>
      <c r="F350" s="55">
        <v>0.05</v>
      </c>
      <c r="G350" s="55">
        <v>0.108</v>
      </c>
      <c r="H350" s="55">
        <v>0.16700000000000001</v>
      </c>
      <c r="I350" s="55" t="s">
        <v>130</v>
      </c>
      <c r="J350" s="55" t="s">
        <v>130</v>
      </c>
      <c r="K350" s="55" t="s">
        <v>130</v>
      </c>
      <c r="L350" s="55" t="s">
        <v>130</v>
      </c>
      <c r="M350" s="55" t="s">
        <v>130</v>
      </c>
      <c r="N350" s="55" t="s">
        <v>130</v>
      </c>
      <c r="O350" s="55" t="s">
        <v>130</v>
      </c>
      <c r="P350" s="55" t="s">
        <v>174</v>
      </c>
      <c r="R350" s="22"/>
      <c r="S350" s="22"/>
      <c r="T350" s="22"/>
      <c r="U350" s="22"/>
      <c r="V350" s="22"/>
      <c r="W350" s="22"/>
      <c r="X350" s="22"/>
      <c r="Y350" s="22"/>
      <c r="Z350" s="22"/>
      <c r="AA350" s="22"/>
      <c r="AB350" s="2"/>
      <c r="AD350" s="24"/>
      <c r="AE350" s="24"/>
      <c r="AF350" s="24"/>
      <c r="AG350" s="24"/>
      <c r="AH350" s="24"/>
      <c r="AI350" s="24"/>
      <c r="AJ350" s="24"/>
      <c r="AK350" s="24"/>
      <c r="AL350" s="24"/>
      <c r="AM350" s="24"/>
      <c r="AN350" s="24"/>
    </row>
    <row r="351" spans="1:40" ht="13" x14ac:dyDescent="0.3">
      <c r="A351" t="s">
        <v>131</v>
      </c>
      <c r="B351" s="23">
        <v>0.86</v>
      </c>
      <c r="C351" s="5">
        <f t="shared" si="6"/>
        <v>20.86</v>
      </c>
      <c r="D351" t="s">
        <v>130</v>
      </c>
      <c r="E351" t="s">
        <v>130</v>
      </c>
      <c r="F351" s="55">
        <v>0.05</v>
      </c>
      <c r="G351" s="55">
        <v>0.108</v>
      </c>
      <c r="H351" s="55">
        <v>0.16700000000000001</v>
      </c>
      <c r="I351" s="55" t="s">
        <v>130</v>
      </c>
      <c r="J351" s="55" t="s">
        <v>130</v>
      </c>
      <c r="K351" s="55" t="s">
        <v>130</v>
      </c>
      <c r="L351" s="55" t="s">
        <v>130</v>
      </c>
      <c r="M351" s="55" t="s">
        <v>130</v>
      </c>
      <c r="N351" s="55" t="s">
        <v>130</v>
      </c>
      <c r="O351" s="55" t="s">
        <v>130</v>
      </c>
      <c r="P351" s="55" t="s">
        <v>174</v>
      </c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"/>
      <c r="AD351" s="24"/>
      <c r="AE351" s="24"/>
      <c r="AF351" s="24"/>
      <c r="AG351" s="24"/>
      <c r="AH351" s="24"/>
      <c r="AI351" s="24"/>
      <c r="AJ351" s="24"/>
      <c r="AK351" s="24"/>
      <c r="AL351" s="24"/>
      <c r="AM351" s="24"/>
      <c r="AN351" s="24"/>
    </row>
    <row r="352" spans="1:40" ht="13" x14ac:dyDescent="0.3">
      <c r="A352" t="s">
        <v>131</v>
      </c>
      <c r="B352" s="23">
        <v>0.87</v>
      </c>
      <c r="C352" s="5">
        <f t="shared" si="6"/>
        <v>20.87</v>
      </c>
      <c r="D352" t="s">
        <v>130</v>
      </c>
      <c r="E352" t="s">
        <v>130</v>
      </c>
      <c r="F352" s="55">
        <v>0.05</v>
      </c>
      <c r="G352" s="55">
        <v>0.108</v>
      </c>
      <c r="H352" s="55">
        <v>0.16700000000000001</v>
      </c>
      <c r="I352" s="55" t="s">
        <v>130</v>
      </c>
      <c r="J352" s="55" t="s">
        <v>130</v>
      </c>
      <c r="K352" s="55" t="s">
        <v>130</v>
      </c>
      <c r="L352" s="55" t="s">
        <v>130</v>
      </c>
      <c r="M352" s="55" t="s">
        <v>130</v>
      </c>
      <c r="N352" s="55" t="s">
        <v>130</v>
      </c>
      <c r="O352" s="55" t="s">
        <v>130</v>
      </c>
      <c r="P352" s="55" t="s">
        <v>174</v>
      </c>
      <c r="R352" s="22"/>
      <c r="S352" s="22"/>
      <c r="T352" s="22"/>
      <c r="U352" s="22"/>
      <c r="V352" s="22"/>
      <c r="W352" s="22"/>
      <c r="X352" s="22"/>
      <c r="Y352" s="22"/>
      <c r="Z352" s="22"/>
      <c r="AA352" s="22"/>
      <c r="AB352" s="2"/>
      <c r="AD352" s="24"/>
      <c r="AE352" s="24"/>
      <c r="AF352" s="24"/>
      <c r="AG352" s="24"/>
      <c r="AH352" s="24"/>
      <c r="AI352" s="24"/>
      <c r="AJ352" s="24"/>
      <c r="AK352" s="24"/>
      <c r="AL352" s="24"/>
      <c r="AM352" s="24"/>
      <c r="AN352" s="24"/>
    </row>
    <row r="353" spans="1:40" ht="13" x14ac:dyDescent="0.3">
      <c r="A353" t="s">
        <v>131</v>
      </c>
      <c r="B353" s="23">
        <v>0.88</v>
      </c>
      <c r="C353" s="5">
        <f t="shared" si="6"/>
        <v>20.88</v>
      </c>
      <c r="D353" t="s">
        <v>130</v>
      </c>
      <c r="E353" t="s">
        <v>130</v>
      </c>
      <c r="F353" s="55">
        <v>0.05</v>
      </c>
      <c r="G353" s="55">
        <v>0.108</v>
      </c>
      <c r="H353" s="55">
        <v>0.16700000000000001</v>
      </c>
      <c r="I353" s="55" t="s">
        <v>130</v>
      </c>
      <c r="J353" s="55" t="s">
        <v>130</v>
      </c>
      <c r="K353" s="55" t="s">
        <v>130</v>
      </c>
      <c r="L353" s="55" t="s">
        <v>130</v>
      </c>
      <c r="M353" s="55" t="s">
        <v>130</v>
      </c>
      <c r="N353" s="55" t="s">
        <v>130</v>
      </c>
      <c r="O353" s="55" t="s">
        <v>130</v>
      </c>
      <c r="P353" s="55" t="s">
        <v>174</v>
      </c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"/>
      <c r="AD353" s="24"/>
      <c r="AE353" s="24"/>
      <c r="AF353" s="24"/>
      <c r="AG353" s="24"/>
      <c r="AH353" s="24"/>
      <c r="AI353" s="24"/>
      <c r="AJ353" s="24"/>
      <c r="AK353" s="24"/>
      <c r="AL353" s="24"/>
      <c r="AM353" s="24"/>
      <c r="AN353" s="24"/>
    </row>
    <row r="354" spans="1:40" ht="13" x14ac:dyDescent="0.3">
      <c r="A354" t="s">
        <v>131</v>
      </c>
      <c r="B354" s="23">
        <v>0.89</v>
      </c>
      <c r="C354" s="5">
        <f t="shared" si="6"/>
        <v>20.89</v>
      </c>
      <c r="D354" t="s">
        <v>130</v>
      </c>
      <c r="E354" t="s">
        <v>130</v>
      </c>
      <c r="F354" s="55">
        <v>0.05</v>
      </c>
      <c r="G354" s="55">
        <v>0.108</v>
      </c>
      <c r="H354" s="55">
        <v>0.16700000000000001</v>
      </c>
      <c r="I354" s="55" t="s">
        <v>130</v>
      </c>
      <c r="J354" s="55" t="s">
        <v>130</v>
      </c>
      <c r="K354" s="55" t="s">
        <v>130</v>
      </c>
      <c r="L354" s="55" t="s">
        <v>130</v>
      </c>
      <c r="M354" s="55" t="s">
        <v>130</v>
      </c>
      <c r="N354" s="55" t="s">
        <v>130</v>
      </c>
      <c r="O354" s="55" t="s">
        <v>130</v>
      </c>
      <c r="P354" s="55" t="s">
        <v>174</v>
      </c>
      <c r="R354" s="22"/>
      <c r="S354" s="22"/>
      <c r="T354" s="22"/>
      <c r="U354" s="22"/>
      <c r="V354" s="22"/>
      <c r="W354" s="22"/>
      <c r="X354" s="22"/>
      <c r="Y354" s="22"/>
      <c r="Z354" s="22"/>
      <c r="AA354" s="22"/>
      <c r="AB354" s="2"/>
      <c r="AD354" s="24"/>
      <c r="AE354" s="24"/>
      <c r="AF354" s="24"/>
      <c r="AG354" s="24"/>
      <c r="AH354" s="24"/>
      <c r="AI354" s="24"/>
      <c r="AJ354" s="24"/>
      <c r="AK354" s="24"/>
      <c r="AL354" s="24"/>
      <c r="AM354" s="24"/>
      <c r="AN354" s="24"/>
    </row>
    <row r="355" spans="1:40" ht="13" x14ac:dyDescent="0.3">
      <c r="A355" t="s">
        <v>131</v>
      </c>
      <c r="B355" s="23">
        <v>0.9</v>
      </c>
      <c r="C355" s="5">
        <f t="shared" si="6"/>
        <v>20.9</v>
      </c>
      <c r="D355" t="s">
        <v>130</v>
      </c>
      <c r="E355" t="s">
        <v>130</v>
      </c>
      <c r="F355" s="55">
        <v>0.05</v>
      </c>
      <c r="G355" s="55">
        <v>0.108</v>
      </c>
      <c r="H355" s="55">
        <v>0.16700000000000001</v>
      </c>
      <c r="I355" s="55" t="s">
        <v>130</v>
      </c>
      <c r="J355" s="55" t="s">
        <v>130</v>
      </c>
      <c r="K355" s="55" t="s">
        <v>130</v>
      </c>
      <c r="L355" s="55" t="s">
        <v>130</v>
      </c>
      <c r="M355" s="55" t="s">
        <v>130</v>
      </c>
      <c r="N355" s="55" t="s">
        <v>130</v>
      </c>
      <c r="O355" s="55" t="s">
        <v>130</v>
      </c>
      <c r="P355" s="55" t="s">
        <v>174</v>
      </c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"/>
      <c r="AD355" s="24"/>
      <c r="AE355" s="24"/>
      <c r="AF355" s="24"/>
      <c r="AG355" s="24"/>
      <c r="AH355" s="24"/>
      <c r="AI355" s="24"/>
      <c r="AJ355" s="24"/>
      <c r="AK355" s="24"/>
      <c r="AL355" s="24"/>
      <c r="AM355" s="24"/>
      <c r="AN355" s="24"/>
    </row>
    <row r="356" spans="1:40" ht="13" x14ac:dyDescent="0.3">
      <c r="A356" t="s">
        <v>131</v>
      </c>
      <c r="B356" s="23">
        <v>0.91</v>
      </c>
      <c r="C356" s="5">
        <f t="shared" si="6"/>
        <v>20.91</v>
      </c>
      <c r="D356" t="s">
        <v>130</v>
      </c>
      <c r="E356" t="s">
        <v>130</v>
      </c>
      <c r="F356" s="55">
        <v>0.05</v>
      </c>
      <c r="G356" s="55">
        <v>0.108</v>
      </c>
      <c r="H356" s="55">
        <v>0.16700000000000001</v>
      </c>
      <c r="I356" s="55" t="s">
        <v>130</v>
      </c>
      <c r="J356" s="55" t="s">
        <v>130</v>
      </c>
      <c r="K356" s="55" t="s">
        <v>130</v>
      </c>
      <c r="L356" s="55" t="s">
        <v>130</v>
      </c>
      <c r="M356" s="55" t="s">
        <v>130</v>
      </c>
      <c r="N356" s="55" t="s">
        <v>130</v>
      </c>
      <c r="O356" s="55" t="s">
        <v>130</v>
      </c>
      <c r="P356" s="55" t="s">
        <v>174</v>
      </c>
      <c r="R356" s="22"/>
      <c r="S356" s="22"/>
      <c r="T356" s="22"/>
      <c r="U356" s="22"/>
      <c r="V356" s="22"/>
      <c r="W356" s="22"/>
      <c r="X356" s="22"/>
      <c r="Y356" s="22"/>
      <c r="Z356" s="22"/>
      <c r="AA356" s="22"/>
      <c r="AB356" s="2"/>
      <c r="AD356" s="24"/>
      <c r="AE356" s="24"/>
      <c r="AF356" s="24"/>
      <c r="AG356" s="24"/>
      <c r="AH356" s="24"/>
      <c r="AI356" s="24"/>
      <c r="AJ356" s="24"/>
      <c r="AK356" s="24"/>
      <c r="AL356" s="24"/>
      <c r="AM356" s="24"/>
      <c r="AN356" s="24"/>
    </row>
    <row r="357" spans="1:40" ht="13" x14ac:dyDescent="0.3">
      <c r="A357" t="s">
        <v>131</v>
      </c>
      <c r="B357" s="23">
        <v>0.92</v>
      </c>
      <c r="C357" s="5">
        <f t="shared" si="6"/>
        <v>20.92</v>
      </c>
      <c r="D357" t="s">
        <v>130</v>
      </c>
      <c r="E357" t="s">
        <v>130</v>
      </c>
      <c r="F357" s="55">
        <v>0.05</v>
      </c>
      <c r="G357" s="55">
        <v>0.108</v>
      </c>
      <c r="H357" s="55">
        <v>0.16700000000000001</v>
      </c>
      <c r="I357" s="55" t="s">
        <v>130</v>
      </c>
      <c r="J357" s="55" t="s">
        <v>130</v>
      </c>
      <c r="K357" s="55" t="s">
        <v>130</v>
      </c>
      <c r="L357" s="55" t="s">
        <v>130</v>
      </c>
      <c r="M357" s="55" t="s">
        <v>130</v>
      </c>
      <c r="N357" s="55" t="s">
        <v>130</v>
      </c>
      <c r="O357" s="55" t="s">
        <v>130</v>
      </c>
      <c r="P357" s="55" t="s">
        <v>174</v>
      </c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"/>
      <c r="AD357" s="24"/>
      <c r="AE357" s="24"/>
      <c r="AF357" s="24"/>
      <c r="AG357" s="24"/>
      <c r="AH357" s="24"/>
      <c r="AI357" s="24"/>
      <c r="AJ357" s="24"/>
      <c r="AK357" s="24"/>
      <c r="AL357" s="24"/>
      <c r="AM357" s="24"/>
      <c r="AN357" s="24"/>
    </row>
    <row r="358" spans="1:40" ht="13" x14ac:dyDescent="0.3">
      <c r="A358" t="s">
        <v>131</v>
      </c>
      <c r="B358" s="23">
        <v>0.93</v>
      </c>
      <c r="C358" s="5">
        <f t="shared" si="6"/>
        <v>20.93</v>
      </c>
      <c r="D358" t="s">
        <v>130</v>
      </c>
      <c r="E358" t="s">
        <v>130</v>
      </c>
      <c r="F358" s="55">
        <v>0.05</v>
      </c>
      <c r="G358" s="55">
        <v>0.108</v>
      </c>
      <c r="H358" s="55">
        <v>0.16700000000000001</v>
      </c>
      <c r="I358" s="55" t="s">
        <v>130</v>
      </c>
      <c r="J358" s="55" t="s">
        <v>130</v>
      </c>
      <c r="K358" s="55" t="s">
        <v>130</v>
      </c>
      <c r="L358" s="55" t="s">
        <v>130</v>
      </c>
      <c r="M358" s="55" t="s">
        <v>130</v>
      </c>
      <c r="N358" s="55" t="s">
        <v>130</v>
      </c>
      <c r="O358" s="55" t="s">
        <v>130</v>
      </c>
      <c r="P358" s="55" t="s">
        <v>174</v>
      </c>
      <c r="R358" s="22"/>
      <c r="S358" s="22"/>
      <c r="T358" s="22"/>
      <c r="U358" s="22"/>
      <c r="V358" s="22"/>
      <c r="W358" s="22"/>
      <c r="X358" s="22"/>
      <c r="Y358" s="22"/>
      <c r="Z358" s="22"/>
      <c r="AA358" s="22"/>
      <c r="AB358" s="2"/>
      <c r="AD358" s="24"/>
      <c r="AE358" s="24"/>
      <c r="AF358" s="24"/>
      <c r="AG358" s="24"/>
      <c r="AH358" s="24"/>
      <c r="AI358" s="24"/>
      <c r="AJ358" s="24"/>
      <c r="AK358" s="24"/>
      <c r="AL358" s="24"/>
      <c r="AM358" s="24"/>
      <c r="AN358" s="24"/>
    </row>
    <row r="359" spans="1:40" ht="13" x14ac:dyDescent="0.3">
      <c r="A359" t="s">
        <v>131</v>
      </c>
      <c r="B359" s="23">
        <v>0.94</v>
      </c>
      <c r="C359" s="5">
        <f t="shared" si="6"/>
        <v>20.94</v>
      </c>
      <c r="D359" t="s">
        <v>130</v>
      </c>
      <c r="E359" t="s">
        <v>130</v>
      </c>
      <c r="F359" s="55">
        <v>0.05</v>
      </c>
      <c r="G359" s="55">
        <v>0.108</v>
      </c>
      <c r="H359" s="55">
        <v>0.16700000000000001</v>
      </c>
      <c r="I359" s="55" t="s">
        <v>130</v>
      </c>
      <c r="J359" s="55" t="s">
        <v>130</v>
      </c>
      <c r="K359" s="55" t="s">
        <v>130</v>
      </c>
      <c r="L359" s="55" t="s">
        <v>130</v>
      </c>
      <c r="M359" s="55" t="s">
        <v>130</v>
      </c>
      <c r="N359" s="55" t="s">
        <v>130</v>
      </c>
      <c r="O359" s="55" t="s">
        <v>130</v>
      </c>
      <c r="P359" s="55" t="s">
        <v>174</v>
      </c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"/>
      <c r="AD359" s="24"/>
      <c r="AE359" s="24"/>
      <c r="AF359" s="24"/>
      <c r="AG359" s="24"/>
      <c r="AH359" s="24"/>
      <c r="AI359" s="24"/>
      <c r="AJ359" s="24"/>
      <c r="AK359" s="24"/>
      <c r="AL359" s="24"/>
      <c r="AM359" s="24"/>
      <c r="AN359" s="24"/>
    </row>
    <row r="360" spans="1:40" ht="13" x14ac:dyDescent="0.3">
      <c r="A360" t="s">
        <v>131</v>
      </c>
      <c r="B360" s="23">
        <v>0.95</v>
      </c>
      <c r="C360" s="5">
        <f t="shared" si="6"/>
        <v>20.95</v>
      </c>
      <c r="D360" t="s">
        <v>130</v>
      </c>
      <c r="E360" t="s">
        <v>130</v>
      </c>
      <c r="F360" s="55">
        <v>0.05</v>
      </c>
      <c r="G360" s="55">
        <v>0.108</v>
      </c>
      <c r="H360" s="55">
        <v>0.16700000000000001</v>
      </c>
      <c r="I360" s="55" t="s">
        <v>130</v>
      </c>
      <c r="J360" s="55" t="s">
        <v>130</v>
      </c>
      <c r="K360" s="55" t="s">
        <v>130</v>
      </c>
      <c r="L360" s="55" t="s">
        <v>130</v>
      </c>
      <c r="M360" s="55" t="s">
        <v>130</v>
      </c>
      <c r="N360" s="55" t="s">
        <v>130</v>
      </c>
      <c r="O360" s="55" t="s">
        <v>130</v>
      </c>
      <c r="P360" s="55" t="s">
        <v>174</v>
      </c>
      <c r="R360" s="22"/>
      <c r="S360" s="22"/>
      <c r="T360" s="22"/>
      <c r="U360" s="22"/>
      <c r="V360" s="22"/>
      <c r="W360" s="22"/>
      <c r="X360" s="22"/>
      <c r="Y360" s="22"/>
      <c r="Z360" s="22"/>
      <c r="AA360" s="22"/>
      <c r="AB360" s="2"/>
      <c r="AD360" s="24"/>
      <c r="AE360" s="24"/>
      <c r="AF360" s="24"/>
      <c r="AG360" s="24"/>
      <c r="AH360" s="24"/>
      <c r="AI360" s="24"/>
      <c r="AJ360" s="24"/>
      <c r="AK360" s="24"/>
      <c r="AL360" s="24"/>
      <c r="AM360" s="24"/>
      <c r="AN360" s="24"/>
    </row>
    <row r="361" spans="1:40" ht="13" x14ac:dyDescent="0.3">
      <c r="A361" t="s">
        <v>131</v>
      </c>
      <c r="B361" s="23">
        <v>0.96</v>
      </c>
      <c r="C361" s="5">
        <f t="shared" si="6"/>
        <v>20.96</v>
      </c>
      <c r="D361" t="s">
        <v>130</v>
      </c>
      <c r="E361" t="s">
        <v>130</v>
      </c>
      <c r="F361" s="55">
        <v>0.05</v>
      </c>
      <c r="G361" s="55">
        <v>0.108</v>
      </c>
      <c r="H361" s="55">
        <v>0.16700000000000001</v>
      </c>
      <c r="I361" s="55" t="s">
        <v>130</v>
      </c>
      <c r="J361" s="55" t="s">
        <v>130</v>
      </c>
      <c r="K361" s="55" t="s">
        <v>130</v>
      </c>
      <c r="L361" s="55" t="s">
        <v>130</v>
      </c>
      <c r="M361" s="55" t="s">
        <v>130</v>
      </c>
      <c r="N361" s="55" t="s">
        <v>130</v>
      </c>
      <c r="O361" s="55" t="s">
        <v>130</v>
      </c>
      <c r="P361" s="55" t="s">
        <v>174</v>
      </c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"/>
      <c r="AD361" s="24"/>
      <c r="AE361" s="24"/>
      <c r="AF361" s="24"/>
      <c r="AG361" s="24"/>
      <c r="AH361" s="24"/>
      <c r="AI361" s="24"/>
      <c r="AJ361" s="24"/>
      <c r="AK361" s="24"/>
      <c r="AL361" s="24"/>
      <c r="AM361" s="24"/>
      <c r="AN361" s="24"/>
    </row>
    <row r="362" spans="1:40" ht="13" x14ac:dyDescent="0.3">
      <c r="A362" t="s">
        <v>131</v>
      </c>
      <c r="B362" s="23">
        <v>0.97</v>
      </c>
      <c r="C362" s="5">
        <f t="shared" si="6"/>
        <v>20.97</v>
      </c>
      <c r="D362" t="s">
        <v>130</v>
      </c>
      <c r="E362" t="s">
        <v>130</v>
      </c>
      <c r="F362" s="55">
        <v>0.05</v>
      </c>
      <c r="G362" s="55">
        <v>0.108</v>
      </c>
      <c r="H362" s="55">
        <v>0.16700000000000001</v>
      </c>
      <c r="I362" s="55" t="s">
        <v>130</v>
      </c>
      <c r="J362" s="55" t="s">
        <v>130</v>
      </c>
      <c r="K362" s="55" t="s">
        <v>130</v>
      </c>
      <c r="L362" s="55" t="s">
        <v>130</v>
      </c>
      <c r="M362" s="55" t="s">
        <v>130</v>
      </c>
      <c r="N362" s="55" t="s">
        <v>130</v>
      </c>
      <c r="O362" s="55" t="s">
        <v>130</v>
      </c>
      <c r="P362" s="55" t="s">
        <v>174</v>
      </c>
      <c r="R362" s="22"/>
      <c r="S362" s="22"/>
      <c r="T362" s="22"/>
      <c r="U362" s="22"/>
      <c r="V362" s="22"/>
      <c r="W362" s="22"/>
      <c r="X362" s="22"/>
      <c r="Y362" s="22"/>
      <c r="Z362" s="22"/>
      <c r="AA362" s="22"/>
      <c r="AB362" s="2"/>
      <c r="AD362" s="24"/>
      <c r="AE362" s="24"/>
      <c r="AF362" s="24"/>
      <c r="AG362" s="24"/>
      <c r="AH362" s="24"/>
      <c r="AI362" s="24"/>
      <c r="AJ362" s="24"/>
      <c r="AK362" s="24"/>
      <c r="AL362" s="24"/>
      <c r="AM362" s="24"/>
      <c r="AN362" s="24"/>
    </row>
    <row r="363" spans="1:40" ht="13" x14ac:dyDescent="0.3">
      <c r="A363" t="s">
        <v>131</v>
      </c>
      <c r="B363" s="23">
        <v>0.98</v>
      </c>
      <c r="C363" s="5">
        <f t="shared" si="6"/>
        <v>20.98</v>
      </c>
      <c r="D363" t="s">
        <v>130</v>
      </c>
      <c r="E363" t="s">
        <v>130</v>
      </c>
      <c r="F363" s="55">
        <v>0.05</v>
      </c>
      <c r="G363" s="55">
        <v>0.108</v>
      </c>
      <c r="H363" s="55">
        <v>0.16700000000000001</v>
      </c>
      <c r="I363" s="55" t="s">
        <v>130</v>
      </c>
      <c r="J363" s="55" t="s">
        <v>130</v>
      </c>
      <c r="K363" s="55" t="s">
        <v>130</v>
      </c>
      <c r="L363" s="55" t="s">
        <v>130</v>
      </c>
      <c r="M363" s="55" t="s">
        <v>130</v>
      </c>
      <c r="N363" s="55" t="s">
        <v>130</v>
      </c>
      <c r="O363" s="55" t="s">
        <v>130</v>
      </c>
      <c r="P363" s="55" t="s">
        <v>174</v>
      </c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"/>
      <c r="AD363" s="24"/>
      <c r="AE363" s="24"/>
      <c r="AF363" s="24"/>
      <c r="AG363" s="24"/>
      <c r="AH363" s="24"/>
      <c r="AI363" s="24"/>
      <c r="AJ363" s="24"/>
      <c r="AK363" s="24"/>
      <c r="AL363" s="24"/>
      <c r="AM363" s="24"/>
      <c r="AN363" s="24"/>
    </row>
    <row r="364" spans="1:40" ht="13" x14ac:dyDescent="0.3">
      <c r="A364" t="s">
        <v>131</v>
      </c>
      <c r="B364" s="23">
        <v>0.99</v>
      </c>
      <c r="C364" s="5">
        <f t="shared" si="6"/>
        <v>20.99</v>
      </c>
      <c r="D364" t="s">
        <v>130</v>
      </c>
      <c r="E364" t="s">
        <v>130</v>
      </c>
      <c r="F364" s="55">
        <v>0.05</v>
      </c>
      <c r="G364" s="55">
        <v>0.108</v>
      </c>
      <c r="H364" s="55">
        <v>0.16700000000000001</v>
      </c>
      <c r="I364" s="55" t="s">
        <v>130</v>
      </c>
      <c r="J364" s="55" t="s">
        <v>130</v>
      </c>
      <c r="K364" s="55" t="s">
        <v>130</v>
      </c>
      <c r="L364" s="55" t="s">
        <v>130</v>
      </c>
      <c r="M364" s="55" t="s">
        <v>130</v>
      </c>
      <c r="N364" s="55" t="s">
        <v>130</v>
      </c>
      <c r="O364" s="55" t="s">
        <v>130</v>
      </c>
      <c r="P364" s="55" t="s">
        <v>174</v>
      </c>
      <c r="R364" s="22"/>
      <c r="S364" s="22"/>
      <c r="T364" s="22"/>
      <c r="U364" s="22"/>
      <c r="V364" s="22"/>
      <c r="W364" s="22"/>
      <c r="X364" s="22"/>
      <c r="Y364" s="22"/>
      <c r="Z364" s="22"/>
      <c r="AA364" s="22"/>
      <c r="AB364" s="2"/>
      <c r="AD364" s="24"/>
      <c r="AE364" s="24"/>
      <c r="AF364" s="24"/>
      <c r="AG364" s="24"/>
      <c r="AH364" s="24"/>
      <c r="AI364" s="24"/>
      <c r="AJ364" s="24"/>
      <c r="AK364" s="24"/>
      <c r="AL364" s="24"/>
      <c r="AM364" s="24"/>
      <c r="AN364" s="24"/>
    </row>
    <row r="365" spans="1:40" ht="13" x14ac:dyDescent="0.3">
      <c r="AD365" s="24"/>
      <c r="AE365" s="24"/>
      <c r="AF365" s="24"/>
      <c r="AG365" s="24"/>
      <c r="AH365" s="24"/>
      <c r="AI365" s="24"/>
      <c r="AJ365" s="24"/>
      <c r="AK365" s="24"/>
      <c r="AL365" s="24"/>
      <c r="AM365" s="24"/>
      <c r="AN365" s="24"/>
    </row>
    <row r="366" spans="1:40" ht="13" x14ac:dyDescent="0.3">
      <c r="A366" t="s">
        <v>132</v>
      </c>
      <c r="B366" s="5">
        <v>0</v>
      </c>
      <c r="C366" s="5">
        <f>VALUE(SUBSTITUTE(3&amp;B366," ",""))</f>
        <v>30</v>
      </c>
      <c r="D366" t="s">
        <v>130</v>
      </c>
      <c r="E366" t="s">
        <v>130</v>
      </c>
      <c r="F366" s="55" t="s">
        <v>130</v>
      </c>
      <c r="G366" s="55" t="s">
        <v>130</v>
      </c>
      <c r="H366" s="55" t="s">
        <v>130</v>
      </c>
      <c r="I366" s="55" t="s">
        <v>130</v>
      </c>
      <c r="J366" s="55" t="s">
        <v>130</v>
      </c>
      <c r="K366" s="55" t="s">
        <v>130</v>
      </c>
      <c r="L366" s="55" t="s">
        <v>130</v>
      </c>
      <c r="M366" s="55" t="s">
        <v>130</v>
      </c>
      <c r="N366" s="55" t="s">
        <v>130</v>
      </c>
      <c r="O366" s="55" t="s">
        <v>130</v>
      </c>
      <c r="P366" s="55" t="s">
        <v>175</v>
      </c>
      <c r="R366" s="22"/>
      <c r="S366" s="22"/>
      <c r="T366" s="22"/>
      <c r="U366" s="22"/>
      <c r="V366" s="22"/>
      <c r="W366" s="22"/>
      <c r="X366" s="22"/>
      <c r="Y366" s="22"/>
      <c r="Z366" s="22"/>
      <c r="AA366" s="22"/>
      <c r="AB366" s="2"/>
      <c r="AD366" s="24"/>
      <c r="AE366" s="24"/>
      <c r="AF366" s="24"/>
      <c r="AG366" s="24"/>
      <c r="AH366" s="24"/>
      <c r="AI366" s="24"/>
      <c r="AJ366" s="24"/>
      <c r="AK366" s="24"/>
      <c r="AL366" s="24"/>
      <c r="AM366" s="24"/>
      <c r="AN366" s="24"/>
    </row>
    <row r="367" spans="1:40" ht="13" x14ac:dyDescent="0.3">
      <c r="A367" t="s">
        <v>132</v>
      </c>
      <c r="B367" s="5">
        <v>0.53</v>
      </c>
      <c r="C367" s="5">
        <f t="shared" ref="C367:C430" si="7">VALUE(SUBSTITUTE(3&amp;B367," ",""))</f>
        <v>30.53</v>
      </c>
      <c r="D367" t="s">
        <v>130</v>
      </c>
      <c r="E367" t="s">
        <v>130</v>
      </c>
      <c r="F367" s="55" t="s">
        <v>130</v>
      </c>
      <c r="G367" s="55" t="s">
        <v>130</v>
      </c>
      <c r="H367" s="55" t="s">
        <v>130</v>
      </c>
      <c r="I367" s="55" t="s">
        <v>130</v>
      </c>
      <c r="J367" s="55" t="s">
        <v>130</v>
      </c>
      <c r="K367" s="55" t="s">
        <v>130</v>
      </c>
      <c r="L367" s="55" t="s">
        <v>130</v>
      </c>
      <c r="M367" s="55" t="s">
        <v>130</v>
      </c>
      <c r="N367" s="55" t="s">
        <v>130</v>
      </c>
      <c r="O367" s="55" t="s">
        <v>130</v>
      </c>
      <c r="P367" s="55" t="s">
        <v>175</v>
      </c>
      <c r="V367" s="20"/>
      <c r="W367" s="22"/>
      <c r="X367" s="22"/>
      <c r="Y367" s="22"/>
      <c r="Z367" s="22"/>
      <c r="AA367" s="22"/>
      <c r="AB367" s="2"/>
      <c r="AD367" s="24"/>
      <c r="AE367" s="24"/>
      <c r="AF367" s="24"/>
      <c r="AG367" s="24"/>
      <c r="AH367" s="24"/>
      <c r="AI367" s="24"/>
      <c r="AJ367" s="24"/>
      <c r="AK367" s="24"/>
      <c r="AL367" s="24"/>
      <c r="AM367" s="24"/>
      <c r="AN367" s="24"/>
    </row>
    <row r="368" spans="1:40" ht="13" x14ac:dyDescent="0.3">
      <c r="A368" t="s">
        <v>132</v>
      </c>
      <c r="B368" s="5">
        <v>0.54</v>
      </c>
      <c r="C368" s="5">
        <f t="shared" si="7"/>
        <v>30.54</v>
      </c>
      <c r="D368" t="s">
        <v>130</v>
      </c>
      <c r="E368" t="s">
        <v>130</v>
      </c>
      <c r="F368" s="55" t="s">
        <v>130</v>
      </c>
      <c r="G368" s="55" t="s">
        <v>130</v>
      </c>
      <c r="H368" s="55" t="s">
        <v>130</v>
      </c>
      <c r="I368" s="55" t="s">
        <v>130</v>
      </c>
      <c r="J368" s="55" t="s">
        <v>130</v>
      </c>
      <c r="K368" s="55" t="s">
        <v>130</v>
      </c>
      <c r="L368" s="55" t="s">
        <v>130</v>
      </c>
      <c r="M368" s="55" t="s">
        <v>130</v>
      </c>
      <c r="N368" s="55" t="s">
        <v>130</v>
      </c>
      <c r="O368" s="55" t="s">
        <v>130</v>
      </c>
      <c r="P368" s="55" t="s">
        <v>175</v>
      </c>
      <c r="V368" s="20"/>
      <c r="W368" s="22"/>
      <c r="X368" s="22"/>
      <c r="Y368" s="22"/>
      <c r="Z368" s="22"/>
      <c r="AA368" s="22"/>
      <c r="AB368" s="2"/>
      <c r="AD368" s="24"/>
      <c r="AE368" s="24"/>
      <c r="AF368" s="24"/>
      <c r="AG368" s="24"/>
      <c r="AH368" s="24"/>
      <c r="AI368" s="24"/>
      <c r="AJ368" s="24"/>
      <c r="AK368" s="24"/>
      <c r="AL368" s="24"/>
      <c r="AM368" s="24"/>
      <c r="AN368" s="24"/>
    </row>
    <row r="369" spans="1:40" ht="13" x14ac:dyDescent="0.3">
      <c r="A369" t="s">
        <v>132</v>
      </c>
      <c r="B369" s="5">
        <v>0.55000000000000004</v>
      </c>
      <c r="C369" s="5">
        <f t="shared" si="7"/>
        <v>30.55</v>
      </c>
      <c r="D369" t="s">
        <v>130</v>
      </c>
      <c r="E369" t="s">
        <v>130</v>
      </c>
      <c r="F369" s="55" t="s">
        <v>130</v>
      </c>
      <c r="G369" s="55" t="s">
        <v>130</v>
      </c>
      <c r="H369" s="55" t="s">
        <v>130</v>
      </c>
      <c r="I369" s="55" t="s">
        <v>130</v>
      </c>
      <c r="J369" s="55" t="s">
        <v>130</v>
      </c>
      <c r="K369" s="55" t="s">
        <v>130</v>
      </c>
      <c r="L369" s="55" t="s">
        <v>130</v>
      </c>
      <c r="M369" s="55" t="s">
        <v>130</v>
      </c>
      <c r="N369" s="55" t="s">
        <v>130</v>
      </c>
      <c r="O369" s="55" t="s">
        <v>130</v>
      </c>
      <c r="P369" s="55" t="s">
        <v>175</v>
      </c>
      <c r="V369" s="20"/>
      <c r="W369" s="22"/>
      <c r="X369" s="22"/>
      <c r="Y369" s="22"/>
      <c r="Z369" s="22"/>
      <c r="AA369" s="22"/>
      <c r="AB369" s="2"/>
      <c r="AD369" s="24"/>
      <c r="AE369" s="24"/>
      <c r="AF369" s="24"/>
      <c r="AG369" s="24"/>
      <c r="AH369" s="24"/>
      <c r="AI369" s="24"/>
      <c r="AJ369" s="24"/>
      <c r="AK369" s="24"/>
      <c r="AL369" s="24"/>
      <c r="AM369" s="24"/>
      <c r="AN369" s="24"/>
    </row>
    <row r="370" spans="1:40" ht="13" x14ac:dyDescent="0.3">
      <c r="A370" t="s">
        <v>132</v>
      </c>
      <c r="B370" s="5">
        <v>0.56000000000000005</v>
      </c>
      <c r="C370" s="5">
        <f t="shared" si="7"/>
        <v>30.56</v>
      </c>
      <c r="D370" t="s">
        <v>130</v>
      </c>
      <c r="E370" t="s">
        <v>130</v>
      </c>
      <c r="F370" s="55" t="s">
        <v>130</v>
      </c>
      <c r="G370" s="55" t="s">
        <v>130</v>
      </c>
      <c r="H370" s="55" t="s">
        <v>130</v>
      </c>
      <c r="I370" s="55" t="s">
        <v>130</v>
      </c>
      <c r="J370" s="55" t="s">
        <v>130</v>
      </c>
      <c r="K370" s="55" t="s">
        <v>130</v>
      </c>
      <c r="L370" s="55" t="s">
        <v>130</v>
      </c>
      <c r="M370" s="55" t="s">
        <v>130</v>
      </c>
      <c r="N370" s="55" t="s">
        <v>130</v>
      </c>
      <c r="O370" s="55" t="s">
        <v>130</v>
      </c>
      <c r="P370" s="55" t="s">
        <v>175</v>
      </c>
      <c r="V370" s="20"/>
      <c r="W370" s="22"/>
      <c r="X370" s="22"/>
      <c r="Y370" s="22"/>
      <c r="Z370" s="22"/>
      <c r="AA370" s="22"/>
      <c r="AB370" s="2"/>
      <c r="AD370" s="24"/>
      <c r="AE370" s="24"/>
      <c r="AF370" s="24"/>
      <c r="AG370" s="24"/>
      <c r="AH370" s="24"/>
      <c r="AI370" s="24"/>
      <c r="AJ370" s="24"/>
      <c r="AK370" s="24"/>
      <c r="AL370" s="24"/>
      <c r="AM370" s="24"/>
      <c r="AN370" s="24"/>
    </row>
    <row r="371" spans="1:40" ht="13" x14ac:dyDescent="0.3">
      <c r="A371" t="s">
        <v>132</v>
      </c>
      <c r="B371" s="5">
        <v>0.56999999999999995</v>
      </c>
      <c r="C371" s="5">
        <f t="shared" si="7"/>
        <v>30.57</v>
      </c>
      <c r="D371" t="s">
        <v>130</v>
      </c>
      <c r="E371" t="s">
        <v>130</v>
      </c>
      <c r="F371" s="55" t="s">
        <v>130</v>
      </c>
      <c r="G371" s="55" t="s">
        <v>130</v>
      </c>
      <c r="H371" s="55" t="s">
        <v>130</v>
      </c>
      <c r="I371" s="55" t="s">
        <v>130</v>
      </c>
      <c r="J371" s="55" t="s">
        <v>130</v>
      </c>
      <c r="K371" s="55" t="s">
        <v>130</v>
      </c>
      <c r="L371" s="55" t="s">
        <v>130</v>
      </c>
      <c r="M371" s="55" t="s">
        <v>130</v>
      </c>
      <c r="N371" s="55" t="s">
        <v>130</v>
      </c>
      <c r="O371" s="55" t="s">
        <v>130</v>
      </c>
      <c r="P371" s="55" t="s">
        <v>175</v>
      </c>
      <c r="V371" s="20"/>
      <c r="W371" s="22"/>
      <c r="X371" s="22"/>
      <c r="Y371" s="22"/>
      <c r="Z371" s="22"/>
      <c r="AA371" s="22"/>
      <c r="AB371" s="2"/>
      <c r="AD371" s="24"/>
      <c r="AE371" s="24"/>
      <c r="AF371" s="24"/>
      <c r="AG371" s="24"/>
      <c r="AH371" s="24"/>
      <c r="AI371" s="24"/>
      <c r="AJ371" s="24"/>
      <c r="AK371" s="24"/>
      <c r="AL371" s="24"/>
      <c r="AM371" s="24"/>
      <c r="AN371" s="24"/>
    </row>
    <row r="372" spans="1:40" ht="13" x14ac:dyDescent="0.3">
      <c r="A372" t="s">
        <v>132</v>
      </c>
      <c r="B372" s="5">
        <v>0.57999999999999996</v>
      </c>
      <c r="C372" s="5">
        <f t="shared" si="7"/>
        <v>30.58</v>
      </c>
      <c r="D372" t="s">
        <v>130</v>
      </c>
      <c r="E372" t="s">
        <v>130</v>
      </c>
      <c r="F372" s="55" t="s">
        <v>130</v>
      </c>
      <c r="G372" s="55" t="s">
        <v>130</v>
      </c>
      <c r="H372" s="55" t="s">
        <v>130</v>
      </c>
      <c r="I372" s="55" t="s">
        <v>130</v>
      </c>
      <c r="J372" s="55" t="s">
        <v>130</v>
      </c>
      <c r="K372" s="55" t="s">
        <v>130</v>
      </c>
      <c r="L372" s="55" t="s">
        <v>130</v>
      </c>
      <c r="M372" s="55" t="s">
        <v>130</v>
      </c>
      <c r="N372" s="55" t="s">
        <v>130</v>
      </c>
      <c r="O372" s="55" t="s">
        <v>130</v>
      </c>
      <c r="P372" s="55" t="s">
        <v>175</v>
      </c>
      <c r="V372" s="20"/>
      <c r="W372" s="22"/>
      <c r="X372" s="22"/>
      <c r="Y372" s="22"/>
      <c r="Z372" s="22"/>
      <c r="AA372" s="22"/>
      <c r="AB372" s="2"/>
      <c r="AD372" s="24"/>
      <c r="AE372" s="24"/>
      <c r="AF372" s="24"/>
      <c r="AG372" s="24"/>
      <c r="AH372" s="24"/>
      <c r="AI372" s="24"/>
      <c r="AJ372" s="24"/>
      <c r="AK372" s="24"/>
      <c r="AL372" s="24"/>
      <c r="AM372" s="24"/>
      <c r="AN372" s="24"/>
    </row>
    <row r="373" spans="1:40" ht="13" x14ac:dyDescent="0.3">
      <c r="A373" t="s">
        <v>132</v>
      </c>
      <c r="B373" s="5">
        <v>0.59</v>
      </c>
      <c r="C373" s="5">
        <f t="shared" si="7"/>
        <v>30.59</v>
      </c>
      <c r="D373" t="s">
        <v>130</v>
      </c>
      <c r="E373" t="s">
        <v>130</v>
      </c>
      <c r="F373" s="55" t="s">
        <v>130</v>
      </c>
      <c r="G373" s="55" t="s">
        <v>130</v>
      </c>
      <c r="H373" s="55" t="s">
        <v>130</v>
      </c>
      <c r="I373" s="55" t="s">
        <v>130</v>
      </c>
      <c r="J373" s="55" t="s">
        <v>130</v>
      </c>
      <c r="K373" s="55" t="s">
        <v>130</v>
      </c>
      <c r="L373" s="55" t="s">
        <v>130</v>
      </c>
      <c r="M373" s="55" t="s">
        <v>130</v>
      </c>
      <c r="N373" s="55" t="s">
        <v>130</v>
      </c>
      <c r="O373" s="55" t="s">
        <v>130</v>
      </c>
      <c r="P373" s="55" t="s">
        <v>175</v>
      </c>
      <c r="V373" s="20"/>
      <c r="W373" s="22"/>
      <c r="X373" s="22"/>
      <c r="Y373" s="22"/>
      <c r="Z373" s="22"/>
      <c r="AA373" s="22"/>
      <c r="AB373" s="2"/>
      <c r="AD373" s="24"/>
      <c r="AE373" s="24"/>
      <c r="AF373" s="24"/>
      <c r="AG373" s="24"/>
      <c r="AH373" s="24"/>
      <c r="AI373" s="24"/>
      <c r="AJ373" s="24"/>
      <c r="AK373" s="24"/>
      <c r="AL373" s="24"/>
      <c r="AM373" s="24"/>
      <c r="AN373" s="24"/>
    </row>
    <row r="374" spans="1:40" ht="13" x14ac:dyDescent="0.3">
      <c r="A374" t="s">
        <v>132</v>
      </c>
      <c r="B374" s="5">
        <v>0.6</v>
      </c>
      <c r="C374" s="5">
        <f t="shared" si="7"/>
        <v>30.6</v>
      </c>
      <c r="D374" t="s">
        <v>130</v>
      </c>
      <c r="E374" t="s">
        <v>130</v>
      </c>
      <c r="F374" s="55" t="s">
        <v>130</v>
      </c>
      <c r="G374" s="55" t="s">
        <v>130</v>
      </c>
      <c r="H374" s="55" t="s">
        <v>130</v>
      </c>
      <c r="I374" s="55" t="s">
        <v>130</v>
      </c>
      <c r="J374" s="55" t="s">
        <v>130</v>
      </c>
      <c r="K374" s="55" t="s">
        <v>130</v>
      </c>
      <c r="L374" s="55" t="s">
        <v>130</v>
      </c>
      <c r="M374" s="55" t="s">
        <v>130</v>
      </c>
      <c r="N374" s="55" t="s">
        <v>130</v>
      </c>
      <c r="O374" s="55" t="s">
        <v>130</v>
      </c>
      <c r="P374" s="55" t="s">
        <v>175</v>
      </c>
      <c r="V374" s="20"/>
      <c r="W374" s="22"/>
      <c r="X374" s="22"/>
      <c r="Y374" s="22"/>
      <c r="Z374" s="22"/>
      <c r="AA374" s="22"/>
      <c r="AB374" s="2"/>
      <c r="AD374" s="24"/>
      <c r="AE374" s="24"/>
      <c r="AF374" s="24"/>
      <c r="AG374" s="24"/>
      <c r="AH374" s="24"/>
      <c r="AI374" s="24"/>
      <c r="AJ374" s="24"/>
      <c r="AK374" s="24"/>
      <c r="AL374" s="24"/>
      <c r="AM374" s="24"/>
      <c r="AN374" s="24"/>
    </row>
    <row r="375" spans="1:40" ht="13" x14ac:dyDescent="0.3">
      <c r="A375" t="s">
        <v>132</v>
      </c>
      <c r="B375" s="5">
        <v>0.61</v>
      </c>
      <c r="C375" s="5">
        <f t="shared" si="7"/>
        <v>30.61</v>
      </c>
      <c r="D375" t="s">
        <v>130</v>
      </c>
      <c r="E375" t="s">
        <v>130</v>
      </c>
      <c r="F375" s="55" t="s">
        <v>130</v>
      </c>
      <c r="G375" s="55" t="s">
        <v>130</v>
      </c>
      <c r="H375" s="55" t="s">
        <v>130</v>
      </c>
      <c r="I375" s="55" t="s">
        <v>130</v>
      </c>
      <c r="J375" s="55" t="s">
        <v>130</v>
      </c>
      <c r="K375" s="55" t="s">
        <v>130</v>
      </c>
      <c r="L375" s="55" t="s">
        <v>130</v>
      </c>
      <c r="M375" s="55" t="s">
        <v>130</v>
      </c>
      <c r="N375" s="55" t="s">
        <v>130</v>
      </c>
      <c r="O375" s="55" t="s">
        <v>130</v>
      </c>
      <c r="P375" s="55" t="s">
        <v>175</v>
      </c>
      <c r="V375" s="20"/>
      <c r="W375" s="22"/>
      <c r="X375" s="22"/>
      <c r="Y375" s="22"/>
      <c r="Z375" s="22"/>
      <c r="AA375" s="22"/>
      <c r="AB375" s="2"/>
      <c r="AD375" s="24"/>
      <c r="AE375" s="24"/>
      <c r="AF375" s="24"/>
      <c r="AG375" s="24"/>
      <c r="AH375" s="24"/>
      <c r="AI375" s="24"/>
      <c r="AJ375" s="24"/>
      <c r="AK375" s="24"/>
      <c r="AL375" s="24"/>
      <c r="AM375" s="24"/>
      <c r="AN375" s="24"/>
    </row>
    <row r="376" spans="1:40" ht="13" x14ac:dyDescent="0.3">
      <c r="A376" t="s">
        <v>132</v>
      </c>
      <c r="B376" s="5">
        <v>0.62</v>
      </c>
      <c r="C376" s="5">
        <f t="shared" si="7"/>
        <v>30.62</v>
      </c>
      <c r="D376" t="s">
        <v>130</v>
      </c>
      <c r="E376" t="s">
        <v>130</v>
      </c>
      <c r="F376" s="55" t="s">
        <v>130</v>
      </c>
      <c r="G376" s="55" t="s">
        <v>130</v>
      </c>
      <c r="H376" s="55" t="s">
        <v>130</v>
      </c>
      <c r="I376" s="55" t="s">
        <v>130</v>
      </c>
      <c r="J376" s="55" t="s">
        <v>130</v>
      </c>
      <c r="K376" s="55" t="s">
        <v>130</v>
      </c>
      <c r="L376" s="55" t="s">
        <v>130</v>
      </c>
      <c r="M376" s="55" t="s">
        <v>130</v>
      </c>
      <c r="N376" s="55" t="s">
        <v>130</v>
      </c>
      <c r="O376" s="55" t="s">
        <v>130</v>
      </c>
      <c r="P376" s="55" t="s">
        <v>175</v>
      </c>
      <c r="V376" s="20"/>
      <c r="W376" s="22"/>
      <c r="X376" s="22"/>
      <c r="Y376" s="22"/>
      <c r="Z376" s="22"/>
      <c r="AA376" s="22"/>
      <c r="AB376" s="2"/>
      <c r="AD376" s="24"/>
      <c r="AE376" s="24"/>
      <c r="AF376" s="24"/>
      <c r="AG376" s="24"/>
      <c r="AH376" s="24"/>
      <c r="AI376" s="24"/>
      <c r="AJ376" s="24"/>
      <c r="AK376" s="24"/>
      <c r="AL376" s="24"/>
      <c r="AM376" s="24"/>
      <c r="AN376" s="24"/>
    </row>
    <row r="377" spans="1:40" ht="13" x14ac:dyDescent="0.3">
      <c r="A377" t="s">
        <v>132</v>
      </c>
      <c r="B377" s="5">
        <v>0.63</v>
      </c>
      <c r="C377" s="5">
        <f t="shared" si="7"/>
        <v>30.63</v>
      </c>
      <c r="D377" t="s">
        <v>130</v>
      </c>
      <c r="E377" t="s">
        <v>130</v>
      </c>
      <c r="F377" s="55" t="s">
        <v>130</v>
      </c>
      <c r="G377" s="55" t="s">
        <v>130</v>
      </c>
      <c r="H377" s="55" t="s">
        <v>130</v>
      </c>
      <c r="I377" s="55" t="s">
        <v>130</v>
      </c>
      <c r="J377" s="55" t="s">
        <v>130</v>
      </c>
      <c r="K377" s="55" t="s">
        <v>130</v>
      </c>
      <c r="L377" s="55" t="s">
        <v>130</v>
      </c>
      <c r="M377" s="55" t="s">
        <v>130</v>
      </c>
      <c r="N377" s="55" t="s">
        <v>130</v>
      </c>
      <c r="O377" s="55" t="s">
        <v>130</v>
      </c>
      <c r="P377" s="55" t="s">
        <v>175</v>
      </c>
      <c r="V377" s="20"/>
      <c r="W377" s="22"/>
      <c r="X377" s="22"/>
      <c r="Y377" s="22"/>
      <c r="Z377" s="22"/>
      <c r="AA377" s="22"/>
      <c r="AB377" s="2"/>
      <c r="AD377" s="24"/>
      <c r="AE377" s="24"/>
      <c r="AF377" s="24"/>
      <c r="AG377" s="24"/>
      <c r="AH377" s="24"/>
      <c r="AI377" s="24"/>
      <c r="AJ377" s="24"/>
      <c r="AK377" s="24"/>
      <c r="AL377" s="24"/>
      <c r="AM377" s="24"/>
      <c r="AN377" s="24"/>
    </row>
    <row r="378" spans="1:40" ht="13" x14ac:dyDescent="0.3">
      <c r="A378" t="s">
        <v>132</v>
      </c>
      <c r="B378" s="5">
        <v>0.64</v>
      </c>
      <c r="C378" s="5">
        <f t="shared" si="7"/>
        <v>30.64</v>
      </c>
      <c r="D378" t="s">
        <v>130</v>
      </c>
      <c r="E378" t="s">
        <v>130</v>
      </c>
      <c r="F378" s="55" t="s">
        <v>130</v>
      </c>
      <c r="G378" s="55" t="s">
        <v>130</v>
      </c>
      <c r="H378" s="55" t="s">
        <v>130</v>
      </c>
      <c r="I378" s="55" t="s">
        <v>130</v>
      </c>
      <c r="J378" s="55" t="s">
        <v>130</v>
      </c>
      <c r="K378" s="55" t="s">
        <v>130</v>
      </c>
      <c r="L378" s="55" t="s">
        <v>130</v>
      </c>
      <c r="M378" s="55" t="s">
        <v>130</v>
      </c>
      <c r="N378" s="55" t="s">
        <v>130</v>
      </c>
      <c r="O378" s="55" t="s">
        <v>130</v>
      </c>
      <c r="P378" s="55" t="s">
        <v>175</v>
      </c>
      <c r="V378" s="20"/>
      <c r="W378" s="22"/>
      <c r="X378" s="22"/>
      <c r="Y378" s="22"/>
      <c r="Z378" s="22"/>
      <c r="AA378" s="22"/>
      <c r="AB378" s="2"/>
      <c r="AD378" s="24"/>
      <c r="AE378" s="24"/>
      <c r="AF378" s="24"/>
      <c r="AG378" s="24"/>
      <c r="AH378" s="24"/>
      <c r="AI378" s="24"/>
      <c r="AJ378" s="24"/>
      <c r="AK378" s="24"/>
      <c r="AL378" s="24"/>
      <c r="AM378" s="24"/>
      <c r="AN378" s="24"/>
    </row>
    <row r="379" spans="1:40" ht="13" x14ac:dyDescent="0.3">
      <c r="A379" t="s">
        <v>132</v>
      </c>
      <c r="B379" s="5">
        <v>0.65</v>
      </c>
      <c r="C379" s="5">
        <f t="shared" si="7"/>
        <v>30.65</v>
      </c>
      <c r="D379" t="s">
        <v>130</v>
      </c>
      <c r="E379" t="s">
        <v>130</v>
      </c>
      <c r="F379" s="55" t="s">
        <v>130</v>
      </c>
      <c r="G379" s="55" t="s">
        <v>130</v>
      </c>
      <c r="H379" s="55" t="s">
        <v>130</v>
      </c>
      <c r="I379" s="55" t="s">
        <v>130</v>
      </c>
      <c r="J379" s="55" t="s">
        <v>130</v>
      </c>
      <c r="K379" s="55" t="s">
        <v>130</v>
      </c>
      <c r="L379" s="55" t="s">
        <v>130</v>
      </c>
      <c r="M379" s="55" t="s">
        <v>130</v>
      </c>
      <c r="N379" s="55" t="s">
        <v>130</v>
      </c>
      <c r="O379" s="55" t="s">
        <v>130</v>
      </c>
      <c r="P379" s="55" t="s">
        <v>175</v>
      </c>
      <c r="V379" s="20"/>
      <c r="W379" s="22"/>
      <c r="X379" s="22"/>
      <c r="Y379" s="22"/>
      <c r="Z379" s="22"/>
      <c r="AA379" s="22"/>
      <c r="AB379" s="2"/>
      <c r="AD379" s="24"/>
      <c r="AE379" s="24"/>
      <c r="AF379" s="24"/>
      <c r="AG379" s="24"/>
      <c r="AH379" s="24"/>
      <c r="AI379" s="24"/>
      <c r="AJ379" s="24"/>
      <c r="AK379" s="24"/>
      <c r="AL379" s="24"/>
      <c r="AM379" s="24"/>
      <c r="AN379" s="24"/>
    </row>
    <row r="380" spans="1:40" ht="13" x14ac:dyDescent="0.3">
      <c r="A380" t="s">
        <v>132</v>
      </c>
      <c r="B380" s="5">
        <v>0.66</v>
      </c>
      <c r="C380" s="5">
        <f t="shared" si="7"/>
        <v>30.66</v>
      </c>
      <c r="D380" t="s">
        <v>130</v>
      </c>
      <c r="E380" t="s">
        <v>130</v>
      </c>
      <c r="F380" s="55" t="s">
        <v>130</v>
      </c>
      <c r="G380" s="55" t="s">
        <v>130</v>
      </c>
      <c r="H380" s="55" t="s">
        <v>130</v>
      </c>
      <c r="I380" s="55" t="s">
        <v>130</v>
      </c>
      <c r="J380" s="55" t="s">
        <v>130</v>
      </c>
      <c r="K380" s="55" t="s">
        <v>130</v>
      </c>
      <c r="L380" s="55" t="s">
        <v>130</v>
      </c>
      <c r="M380" s="55" t="s">
        <v>130</v>
      </c>
      <c r="N380" s="55" t="s">
        <v>130</v>
      </c>
      <c r="O380" s="55" t="s">
        <v>130</v>
      </c>
      <c r="P380" s="55" t="s">
        <v>175</v>
      </c>
      <c r="V380" s="20"/>
      <c r="W380" s="22"/>
      <c r="X380" s="22"/>
      <c r="Y380" s="22"/>
      <c r="Z380" s="22"/>
      <c r="AA380" s="22"/>
      <c r="AB380" s="2"/>
      <c r="AD380" s="24"/>
      <c r="AE380" s="24"/>
      <c r="AF380" s="24"/>
      <c r="AG380" s="24"/>
      <c r="AH380" s="24"/>
      <c r="AI380" s="24"/>
      <c r="AJ380" s="24"/>
      <c r="AK380" s="24"/>
      <c r="AL380" s="24"/>
      <c r="AM380" s="24"/>
      <c r="AN380" s="24"/>
    </row>
    <row r="381" spans="1:40" ht="13" x14ac:dyDescent="0.3">
      <c r="A381" t="s">
        <v>132</v>
      </c>
      <c r="B381" s="5">
        <v>0.67</v>
      </c>
      <c r="C381" s="5">
        <f t="shared" si="7"/>
        <v>30.67</v>
      </c>
      <c r="D381" t="s">
        <v>130</v>
      </c>
      <c r="E381" t="s">
        <v>130</v>
      </c>
      <c r="F381" s="55" t="s">
        <v>130</v>
      </c>
      <c r="G381" s="55" t="s">
        <v>130</v>
      </c>
      <c r="H381" s="55" t="s">
        <v>130</v>
      </c>
      <c r="I381" s="55" t="s">
        <v>130</v>
      </c>
      <c r="J381" s="55" t="s">
        <v>130</v>
      </c>
      <c r="K381" s="55" t="s">
        <v>130</v>
      </c>
      <c r="L381" s="55" t="s">
        <v>130</v>
      </c>
      <c r="M381" s="55" t="s">
        <v>130</v>
      </c>
      <c r="N381" s="55" t="s">
        <v>130</v>
      </c>
      <c r="O381" s="55" t="s">
        <v>130</v>
      </c>
      <c r="P381" s="55" t="s">
        <v>175</v>
      </c>
      <c r="V381" s="20"/>
      <c r="W381" s="22"/>
      <c r="X381" s="22"/>
      <c r="Y381" s="22"/>
      <c r="Z381" s="22"/>
      <c r="AA381" s="22"/>
      <c r="AB381" s="2"/>
      <c r="AD381" s="24"/>
      <c r="AE381" s="24"/>
      <c r="AF381" s="24"/>
      <c r="AG381" s="24"/>
      <c r="AH381" s="24"/>
      <c r="AI381" s="24"/>
      <c r="AJ381" s="24"/>
      <c r="AK381" s="24"/>
      <c r="AL381" s="24"/>
      <c r="AM381" s="24"/>
      <c r="AN381" s="24"/>
    </row>
    <row r="382" spans="1:40" ht="13" x14ac:dyDescent="0.3">
      <c r="A382" t="s">
        <v>132</v>
      </c>
      <c r="B382" s="5">
        <v>0.68</v>
      </c>
      <c r="C382" s="5">
        <f t="shared" si="7"/>
        <v>30.68</v>
      </c>
      <c r="D382" t="s">
        <v>130</v>
      </c>
      <c r="E382" t="s">
        <v>130</v>
      </c>
      <c r="F382" s="55" t="s">
        <v>130</v>
      </c>
      <c r="G382" s="55" t="s">
        <v>130</v>
      </c>
      <c r="H382" s="55" t="s">
        <v>130</v>
      </c>
      <c r="I382" s="55" t="s">
        <v>130</v>
      </c>
      <c r="J382" s="55" t="s">
        <v>130</v>
      </c>
      <c r="K382" s="55" t="s">
        <v>130</v>
      </c>
      <c r="L382" s="55" t="s">
        <v>130</v>
      </c>
      <c r="M382" s="55" t="s">
        <v>130</v>
      </c>
      <c r="N382" s="55" t="s">
        <v>130</v>
      </c>
      <c r="O382" s="55" t="s">
        <v>130</v>
      </c>
      <c r="P382" s="55" t="s">
        <v>175</v>
      </c>
      <c r="V382" s="20"/>
      <c r="W382" s="22"/>
      <c r="X382" s="22"/>
      <c r="Y382" s="22"/>
      <c r="Z382" s="22"/>
      <c r="AA382" s="22"/>
      <c r="AB382" s="2"/>
      <c r="AD382" s="24"/>
      <c r="AE382" s="24"/>
      <c r="AF382" s="24"/>
      <c r="AG382" s="24"/>
      <c r="AH382" s="24"/>
      <c r="AI382" s="24"/>
      <c r="AJ382" s="24"/>
      <c r="AK382" s="24"/>
      <c r="AL382" s="24"/>
      <c r="AM382" s="24"/>
      <c r="AN382" s="24"/>
    </row>
    <row r="383" spans="1:40" ht="13" x14ac:dyDescent="0.3">
      <c r="A383" t="s">
        <v>132</v>
      </c>
      <c r="B383" s="5">
        <v>0.69</v>
      </c>
      <c r="C383" s="5">
        <f t="shared" si="7"/>
        <v>30.69</v>
      </c>
      <c r="D383" t="s">
        <v>130</v>
      </c>
      <c r="E383" t="s">
        <v>130</v>
      </c>
      <c r="F383" s="55" t="s">
        <v>130</v>
      </c>
      <c r="G383" s="55" t="s">
        <v>130</v>
      </c>
      <c r="H383" s="55" t="s">
        <v>130</v>
      </c>
      <c r="I383" s="55" t="s">
        <v>130</v>
      </c>
      <c r="J383" s="55" t="s">
        <v>130</v>
      </c>
      <c r="K383" s="55" t="s">
        <v>130</v>
      </c>
      <c r="L383" s="55" t="s">
        <v>130</v>
      </c>
      <c r="M383" s="55" t="s">
        <v>130</v>
      </c>
      <c r="N383" s="55" t="s">
        <v>130</v>
      </c>
      <c r="O383" s="55" t="s">
        <v>130</v>
      </c>
      <c r="P383" s="55" t="s">
        <v>175</v>
      </c>
      <c r="V383" s="20"/>
      <c r="W383" s="22"/>
      <c r="X383" s="22"/>
      <c r="Y383" s="22"/>
      <c r="Z383" s="22"/>
      <c r="AA383" s="22"/>
      <c r="AB383" s="2"/>
      <c r="AD383" s="24"/>
      <c r="AE383" s="24"/>
      <c r="AF383" s="24"/>
      <c r="AG383" s="24"/>
      <c r="AH383" s="24"/>
      <c r="AI383" s="24"/>
      <c r="AJ383" s="24"/>
      <c r="AK383" s="24"/>
      <c r="AL383" s="24"/>
      <c r="AM383" s="24"/>
      <c r="AN383" s="24"/>
    </row>
    <row r="384" spans="1:40" ht="13" x14ac:dyDescent="0.3">
      <c r="A384" t="s">
        <v>132</v>
      </c>
      <c r="B384" s="5">
        <v>0.7</v>
      </c>
      <c r="C384" s="5">
        <f t="shared" si="7"/>
        <v>30.7</v>
      </c>
      <c r="D384" t="s">
        <v>130</v>
      </c>
      <c r="E384" t="s">
        <v>130</v>
      </c>
      <c r="F384" s="55">
        <v>3.5000000000000003E-2</v>
      </c>
      <c r="G384" s="55">
        <v>5.8999999999999997E-2</v>
      </c>
      <c r="H384" s="55">
        <v>9.8000000000000004E-2</v>
      </c>
      <c r="I384" s="55" t="s">
        <v>130</v>
      </c>
      <c r="J384" s="55" t="s">
        <v>130</v>
      </c>
      <c r="K384" s="55" t="s">
        <v>130</v>
      </c>
      <c r="L384" s="55" t="s">
        <v>130</v>
      </c>
      <c r="M384" s="55" t="s">
        <v>130</v>
      </c>
      <c r="N384" s="55" t="s">
        <v>130</v>
      </c>
      <c r="O384" s="55" t="s">
        <v>130</v>
      </c>
      <c r="P384" s="55" t="s">
        <v>175</v>
      </c>
      <c r="V384" s="20"/>
      <c r="W384" s="22"/>
      <c r="X384" s="22"/>
      <c r="Y384" s="22"/>
      <c r="Z384" s="22"/>
      <c r="AA384" s="22"/>
      <c r="AB384" s="2"/>
      <c r="AD384" s="24"/>
      <c r="AE384" s="24"/>
      <c r="AF384" s="24"/>
      <c r="AG384" s="24"/>
      <c r="AH384" s="24"/>
      <c r="AI384" s="24"/>
      <c r="AJ384" s="24"/>
      <c r="AK384" s="24"/>
      <c r="AL384" s="24"/>
      <c r="AM384" s="24"/>
      <c r="AN384" s="24"/>
    </row>
    <row r="385" spans="1:40" ht="13" x14ac:dyDescent="0.3">
      <c r="A385" t="s">
        <v>132</v>
      </c>
      <c r="B385" s="5">
        <v>0.71</v>
      </c>
      <c r="C385" s="5">
        <f t="shared" si="7"/>
        <v>30.71</v>
      </c>
      <c r="D385" t="s">
        <v>130</v>
      </c>
      <c r="E385" t="s">
        <v>130</v>
      </c>
      <c r="F385" s="55">
        <v>3.5000000000000003E-2</v>
      </c>
      <c r="G385" s="55">
        <v>5.8999999999999997E-2</v>
      </c>
      <c r="H385" s="55">
        <v>9.8000000000000004E-2</v>
      </c>
      <c r="I385" s="55" t="s">
        <v>130</v>
      </c>
      <c r="J385" s="55" t="s">
        <v>130</v>
      </c>
      <c r="K385" s="55" t="s">
        <v>130</v>
      </c>
      <c r="L385" s="55" t="s">
        <v>130</v>
      </c>
      <c r="M385" s="55" t="s">
        <v>130</v>
      </c>
      <c r="N385" s="55" t="s">
        <v>130</v>
      </c>
      <c r="O385" s="55" t="s">
        <v>130</v>
      </c>
      <c r="P385" s="55" t="s">
        <v>175</v>
      </c>
      <c r="V385" s="20"/>
      <c r="W385" s="22"/>
      <c r="X385" s="22"/>
      <c r="Y385" s="22"/>
      <c r="Z385" s="22"/>
      <c r="AA385" s="22"/>
      <c r="AB385" s="2"/>
      <c r="AD385" s="24"/>
      <c r="AE385" s="24"/>
      <c r="AF385" s="24"/>
      <c r="AG385" s="24"/>
      <c r="AH385" s="24"/>
      <c r="AI385" s="24"/>
      <c r="AJ385" s="24"/>
      <c r="AK385" s="24"/>
      <c r="AL385" s="24"/>
      <c r="AM385" s="24"/>
      <c r="AN385" s="24"/>
    </row>
    <row r="386" spans="1:40" ht="13" x14ac:dyDescent="0.3">
      <c r="A386" t="s">
        <v>132</v>
      </c>
      <c r="B386" s="5">
        <v>0.72</v>
      </c>
      <c r="C386" s="5">
        <f t="shared" si="7"/>
        <v>30.72</v>
      </c>
      <c r="D386" t="s">
        <v>130</v>
      </c>
      <c r="E386" t="s">
        <v>130</v>
      </c>
      <c r="F386" s="55">
        <v>3.5000000000000003E-2</v>
      </c>
      <c r="G386" s="55">
        <v>5.8999999999999997E-2</v>
      </c>
      <c r="H386" s="55">
        <v>9.8000000000000004E-2</v>
      </c>
      <c r="I386" s="55" t="s">
        <v>130</v>
      </c>
      <c r="J386" s="55" t="s">
        <v>130</v>
      </c>
      <c r="K386" s="55" t="s">
        <v>130</v>
      </c>
      <c r="L386" s="55" t="s">
        <v>130</v>
      </c>
      <c r="M386" s="55" t="s">
        <v>130</v>
      </c>
      <c r="N386" s="55" t="s">
        <v>130</v>
      </c>
      <c r="O386" s="55" t="s">
        <v>130</v>
      </c>
      <c r="P386" s="55" t="s">
        <v>175</v>
      </c>
      <c r="V386" s="20"/>
      <c r="W386" s="22"/>
      <c r="X386" s="22"/>
      <c r="Y386" s="22"/>
      <c r="Z386" s="22"/>
      <c r="AA386" s="22"/>
      <c r="AB386" s="2"/>
      <c r="AD386" s="24"/>
      <c r="AE386" s="24"/>
      <c r="AF386" s="24"/>
      <c r="AG386" s="24"/>
      <c r="AH386" s="24"/>
      <c r="AI386" s="24"/>
      <c r="AJ386" s="24"/>
      <c r="AK386" s="24"/>
      <c r="AL386" s="24"/>
      <c r="AM386" s="24"/>
      <c r="AN386" s="24"/>
    </row>
    <row r="387" spans="1:40" ht="13" x14ac:dyDescent="0.3">
      <c r="A387" t="s">
        <v>132</v>
      </c>
      <c r="B387" s="5">
        <v>0.73</v>
      </c>
      <c r="C387" s="5">
        <f t="shared" si="7"/>
        <v>30.73</v>
      </c>
      <c r="D387" t="s">
        <v>130</v>
      </c>
      <c r="E387" t="s">
        <v>130</v>
      </c>
      <c r="F387" s="55">
        <v>3.5000000000000003E-2</v>
      </c>
      <c r="G387" s="55">
        <v>5.8999999999999997E-2</v>
      </c>
      <c r="H387" s="55">
        <v>9.8000000000000004E-2</v>
      </c>
      <c r="I387" s="55" t="s">
        <v>130</v>
      </c>
      <c r="J387" s="55" t="s">
        <v>130</v>
      </c>
      <c r="K387" s="55" t="s">
        <v>130</v>
      </c>
      <c r="L387" s="55" t="s">
        <v>130</v>
      </c>
      <c r="M387" s="55" t="s">
        <v>130</v>
      </c>
      <c r="N387" s="55" t="s">
        <v>130</v>
      </c>
      <c r="O387" s="55" t="s">
        <v>130</v>
      </c>
      <c r="P387" s="55" t="s">
        <v>175</v>
      </c>
      <c r="V387" s="20"/>
      <c r="W387" s="22"/>
      <c r="X387" s="22"/>
      <c r="Y387" s="22"/>
      <c r="Z387" s="22"/>
      <c r="AA387" s="22"/>
      <c r="AB387" s="2"/>
      <c r="AD387" s="24"/>
      <c r="AE387" s="24"/>
      <c r="AF387" s="24"/>
      <c r="AG387" s="24"/>
      <c r="AH387" s="24"/>
      <c r="AI387" s="24"/>
      <c r="AJ387" s="24"/>
      <c r="AK387" s="24"/>
      <c r="AL387" s="24"/>
      <c r="AM387" s="24"/>
      <c r="AN387" s="24"/>
    </row>
    <row r="388" spans="1:40" ht="13" x14ac:dyDescent="0.3">
      <c r="A388" t="s">
        <v>132</v>
      </c>
      <c r="B388" s="5">
        <v>0.74</v>
      </c>
      <c r="C388" s="5">
        <f t="shared" si="7"/>
        <v>30.74</v>
      </c>
      <c r="D388" t="s">
        <v>130</v>
      </c>
      <c r="E388" t="s">
        <v>130</v>
      </c>
      <c r="F388" s="55">
        <v>3.5000000000000003E-2</v>
      </c>
      <c r="G388" s="55">
        <v>5.8999999999999997E-2</v>
      </c>
      <c r="H388" s="55">
        <v>9.8000000000000004E-2</v>
      </c>
      <c r="I388" s="55" t="s">
        <v>130</v>
      </c>
      <c r="J388" s="55" t="s">
        <v>130</v>
      </c>
      <c r="K388" s="55" t="s">
        <v>130</v>
      </c>
      <c r="L388" s="55" t="s">
        <v>130</v>
      </c>
      <c r="M388" s="55" t="s">
        <v>130</v>
      </c>
      <c r="N388" s="55" t="s">
        <v>130</v>
      </c>
      <c r="O388" s="55" t="s">
        <v>130</v>
      </c>
      <c r="P388" s="55" t="s">
        <v>175</v>
      </c>
      <c r="V388" s="20"/>
      <c r="W388" s="22"/>
      <c r="X388" s="22"/>
      <c r="Y388" s="22"/>
      <c r="Z388" s="22"/>
      <c r="AA388" s="22"/>
      <c r="AB388" s="2"/>
      <c r="AD388" s="24"/>
      <c r="AE388" s="24"/>
      <c r="AF388" s="24"/>
      <c r="AG388" s="24"/>
      <c r="AH388" s="24"/>
      <c r="AI388" s="24"/>
      <c r="AJ388" s="24"/>
      <c r="AK388" s="24"/>
      <c r="AL388" s="24"/>
      <c r="AM388" s="24"/>
      <c r="AN388" s="24"/>
    </row>
    <row r="389" spans="1:40" ht="13" x14ac:dyDescent="0.3">
      <c r="A389" t="s">
        <v>132</v>
      </c>
      <c r="B389" s="5">
        <v>0.75</v>
      </c>
      <c r="C389" s="5">
        <f t="shared" si="7"/>
        <v>30.75</v>
      </c>
      <c r="D389" t="s">
        <v>130</v>
      </c>
      <c r="E389" t="s">
        <v>130</v>
      </c>
      <c r="F389" s="55">
        <v>3.5000000000000003E-2</v>
      </c>
      <c r="G389" s="55">
        <v>5.8999999999999997E-2</v>
      </c>
      <c r="H389" s="55">
        <v>9.8000000000000004E-2</v>
      </c>
      <c r="I389" s="55" t="s">
        <v>130</v>
      </c>
      <c r="J389" s="55" t="s">
        <v>130</v>
      </c>
      <c r="K389" s="55" t="s">
        <v>130</v>
      </c>
      <c r="L389" s="55" t="s">
        <v>130</v>
      </c>
      <c r="M389" s="55" t="s">
        <v>130</v>
      </c>
      <c r="N389" s="55" t="s">
        <v>130</v>
      </c>
      <c r="O389" s="55" t="s">
        <v>130</v>
      </c>
      <c r="P389" s="55" t="s">
        <v>175</v>
      </c>
      <c r="V389" s="20"/>
      <c r="W389" s="22"/>
      <c r="X389" s="22"/>
      <c r="Y389" s="22"/>
      <c r="Z389" s="22"/>
      <c r="AA389" s="22"/>
      <c r="AB389" s="2"/>
      <c r="AD389" s="24"/>
      <c r="AE389" s="24"/>
      <c r="AF389" s="24"/>
      <c r="AG389" s="24"/>
      <c r="AH389" s="24"/>
      <c r="AI389" s="24"/>
      <c r="AJ389" s="24"/>
      <c r="AK389" s="24"/>
      <c r="AL389" s="24"/>
      <c r="AM389" s="24"/>
      <c r="AN389" s="24"/>
    </row>
    <row r="390" spans="1:40" ht="13" x14ac:dyDescent="0.3">
      <c r="A390" t="s">
        <v>132</v>
      </c>
      <c r="B390" s="5">
        <v>0.76</v>
      </c>
      <c r="C390" s="5">
        <f t="shared" si="7"/>
        <v>30.76</v>
      </c>
      <c r="D390" t="s">
        <v>130</v>
      </c>
      <c r="E390" t="s">
        <v>130</v>
      </c>
      <c r="F390" s="55">
        <v>3.5000000000000003E-2</v>
      </c>
      <c r="G390" s="55">
        <v>5.8999999999999997E-2</v>
      </c>
      <c r="H390" s="55">
        <v>9.8000000000000004E-2</v>
      </c>
      <c r="I390" s="55" t="s">
        <v>130</v>
      </c>
      <c r="J390" s="55" t="s">
        <v>130</v>
      </c>
      <c r="K390" s="55" t="s">
        <v>130</v>
      </c>
      <c r="L390" s="55" t="s">
        <v>130</v>
      </c>
      <c r="M390" s="55" t="s">
        <v>130</v>
      </c>
      <c r="N390" s="55" t="s">
        <v>130</v>
      </c>
      <c r="O390" s="55" t="s">
        <v>130</v>
      </c>
      <c r="P390" s="55" t="s">
        <v>175</v>
      </c>
      <c r="V390" s="20"/>
      <c r="W390" s="22"/>
      <c r="X390" s="22"/>
      <c r="Y390" s="22"/>
      <c r="Z390" s="22"/>
      <c r="AA390" s="22"/>
      <c r="AB390" s="2"/>
      <c r="AD390" s="24"/>
      <c r="AE390" s="24"/>
      <c r="AF390" s="24"/>
      <c r="AG390" s="24"/>
      <c r="AH390" s="24"/>
      <c r="AI390" s="24"/>
      <c r="AJ390" s="24"/>
      <c r="AK390" s="24"/>
      <c r="AL390" s="24"/>
      <c r="AM390" s="24"/>
      <c r="AN390" s="24"/>
    </row>
    <row r="391" spans="1:40" ht="13" x14ac:dyDescent="0.3">
      <c r="A391" t="s">
        <v>132</v>
      </c>
      <c r="B391" s="5">
        <v>0.77</v>
      </c>
      <c r="C391" s="5">
        <f t="shared" si="7"/>
        <v>30.77</v>
      </c>
      <c r="D391" t="s">
        <v>130</v>
      </c>
      <c r="E391" t="s">
        <v>130</v>
      </c>
      <c r="F391" s="55">
        <v>3.5000000000000003E-2</v>
      </c>
      <c r="G391" s="55">
        <v>5.8999999999999997E-2</v>
      </c>
      <c r="H391" s="55">
        <v>9.8000000000000004E-2</v>
      </c>
      <c r="I391" s="55" t="s">
        <v>130</v>
      </c>
      <c r="J391" s="55" t="s">
        <v>130</v>
      </c>
      <c r="K391" s="55" t="s">
        <v>130</v>
      </c>
      <c r="L391" s="55" t="s">
        <v>130</v>
      </c>
      <c r="M391" s="55" t="s">
        <v>130</v>
      </c>
      <c r="N391" s="55" t="s">
        <v>130</v>
      </c>
      <c r="O391" s="55" t="s">
        <v>130</v>
      </c>
      <c r="P391" s="55" t="s">
        <v>175</v>
      </c>
      <c r="V391" s="20"/>
      <c r="W391" s="22"/>
      <c r="X391" s="22"/>
      <c r="Y391" s="22"/>
      <c r="Z391" s="22"/>
      <c r="AA391" s="22"/>
      <c r="AB391" s="2"/>
      <c r="AD391" s="24"/>
      <c r="AE391" s="24"/>
      <c r="AF391" s="24"/>
      <c r="AG391" s="24"/>
      <c r="AH391" s="24"/>
      <c r="AI391" s="24"/>
      <c r="AJ391" s="24"/>
      <c r="AK391" s="24"/>
      <c r="AL391" s="24"/>
      <c r="AM391" s="24"/>
      <c r="AN391" s="24"/>
    </row>
    <row r="392" spans="1:40" ht="13" x14ac:dyDescent="0.3">
      <c r="A392" t="s">
        <v>132</v>
      </c>
      <c r="B392" s="5">
        <v>0.78</v>
      </c>
      <c r="C392" s="5">
        <f t="shared" si="7"/>
        <v>30.78</v>
      </c>
      <c r="D392" t="s">
        <v>130</v>
      </c>
      <c r="E392" t="s">
        <v>130</v>
      </c>
      <c r="F392" s="55">
        <v>3.5000000000000003E-2</v>
      </c>
      <c r="G392" s="55">
        <v>5.8999999999999997E-2</v>
      </c>
      <c r="H392" s="55">
        <v>9.8000000000000004E-2</v>
      </c>
      <c r="I392" s="55" t="s">
        <v>130</v>
      </c>
      <c r="J392" s="55" t="s">
        <v>130</v>
      </c>
      <c r="K392" s="55" t="s">
        <v>130</v>
      </c>
      <c r="L392" s="55" t="s">
        <v>130</v>
      </c>
      <c r="M392" s="55" t="s">
        <v>130</v>
      </c>
      <c r="N392" s="55" t="s">
        <v>130</v>
      </c>
      <c r="O392" s="55" t="s">
        <v>130</v>
      </c>
      <c r="P392" s="55" t="s">
        <v>175</v>
      </c>
      <c r="V392" s="20"/>
      <c r="W392" s="22"/>
      <c r="X392" s="22"/>
      <c r="Y392" s="22"/>
      <c r="Z392" s="22"/>
      <c r="AA392" s="22"/>
      <c r="AB392" s="2"/>
      <c r="AD392" s="24"/>
      <c r="AE392" s="24"/>
      <c r="AF392" s="24"/>
      <c r="AG392" s="24"/>
      <c r="AH392" s="24"/>
      <c r="AI392" s="24"/>
      <c r="AJ392" s="24"/>
      <c r="AK392" s="24"/>
      <c r="AL392" s="24"/>
      <c r="AM392" s="24"/>
      <c r="AN392" s="24"/>
    </row>
    <row r="393" spans="1:40" ht="13" x14ac:dyDescent="0.3">
      <c r="A393" t="s">
        <v>132</v>
      </c>
      <c r="B393" s="5">
        <v>0.79</v>
      </c>
      <c r="C393" s="5">
        <f t="shared" si="7"/>
        <v>30.79</v>
      </c>
      <c r="D393" t="s">
        <v>130</v>
      </c>
      <c r="E393" t="s">
        <v>130</v>
      </c>
      <c r="F393" s="55">
        <v>3.5000000000000003E-2</v>
      </c>
      <c r="G393" s="55">
        <v>5.8999999999999997E-2</v>
      </c>
      <c r="H393" s="55">
        <v>9.8000000000000004E-2</v>
      </c>
      <c r="I393" s="55" t="s">
        <v>130</v>
      </c>
      <c r="J393" s="55" t="s">
        <v>130</v>
      </c>
      <c r="K393" s="55" t="s">
        <v>130</v>
      </c>
      <c r="L393" s="55" t="s">
        <v>130</v>
      </c>
      <c r="M393" s="55" t="s">
        <v>130</v>
      </c>
      <c r="N393" s="55" t="s">
        <v>130</v>
      </c>
      <c r="O393" s="55" t="s">
        <v>130</v>
      </c>
      <c r="P393" s="55" t="s">
        <v>175</v>
      </c>
      <c r="V393" s="20"/>
      <c r="W393" s="22"/>
      <c r="X393" s="22"/>
      <c r="Y393" s="22"/>
      <c r="Z393" s="22"/>
      <c r="AA393" s="22"/>
      <c r="AB393" s="2"/>
      <c r="AD393" s="24"/>
      <c r="AE393" s="24"/>
      <c r="AF393" s="24"/>
      <c r="AG393" s="24"/>
      <c r="AH393" s="24"/>
      <c r="AI393" s="24"/>
      <c r="AJ393" s="24"/>
      <c r="AK393" s="24"/>
      <c r="AL393" s="24"/>
      <c r="AM393" s="24"/>
      <c r="AN393" s="24"/>
    </row>
    <row r="394" spans="1:40" ht="13" x14ac:dyDescent="0.3">
      <c r="A394" t="s">
        <v>132</v>
      </c>
      <c r="B394" s="5">
        <v>0.8</v>
      </c>
      <c r="C394" s="5">
        <f t="shared" si="7"/>
        <v>30.8</v>
      </c>
      <c r="D394" t="s">
        <v>130</v>
      </c>
      <c r="E394" t="s">
        <v>130</v>
      </c>
      <c r="F394" s="55">
        <v>3.5000000000000003E-2</v>
      </c>
      <c r="G394" s="55">
        <v>5.8999999999999997E-2</v>
      </c>
      <c r="H394" s="55">
        <v>9.8000000000000004E-2</v>
      </c>
      <c r="I394" s="55" t="s">
        <v>130</v>
      </c>
      <c r="J394" s="55" t="s">
        <v>130</v>
      </c>
      <c r="K394" s="55" t="s">
        <v>130</v>
      </c>
      <c r="L394" s="55" t="s">
        <v>130</v>
      </c>
      <c r="M394" s="55" t="s">
        <v>130</v>
      </c>
      <c r="N394" s="55" t="s">
        <v>130</v>
      </c>
      <c r="O394" s="55" t="s">
        <v>130</v>
      </c>
      <c r="P394" s="55" t="s">
        <v>175</v>
      </c>
      <c r="V394" s="20"/>
      <c r="W394" s="22"/>
      <c r="X394" s="22"/>
      <c r="Y394" s="22"/>
      <c r="Z394" s="22"/>
      <c r="AA394" s="22"/>
      <c r="AB394" s="2"/>
      <c r="AD394" s="24"/>
      <c r="AE394" s="24"/>
      <c r="AF394" s="24"/>
      <c r="AG394" s="24"/>
      <c r="AH394" s="24"/>
      <c r="AI394" s="24"/>
      <c r="AJ394" s="24"/>
      <c r="AK394" s="24"/>
      <c r="AL394" s="24"/>
      <c r="AM394" s="24"/>
      <c r="AN394" s="24"/>
    </row>
    <row r="395" spans="1:40" ht="13" x14ac:dyDescent="0.3">
      <c r="A395" t="s">
        <v>132</v>
      </c>
      <c r="B395" s="5">
        <v>0.81</v>
      </c>
      <c r="C395" s="5">
        <f t="shared" si="7"/>
        <v>30.81</v>
      </c>
      <c r="D395" t="s">
        <v>130</v>
      </c>
      <c r="E395" t="s">
        <v>130</v>
      </c>
      <c r="F395" s="55">
        <v>2.1999999999999999E-2</v>
      </c>
      <c r="G395" s="55">
        <v>5.8999999999999997E-2</v>
      </c>
      <c r="H395" s="55">
        <v>9.8000000000000004E-2</v>
      </c>
      <c r="I395" s="55" t="s">
        <v>130</v>
      </c>
      <c r="J395" s="55" t="s">
        <v>130</v>
      </c>
      <c r="K395" s="55" t="s">
        <v>130</v>
      </c>
      <c r="L395" s="55" t="s">
        <v>130</v>
      </c>
      <c r="M395" s="55" t="s">
        <v>130</v>
      </c>
      <c r="N395" s="55" t="s">
        <v>130</v>
      </c>
      <c r="O395" s="55" t="s">
        <v>130</v>
      </c>
      <c r="P395" s="55" t="s">
        <v>175</v>
      </c>
      <c r="V395" s="20"/>
      <c r="W395" s="22"/>
      <c r="X395" s="22"/>
      <c r="Y395" s="22"/>
      <c r="Z395" s="22"/>
      <c r="AA395" s="22"/>
      <c r="AB395" s="2"/>
      <c r="AD395" s="24"/>
      <c r="AE395" s="24"/>
      <c r="AF395" s="24"/>
      <c r="AG395" s="24"/>
      <c r="AH395" s="24"/>
      <c r="AI395" s="24"/>
      <c r="AJ395" s="24"/>
      <c r="AK395" s="24"/>
      <c r="AL395" s="24"/>
      <c r="AM395" s="24"/>
      <c r="AN395" s="24"/>
    </row>
    <row r="396" spans="1:40" ht="13" x14ac:dyDescent="0.3">
      <c r="A396" t="s">
        <v>132</v>
      </c>
      <c r="B396" s="5">
        <v>0.82</v>
      </c>
      <c r="C396" s="5">
        <f t="shared" si="7"/>
        <v>30.82</v>
      </c>
      <c r="D396" t="s">
        <v>130</v>
      </c>
      <c r="E396" t="s">
        <v>130</v>
      </c>
      <c r="F396" s="55">
        <v>2.1999999999999999E-2</v>
      </c>
      <c r="G396" s="55">
        <v>5.8999999999999997E-2</v>
      </c>
      <c r="H396" s="55">
        <v>9.8000000000000004E-2</v>
      </c>
      <c r="I396" s="55" t="s">
        <v>130</v>
      </c>
      <c r="J396" s="55" t="s">
        <v>130</v>
      </c>
      <c r="K396" s="55" t="s">
        <v>130</v>
      </c>
      <c r="L396" s="55" t="s">
        <v>130</v>
      </c>
      <c r="M396" s="55" t="s">
        <v>130</v>
      </c>
      <c r="N396" s="55" t="s">
        <v>130</v>
      </c>
      <c r="O396" s="55" t="s">
        <v>130</v>
      </c>
      <c r="P396" s="55" t="s">
        <v>175</v>
      </c>
      <c r="V396" s="20"/>
      <c r="W396" s="22"/>
      <c r="X396" s="22"/>
      <c r="Y396" s="22"/>
      <c r="Z396" s="22"/>
      <c r="AA396" s="22"/>
      <c r="AB396" s="2"/>
      <c r="AD396" s="24"/>
      <c r="AE396" s="24"/>
      <c r="AF396" s="24"/>
      <c r="AG396" s="24"/>
      <c r="AH396" s="24"/>
      <c r="AI396" s="24"/>
      <c r="AJ396" s="24"/>
      <c r="AK396" s="24"/>
      <c r="AL396" s="24"/>
      <c r="AM396" s="24"/>
      <c r="AN396" s="24"/>
    </row>
    <row r="397" spans="1:40" ht="13" x14ac:dyDescent="0.3">
      <c r="A397" t="s">
        <v>132</v>
      </c>
      <c r="B397" s="5">
        <v>0.83</v>
      </c>
      <c r="C397" s="5">
        <f t="shared" si="7"/>
        <v>30.83</v>
      </c>
      <c r="D397" t="s">
        <v>130</v>
      </c>
      <c r="E397" t="s">
        <v>130</v>
      </c>
      <c r="F397" s="55">
        <v>2.1999999999999999E-2</v>
      </c>
      <c r="G397" s="55">
        <v>5.8999999999999997E-2</v>
      </c>
      <c r="H397" s="55">
        <v>9.8000000000000004E-2</v>
      </c>
      <c r="I397" s="55" t="s">
        <v>130</v>
      </c>
      <c r="J397" s="55" t="s">
        <v>130</v>
      </c>
      <c r="K397" s="55" t="s">
        <v>130</v>
      </c>
      <c r="L397" s="55" t="s">
        <v>130</v>
      </c>
      <c r="M397" s="55" t="s">
        <v>130</v>
      </c>
      <c r="N397" s="55" t="s">
        <v>130</v>
      </c>
      <c r="O397" s="55" t="s">
        <v>130</v>
      </c>
      <c r="P397" s="55" t="s">
        <v>175</v>
      </c>
      <c r="V397" s="20"/>
      <c r="W397" s="22"/>
      <c r="X397" s="22"/>
      <c r="Y397" s="22"/>
      <c r="Z397" s="22"/>
      <c r="AA397" s="22"/>
      <c r="AB397" s="2"/>
      <c r="AD397" s="24"/>
      <c r="AE397" s="24"/>
      <c r="AF397" s="24"/>
      <c r="AG397" s="24"/>
      <c r="AH397" s="24"/>
      <c r="AI397" s="24"/>
      <c r="AJ397" s="24"/>
      <c r="AK397" s="24"/>
      <c r="AL397" s="24"/>
      <c r="AM397" s="24"/>
      <c r="AN397" s="24"/>
    </row>
    <row r="398" spans="1:40" ht="13" x14ac:dyDescent="0.3">
      <c r="A398" t="s">
        <v>132</v>
      </c>
      <c r="B398" s="5">
        <v>0.84</v>
      </c>
      <c r="C398" s="5">
        <f t="shared" si="7"/>
        <v>30.84</v>
      </c>
      <c r="D398" t="s">
        <v>130</v>
      </c>
      <c r="E398" t="s">
        <v>130</v>
      </c>
      <c r="F398" s="55">
        <v>2.1999999999999999E-2</v>
      </c>
      <c r="G398" s="55">
        <v>5.8999999999999997E-2</v>
      </c>
      <c r="H398" s="55">
        <v>9.8000000000000004E-2</v>
      </c>
      <c r="I398" s="55" t="s">
        <v>130</v>
      </c>
      <c r="J398" s="55" t="s">
        <v>130</v>
      </c>
      <c r="K398" s="55" t="s">
        <v>130</v>
      </c>
      <c r="L398" s="55" t="s">
        <v>130</v>
      </c>
      <c r="M398" s="55" t="s">
        <v>130</v>
      </c>
      <c r="N398" s="55" t="s">
        <v>130</v>
      </c>
      <c r="O398" s="55" t="s">
        <v>130</v>
      </c>
      <c r="P398" s="55" t="s">
        <v>175</v>
      </c>
      <c r="V398" s="20"/>
      <c r="W398" s="22"/>
      <c r="X398" s="22"/>
      <c r="Y398" s="22"/>
      <c r="Z398" s="22"/>
      <c r="AA398" s="22"/>
      <c r="AB398" s="2"/>
      <c r="AD398" s="24"/>
      <c r="AE398" s="24"/>
      <c r="AF398" s="24"/>
      <c r="AG398" s="24"/>
      <c r="AH398" s="24"/>
      <c r="AI398" s="24"/>
      <c r="AJ398" s="24"/>
      <c r="AK398" s="24"/>
      <c r="AL398" s="24"/>
      <c r="AM398" s="24"/>
      <c r="AN398" s="24"/>
    </row>
    <row r="399" spans="1:40" ht="13" x14ac:dyDescent="0.3">
      <c r="A399" t="s">
        <v>132</v>
      </c>
      <c r="B399" s="5">
        <v>0.85</v>
      </c>
      <c r="C399" s="5">
        <f t="shared" si="7"/>
        <v>30.85</v>
      </c>
      <c r="D399" t="s">
        <v>130</v>
      </c>
      <c r="E399" t="s">
        <v>130</v>
      </c>
      <c r="F399" s="55">
        <v>2.1999999999999999E-2</v>
      </c>
      <c r="G399" s="55">
        <v>5.8999999999999997E-2</v>
      </c>
      <c r="H399" s="55">
        <v>9.8000000000000004E-2</v>
      </c>
      <c r="I399" s="55" t="s">
        <v>130</v>
      </c>
      <c r="J399" s="55" t="s">
        <v>130</v>
      </c>
      <c r="K399" s="55" t="s">
        <v>130</v>
      </c>
      <c r="L399" s="55" t="s">
        <v>130</v>
      </c>
      <c r="M399" s="55" t="s">
        <v>130</v>
      </c>
      <c r="N399" s="55" t="s">
        <v>130</v>
      </c>
      <c r="O399" s="55" t="s">
        <v>130</v>
      </c>
      <c r="P399" s="55" t="s">
        <v>175</v>
      </c>
      <c r="V399" s="20"/>
      <c r="W399" s="22"/>
      <c r="X399" s="22"/>
      <c r="Y399" s="22"/>
      <c r="Z399" s="22"/>
      <c r="AA399" s="22"/>
      <c r="AB399" s="2"/>
      <c r="AD399" s="24"/>
      <c r="AE399" s="24"/>
      <c r="AF399" s="24"/>
      <c r="AG399" s="24"/>
      <c r="AH399" s="24"/>
      <c r="AI399" s="24"/>
      <c r="AJ399" s="24"/>
      <c r="AK399" s="24"/>
      <c r="AL399" s="24"/>
      <c r="AM399" s="24"/>
      <c r="AN399" s="24"/>
    </row>
    <row r="400" spans="1:40" ht="13" x14ac:dyDescent="0.3">
      <c r="A400" t="s">
        <v>132</v>
      </c>
      <c r="B400" s="5">
        <v>0.86</v>
      </c>
      <c r="C400" s="5">
        <f t="shared" si="7"/>
        <v>30.86</v>
      </c>
      <c r="D400" t="s">
        <v>130</v>
      </c>
      <c r="E400" t="s">
        <v>130</v>
      </c>
      <c r="F400" s="55">
        <v>2.1999999999999999E-2</v>
      </c>
      <c r="G400" s="55">
        <v>5.8999999999999997E-2</v>
      </c>
      <c r="H400" s="55">
        <v>9.8000000000000004E-2</v>
      </c>
      <c r="I400" s="55" t="s">
        <v>130</v>
      </c>
      <c r="J400" s="55" t="s">
        <v>130</v>
      </c>
      <c r="K400" s="55" t="s">
        <v>130</v>
      </c>
      <c r="L400" s="55" t="s">
        <v>130</v>
      </c>
      <c r="M400" s="55" t="s">
        <v>130</v>
      </c>
      <c r="N400" s="55" t="s">
        <v>130</v>
      </c>
      <c r="O400" s="55" t="s">
        <v>130</v>
      </c>
      <c r="P400" s="55" t="s">
        <v>175</v>
      </c>
      <c r="W400" s="22"/>
      <c r="X400" s="22"/>
      <c r="Y400" s="22"/>
      <c r="Z400" s="22"/>
      <c r="AA400" s="22"/>
      <c r="AB400" s="2"/>
      <c r="AD400" s="24"/>
      <c r="AE400" s="24"/>
      <c r="AF400" s="24"/>
      <c r="AG400" s="24"/>
      <c r="AH400" s="24"/>
      <c r="AI400" s="24"/>
      <c r="AJ400" s="24"/>
      <c r="AK400" s="24"/>
      <c r="AL400" s="24"/>
      <c r="AM400" s="24"/>
      <c r="AN400" s="24"/>
    </row>
    <row r="401" spans="1:40" ht="13" x14ac:dyDescent="0.3">
      <c r="A401" t="s">
        <v>132</v>
      </c>
      <c r="B401" s="5">
        <v>0.87</v>
      </c>
      <c r="C401" s="5">
        <f t="shared" si="7"/>
        <v>30.87</v>
      </c>
      <c r="D401" t="s">
        <v>130</v>
      </c>
      <c r="E401" t="s">
        <v>130</v>
      </c>
      <c r="F401" s="55">
        <v>2.1999999999999999E-2</v>
      </c>
      <c r="G401" s="55">
        <v>5.8999999999999997E-2</v>
      </c>
      <c r="H401" s="55">
        <v>9.8000000000000004E-2</v>
      </c>
      <c r="I401" s="55" t="s">
        <v>130</v>
      </c>
      <c r="J401" s="55" t="s">
        <v>130</v>
      </c>
      <c r="K401" s="55" t="s">
        <v>130</v>
      </c>
      <c r="L401" s="55" t="s">
        <v>130</v>
      </c>
      <c r="M401" s="55" t="s">
        <v>130</v>
      </c>
      <c r="N401" s="55" t="s">
        <v>130</v>
      </c>
      <c r="O401" s="55" t="s">
        <v>130</v>
      </c>
      <c r="P401" s="55" t="s">
        <v>175</v>
      </c>
      <c r="W401" s="22"/>
      <c r="X401" s="22"/>
      <c r="Y401" s="22"/>
      <c r="Z401" s="22"/>
      <c r="AA401" s="22"/>
      <c r="AB401" s="2"/>
      <c r="AD401" s="24"/>
      <c r="AE401" s="24"/>
      <c r="AF401" s="24"/>
      <c r="AG401" s="24"/>
      <c r="AH401" s="24"/>
      <c r="AI401" s="24"/>
      <c r="AJ401" s="24"/>
      <c r="AK401" s="24"/>
      <c r="AL401" s="24"/>
      <c r="AM401" s="24"/>
      <c r="AN401" s="24"/>
    </row>
    <row r="402" spans="1:40" ht="13" x14ac:dyDescent="0.3">
      <c r="A402" t="s">
        <v>132</v>
      </c>
      <c r="B402" s="5">
        <v>0.88</v>
      </c>
      <c r="C402" s="5">
        <f t="shared" si="7"/>
        <v>30.88</v>
      </c>
      <c r="D402" t="s">
        <v>130</v>
      </c>
      <c r="E402" t="s">
        <v>130</v>
      </c>
      <c r="F402" s="55">
        <v>2.1999999999999999E-2</v>
      </c>
      <c r="G402" s="55">
        <v>5.8999999999999997E-2</v>
      </c>
      <c r="H402" s="55">
        <v>9.8000000000000004E-2</v>
      </c>
      <c r="I402" s="55" t="s">
        <v>130</v>
      </c>
      <c r="J402" s="55" t="s">
        <v>130</v>
      </c>
      <c r="K402" s="55" t="s">
        <v>130</v>
      </c>
      <c r="L402" s="55" t="s">
        <v>130</v>
      </c>
      <c r="M402" s="55" t="s">
        <v>130</v>
      </c>
      <c r="N402" s="55" t="s">
        <v>130</v>
      </c>
      <c r="O402" s="55" t="s">
        <v>130</v>
      </c>
      <c r="P402" s="55" t="s">
        <v>175</v>
      </c>
      <c r="W402" s="22"/>
      <c r="X402" s="22"/>
      <c r="Y402" s="22"/>
      <c r="Z402" s="22"/>
      <c r="AA402" s="22"/>
      <c r="AB402" s="2"/>
      <c r="AD402" s="24"/>
      <c r="AE402" s="24"/>
      <c r="AF402" s="24"/>
      <c r="AG402" s="24"/>
      <c r="AH402" s="24"/>
      <c r="AI402" s="24"/>
      <c r="AJ402" s="24"/>
      <c r="AK402" s="24"/>
      <c r="AL402" s="24"/>
      <c r="AM402" s="24"/>
      <c r="AN402" s="24"/>
    </row>
    <row r="403" spans="1:40" ht="13" x14ac:dyDescent="0.3">
      <c r="A403" t="s">
        <v>132</v>
      </c>
      <c r="B403" s="5">
        <v>0.89</v>
      </c>
      <c r="C403" s="5">
        <f t="shared" si="7"/>
        <v>30.89</v>
      </c>
      <c r="D403" t="s">
        <v>130</v>
      </c>
      <c r="E403" t="s">
        <v>130</v>
      </c>
      <c r="F403" s="55">
        <v>2.1999999999999999E-2</v>
      </c>
      <c r="G403" s="55">
        <v>5.8999999999999997E-2</v>
      </c>
      <c r="H403" s="55">
        <v>9.8000000000000004E-2</v>
      </c>
      <c r="I403" s="55" t="s">
        <v>130</v>
      </c>
      <c r="J403" s="55" t="s">
        <v>130</v>
      </c>
      <c r="K403" s="55" t="s">
        <v>130</v>
      </c>
      <c r="L403" s="55" t="s">
        <v>130</v>
      </c>
      <c r="M403" s="55" t="s">
        <v>130</v>
      </c>
      <c r="N403" s="55" t="s">
        <v>130</v>
      </c>
      <c r="O403" s="55" t="s">
        <v>130</v>
      </c>
      <c r="P403" s="55" t="s">
        <v>175</v>
      </c>
      <c r="W403" s="22"/>
      <c r="X403" s="22"/>
      <c r="Y403" s="22"/>
      <c r="Z403" s="22"/>
      <c r="AA403" s="22"/>
      <c r="AB403" s="2"/>
      <c r="AD403" s="24"/>
      <c r="AE403" s="24"/>
      <c r="AF403" s="24"/>
      <c r="AG403" s="24"/>
      <c r="AH403" s="24"/>
      <c r="AI403" s="24"/>
      <c r="AJ403" s="24"/>
      <c r="AK403" s="24"/>
      <c r="AL403" s="24"/>
      <c r="AM403" s="24"/>
      <c r="AN403" s="24"/>
    </row>
    <row r="404" spans="1:40" ht="13" x14ac:dyDescent="0.3">
      <c r="A404" t="s">
        <v>132</v>
      </c>
      <c r="B404" s="5">
        <v>0.9</v>
      </c>
      <c r="C404" s="5">
        <f t="shared" si="7"/>
        <v>30.9</v>
      </c>
      <c r="D404" t="s">
        <v>130</v>
      </c>
      <c r="E404" t="s">
        <v>130</v>
      </c>
      <c r="F404" s="55">
        <v>2.1999999999999999E-2</v>
      </c>
      <c r="G404" s="55">
        <v>5.8999999999999997E-2</v>
      </c>
      <c r="H404" s="55">
        <v>9.8000000000000004E-2</v>
      </c>
      <c r="I404" s="55" t="s">
        <v>130</v>
      </c>
      <c r="J404" s="55" t="s">
        <v>130</v>
      </c>
      <c r="K404" s="55" t="s">
        <v>130</v>
      </c>
      <c r="L404" s="55" t="s">
        <v>130</v>
      </c>
      <c r="M404" s="55" t="s">
        <v>130</v>
      </c>
      <c r="N404" s="55" t="s">
        <v>130</v>
      </c>
      <c r="O404" s="55" t="s">
        <v>130</v>
      </c>
      <c r="P404" s="55" t="s">
        <v>175</v>
      </c>
      <c r="W404" s="22"/>
      <c r="X404" s="22"/>
      <c r="Y404" s="22"/>
      <c r="Z404" s="22"/>
      <c r="AA404" s="22"/>
      <c r="AB404" s="2"/>
      <c r="AD404" s="24"/>
      <c r="AE404" s="24"/>
      <c r="AF404" s="24"/>
      <c r="AG404" s="24"/>
      <c r="AH404" s="24"/>
      <c r="AI404" s="24"/>
      <c r="AJ404" s="24"/>
      <c r="AK404" s="24"/>
      <c r="AL404" s="24"/>
      <c r="AM404" s="24"/>
      <c r="AN404" s="24"/>
    </row>
    <row r="405" spans="1:40" ht="13" x14ac:dyDescent="0.3">
      <c r="A405" t="s">
        <v>132</v>
      </c>
      <c r="B405" s="5">
        <v>0.91</v>
      </c>
      <c r="C405" s="5">
        <f t="shared" si="7"/>
        <v>30.91</v>
      </c>
      <c r="D405" t="s">
        <v>130</v>
      </c>
      <c r="E405" t="s">
        <v>130</v>
      </c>
      <c r="F405" s="55">
        <v>2.1999999999999999E-2</v>
      </c>
      <c r="G405" s="55">
        <v>5.8999999999999997E-2</v>
      </c>
      <c r="H405" s="55">
        <v>9.8000000000000004E-2</v>
      </c>
      <c r="I405" s="55" t="s">
        <v>130</v>
      </c>
      <c r="J405" s="55" t="s">
        <v>130</v>
      </c>
      <c r="K405" s="55" t="s">
        <v>130</v>
      </c>
      <c r="L405" s="55" t="s">
        <v>130</v>
      </c>
      <c r="M405" s="55" t="s">
        <v>130</v>
      </c>
      <c r="N405" s="55" t="s">
        <v>130</v>
      </c>
      <c r="O405" s="55" t="s">
        <v>130</v>
      </c>
      <c r="P405" s="55" t="s">
        <v>175</v>
      </c>
      <c r="W405" s="22"/>
      <c r="X405" s="22"/>
      <c r="Y405" s="22"/>
      <c r="Z405" s="22"/>
      <c r="AA405" s="22"/>
      <c r="AB405" s="2"/>
      <c r="AD405" s="24"/>
      <c r="AE405" s="24"/>
      <c r="AF405" s="24"/>
      <c r="AG405" s="24"/>
      <c r="AH405" s="24"/>
      <c r="AI405" s="24"/>
      <c r="AJ405" s="24"/>
      <c r="AK405" s="24"/>
      <c r="AL405" s="24"/>
      <c r="AM405" s="24"/>
      <c r="AN405" s="24"/>
    </row>
    <row r="406" spans="1:40" ht="13" x14ac:dyDescent="0.3">
      <c r="A406" t="s">
        <v>132</v>
      </c>
      <c r="B406" s="5">
        <v>0.92</v>
      </c>
      <c r="C406" s="5">
        <f t="shared" si="7"/>
        <v>30.92</v>
      </c>
      <c r="D406" t="s">
        <v>130</v>
      </c>
      <c r="E406" t="s">
        <v>130</v>
      </c>
      <c r="F406" s="55">
        <v>2.1999999999999999E-2</v>
      </c>
      <c r="G406" s="55">
        <v>5.8999999999999997E-2</v>
      </c>
      <c r="H406" s="55">
        <v>9.8000000000000004E-2</v>
      </c>
      <c r="I406" s="55" t="s">
        <v>130</v>
      </c>
      <c r="J406" s="55" t="s">
        <v>130</v>
      </c>
      <c r="K406" s="55" t="s">
        <v>130</v>
      </c>
      <c r="L406" s="55" t="s">
        <v>130</v>
      </c>
      <c r="M406" s="55" t="s">
        <v>130</v>
      </c>
      <c r="N406" s="55" t="s">
        <v>130</v>
      </c>
      <c r="O406" s="55" t="s">
        <v>130</v>
      </c>
      <c r="P406" s="55" t="s">
        <v>175</v>
      </c>
      <c r="W406" s="22"/>
      <c r="X406" s="22"/>
      <c r="Y406" s="22"/>
      <c r="Z406" s="22"/>
      <c r="AA406" s="22"/>
      <c r="AB406" s="2"/>
      <c r="AD406" s="24"/>
      <c r="AE406" s="24"/>
      <c r="AF406" s="24"/>
      <c r="AG406" s="24"/>
      <c r="AH406" s="24"/>
      <c r="AI406" s="24"/>
      <c r="AJ406" s="24"/>
      <c r="AK406" s="24"/>
      <c r="AL406" s="24"/>
      <c r="AM406" s="24"/>
      <c r="AN406" s="24"/>
    </row>
    <row r="407" spans="1:40" ht="13" x14ac:dyDescent="0.3">
      <c r="A407" t="s">
        <v>132</v>
      </c>
      <c r="B407" s="5">
        <v>0.93</v>
      </c>
      <c r="C407" s="5">
        <f t="shared" si="7"/>
        <v>30.93</v>
      </c>
      <c r="D407" t="s">
        <v>130</v>
      </c>
      <c r="E407" t="s">
        <v>130</v>
      </c>
      <c r="F407" s="55">
        <v>2.1999999999999999E-2</v>
      </c>
      <c r="G407" s="55">
        <v>5.8999999999999997E-2</v>
      </c>
      <c r="H407" s="55">
        <v>9.8000000000000004E-2</v>
      </c>
      <c r="I407" s="55" t="s">
        <v>130</v>
      </c>
      <c r="J407" s="55" t="s">
        <v>130</v>
      </c>
      <c r="K407" s="55" t="s">
        <v>130</v>
      </c>
      <c r="L407" s="55" t="s">
        <v>130</v>
      </c>
      <c r="M407" s="55" t="s">
        <v>130</v>
      </c>
      <c r="N407" s="55" t="s">
        <v>130</v>
      </c>
      <c r="O407" s="55" t="s">
        <v>130</v>
      </c>
      <c r="P407" s="55" t="s">
        <v>175</v>
      </c>
      <c r="W407" s="22"/>
      <c r="X407" s="22"/>
      <c r="Y407" s="22"/>
      <c r="Z407" s="22"/>
      <c r="AA407" s="22"/>
      <c r="AB407" s="2"/>
      <c r="AD407" s="24"/>
      <c r="AE407" s="24"/>
      <c r="AF407" s="24"/>
      <c r="AG407" s="24"/>
      <c r="AH407" s="24"/>
      <c r="AI407" s="24"/>
      <c r="AJ407" s="24"/>
      <c r="AK407" s="24"/>
      <c r="AL407" s="24"/>
      <c r="AM407" s="24"/>
      <c r="AN407" s="24"/>
    </row>
    <row r="408" spans="1:40" ht="13" x14ac:dyDescent="0.3">
      <c r="A408" t="s">
        <v>132</v>
      </c>
      <c r="B408" s="5">
        <v>0.94</v>
      </c>
      <c r="C408" s="5">
        <f t="shared" si="7"/>
        <v>30.94</v>
      </c>
      <c r="D408" t="s">
        <v>130</v>
      </c>
      <c r="E408" t="s">
        <v>130</v>
      </c>
      <c r="F408" s="55">
        <v>2.1999999999999999E-2</v>
      </c>
      <c r="G408" s="55">
        <v>5.8999999999999997E-2</v>
      </c>
      <c r="H408" s="55">
        <v>9.8000000000000004E-2</v>
      </c>
      <c r="I408" s="55" t="s">
        <v>130</v>
      </c>
      <c r="J408" s="55" t="s">
        <v>130</v>
      </c>
      <c r="K408" s="55" t="s">
        <v>130</v>
      </c>
      <c r="L408" s="55" t="s">
        <v>130</v>
      </c>
      <c r="M408" s="55" t="s">
        <v>130</v>
      </c>
      <c r="N408" s="55" t="s">
        <v>130</v>
      </c>
      <c r="O408" s="55" t="s">
        <v>130</v>
      </c>
      <c r="P408" s="55" t="s">
        <v>175</v>
      </c>
      <c r="W408" s="22"/>
      <c r="X408" s="22"/>
      <c r="Y408" s="22"/>
      <c r="Z408" s="22"/>
      <c r="AA408" s="22"/>
      <c r="AB408" s="2"/>
      <c r="AD408" s="24"/>
      <c r="AE408" s="24"/>
      <c r="AF408" s="24"/>
      <c r="AG408" s="24"/>
      <c r="AH408" s="24"/>
      <c r="AI408" s="24"/>
      <c r="AJ408" s="24"/>
      <c r="AK408" s="24"/>
      <c r="AL408" s="24"/>
      <c r="AM408" s="24"/>
      <c r="AN408" s="24"/>
    </row>
    <row r="409" spans="1:40" ht="13" x14ac:dyDescent="0.3">
      <c r="A409" t="s">
        <v>132</v>
      </c>
      <c r="B409" s="5">
        <v>0.95</v>
      </c>
      <c r="C409" s="5">
        <f t="shared" si="7"/>
        <v>30.95</v>
      </c>
      <c r="D409" t="s">
        <v>130</v>
      </c>
      <c r="E409" t="s">
        <v>130</v>
      </c>
      <c r="F409" s="55">
        <v>2.1999999999999999E-2</v>
      </c>
      <c r="G409" s="55">
        <v>5.8999999999999997E-2</v>
      </c>
      <c r="H409" s="55">
        <v>9.8000000000000004E-2</v>
      </c>
      <c r="I409" s="55" t="s">
        <v>130</v>
      </c>
      <c r="J409" s="55" t="s">
        <v>130</v>
      </c>
      <c r="K409" s="55" t="s">
        <v>130</v>
      </c>
      <c r="L409" s="55" t="s">
        <v>130</v>
      </c>
      <c r="M409" s="55" t="s">
        <v>130</v>
      </c>
      <c r="N409" s="55" t="s">
        <v>130</v>
      </c>
      <c r="O409" s="55" t="s">
        <v>130</v>
      </c>
      <c r="P409" s="55" t="s">
        <v>175</v>
      </c>
      <c r="W409" s="22"/>
      <c r="X409" s="22"/>
      <c r="Y409" s="22"/>
      <c r="Z409" s="22"/>
      <c r="AA409" s="22"/>
      <c r="AB409" s="2"/>
      <c r="AD409" s="24"/>
      <c r="AE409" s="24"/>
      <c r="AF409" s="24"/>
      <c r="AG409" s="24"/>
      <c r="AH409" s="24"/>
      <c r="AI409" s="24"/>
      <c r="AJ409" s="24"/>
      <c r="AK409" s="24"/>
      <c r="AL409" s="24"/>
      <c r="AM409" s="24"/>
      <c r="AN409" s="24"/>
    </row>
    <row r="410" spans="1:40" ht="13" x14ac:dyDescent="0.3">
      <c r="A410" t="s">
        <v>132</v>
      </c>
      <c r="B410" s="5">
        <v>0.96</v>
      </c>
      <c r="C410" s="5">
        <f t="shared" si="7"/>
        <v>30.96</v>
      </c>
      <c r="D410" t="s">
        <v>130</v>
      </c>
      <c r="E410" t="s">
        <v>130</v>
      </c>
      <c r="F410" s="55">
        <v>2.1999999999999999E-2</v>
      </c>
      <c r="G410" s="55">
        <v>5.8999999999999997E-2</v>
      </c>
      <c r="H410" s="55">
        <v>9.8000000000000004E-2</v>
      </c>
      <c r="I410" s="55" t="s">
        <v>130</v>
      </c>
      <c r="J410" s="55" t="s">
        <v>130</v>
      </c>
      <c r="K410" s="55" t="s">
        <v>130</v>
      </c>
      <c r="L410" s="55" t="s">
        <v>130</v>
      </c>
      <c r="M410" s="55" t="s">
        <v>130</v>
      </c>
      <c r="N410" s="55" t="s">
        <v>130</v>
      </c>
      <c r="O410" s="55" t="s">
        <v>130</v>
      </c>
      <c r="P410" s="55" t="s">
        <v>175</v>
      </c>
      <c r="W410" s="22"/>
      <c r="X410" s="22"/>
      <c r="Y410" s="22"/>
      <c r="Z410" s="22"/>
      <c r="AA410" s="22"/>
      <c r="AB410" s="2"/>
      <c r="AD410" s="24"/>
      <c r="AE410" s="24"/>
      <c r="AF410" s="24"/>
      <c r="AG410" s="24"/>
      <c r="AH410" s="24"/>
      <c r="AI410" s="24"/>
      <c r="AJ410" s="24"/>
      <c r="AK410" s="24"/>
      <c r="AL410" s="24"/>
      <c r="AM410" s="24"/>
      <c r="AN410" s="24"/>
    </row>
    <row r="411" spans="1:40" ht="13" x14ac:dyDescent="0.3">
      <c r="A411" t="s">
        <v>132</v>
      </c>
      <c r="B411" s="5">
        <v>0.97</v>
      </c>
      <c r="C411" s="5">
        <f t="shared" si="7"/>
        <v>30.97</v>
      </c>
      <c r="D411" t="s">
        <v>130</v>
      </c>
      <c r="E411" t="s">
        <v>130</v>
      </c>
      <c r="F411" s="55">
        <v>2.1999999999999999E-2</v>
      </c>
      <c r="G411" s="55">
        <v>5.8999999999999997E-2</v>
      </c>
      <c r="H411" s="55">
        <v>9.8000000000000004E-2</v>
      </c>
      <c r="I411" s="55" t="s">
        <v>130</v>
      </c>
      <c r="J411" s="55" t="s">
        <v>130</v>
      </c>
      <c r="K411" s="55" t="s">
        <v>130</v>
      </c>
      <c r="L411" s="55" t="s">
        <v>130</v>
      </c>
      <c r="M411" s="55" t="s">
        <v>130</v>
      </c>
      <c r="N411" s="55" t="s">
        <v>130</v>
      </c>
      <c r="O411" s="55" t="s">
        <v>130</v>
      </c>
      <c r="P411" s="55" t="s">
        <v>175</v>
      </c>
      <c r="W411" s="22"/>
      <c r="X411" s="22"/>
      <c r="Y411" s="22"/>
      <c r="Z411" s="22"/>
      <c r="AA411" s="22"/>
      <c r="AB411" s="2"/>
      <c r="AD411" s="24"/>
      <c r="AE411" s="24"/>
      <c r="AF411" s="24"/>
      <c r="AG411" s="24"/>
      <c r="AH411" s="24"/>
      <c r="AI411" s="24"/>
      <c r="AJ411" s="24"/>
      <c r="AK411" s="24"/>
      <c r="AL411" s="24"/>
      <c r="AM411" s="24"/>
      <c r="AN411" s="24"/>
    </row>
    <row r="412" spans="1:40" ht="13" x14ac:dyDescent="0.3">
      <c r="A412" t="s">
        <v>132</v>
      </c>
      <c r="B412" s="5">
        <v>0.98</v>
      </c>
      <c r="C412" s="5">
        <f t="shared" si="7"/>
        <v>30.98</v>
      </c>
      <c r="D412" t="s">
        <v>130</v>
      </c>
      <c r="E412" t="s">
        <v>130</v>
      </c>
      <c r="F412" s="55">
        <v>2.1999999999999999E-2</v>
      </c>
      <c r="G412" s="55">
        <v>5.8999999999999997E-2</v>
      </c>
      <c r="H412" s="55">
        <v>9.8000000000000004E-2</v>
      </c>
      <c r="I412" s="55" t="s">
        <v>130</v>
      </c>
      <c r="J412" s="55" t="s">
        <v>130</v>
      </c>
      <c r="K412" s="55" t="s">
        <v>130</v>
      </c>
      <c r="L412" s="55" t="s">
        <v>130</v>
      </c>
      <c r="M412" s="55" t="s">
        <v>130</v>
      </c>
      <c r="N412" s="55" t="s">
        <v>130</v>
      </c>
      <c r="O412" s="55" t="s">
        <v>130</v>
      </c>
      <c r="P412" s="55" t="s">
        <v>175</v>
      </c>
      <c r="W412" s="22"/>
      <c r="X412" s="22"/>
      <c r="Y412" s="22"/>
      <c r="Z412" s="22"/>
      <c r="AA412" s="22"/>
      <c r="AB412" s="2"/>
      <c r="AD412" s="24"/>
      <c r="AE412" s="24"/>
      <c r="AF412" s="24"/>
      <c r="AG412" s="24"/>
      <c r="AH412" s="24"/>
      <c r="AI412" s="24"/>
      <c r="AJ412" s="24"/>
      <c r="AK412" s="24"/>
      <c r="AL412" s="24"/>
      <c r="AM412" s="24"/>
      <c r="AN412" s="24"/>
    </row>
    <row r="413" spans="1:40" ht="13" x14ac:dyDescent="0.3">
      <c r="A413" t="s">
        <v>132</v>
      </c>
      <c r="B413" s="5">
        <v>0.99</v>
      </c>
      <c r="C413" s="5">
        <f t="shared" si="7"/>
        <v>30.99</v>
      </c>
      <c r="D413" t="s">
        <v>130</v>
      </c>
      <c r="E413" t="s">
        <v>130</v>
      </c>
      <c r="F413" s="55">
        <v>2.1999999999999999E-2</v>
      </c>
      <c r="G413" s="55">
        <v>5.8999999999999997E-2</v>
      </c>
      <c r="H413" s="55">
        <v>9.8000000000000004E-2</v>
      </c>
      <c r="I413" s="55" t="s">
        <v>130</v>
      </c>
      <c r="J413" s="55" t="s">
        <v>130</v>
      </c>
      <c r="K413" s="55" t="s">
        <v>130</v>
      </c>
      <c r="L413" s="55" t="s">
        <v>130</v>
      </c>
      <c r="M413" s="55" t="s">
        <v>130</v>
      </c>
      <c r="N413" s="55" t="s">
        <v>130</v>
      </c>
      <c r="O413" s="55" t="s">
        <v>130</v>
      </c>
      <c r="P413" s="55" t="s">
        <v>175</v>
      </c>
      <c r="W413" s="22"/>
      <c r="X413" s="22"/>
      <c r="Y413" s="22"/>
      <c r="Z413" s="22"/>
      <c r="AA413" s="22"/>
      <c r="AB413" s="2"/>
      <c r="AD413" s="24"/>
      <c r="AE413" s="24"/>
      <c r="AF413" s="24"/>
      <c r="AG413" s="24"/>
      <c r="AH413" s="24"/>
      <c r="AI413" s="24"/>
      <c r="AJ413" s="24"/>
      <c r="AK413" s="24"/>
      <c r="AL413" s="24"/>
      <c r="AM413" s="24"/>
      <c r="AN413" s="24"/>
    </row>
    <row r="414" spans="1:40" ht="13" x14ac:dyDescent="0.3">
      <c r="A414" t="s">
        <v>132</v>
      </c>
      <c r="B414" s="5">
        <v>1</v>
      </c>
      <c r="C414" s="5">
        <f t="shared" si="7"/>
        <v>31</v>
      </c>
      <c r="D414" t="s">
        <v>130</v>
      </c>
      <c r="E414" t="s">
        <v>130</v>
      </c>
      <c r="F414" s="55">
        <v>2.1999999999999999E-2</v>
      </c>
      <c r="G414" s="55">
        <v>5.8999999999999997E-2</v>
      </c>
      <c r="H414" s="55">
        <v>9.8000000000000004E-2</v>
      </c>
      <c r="I414" s="55" t="s">
        <v>130</v>
      </c>
      <c r="J414" s="55" t="s">
        <v>130</v>
      </c>
      <c r="K414" s="55" t="s">
        <v>130</v>
      </c>
      <c r="L414" s="55" t="s">
        <v>130</v>
      </c>
      <c r="M414" s="55" t="s">
        <v>130</v>
      </c>
      <c r="N414" s="55" t="s">
        <v>130</v>
      </c>
      <c r="O414" s="55" t="s">
        <v>130</v>
      </c>
      <c r="P414" s="55" t="s">
        <v>175</v>
      </c>
      <c r="W414" s="22"/>
      <c r="X414" s="22"/>
      <c r="Y414" s="22"/>
      <c r="Z414" s="22"/>
      <c r="AA414" s="22"/>
      <c r="AB414" s="2"/>
      <c r="AD414" s="24"/>
      <c r="AE414" s="24"/>
      <c r="AF414" s="24"/>
      <c r="AG414" s="24"/>
      <c r="AH414" s="24"/>
      <c r="AI414" s="24"/>
      <c r="AJ414" s="24"/>
      <c r="AK414" s="24"/>
      <c r="AL414" s="24"/>
      <c r="AM414" s="24"/>
      <c r="AN414" s="24"/>
    </row>
    <row r="415" spans="1:40" ht="13" x14ac:dyDescent="0.3">
      <c r="A415" t="s">
        <v>132</v>
      </c>
      <c r="B415" s="5">
        <v>1.01</v>
      </c>
      <c r="C415" s="5">
        <f t="shared" si="7"/>
        <v>31.01</v>
      </c>
      <c r="D415" t="s">
        <v>130</v>
      </c>
      <c r="E415" t="s">
        <v>130</v>
      </c>
      <c r="F415" s="55">
        <v>2.1999999999999999E-2</v>
      </c>
      <c r="G415" s="55">
        <v>5.8999999999999997E-2</v>
      </c>
      <c r="H415" s="55">
        <v>9.8000000000000004E-2</v>
      </c>
      <c r="I415" s="55" t="s">
        <v>130</v>
      </c>
      <c r="J415" s="55" t="s">
        <v>130</v>
      </c>
      <c r="K415" s="55" t="s">
        <v>130</v>
      </c>
      <c r="L415" s="55" t="s">
        <v>130</v>
      </c>
      <c r="M415" s="55" t="s">
        <v>130</v>
      </c>
      <c r="N415" s="55" t="s">
        <v>130</v>
      </c>
      <c r="O415" s="55" t="s">
        <v>130</v>
      </c>
      <c r="P415" s="55" t="s">
        <v>175</v>
      </c>
      <c r="W415" s="22"/>
      <c r="X415" s="22"/>
      <c r="Y415" s="22"/>
      <c r="Z415" s="22"/>
      <c r="AA415" s="22"/>
      <c r="AB415" s="2"/>
      <c r="AD415" s="24"/>
      <c r="AE415" s="24"/>
      <c r="AF415" s="24"/>
      <c r="AG415" s="24"/>
      <c r="AH415" s="24"/>
      <c r="AI415" s="24"/>
      <c r="AJ415" s="24"/>
      <c r="AK415" s="24"/>
      <c r="AL415" s="24"/>
      <c r="AM415" s="24"/>
      <c r="AN415" s="24"/>
    </row>
    <row r="416" spans="1:40" ht="13" x14ac:dyDescent="0.3">
      <c r="A416" t="s">
        <v>132</v>
      </c>
      <c r="B416" s="5">
        <v>1.02</v>
      </c>
      <c r="C416" s="5">
        <f t="shared" si="7"/>
        <v>31.02</v>
      </c>
      <c r="D416" t="s">
        <v>130</v>
      </c>
      <c r="E416" t="s">
        <v>130</v>
      </c>
      <c r="F416" s="55">
        <v>2.1999999999999999E-2</v>
      </c>
      <c r="G416" s="55">
        <v>5.8999999999999997E-2</v>
      </c>
      <c r="H416" s="55">
        <v>9.8000000000000004E-2</v>
      </c>
      <c r="I416" s="55" t="s">
        <v>130</v>
      </c>
      <c r="J416" s="55" t="s">
        <v>130</v>
      </c>
      <c r="K416" s="55" t="s">
        <v>130</v>
      </c>
      <c r="L416" s="55" t="s">
        <v>130</v>
      </c>
      <c r="M416" s="55" t="s">
        <v>130</v>
      </c>
      <c r="N416" s="55" t="s">
        <v>130</v>
      </c>
      <c r="O416" s="55" t="s">
        <v>130</v>
      </c>
      <c r="P416" s="55" t="s">
        <v>175</v>
      </c>
      <c r="W416" s="22"/>
      <c r="X416" s="22"/>
      <c r="Y416" s="22"/>
      <c r="Z416" s="22"/>
      <c r="AA416" s="22"/>
      <c r="AB416" s="2"/>
      <c r="AD416" s="24"/>
      <c r="AE416" s="24"/>
      <c r="AF416" s="24"/>
      <c r="AG416" s="24"/>
      <c r="AH416" s="24"/>
      <c r="AI416" s="24"/>
      <c r="AJ416" s="24"/>
      <c r="AK416" s="24"/>
      <c r="AL416" s="24"/>
      <c r="AM416" s="24"/>
      <c r="AN416" s="24"/>
    </row>
    <row r="417" spans="1:40" ht="13" x14ac:dyDescent="0.3">
      <c r="A417" t="s">
        <v>132</v>
      </c>
      <c r="B417" s="5">
        <v>1.03</v>
      </c>
      <c r="C417" s="5">
        <f t="shared" si="7"/>
        <v>31.03</v>
      </c>
      <c r="D417" t="s">
        <v>130</v>
      </c>
      <c r="E417" t="s">
        <v>130</v>
      </c>
      <c r="F417" s="55">
        <v>2.1999999999999999E-2</v>
      </c>
      <c r="G417" s="55">
        <v>5.8999999999999997E-2</v>
      </c>
      <c r="H417" s="55">
        <v>9.8000000000000004E-2</v>
      </c>
      <c r="I417" s="55" t="s">
        <v>130</v>
      </c>
      <c r="J417" s="55" t="s">
        <v>130</v>
      </c>
      <c r="K417" s="55" t="s">
        <v>130</v>
      </c>
      <c r="L417" s="55" t="s">
        <v>130</v>
      </c>
      <c r="M417" s="55" t="s">
        <v>130</v>
      </c>
      <c r="N417" s="55" t="s">
        <v>130</v>
      </c>
      <c r="O417" s="55" t="s">
        <v>130</v>
      </c>
      <c r="P417" s="55" t="s">
        <v>175</v>
      </c>
      <c r="W417" s="22"/>
      <c r="X417" s="22"/>
      <c r="Y417" s="22"/>
      <c r="Z417" s="22"/>
      <c r="AA417" s="22"/>
      <c r="AB417" s="2"/>
      <c r="AD417" s="24"/>
      <c r="AE417" s="24"/>
      <c r="AF417" s="24"/>
      <c r="AG417" s="24"/>
      <c r="AH417" s="24"/>
      <c r="AI417" s="24"/>
      <c r="AJ417" s="24"/>
      <c r="AK417" s="24"/>
      <c r="AL417" s="24"/>
      <c r="AM417" s="24"/>
      <c r="AN417" s="24"/>
    </row>
    <row r="418" spans="1:40" ht="13" x14ac:dyDescent="0.3">
      <c r="A418" t="s">
        <v>132</v>
      </c>
      <c r="B418" s="5">
        <v>1.04</v>
      </c>
      <c r="C418" s="5">
        <f t="shared" si="7"/>
        <v>31.04</v>
      </c>
      <c r="D418" t="s">
        <v>130</v>
      </c>
      <c r="E418" t="s">
        <v>130</v>
      </c>
      <c r="F418" s="55">
        <v>2.1999999999999999E-2</v>
      </c>
      <c r="G418" s="55">
        <v>5.8999999999999997E-2</v>
      </c>
      <c r="H418" s="55">
        <v>9.8000000000000004E-2</v>
      </c>
      <c r="I418" s="55" t="s">
        <v>130</v>
      </c>
      <c r="J418" s="55" t="s">
        <v>130</v>
      </c>
      <c r="K418" s="55" t="s">
        <v>130</v>
      </c>
      <c r="L418" s="55" t="s">
        <v>130</v>
      </c>
      <c r="M418" s="55" t="s">
        <v>130</v>
      </c>
      <c r="N418" s="55" t="s">
        <v>130</v>
      </c>
      <c r="O418" s="55" t="s">
        <v>130</v>
      </c>
      <c r="P418" s="55" t="s">
        <v>175</v>
      </c>
      <c r="W418" s="22"/>
      <c r="X418" s="22"/>
      <c r="Y418" s="22"/>
      <c r="Z418" s="22"/>
      <c r="AA418" s="22"/>
      <c r="AB418" s="2"/>
      <c r="AD418" s="24"/>
      <c r="AE418" s="24"/>
      <c r="AF418" s="24"/>
      <c r="AG418" s="24"/>
      <c r="AH418" s="24"/>
      <c r="AI418" s="24"/>
      <c r="AJ418" s="24"/>
      <c r="AK418" s="24"/>
      <c r="AL418" s="24"/>
      <c r="AM418" s="24"/>
      <c r="AN418" s="24"/>
    </row>
    <row r="419" spans="1:40" ht="13" x14ac:dyDescent="0.3">
      <c r="A419" t="s">
        <v>132</v>
      </c>
      <c r="B419" s="5">
        <v>1.05</v>
      </c>
      <c r="C419" s="5">
        <f t="shared" si="7"/>
        <v>31.05</v>
      </c>
      <c r="D419" t="s">
        <v>130</v>
      </c>
      <c r="E419" t="s">
        <v>130</v>
      </c>
      <c r="F419" s="55">
        <v>2.1999999999999999E-2</v>
      </c>
      <c r="G419" s="55">
        <v>5.8999999999999997E-2</v>
      </c>
      <c r="H419" s="55">
        <v>9.8000000000000004E-2</v>
      </c>
      <c r="I419" s="55" t="s">
        <v>130</v>
      </c>
      <c r="J419" s="55" t="s">
        <v>130</v>
      </c>
      <c r="K419" s="55" t="s">
        <v>130</v>
      </c>
      <c r="L419" s="55" t="s">
        <v>130</v>
      </c>
      <c r="M419" s="55" t="s">
        <v>130</v>
      </c>
      <c r="N419" s="55" t="s">
        <v>130</v>
      </c>
      <c r="O419" s="55" t="s">
        <v>130</v>
      </c>
      <c r="P419" s="55" t="s">
        <v>175</v>
      </c>
      <c r="W419" s="22"/>
      <c r="X419" s="22"/>
      <c r="Y419" s="22"/>
      <c r="Z419" s="22"/>
      <c r="AA419" s="22"/>
      <c r="AB419" s="2"/>
      <c r="AD419" s="24"/>
      <c r="AE419" s="24"/>
      <c r="AF419" s="24"/>
      <c r="AG419" s="24"/>
      <c r="AH419" s="24"/>
      <c r="AI419" s="24"/>
      <c r="AJ419" s="24"/>
      <c r="AK419" s="24"/>
      <c r="AL419" s="24"/>
      <c r="AM419" s="24"/>
      <c r="AN419" s="24"/>
    </row>
    <row r="420" spans="1:40" ht="13" x14ac:dyDescent="0.3">
      <c r="A420" t="s">
        <v>132</v>
      </c>
      <c r="B420" s="5">
        <v>1.06</v>
      </c>
      <c r="C420" s="5">
        <f t="shared" si="7"/>
        <v>31.06</v>
      </c>
      <c r="D420" t="s">
        <v>130</v>
      </c>
      <c r="E420" t="s">
        <v>130</v>
      </c>
      <c r="F420" s="55">
        <v>2.1999999999999999E-2</v>
      </c>
      <c r="G420" s="55">
        <v>5.8999999999999997E-2</v>
      </c>
      <c r="H420" s="55">
        <v>9.8000000000000004E-2</v>
      </c>
      <c r="I420" s="55" t="s">
        <v>130</v>
      </c>
      <c r="J420" s="55" t="s">
        <v>130</v>
      </c>
      <c r="K420" s="55" t="s">
        <v>130</v>
      </c>
      <c r="L420" s="55" t="s">
        <v>130</v>
      </c>
      <c r="M420" s="55" t="s">
        <v>130</v>
      </c>
      <c r="N420" s="55" t="s">
        <v>130</v>
      </c>
      <c r="O420" s="55" t="s">
        <v>130</v>
      </c>
      <c r="P420" s="55" t="s">
        <v>175</v>
      </c>
      <c r="W420" s="22"/>
      <c r="X420" s="22"/>
      <c r="Y420" s="22"/>
      <c r="Z420" s="22"/>
      <c r="AA420" s="22"/>
      <c r="AB420" s="2"/>
      <c r="AD420" s="24"/>
      <c r="AE420" s="24"/>
      <c r="AF420" s="24"/>
      <c r="AG420" s="24"/>
      <c r="AH420" s="24"/>
      <c r="AI420" s="24"/>
      <c r="AJ420" s="24"/>
      <c r="AK420" s="24"/>
      <c r="AL420" s="24"/>
      <c r="AM420" s="24"/>
      <c r="AN420" s="24"/>
    </row>
    <row r="421" spans="1:40" ht="13" x14ac:dyDescent="0.3">
      <c r="A421" t="s">
        <v>132</v>
      </c>
      <c r="B421" s="5">
        <v>1.07</v>
      </c>
      <c r="C421" s="5">
        <f t="shared" si="7"/>
        <v>31.07</v>
      </c>
      <c r="D421" t="s">
        <v>130</v>
      </c>
      <c r="E421" t="s">
        <v>130</v>
      </c>
      <c r="F421" s="55">
        <v>2.1999999999999999E-2</v>
      </c>
      <c r="G421" s="55">
        <v>5.8999999999999997E-2</v>
      </c>
      <c r="H421" s="55">
        <v>9.8000000000000004E-2</v>
      </c>
      <c r="I421" s="55" t="s">
        <v>130</v>
      </c>
      <c r="J421" s="55" t="s">
        <v>130</v>
      </c>
      <c r="K421" s="55" t="s">
        <v>130</v>
      </c>
      <c r="L421" s="55" t="s">
        <v>130</v>
      </c>
      <c r="M421" s="55" t="s">
        <v>130</v>
      </c>
      <c r="N421" s="55" t="s">
        <v>130</v>
      </c>
      <c r="O421" s="55" t="s">
        <v>130</v>
      </c>
      <c r="P421" s="55" t="s">
        <v>175</v>
      </c>
      <c r="W421" s="22"/>
      <c r="X421" s="22"/>
      <c r="Y421" s="22"/>
      <c r="Z421" s="22"/>
      <c r="AA421" s="22"/>
      <c r="AB421" s="2"/>
      <c r="AD421" s="24"/>
      <c r="AE421" s="24"/>
      <c r="AF421" s="24"/>
      <c r="AG421" s="24"/>
      <c r="AH421" s="24"/>
      <c r="AI421" s="24"/>
      <c r="AJ421" s="24"/>
      <c r="AK421" s="24"/>
      <c r="AL421" s="24"/>
      <c r="AM421" s="24"/>
      <c r="AN421" s="24"/>
    </row>
    <row r="422" spans="1:40" ht="13" x14ac:dyDescent="0.3">
      <c r="A422" t="s">
        <v>132</v>
      </c>
      <c r="B422" s="5">
        <v>1.08</v>
      </c>
      <c r="C422" s="5">
        <f t="shared" si="7"/>
        <v>31.08</v>
      </c>
      <c r="D422" t="s">
        <v>130</v>
      </c>
      <c r="E422" t="s">
        <v>130</v>
      </c>
      <c r="F422" s="55">
        <v>2.1999999999999999E-2</v>
      </c>
      <c r="G422" s="55">
        <v>5.8999999999999997E-2</v>
      </c>
      <c r="H422" s="55">
        <v>9.8000000000000004E-2</v>
      </c>
      <c r="I422" s="55" t="s">
        <v>130</v>
      </c>
      <c r="J422" s="55" t="s">
        <v>130</v>
      </c>
      <c r="K422" s="55" t="s">
        <v>130</v>
      </c>
      <c r="L422" s="55" t="s">
        <v>130</v>
      </c>
      <c r="M422" s="55" t="s">
        <v>130</v>
      </c>
      <c r="N422" s="55" t="s">
        <v>130</v>
      </c>
      <c r="O422" s="55" t="s">
        <v>130</v>
      </c>
      <c r="P422" s="55" t="s">
        <v>175</v>
      </c>
      <c r="W422" s="22"/>
      <c r="X422" s="22"/>
      <c r="Y422" s="22"/>
      <c r="Z422" s="22"/>
      <c r="AA422" s="22"/>
      <c r="AB422" s="2"/>
      <c r="AD422" s="24"/>
      <c r="AE422" s="24"/>
      <c r="AF422" s="24"/>
      <c r="AG422" s="24"/>
      <c r="AH422" s="24"/>
      <c r="AI422" s="24"/>
      <c r="AJ422" s="24"/>
      <c r="AK422" s="24"/>
      <c r="AL422" s="24"/>
      <c r="AM422" s="24"/>
      <c r="AN422" s="24"/>
    </row>
    <row r="423" spans="1:40" ht="13" x14ac:dyDescent="0.3">
      <c r="A423" t="s">
        <v>132</v>
      </c>
      <c r="B423" s="5">
        <v>1.0900000000000001</v>
      </c>
      <c r="C423" s="5">
        <f t="shared" si="7"/>
        <v>31.09</v>
      </c>
      <c r="D423" t="s">
        <v>130</v>
      </c>
      <c r="E423" t="s">
        <v>130</v>
      </c>
      <c r="F423" s="55">
        <v>2.1999999999999999E-2</v>
      </c>
      <c r="G423" s="55">
        <v>5.8999999999999997E-2</v>
      </c>
      <c r="H423" s="55">
        <v>9.8000000000000004E-2</v>
      </c>
      <c r="I423" s="55" t="s">
        <v>130</v>
      </c>
      <c r="J423" s="55" t="s">
        <v>130</v>
      </c>
      <c r="K423" s="55" t="s">
        <v>130</v>
      </c>
      <c r="L423" s="55" t="s">
        <v>130</v>
      </c>
      <c r="M423" s="55" t="s">
        <v>130</v>
      </c>
      <c r="N423" s="55" t="s">
        <v>130</v>
      </c>
      <c r="O423" s="55" t="s">
        <v>130</v>
      </c>
      <c r="P423" s="55" t="s">
        <v>175</v>
      </c>
      <c r="W423" s="22"/>
      <c r="X423" s="22"/>
      <c r="Y423" s="22"/>
      <c r="Z423" s="22"/>
      <c r="AA423" s="22"/>
      <c r="AB423" s="2"/>
      <c r="AD423" s="24"/>
      <c r="AE423" s="24"/>
      <c r="AF423" s="24"/>
      <c r="AG423" s="24"/>
      <c r="AH423" s="24"/>
      <c r="AI423" s="24"/>
      <c r="AJ423" s="24"/>
      <c r="AK423" s="24"/>
      <c r="AL423" s="24"/>
      <c r="AM423" s="24"/>
      <c r="AN423" s="24"/>
    </row>
    <row r="424" spans="1:40" ht="13" x14ac:dyDescent="0.3">
      <c r="A424" t="s">
        <v>132</v>
      </c>
      <c r="B424" s="5">
        <v>1.1000000000000001</v>
      </c>
      <c r="C424" s="5">
        <f t="shared" si="7"/>
        <v>31.1</v>
      </c>
      <c r="D424" t="s">
        <v>130</v>
      </c>
      <c r="E424" t="s">
        <v>130</v>
      </c>
      <c r="F424" s="55">
        <v>2.1999999999999999E-2</v>
      </c>
      <c r="G424" s="55">
        <v>5.8999999999999997E-2</v>
      </c>
      <c r="H424" s="55">
        <v>9.8000000000000004E-2</v>
      </c>
      <c r="I424" s="55" t="s">
        <v>130</v>
      </c>
      <c r="J424" s="55" t="s">
        <v>130</v>
      </c>
      <c r="K424" s="55" t="s">
        <v>130</v>
      </c>
      <c r="L424" s="55" t="s">
        <v>130</v>
      </c>
      <c r="M424" s="55" t="s">
        <v>130</v>
      </c>
      <c r="N424" s="55" t="s">
        <v>130</v>
      </c>
      <c r="O424" s="55" t="s">
        <v>130</v>
      </c>
      <c r="P424" s="55" t="s">
        <v>175</v>
      </c>
      <c r="W424" s="22"/>
      <c r="X424" s="22"/>
      <c r="Y424" s="22"/>
      <c r="Z424" s="22"/>
      <c r="AA424" s="22"/>
      <c r="AB424" s="2"/>
      <c r="AD424" s="24"/>
      <c r="AE424" s="24"/>
      <c r="AF424" s="24"/>
      <c r="AG424" s="24"/>
      <c r="AH424" s="24"/>
      <c r="AI424" s="24"/>
      <c r="AJ424" s="24"/>
      <c r="AK424" s="24"/>
      <c r="AL424" s="24"/>
      <c r="AM424" s="24"/>
      <c r="AN424" s="24"/>
    </row>
    <row r="425" spans="1:40" ht="13" x14ac:dyDescent="0.3">
      <c r="A425" t="s">
        <v>132</v>
      </c>
      <c r="B425" s="5">
        <v>1.1100000000000001</v>
      </c>
      <c r="C425" s="5">
        <f t="shared" si="7"/>
        <v>31.11</v>
      </c>
      <c r="D425" t="s">
        <v>130</v>
      </c>
      <c r="E425" t="s">
        <v>130</v>
      </c>
      <c r="F425" s="55">
        <v>2.1999999999999999E-2</v>
      </c>
      <c r="G425" s="55">
        <v>5.8999999999999997E-2</v>
      </c>
      <c r="H425" s="55">
        <v>9.8000000000000004E-2</v>
      </c>
      <c r="I425" s="55" t="s">
        <v>130</v>
      </c>
      <c r="J425" s="55" t="s">
        <v>130</v>
      </c>
      <c r="K425" s="55" t="s">
        <v>130</v>
      </c>
      <c r="L425" s="55" t="s">
        <v>130</v>
      </c>
      <c r="M425" s="55" t="s">
        <v>130</v>
      </c>
      <c r="N425" s="55" t="s">
        <v>130</v>
      </c>
      <c r="O425" s="55" t="s">
        <v>130</v>
      </c>
      <c r="P425" s="55" t="s">
        <v>175</v>
      </c>
      <c r="W425" s="22"/>
      <c r="X425" s="22"/>
      <c r="Y425" s="22"/>
      <c r="Z425" s="22"/>
      <c r="AA425" s="22"/>
      <c r="AB425" s="2"/>
      <c r="AD425" s="24"/>
      <c r="AE425" s="24"/>
      <c r="AF425" s="24"/>
      <c r="AG425" s="24"/>
      <c r="AH425" s="24"/>
      <c r="AI425" s="24"/>
      <c r="AJ425" s="24"/>
      <c r="AK425" s="24"/>
      <c r="AL425" s="24"/>
      <c r="AM425" s="24"/>
      <c r="AN425" s="24"/>
    </row>
    <row r="426" spans="1:40" ht="13" x14ac:dyDescent="0.3">
      <c r="A426" t="s">
        <v>132</v>
      </c>
      <c r="B426" s="5">
        <v>1.1200000000000001</v>
      </c>
      <c r="C426" s="5">
        <f t="shared" si="7"/>
        <v>31.12</v>
      </c>
      <c r="D426" t="s">
        <v>130</v>
      </c>
      <c r="E426" t="s">
        <v>130</v>
      </c>
      <c r="F426" s="55">
        <v>2.1999999999999999E-2</v>
      </c>
      <c r="G426" s="55">
        <v>5.8999999999999997E-2</v>
      </c>
      <c r="H426" s="55">
        <v>9.8000000000000004E-2</v>
      </c>
      <c r="I426" s="55" t="s">
        <v>130</v>
      </c>
      <c r="J426" s="55" t="s">
        <v>130</v>
      </c>
      <c r="K426" s="55" t="s">
        <v>130</v>
      </c>
      <c r="L426" s="55" t="s">
        <v>130</v>
      </c>
      <c r="M426" s="55" t="s">
        <v>130</v>
      </c>
      <c r="N426" s="55" t="s">
        <v>130</v>
      </c>
      <c r="O426" s="55" t="s">
        <v>130</v>
      </c>
      <c r="P426" s="55" t="s">
        <v>175</v>
      </c>
      <c r="W426" s="22"/>
      <c r="X426" s="22"/>
      <c r="Y426" s="22"/>
      <c r="Z426" s="22"/>
      <c r="AA426" s="22"/>
      <c r="AB426" s="2"/>
      <c r="AD426" s="24"/>
      <c r="AE426" s="24"/>
      <c r="AF426" s="24"/>
      <c r="AG426" s="24"/>
      <c r="AH426" s="24"/>
      <c r="AI426" s="24"/>
      <c r="AJ426" s="24"/>
      <c r="AK426" s="24"/>
      <c r="AL426" s="24"/>
      <c r="AM426" s="24"/>
      <c r="AN426" s="24"/>
    </row>
    <row r="427" spans="1:40" ht="13" x14ac:dyDescent="0.3">
      <c r="A427" t="s">
        <v>132</v>
      </c>
      <c r="B427" s="5">
        <v>1.1299999999999999</v>
      </c>
      <c r="C427" s="5">
        <f t="shared" si="7"/>
        <v>31.13</v>
      </c>
      <c r="D427" t="s">
        <v>130</v>
      </c>
      <c r="E427" t="s">
        <v>130</v>
      </c>
      <c r="F427" s="55">
        <v>2.1999999999999999E-2</v>
      </c>
      <c r="G427" s="55">
        <v>5.8999999999999997E-2</v>
      </c>
      <c r="H427" s="55">
        <v>9.8000000000000004E-2</v>
      </c>
      <c r="I427" s="55" t="s">
        <v>130</v>
      </c>
      <c r="J427" s="55" t="s">
        <v>130</v>
      </c>
      <c r="K427" s="55" t="s">
        <v>130</v>
      </c>
      <c r="L427" s="55" t="s">
        <v>130</v>
      </c>
      <c r="M427" s="55" t="s">
        <v>130</v>
      </c>
      <c r="N427" s="55" t="s">
        <v>130</v>
      </c>
      <c r="O427" s="55" t="s">
        <v>130</v>
      </c>
      <c r="P427" s="55" t="s">
        <v>175</v>
      </c>
      <c r="W427" s="22"/>
      <c r="X427" s="22"/>
      <c r="Y427" s="22"/>
      <c r="Z427" s="22"/>
      <c r="AA427" s="22"/>
      <c r="AB427" s="2"/>
      <c r="AD427" s="24"/>
      <c r="AE427" s="24"/>
      <c r="AF427" s="24"/>
      <c r="AG427" s="24"/>
      <c r="AH427" s="24"/>
      <c r="AI427" s="24"/>
      <c r="AJ427" s="24"/>
      <c r="AK427" s="24"/>
      <c r="AL427" s="24"/>
      <c r="AM427" s="24"/>
      <c r="AN427" s="24"/>
    </row>
    <row r="428" spans="1:40" ht="13" x14ac:dyDescent="0.3">
      <c r="A428" t="s">
        <v>132</v>
      </c>
      <c r="B428" s="5">
        <v>1.1399999999999999</v>
      </c>
      <c r="C428" s="5">
        <f t="shared" si="7"/>
        <v>31.14</v>
      </c>
      <c r="D428" t="s">
        <v>130</v>
      </c>
      <c r="E428" t="s">
        <v>130</v>
      </c>
      <c r="F428" s="55">
        <v>2.1999999999999999E-2</v>
      </c>
      <c r="G428" s="55">
        <v>5.8999999999999997E-2</v>
      </c>
      <c r="H428" s="55">
        <v>9.8000000000000004E-2</v>
      </c>
      <c r="I428" s="55" t="s">
        <v>130</v>
      </c>
      <c r="J428" s="55" t="s">
        <v>130</v>
      </c>
      <c r="K428" s="55" t="s">
        <v>130</v>
      </c>
      <c r="L428" s="55" t="s">
        <v>130</v>
      </c>
      <c r="M428" s="55" t="s">
        <v>130</v>
      </c>
      <c r="N428" s="55" t="s">
        <v>130</v>
      </c>
      <c r="O428" s="55" t="s">
        <v>130</v>
      </c>
      <c r="P428" s="55" t="s">
        <v>175</v>
      </c>
      <c r="W428" s="22"/>
      <c r="X428" s="22"/>
      <c r="Y428" s="22"/>
      <c r="Z428" s="22"/>
      <c r="AA428" s="22"/>
      <c r="AB428" s="2"/>
      <c r="AD428" s="24"/>
      <c r="AE428" s="24"/>
      <c r="AF428" s="24"/>
      <c r="AG428" s="24"/>
      <c r="AH428" s="24"/>
      <c r="AI428" s="24"/>
      <c r="AJ428" s="24"/>
      <c r="AK428" s="24"/>
      <c r="AL428" s="24"/>
      <c r="AM428" s="24"/>
      <c r="AN428" s="24"/>
    </row>
    <row r="429" spans="1:40" ht="13" x14ac:dyDescent="0.3">
      <c r="A429" t="s">
        <v>132</v>
      </c>
      <c r="B429" s="5">
        <v>1.1499999999999999</v>
      </c>
      <c r="C429" s="5">
        <f t="shared" si="7"/>
        <v>31.15</v>
      </c>
      <c r="D429" t="s">
        <v>130</v>
      </c>
      <c r="E429" t="s">
        <v>130</v>
      </c>
      <c r="F429" s="55">
        <v>2.1999999999999999E-2</v>
      </c>
      <c r="G429" s="55">
        <v>5.8999999999999997E-2</v>
      </c>
      <c r="H429" s="55">
        <v>9.8000000000000004E-2</v>
      </c>
      <c r="I429" s="55" t="s">
        <v>130</v>
      </c>
      <c r="J429" s="55" t="s">
        <v>130</v>
      </c>
      <c r="K429" s="55" t="s">
        <v>130</v>
      </c>
      <c r="L429" s="55" t="s">
        <v>130</v>
      </c>
      <c r="M429" s="55" t="s">
        <v>130</v>
      </c>
      <c r="N429" s="55" t="s">
        <v>130</v>
      </c>
      <c r="O429" s="55" t="s">
        <v>130</v>
      </c>
      <c r="P429" s="55" t="s">
        <v>175</v>
      </c>
      <c r="W429" s="22"/>
      <c r="X429" s="22"/>
      <c r="Y429" s="22"/>
      <c r="Z429" s="22"/>
      <c r="AA429" s="22"/>
      <c r="AB429" s="2"/>
      <c r="AD429" s="24"/>
      <c r="AE429" s="24"/>
      <c r="AF429" s="24"/>
      <c r="AG429" s="24"/>
      <c r="AH429" s="24"/>
      <c r="AI429" s="24"/>
      <c r="AJ429" s="24"/>
      <c r="AK429" s="24"/>
      <c r="AL429" s="24"/>
      <c r="AM429" s="24"/>
      <c r="AN429" s="24"/>
    </row>
    <row r="430" spans="1:40" ht="13" x14ac:dyDescent="0.3">
      <c r="A430" t="s">
        <v>132</v>
      </c>
      <c r="B430" s="5">
        <v>1.1599999999999999</v>
      </c>
      <c r="C430" s="5">
        <f t="shared" si="7"/>
        <v>31.16</v>
      </c>
      <c r="D430" t="s">
        <v>130</v>
      </c>
      <c r="E430" t="s">
        <v>130</v>
      </c>
      <c r="F430" s="55">
        <v>2.1999999999999999E-2</v>
      </c>
      <c r="G430" s="55">
        <v>5.8999999999999997E-2</v>
      </c>
      <c r="H430" s="55">
        <v>9.8000000000000004E-2</v>
      </c>
      <c r="I430" s="55" t="s">
        <v>130</v>
      </c>
      <c r="J430" s="55" t="s">
        <v>130</v>
      </c>
      <c r="K430" s="55" t="s">
        <v>130</v>
      </c>
      <c r="L430" s="55" t="s">
        <v>130</v>
      </c>
      <c r="M430" s="55" t="s">
        <v>130</v>
      </c>
      <c r="N430" s="55" t="s">
        <v>130</v>
      </c>
      <c r="O430" s="55" t="s">
        <v>130</v>
      </c>
      <c r="P430" s="55" t="s">
        <v>175</v>
      </c>
      <c r="W430" s="22"/>
      <c r="X430" s="22"/>
      <c r="Y430" s="22"/>
      <c r="Z430" s="22"/>
      <c r="AA430" s="22"/>
      <c r="AB430" s="2"/>
      <c r="AD430" s="24"/>
      <c r="AE430" s="24"/>
      <c r="AF430" s="24"/>
      <c r="AG430" s="24"/>
      <c r="AH430" s="24"/>
      <c r="AI430" s="24"/>
      <c r="AJ430" s="24"/>
      <c r="AK430" s="24"/>
      <c r="AL430" s="24"/>
      <c r="AM430" s="24"/>
      <c r="AN430" s="24"/>
    </row>
    <row r="431" spans="1:40" ht="13" x14ac:dyDescent="0.3">
      <c r="A431" t="s">
        <v>132</v>
      </c>
      <c r="B431" s="5">
        <v>1.17</v>
      </c>
      <c r="C431" s="5">
        <f t="shared" ref="C431:C494" si="8">VALUE(SUBSTITUTE(3&amp;B431," ",""))</f>
        <v>31.17</v>
      </c>
      <c r="D431" t="s">
        <v>130</v>
      </c>
      <c r="E431" t="s">
        <v>130</v>
      </c>
      <c r="F431" s="55">
        <v>2.1999999999999999E-2</v>
      </c>
      <c r="G431" s="55">
        <v>5.8999999999999997E-2</v>
      </c>
      <c r="H431" s="55">
        <v>9.8000000000000004E-2</v>
      </c>
      <c r="I431" s="55" t="s">
        <v>130</v>
      </c>
      <c r="J431" s="55" t="s">
        <v>130</v>
      </c>
      <c r="K431" s="55" t="s">
        <v>130</v>
      </c>
      <c r="L431" s="55" t="s">
        <v>130</v>
      </c>
      <c r="M431" s="55" t="s">
        <v>130</v>
      </c>
      <c r="N431" s="55" t="s">
        <v>130</v>
      </c>
      <c r="O431" s="55" t="s">
        <v>130</v>
      </c>
      <c r="P431" s="55" t="s">
        <v>175</v>
      </c>
      <c r="W431" s="22"/>
      <c r="X431" s="22"/>
      <c r="Y431" s="22"/>
      <c r="Z431" s="22"/>
      <c r="AA431" s="22"/>
      <c r="AB431" s="2"/>
      <c r="AD431" s="24"/>
      <c r="AE431" s="24"/>
      <c r="AF431" s="24"/>
      <c r="AG431" s="24"/>
      <c r="AH431" s="24"/>
      <c r="AI431" s="24"/>
      <c r="AJ431" s="24"/>
      <c r="AK431" s="24"/>
      <c r="AL431" s="24"/>
      <c r="AM431" s="24"/>
      <c r="AN431" s="24"/>
    </row>
    <row r="432" spans="1:40" ht="13" x14ac:dyDescent="0.3">
      <c r="A432" t="s">
        <v>132</v>
      </c>
      <c r="B432" s="5">
        <v>1.18</v>
      </c>
      <c r="C432" s="5">
        <f t="shared" si="8"/>
        <v>31.18</v>
      </c>
      <c r="D432" t="s">
        <v>130</v>
      </c>
      <c r="E432" t="s">
        <v>130</v>
      </c>
      <c r="F432" s="55">
        <v>2.1999999999999999E-2</v>
      </c>
      <c r="G432" s="55">
        <v>5.8999999999999997E-2</v>
      </c>
      <c r="H432" s="55">
        <v>9.8000000000000004E-2</v>
      </c>
      <c r="I432" s="55" t="s">
        <v>130</v>
      </c>
      <c r="J432" s="55" t="s">
        <v>130</v>
      </c>
      <c r="K432" s="55" t="s">
        <v>130</v>
      </c>
      <c r="L432" s="55" t="s">
        <v>130</v>
      </c>
      <c r="M432" s="55" t="s">
        <v>130</v>
      </c>
      <c r="N432" s="55" t="s">
        <v>130</v>
      </c>
      <c r="O432" s="55" t="s">
        <v>130</v>
      </c>
      <c r="P432" s="55" t="s">
        <v>175</v>
      </c>
      <c r="W432" s="22"/>
      <c r="X432" s="22"/>
      <c r="Y432" s="22"/>
      <c r="Z432" s="22"/>
      <c r="AA432" s="22"/>
      <c r="AB432" s="2"/>
      <c r="AD432" s="24"/>
      <c r="AE432" s="24"/>
      <c r="AF432" s="24"/>
      <c r="AG432" s="24"/>
      <c r="AH432" s="24"/>
      <c r="AI432" s="24"/>
      <c r="AJ432" s="24"/>
      <c r="AK432" s="24"/>
      <c r="AL432" s="24"/>
      <c r="AM432" s="24"/>
      <c r="AN432" s="24"/>
    </row>
    <row r="433" spans="1:40" ht="13" x14ac:dyDescent="0.3">
      <c r="A433" t="s">
        <v>132</v>
      </c>
      <c r="B433" s="5">
        <v>1.19</v>
      </c>
      <c r="C433" s="5">
        <f t="shared" si="8"/>
        <v>31.19</v>
      </c>
      <c r="D433" t="s">
        <v>130</v>
      </c>
      <c r="E433" t="s">
        <v>130</v>
      </c>
      <c r="F433" s="55">
        <v>2.1999999999999999E-2</v>
      </c>
      <c r="G433" s="55">
        <v>5.8999999999999997E-2</v>
      </c>
      <c r="H433" s="55">
        <v>9.8000000000000004E-2</v>
      </c>
      <c r="I433" s="55" t="s">
        <v>130</v>
      </c>
      <c r="J433" s="55" t="s">
        <v>130</v>
      </c>
      <c r="K433" s="55" t="s">
        <v>130</v>
      </c>
      <c r="L433" s="55" t="s">
        <v>130</v>
      </c>
      <c r="M433" s="55" t="s">
        <v>130</v>
      </c>
      <c r="N433" s="55" t="s">
        <v>130</v>
      </c>
      <c r="O433" s="55" t="s">
        <v>130</v>
      </c>
      <c r="P433" s="55" t="s">
        <v>175</v>
      </c>
      <c r="W433" s="22"/>
      <c r="X433" s="22"/>
      <c r="Y433" s="22"/>
      <c r="Z433" s="22"/>
      <c r="AA433" s="22"/>
      <c r="AB433" s="2"/>
      <c r="AD433" s="24"/>
      <c r="AE433" s="24"/>
      <c r="AF433" s="24"/>
      <c r="AG433" s="24"/>
      <c r="AH433" s="24"/>
      <c r="AI433" s="24"/>
      <c r="AJ433" s="24"/>
      <c r="AK433" s="24"/>
      <c r="AL433" s="24"/>
      <c r="AM433" s="24"/>
      <c r="AN433" s="24"/>
    </row>
    <row r="434" spans="1:40" ht="13" x14ac:dyDescent="0.3">
      <c r="A434" t="s">
        <v>132</v>
      </c>
      <c r="B434" s="5">
        <v>1.2</v>
      </c>
      <c r="C434" s="5">
        <f t="shared" si="8"/>
        <v>31.2</v>
      </c>
      <c r="D434" t="s">
        <v>130</v>
      </c>
      <c r="E434" t="s">
        <v>130</v>
      </c>
      <c r="F434" s="55">
        <v>2.1999999999999999E-2</v>
      </c>
      <c r="G434" s="55">
        <v>5.8999999999999997E-2</v>
      </c>
      <c r="H434" s="55">
        <v>9.8000000000000004E-2</v>
      </c>
      <c r="I434" s="55" t="s">
        <v>130</v>
      </c>
      <c r="J434" s="55" t="s">
        <v>130</v>
      </c>
      <c r="K434" s="55" t="s">
        <v>130</v>
      </c>
      <c r="L434" s="55" t="s">
        <v>130</v>
      </c>
      <c r="M434" s="55" t="s">
        <v>130</v>
      </c>
      <c r="N434" s="55" t="s">
        <v>130</v>
      </c>
      <c r="O434" s="55" t="s">
        <v>130</v>
      </c>
      <c r="P434" s="55" t="s">
        <v>175</v>
      </c>
      <c r="W434" s="22"/>
      <c r="X434" s="22"/>
      <c r="Y434" s="22"/>
      <c r="Z434" s="22"/>
      <c r="AA434" s="22"/>
      <c r="AB434" s="2"/>
      <c r="AD434" s="24"/>
      <c r="AE434" s="24"/>
      <c r="AF434" s="24"/>
      <c r="AG434" s="24"/>
      <c r="AH434" s="24"/>
      <c r="AI434" s="24"/>
      <c r="AJ434" s="24"/>
      <c r="AK434" s="24"/>
      <c r="AL434" s="24"/>
      <c r="AM434" s="24"/>
      <c r="AN434" s="24"/>
    </row>
    <row r="435" spans="1:40" ht="13" x14ac:dyDescent="0.3">
      <c r="A435" t="s">
        <v>132</v>
      </c>
      <c r="B435" s="5">
        <v>1.21</v>
      </c>
      <c r="C435" s="5">
        <f t="shared" si="8"/>
        <v>31.21</v>
      </c>
      <c r="D435" t="s">
        <v>130</v>
      </c>
      <c r="E435" t="s">
        <v>130</v>
      </c>
      <c r="F435" s="55">
        <v>2.1999999999999999E-2</v>
      </c>
      <c r="G435" s="55">
        <v>5.8999999999999997E-2</v>
      </c>
      <c r="H435" s="55">
        <v>9.8000000000000004E-2</v>
      </c>
      <c r="I435" s="55" t="s">
        <v>130</v>
      </c>
      <c r="J435" s="55" t="s">
        <v>130</v>
      </c>
      <c r="K435" s="55" t="s">
        <v>130</v>
      </c>
      <c r="L435" s="55" t="s">
        <v>130</v>
      </c>
      <c r="M435" s="55" t="s">
        <v>130</v>
      </c>
      <c r="N435" s="55" t="s">
        <v>130</v>
      </c>
      <c r="O435" s="55" t="s">
        <v>130</v>
      </c>
      <c r="P435" s="55" t="s">
        <v>175</v>
      </c>
      <c r="W435" s="22"/>
      <c r="X435" s="22"/>
      <c r="Y435" s="22"/>
      <c r="Z435" s="22"/>
      <c r="AA435" s="22"/>
      <c r="AB435" s="2"/>
      <c r="AD435" s="24"/>
      <c r="AE435" s="24"/>
      <c r="AF435" s="24"/>
      <c r="AG435" s="24"/>
      <c r="AH435" s="24"/>
      <c r="AI435" s="24"/>
      <c r="AJ435" s="24"/>
      <c r="AK435" s="24"/>
      <c r="AL435" s="24"/>
      <c r="AM435" s="24"/>
      <c r="AN435" s="24"/>
    </row>
    <row r="436" spans="1:40" ht="13" x14ac:dyDescent="0.3">
      <c r="A436" t="s">
        <v>132</v>
      </c>
      <c r="B436" s="5">
        <v>1.22</v>
      </c>
      <c r="C436" s="5">
        <f t="shared" si="8"/>
        <v>31.22</v>
      </c>
      <c r="D436" t="s">
        <v>130</v>
      </c>
      <c r="E436" t="s">
        <v>130</v>
      </c>
      <c r="F436" s="55">
        <v>2.1999999999999999E-2</v>
      </c>
      <c r="G436" s="55">
        <v>5.8999999999999997E-2</v>
      </c>
      <c r="H436" s="55">
        <v>9.8000000000000004E-2</v>
      </c>
      <c r="I436" s="55" t="s">
        <v>130</v>
      </c>
      <c r="J436" s="55" t="s">
        <v>130</v>
      </c>
      <c r="K436" s="55" t="s">
        <v>130</v>
      </c>
      <c r="L436" s="55" t="s">
        <v>130</v>
      </c>
      <c r="M436" s="55" t="s">
        <v>130</v>
      </c>
      <c r="N436" s="55" t="s">
        <v>130</v>
      </c>
      <c r="O436" s="55" t="s">
        <v>130</v>
      </c>
      <c r="P436" s="55" t="s">
        <v>175</v>
      </c>
      <c r="W436" s="22"/>
      <c r="X436" s="22"/>
      <c r="Y436" s="22"/>
      <c r="Z436" s="22"/>
      <c r="AA436" s="22"/>
      <c r="AB436" s="2"/>
      <c r="AD436" s="24"/>
      <c r="AE436" s="24"/>
      <c r="AF436" s="24"/>
      <c r="AG436" s="24"/>
      <c r="AH436" s="24"/>
      <c r="AI436" s="24"/>
      <c r="AJ436" s="24"/>
      <c r="AK436" s="24"/>
      <c r="AL436" s="24"/>
      <c r="AM436" s="24"/>
      <c r="AN436" s="24"/>
    </row>
    <row r="437" spans="1:40" ht="13" x14ac:dyDescent="0.3">
      <c r="A437" t="s">
        <v>132</v>
      </c>
      <c r="B437" s="5">
        <v>1.23</v>
      </c>
      <c r="C437" s="5">
        <f t="shared" si="8"/>
        <v>31.23</v>
      </c>
      <c r="D437" t="s">
        <v>130</v>
      </c>
      <c r="E437" t="s">
        <v>130</v>
      </c>
      <c r="F437" s="55">
        <v>2.1999999999999999E-2</v>
      </c>
      <c r="G437" s="55">
        <v>5.8999999999999997E-2</v>
      </c>
      <c r="H437" s="55">
        <v>9.8000000000000004E-2</v>
      </c>
      <c r="I437" s="55" t="s">
        <v>130</v>
      </c>
      <c r="J437" s="55" t="s">
        <v>130</v>
      </c>
      <c r="K437" s="55" t="s">
        <v>130</v>
      </c>
      <c r="L437" s="55" t="s">
        <v>130</v>
      </c>
      <c r="M437" s="55" t="s">
        <v>130</v>
      </c>
      <c r="N437" s="55" t="s">
        <v>130</v>
      </c>
      <c r="O437" s="55" t="s">
        <v>130</v>
      </c>
      <c r="P437" s="55" t="s">
        <v>175</v>
      </c>
      <c r="W437" s="22"/>
      <c r="X437" s="22"/>
      <c r="Y437" s="22"/>
      <c r="Z437" s="22"/>
      <c r="AA437" s="22"/>
      <c r="AB437" s="2"/>
      <c r="AD437" s="24"/>
      <c r="AE437" s="24"/>
      <c r="AF437" s="24"/>
      <c r="AG437" s="24"/>
      <c r="AH437" s="24"/>
      <c r="AI437" s="24"/>
      <c r="AJ437" s="24"/>
      <c r="AK437" s="24"/>
      <c r="AL437" s="24"/>
      <c r="AM437" s="24"/>
      <c r="AN437" s="24"/>
    </row>
    <row r="438" spans="1:40" ht="13" x14ac:dyDescent="0.3">
      <c r="A438" t="s">
        <v>132</v>
      </c>
      <c r="B438" s="5">
        <v>1.24</v>
      </c>
      <c r="C438" s="5">
        <f t="shared" si="8"/>
        <v>31.24</v>
      </c>
      <c r="D438" t="s">
        <v>130</v>
      </c>
      <c r="E438" t="s">
        <v>130</v>
      </c>
      <c r="F438" s="55">
        <v>2.1999999999999999E-2</v>
      </c>
      <c r="G438" s="55">
        <v>5.8999999999999997E-2</v>
      </c>
      <c r="H438" s="55">
        <v>9.8000000000000004E-2</v>
      </c>
      <c r="I438" s="55" t="s">
        <v>130</v>
      </c>
      <c r="J438" s="55" t="s">
        <v>130</v>
      </c>
      <c r="K438" s="55" t="s">
        <v>130</v>
      </c>
      <c r="L438" s="55" t="s">
        <v>130</v>
      </c>
      <c r="M438" s="55" t="s">
        <v>130</v>
      </c>
      <c r="N438" s="55" t="s">
        <v>130</v>
      </c>
      <c r="O438" s="55" t="s">
        <v>130</v>
      </c>
      <c r="P438" s="55" t="s">
        <v>175</v>
      </c>
      <c r="W438" s="22"/>
      <c r="X438" s="22"/>
      <c r="Y438" s="22"/>
      <c r="Z438" s="22"/>
      <c r="AA438" s="22"/>
      <c r="AB438" s="2"/>
      <c r="AD438" s="24"/>
      <c r="AE438" s="24"/>
      <c r="AF438" s="24"/>
      <c r="AG438" s="24"/>
      <c r="AH438" s="24"/>
      <c r="AI438" s="24"/>
      <c r="AJ438" s="24"/>
      <c r="AK438" s="24"/>
      <c r="AL438" s="24"/>
      <c r="AM438" s="24"/>
      <c r="AN438" s="24"/>
    </row>
    <row r="439" spans="1:40" ht="13" x14ac:dyDescent="0.3">
      <c r="A439" t="s">
        <v>132</v>
      </c>
      <c r="B439" s="5">
        <v>1.25</v>
      </c>
      <c r="C439" s="5">
        <f t="shared" si="8"/>
        <v>31.25</v>
      </c>
      <c r="D439" t="s">
        <v>130</v>
      </c>
      <c r="E439" t="s">
        <v>130</v>
      </c>
      <c r="F439" s="55">
        <v>2.1999999999999999E-2</v>
      </c>
      <c r="G439" s="55">
        <v>5.8999999999999997E-2</v>
      </c>
      <c r="H439" s="55">
        <v>9.8000000000000004E-2</v>
      </c>
      <c r="I439" s="55" t="s">
        <v>130</v>
      </c>
      <c r="J439" s="55" t="s">
        <v>130</v>
      </c>
      <c r="K439" s="55" t="s">
        <v>130</v>
      </c>
      <c r="L439" s="55" t="s">
        <v>130</v>
      </c>
      <c r="M439" s="55" t="s">
        <v>130</v>
      </c>
      <c r="N439" s="55" t="s">
        <v>130</v>
      </c>
      <c r="O439" s="55" t="s">
        <v>130</v>
      </c>
      <c r="P439" s="55" t="s">
        <v>175</v>
      </c>
      <c r="W439" s="22"/>
      <c r="X439" s="22"/>
      <c r="Y439" s="22"/>
      <c r="Z439" s="22"/>
      <c r="AA439" s="22"/>
      <c r="AB439" s="2"/>
      <c r="AD439" s="24"/>
      <c r="AE439" s="24"/>
      <c r="AF439" s="24"/>
      <c r="AG439" s="24"/>
      <c r="AH439" s="24"/>
      <c r="AI439" s="24"/>
      <c r="AJ439" s="24"/>
      <c r="AK439" s="24"/>
      <c r="AL439" s="24"/>
      <c r="AM439" s="24"/>
      <c r="AN439" s="24"/>
    </row>
    <row r="440" spans="1:40" ht="13" x14ac:dyDescent="0.3">
      <c r="A440" t="s">
        <v>132</v>
      </c>
      <c r="B440" s="5">
        <v>1.26</v>
      </c>
      <c r="C440" s="5">
        <f t="shared" si="8"/>
        <v>31.26</v>
      </c>
      <c r="D440" t="s">
        <v>130</v>
      </c>
      <c r="E440" t="s">
        <v>130</v>
      </c>
      <c r="F440" s="55">
        <v>2.1999999999999999E-2</v>
      </c>
      <c r="G440" s="55">
        <v>5.8999999999999997E-2</v>
      </c>
      <c r="H440" s="55">
        <v>9.8000000000000004E-2</v>
      </c>
      <c r="I440" s="55" t="s">
        <v>130</v>
      </c>
      <c r="J440" s="55" t="s">
        <v>130</v>
      </c>
      <c r="K440" s="55" t="s">
        <v>130</v>
      </c>
      <c r="L440" s="55" t="s">
        <v>130</v>
      </c>
      <c r="M440" s="55" t="s">
        <v>130</v>
      </c>
      <c r="N440" s="55" t="s">
        <v>130</v>
      </c>
      <c r="O440" s="55" t="s">
        <v>130</v>
      </c>
      <c r="P440" s="55" t="s">
        <v>175</v>
      </c>
      <c r="W440" s="22"/>
      <c r="X440" s="22"/>
      <c r="Y440" s="22"/>
      <c r="Z440" s="22"/>
      <c r="AA440" s="22"/>
      <c r="AB440" s="2"/>
      <c r="AD440" s="24"/>
      <c r="AE440" s="24"/>
      <c r="AF440" s="24"/>
      <c r="AG440" s="24"/>
      <c r="AH440" s="24"/>
      <c r="AI440" s="24"/>
      <c r="AJ440" s="24"/>
      <c r="AK440" s="24"/>
      <c r="AL440" s="24"/>
      <c r="AM440" s="24"/>
      <c r="AN440" s="24"/>
    </row>
    <row r="441" spans="1:40" ht="13" x14ac:dyDescent="0.3">
      <c r="A441" t="s">
        <v>132</v>
      </c>
      <c r="B441" s="5">
        <v>1.27</v>
      </c>
      <c r="C441" s="5">
        <f t="shared" si="8"/>
        <v>31.27</v>
      </c>
      <c r="D441" t="s">
        <v>130</v>
      </c>
      <c r="E441" t="s">
        <v>130</v>
      </c>
      <c r="F441" s="55">
        <v>2.1999999999999999E-2</v>
      </c>
      <c r="G441" s="55">
        <v>5.8999999999999997E-2</v>
      </c>
      <c r="H441" s="55">
        <v>9.8000000000000004E-2</v>
      </c>
      <c r="I441" s="55" t="s">
        <v>130</v>
      </c>
      <c r="J441" s="55" t="s">
        <v>130</v>
      </c>
      <c r="K441" s="55" t="s">
        <v>130</v>
      </c>
      <c r="L441" s="55" t="s">
        <v>130</v>
      </c>
      <c r="M441" s="55" t="s">
        <v>130</v>
      </c>
      <c r="N441" s="55" t="s">
        <v>130</v>
      </c>
      <c r="O441" s="55" t="s">
        <v>130</v>
      </c>
      <c r="P441" s="55" t="s">
        <v>175</v>
      </c>
      <c r="W441" s="22"/>
      <c r="X441" s="22"/>
      <c r="Y441" s="22"/>
      <c r="Z441" s="22"/>
      <c r="AA441" s="22"/>
      <c r="AB441" s="2"/>
      <c r="AD441" s="24"/>
      <c r="AE441" s="24"/>
      <c r="AF441" s="24"/>
      <c r="AG441" s="24"/>
      <c r="AH441" s="24"/>
      <c r="AI441" s="24"/>
      <c r="AJ441" s="24"/>
      <c r="AK441" s="24"/>
      <c r="AL441" s="24"/>
      <c r="AM441" s="24"/>
      <c r="AN441" s="24"/>
    </row>
    <row r="442" spans="1:40" ht="13" x14ac:dyDescent="0.3">
      <c r="A442" t="s">
        <v>132</v>
      </c>
      <c r="B442" s="5">
        <v>1.28</v>
      </c>
      <c r="C442" s="5">
        <f t="shared" si="8"/>
        <v>31.28</v>
      </c>
      <c r="D442" t="s">
        <v>130</v>
      </c>
      <c r="E442" t="s">
        <v>130</v>
      </c>
      <c r="F442" s="55">
        <v>2.1999999999999999E-2</v>
      </c>
      <c r="G442" s="55">
        <v>5.8999999999999997E-2</v>
      </c>
      <c r="H442" s="55">
        <v>9.8000000000000004E-2</v>
      </c>
      <c r="I442" s="55" t="s">
        <v>130</v>
      </c>
      <c r="J442" s="55" t="s">
        <v>130</v>
      </c>
      <c r="K442" s="55" t="s">
        <v>130</v>
      </c>
      <c r="L442" s="55" t="s">
        <v>130</v>
      </c>
      <c r="M442" s="55" t="s">
        <v>130</v>
      </c>
      <c r="N442" s="55" t="s">
        <v>130</v>
      </c>
      <c r="O442" s="55" t="s">
        <v>130</v>
      </c>
      <c r="P442" s="55" t="s">
        <v>175</v>
      </c>
      <c r="W442" s="22"/>
      <c r="X442" s="22"/>
      <c r="Y442" s="22"/>
      <c r="Z442" s="22"/>
      <c r="AA442" s="22"/>
      <c r="AB442" s="2"/>
      <c r="AD442" s="24"/>
      <c r="AE442" s="24"/>
      <c r="AF442" s="24"/>
      <c r="AG442" s="24"/>
      <c r="AH442" s="24"/>
      <c r="AI442" s="24"/>
      <c r="AJ442" s="24"/>
      <c r="AK442" s="24"/>
      <c r="AL442" s="24"/>
      <c r="AM442" s="24"/>
      <c r="AN442" s="24"/>
    </row>
    <row r="443" spans="1:40" ht="13" x14ac:dyDescent="0.3">
      <c r="A443" t="s">
        <v>132</v>
      </c>
      <c r="B443" s="5">
        <v>1.29</v>
      </c>
      <c r="C443" s="5">
        <f t="shared" si="8"/>
        <v>31.29</v>
      </c>
      <c r="D443" t="s">
        <v>130</v>
      </c>
      <c r="E443" t="s">
        <v>130</v>
      </c>
      <c r="F443" s="55">
        <v>2.1999999999999999E-2</v>
      </c>
      <c r="G443" s="55">
        <v>5.8999999999999997E-2</v>
      </c>
      <c r="H443" s="55">
        <v>9.8000000000000004E-2</v>
      </c>
      <c r="I443" s="55" t="s">
        <v>130</v>
      </c>
      <c r="J443" s="55" t="s">
        <v>130</v>
      </c>
      <c r="K443" s="55" t="s">
        <v>130</v>
      </c>
      <c r="L443" s="55" t="s">
        <v>130</v>
      </c>
      <c r="M443" s="55" t="s">
        <v>130</v>
      </c>
      <c r="N443" s="55" t="s">
        <v>130</v>
      </c>
      <c r="O443" s="55" t="s">
        <v>130</v>
      </c>
      <c r="P443" s="55" t="s">
        <v>175</v>
      </c>
      <c r="W443" s="22"/>
      <c r="X443" s="22"/>
      <c r="Y443" s="22"/>
      <c r="Z443" s="22"/>
      <c r="AA443" s="22"/>
      <c r="AB443" s="2"/>
      <c r="AD443" s="24"/>
      <c r="AE443" s="24"/>
      <c r="AF443" s="24"/>
      <c r="AG443" s="24"/>
      <c r="AH443" s="24"/>
      <c r="AI443" s="24"/>
      <c r="AJ443" s="24"/>
      <c r="AK443" s="24"/>
      <c r="AL443" s="24"/>
      <c r="AM443" s="24"/>
      <c r="AN443" s="24"/>
    </row>
    <row r="444" spans="1:40" ht="13" x14ac:dyDescent="0.3">
      <c r="A444" t="s">
        <v>132</v>
      </c>
      <c r="B444" s="5">
        <v>1.3</v>
      </c>
      <c r="C444" s="5">
        <f t="shared" si="8"/>
        <v>31.3</v>
      </c>
      <c r="D444" t="s">
        <v>130</v>
      </c>
      <c r="E444" t="s">
        <v>130</v>
      </c>
      <c r="F444" s="55">
        <v>2.1999999999999999E-2</v>
      </c>
      <c r="G444" s="55">
        <v>5.8999999999999997E-2</v>
      </c>
      <c r="H444" s="55">
        <v>9.8000000000000004E-2</v>
      </c>
      <c r="I444" s="55" t="s">
        <v>130</v>
      </c>
      <c r="J444" s="55" t="s">
        <v>130</v>
      </c>
      <c r="K444" s="55" t="s">
        <v>130</v>
      </c>
      <c r="L444" s="55" t="s">
        <v>130</v>
      </c>
      <c r="M444" s="55" t="s">
        <v>130</v>
      </c>
      <c r="N444" s="55" t="s">
        <v>130</v>
      </c>
      <c r="O444" s="55" t="s">
        <v>130</v>
      </c>
      <c r="P444" s="55" t="s">
        <v>175</v>
      </c>
      <c r="W444" s="22"/>
      <c r="X444" s="22"/>
      <c r="Y444" s="22"/>
      <c r="Z444" s="22"/>
      <c r="AA444" s="22"/>
      <c r="AB444" s="2"/>
      <c r="AD444" s="24"/>
      <c r="AE444" s="24"/>
      <c r="AF444" s="24"/>
      <c r="AG444" s="24"/>
      <c r="AH444" s="24"/>
      <c r="AI444" s="24"/>
      <c r="AJ444" s="24"/>
      <c r="AK444" s="24"/>
      <c r="AL444" s="24"/>
      <c r="AM444" s="24"/>
      <c r="AN444" s="24"/>
    </row>
    <row r="445" spans="1:40" ht="13" x14ac:dyDescent="0.3">
      <c r="A445" t="s">
        <v>132</v>
      </c>
      <c r="B445" s="5">
        <v>1.31</v>
      </c>
      <c r="C445" s="5">
        <f t="shared" si="8"/>
        <v>31.31</v>
      </c>
      <c r="D445" t="s">
        <v>130</v>
      </c>
      <c r="E445" t="s">
        <v>130</v>
      </c>
      <c r="F445" s="55">
        <v>2.1999999999999999E-2</v>
      </c>
      <c r="G445" s="55">
        <v>5.8999999999999997E-2</v>
      </c>
      <c r="H445" s="55">
        <v>9.8000000000000004E-2</v>
      </c>
      <c r="I445" s="55" t="s">
        <v>130</v>
      </c>
      <c r="J445" s="55" t="s">
        <v>130</v>
      </c>
      <c r="K445" s="55" t="s">
        <v>130</v>
      </c>
      <c r="L445" s="55" t="s">
        <v>130</v>
      </c>
      <c r="M445" s="55" t="s">
        <v>130</v>
      </c>
      <c r="N445" s="55" t="s">
        <v>130</v>
      </c>
      <c r="O445" s="55" t="s">
        <v>130</v>
      </c>
      <c r="P445" s="55" t="s">
        <v>175</v>
      </c>
      <c r="W445" s="22"/>
      <c r="X445" s="22"/>
      <c r="Y445" s="22"/>
      <c r="Z445" s="22"/>
      <c r="AA445" s="22"/>
      <c r="AB445" s="2"/>
      <c r="AD445" s="24"/>
      <c r="AE445" s="24"/>
      <c r="AF445" s="24"/>
      <c r="AG445" s="24"/>
      <c r="AH445" s="24"/>
      <c r="AI445" s="24"/>
      <c r="AJ445" s="24"/>
      <c r="AK445" s="24"/>
      <c r="AL445" s="24"/>
      <c r="AM445" s="24"/>
      <c r="AN445" s="24"/>
    </row>
    <row r="446" spans="1:40" ht="13" x14ac:dyDescent="0.3">
      <c r="A446" t="s">
        <v>132</v>
      </c>
      <c r="B446" s="5">
        <v>1.32</v>
      </c>
      <c r="C446" s="5">
        <f t="shared" si="8"/>
        <v>31.32</v>
      </c>
      <c r="D446" t="s">
        <v>130</v>
      </c>
      <c r="E446" t="s">
        <v>130</v>
      </c>
      <c r="F446" s="55">
        <v>2.1999999999999999E-2</v>
      </c>
      <c r="G446" s="55">
        <v>5.8999999999999997E-2</v>
      </c>
      <c r="H446" s="55">
        <v>9.8000000000000004E-2</v>
      </c>
      <c r="I446" s="55" t="s">
        <v>130</v>
      </c>
      <c r="J446" s="55" t="s">
        <v>130</v>
      </c>
      <c r="K446" s="55" t="s">
        <v>130</v>
      </c>
      <c r="L446" s="55" t="s">
        <v>130</v>
      </c>
      <c r="M446" s="55" t="s">
        <v>130</v>
      </c>
      <c r="N446" s="55" t="s">
        <v>130</v>
      </c>
      <c r="O446" s="55" t="s">
        <v>130</v>
      </c>
      <c r="P446" s="55" t="s">
        <v>175</v>
      </c>
      <c r="W446" s="22"/>
      <c r="X446" s="22"/>
      <c r="Y446" s="22"/>
      <c r="Z446" s="22"/>
      <c r="AA446" s="22"/>
      <c r="AB446" s="2"/>
      <c r="AD446" s="24"/>
      <c r="AE446" s="24"/>
      <c r="AF446" s="24"/>
      <c r="AG446" s="24"/>
      <c r="AH446" s="24"/>
      <c r="AI446" s="24"/>
      <c r="AJ446" s="24"/>
      <c r="AK446" s="24"/>
      <c r="AL446" s="24"/>
      <c r="AM446" s="24"/>
      <c r="AN446" s="24"/>
    </row>
    <row r="447" spans="1:40" ht="13" x14ac:dyDescent="0.3">
      <c r="A447" t="s">
        <v>132</v>
      </c>
      <c r="B447" s="5">
        <v>1.33</v>
      </c>
      <c r="C447" s="5">
        <f t="shared" si="8"/>
        <v>31.33</v>
      </c>
      <c r="D447" t="s">
        <v>130</v>
      </c>
      <c r="E447" t="s">
        <v>130</v>
      </c>
      <c r="F447" s="55">
        <v>2.1999999999999999E-2</v>
      </c>
      <c r="G447" s="55">
        <v>5.8999999999999997E-2</v>
      </c>
      <c r="H447" s="55">
        <v>9.8000000000000004E-2</v>
      </c>
      <c r="I447" s="55" t="s">
        <v>130</v>
      </c>
      <c r="J447" s="55" t="s">
        <v>130</v>
      </c>
      <c r="K447" s="55" t="s">
        <v>130</v>
      </c>
      <c r="L447" s="55" t="s">
        <v>130</v>
      </c>
      <c r="M447" s="55" t="s">
        <v>130</v>
      </c>
      <c r="N447" s="55" t="s">
        <v>130</v>
      </c>
      <c r="O447" s="55" t="s">
        <v>130</v>
      </c>
      <c r="P447" s="55" t="s">
        <v>175</v>
      </c>
      <c r="W447" s="22"/>
      <c r="X447" s="22"/>
      <c r="Y447" s="22"/>
      <c r="Z447" s="22"/>
      <c r="AA447" s="22"/>
      <c r="AB447" s="2"/>
      <c r="AD447" s="24"/>
      <c r="AE447" s="24"/>
      <c r="AF447" s="24"/>
      <c r="AG447" s="24"/>
      <c r="AH447" s="24"/>
      <c r="AI447" s="24"/>
      <c r="AJ447" s="24"/>
      <c r="AK447" s="24"/>
      <c r="AL447" s="24"/>
      <c r="AM447" s="24"/>
      <c r="AN447" s="24"/>
    </row>
    <row r="448" spans="1:40" ht="13" x14ac:dyDescent="0.3">
      <c r="A448" t="s">
        <v>132</v>
      </c>
      <c r="B448" s="5">
        <v>1.34</v>
      </c>
      <c r="C448" s="5">
        <f t="shared" si="8"/>
        <v>31.34</v>
      </c>
      <c r="D448" t="s">
        <v>130</v>
      </c>
      <c r="E448" t="s">
        <v>130</v>
      </c>
      <c r="F448" s="55">
        <v>2.1999999999999999E-2</v>
      </c>
      <c r="G448" s="55">
        <v>5.8999999999999997E-2</v>
      </c>
      <c r="H448" s="55">
        <v>9.8000000000000004E-2</v>
      </c>
      <c r="I448" s="55" t="s">
        <v>130</v>
      </c>
      <c r="J448" s="55" t="s">
        <v>130</v>
      </c>
      <c r="K448" s="55" t="s">
        <v>130</v>
      </c>
      <c r="L448" s="55" t="s">
        <v>130</v>
      </c>
      <c r="M448" s="55" t="s">
        <v>130</v>
      </c>
      <c r="N448" s="55" t="s">
        <v>130</v>
      </c>
      <c r="O448" s="55" t="s">
        <v>130</v>
      </c>
      <c r="P448" s="55" t="s">
        <v>175</v>
      </c>
      <c r="W448" s="22"/>
      <c r="X448" s="22"/>
      <c r="Y448" s="22"/>
      <c r="Z448" s="22"/>
      <c r="AA448" s="22"/>
      <c r="AB448" s="2"/>
      <c r="AD448" s="24"/>
      <c r="AE448" s="24"/>
      <c r="AF448" s="24"/>
      <c r="AG448" s="24"/>
      <c r="AH448" s="24"/>
      <c r="AI448" s="24"/>
      <c r="AJ448" s="24"/>
      <c r="AK448" s="24"/>
      <c r="AL448" s="24"/>
      <c r="AM448" s="24"/>
      <c r="AN448" s="24"/>
    </row>
    <row r="449" spans="1:40" ht="13" x14ac:dyDescent="0.3">
      <c r="A449" t="s">
        <v>132</v>
      </c>
      <c r="B449" s="5">
        <v>1.35</v>
      </c>
      <c r="C449" s="5">
        <f t="shared" si="8"/>
        <v>31.35</v>
      </c>
      <c r="D449" t="s">
        <v>130</v>
      </c>
      <c r="E449" t="s">
        <v>130</v>
      </c>
      <c r="F449" s="55">
        <v>2.1999999999999999E-2</v>
      </c>
      <c r="G449" s="55">
        <v>5.8999999999999997E-2</v>
      </c>
      <c r="H449" s="55">
        <v>9.8000000000000004E-2</v>
      </c>
      <c r="I449" s="55" t="s">
        <v>130</v>
      </c>
      <c r="J449" s="55" t="s">
        <v>130</v>
      </c>
      <c r="K449" s="55" t="s">
        <v>130</v>
      </c>
      <c r="L449" s="55" t="s">
        <v>130</v>
      </c>
      <c r="M449" s="55" t="s">
        <v>130</v>
      </c>
      <c r="N449" s="55" t="s">
        <v>130</v>
      </c>
      <c r="O449" s="55" t="s">
        <v>130</v>
      </c>
      <c r="P449" s="55" t="s">
        <v>175</v>
      </c>
      <c r="W449" s="22"/>
      <c r="X449" s="22"/>
      <c r="Y449" s="22"/>
      <c r="Z449" s="22"/>
      <c r="AA449" s="22"/>
      <c r="AB449" s="2"/>
      <c r="AD449" s="24"/>
      <c r="AE449" s="24"/>
      <c r="AF449" s="24"/>
      <c r="AG449" s="24"/>
      <c r="AH449" s="24"/>
      <c r="AI449" s="24"/>
      <c r="AJ449" s="24"/>
      <c r="AK449" s="24"/>
      <c r="AL449" s="24"/>
      <c r="AM449" s="24"/>
      <c r="AN449" s="24"/>
    </row>
    <row r="450" spans="1:40" ht="13" x14ac:dyDescent="0.3">
      <c r="A450" t="s">
        <v>132</v>
      </c>
      <c r="B450" s="5">
        <v>1.36</v>
      </c>
      <c r="C450" s="5">
        <f t="shared" si="8"/>
        <v>31.36</v>
      </c>
      <c r="D450" t="s">
        <v>130</v>
      </c>
      <c r="E450" t="s">
        <v>130</v>
      </c>
      <c r="F450" s="55">
        <v>2.1999999999999999E-2</v>
      </c>
      <c r="G450" s="55">
        <v>5.8999999999999997E-2</v>
      </c>
      <c r="H450" s="55">
        <v>9.8000000000000004E-2</v>
      </c>
      <c r="I450" s="55" t="s">
        <v>130</v>
      </c>
      <c r="J450" s="55" t="s">
        <v>130</v>
      </c>
      <c r="K450" s="55" t="s">
        <v>130</v>
      </c>
      <c r="L450" s="55" t="s">
        <v>130</v>
      </c>
      <c r="M450" s="55" t="s">
        <v>130</v>
      </c>
      <c r="N450" s="55" t="s">
        <v>130</v>
      </c>
      <c r="O450" s="55" t="s">
        <v>130</v>
      </c>
      <c r="P450" s="55" t="s">
        <v>175</v>
      </c>
      <c r="W450" s="22"/>
      <c r="X450" s="22"/>
      <c r="Y450" s="22"/>
      <c r="Z450" s="22"/>
      <c r="AA450" s="22"/>
      <c r="AB450" s="2"/>
      <c r="AD450" s="24"/>
      <c r="AE450" s="24"/>
      <c r="AF450" s="24"/>
      <c r="AG450" s="24"/>
      <c r="AH450" s="24"/>
      <c r="AI450" s="24"/>
      <c r="AJ450" s="24"/>
      <c r="AK450" s="24"/>
      <c r="AL450" s="24"/>
      <c r="AM450" s="24"/>
      <c r="AN450" s="24"/>
    </row>
    <row r="451" spans="1:40" ht="13" x14ac:dyDescent="0.3">
      <c r="A451" t="s">
        <v>132</v>
      </c>
      <c r="B451" s="5">
        <v>1.37</v>
      </c>
      <c r="C451" s="5">
        <f t="shared" si="8"/>
        <v>31.37</v>
      </c>
      <c r="D451" t="s">
        <v>130</v>
      </c>
      <c r="E451" t="s">
        <v>130</v>
      </c>
      <c r="F451" s="55">
        <v>2.1999999999999999E-2</v>
      </c>
      <c r="G451" s="55">
        <v>5.8999999999999997E-2</v>
      </c>
      <c r="H451" s="55">
        <v>9.8000000000000004E-2</v>
      </c>
      <c r="I451" s="55" t="s">
        <v>130</v>
      </c>
      <c r="J451" s="55" t="s">
        <v>130</v>
      </c>
      <c r="K451" s="55" t="s">
        <v>130</v>
      </c>
      <c r="L451" s="55" t="s">
        <v>130</v>
      </c>
      <c r="M451" s="55" t="s">
        <v>130</v>
      </c>
      <c r="N451" s="55" t="s">
        <v>130</v>
      </c>
      <c r="O451" s="55" t="s">
        <v>130</v>
      </c>
      <c r="P451" s="55" t="s">
        <v>175</v>
      </c>
      <c r="W451" s="22"/>
      <c r="X451" s="22"/>
      <c r="Y451" s="22"/>
      <c r="Z451" s="22"/>
      <c r="AA451" s="22"/>
      <c r="AB451" s="2"/>
      <c r="AD451" s="24"/>
      <c r="AE451" s="24"/>
      <c r="AF451" s="24"/>
      <c r="AG451" s="24"/>
      <c r="AH451" s="24"/>
      <c r="AI451" s="24"/>
      <c r="AJ451" s="24"/>
      <c r="AK451" s="24"/>
      <c r="AL451" s="24"/>
      <c r="AM451" s="24"/>
      <c r="AN451" s="24"/>
    </row>
    <row r="452" spans="1:40" ht="13" x14ac:dyDescent="0.3">
      <c r="A452" t="s">
        <v>132</v>
      </c>
      <c r="B452" s="5">
        <v>1.38</v>
      </c>
      <c r="C452" s="5">
        <f t="shared" si="8"/>
        <v>31.38</v>
      </c>
      <c r="D452" t="s">
        <v>130</v>
      </c>
      <c r="E452" t="s">
        <v>130</v>
      </c>
      <c r="F452" s="55">
        <v>2.1999999999999999E-2</v>
      </c>
      <c r="G452" s="55">
        <v>5.8999999999999997E-2</v>
      </c>
      <c r="H452" s="55">
        <v>9.8000000000000004E-2</v>
      </c>
      <c r="I452" s="55" t="s">
        <v>130</v>
      </c>
      <c r="J452" s="55" t="s">
        <v>130</v>
      </c>
      <c r="K452" s="55" t="s">
        <v>130</v>
      </c>
      <c r="L452" s="55" t="s">
        <v>130</v>
      </c>
      <c r="M452" s="55" t="s">
        <v>130</v>
      </c>
      <c r="N452" s="55" t="s">
        <v>130</v>
      </c>
      <c r="O452" s="55" t="s">
        <v>130</v>
      </c>
      <c r="P452" s="55" t="s">
        <v>175</v>
      </c>
      <c r="W452" s="22"/>
      <c r="X452" s="22"/>
      <c r="Y452" s="22"/>
      <c r="Z452" s="22"/>
      <c r="AA452" s="22"/>
      <c r="AB452" s="2"/>
      <c r="AD452" s="24"/>
      <c r="AE452" s="24"/>
      <c r="AF452" s="24"/>
      <c r="AG452" s="24"/>
      <c r="AH452" s="24"/>
      <c r="AI452" s="24"/>
      <c r="AJ452" s="24"/>
      <c r="AK452" s="24"/>
      <c r="AL452" s="24"/>
      <c r="AM452" s="24"/>
      <c r="AN452" s="24"/>
    </row>
    <row r="453" spans="1:40" ht="13" x14ac:dyDescent="0.3">
      <c r="A453" t="s">
        <v>132</v>
      </c>
      <c r="B453" s="5">
        <v>1.39</v>
      </c>
      <c r="C453" s="5">
        <f t="shared" si="8"/>
        <v>31.39</v>
      </c>
      <c r="D453" t="s">
        <v>130</v>
      </c>
      <c r="E453" t="s">
        <v>130</v>
      </c>
      <c r="F453" s="55">
        <v>2.1999999999999999E-2</v>
      </c>
      <c r="G453" s="55">
        <v>5.8999999999999997E-2</v>
      </c>
      <c r="H453" s="55">
        <v>9.8000000000000004E-2</v>
      </c>
      <c r="I453" s="55" t="s">
        <v>130</v>
      </c>
      <c r="J453" s="55" t="s">
        <v>130</v>
      </c>
      <c r="K453" s="55" t="s">
        <v>130</v>
      </c>
      <c r="L453" s="55" t="s">
        <v>130</v>
      </c>
      <c r="M453" s="55" t="s">
        <v>130</v>
      </c>
      <c r="N453" s="55" t="s">
        <v>130</v>
      </c>
      <c r="O453" s="55" t="s">
        <v>130</v>
      </c>
      <c r="P453" s="55" t="s">
        <v>175</v>
      </c>
      <c r="W453" s="22"/>
      <c r="X453" s="22"/>
      <c r="Y453" s="22"/>
      <c r="Z453" s="22"/>
      <c r="AA453" s="22"/>
      <c r="AB453" s="2"/>
      <c r="AD453" s="24"/>
      <c r="AE453" s="24"/>
      <c r="AF453" s="24"/>
      <c r="AG453" s="24"/>
      <c r="AH453" s="24"/>
      <c r="AI453" s="24"/>
      <c r="AJ453" s="24"/>
      <c r="AK453" s="24"/>
      <c r="AL453" s="24"/>
      <c r="AM453" s="24"/>
      <c r="AN453" s="24"/>
    </row>
    <row r="454" spans="1:40" ht="13" x14ac:dyDescent="0.3">
      <c r="A454" t="s">
        <v>132</v>
      </c>
      <c r="B454" s="5">
        <v>1.4</v>
      </c>
      <c r="C454" s="5">
        <f t="shared" si="8"/>
        <v>31.4</v>
      </c>
      <c r="D454" t="s">
        <v>130</v>
      </c>
      <c r="E454" t="s">
        <v>130</v>
      </c>
      <c r="F454" s="55">
        <v>2.1999999999999999E-2</v>
      </c>
      <c r="G454" s="55">
        <v>5.8999999999999997E-2</v>
      </c>
      <c r="H454" s="55">
        <v>9.8000000000000004E-2</v>
      </c>
      <c r="I454" s="55" t="s">
        <v>130</v>
      </c>
      <c r="J454" s="55" t="s">
        <v>130</v>
      </c>
      <c r="K454" s="55" t="s">
        <v>130</v>
      </c>
      <c r="L454" s="55" t="s">
        <v>130</v>
      </c>
      <c r="M454" s="55" t="s">
        <v>130</v>
      </c>
      <c r="N454" s="55" t="s">
        <v>130</v>
      </c>
      <c r="O454" s="55" t="s">
        <v>130</v>
      </c>
      <c r="P454" s="55" t="s">
        <v>175</v>
      </c>
      <c r="W454" s="22"/>
      <c r="X454" s="22"/>
      <c r="Y454" s="22"/>
      <c r="Z454" s="22"/>
      <c r="AA454" s="22"/>
      <c r="AB454" s="2"/>
      <c r="AD454" s="24"/>
      <c r="AE454" s="24"/>
      <c r="AF454" s="24"/>
      <c r="AG454" s="24"/>
      <c r="AH454" s="24"/>
      <c r="AI454" s="24"/>
      <c r="AJ454" s="24"/>
      <c r="AK454" s="24"/>
      <c r="AL454" s="24"/>
      <c r="AM454" s="24"/>
      <c r="AN454" s="24"/>
    </row>
    <row r="455" spans="1:40" ht="13" x14ac:dyDescent="0.3">
      <c r="A455" t="s">
        <v>132</v>
      </c>
      <c r="B455" s="5">
        <v>1.41</v>
      </c>
      <c r="C455" s="5">
        <f t="shared" si="8"/>
        <v>31.41</v>
      </c>
      <c r="D455" t="s">
        <v>130</v>
      </c>
      <c r="E455" t="s">
        <v>130</v>
      </c>
      <c r="F455" s="55">
        <v>2.1999999999999999E-2</v>
      </c>
      <c r="G455" s="55">
        <v>5.8999999999999997E-2</v>
      </c>
      <c r="H455" s="55">
        <v>9.8000000000000004E-2</v>
      </c>
      <c r="I455" s="55" t="s">
        <v>130</v>
      </c>
      <c r="J455" s="55" t="s">
        <v>130</v>
      </c>
      <c r="K455" s="55" t="s">
        <v>130</v>
      </c>
      <c r="L455" s="55" t="s">
        <v>130</v>
      </c>
      <c r="M455" s="55" t="s">
        <v>130</v>
      </c>
      <c r="N455" s="55" t="s">
        <v>130</v>
      </c>
      <c r="O455" s="55" t="s">
        <v>130</v>
      </c>
      <c r="P455" s="55" t="s">
        <v>175</v>
      </c>
      <c r="W455" s="22"/>
      <c r="X455" s="22"/>
      <c r="Y455" s="22"/>
      <c r="Z455" s="22"/>
      <c r="AA455" s="22"/>
      <c r="AB455" s="2"/>
      <c r="AD455" s="24"/>
      <c r="AE455" s="24"/>
      <c r="AF455" s="24"/>
      <c r="AG455" s="24"/>
      <c r="AH455" s="24"/>
      <c r="AI455" s="24"/>
      <c r="AJ455" s="24"/>
      <c r="AK455" s="24"/>
      <c r="AL455" s="24"/>
      <c r="AM455" s="24"/>
      <c r="AN455" s="24"/>
    </row>
    <row r="456" spans="1:40" ht="13" x14ac:dyDescent="0.3">
      <c r="A456" t="s">
        <v>132</v>
      </c>
      <c r="B456" s="5">
        <v>1.42</v>
      </c>
      <c r="C456" s="5">
        <f t="shared" si="8"/>
        <v>31.42</v>
      </c>
      <c r="D456" t="s">
        <v>130</v>
      </c>
      <c r="E456" t="s">
        <v>130</v>
      </c>
      <c r="F456" s="55">
        <v>2.1999999999999999E-2</v>
      </c>
      <c r="G456" s="55">
        <v>5.8999999999999997E-2</v>
      </c>
      <c r="H456" s="55">
        <v>9.8000000000000004E-2</v>
      </c>
      <c r="I456" s="55" t="s">
        <v>130</v>
      </c>
      <c r="J456" s="55" t="s">
        <v>130</v>
      </c>
      <c r="K456" s="55" t="s">
        <v>130</v>
      </c>
      <c r="L456" s="55" t="s">
        <v>130</v>
      </c>
      <c r="M456" s="55" t="s">
        <v>130</v>
      </c>
      <c r="N456" s="55" t="s">
        <v>130</v>
      </c>
      <c r="O456" s="55" t="s">
        <v>130</v>
      </c>
      <c r="P456" s="55" t="s">
        <v>175</v>
      </c>
      <c r="W456" s="22"/>
      <c r="X456" s="22"/>
      <c r="Y456" s="22"/>
      <c r="Z456" s="22"/>
      <c r="AA456" s="22"/>
      <c r="AB456" s="2"/>
      <c r="AD456" s="24"/>
      <c r="AE456" s="24"/>
      <c r="AF456" s="24"/>
      <c r="AG456" s="24"/>
      <c r="AH456" s="24"/>
      <c r="AI456" s="24"/>
      <c r="AJ456" s="24"/>
      <c r="AK456" s="24"/>
      <c r="AL456" s="24"/>
      <c r="AM456" s="24"/>
      <c r="AN456" s="24"/>
    </row>
    <row r="457" spans="1:40" ht="13" x14ac:dyDescent="0.3">
      <c r="A457" t="s">
        <v>132</v>
      </c>
      <c r="B457" s="5">
        <v>1.43</v>
      </c>
      <c r="C457" s="5">
        <f t="shared" si="8"/>
        <v>31.43</v>
      </c>
      <c r="D457" t="s">
        <v>130</v>
      </c>
      <c r="E457" t="s">
        <v>130</v>
      </c>
      <c r="F457" s="55">
        <v>2.1999999999999999E-2</v>
      </c>
      <c r="G457" s="55">
        <v>5.8999999999999997E-2</v>
      </c>
      <c r="H457" s="55">
        <v>9.8000000000000004E-2</v>
      </c>
      <c r="I457" s="55" t="s">
        <v>130</v>
      </c>
      <c r="J457" s="55" t="s">
        <v>130</v>
      </c>
      <c r="K457" s="55" t="s">
        <v>130</v>
      </c>
      <c r="L457" s="55" t="s">
        <v>130</v>
      </c>
      <c r="M457" s="55" t="s">
        <v>130</v>
      </c>
      <c r="N457" s="55" t="s">
        <v>130</v>
      </c>
      <c r="O457" s="55" t="s">
        <v>130</v>
      </c>
      <c r="P457" s="55" t="s">
        <v>175</v>
      </c>
      <c r="W457" s="22"/>
      <c r="X457" s="22"/>
      <c r="Y457" s="22"/>
      <c r="Z457" s="22"/>
      <c r="AA457" s="22"/>
      <c r="AB457" s="2"/>
      <c r="AD457" s="24"/>
      <c r="AE457" s="24"/>
      <c r="AF457" s="24"/>
      <c r="AG457" s="24"/>
      <c r="AH457" s="24"/>
      <c r="AI457" s="24"/>
      <c r="AJ457" s="24"/>
      <c r="AK457" s="24"/>
      <c r="AL457" s="24"/>
      <c r="AM457" s="24"/>
      <c r="AN457" s="24"/>
    </row>
    <row r="458" spans="1:40" ht="13" x14ac:dyDescent="0.3">
      <c r="A458" t="s">
        <v>132</v>
      </c>
      <c r="B458" s="5">
        <v>1.44</v>
      </c>
      <c r="C458" s="5">
        <f t="shared" si="8"/>
        <v>31.44</v>
      </c>
      <c r="D458" t="s">
        <v>130</v>
      </c>
      <c r="E458" t="s">
        <v>130</v>
      </c>
      <c r="F458" s="55">
        <v>2.1999999999999999E-2</v>
      </c>
      <c r="G458" s="55">
        <v>5.8999999999999997E-2</v>
      </c>
      <c r="H458" s="55">
        <v>9.8000000000000004E-2</v>
      </c>
      <c r="I458" s="55" t="s">
        <v>130</v>
      </c>
      <c r="J458" s="55" t="s">
        <v>130</v>
      </c>
      <c r="K458" s="55" t="s">
        <v>130</v>
      </c>
      <c r="L458" s="55" t="s">
        <v>130</v>
      </c>
      <c r="M458" s="55" t="s">
        <v>130</v>
      </c>
      <c r="N458" s="55" t="s">
        <v>130</v>
      </c>
      <c r="O458" s="55" t="s">
        <v>130</v>
      </c>
      <c r="P458" s="55" t="s">
        <v>175</v>
      </c>
      <c r="W458" s="22"/>
      <c r="X458" s="22"/>
      <c r="Y458" s="22"/>
      <c r="Z458" s="22"/>
      <c r="AA458" s="22"/>
      <c r="AB458" s="2"/>
      <c r="AD458" s="24"/>
      <c r="AE458" s="24"/>
      <c r="AF458" s="24"/>
      <c r="AG458" s="24"/>
      <c r="AH458" s="24"/>
      <c r="AI458" s="24"/>
      <c r="AJ458" s="24"/>
      <c r="AK458" s="24"/>
      <c r="AL458" s="24"/>
      <c r="AM458" s="24"/>
      <c r="AN458" s="24"/>
    </row>
    <row r="459" spans="1:40" ht="13" x14ac:dyDescent="0.3">
      <c r="A459" t="s">
        <v>132</v>
      </c>
      <c r="B459" s="5">
        <v>1.45</v>
      </c>
      <c r="C459" s="5">
        <f t="shared" si="8"/>
        <v>31.45</v>
      </c>
      <c r="D459" t="s">
        <v>130</v>
      </c>
      <c r="E459" t="s">
        <v>130</v>
      </c>
      <c r="F459" s="55">
        <v>2.1999999999999999E-2</v>
      </c>
      <c r="G459" s="55">
        <v>5.8999999999999997E-2</v>
      </c>
      <c r="H459" s="55">
        <v>9.8000000000000004E-2</v>
      </c>
      <c r="I459" s="55" t="s">
        <v>130</v>
      </c>
      <c r="J459" s="55" t="s">
        <v>130</v>
      </c>
      <c r="K459" s="55" t="s">
        <v>130</v>
      </c>
      <c r="L459" s="55" t="s">
        <v>130</v>
      </c>
      <c r="M459" s="55" t="s">
        <v>130</v>
      </c>
      <c r="N459" s="55" t="s">
        <v>130</v>
      </c>
      <c r="O459" s="55" t="s">
        <v>130</v>
      </c>
      <c r="P459" s="55" t="s">
        <v>175</v>
      </c>
      <c r="W459" s="22"/>
      <c r="X459" s="22"/>
      <c r="Y459" s="22"/>
      <c r="Z459" s="22"/>
      <c r="AA459" s="22"/>
      <c r="AB459" s="2"/>
      <c r="AD459" s="24"/>
      <c r="AE459" s="24"/>
      <c r="AF459" s="24"/>
      <c r="AG459" s="24"/>
      <c r="AH459" s="24"/>
      <c r="AI459" s="24"/>
      <c r="AJ459" s="24"/>
      <c r="AK459" s="24"/>
      <c r="AL459" s="24"/>
      <c r="AM459" s="24"/>
      <c r="AN459" s="24"/>
    </row>
    <row r="460" spans="1:40" ht="13" x14ac:dyDescent="0.3">
      <c r="A460" t="s">
        <v>132</v>
      </c>
      <c r="B460" s="5">
        <v>1.46</v>
      </c>
      <c r="C460" s="5">
        <f t="shared" si="8"/>
        <v>31.46</v>
      </c>
      <c r="D460" t="s">
        <v>130</v>
      </c>
      <c r="E460" t="s">
        <v>130</v>
      </c>
      <c r="F460" s="55">
        <v>2.1999999999999999E-2</v>
      </c>
      <c r="G460" s="55">
        <v>5.8999999999999997E-2</v>
      </c>
      <c r="H460" s="55">
        <v>9.8000000000000004E-2</v>
      </c>
      <c r="I460" s="55" t="s">
        <v>130</v>
      </c>
      <c r="J460" s="55" t="s">
        <v>130</v>
      </c>
      <c r="K460" s="55" t="s">
        <v>130</v>
      </c>
      <c r="L460" s="55" t="s">
        <v>130</v>
      </c>
      <c r="M460" s="55" t="s">
        <v>130</v>
      </c>
      <c r="N460" s="55" t="s">
        <v>130</v>
      </c>
      <c r="O460" s="55" t="s">
        <v>130</v>
      </c>
      <c r="P460" s="55" t="s">
        <v>175</v>
      </c>
      <c r="W460" s="22"/>
      <c r="X460" s="22"/>
      <c r="Y460" s="22"/>
      <c r="Z460" s="22"/>
      <c r="AA460" s="22"/>
      <c r="AB460" s="2"/>
      <c r="AD460" s="24"/>
      <c r="AE460" s="24"/>
      <c r="AF460" s="24"/>
      <c r="AG460" s="24"/>
      <c r="AH460" s="24"/>
      <c r="AI460" s="24"/>
      <c r="AJ460" s="24"/>
      <c r="AK460" s="24"/>
      <c r="AL460" s="24"/>
      <c r="AM460" s="24"/>
      <c r="AN460" s="24"/>
    </row>
    <row r="461" spans="1:40" ht="13" x14ac:dyDescent="0.3">
      <c r="A461" t="s">
        <v>132</v>
      </c>
      <c r="B461" s="5">
        <v>1.47</v>
      </c>
      <c r="C461" s="5">
        <f t="shared" si="8"/>
        <v>31.47</v>
      </c>
      <c r="D461" t="s">
        <v>130</v>
      </c>
      <c r="E461" t="s">
        <v>130</v>
      </c>
      <c r="F461" s="55">
        <v>2.1999999999999999E-2</v>
      </c>
      <c r="G461" s="55">
        <v>5.8999999999999997E-2</v>
      </c>
      <c r="H461" s="55">
        <v>9.8000000000000004E-2</v>
      </c>
      <c r="I461" s="55" t="s">
        <v>130</v>
      </c>
      <c r="J461" s="55" t="s">
        <v>130</v>
      </c>
      <c r="K461" s="55" t="s">
        <v>130</v>
      </c>
      <c r="L461" s="55" t="s">
        <v>130</v>
      </c>
      <c r="M461" s="55" t="s">
        <v>130</v>
      </c>
      <c r="N461" s="55" t="s">
        <v>130</v>
      </c>
      <c r="O461" s="55" t="s">
        <v>130</v>
      </c>
      <c r="P461" s="55" t="s">
        <v>175</v>
      </c>
      <c r="W461" s="22"/>
      <c r="X461" s="22"/>
      <c r="Y461" s="22"/>
      <c r="Z461" s="22"/>
      <c r="AA461" s="22"/>
      <c r="AB461" s="2"/>
      <c r="AD461" s="24"/>
      <c r="AE461" s="24"/>
      <c r="AF461" s="24"/>
      <c r="AG461" s="24"/>
      <c r="AH461" s="24"/>
      <c r="AI461" s="24"/>
      <c r="AJ461" s="24"/>
      <c r="AK461" s="24"/>
      <c r="AL461" s="24"/>
      <c r="AM461" s="24"/>
      <c r="AN461" s="24"/>
    </row>
    <row r="462" spans="1:40" ht="13" x14ac:dyDescent="0.3">
      <c r="A462" t="s">
        <v>132</v>
      </c>
      <c r="B462" s="5">
        <v>1.48</v>
      </c>
      <c r="C462" s="5">
        <f t="shared" si="8"/>
        <v>31.48</v>
      </c>
      <c r="D462" t="s">
        <v>130</v>
      </c>
      <c r="E462" t="s">
        <v>130</v>
      </c>
      <c r="F462" s="55">
        <v>2.1999999999999999E-2</v>
      </c>
      <c r="G462" s="55">
        <v>5.8999999999999997E-2</v>
      </c>
      <c r="H462" s="55">
        <v>9.8000000000000004E-2</v>
      </c>
      <c r="I462" s="55" t="s">
        <v>130</v>
      </c>
      <c r="J462" s="55" t="s">
        <v>130</v>
      </c>
      <c r="K462" s="55" t="s">
        <v>130</v>
      </c>
      <c r="L462" s="55" t="s">
        <v>130</v>
      </c>
      <c r="M462" s="55" t="s">
        <v>130</v>
      </c>
      <c r="N462" s="55" t="s">
        <v>130</v>
      </c>
      <c r="O462" s="55" t="s">
        <v>130</v>
      </c>
      <c r="P462" s="55" t="s">
        <v>175</v>
      </c>
      <c r="W462" s="22"/>
      <c r="X462" s="22"/>
      <c r="Y462" s="22"/>
      <c r="Z462" s="22"/>
      <c r="AA462" s="22"/>
      <c r="AB462" s="2"/>
      <c r="AD462" s="24"/>
      <c r="AE462" s="24"/>
      <c r="AF462" s="24"/>
      <c r="AG462" s="24"/>
      <c r="AH462" s="24"/>
      <c r="AI462" s="24"/>
      <c r="AJ462" s="24"/>
      <c r="AK462" s="24"/>
      <c r="AL462" s="24"/>
      <c r="AM462" s="24"/>
      <c r="AN462" s="24"/>
    </row>
    <row r="463" spans="1:40" ht="13" x14ac:dyDescent="0.3">
      <c r="A463" t="s">
        <v>132</v>
      </c>
      <c r="B463" s="5">
        <v>1.49</v>
      </c>
      <c r="C463" s="5">
        <f t="shared" si="8"/>
        <v>31.49</v>
      </c>
      <c r="D463" t="s">
        <v>130</v>
      </c>
      <c r="E463" t="s">
        <v>130</v>
      </c>
      <c r="F463" s="55">
        <v>2.1999999999999999E-2</v>
      </c>
      <c r="G463" s="55">
        <v>5.8999999999999997E-2</v>
      </c>
      <c r="H463" s="55">
        <v>9.8000000000000004E-2</v>
      </c>
      <c r="I463" s="55" t="s">
        <v>130</v>
      </c>
      <c r="J463" s="55" t="s">
        <v>130</v>
      </c>
      <c r="K463" s="55" t="s">
        <v>130</v>
      </c>
      <c r="L463" s="55" t="s">
        <v>130</v>
      </c>
      <c r="M463" s="55" t="s">
        <v>130</v>
      </c>
      <c r="N463" s="55" t="s">
        <v>130</v>
      </c>
      <c r="O463" s="55" t="s">
        <v>130</v>
      </c>
      <c r="P463" s="55" t="s">
        <v>175</v>
      </c>
      <c r="W463" s="22"/>
      <c r="X463" s="22"/>
      <c r="Y463" s="22"/>
      <c r="Z463" s="22"/>
      <c r="AA463" s="22"/>
      <c r="AB463" s="2"/>
      <c r="AD463" s="24"/>
      <c r="AE463" s="24"/>
      <c r="AF463" s="24"/>
      <c r="AG463" s="24"/>
      <c r="AH463" s="24"/>
      <c r="AI463" s="24"/>
      <c r="AJ463" s="24"/>
      <c r="AK463" s="24"/>
      <c r="AL463" s="24"/>
      <c r="AM463" s="24"/>
      <c r="AN463" s="24"/>
    </row>
    <row r="464" spans="1:40" ht="13" x14ac:dyDescent="0.3">
      <c r="A464" t="s">
        <v>132</v>
      </c>
      <c r="B464" s="5">
        <v>1.5</v>
      </c>
      <c r="C464" s="5">
        <f t="shared" si="8"/>
        <v>31.5</v>
      </c>
      <c r="D464" t="s">
        <v>130</v>
      </c>
      <c r="E464" t="s">
        <v>130</v>
      </c>
      <c r="F464" s="55">
        <v>2.1999999999999999E-2</v>
      </c>
      <c r="G464" s="55">
        <v>5.8999999999999997E-2</v>
      </c>
      <c r="H464" s="55">
        <v>9.8000000000000004E-2</v>
      </c>
      <c r="I464" s="55" t="s">
        <v>130</v>
      </c>
      <c r="J464" s="55" t="s">
        <v>130</v>
      </c>
      <c r="K464" s="55" t="s">
        <v>130</v>
      </c>
      <c r="L464" s="55" t="s">
        <v>130</v>
      </c>
      <c r="M464" s="55" t="s">
        <v>130</v>
      </c>
      <c r="N464" s="55" t="s">
        <v>130</v>
      </c>
      <c r="O464" s="55" t="s">
        <v>130</v>
      </c>
      <c r="P464" s="55" t="s">
        <v>175</v>
      </c>
      <c r="W464" s="22"/>
      <c r="X464" s="22"/>
      <c r="Y464" s="22"/>
      <c r="Z464" s="22"/>
      <c r="AA464" s="22"/>
      <c r="AB464" s="2"/>
      <c r="AD464" s="24"/>
      <c r="AE464" s="24"/>
      <c r="AF464" s="24"/>
      <c r="AG464" s="24"/>
      <c r="AH464" s="24"/>
      <c r="AI464" s="24"/>
      <c r="AJ464" s="24"/>
      <c r="AK464" s="24"/>
      <c r="AL464" s="24"/>
      <c r="AM464" s="24"/>
      <c r="AN464" s="24"/>
    </row>
    <row r="465" spans="1:40" ht="13" x14ac:dyDescent="0.3">
      <c r="A465" t="s">
        <v>132</v>
      </c>
      <c r="B465" s="5">
        <v>1.51</v>
      </c>
      <c r="C465" s="5">
        <f t="shared" si="8"/>
        <v>31.51</v>
      </c>
      <c r="D465" t="s">
        <v>130</v>
      </c>
      <c r="E465" t="s">
        <v>130</v>
      </c>
      <c r="F465" s="55">
        <v>2.1999999999999999E-2</v>
      </c>
      <c r="G465" s="55">
        <v>5.8999999999999997E-2</v>
      </c>
      <c r="H465" s="55">
        <v>9.8000000000000004E-2</v>
      </c>
      <c r="I465" s="55" t="s">
        <v>130</v>
      </c>
      <c r="J465" s="55" t="s">
        <v>130</v>
      </c>
      <c r="K465" s="55" t="s">
        <v>130</v>
      </c>
      <c r="L465" s="55" t="s">
        <v>130</v>
      </c>
      <c r="M465" s="55" t="s">
        <v>130</v>
      </c>
      <c r="N465" s="55" t="s">
        <v>130</v>
      </c>
      <c r="O465" s="55" t="s">
        <v>130</v>
      </c>
      <c r="P465" s="55" t="s">
        <v>175</v>
      </c>
      <c r="W465" s="22"/>
      <c r="X465" s="22"/>
      <c r="Y465" s="22"/>
      <c r="Z465" s="22"/>
      <c r="AA465" s="22"/>
      <c r="AB465" s="2"/>
      <c r="AD465" s="24"/>
      <c r="AE465" s="24"/>
      <c r="AF465" s="24"/>
      <c r="AG465" s="24"/>
      <c r="AH465" s="24"/>
      <c r="AI465" s="24"/>
      <c r="AJ465" s="24"/>
      <c r="AK465" s="24"/>
      <c r="AL465" s="24"/>
      <c r="AM465" s="24"/>
      <c r="AN465" s="24"/>
    </row>
    <row r="466" spans="1:40" ht="13" x14ac:dyDescent="0.3">
      <c r="A466" t="s">
        <v>132</v>
      </c>
      <c r="B466" s="5">
        <v>1.52</v>
      </c>
      <c r="C466" s="5">
        <f t="shared" si="8"/>
        <v>31.52</v>
      </c>
      <c r="D466" t="s">
        <v>130</v>
      </c>
      <c r="E466" t="s">
        <v>130</v>
      </c>
      <c r="F466" s="55">
        <v>2.1999999999999999E-2</v>
      </c>
      <c r="G466" s="55">
        <v>5.8999999999999997E-2</v>
      </c>
      <c r="H466" s="55">
        <v>9.8000000000000004E-2</v>
      </c>
      <c r="I466" s="55" t="s">
        <v>130</v>
      </c>
      <c r="J466" s="55" t="s">
        <v>130</v>
      </c>
      <c r="K466" s="55" t="s">
        <v>130</v>
      </c>
      <c r="L466" s="55" t="s">
        <v>130</v>
      </c>
      <c r="M466" s="55" t="s">
        <v>130</v>
      </c>
      <c r="N466" s="55" t="s">
        <v>130</v>
      </c>
      <c r="O466" s="55" t="s">
        <v>130</v>
      </c>
      <c r="P466" s="55" t="s">
        <v>175</v>
      </c>
      <c r="W466" s="22"/>
      <c r="X466" s="22"/>
      <c r="Y466" s="22"/>
      <c r="Z466" s="22"/>
      <c r="AA466" s="22"/>
      <c r="AB466" s="2"/>
      <c r="AD466" s="24"/>
      <c r="AE466" s="24"/>
      <c r="AF466" s="24"/>
      <c r="AG466" s="24"/>
      <c r="AH466" s="24"/>
      <c r="AI466" s="24"/>
      <c r="AJ466" s="24"/>
      <c r="AK466" s="24"/>
      <c r="AL466" s="24"/>
      <c r="AM466" s="24"/>
      <c r="AN466" s="24"/>
    </row>
    <row r="467" spans="1:40" ht="13" x14ac:dyDescent="0.3">
      <c r="A467" t="s">
        <v>132</v>
      </c>
      <c r="B467" s="5">
        <v>1.53</v>
      </c>
      <c r="C467" s="5">
        <f t="shared" si="8"/>
        <v>31.53</v>
      </c>
      <c r="D467" t="s">
        <v>130</v>
      </c>
      <c r="E467" t="s">
        <v>130</v>
      </c>
      <c r="F467" s="55">
        <v>2.1999999999999999E-2</v>
      </c>
      <c r="G467" s="55">
        <v>5.8999999999999997E-2</v>
      </c>
      <c r="H467" s="55">
        <v>9.8000000000000004E-2</v>
      </c>
      <c r="I467" s="55" t="s">
        <v>130</v>
      </c>
      <c r="J467" s="55" t="s">
        <v>130</v>
      </c>
      <c r="K467" s="55" t="s">
        <v>130</v>
      </c>
      <c r="L467" s="55" t="s">
        <v>130</v>
      </c>
      <c r="M467" s="55" t="s">
        <v>130</v>
      </c>
      <c r="N467" s="55" t="s">
        <v>130</v>
      </c>
      <c r="O467" s="55" t="s">
        <v>130</v>
      </c>
      <c r="P467" s="55" t="s">
        <v>175</v>
      </c>
      <c r="W467" s="22"/>
      <c r="X467" s="22"/>
      <c r="Y467" s="22"/>
      <c r="Z467" s="22"/>
      <c r="AA467" s="22"/>
      <c r="AB467" s="2"/>
      <c r="AD467" s="24"/>
      <c r="AE467" s="24"/>
      <c r="AF467" s="24"/>
      <c r="AG467" s="24"/>
      <c r="AH467" s="24"/>
      <c r="AI467" s="24"/>
      <c r="AJ467" s="24"/>
      <c r="AK467" s="24"/>
      <c r="AL467" s="24"/>
      <c r="AM467" s="24"/>
      <c r="AN467" s="24"/>
    </row>
    <row r="468" spans="1:40" ht="13" x14ac:dyDescent="0.3">
      <c r="A468" t="s">
        <v>132</v>
      </c>
      <c r="B468" s="5">
        <v>1.54</v>
      </c>
      <c r="C468" s="5">
        <f t="shared" si="8"/>
        <v>31.54</v>
      </c>
      <c r="D468" t="s">
        <v>130</v>
      </c>
      <c r="E468" t="s">
        <v>130</v>
      </c>
      <c r="F468" s="55">
        <v>2.1999999999999999E-2</v>
      </c>
      <c r="G468" s="55">
        <v>5.8999999999999997E-2</v>
      </c>
      <c r="H468" s="55">
        <v>9.8000000000000004E-2</v>
      </c>
      <c r="I468" s="55" t="s">
        <v>130</v>
      </c>
      <c r="J468" s="55" t="s">
        <v>130</v>
      </c>
      <c r="K468" s="55" t="s">
        <v>130</v>
      </c>
      <c r="L468" s="55" t="s">
        <v>130</v>
      </c>
      <c r="M468" s="55" t="s">
        <v>130</v>
      </c>
      <c r="N468" s="55" t="s">
        <v>130</v>
      </c>
      <c r="O468" s="55" t="s">
        <v>130</v>
      </c>
      <c r="P468" s="55" t="s">
        <v>175</v>
      </c>
      <c r="W468" s="22"/>
      <c r="X468" s="22"/>
      <c r="Y468" s="22"/>
      <c r="Z468" s="22"/>
      <c r="AA468" s="22"/>
      <c r="AB468" s="2"/>
      <c r="AD468" s="24"/>
      <c r="AE468" s="24"/>
      <c r="AF468" s="24"/>
      <c r="AG468" s="24"/>
      <c r="AH468" s="24"/>
      <c r="AI468" s="24"/>
      <c r="AJ468" s="24"/>
      <c r="AK468" s="24"/>
      <c r="AL468" s="24"/>
      <c r="AM468" s="24"/>
      <c r="AN468" s="24"/>
    </row>
    <row r="469" spans="1:40" ht="13" x14ac:dyDescent="0.3">
      <c r="A469" t="s">
        <v>132</v>
      </c>
      <c r="B469" s="5">
        <v>1.55</v>
      </c>
      <c r="C469" s="5">
        <f t="shared" si="8"/>
        <v>31.55</v>
      </c>
      <c r="D469" t="s">
        <v>130</v>
      </c>
      <c r="E469" t="s">
        <v>130</v>
      </c>
      <c r="F469" s="55">
        <v>2.1999999999999999E-2</v>
      </c>
      <c r="G469" s="55">
        <v>5.8999999999999997E-2</v>
      </c>
      <c r="H469" s="55">
        <v>9.8000000000000004E-2</v>
      </c>
      <c r="I469" s="55" t="s">
        <v>130</v>
      </c>
      <c r="J469" s="55" t="s">
        <v>130</v>
      </c>
      <c r="K469" s="55" t="s">
        <v>130</v>
      </c>
      <c r="L469" s="55" t="s">
        <v>130</v>
      </c>
      <c r="M469" s="55" t="s">
        <v>130</v>
      </c>
      <c r="N469" s="55" t="s">
        <v>130</v>
      </c>
      <c r="O469" s="55" t="s">
        <v>130</v>
      </c>
      <c r="P469" s="55" t="s">
        <v>175</v>
      </c>
      <c r="W469" s="22"/>
      <c r="X469" s="22"/>
      <c r="Y469" s="22"/>
      <c r="Z469" s="22"/>
      <c r="AA469" s="22"/>
      <c r="AB469" s="2"/>
      <c r="AD469" s="24"/>
      <c r="AE469" s="24"/>
      <c r="AF469" s="24"/>
      <c r="AG469" s="24"/>
      <c r="AH469" s="24"/>
      <c r="AI469" s="24"/>
      <c r="AJ469" s="24"/>
      <c r="AK469" s="24"/>
      <c r="AL469" s="24"/>
      <c r="AM469" s="24"/>
      <c r="AN469" s="24"/>
    </row>
    <row r="470" spans="1:40" ht="13" x14ac:dyDescent="0.3">
      <c r="A470" t="s">
        <v>132</v>
      </c>
      <c r="B470" s="5">
        <v>1.56</v>
      </c>
      <c r="C470" s="5">
        <f t="shared" si="8"/>
        <v>31.56</v>
      </c>
      <c r="D470" t="s">
        <v>130</v>
      </c>
      <c r="E470" t="s">
        <v>130</v>
      </c>
      <c r="F470" s="55">
        <v>2.1999999999999999E-2</v>
      </c>
      <c r="G470" s="55">
        <v>5.8999999999999997E-2</v>
      </c>
      <c r="H470" s="55">
        <v>9.8000000000000004E-2</v>
      </c>
      <c r="I470" s="55" t="s">
        <v>130</v>
      </c>
      <c r="J470" s="55" t="s">
        <v>130</v>
      </c>
      <c r="K470" s="55" t="s">
        <v>130</v>
      </c>
      <c r="L470" s="55" t="s">
        <v>130</v>
      </c>
      <c r="M470" s="55" t="s">
        <v>130</v>
      </c>
      <c r="N470" s="55" t="s">
        <v>130</v>
      </c>
      <c r="O470" s="55" t="s">
        <v>130</v>
      </c>
      <c r="P470" s="55" t="s">
        <v>175</v>
      </c>
      <c r="W470" s="22"/>
      <c r="X470" s="22"/>
      <c r="Y470" s="22"/>
      <c r="Z470" s="22"/>
      <c r="AA470" s="22"/>
      <c r="AB470" s="2"/>
      <c r="AD470" s="24"/>
      <c r="AE470" s="24"/>
      <c r="AF470" s="24"/>
      <c r="AG470" s="24"/>
      <c r="AH470" s="24"/>
      <c r="AI470" s="24"/>
      <c r="AJ470" s="24"/>
      <c r="AK470" s="24"/>
      <c r="AL470" s="24"/>
      <c r="AM470" s="24"/>
      <c r="AN470" s="24"/>
    </row>
    <row r="471" spans="1:40" ht="13" x14ac:dyDescent="0.3">
      <c r="A471" t="s">
        <v>132</v>
      </c>
      <c r="B471" s="5">
        <v>1.57</v>
      </c>
      <c r="C471" s="5">
        <f t="shared" si="8"/>
        <v>31.57</v>
      </c>
      <c r="D471" t="s">
        <v>130</v>
      </c>
      <c r="E471" t="s">
        <v>130</v>
      </c>
      <c r="F471" s="55">
        <v>2.1999999999999999E-2</v>
      </c>
      <c r="G471" s="55">
        <v>5.8999999999999997E-2</v>
      </c>
      <c r="H471" s="55">
        <v>9.8000000000000004E-2</v>
      </c>
      <c r="I471" s="55" t="s">
        <v>130</v>
      </c>
      <c r="J471" s="55" t="s">
        <v>130</v>
      </c>
      <c r="K471" s="55" t="s">
        <v>130</v>
      </c>
      <c r="L471" s="55" t="s">
        <v>130</v>
      </c>
      <c r="M471" s="55" t="s">
        <v>130</v>
      </c>
      <c r="N471" s="55" t="s">
        <v>130</v>
      </c>
      <c r="O471" s="55" t="s">
        <v>130</v>
      </c>
      <c r="P471" s="55" t="s">
        <v>175</v>
      </c>
      <c r="W471" s="22"/>
      <c r="X471" s="22"/>
      <c r="Y471" s="22"/>
      <c r="Z471" s="22"/>
      <c r="AA471" s="22"/>
      <c r="AB471" s="2"/>
      <c r="AD471" s="24"/>
      <c r="AE471" s="24"/>
      <c r="AF471" s="24"/>
      <c r="AG471" s="24"/>
      <c r="AH471" s="24"/>
      <c r="AI471" s="24"/>
      <c r="AJ471" s="24"/>
      <c r="AK471" s="24"/>
      <c r="AL471" s="24"/>
      <c r="AM471" s="24"/>
      <c r="AN471" s="24"/>
    </row>
    <row r="472" spans="1:40" ht="13" x14ac:dyDescent="0.3">
      <c r="A472" t="s">
        <v>132</v>
      </c>
      <c r="B472" s="5">
        <v>1.58</v>
      </c>
      <c r="C472" s="5">
        <f t="shared" si="8"/>
        <v>31.58</v>
      </c>
      <c r="D472" t="s">
        <v>130</v>
      </c>
      <c r="E472" t="s">
        <v>130</v>
      </c>
      <c r="F472" s="55">
        <v>2.1999999999999999E-2</v>
      </c>
      <c r="G472" s="55">
        <v>5.8999999999999997E-2</v>
      </c>
      <c r="H472" s="55">
        <v>9.8000000000000004E-2</v>
      </c>
      <c r="I472" s="55" t="s">
        <v>130</v>
      </c>
      <c r="J472" s="55" t="s">
        <v>130</v>
      </c>
      <c r="K472" s="55" t="s">
        <v>130</v>
      </c>
      <c r="L472" s="55" t="s">
        <v>130</v>
      </c>
      <c r="M472" s="55" t="s">
        <v>130</v>
      </c>
      <c r="N472" s="55" t="s">
        <v>130</v>
      </c>
      <c r="O472" s="55" t="s">
        <v>130</v>
      </c>
      <c r="P472" s="55" t="s">
        <v>175</v>
      </c>
      <c r="W472" s="22"/>
      <c r="X472" s="22"/>
      <c r="Y472" s="22"/>
      <c r="Z472" s="22"/>
      <c r="AA472" s="22"/>
      <c r="AB472" s="2"/>
      <c r="AD472" s="24"/>
      <c r="AE472" s="24"/>
      <c r="AF472" s="24"/>
      <c r="AG472" s="24"/>
      <c r="AH472" s="24"/>
      <c r="AI472" s="24"/>
      <c r="AJ472" s="24"/>
      <c r="AK472" s="24"/>
      <c r="AL472" s="24"/>
      <c r="AM472" s="24"/>
      <c r="AN472" s="24"/>
    </row>
    <row r="473" spans="1:40" ht="13" x14ac:dyDescent="0.3">
      <c r="A473" t="s">
        <v>132</v>
      </c>
      <c r="B473" s="5">
        <v>1.59</v>
      </c>
      <c r="C473" s="5">
        <f t="shared" si="8"/>
        <v>31.59</v>
      </c>
      <c r="D473" t="s">
        <v>130</v>
      </c>
      <c r="E473" t="s">
        <v>130</v>
      </c>
      <c r="F473" s="55">
        <v>2.1999999999999999E-2</v>
      </c>
      <c r="G473" s="55">
        <v>5.8999999999999997E-2</v>
      </c>
      <c r="H473" s="55">
        <v>9.8000000000000004E-2</v>
      </c>
      <c r="I473" s="55" t="s">
        <v>130</v>
      </c>
      <c r="J473" s="55" t="s">
        <v>130</v>
      </c>
      <c r="K473" s="55" t="s">
        <v>130</v>
      </c>
      <c r="L473" s="55" t="s">
        <v>130</v>
      </c>
      <c r="M473" s="55" t="s">
        <v>130</v>
      </c>
      <c r="N473" s="55" t="s">
        <v>130</v>
      </c>
      <c r="O473" s="55" t="s">
        <v>130</v>
      </c>
      <c r="P473" s="55" t="s">
        <v>175</v>
      </c>
      <c r="W473" s="22"/>
      <c r="X473" s="22"/>
      <c r="Y473" s="22"/>
      <c r="Z473" s="22"/>
      <c r="AA473" s="22"/>
      <c r="AB473" s="2"/>
      <c r="AD473" s="24"/>
      <c r="AE473" s="24"/>
      <c r="AF473" s="24"/>
      <c r="AG473" s="24"/>
      <c r="AH473" s="24"/>
      <c r="AI473" s="24"/>
      <c r="AJ473" s="24"/>
      <c r="AK473" s="24"/>
      <c r="AL473" s="24"/>
      <c r="AM473" s="24"/>
      <c r="AN473" s="24"/>
    </row>
    <row r="474" spans="1:40" ht="13" x14ac:dyDescent="0.3">
      <c r="A474" t="s">
        <v>132</v>
      </c>
      <c r="B474" s="5">
        <v>1.6</v>
      </c>
      <c r="C474" s="5">
        <f t="shared" si="8"/>
        <v>31.6</v>
      </c>
      <c r="D474" t="s">
        <v>130</v>
      </c>
      <c r="E474" t="s">
        <v>130</v>
      </c>
      <c r="F474" s="55">
        <v>2.1999999999999999E-2</v>
      </c>
      <c r="G474" s="55">
        <v>5.8999999999999997E-2</v>
      </c>
      <c r="H474" s="55">
        <v>9.8000000000000004E-2</v>
      </c>
      <c r="I474" s="55" t="s">
        <v>130</v>
      </c>
      <c r="J474" s="55" t="s">
        <v>130</v>
      </c>
      <c r="K474" s="55" t="s">
        <v>130</v>
      </c>
      <c r="L474" s="55" t="s">
        <v>130</v>
      </c>
      <c r="M474" s="55" t="s">
        <v>130</v>
      </c>
      <c r="N474" s="55" t="s">
        <v>130</v>
      </c>
      <c r="O474" s="55" t="s">
        <v>130</v>
      </c>
      <c r="P474" s="55" t="s">
        <v>175</v>
      </c>
      <c r="W474" s="22"/>
      <c r="X474" s="22"/>
      <c r="Y474" s="22"/>
      <c r="Z474" s="22"/>
      <c r="AA474" s="22"/>
      <c r="AB474" s="2"/>
      <c r="AD474" s="24"/>
      <c r="AE474" s="24"/>
      <c r="AF474" s="24"/>
      <c r="AG474" s="24"/>
      <c r="AH474" s="24"/>
      <c r="AI474" s="24"/>
      <c r="AJ474" s="24"/>
      <c r="AK474" s="24"/>
      <c r="AL474" s="24"/>
      <c r="AM474" s="24"/>
      <c r="AN474" s="24"/>
    </row>
    <row r="475" spans="1:40" ht="13" x14ac:dyDescent="0.3">
      <c r="A475" t="s">
        <v>132</v>
      </c>
      <c r="B475" s="5">
        <v>1.61</v>
      </c>
      <c r="C475" s="5">
        <f t="shared" si="8"/>
        <v>31.61</v>
      </c>
      <c r="D475" t="s">
        <v>130</v>
      </c>
      <c r="E475" t="s">
        <v>130</v>
      </c>
      <c r="F475" s="55">
        <v>2.1999999999999999E-2</v>
      </c>
      <c r="G475" s="55">
        <v>5.8999999999999997E-2</v>
      </c>
      <c r="H475" s="55">
        <v>9.8000000000000004E-2</v>
      </c>
      <c r="I475" s="55" t="s">
        <v>130</v>
      </c>
      <c r="J475" s="55" t="s">
        <v>130</v>
      </c>
      <c r="K475" s="55" t="s">
        <v>130</v>
      </c>
      <c r="L475" s="55" t="s">
        <v>130</v>
      </c>
      <c r="M475" s="55" t="s">
        <v>130</v>
      </c>
      <c r="N475" s="55" t="s">
        <v>130</v>
      </c>
      <c r="O475" s="55" t="s">
        <v>130</v>
      </c>
      <c r="P475" s="55" t="s">
        <v>175</v>
      </c>
      <c r="W475" s="22"/>
      <c r="X475" s="22"/>
      <c r="Y475" s="22"/>
      <c r="Z475" s="22"/>
      <c r="AA475" s="22"/>
      <c r="AB475" s="2"/>
      <c r="AD475" s="24"/>
      <c r="AE475" s="24"/>
      <c r="AF475" s="24"/>
      <c r="AG475" s="24"/>
      <c r="AH475" s="24"/>
      <c r="AI475" s="24"/>
      <c r="AJ475" s="24"/>
      <c r="AK475" s="24"/>
      <c r="AL475" s="24"/>
      <c r="AM475" s="24"/>
      <c r="AN475" s="24"/>
    </row>
    <row r="476" spans="1:40" ht="13" x14ac:dyDescent="0.3">
      <c r="A476" t="s">
        <v>132</v>
      </c>
      <c r="B476" s="5">
        <v>1.62</v>
      </c>
      <c r="C476" s="5">
        <f t="shared" si="8"/>
        <v>31.62</v>
      </c>
      <c r="D476" t="s">
        <v>130</v>
      </c>
      <c r="E476" t="s">
        <v>130</v>
      </c>
      <c r="F476" s="55">
        <v>2.1999999999999999E-2</v>
      </c>
      <c r="G476" s="55">
        <v>5.8999999999999997E-2</v>
      </c>
      <c r="H476" s="55">
        <v>9.8000000000000004E-2</v>
      </c>
      <c r="I476" s="55" t="s">
        <v>130</v>
      </c>
      <c r="J476" s="55" t="s">
        <v>130</v>
      </c>
      <c r="K476" s="55" t="s">
        <v>130</v>
      </c>
      <c r="L476" s="55" t="s">
        <v>130</v>
      </c>
      <c r="M476" s="55" t="s">
        <v>130</v>
      </c>
      <c r="N476" s="55" t="s">
        <v>130</v>
      </c>
      <c r="O476" s="55" t="s">
        <v>130</v>
      </c>
      <c r="P476" s="55" t="s">
        <v>175</v>
      </c>
      <c r="W476" s="22"/>
      <c r="X476" s="22"/>
      <c r="Y476" s="22"/>
      <c r="Z476" s="22"/>
      <c r="AA476" s="22"/>
      <c r="AB476" s="2"/>
      <c r="AD476" s="24"/>
      <c r="AE476" s="24"/>
      <c r="AF476" s="24"/>
      <c r="AG476" s="24"/>
      <c r="AH476" s="24"/>
      <c r="AI476" s="24"/>
      <c r="AJ476" s="24"/>
      <c r="AK476" s="24"/>
      <c r="AL476" s="24"/>
      <c r="AM476" s="24"/>
      <c r="AN476" s="24"/>
    </row>
    <row r="477" spans="1:40" ht="13" x14ac:dyDescent="0.3">
      <c r="A477" t="s">
        <v>132</v>
      </c>
      <c r="B477" s="5">
        <v>1.63</v>
      </c>
      <c r="C477" s="5">
        <f t="shared" si="8"/>
        <v>31.63</v>
      </c>
      <c r="D477" t="s">
        <v>130</v>
      </c>
      <c r="E477" t="s">
        <v>130</v>
      </c>
      <c r="F477" s="55">
        <v>2.1999999999999999E-2</v>
      </c>
      <c r="G477" s="55">
        <v>5.8999999999999997E-2</v>
      </c>
      <c r="H477" s="55">
        <v>9.8000000000000004E-2</v>
      </c>
      <c r="I477" s="55" t="s">
        <v>130</v>
      </c>
      <c r="J477" s="55" t="s">
        <v>130</v>
      </c>
      <c r="K477" s="55" t="s">
        <v>130</v>
      </c>
      <c r="L477" s="55" t="s">
        <v>130</v>
      </c>
      <c r="M477" s="55" t="s">
        <v>130</v>
      </c>
      <c r="N477" s="55" t="s">
        <v>130</v>
      </c>
      <c r="O477" s="55" t="s">
        <v>130</v>
      </c>
      <c r="P477" s="55" t="s">
        <v>175</v>
      </c>
      <c r="W477" s="22"/>
      <c r="X477" s="22"/>
      <c r="Y477" s="22"/>
      <c r="Z477" s="22"/>
      <c r="AA477" s="22"/>
      <c r="AB477" s="2"/>
      <c r="AD477" s="24"/>
      <c r="AE477" s="24"/>
      <c r="AF477" s="24"/>
      <c r="AG477" s="24"/>
      <c r="AH477" s="24"/>
      <c r="AI477" s="24"/>
      <c r="AJ477" s="24"/>
      <c r="AK477" s="24"/>
      <c r="AL477" s="24"/>
      <c r="AM477" s="24"/>
      <c r="AN477" s="24"/>
    </row>
    <row r="478" spans="1:40" ht="13" x14ac:dyDescent="0.3">
      <c r="A478" t="s">
        <v>132</v>
      </c>
      <c r="B478" s="5">
        <v>1.64</v>
      </c>
      <c r="C478" s="5">
        <f t="shared" si="8"/>
        <v>31.64</v>
      </c>
      <c r="D478" t="s">
        <v>130</v>
      </c>
      <c r="E478" t="s">
        <v>130</v>
      </c>
      <c r="F478" s="55">
        <v>2.1999999999999999E-2</v>
      </c>
      <c r="G478" s="55">
        <v>5.8999999999999997E-2</v>
      </c>
      <c r="H478" s="55">
        <v>9.8000000000000004E-2</v>
      </c>
      <c r="I478" s="55" t="s">
        <v>130</v>
      </c>
      <c r="J478" s="55" t="s">
        <v>130</v>
      </c>
      <c r="K478" s="55" t="s">
        <v>130</v>
      </c>
      <c r="L478" s="55" t="s">
        <v>130</v>
      </c>
      <c r="M478" s="55" t="s">
        <v>130</v>
      </c>
      <c r="N478" s="55" t="s">
        <v>130</v>
      </c>
      <c r="O478" s="55" t="s">
        <v>130</v>
      </c>
      <c r="P478" s="55" t="s">
        <v>175</v>
      </c>
      <c r="W478" s="22"/>
      <c r="X478" s="22"/>
      <c r="Y478" s="22"/>
      <c r="Z478" s="22"/>
      <c r="AA478" s="22"/>
      <c r="AB478" s="2"/>
      <c r="AD478" s="24"/>
      <c r="AE478" s="24"/>
      <c r="AF478" s="24"/>
      <c r="AG478" s="24"/>
      <c r="AH478" s="24"/>
      <c r="AI478" s="24"/>
      <c r="AJ478" s="24"/>
      <c r="AK478" s="24"/>
      <c r="AL478" s="24"/>
      <c r="AM478" s="24"/>
      <c r="AN478" s="24"/>
    </row>
    <row r="479" spans="1:40" ht="13" x14ac:dyDescent="0.3">
      <c r="A479" t="s">
        <v>132</v>
      </c>
      <c r="B479" s="5">
        <v>1.65</v>
      </c>
      <c r="C479" s="5">
        <f t="shared" si="8"/>
        <v>31.65</v>
      </c>
      <c r="D479" t="s">
        <v>130</v>
      </c>
      <c r="E479" t="s">
        <v>130</v>
      </c>
      <c r="F479" s="55">
        <v>2.1999999999999999E-2</v>
      </c>
      <c r="G479" s="55">
        <v>5.8999999999999997E-2</v>
      </c>
      <c r="H479" s="55">
        <v>9.8000000000000004E-2</v>
      </c>
      <c r="I479" s="55" t="s">
        <v>130</v>
      </c>
      <c r="J479" s="55" t="s">
        <v>130</v>
      </c>
      <c r="K479" s="55" t="s">
        <v>130</v>
      </c>
      <c r="L479" s="55" t="s">
        <v>130</v>
      </c>
      <c r="M479" s="55" t="s">
        <v>130</v>
      </c>
      <c r="N479" s="55" t="s">
        <v>130</v>
      </c>
      <c r="O479" s="55" t="s">
        <v>130</v>
      </c>
      <c r="P479" s="55" t="s">
        <v>175</v>
      </c>
      <c r="W479" s="22"/>
      <c r="X479" s="22"/>
      <c r="Y479" s="22"/>
      <c r="Z479" s="22"/>
      <c r="AA479" s="22"/>
      <c r="AB479" s="2"/>
      <c r="AD479" s="24"/>
      <c r="AE479" s="24"/>
      <c r="AF479" s="24"/>
      <c r="AG479" s="24"/>
      <c r="AH479" s="24"/>
      <c r="AI479" s="24"/>
      <c r="AJ479" s="24"/>
      <c r="AK479" s="24"/>
      <c r="AL479" s="24"/>
      <c r="AM479" s="24"/>
      <c r="AN479" s="24"/>
    </row>
    <row r="480" spans="1:40" ht="13" x14ac:dyDescent="0.3">
      <c r="A480" t="s">
        <v>132</v>
      </c>
      <c r="B480" s="5">
        <v>1.66</v>
      </c>
      <c r="C480" s="5">
        <f t="shared" si="8"/>
        <v>31.66</v>
      </c>
      <c r="D480" t="s">
        <v>130</v>
      </c>
      <c r="E480" t="s">
        <v>130</v>
      </c>
      <c r="F480" s="55">
        <v>2.1999999999999999E-2</v>
      </c>
      <c r="G480" s="55">
        <v>5.8999999999999997E-2</v>
      </c>
      <c r="H480" s="55">
        <v>9.8000000000000004E-2</v>
      </c>
      <c r="I480" s="55" t="s">
        <v>130</v>
      </c>
      <c r="J480" s="55" t="s">
        <v>130</v>
      </c>
      <c r="K480" s="55" t="s">
        <v>130</v>
      </c>
      <c r="L480" s="55" t="s">
        <v>130</v>
      </c>
      <c r="M480" s="55" t="s">
        <v>130</v>
      </c>
      <c r="N480" s="55" t="s">
        <v>130</v>
      </c>
      <c r="O480" s="55" t="s">
        <v>130</v>
      </c>
      <c r="P480" s="55" t="s">
        <v>175</v>
      </c>
      <c r="W480" s="22"/>
      <c r="X480" s="22"/>
      <c r="Y480" s="22"/>
      <c r="Z480" s="22"/>
      <c r="AA480" s="22"/>
      <c r="AB480" s="2"/>
      <c r="AD480" s="24"/>
      <c r="AE480" s="24"/>
      <c r="AF480" s="24"/>
      <c r="AG480" s="24"/>
      <c r="AH480" s="24"/>
      <c r="AI480" s="24"/>
      <c r="AJ480" s="24"/>
      <c r="AK480" s="24"/>
      <c r="AL480" s="24"/>
      <c r="AM480" s="24"/>
      <c r="AN480" s="24"/>
    </row>
    <row r="481" spans="1:40" ht="13" x14ac:dyDescent="0.3">
      <c r="A481" t="s">
        <v>132</v>
      </c>
      <c r="B481" s="5">
        <v>1.67</v>
      </c>
      <c r="C481" s="5">
        <f t="shared" si="8"/>
        <v>31.67</v>
      </c>
      <c r="D481" t="s">
        <v>130</v>
      </c>
      <c r="E481" t="s">
        <v>130</v>
      </c>
      <c r="F481" s="55">
        <v>2.1999999999999999E-2</v>
      </c>
      <c r="G481" s="55">
        <v>5.8999999999999997E-2</v>
      </c>
      <c r="H481" s="55">
        <v>9.8000000000000004E-2</v>
      </c>
      <c r="I481" s="55" t="s">
        <v>130</v>
      </c>
      <c r="J481" s="55" t="s">
        <v>130</v>
      </c>
      <c r="K481" s="55" t="s">
        <v>130</v>
      </c>
      <c r="L481" s="55" t="s">
        <v>130</v>
      </c>
      <c r="M481" s="55" t="s">
        <v>130</v>
      </c>
      <c r="N481" s="55" t="s">
        <v>130</v>
      </c>
      <c r="O481" s="55" t="s">
        <v>130</v>
      </c>
      <c r="P481" s="55" t="s">
        <v>175</v>
      </c>
      <c r="W481" s="22"/>
      <c r="X481" s="22"/>
      <c r="Y481" s="22"/>
      <c r="Z481" s="22"/>
      <c r="AA481" s="22"/>
      <c r="AB481" s="2"/>
      <c r="AD481" s="24"/>
      <c r="AE481" s="24"/>
      <c r="AF481" s="24"/>
      <c r="AG481" s="24"/>
      <c r="AH481" s="24"/>
      <c r="AI481" s="24"/>
      <c r="AJ481" s="24"/>
      <c r="AK481" s="24"/>
      <c r="AL481" s="24"/>
      <c r="AM481" s="24"/>
      <c r="AN481" s="24"/>
    </row>
    <row r="482" spans="1:40" ht="13" x14ac:dyDescent="0.3">
      <c r="A482" t="s">
        <v>132</v>
      </c>
      <c r="B482" s="5">
        <v>1.68</v>
      </c>
      <c r="C482" s="5">
        <f t="shared" si="8"/>
        <v>31.68</v>
      </c>
      <c r="D482" t="s">
        <v>130</v>
      </c>
      <c r="E482" t="s">
        <v>130</v>
      </c>
      <c r="F482" s="55">
        <v>2.1999999999999999E-2</v>
      </c>
      <c r="G482" s="55">
        <v>5.8999999999999997E-2</v>
      </c>
      <c r="H482" s="55">
        <v>9.8000000000000004E-2</v>
      </c>
      <c r="I482" s="55" t="s">
        <v>130</v>
      </c>
      <c r="J482" s="55" t="s">
        <v>130</v>
      </c>
      <c r="K482" s="55" t="s">
        <v>130</v>
      </c>
      <c r="L482" s="55" t="s">
        <v>130</v>
      </c>
      <c r="M482" s="55" t="s">
        <v>130</v>
      </c>
      <c r="N482" s="55" t="s">
        <v>130</v>
      </c>
      <c r="O482" s="55" t="s">
        <v>130</v>
      </c>
      <c r="P482" s="55" t="s">
        <v>175</v>
      </c>
      <c r="W482" s="22"/>
      <c r="X482" s="22"/>
      <c r="Y482" s="22"/>
      <c r="Z482" s="22"/>
      <c r="AA482" s="22"/>
      <c r="AB482" s="2"/>
      <c r="AD482" s="24"/>
      <c r="AE482" s="24"/>
      <c r="AF482" s="24"/>
      <c r="AG482" s="24"/>
      <c r="AH482" s="24"/>
      <c r="AI482" s="24"/>
      <c r="AJ482" s="24"/>
      <c r="AK482" s="24"/>
      <c r="AL482" s="24"/>
      <c r="AM482" s="24"/>
      <c r="AN482" s="24"/>
    </row>
    <row r="483" spans="1:40" ht="13" x14ac:dyDescent="0.3">
      <c r="A483" t="s">
        <v>132</v>
      </c>
      <c r="B483" s="5">
        <v>1.69</v>
      </c>
      <c r="C483" s="5">
        <f t="shared" si="8"/>
        <v>31.69</v>
      </c>
      <c r="D483" t="s">
        <v>130</v>
      </c>
      <c r="E483" t="s">
        <v>130</v>
      </c>
      <c r="F483" s="55">
        <v>2.1999999999999999E-2</v>
      </c>
      <c r="G483" s="55">
        <v>5.8999999999999997E-2</v>
      </c>
      <c r="H483" s="55">
        <v>9.8000000000000004E-2</v>
      </c>
      <c r="I483" s="55" t="s">
        <v>130</v>
      </c>
      <c r="J483" s="55" t="s">
        <v>130</v>
      </c>
      <c r="K483" s="55" t="s">
        <v>130</v>
      </c>
      <c r="L483" s="55" t="s">
        <v>130</v>
      </c>
      <c r="M483" s="55" t="s">
        <v>130</v>
      </c>
      <c r="N483" s="55" t="s">
        <v>130</v>
      </c>
      <c r="O483" s="55" t="s">
        <v>130</v>
      </c>
      <c r="P483" s="55" t="s">
        <v>175</v>
      </c>
      <c r="W483" s="22"/>
      <c r="X483" s="22"/>
      <c r="Y483" s="22"/>
      <c r="Z483" s="22"/>
      <c r="AA483" s="22"/>
      <c r="AB483" s="2"/>
      <c r="AD483" s="24"/>
      <c r="AE483" s="24"/>
      <c r="AF483" s="24"/>
      <c r="AG483" s="24"/>
      <c r="AH483" s="24"/>
      <c r="AI483" s="24"/>
      <c r="AJ483" s="24"/>
      <c r="AK483" s="24"/>
      <c r="AL483" s="24"/>
      <c r="AM483" s="24"/>
      <c r="AN483" s="24"/>
    </row>
    <row r="484" spans="1:40" ht="13" x14ac:dyDescent="0.3">
      <c r="A484" t="s">
        <v>132</v>
      </c>
      <c r="B484" s="5">
        <v>1.7</v>
      </c>
      <c r="C484" s="5">
        <f t="shared" si="8"/>
        <v>31.7</v>
      </c>
      <c r="D484" t="s">
        <v>130</v>
      </c>
      <c r="E484" t="s">
        <v>130</v>
      </c>
      <c r="F484" s="55">
        <v>2.1999999999999999E-2</v>
      </c>
      <c r="G484" s="55">
        <v>5.8999999999999997E-2</v>
      </c>
      <c r="H484" s="55">
        <v>9.8000000000000004E-2</v>
      </c>
      <c r="I484" s="55" t="s">
        <v>130</v>
      </c>
      <c r="J484" s="55" t="s">
        <v>130</v>
      </c>
      <c r="K484" s="55" t="s">
        <v>130</v>
      </c>
      <c r="L484" s="55" t="s">
        <v>130</v>
      </c>
      <c r="M484" s="55" t="s">
        <v>130</v>
      </c>
      <c r="N484" s="55" t="s">
        <v>130</v>
      </c>
      <c r="O484" s="55" t="s">
        <v>130</v>
      </c>
      <c r="P484" s="55" t="s">
        <v>175</v>
      </c>
      <c r="W484" s="22"/>
      <c r="X484" s="22"/>
      <c r="Y484" s="22"/>
      <c r="Z484" s="22"/>
      <c r="AA484" s="22"/>
      <c r="AB484" s="2"/>
      <c r="AD484" s="24"/>
      <c r="AE484" s="24"/>
      <c r="AF484" s="24"/>
      <c r="AG484" s="24"/>
      <c r="AH484" s="24"/>
      <c r="AI484" s="24"/>
      <c r="AJ484" s="24"/>
      <c r="AK484" s="24"/>
      <c r="AL484" s="24"/>
      <c r="AM484" s="24"/>
      <c r="AN484" s="24"/>
    </row>
    <row r="485" spans="1:40" ht="13" x14ac:dyDescent="0.3">
      <c r="A485" t="s">
        <v>132</v>
      </c>
      <c r="B485" s="5">
        <v>1.71</v>
      </c>
      <c r="C485" s="5">
        <f t="shared" si="8"/>
        <v>31.71</v>
      </c>
      <c r="D485" t="s">
        <v>130</v>
      </c>
      <c r="E485" t="s">
        <v>130</v>
      </c>
      <c r="F485" s="55">
        <v>2.1999999999999999E-2</v>
      </c>
      <c r="G485" s="55">
        <v>5.8999999999999997E-2</v>
      </c>
      <c r="H485" s="55">
        <v>9.8000000000000004E-2</v>
      </c>
      <c r="I485" s="55" t="s">
        <v>130</v>
      </c>
      <c r="J485" s="55" t="s">
        <v>130</v>
      </c>
      <c r="K485" s="55" t="s">
        <v>130</v>
      </c>
      <c r="L485" s="55" t="s">
        <v>130</v>
      </c>
      <c r="M485" s="55" t="s">
        <v>130</v>
      </c>
      <c r="N485" s="55" t="s">
        <v>130</v>
      </c>
      <c r="O485" s="55" t="s">
        <v>130</v>
      </c>
      <c r="P485" s="55" t="s">
        <v>175</v>
      </c>
      <c r="W485" s="22"/>
      <c r="X485" s="22"/>
      <c r="Y485" s="22"/>
      <c r="Z485" s="22"/>
      <c r="AA485" s="22"/>
      <c r="AB485" s="2"/>
      <c r="AD485" s="24"/>
      <c r="AE485" s="24"/>
      <c r="AF485" s="24"/>
      <c r="AG485" s="24"/>
      <c r="AH485" s="24"/>
      <c r="AI485" s="24"/>
      <c r="AJ485" s="24"/>
      <c r="AK485" s="24"/>
      <c r="AL485" s="24"/>
      <c r="AM485" s="24"/>
      <c r="AN485" s="24"/>
    </row>
    <row r="486" spans="1:40" ht="13" x14ac:dyDescent="0.3">
      <c r="A486" t="s">
        <v>132</v>
      </c>
      <c r="B486" s="5">
        <v>1.72</v>
      </c>
      <c r="C486" s="5">
        <f t="shared" si="8"/>
        <v>31.72</v>
      </c>
      <c r="D486" t="s">
        <v>130</v>
      </c>
      <c r="E486" t="s">
        <v>130</v>
      </c>
      <c r="F486" s="55">
        <v>2.1999999999999999E-2</v>
      </c>
      <c r="G486" s="55">
        <v>5.8999999999999997E-2</v>
      </c>
      <c r="H486" s="55">
        <v>9.8000000000000004E-2</v>
      </c>
      <c r="I486" s="55" t="s">
        <v>130</v>
      </c>
      <c r="J486" s="55" t="s">
        <v>130</v>
      </c>
      <c r="K486" s="55" t="s">
        <v>130</v>
      </c>
      <c r="L486" s="55" t="s">
        <v>130</v>
      </c>
      <c r="M486" s="55" t="s">
        <v>130</v>
      </c>
      <c r="N486" s="55" t="s">
        <v>130</v>
      </c>
      <c r="O486" s="55" t="s">
        <v>130</v>
      </c>
      <c r="P486" s="55" t="s">
        <v>175</v>
      </c>
      <c r="W486" s="22"/>
      <c r="X486" s="22"/>
      <c r="Y486" s="22"/>
      <c r="Z486" s="22"/>
      <c r="AA486" s="22"/>
      <c r="AB486" s="2"/>
      <c r="AD486" s="24"/>
      <c r="AE486" s="24"/>
      <c r="AF486" s="24"/>
      <c r="AG486" s="24"/>
      <c r="AH486" s="24"/>
      <c r="AI486" s="24"/>
      <c r="AJ486" s="24"/>
      <c r="AK486" s="24"/>
      <c r="AL486" s="24"/>
      <c r="AM486" s="24"/>
      <c r="AN486" s="24"/>
    </row>
    <row r="487" spans="1:40" ht="13" x14ac:dyDescent="0.3">
      <c r="A487" t="s">
        <v>132</v>
      </c>
      <c r="B487" s="5">
        <v>1.73</v>
      </c>
      <c r="C487" s="5">
        <f t="shared" si="8"/>
        <v>31.73</v>
      </c>
      <c r="D487" t="s">
        <v>130</v>
      </c>
      <c r="E487" t="s">
        <v>130</v>
      </c>
      <c r="F487" s="55">
        <v>2.1999999999999999E-2</v>
      </c>
      <c r="G487" s="55">
        <v>5.8999999999999997E-2</v>
      </c>
      <c r="H487" s="55">
        <v>9.8000000000000004E-2</v>
      </c>
      <c r="I487" s="55" t="s">
        <v>130</v>
      </c>
      <c r="J487" s="55" t="s">
        <v>130</v>
      </c>
      <c r="K487" s="55" t="s">
        <v>130</v>
      </c>
      <c r="L487" s="55" t="s">
        <v>130</v>
      </c>
      <c r="M487" s="55" t="s">
        <v>130</v>
      </c>
      <c r="N487" s="55" t="s">
        <v>130</v>
      </c>
      <c r="O487" s="55" t="s">
        <v>130</v>
      </c>
      <c r="P487" s="55" t="s">
        <v>175</v>
      </c>
      <c r="W487" s="22"/>
      <c r="X487" s="22"/>
      <c r="Y487" s="22"/>
      <c r="Z487" s="22"/>
      <c r="AA487" s="22"/>
      <c r="AB487" s="2"/>
      <c r="AD487" s="24"/>
      <c r="AE487" s="24"/>
      <c r="AF487" s="24"/>
      <c r="AG487" s="24"/>
      <c r="AH487" s="24"/>
      <c r="AI487" s="24"/>
      <c r="AJ487" s="24"/>
      <c r="AK487" s="24"/>
      <c r="AL487" s="24"/>
      <c r="AM487" s="24"/>
      <c r="AN487" s="24"/>
    </row>
    <row r="488" spans="1:40" ht="13" x14ac:dyDescent="0.3">
      <c r="A488" t="s">
        <v>132</v>
      </c>
      <c r="B488" s="5">
        <v>1.74</v>
      </c>
      <c r="C488" s="5">
        <f t="shared" si="8"/>
        <v>31.74</v>
      </c>
      <c r="D488" t="s">
        <v>130</v>
      </c>
      <c r="E488" t="s">
        <v>130</v>
      </c>
      <c r="F488" s="55">
        <v>2.1999999999999999E-2</v>
      </c>
      <c r="G488" s="55">
        <v>5.8999999999999997E-2</v>
      </c>
      <c r="H488" s="55">
        <v>9.8000000000000004E-2</v>
      </c>
      <c r="I488" s="55" t="s">
        <v>130</v>
      </c>
      <c r="J488" s="55" t="s">
        <v>130</v>
      </c>
      <c r="K488" s="55" t="s">
        <v>130</v>
      </c>
      <c r="L488" s="55" t="s">
        <v>130</v>
      </c>
      <c r="M488" s="55" t="s">
        <v>130</v>
      </c>
      <c r="N488" s="55" t="s">
        <v>130</v>
      </c>
      <c r="O488" s="55" t="s">
        <v>130</v>
      </c>
      <c r="P488" s="55" t="s">
        <v>175</v>
      </c>
      <c r="W488" s="22"/>
      <c r="X488" s="22"/>
      <c r="Y488" s="22"/>
      <c r="Z488" s="22"/>
      <c r="AA488" s="22"/>
      <c r="AB488" s="2"/>
      <c r="AD488" s="24"/>
      <c r="AE488" s="24"/>
      <c r="AF488" s="24"/>
      <c r="AG488" s="24"/>
      <c r="AH488" s="24"/>
      <c r="AI488" s="24"/>
      <c r="AJ488" s="24"/>
      <c r="AK488" s="24"/>
      <c r="AL488" s="24"/>
      <c r="AM488" s="24"/>
      <c r="AN488" s="24"/>
    </row>
    <row r="489" spans="1:40" ht="13" x14ac:dyDescent="0.3">
      <c r="A489" t="s">
        <v>132</v>
      </c>
      <c r="B489" s="5">
        <v>1.75</v>
      </c>
      <c r="C489" s="5">
        <f t="shared" si="8"/>
        <v>31.75</v>
      </c>
      <c r="D489" t="s">
        <v>130</v>
      </c>
      <c r="E489" t="s">
        <v>130</v>
      </c>
      <c r="F489" s="55">
        <v>2.1999999999999999E-2</v>
      </c>
      <c r="G489" s="55">
        <v>5.8999999999999997E-2</v>
      </c>
      <c r="H489" s="55">
        <v>9.8000000000000004E-2</v>
      </c>
      <c r="I489" s="55" t="s">
        <v>130</v>
      </c>
      <c r="J489" s="55" t="s">
        <v>130</v>
      </c>
      <c r="K489" s="55" t="s">
        <v>130</v>
      </c>
      <c r="L489" s="55" t="s">
        <v>130</v>
      </c>
      <c r="M489" s="55" t="s">
        <v>130</v>
      </c>
      <c r="N489" s="55" t="s">
        <v>130</v>
      </c>
      <c r="O489" s="55" t="s">
        <v>130</v>
      </c>
      <c r="P489" s="55" t="s">
        <v>175</v>
      </c>
      <c r="W489" s="22"/>
      <c r="X489" s="22"/>
      <c r="Y489" s="22"/>
      <c r="Z489" s="22"/>
      <c r="AA489" s="22"/>
      <c r="AB489" s="2"/>
      <c r="AD489" s="24"/>
      <c r="AE489" s="24"/>
      <c r="AF489" s="24"/>
      <c r="AG489" s="24"/>
      <c r="AH489" s="24"/>
      <c r="AI489" s="24"/>
      <c r="AJ489" s="24"/>
      <c r="AK489" s="24"/>
      <c r="AL489" s="24"/>
      <c r="AM489" s="24"/>
      <c r="AN489" s="24"/>
    </row>
    <row r="490" spans="1:40" ht="13" x14ac:dyDescent="0.3">
      <c r="A490" t="s">
        <v>132</v>
      </c>
      <c r="B490" s="5">
        <v>1.76</v>
      </c>
      <c r="C490" s="5">
        <f t="shared" si="8"/>
        <v>31.76</v>
      </c>
      <c r="D490" t="s">
        <v>130</v>
      </c>
      <c r="E490" t="s">
        <v>130</v>
      </c>
      <c r="F490" s="55">
        <v>2.1999999999999999E-2</v>
      </c>
      <c r="G490" s="55">
        <v>5.8999999999999997E-2</v>
      </c>
      <c r="H490" s="55">
        <v>9.8000000000000004E-2</v>
      </c>
      <c r="I490" s="55" t="s">
        <v>130</v>
      </c>
      <c r="J490" s="55" t="s">
        <v>130</v>
      </c>
      <c r="K490" s="55" t="s">
        <v>130</v>
      </c>
      <c r="L490" s="55" t="s">
        <v>130</v>
      </c>
      <c r="M490" s="55" t="s">
        <v>130</v>
      </c>
      <c r="N490" s="55" t="s">
        <v>130</v>
      </c>
      <c r="O490" s="55" t="s">
        <v>130</v>
      </c>
      <c r="P490" s="55" t="s">
        <v>175</v>
      </c>
      <c r="W490" s="22"/>
      <c r="X490" s="22"/>
      <c r="Y490" s="22"/>
      <c r="Z490" s="22"/>
      <c r="AA490" s="22"/>
      <c r="AB490" s="2"/>
      <c r="AD490" s="24"/>
      <c r="AE490" s="24"/>
      <c r="AF490" s="24"/>
      <c r="AG490" s="24"/>
      <c r="AH490" s="24"/>
      <c r="AI490" s="24"/>
      <c r="AJ490" s="24"/>
      <c r="AK490" s="24"/>
      <c r="AL490" s="24"/>
      <c r="AM490" s="24"/>
      <c r="AN490" s="24"/>
    </row>
    <row r="491" spans="1:40" ht="13" x14ac:dyDescent="0.3">
      <c r="A491" t="s">
        <v>132</v>
      </c>
      <c r="B491" s="5">
        <v>1.77</v>
      </c>
      <c r="C491" s="5">
        <f t="shared" si="8"/>
        <v>31.77</v>
      </c>
      <c r="D491" t="s">
        <v>130</v>
      </c>
      <c r="E491" t="s">
        <v>130</v>
      </c>
      <c r="F491" s="55">
        <v>2.1999999999999999E-2</v>
      </c>
      <c r="G491" s="55">
        <v>5.8999999999999997E-2</v>
      </c>
      <c r="H491" s="55">
        <v>9.8000000000000004E-2</v>
      </c>
      <c r="I491" s="55" t="s">
        <v>130</v>
      </c>
      <c r="J491" s="55" t="s">
        <v>130</v>
      </c>
      <c r="K491" s="55" t="s">
        <v>130</v>
      </c>
      <c r="L491" s="55" t="s">
        <v>130</v>
      </c>
      <c r="M491" s="55" t="s">
        <v>130</v>
      </c>
      <c r="N491" s="55" t="s">
        <v>130</v>
      </c>
      <c r="O491" s="55" t="s">
        <v>130</v>
      </c>
      <c r="P491" s="55" t="s">
        <v>175</v>
      </c>
      <c r="W491" s="22"/>
      <c r="X491" s="22"/>
      <c r="Y491" s="22"/>
      <c r="Z491" s="22"/>
      <c r="AA491" s="22"/>
      <c r="AB491" s="2"/>
      <c r="AD491" s="24"/>
      <c r="AE491" s="24"/>
      <c r="AF491" s="24"/>
      <c r="AG491" s="24"/>
      <c r="AH491" s="24"/>
      <c r="AI491" s="24"/>
      <c r="AJ491" s="24"/>
      <c r="AK491" s="24"/>
      <c r="AL491" s="24"/>
      <c r="AM491" s="24"/>
      <c r="AN491" s="24"/>
    </row>
    <row r="492" spans="1:40" ht="13" x14ac:dyDescent="0.3">
      <c r="A492" t="s">
        <v>132</v>
      </c>
      <c r="B492" s="5">
        <v>1.78</v>
      </c>
      <c r="C492" s="5">
        <f t="shared" si="8"/>
        <v>31.78</v>
      </c>
      <c r="D492" t="s">
        <v>130</v>
      </c>
      <c r="E492" t="s">
        <v>130</v>
      </c>
      <c r="F492" s="55">
        <v>2.1999999999999999E-2</v>
      </c>
      <c r="G492" s="55">
        <v>5.8999999999999997E-2</v>
      </c>
      <c r="H492" s="55">
        <v>9.8000000000000004E-2</v>
      </c>
      <c r="I492" s="55" t="s">
        <v>130</v>
      </c>
      <c r="J492" s="55" t="s">
        <v>130</v>
      </c>
      <c r="K492" s="55" t="s">
        <v>130</v>
      </c>
      <c r="L492" s="55" t="s">
        <v>130</v>
      </c>
      <c r="M492" s="55" t="s">
        <v>130</v>
      </c>
      <c r="N492" s="55" t="s">
        <v>130</v>
      </c>
      <c r="O492" s="55" t="s">
        <v>130</v>
      </c>
      <c r="P492" s="55" t="s">
        <v>175</v>
      </c>
      <c r="W492" s="22"/>
      <c r="X492" s="22"/>
      <c r="Y492" s="22"/>
      <c r="Z492" s="22"/>
      <c r="AA492" s="22"/>
      <c r="AB492" s="2"/>
      <c r="AD492" s="24"/>
      <c r="AE492" s="24"/>
      <c r="AF492" s="24"/>
      <c r="AG492" s="24"/>
      <c r="AH492" s="24"/>
      <c r="AI492" s="24"/>
      <c r="AJ492" s="24"/>
      <c r="AK492" s="24"/>
      <c r="AL492" s="24"/>
      <c r="AM492" s="24"/>
      <c r="AN492" s="24"/>
    </row>
    <row r="493" spans="1:40" ht="13" x14ac:dyDescent="0.3">
      <c r="A493" t="s">
        <v>132</v>
      </c>
      <c r="B493" s="5">
        <v>1.79</v>
      </c>
      <c r="C493" s="5">
        <f t="shared" si="8"/>
        <v>31.79</v>
      </c>
      <c r="D493" t="s">
        <v>130</v>
      </c>
      <c r="E493" t="s">
        <v>130</v>
      </c>
      <c r="F493" s="55">
        <v>2.1999999999999999E-2</v>
      </c>
      <c r="G493" s="55">
        <v>5.8999999999999997E-2</v>
      </c>
      <c r="H493" s="55">
        <v>9.8000000000000004E-2</v>
      </c>
      <c r="I493" s="55" t="s">
        <v>130</v>
      </c>
      <c r="J493" s="55" t="s">
        <v>130</v>
      </c>
      <c r="K493" s="55" t="s">
        <v>130</v>
      </c>
      <c r="L493" s="55" t="s">
        <v>130</v>
      </c>
      <c r="M493" s="55" t="s">
        <v>130</v>
      </c>
      <c r="N493" s="55" t="s">
        <v>130</v>
      </c>
      <c r="O493" s="55" t="s">
        <v>130</v>
      </c>
      <c r="P493" s="55" t="s">
        <v>175</v>
      </c>
      <c r="W493" s="22"/>
      <c r="X493" s="22"/>
      <c r="Y493" s="22"/>
      <c r="Z493" s="22"/>
      <c r="AA493" s="22"/>
      <c r="AB493" s="2"/>
      <c r="AD493" s="24"/>
      <c r="AE493" s="24"/>
      <c r="AF493" s="24"/>
      <c r="AG493" s="24"/>
      <c r="AH493" s="24"/>
      <c r="AI493" s="24"/>
      <c r="AJ493" s="24"/>
      <c r="AK493" s="24"/>
      <c r="AL493" s="24"/>
      <c r="AM493" s="24"/>
      <c r="AN493" s="24"/>
    </row>
    <row r="494" spans="1:40" ht="13" x14ac:dyDescent="0.3">
      <c r="A494" t="s">
        <v>132</v>
      </c>
      <c r="B494" s="5">
        <v>1.8</v>
      </c>
      <c r="C494" s="5">
        <f t="shared" si="8"/>
        <v>31.8</v>
      </c>
      <c r="D494" t="s">
        <v>130</v>
      </c>
      <c r="E494" t="s">
        <v>130</v>
      </c>
      <c r="F494" s="55">
        <v>2.1999999999999999E-2</v>
      </c>
      <c r="G494" s="55">
        <v>5.8999999999999997E-2</v>
      </c>
      <c r="H494" s="55">
        <v>9.8000000000000004E-2</v>
      </c>
      <c r="I494" s="55" t="s">
        <v>130</v>
      </c>
      <c r="J494" s="55" t="s">
        <v>130</v>
      </c>
      <c r="K494" s="55" t="s">
        <v>130</v>
      </c>
      <c r="L494" s="55" t="s">
        <v>130</v>
      </c>
      <c r="M494" s="55" t="s">
        <v>130</v>
      </c>
      <c r="N494" s="55" t="s">
        <v>130</v>
      </c>
      <c r="O494" s="55" t="s">
        <v>130</v>
      </c>
      <c r="P494" s="55" t="s">
        <v>175</v>
      </c>
      <c r="W494" s="22"/>
      <c r="X494" s="22"/>
      <c r="Y494" s="22"/>
      <c r="Z494" s="22"/>
      <c r="AA494" s="22"/>
      <c r="AB494" s="2"/>
      <c r="AD494" s="24"/>
      <c r="AE494" s="24"/>
      <c r="AF494" s="24"/>
      <c r="AG494" s="24"/>
      <c r="AH494" s="24"/>
      <c r="AI494" s="24"/>
      <c r="AJ494" s="24"/>
      <c r="AK494" s="24"/>
      <c r="AL494" s="24"/>
      <c r="AM494" s="24"/>
      <c r="AN494" s="24"/>
    </row>
    <row r="495" spans="1:40" ht="13" x14ac:dyDescent="0.3">
      <c r="A495" t="s">
        <v>132</v>
      </c>
      <c r="B495" s="5">
        <v>1.81</v>
      </c>
      <c r="C495" s="5">
        <f t="shared" ref="C495:C558" si="9">VALUE(SUBSTITUTE(3&amp;B495," ",""))</f>
        <v>31.81</v>
      </c>
      <c r="D495" t="s">
        <v>130</v>
      </c>
      <c r="E495" t="s">
        <v>130</v>
      </c>
      <c r="F495" s="55">
        <v>2.1999999999999999E-2</v>
      </c>
      <c r="G495" s="55">
        <v>5.8999999999999997E-2</v>
      </c>
      <c r="H495" s="55">
        <v>9.8000000000000004E-2</v>
      </c>
      <c r="I495" s="55" t="s">
        <v>130</v>
      </c>
      <c r="J495" s="55" t="s">
        <v>130</v>
      </c>
      <c r="K495" s="55" t="s">
        <v>130</v>
      </c>
      <c r="L495" s="55" t="s">
        <v>130</v>
      </c>
      <c r="M495" s="55" t="s">
        <v>130</v>
      </c>
      <c r="N495" s="55" t="s">
        <v>130</v>
      </c>
      <c r="O495" s="55" t="s">
        <v>130</v>
      </c>
      <c r="P495" s="55" t="s">
        <v>175</v>
      </c>
      <c r="W495" s="22"/>
      <c r="X495" s="22"/>
      <c r="Y495" s="22"/>
      <c r="Z495" s="22"/>
      <c r="AA495" s="22"/>
      <c r="AB495" s="2"/>
      <c r="AD495" s="24"/>
      <c r="AE495" s="24"/>
      <c r="AF495" s="24"/>
      <c r="AG495" s="24"/>
      <c r="AH495" s="24"/>
      <c r="AI495" s="24"/>
      <c r="AJ495" s="24"/>
      <c r="AK495" s="24"/>
      <c r="AL495" s="24"/>
      <c r="AM495" s="24"/>
      <c r="AN495" s="24"/>
    </row>
    <row r="496" spans="1:40" ht="13" x14ac:dyDescent="0.3">
      <c r="A496" t="s">
        <v>132</v>
      </c>
      <c r="B496" s="5">
        <v>1.82</v>
      </c>
      <c r="C496" s="5">
        <f t="shared" si="9"/>
        <v>31.82</v>
      </c>
      <c r="D496" t="s">
        <v>130</v>
      </c>
      <c r="E496" t="s">
        <v>130</v>
      </c>
      <c r="F496" s="55">
        <v>2.1999999999999999E-2</v>
      </c>
      <c r="G496" s="55">
        <v>5.8999999999999997E-2</v>
      </c>
      <c r="H496" s="55">
        <v>9.8000000000000004E-2</v>
      </c>
      <c r="I496" s="55" t="s">
        <v>130</v>
      </c>
      <c r="J496" s="55" t="s">
        <v>130</v>
      </c>
      <c r="K496" s="55" t="s">
        <v>130</v>
      </c>
      <c r="L496" s="55" t="s">
        <v>130</v>
      </c>
      <c r="M496" s="55" t="s">
        <v>130</v>
      </c>
      <c r="N496" s="55" t="s">
        <v>130</v>
      </c>
      <c r="O496" s="55" t="s">
        <v>130</v>
      </c>
      <c r="P496" s="55" t="s">
        <v>175</v>
      </c>
      <c r="W496" s="22"/>
      <c r="X496" s="22"/>
      <c r="Y496" s="22"/>
      <c r="Z496" s="22"/>
      <c r="AA496" s="22"/>
      <c r="AB496" s="2"/>
      <c r="AD496" s="24"/>
      <c r="AE496" s="24"/>
      <c r="AF496" s="24"/>
      <c r="AG496" s="24"/>
      <c r="AH496" s="24"/>
      <c r="AI496" s="24"/>
      <c r="AJ496" s="24"/>
      <c r="AK496" s="24"/>
      <c r="AL496" s="24"/>
      <c r="AM496" s="24"/>
      <c r="AN496" s="24"/>
    </row>
    <row r="497" spans="1:40" ht="13" x14ac:dyDescent="0.3">
      <c r="A497" t="s">
        <v>132</v>
      </c>
      <c r="B497" s="5">
        <v>1.83</v>
      </c>
      <c r="C497" s="5">
        <f t="shared" si="9"/>
        <v>31.83</v>
      </c>
      <c r="D497" t="s">
        <v>130</v>
      </c>
      <c r="E497" t="s">
        <v>130</v>
      </c>
      <c r="F497" s="55">
        <v>2.1999999999999999E-2</v>
      </c>
      <c r="G497" s="55">
        <v>5.8999999999999997E-2</v>
      </c>
      <c r="H497" s="55">
        <v>9.8000000000000004E-2</v>
      </c>
      <c r="I497" s="55" t="s">
        <v>130</v>
      </c>
      <c r="J497" s="55" t="s">
        <v>130</v>
      </c>
      <c r="K497" s="55" t="s">
        <v>130</v>
      </c>
      <c r="L497" s="55" t="s">
        <v>130</v>
      </c>
      <c r="M497" s="55" t="s">
        <v>130</v>
      </c>
      <c r="N497" s="55" t="s">
        <v>130</v>
      </c>
      <c r="O497" s="55" t="s">
        <v>130</v>
      </c>
      <c r="P497" s="55" t="s">
        <v>175</v>
      </c>
      <c r="W497" s="22"/>
      <c r="X497" s="22"/>
      <c r="Y497" s="22"/>
      <c r="Z497" s="22"/>
      <c r="AA497" s="22"/>
      <c r="AB497" s="2"/>
      <c r="AD497" s="24"/>
      <c r="AE497" s="24"/>
      <c r="AF497" s="24"/>
      <c r="AG497" s="24"/>
      <c r="AH497" s="24"/>
      <c r="AI497" s="24"/>
      <c r="AJ497" s="24"/>
      <c r="AK497" s="24"/>
      <c r="AL497" s="24"/>
      <c r="AM497" s="24"/>
      <c r="AN497" s="24"/>
    </row>
    <row r="498" spans="1:40" ht="13" x14ac:dyDescent="0.3">
      <c r="A498" t="s">
        <v>132</v>
      </c>
      <c r="B498" s="5">
        <v>1.84</v>
      </c>
      <c r="C498" s="5">
        <f t="shared" si="9"/>
        <v>31.84</v>
      </c>
      <c r="D498" t="s">
        <v>130</v>
      </c>
      <c r="E498" t="s">
        <v>130</v>
      </c>
      <c r="F498" s="55">
        <v>2.1999999999999999E-2</v>
      </c>
      <c r="G498" s="55">
        <v>5.8999999999999997E-2</v>
      </c>
      <c r="H498" s="55">
        <v>9.8000000000000004E-2</v>
      </c>
      <c r="I498" s="55" t="s">
        <v>130</v>
      </c>
      <c r="J498" s="55" t="s">
        <v>130</v>
      </c>
      <c r="K498" s="55" t="s">
        <v>130</v>
      </c>
      <c r="L498" s="55" t="s">
        <v>130</v>
      </c>
      <c r="M498" s="55" t="s">
        <v>130</v>
      </c>
      <c r="N498" s="55" t="s">
        <v>130</v>
      </c>
      <c r="O498" s="55" t="s">
        <v>130</v>
      </c>
      <c r="P498" s="55" t="s">
        <v>175</v>
      </c>
      <c r="W498" s="22"/>
      <c r="X498" s="22"/>
      <c r="Y498" s="22"/>
      <c r="Z498" s="22"/>
      <c r="AA498" s="22"/>
      <c r="AB498" s="2"/>
      <c r="AD498" s="24"/>
      <c r="AE498" s="24"/>
      <c r="AF498" s="24"/>
      <c r="AG498" s="24"/>
      <c r="AH498" s="24"/>
      <c r="AI498" s="24"/>
      <c r="AJ498" s="24"/>
      <c r="AK498" s="24"/>
      <c r="AL498" s="24"/>
      <c r="AM498" s="24"/>
      <c r="AN498" s="24"/>
    </row>
    <row r="499" spans="1:40" ht="13" x14ac:dyDescent="0.3">
      <c r="A499" t="s">
        <v>132</v>
      </c>
      <c r="B499" s="5">
        <v>1.85</v>
      </c>
      <c r="C499" s="5">
        <f t="shared" si="9"/>
        <v>31.85</v>
      </c>
      <c r="D499" t="s">
        <v>130</v>
      </c>
      <c r="E499" t="s">
        <v>130</v>
      </c>
      <c r="F499" s="55">
        <v>2.1999999999999999E-2</v>
      </c>
      <c r="G499" s="55">
        <v>5.8999999999999997E-2</v>
      </c>
      <c r="H499" s="55">
        <v>9.8000000000000004E-2</v>
      </c>
      <c r="I499" s="55" t="s">
        <v>130</v>
      </c>
      <c r="J499" s="55" t="s">
        <v>130</v>
      </c>
      <c r="K499" s="55" t="s">
        <v>130</v>
      </c>
      <c r="L499" s="55" t="s">
        <v>130</v>
      </c>
      <c r="M499" s="55" t="s">
        <v>130</v>
      </c>
      <c r="N499" s="55" t="s">
        <v>130</v>
      </c>
      <c r="O499" s="55" t="s">
        <v>130</v>
      </c>
      <c r="P499" s="55" t="s">
        <v>175</v>
      </c>
      <c r="W499" s="22"/>
      <c r="X499" s="22"/>
      <c r="Y499" s="22"/>
      <c r="Z499" s="22"/>
      <c r="AA499" s="22"/>
      <c r="AB499" s="2"/>
      <c r="AD499" s="24"/>
      <c r="AE499" s="24"/>
      <c r="AF499" s="24"/>
      <c r="AG499" s="24"/>
      <c r="AH499" s="24"/>
      <c r="AI499" s="24"/>
      <c r="AJ499" s="24"/>
      <c r="AK499" s="24"/>
      <c r="AL499" s="24"/>
      <c r="AM499" s="24"/>
      <c r="AN499" s="24"/>
    </row>
    <row r="500" spans="1:40" ht="13" x14ac:dyDescent="0.3">
      <c r="A500" t="s">
        <v>132</v>
      </c>
      <c r="B500" s="5">
        <v>1.86</v>
      </c>
      <c r="C500" s="5">
        <f t="shared" si="9"/>
        <v>31.86</v>
      </c>
      <c r="D500" t="s">
        <v>130</v>
      </c>
      <c r="E500" t="s">
        <v>130</v>
      </c>
      <c r="F500" s="55">
        <v>2.1999999999999999E-2</v>
      </c>
      <c r="G500" s="55">
        <v>5.8999999999999997E-2</v>
      </c>
      <c r="H500" s="55">
        <v>9.8000000000000004E-2</v>
      </c>
      <c r="I500" s="55" t="s">
        <v>130</v>
      </c>
      <c r="J500" s="55" t="s">
        <v>130</v>
      </c>
      <c r="K500" s="55" t="s">
        <v>130</v>
      </c>
      <c r="L500" s="55" t="s">
        <v>130</v>
      </c>
      <c r="M500" s="55" t="s">
        <v>130</v>
      </c>
      <c r="N500" s="55" t="s">
        <v>130</v>
      </c>
      <c r="O500" s="55" t="s">
        <v>130</v>
      </c>
      <c r="P500" s="55" t="s">
        <v>175</v>
      </c>
      <c r="W500" s="22"/>
      <c r="X500" s="22"/>
      <c r="Y500" s="22"/>
      <c r="Z500" s="22"/>
      <c r="AA500" s="22"/>
      <c r="AB500" s="2"/>
      <c r="AD500" s="24"/>
      <c r="AE500" s="24"/>
      <c r="AF500" s="24"/>
      <c r="AG500" s="24"/>
      <c r="AH500" s="24"/>
      <c r="AI500" s="24"/>
      <c r="AJ500" s="24"/>
      <c r="AK500" s="24"/>
      <c r="AL500" s="24"/>
      <c r="AM500" s="24"/>
      <c r="AN500" s="24"/>
    </row>
    <row r="501" spans="1:40" ht="13" x14ac:dyDescent="0.3">
      <c r="A501" t="s">
        <v>132</v>
      </c>
      <c r="B501" s="5">
        <v>1.87</v>
      </c>
      <c r="C501" s="5">
        <f t="shared" si="9"/>
        <v>31.87</v>
      </c>
      <c r="D501" t="s">
        <v>130</v>
      </c>
      <c r="E501" t="s">
        <v>130</v>
      </c>
      <c r="F501" s="55">
        <v>2.1999999999999999E-2</v>
      </c>
      <c r="G501" s="55">
        <v>5.8999999999999997E-2</v>
      </c>
      <c r="H501" s="55">
        <v>9.8000000000000004E-2</v>
      </c>
      <c r="I501" s="55" t="s">
        <v>130</v>
      </c>
      <c r="J501" s="55" t="s">
        <v>130</v>
      </c>
      <c r="K501" s="55" t="s">
        <v>130</v>
      </c>
      <c r="L501" s="55" t="s">
        <v>130</v>
      </c>
      <c r="M501" s="55" t="s">
        <v>130</v>
      </c>
      <c r="N501" s="55" t="s">
        <v>130</v>
      </c>
      <c r="O501" s="55" t="s">
        <v>130</v>
      </c>
      <c r="P501" s="55" t="s">
        <v>175</v>
      </c>
      <c r="W501" s="22"/>
      <c r="X501" s="22"/>
      <c r="Y501" s="22"/>
      <c r="Z501" s="22"/>
      <c r="AA501" s="22"/>
      <c r="AB501" s="2"/>
      <c r="AD501" s="24"/>
      <c r="AE501" s="24"/>
      <c r="AF501" s="24"/>
      <c r="AG501" s="24"/>
      <c r="AH501" s="24"/>
      <c r="AI501" s="24"/>
      <c r="AJ501" s="24"/>
      <c r="AK501" s="24"/>
      <c r="AL501" s="24"/>
      <c r="AM501" s="24"/>
      <c r="AN501" s="24"/>
    </row>
    <row r="502" spans="1:40" ht="13" x14ac:dyDescent="0.3">
      <c r="A502" t="s">
        <v>132</v>
      </c>
      <c r="B502" s="5">
        <v>1.88</v>
      </c>
      <c r="C502" s="5">
        <f t="shared" si="9"/>
        <v>31.88</v>
      </c>
      <c r="D502" t="s">
        <v>130</v>
      </c>
      <c r="E502" t="s">
        <v>130</v>
      </c>
      <c r="F502" s="55">
        <v>2.1999999999999999E-2</v>
      </c>
      <c r="G502" s="55">
        <v>5.8999999999999997E-2</v>
      </c>
      <c r="H502" s="55">
        <v>9.8000000000000004E-2</v>
      </c>
      <c r="I502" s="55" t="s">
        <v>130</v>
      </c>
      <c r="J502" s="55" t="s">
        <v>130</v>
      </c>
      <c r="K502" s="55" t="s">
        <v>130</v>
      </c>
      <c r="L502" s="55" t="s">
        <v>130</v>
      </c>
      <c r="M502" s="55" t="s">
        <v>130</v>
      </c>
      <c r="N502" s="55" t="s">
        <v>130</v>
      </c>
      <c r="O502" s="55" t="s">
        <v>130</v>
      </c>
      <c r="P502" s="55" t="s">
        <v>175</v>
      </c>
      <c r="W502" s="22"/>
      <c r="X502" s="22"/>
      <c r="Y502" s="22"/>
      <c r="Z502" s="22"/>
      <c r="AA502" s="22"/>
      <c r="AB502" s="2"/>
      <c r="AD502" s="24"/>
      <c r="AE502" s="24"/>
      <c r="AF502" s="24"/>
      <c r="AG502" s="24"/>
      <c r="AH502" s="24"/>
      <c r="AI502" s="24"/>
      <c r="AJ502" s="24"/>
      <c r="AK502" s="24"/>
      <c r="AL502" s="24"/>
      <c r="AM502" s="24"/>
      <c r="AN502" s="24"/>
    </row>
    <row r="503" spans="1:40" ht="13" x14ac:dyDescent="0.3">
      <c r="A503" t="s">
        <v>132</v>
      </c>
      <c r="B503" s="5">
        <v>1.89</v>
      </c>
      <c r="C503" s="5">
        <f t="shared" si="9"/>
        <v>31.89</v>
      </c>
      <c r="D503" t="s">
        <v>130</v>
      </c>
      <c r="E503" t="s">
        <v>130</v>
      </c>
      <c r="F503" s="55">
        <v>2.1999999999999999E-2</v>
      </c>
      <c r="G503" s="55">
        <v>5.8999999999999997E-2</v>
      </c>
      <c r="H503" s="55">
        <v>9.8000000000000004E-2</v>
      </c>
      <c r="I503" s="55" t="s">
        <v>130</v>
      </c>
      <c r="J503" s="55" t="s">
        <v>130</v>
      </c>
      <c r="K503" s="55" t="s">
        <v>130</v>
      </c>
      <c r="L503" s="55" t="s">
        <v>130</v>
      </c>
      <c r="M503" s="55" t="s">
        <v>130</v>
      </c>
      <c r="N503" s="55" t="s">
        <v>130</v>
      </c>
      <c r="O503" s="55" t="s">
        <v>130</v>
      </c>
      <c r="P503" s="55" t="s">
        <v>175</v>
      </c>
      <c r="W503" s="22"/>
      <c r="X503" s="22"/>
      <c r="Y503" s="22"/>
      <c r="Z503" s="22"/>
      <c r="AA503" s="22"/>
      <c r="AB503" s="2"/>
      <c r="AD503" s="24"/>
      <c r="AE503" s="24"/>
      <c r="AF503" s="24"/>
      <c r="AG503" s="24"/>
      <c r="AH503" s="24"/>
      <c r="AI503" s="24"/>
      <c r="AJ503" s="24"/>
      <c r="AK503" s="24"/>
      <c r="AL503" s="24"/>
      <c r="AM503" s="24"/>
      <c r="AN503" s="24"/>
    </row>
    <row r="504" spans="1:40" ht="13" x14ac:dyDescent="0.3">
      <c r="A504" t="s">
        <v>132</v>
      </c>
      <c r="B504" s="5">
        <v>1.9</v>
      </c>
      <c r="C504" s="5">
        <f t="shared" si="9"/>
        <v>31.9</v>
      </c>
      <c r="D504" t="s">
        <v>130</v>
      </c>
      <c r="E504" t="s">
        <v>130</v>
      </c>
      <c r="F504" s="55">
        <v>2.1999999999999999E-2</v>
      </c>
      <c r="G504" s="55">
        <v>5.8999999999999997E-2</v>
      </c>
      <c r="H504" s="55">
        <v>9.8000000000000004E-2</v>
      </c>
      <c r="I504" s="55" t="s">
        <v>130</v>
      </c>
      <c r="J504" s="55" t="s">
        <v>130</v>
      </c>
      <c r="K504" s="55" t="s">
        <v>130</v>
      </c>
      <c r="L504" s="55" t="s">
        <v>130</v>
      </c>
      <c r="M504" s="55" t="s">
        <v>130</v>
      </c>
      <c r="N504" s="55" t="s">
        <v>130</v>
      </c>
      <c r="O504" s="55" t="s">
        <v>130</v>
      </c>
      <c r="P504" s="55" t="s">
        <v>175</v>
      </c>
      <c r="W504" s="22"/>
      <c r="X504" s="22"/>
      <c r="Y504" s="22"/>
      <c r="Z504" s="22"/>
      <c r="AA504" s="22"/>
      <c r="AB504" s="2"/>
      <c r="AD504" s="24"/>
      <c r="AE504" s="24"/>
      <c r="AF504" s="24"/>
      <c r="AG504" s="24"/>
      <c r="AH504" s="24"/>
      <c r="AI504" s="24"/>
      <c r="AJ504" s="24"/>
      <c r="AK504" s="24"/>
      <c r="AL504" s="24"/>
      <c r="AM504" s="24"/>
      <c r="AN504" s="24"/>
    </row>
    <row r="505" spans="1:40" ht="13" x14ac:dyDescent="0.3">
      <c r="A505" t="s">
        <v>132</v>
      </c>
      <c r="B505" s="5">
        <v>1.91</v>
      </c>
      <c r="C505" s="5">
        <f t="shared" si="9"/>
        <v>31.91</v>
      </c>
      <c r="D505" t="s">
        <v>130</v>
      </c>
      <c r="E505" t="s">
        <v>130</v>
      </c>
      <c r="F505" s="55">
        <v>2.1999999999999999E-2</v>
      </c>
      <c r="G505" s="55">
        <v>5.8999999999999997E-2</v>
      </c>
      <c r="H505" s="55">
        <v>9.8000000000000004E-2</v>
      </c>
      <c r="I505" s="55" t="s">
        <v>130</v>
      </c>
      <c r="J505" s="55" t="s">
        <v>130</v>
      </c>
      <c r="K505" s="55" t="s">
        <v>130</v>
      </c>
      <c r="L505" s="55" t="s">
        <v>130</v>
      </c>
      <c r="M505" s="55" t="s">
        <v>130</v>
      </c>
      <c r="N505" s="55" t="s">
        <v>130</v>
      </c>
      <c r="O505" s="55" t="s">
        <v>130</v>
      </c>
      <c r="P505" s="55" t="s">
        <v>175</v>
      </c>
      <c r="W505" s="22"/>
      <c r="X505" s="22"/>
      <c r="Y505" s="22"/>
      <c r="Z505" s="22"/>
      <c r="AA505" s="22"/>
      <c r="AB505" s="2"/>
      <c r="AD505" s="24"/>
      <c r="AE505" s="24"/>
      <c r="AF505" s="24"/>
      <c r="AG505" s="24"/>
      <c r="AH505" s="24"/>
      <c r="AI505" s="24"/>
      <c r="AJ505" s="24"/>
      <c r="AK505" s="24"/>
      <c r="AL505" s="24"/>
      <c r="AM505" s="24"/>
      <c r="AN505" s="24"/>
    </row>
    <row r="506" spans="1:40" ht="13" x14ac:dyDescent="0.3">
      <c r="A506" t="s">
        <v>132</v>
      </c>
      <c r="B506" s="5">
        <v>1.92</v>
      </c>
      <c r="C506" s="5">
        <f t="shared" si="9"/>
        <v>31.92</v>
      </c>
      <c r="D506" t="s">
        <v>130</v>
      </c>
      <c r="E506" t="s">
        <v>130</v>
      </c>
      <c r="F506" s="55">
        <v>2.1999999999999999E-2</v>
      </c>
      <c r="G506" s="55">
        <v>5.8999999999999997E-2</v>
      </c>
      <c r="H506" s="55">
        <v>9.8000000000000004E-2</v>
      </c>
      <c r="I506" s="55" t="s">
        <v>130</v>
      </c>
      <c r="J506" s="55" t="s">
        <v>130</v>
      </c>
      <c r="K506" s="55" t="s">
        <v>130</v>
      </c>
      <c r="L506" s="55" t="s">
        <v>130</v>
      </c>
      <c r="M506" s="55" t="s">
        <v>130</v>
      </c>
      <c r="N506" s="55" t="s">
        <v>130</v>
      </c>
      <c r="O506" s="55" t="s">
        <v>130</v>
      </c>
      <c r="P506" s="55" t="s">
        <v>175</v>
      </c>
      <c r="W506" s="22"/>
      <c r="X506" s="22"/>
      <c r="Y506" s="22"/>
      <c r="Z506" s="22"/>
      <c r="AA506" s="22"/>
      <c r="AB506" s="2"/>
      <c r="AD506" s="24"/>
      <c r="AE506" s="24"/>
      <c r="AF506" s="24"/>
      <c r="AG506" s="24"/>
      <c r="AH506" s="24"/>
      <c r="AI506" s="24"/>
      <c r="AJ506" s="24"/>
      <c r="AK506" s="24"/>
      <c r="AL506" s="24"/>
      <c r="AM506" s="24"/>
      <c r="AN506" s="24"/>
    </row>
    <row r="507" spans="1:40" ht="13" x14ac:dyDescent="0.3">
      <c r="A507" t="s">
        <v>132</v>
      </c>
      <c r="B507" s="5">
        <v>1.93</v>
      </c>
      <c r="C507" s="5">
        <f t="shared" si="9"/>
        <v>31.93</v>
      </c>
      <c r="D507" t="s">
        <v>130</v>
      </c>
      <c r="E507" t="s">
        <v>130</v>
      </c>
      <c r="F507" s="55">
        <v>2.1999999999999999E-2</v>
      </c>
      <c r="G507" s="55">
        <v>5.8999999999999997E-2</v>
      </c>
      <c r="H507" s="55">
        <v>9.8000000000000004E-2</v>
      </c>
      <c r="I507" s="55" t="s">
        <v>130</v>
      </c>
      <c r="J507" s="55" t="s">
        <v>130</v>
      </c>
      <c r="K507" s="55" t="s">
        <v>130</v>
      </c>
      <c r="L507" s="55" t="s">
        <v>130</v>
      </c>
      <c r="M507" s="55" t="s">
        <v>130</v>
      </c>
      <c r="N507" s="55" t="s">
        <v>130</v>
      </c>
      <c r="O507" s="55" t="s">
        <v>130</v>
      </c>
      <c r="P507" s="55" t="s">
        <v>175</v>
      </c>
      <c r="W507" s="22"/>
      <c r="X507" s="22"/>
      <c r="Y507" s="22"/>
      <c r="Z507" s="22"/>
      <c r="AA507" s="22"/>
      <c r="AB507" s="2"/>
      <c r="AD507" s="24"/>
      <c r="AE507" s="24"/>
      <c r="AF507" s="24"/>
      <c r="AG507" s="24"/>
      <c r="AH507" s="24"/>
      <c r="AI507" s="24"/>
      <c r="AJ507" s="24"/>
      <c r="AK507" s="24"/>
      <c r="AL507" s="24"/>
      <c r="AM507" s="24"/>
      <c r="AN507" s="24"/>
    </row>
    <row r="508" spans="1:40" ht="13" x14ac:dyDescent="0.3">
      <c r="A508" t="s">
        <v>132</v>
      </c>
      <c r="B508" s="5">
        <v>1.94</v>
      </c>
      <c r="C508" s="5">
        <f t="shared" si="9"/>
        <v>31.94</v>
      </c>
      <c r="D508" t="s">
        <v>130</v>
      </c>
      <c r="E508" t="s">
        <v>130</v>
      </c>
      <c r="F508" s="55">
        <v>2.1999999999999999E-2</v>
      </c>
      <c r="G508" s="55">
        <v>5.8999999999999997E-2</v>
      </c>
      <c r="H508" s="55">
        <v>9.8000000000000004E-2</v>
      </c>
      <c r="I508" s="55" t="s">
        <v>130</v>
      </c>
      <c r="J508" s="55" t="s">
        <v>130</v>
      </c>
      <c r="K508" s="55" t="s">
        <v>130</v>
      </c>
      <c r="L508" s="55" t="s">
        <v>130</v>
      </c>
      <c r="M508" s="55" t="s">
        <v>130</v>
      </c>
      <c r="N508" s="55" t="s">
        <v>130</v>
      </c>
      <c r="O508" s="55" t="s">
        <v>130</v>
      </c>
      <c r="P508" s="55" t="s">
        <v>175</v>
      </c>
      <c r="W508" s="22"/>
      <c r="X508" s="22"/>
      <c r="Y508" s="22"/>
      <c r="Z508" s="22"/>
      <c r="AA508" s="22"/>
      <c r="AB508" s="2"/>
      <c r="AD508" s="24"/>
      <c r="AE508" s="24"/>
      <c r="AF508" s="24"/>
      <c r="AG508" s="24"/>
      <c r="AH508" s="24"/>
      <c r="AI508" s="24"/>
      <c r="AJ508" s="24"/>
      <c r="AK508" s="24"/>
      <c r="AL508" s="24"/>
      <c r="AM508" s="24"/>
      <c r="AN508" s="24"/>
    </row>
    <row r="509" spans="1:40" ht="13" x14ac:dyDescent="0.3">
      <c r="A509" t="s">
        <v>132</v>
      </c>
      <c r="B509" s="5">
        <v>1.95</v>
      </c>
      <c r="C509" s="5">
        <f t="shared" si="9"/>
        <v>31.95</v>
      </c>
      <c r="D509" t="s">
        <v>130</v>
      </c>
      <c r="E509" t="s">
        <v>130</v>
      </c>
      <c r="F509" s="55">
        <v>2.1999999999999999E-2</v>
      </c>
      <c r="G509" s="55">
        <v>5.8999999999999997E-2</v>
      </c>
      <c r="H509" s="55">
        <v>9.8000000000000004E-2</v>
      </c>
      <c r="I509" s="55" t="s">
        <v>130</v>
      </c>
      <c r="J509" s="55" t="s">
        <v>130</v>
      </c>
      <c r="K509" s="55" t="s">
        <v>130</v>
      </c>
      <c r="L509" s="55" t="s">
        <v>130</v>
      </c>
      <c r="M509" s="55" t="s">
        <v>130</v>
      </c>
      <c r="N509" s="55" t="s">
        <v>130</v>
      </c>
      <c r="O509" s="55" t="s">
        <v>130</v>
      </c>
      <c r="P509" s="55" t="s">
        <v>175</v>
      </c>
      <c r="W509" s="22"/>
      <c r="X509" s="22"/>
      <c r="Y509" s="22"/>
      <c r="Z509" s="22"/>
      <c r="AA509" s="22"/>
      <c r="AB509" s="2"/>
      <c r="AD509" s="24"/>
      <c r="AE509" s="24"/>
      <c r="AF509" s="24"/>
      <c r="AG509" s="24"/>
      <c r="AH509" s="24"/>
      <c r="AI509" s="24"/>
      <c r="AJ509" s="24"/>
      <c r="AK509" s="24"/>
      <c r="AL509" s="24"/>
      <c r="AM509" s="24"/>
      <c r="AN509" s="24"/>
    </row>
    <row r="510" spans="1:40" ht="13" x14ac:dyDescent="0.3">
      <c r="A510" t="s">
        <v>132</v>
      </c>
      <c r="B510" s="5">
        <v>1.96</v>
      </c>
      <c r="C510" s="5">
        <f t="shared" si="9"/>
        <v>31.96</v>
      </c>
      <c r="D510" t="s">
        <v>130</v>
      </c>
      <c r="E510" t="s">
        <v>130</v>
      </c>
      <c r="F510" s="55">
        <v>2.1999999999999999E-2</v>
      </c>
      <c r="G510" s="55">
        <v>5.8999999999999997E-2</v>
      </c>
      <c r="H510" s="55">
        <v>9.8000000000000004E-2</v>
      </c>
      <c r="I510" s="55" t="s">
        <v>130</v>
      </c>
      <c r="J510" s="55" t="s">
        <v>130</v>
      </c>
      <c r="K510" s="55" t="s">
        <v>130</v>
      </c>
      <c r="L510" s="55" t="s">
        <v>130</v>
      </c>
      <c r="M510" s="55" t="s">
        <v>130</v>
      </c>
      <c r="N510" s="55" t="s">
        <v>130</v>
      </c>
      <c r="O510" s="55" t="s">
        <v>130</v>
      </c>
      <c r="P510" s="55" t="s">
        <v>175</v>
      </c>
      <c r="W510" s="22"/>
      <c r="X510" s="22"/>
      <c r="Y510" s="22"/>
      <c r="Z510" s="22"/>
      <c r="AA510" s="22"/>
      <c r="AB510" s="2"/>
      <c r="AD510" s="24"/>
      <c r="AE510" s="24"/>
      <c r="AF510" s="24"/>
      <c r="AG510" s="24"/>
      <c r="AH510" s="24"/>
      <c r="AI510" s="24"/>
      <c r="AJ510" s="24"/>
      <c r="AK510" s="24"/>
      <c r="AL510" s="24"/>
      <c r="AM510" s="24"/>
      <c r="AN510" s="24"/>
    </row>
    <row r="511" spans="1:40" ht="13" x14ac:dyDescent="0.3">
      <c r="A511" t="s">
        <v>132</v>
      </c>
      <c r="B511" s="5">
        <v>1.97</v>
      </c>
      <c r="C511" s="5">
        <f t="shared" si="9"/>
        <v>31.97</v>
      </c>
      <c r="D511" t="s">
        <v>130</v>
      </c>
      <c r="E511" t="s">
        <v>130</v>
      </c>
      <c r="F511" s="55">
        <v>2.1999999999999999E-2</v>
      </c>
      <c r="G511" s="55">
        <v>5.8999999999999997E-2</v>
      </c>
      <c r="H511" s="55">
        <v>9.8000000000000004E-2</v>
      </c>
      <c r="I511" s="55" t="s">
        <v>130</v>
      </c>
      <c r="J511" s="55" t="s">
        <v>130</v>
      </c>
      <c r="K511" s="55" t="s">
        <v>130</v>
      </c>
      <c r="L511" s="55" t="s">
        <v>130</v>
      </c>
      <c r="M511" s="55" t="s">
        <v>130</v>
      </c>
      <c r="N511" s="55" t="s">
        <v>130</v>
      </c>
      <c r="O511" s="55" t="s">
        <v>130</v>
      </c>
      <c r="P511" s="55" t="s">
        <v>175</v>
      </c>
      <c r="W511" s="22"/>
      <c r="X511" s="22"/>
      <c r="Y511" s="22"/>
      <c r="Z511" s="22"/>
      <c r="AA511" s="22"/>
      <c r="AB511" s="2"/>
      <c r="AD511" s="24"/>
      <c r="AE511" s="24"/>
      <c r="AF511" s="24"/>
      <c r="AG511" s="24"/>
      <c r="AH511" s="24"/>
      <c r="AI511" s="24"/>
      <c r="AJ511" s="24"/>
      <c r="AK511" s="24"/>
      <c r="AL511" s="24"/>
      <c r="AM511" s="24"/>
      <c r="AN511" s="24"/>
    </row>
    <row r="512" spans="1:40" ht="13" x14ac:dyDescent="0.3">
      <c r="A512" t="s">
        <v>132</v>
      </c>
      <c r="B512" s="5">
        <v>1.98</v>
      </c>
      <c r="C512" s="5">
        <f t="shared" si="9"/>
        <v>31.98</v>
      </c>
      <c r="D512" t="s">
        <v>130</v>
      </c>
      <c r="E512" t="s">
        <v>130</v>
      </c>
      <c r="F512" s="55">
        <v>2.1999999999999999E-2</v>
      </c>
      <c r="G512" s="55">
        <v>5.8999999999999997E-2</v>
      </c>
      <c r="H512" s="55">
        <v>9.8000000000000004E-2</v>
      </c>
      <c r="I512" s="55" t="s">
        <v>130</v>
      </c>
      <c r="J512" s="55" t="s">
        <v>130</v>
      </c>
      <c r="K512" s="55" t="s">
        <v>130</v>
      </c>
      <c r="L512" s="55" t="s">
        <v>130</v>
      </c>
      <c r="M512" s="55" t="s">
        <v>130</v>
      </c>
      <c r="N512" s="55" t="s">
        <v>130</v>
      </c>
      <c r="O512" s="55" t="s">
        <v>130</v>
      </c>
      <c r="P512" s="55" t="s">
        <v>175</v>
      </c>
      <c r="W512" s="22"/>
      <c r="X512" s="22"/>
      <c r="Y512" s="22"/>
      <c r="Z512" s="22"/>
      <c r="AA512" s="22"/>
      <c r="AB512" s="2"/>
      <c r="AD512" s="24"/>
      <c r="AE512" s="24"/>
      <c r="AF512" s="24"/>
      <c r="AG512" s="24"/>
      <c r="AH512" s="24"/>
      <c r="AI512" s="24"/>
      <c r="AJ512" s="24"/>
      <c r="AK512" s="24"/>
      <c r="AL512" s="24"/>
      <c r="AM512" s="24"/>
      <c r="AN512" s="24"/>
    </row>
    <row r="513" spans="1:40" ht="13" x14ac:dyDescent="0.3">
      <c r="A513" t="s">
        <v>132</v>
      </c>
      <c r="B513" s="5">
        <v>1.99</v>
      </c>
      <c r="C513" s="5">
        <f t="shared" si="9"/>
        <v>31.99</v>
      </c>
      <c r="D513" t="s">
        <v>130</v>
      </c>
      <c r="E513" t="s">
        <v>130</v>
      </c>
      <c r="F513" s="55">
        <v>2.1999999999999999E-2</v>
      </c>
      <c r="G513" s="55">
        <v>5.8999999999999997E-2</v>
      </c>
      <c r="H513" s="55">
        <v>9.8000000000000004E-2</v>
      </c>
      <c r="I513" s="55" t="s">
        <v>130</v>
      </c>
      <c r="J513" s="55" t="s">
        <v>130</v>
      </c>
      <c r="K513" s="55" t="s">
        <v>130</v>
      </c>
      <c r="L513" s="55" t="s">
        <v>130</v>
      </c>
      <c r="M513" s="55" t="s">
        <v>130</v>
      </c>
      <c r="N513" s="55" t="s">
        <v>130</v>
      </c>
      <c r="O513" s="55" t="s">
        <v>130</v>
      </c>
      <c r="P513" s="55" t="s">
        <v>175</v>
      </c>
      <c r="W513" s="22"/>
      <c r="X513" s="22"/>
      <c r="Y513" s="22"/>
      <c r="Z513" s="22"/>
      <c r="AA513" s="22"/>
      <c r="AB513" s="2"/>
      <c r="AD513" s="24"/>
      <c r="AE513" s="24"/>
      <c r="AF513" s="24"/>
      <c r="AG513" s="24"/>
      <c r="AH513" s="24"/>
      <c r="AI513" s="24"/>
      <c r="AJ513" s="24"/>
      <c r="AK513" s="24"/>
      <c r="AL513" s="24"/>
      <c r="AM513" s="24"/>
      <c r="AN513" s="24"/>
    </row>
    <row r="514" spans="1:40" ht="13" x14ac:dyDescent="0.3">
      <c r="A514" t="s">
        <v>132</v>
      </c>
      <c r="B514" s="5">
        <v>2</v>
      </c>
      <c r="C514" s="5">
        <f t="shared" si="9"/>
        <v>32</v>
      </c>
      <c r="D514" t="s">
        <v>130</v>
      </c>
      <c r="E514" t="s">
        <v>130</v>
      </c>
      <c r="F514" s="55">
        <v>2.1999999999999999E-2</v>
      </c>
      <c r="G514" s="55">
        <v>5.8999999999999997E-2</v>
      </c>
      <c r="H514" s="55">
        <v>9.8000000000000004E-2</v>
      </c>
      <c r="I514" s="55" t="s">
        <v>130</v>
      </c>
      <c r="J514" s="55" t="s">
        <v>130</v>
      </c>
      <c r="K514" s="55" t="s">
        <v>130</v>
      </c>
      <c r="L514" s="55" t="s">
        <v>130</v>
      </c>
      <c r="M514" s="55" t="s">
        <v>130</v>
      </c>
      <c r="N514" s="55" t="s">
        <v>130</v>
      </c>
      <c r="O514" s="55" t="s">
        <v>130</v>
      </c>
      <c r="P514" s="55" t="s">
        <v>175</v>
      </c>
      <c r="W514" s="22"/>
      <c r="X514" s="22"/>
      <c r="Y514" s="22"/>
      <c r="Z514" s="22"/>
      <c r="AA514" s="22"/>
      <c r="AB514" s="2"/>
      <c r="AD514" s="24"/>
      <c r="AE514" s="24"/>
      <c r="AF514" s="24"/>
      <c r="AG514" s="24"/>
      <c r="AH514" s="24"/>
      <c r="AI514" s="24"/>
      <c r="AJ514" s="24"/>
      <c r="AK514" s="24"/>
      <c r="AL514" s="24"/>
      <c r="AM514" s="24"/>
      <c r="AN514" s="24"/>
    </row>
    <row r="515" spans="1:40" ht="13" x14ac:dyDescent="0.3">
      <c r="A515" t="s">
        <v>132</v>
      </c>
      <c r="B515" s="5">
        <v>2.0099999999999998</v>
      </c>
      <c r="C515" s="5">
        <f t="shared" si="9"/>
        <v>32.01</v>
      </c>
      <c r="D515" t="s">
        <v>130</v>
      </c>
      <c r="E515" t="s">
        <v>130</v>
      </c>
      <c r="F515" s="55">
        <v>2.1999999999999999E-2</v>
      </c>
      <c r="G515" s="55">
        <v>5.8999999999999997E-2</v>
      </c>
      <c r="H515" s="55">
        <v>9.8000000000000004E-2</v>
      </c>
      <c r="I515" s="55" t="s">
        <v>130</v>
      </c>
      <c r="J515" s="55" t="s">
        <v>130</v>
      </c>
      <c r="K515" s="55" t="s">
        <v>130</v>
      </c>
      <c r="L515" s="55" t="s">
        <v>130</v>
      </c>
      <c r="M515" s="55" t="s">
        <v>130</v>
      </c>
      <c r="N515" s="55" t="s">
        <v>130</v>
      </c>
      <c r="O515" s="55" t="s">
        <v>130</v>
      </c>
      <c r="P515" s="55" t="s">
        <v>175</v>
      </c>
      <c r="W515" s="22"/>
      <c r="X515" s="22"/>
      <c r="Y515" s="22"/>
      <c r="Z515" s="22"/>
      <c r="AA515" s="22"/>
      <c r="AB515" s="2"/>
      <c r="AD515" s="24"/>
      <c r="AE515" s="24"/>
      <c r="AF515" s="24"/>
      <c r="AG515" s="24"/>
      <c r="AH515" s="24"/>
      <c r="AI515" s="24"/>
      <c r="AJ515" s="24"/>
      <c r="AK515" s="24"/>
      <c r="AL515" s="24"/>
      <c r="AM515" s="24"/>
      <c r="AN515" s="24"/>
    </row>
    <row r="516" spans="1:40" ht="13" x14ac:dyDescent="0.3">
      <c r="A516" t="s">
        <v>132</v>
      </c>
      <c r="B516" s="5">
        <v>2.02</v>
      </c>
      <c r="C516" s="5">
        <f t="shared" si="9"/>
        <v>32.020000000000003</v>
      </c>
      <c r="D516" t="s">
        <v>130</v>
      </c>
      <c r="E516" t="s">
        <v>130</v>
      </c>
      <c r="F516" s="55">
        <v>2.1999999999999999E-2</v>
      </c>
      <c r="G516" s="55">
        <v>5.8999999999999997E-2</v>
      </c>
      <c r="H516" s="55">
        <v>9.8000000000000004E-2</v>
      </c>
      <c r="I516" s="55" t="s">
        <v>130</v>
      </c>
      <c r="J516" s="55" t="s">
        <v>130</v>
      </c>
      <c r="K516" s="55" t="s">
        <v>130</v>
      </c>
      <c r="L516" s="55" t="s">
        <v>130</v>
      </c>
      <c r="M516" s="55" t="s">
        <v>130</v>
      </c>
      <c r="N516" s="55" t="s">
        <v>130</v>
      </c>
      <c r="O516" s="55" t="s">
        <v>130</v>
      </c>
      <c r="P516" s="55" t="s">
        <v>175</v>
      </c>
      <c r="W516" s="22"/>
      <c r="X516" s="22"/>
      <c r="Y516" s="22"/>
      <c r="Z516" s="22"/>
      <c r="AA516" s="22"/>
      <c r="AB516" s="2"/>
      <c r="AD516" s="24"/>
      <c r="AE516" s="24"/>
      <c r="AF516" s="24"/>
      <c r="AG516" s="24"/>
      <c r="AH516" s="24"/>
      <c r="AI516" s="24"/>
      <c r="AJ516" s="24"/>
      <c r="AK516" s="24"/>
      <c r="AL516" s="24"/>
      <c r="AM516" s="24"/>
      <c r="AN516" s="24"/>
    </row>
    <row r="517" spans="1:40" ht="13" x14ac:dyDescent="0.3">
      <c r="A517" t="s">
        <v>132</v>
      </c>
      <c r="B517" s="5">
        <v>2.0299999999999998</v>
      </c>
      <c r="C517" s="5">
        <f t="shared" si="9"/>
        <v>32.03</v>
      </c>
      <c r="D517" t="s">
        <v>130</v>
      </c>
      <c r="E517" t="s">
        <v>130</v>
      </c>
      <c r="F517" s="55">
        <v>2.1999999999999999E-2</v>
      </c>
      <c r="G517" s="55">
        <v>5.8999999999999997E-2</v>
      </c>
      <c r="H517" s="55">
        <v>9.8000000000000004E-2</v>
      </c>
      <c r="I517" s="55" t="s">
        <v>130</v>
      </c>
      <c r="J517" s="55" t="s">
        <v>130</v>
      </c>
      <c r="K517" s="55" t="s">
        <v>130</v>
      </c>
      <c r="L517" s="55" t="s">
        <v>130</v>
      </c>
      <c r="M517" s="55" t="s">
        <v>130</v>
      </c>
      <c r="N517" s="55" t="s">
        <v>130</v>
      </c>
      <c r="O517" s="55" t="s">
        <v>130</v>
      </c>
      <c r="P517" s="55" t="s">
        <v>175</v>
      </c>
      <c r="W517" s="22"/>
      <c r="X517" s="22"/>
      <c r="Y517" s="22"/>
      <c r="Z517" s="22"/>
      <c r="AA517" s="22"/>
      <c r="AB517" s="2"/>
      <c r="AD517" s="24"/>
      <c r="AE517" s="24"/>
      <c r="AF517" s="24"/>
      <c r="AG517" s="24"/>
      <c r="AH517" s="24"/>
      <c r="AI517" s="24"/>
      <c r="AJ517" s="24"/>
      <c r="AK517" s="24"/>
      <c r="AL517" s="24"/>
      <c r="AM517" s="24"/>
      <c r="AN517" s="24"/>
    </row>
    <row r="518" spans="1:40" ht="13" x14ac:dyDescent="0.3">
      <c r="A518" t="s">
        <v>132</v>
      </c>
      <c r="B518" s="5">
        <v>2.04</v>
      </c>
      <c r="C518" s="5">
        <f t="shared" si="9"/>
        <v>32.04</v>
      </c>
      <c r="D518" t="s">
        <v>130</v>
      </c>
      <c r="E518" t="s">
        <v>130</v>
      </c>
      <c r="F518" s="55">
        <v>2.1999999999999999E-2</v>
      </c>
      <c r="G518" s="55">
        <v>5.8999999999999997E-2</v>
      </c>
      <c r="H518" s="55">
        <v>9.8000000000000004E-2</v>
      </c>
      <c r="I518" s="55" t="s">
        <v>130</v>
      </c>
      <c r="J518" s="55" t="s">
        <v>130</v>
      </c>
      <c r="K518" s="55" t="s">
        <v>130</v>
      </c>
      <c r="L518" s="55" t="s">
        <v>130</v>
      </c>
      <c r="M518" s="55" t="s">
        <v>130</v>
      </c>
      <c r="N518" s="55" t="s">
        <v>130</v>
      </c>
      <c r="O518" s="55" t="s">
        <v>130</v>
      </c>
      <c r="P518" s="55" t="s">
        <v>175</v>
      </c>
      <c r="W518" s="22"/>
      <c r="X518" s="22"/>
      <c r="Y518" s="22"/>
      <c r="Z518" s="22"/>
      <c r="AA518" s="22"/>
      <c r="AB518" s="2"/>
      <c r="AD518" s="24"/>
      <c r="AE518" s="24"/>
      <c r="AF518" s="24"/>
      <c r="AG518" s="24"/>
      <c r="AH518" s="24"/>
      <c r="AI518" s="24"/>
      <c r="AJ518" s="24"/>
      <c r="AK518" s="24"/>
      <c r="AL518" s="24"/>
      <c r="AM518" s="24"/>
      <c r="AN518" s="24"/>
    </row>
    <row r="519" spans="1:40" ht="13" x14ac:dyDescent="0.3">
      <c r="A519" t="s">
        <v>132</v>
      </c>
      <c r="B519" s="5">
        <v>2.0499999999999998</v>
      </c>
      <c r="C519" s="5">
        <f t="shared" si="9"/>
        <v>32.049999999999997</v>
      </c>
      <c r="D519" t="s">
        <v>130</v>
      </c>
      <c r="E519" t="s">
        <v>130</v>
      </c>
      <c r="F519" s="55">
        <v>2.1999999999999999E-2</v>
      </c>
      <c r="G519" s="55">
        <v>5.8999999999999997E-2</v>
      </c>
      <c r="H519" s="55">
        <v>9.8000000000000004E-2</v>
      </c>
      <c r="I519" s="55" t="s">
        <v>130</v>
      </c>
      <c r="J519" s="55" t="s">
        <v>130</v>
      </c>
      <c r="K519" s="55" t="s">
        <v>130</v>
      </c>
      <c r="L519" s="55" t="s">
        <v>130</v>
      </c>
      <c r="M519" s="55" t="s">
        <v>130</v>
      </c>
      <c r="N519" s="55" t="s">
        <v>130</v>
      </c>
      <c r="O519" s="55" t="s">
        <v>130</v>
      </c>
      <c r="P519" s="55" t="s">
        <v>175</v>
      </c>
      <c r="W519" s="22"/>
      <c r="X519" s="22"/>
      <c r="Y519" s="22"/>
      <c r="Z519" s="22"/>
      <c r="AA519" s="22"/>
      <c r="AB519" s="2"/>
      <c r="AD519" s="24"/>
      <c r="AE519" s="24"/>
      <c r="AF519" s="24"/>
      <c r="AG519" s="24"/>
      <c r="AH519" s="24"/>
      <c r="AI519" s="24"/>
      <c r="AJ519" s="24"/>
      <c r="AK519" s="24"/>
      <c r="AL519" s="24"/>
      <c r="AM519" s="24"/>
      <c r="AN519" s="24"/>
    </row>
    <row r="520" spans="1:40" ht="13" x14ac:dyDescent="0.3">
      <c r="A520" t="s">
        <v>132</v>
      </c>
      <c r="B520" s="5">
        <v>2.06</v>
      </c>
      <c r="C520" s="5">
        <f t="shared" si="9"/>
        <v>32.06</v>
      </c>
      <c r="D520" t="s">
        <v>130</v>
      </c>
      <c r="E520" t="s">
        <v>130</v>
      </c>
      <c r="F520" s="55">
        <v>2.1999999999999999E-2</v>
      </c>
      <c r="G520" s="55">
        <v>5.8999999999999997E-2</v>
      </c>
      <c r="H520" s="55">
        <v>9.8000000000000004E-2</v>
      </c>
      <c r="I520" s="55" t="s">
        <v>130</v>
      </c>
      <c r="J520" s="55" t="s">
        <v>130</v>
      </c>
      <c r="K520" s="55" t="s">
        <v>130</v>
      </c>
      <c r="L520" s="55" t="s">
        <v>130</v>
      </c>
      <c r="M520" s="55" t="s">
        <v>130</v>
      </c>
      <c r="N520" s="55" t="s">
        <v>130</v>
      </c>
      <c r="O520" s="55" t="s">
        <v>130</v>
      </c>
      <c r="P520" s="55" t="s">
        <v>175</v>
      </c>
      <c r="W520" s="22"/>
      <c r="X520" s="22"/>
      <c r="Y520" s="22"/>
      <c r="Z520" s="22"/>
      <c r="AA520" s="22"/>
      <c r="AB520" s="2"/>
      <c r="AD520" s="24"/>
      <c r="AE520" s="24"/>
      <c r="AF520" s="24"/>
      <c r="AG520" s="24"/>
      <c r="AH520" s="24"/>
      <c r="AI520" s="24"/>
      <c r="AJ520" s="24"/>
      <c r="AK520" s="24"/>
      <c r="AL520" s="24"/>
      <c r="AM520" s="24"/>
      <c r="AN520" s="24"/>
    </row>
    <row r="521" spans="1:40" ht="13" x14ac:dyDescent="0.3">
      <c r="A521" t="s">
        <v>132</v>
      </c>
      <c r="B521" s="5">
        <v>2.0699999999999998</v>
      </c>
      <c r="C521" s="5">
        <f t="shared" si="9"/>
        <v>32.07</v>
      </c>
      <c r="D521" t="s">
        <v>130</v>
      </c>
      <c r="E521" t="s">
        <v>130</v>
      </c>
      <c r="F521" s="55">
        <v>2.1999999999999999E-2</v>
      </c>
      <c r="G521" s="55">
        <v>5.8999999999999997E-2</v>
      </c>
      <c r="H521" s="55">
        <v>9.8000000000000004E-2</v>
      </c>
      <c r="I521" s="55" t="s">
        <v>130</v>
      </c>
      <c r="J521" s="55" t="s">
        <v>130</v>
      </c>
      <c r="K521" s="55" t="s">
        <v>130</v>
      </c>
      <c r="L521" s="55" t="s">
        <v>130</v>
      </c>
      <c r="M521" s="55" t="s">
        <v>130</v>
      </c>
      <c r="N521" s="55" t="s">
        <v>130</v>
      </c>
      <c r="O521" s="55" t="s">
        <v>130</v>
      </c>
      <c r="P521" s="55" t="s">
        <v>175</v>
      </c>
      <c r="W521" s="22"/>
      <c r="X521" s="22"/>
      <c r="Y521" s="22"/>
      <c r="Z521" s="22"/>
      <c r="AA521" s="22"/>
      <c r="AB521" s="2"/>
      <c r="AD521" s="24"/>
      <c r="AE521" s="24"/>
      <c r="AF521" s="24"/>
      <c r="AG521" s="24"/>
      <c r="AH521" s="24"/>
      <c r="AI521" s="24"/>
      <c r="AJ521" s="24"/>
      <c r="AK521" s="24"/>
      <c r="AL521" s="24"/>
      <c r="AM521" s="24"/>
      <c r="AN521" s="24"/>
    </row>
    <row r="522" spans="1:40" ht="13" x14ac:dyDescent="0.3">
      <c r="A522" t="s">
        <v>132</v>
      </c>
      <c r="B522" s="5">
        <v>2.08</v>
      </c>
      <c r="C522" s="5">
        <f t="shared" si="9"/>
        <v>32.08</v>
      </c>
      <c r="D522" t="s">
        <v>130</v>
      </c>
      <c r="E522" t="s">
        <v>130</v>
      </c>
      <c r="F522" s="55">
        <v>2.1999999999999999E-2</v>
      </c>
      <c r="G522" s="55">
        <v>5.8999999999999997E-2</v>
      </c>
      <c r="H522" s="55">
        <v>9.8000000000000004E-2</v>
      </c>
      <c r="I522" s="55" t="s">
        <v>130</v>
      </c>
      <c r="J522" s="55" t="s">
        <v>130</v>
      </c>
      <c r="K522" s="55" t="s">
        <v>130</v>
      </c>
      <c r="L522" s="55" t="s">
        <v>130</v>
      </c>
      <c r="M522" s="55" t="s">
        <v>130</v>
      </c>
      <c r="N522" s="55" t="s">
        <v>130</v>
      </c>
      <c r="O522" s="55" t="s">
        <v>130</v>
      </c>
      <c r="P522" s="55" t="s">
        <v>175</v>
      </c>
      <c r="W522" s="22"/>
      <c r="X522" s="22"/>
      <c r="Y522" s="22"/>
      <c r="Z522" s="22"/>
      <c r="AA522" s="22"/>
      <c r="AB522" s="2"/>
      <c r="AD522" s="24"/>
      <c r="AE522" s="24"/>
      <c r="AF522" s="24"/>
      <c r="AG522" s="24"/>
      <c r="AH522" s="24"/>
      <c r="AI522" s="24"/>
      <c r="AJ522" s="24"/>
      <c r="AK522" s="24"/>
      <c r="AL522" s="24"/>
      <c r="AM522" s="24"/>
      <c r="AN522" s="24"/>
    </row>
    <row r="523" spans="1:40" ht="13" x14ac:dyDescent="0.3">
      <c r="A523" t="s">
        <v>132</v>
      </c>
      <c r="B523" s="5">
        <v>2.09</v>
      </c>
      <c r="C523" s="5">
        <f t="shared" si="9"/>
        <v>32.090000000000003</v>
      </c>
      <c r="D523" t="s">
        <v>130</v>
      </c>
      <c r="E523" t="s">
        <v>130</v>
      </c>
      <c r="F523" s="55">
        <v>2.1999999999999999E-2</v>
      </c>
      <c r="G523" s="55">
        <v>5.8999999999999997E-2</v>
      </c>
      <c r="H523" s="55">
        <v>9.8000000000000004E-2</v>
      </c>
      <c r="I523" s="55" t="s">
        <v>130</v>
      </c>
      <c r="J523" s="55" t="s">
        <v>130</v>
      </c>
      <c r="K523" s="55" t="s">
        <v>130</v>
      </c>
      <c r="L523" s="55" t="s">
        <v>130</v>
      </c>
      <c r="M523" s="55" t="s">
        <v>130</v>
      </c>
      <c r="N523" s="55" t="s">
        <v>130</v>
      </c>
      <c r="O523" s="55" t="s">
        <v>130</v>
      </c>
      <c r="P523" s="55" t="s">
        <v>175</v>
      </c>
      <c r="W523" s="22"/>
      <c r="X523" s="22"/>
      <c r="Y523" s="22"/>
      <c r="Z523" s="22"/>
      <c r="AA523" s="22"/>
      <c r="AB523" s="2"/>
      <c r="AD523" s="24"/>
      <c r="AE523" s="24"/>
      <c r="AF523" s="24"/>
      <c r="AG523" s="24"/>
      <c r="AH523" s="24"/>
      <c r="AI523" s="24"/>
      <c r="AJ523" s="24"/>
      <c r="AK523" s="24"/>
      <c r="AL523" s="24"/>
      <c r="AM523" s="24"/>
      <c r="AN523" s="24"/>
    </row>
    <row r="524" spans="1:40" ht="13" x14ac:dyDescent="0.3">
      <c r="A524" t="s">
        <v>132</v>
      </c>
      <c r="B524" s="5">
        <v>2.1</v>
      </c>
      <c r="C524" s="5">
        <f t="shared" si="9"/>
        <v>32.1</v>
      </c>
      <c r="D524" t="s">
        <v>130</v>
      </c>
      <c r="E524" t="s">
        <v>130</v>
      </c>
      <c r="F524" s="55">
        <v>2.1999999999999999E-2</v>
      </c>
      <c r="G524" s="55">
        <v>5.8999999999999997E-2</v>
      </c>
      <c r="H524" s="55">
        <v>9.8000000000000004E-2</v>
      </c>
      <c r="I524" s="55" t="s">
        <v>130</v>
      </c>
      <c r="J524" s="55" t="s">
        <v>130</v>
      </c>
      <c r="K524" s="55" t="s">
        <v>130</v>
      </c>
      <c r="L524" s="55" t="s">
        <v>130</v>
      </c>
      <c r="M524" s="55" t="s">
        <v>130</v>
      </c>
      <c r="N524" s="55" t="s">
        <v>130</v>
      </c>
      <c r="O524" s="55" t="s">
        <v>130</v>
      </c>
      <c r="P524" s="55" t="s">
        <v>175</v>
      </c>
      <c r="W524" s="22"/>
      <c r="X524" s="22"/>
      <c r="Y524" s="22"/>
      <c r="Z524" s="22"/>
      <c r="AA524" s="22"/>
      <c r="AB524" s="2"/>
      <c r="AD524" s="24"/>
      <c r="AE524" s="24"/>
      <c r="AF524" s="24"/>
      <c r="AG524" s="24"/>
      <c r="AH524" s="24"/>
      <c r="AI524" s="24"/>
      <c r="AJ524" s="24"/>
      <c r="AK524" s="24"/>
      <c r="AL524" s="24"/>
      <c r="AM524" s="24"/>
      <c r="AN524" s="24"/>
    </row>
    <row r="525" spans="1:40" ht="13" x14ac:dyDescent="0.3">
      <c r="A525" t="s">
        <v>132</v>
      </c>
      <c r="B525" s="5">
        <v>2.11</v>
      </c>
      <c r="C525" s="5">
        <f t="shared" si="9"/>
        <v>32.11</v>
      </c>
      <c r="D525" t="s">
        <v>130</v>
      </c>
      <c r="E525" t="s">
        <v>130</v>
      </c>
      <c r="F525" s="55">
        <v>2.1999999999999999E-2</v>
      </c>
      <c r="G525" s="55">
        <v>5.8999999999999997E-2</v>
      </c>
      <c r="H525" s="55">
        <v>9.8000000000000004E-2</v>
      </c>
      <c r="I525" s="55" t="s">
        <v>130</v>
      </c>
      <c r="J525" s="55" t="s">
        <v>130</v>
      </c>
      <c r="K525" s="55" t="s">
        <v>130</v>
      </c>
      <c r="L525" s="55" t="s">
        <v>130</v>
      </c>
      <c r="M525" s="55" t="s">
        <v>130</v>
      </c>
      <c r="N525" s="55" t="s">
        <v>130</v>
      </c>
      <c r="O525" s="55" t="s">
        <v>130</v>
      </c>
      <c r="P525" s="55" t="s">
        <v>175</v>
      </c>
      <c r="W525" s="22"/>
      <c r="X525" s="22"/>
      <c r="Y525" s="22"/>
      <c r="Z525" s="22"/>
      <c r="AA525" s="22"/>
      <c r="AB525" s="2"/>
      <c r="AD525" s="24"/>
      <c r="AE525" s="24"/>
      <c r="AF525" s="24"/>
      <c r="AG525" s="24"/>
      <c r="AH525" s="24"/>
      <c r="AI525" s="24"/>
      <c r="AJ525" s="24"/>
      <c r="AK525" s="24"/>
      <c r="AL525" s="24"/>
      <c r="AM525" s="24"/>
      <c r="AN525" s="24"/>
    </row>
    <row r="526" spans="1:40" ht="13" x14ac:dyDescent="0.3">
      <c r="A526" t="s">
        <v>132</v>
      </c>
      <c r="B526" s="5">
        <v>2.12</v>
      </c>
      <c r="C526" s="5">
        <f t="shared" si="9"/>
        <v>32.119999999999997</v>
      </c>
      <c r="D526" t="s">
        <v>130</v>
      </c>
      <c r="E526" t="s">
        <v>130</v>
      </c>
      <c r="F526" s="55">
        <v>2.1999999999999999E-2</v>
      </c>
      <c r="G526" s="55">
        <v>5.8999999999999997E-2</v>
      </c>
      <c r="H526" s="55">
        <v>9.8000000000000004E-2</v>
      </c>
      <c r="I526" s="55" t="s">
        <v>130</v>
      </c>
      <c r="J526" s="55" t="s">
        <v>130</v>
      </c>
      <c r="K526" s="55" t="s">
        <v>130</v>
      </c>
      <c r="L526" s="55" t="s">
        <v>130</v>
      </c>
      <c r="M526" s="55" t="s">
        <v>130</v>
      </c>
      <c r="N526" s="55" t="s">
        <v>130</v>
      </c>
      <c r="O526" s="55" t="s">
        <v>130</v>
      </c>
      <c r="P526" s="55" t="s">
        <v>175</v>
      </c>
      <c r="W526" s="22"/>
      <c r="X526" s="22"/>
      <c r="Y526" s="22"/>
      <c r="Z526" s="22"/>
      <c r="AA526" s="22"/>
      <c r="AB526" s="2"/>
      <c r="AD526" s="24"/>
      <c r="AE526" s="24"/>
      <c r="AF526" s="24"/>
      <c r="AG526" s="24"/>
      <c r="AH526" s="24"/>
      <c r="AI526" s="24"/>
      <c r="AJ526" s="24"/>
      <c r="AK526" s="24"/>
      <c r="AL526" s="24"/>
      <c r="AM526" s="24"/>
      <c r="AN526" s="24"/>
    </row>
    <row r="527" spans="1:40" ht="13" x14ac:dyDescent="0.3">
      <c r="A527" t="s">
        <v>132</v>
      </c>
      <c r="B527" s="5">
        <v>2.13</v>
      </c>
      <c r="C527" s="5">
        <f t="shared" si="9"/>
        <v>32.130000000000003</v>
      </c>
      <c r="D527" t="s">
        <v>130</v>
      </c>
      <c r="E527" t="s">
        <v>130</v>
      </c>
      <c r="F527" s="55">
        <v>2.1999999999999999E-2</v>
      </c>
      <c r="G527" s="55">
        <v>5.8999999999999997E-2</v>
      </c>
      <c r="H527" s="55">
        <v>9.8000000000000004E-2</v>
      </c>
      <c r="I527" s="55" t="s">
        <v>130</v>
      </c>
      <c r="J527" s="55" t="s">
        <v>130</v>
      </c>
      <c r="K527" s="55" t="s">
        <v>130</v>
      </c>
      <c r="L527" s="55" t="s">
        <v>130</v>
      </c>
      <c r="M527" s="55" t="s">
        <v>130</v>
      </c>
      <c r="N527" s="55" t="s">
        <v>130</v>
      </c>
      <c r="O527" s="55" t="s">
        <v>130</v>
      </c>
      <c r="P527" s="55" t="s">
        <v>175</v>
      </c>
      <c r="W527" s="22"/>
      <c r="X527" s="22"/>
      <c r="Y527" s="22"/>
      <c r="Z527" s="22"/>
      <c r="AA527" s="22"/>
      <c r="AB527" s="2"/>
      <c r="AD527" s="24"/>
      <c r="AE527" s="24"/>
      <c r="AF527" s="24"/>
      <c r="AG527" s="24"/>
      <c r="AH527" s="24"/>
      <c r="AI527" s="24"/>
      <c r="AJ527" s="24"/>
      <c r="AK527" s="24"/>
      <c r="AL527" s="24"/>
      <c r="AM527" s="24"/>
      <c r="AN527" s="24"/>
    </row>
    <row r="528" spans="1:40" ht="13" x14ac:dyDescent="0.3">
      <c r="A528" t="s">
        <v>132</v>
      </c>
      <c r="B528" s="5">
        <v>2.14</v>
      </c>
      <c r="C528" s="5">
        <f t="shared" si="9"/>
        <v>32.14</v>
      </c>
      <c r="D528" t="s">
        <v>130</v>
      </c>
      <c r="E528" t="s">
        <v>130</v>
      </c>
      <c r="F528" s="55">
        <v>2.1999999999999999E-2</v>
      </c>
      <c r="G528" s="55">
        <v>5.8999999999999997E-2</v>
      </c>
      <c r="H528" s="55">
        <v>9.8000000000000004E-2</v>
      </c>
      <c r="I528" s="55" t="s">
        <v>130</v>
      </c>
      <c r="J528" s="55" t="s">
        <v>130</v>
      </c>
      <c r="K528" s="55" t="s">
        <v>130</v>
      </c>
      <c r="L528" s="55" t="s">
        <v>130</v>
      </c>
      <c r="M528" s="55" t="s">
        <v>130</v>
      </c>
      <c r="N528" s="55" t="s">
        <v>130</v>
      </c>
      <c r="O528" s="55" t="s">
        <v>130</v>
      </c>
      <c r="P528" s="55" t="s">
        <v>175</v>
      </c>
      <c r="W528" s="22"/>
      <c r="X528" s="22"/>
      <c r="Y528" s="22"/>
      <c r="Z528" s="22"/>
      <c r="AA528" s="22"/>
      <c r="AB528" s="2"/>
      <c r="AD528" s="24"/>
      <c r="AE528" s="24"/>
      <c r="AF528" s="24"/>
      <c r="AG528" s="24"/>
      <c r="AH528" s="24"/>
      <c r="AI528" s="24"/>
      <c r="AJ528" s="24"/>
      <c r="AK528" s="24"/>
      <c r="AL528" s="24"/>
      <c r="AM528" s="24"/>
      <c r="AN528" s="24"/>
    </row>
    <row r="529" spans="1:40" ht="13" x14ac:dyDescent="0.3">
      <c r="A529" t="s">
        <v>132</v>
      </c>
      <c r="B529" s="5">
        <v>2.15</v>
      </c>
      <c r="C529" s="5">
        <f t="shared" si="9"/>
        <v>32.15</v>
      </c>
      <c r="D529" t="s">
        <v>130</v>
      </c>
      <c r="E529" t="s">
        <v>130</v>
      </c>
      <c r="F529" s="55">
        <v>2.1999999999999999E-2</v>
      </c>
      <c r="G529" s="55">
        <v>5.8999999999999997E-2</v>
      </c>
      <c r="H529" s="55">
        <v>9.8000000000000004E-2</v>
      </c>
      <c r="I529" s="55" t="s">
        <v>130</v>
      </c>
      <c r="J529" s="55" t="s">
        <v>130</v>
      </c>
      <c r="K529" s="55" t="s">
        <v>130</v>
      </c>
      <c r="L529" s="55" t="s">
        <v>130</v>
      </c>
      <c r="M529" s="55" t="s">
        <v>130</v>
      </c>
      <c r="N529" s="55" t="s">
        <v>130</v>
      </c>
      <c r="O529" s="55" t="s">
        <v>130</v>
      </c>
      <c r="P529" s="55" t="s">
        <v>175</v>
      </c>
      <c r="W529" s="22"/>
      <c r="X529" s="22"/>
      <c r="Y529" s="22"/>
      <c r="Z529" s="22"/>
      <c r="AA529" s="22"/>
      <c r="AB529" s="2"/>
      <c r="AD529" s="24"/>
      <c r="AE529" s="24"/>
      <c r="AF529" s="24"/>
      <c r="AG529" s="24"/>
      <c r="AH529" s="24"/>
      <c r="AI529" s="24"/>
      <c r="AJ529" s="24"/>
      <c r="AK529" s="24"/>
      <c r="AL529" s="24"/>
      <c r="AM529" s="24"/>
      <c r="AN529" s="24"/>
    </row>
    <row r="530" spans="1:40" ht="13" x14ac:dyDescent="0.3">
      <c r="A530" t="s">
        <v>132</v>
      </c>
      <c r="B530" s="5">
        <v>2.16</v>
      </c>
      <c r="C530" s="5">
        <f t="shared" si="9"/>
        <v>32.159999999999997</v>
      </c>
      <c r="D530" t="s">
        <v>130</v>
      </c>
      <c r="E530" t="s">
        <v>130</v>
      </c>
      <c r="F530" s="55">
        <v>2.1999999999999999E-2</v>
      </c>
      <c r="G530" s="55">
        <v>5.8999999999999997E-2</v>
      </c>
      <c r="H530" s="55">
        <v>9.8000000000000004E-2</v>
      </c>
      <c r="I530" s="55" t="s">
        <v>130</v>
      </c>
      <c r="J530" s="55" t="s">
        <v>130</v>
      </c>
      <c r="K530" s="55" t="s">
        <v>130</v>
      </c>
      <c r="L530" s="55" t="s">
        <v>130</v>
      </c>
      <c r="M530" s="55" t="s">
        <v>130</v>
      </c>
      <c r="N530" s="55" t="s">
        <v>130</v>
      </c>
      <c r="O530" s="55" t="s">
        <v>130</v>
      </c>
      <c r="P530" s="55" t="s">
        <v>175</v>
      </c>
      <c r="W530" s="22"/>
      <c r="X530" s="22"/>
      <c r="Y530" s="22"/>
      <c r="Z530" s="22"/>
      <c r="AA530" s="22"/>
      <c r="AB530" s="2"/>
      <c r="AD530" s="24"/>
      <c r="AE530" s="24"/>
      <c r="AF530" s="24"/>
      <c r="AG530" s="24"/>
      <c r="AH530" s="24"/>
      <c r="AI530" s="24"/>
      <c r="AJ530" s="24"/>
      <c r="AK530" s="24"/>
      <c r="AL530" s="24"/>
      <c r="AM530" s="24"/>
      <c r="AN530" s="24"/>
    </row>
    <row r="531" spans="1:40" ht="13" x14ac:dyDescent="0.3">
      <c r="A531" t="s">
        <v>132</v>
      </c>
      <c r="B531" s="5">
        <v>2.17</v>
      </c>
      <c r="C531" s="5">
        <f t="shared" si="9"/>
        <v>32.17</v>
      </c>
      <c r="D531" t="s">
        <v>130</v>
      </c>
      <c r="E531" t="s">
        <v>130</v>
      </c>
      <c r="F531" s="55">
        <v>2.1999999999999999E-2</v>
      </c>
      <c r="G531" s="55">
        <v>5.8999999999999997E-2</v>
      </c>
      <c r="H531" s="55">
        <v>9.8000000000000004E-2</v>
      </c>
      <c r="I531" s="55" t="s">
        <v>130</v>
      </c>
      <c r="J531" s="55" t="s">
        <v>130</v>
      </c>
      <c r="K531" s="55" t="s">
        <v>130</v>
      </c>
      <c r="L531" s="55" t="s">
        <v>130</v>
      </c>
      <c r="M531" s="55" t="s">
        <v>130</v>
      </c>
      <c r="N531" s="55" t="s">
        <v>130</v>
      </c>
      <c r="O531" s="55" t="s">
        <v>130</v>
      </c>
      <c r="P531" s="55" t="s">
        <v>175</v>
      </c>
      <c r="W531" s="22"/>
      <c r="X531" s="22"/>
      <c r="Y531" s="22"/>
      <c r="Z531" s="22"/>
      <c r="AA531" s="22"/>
      <c r="AB531" s="2"/>
      <c r="AD531" s="24"/>
      <c r="AE531" s="24"/>
      <c r="AF531" s="24"/>
      <c r="AG531" s="24"/>
      <c r="AH531" s="24"/>
      <c r="AI531" s="24"/>
      <c r="AJ531" s="24"/>
      <c r="AK531" s="24"/>
      <c r="AL531" s="24"/>
      <c r="AM531" s="24"/>
      <c r="AN531" s="24"/>
    </row>
    <row r="532" spans="1:40" ht="13" x14ac:dyDescent="0.3">
      <c r="A532" t="s">
        <v>132</v>
      </c>
      <c r="B532" s="5">
        <v>2.1800000000000002</v>
      </c>
      <c r="C532" s="5">
        <f t="shared" si="9"/>
        <v>32.18</v>
      </c>
      <c r="D532" t="s">
        <v>130</v>
      </c>
      <c r="E532" t="s">
        <v>130</v>
      </c>
      <c r="F532" s="55">
        <v>2.1999999999999999E-2</v>
      </c>
      <c r="G532" s="55">
        <v>5.8999999999999997E-2</v>
      </c>
      <c r="H532" s="55">
        <v>9.8000000000000004E-2</v>
      </c>
      <c r="I532" s="55" t="s">
        <v>130</v>
      </c>
      <c r="J532" s="55" t="s">
        <v>130</v>
      </c>
      <c r="K532" s="55" t="s">
        <v>130</v>
      </c>
      <c r="L532" s="55" t="s">
        <v>130</v>
      </c>
      <c r="M532" s="55" t="s">
        <v>130</v>
      </c>
      <c r="N532" s="55" t="s">
        <v>130</v>
      </c>
      <c r="O532" s="55" t="s">
        <v>130</v>
      </c>
      <c r="P532" s="55" t="s">
        <v>175</v>
      </c>
      <c r="W532" s="22"/>
      <c r="X532" s="22"/>
      <c r="Y532" s="22"/>
      <c r="Z532" s="22"/>
      <c r="AA532" s="22"/>
      <c r="AB532" s="2"/>
      <c r="AD532" s="24"/>
      <c r="AE532" s="24"/>
      <c r="AF532" s="24"/>
      <c r="AG532" s="24"/>
      <c r="AH532" s="24"/>
      <c r="AI532" s="24"/>
      <c r="AJ532" s="24"/>
      <c r="AK532" s="24"/>
      <c r="AL532" s="24"/>
      <c r="AM532" s="24"/>
      <c r="AN532" s="24"/>
    </row>
    <row r="533" spans="1:40" ht="13" x14ac:dyDescent="0.3">
      <c r="A533" t="s">
        <v>132</v>
      </c>
      <c r="B533" s="5">
        <v>2.19</v>
      </c>
      <c r="C533" s="5">
        <f t="shared" si="9"/>
        <v>32.19</v>
      </c>
      <c r="D533" t="s">
        <v>130</v>
      </c>
      <c r="E533" t="s">
        <v>130</v>
      </c>
      <c r="F533" s="55">
        <v>2.1999999999999999E-2</v>
      </c>
      <c r="G533" s="55">
        <v>5.8999999999999997E-2</v>
      </c>
      <c r="H533" s="55">
        <v>9.8000000000000004E-2</v>
      </c>
      <c r="I533" s="55" t="s">
        <v>130</v>
      </c>
      <c r="J533" s="55" t="s">
        <v>130</v>
      </c>
      <c r="K533" s="55" t="s">
        <v>130</v>
      </c>
      <c r="L533" s="55" t="s">
        <v>130</v>
      </c>
      <c r="M533" s="55" t="s">
        <v>130</v>
      </c>
      <c r="N533" s="55" t="s">
        <v>130</v>
      </c>
      <c r="O533" s="55" t="s">
        <v>130</v>
      </c>
      <c r="P533" s="55" t="s">
        <v>175</v>
      </c>
      <c r="W533" s="22"/>
      <c r="X533" s="22"/>
      <c r="Y533" s="22"/>
      <c r="Z533" s="22"/>
      <c r="AA533" s="22"/>
      <c r="AB533" s="2"/>
      <c r="AD533" s="24"/>
      <c r="AE533" s="24"/>
      <c r="AF533" s="24"/>
      <c r="AG533" s="24"/>
      <c r="AH533" s="24"/>
      <c r="AI533" s="24"/>
      <c r="AJ533" s="24"/>
      <c r="AK533" s="24"/>
      <c r="AL533" s="24"/>
      <c r="AM533" s="24"/>
      <c r="AN533" s="24"/>
    </row>
    <row r="534" spans="1:40" ht="13" x14ac:dyDescent="0.3">
      <c r="A534" t="s">
        <v>132</v>
      </c>
      <c r="B534" s="5">
        <v>2.2000000000000002</v>
      </c>
      <c r="C534" s="5">
        <f t="shared" si="9"/>
        <v>32.200000000000003</v>
      </c>
      <c r="D534" t="s">
        <v>130</v>
      </c>
      <c r="E534" t="s">
        <v>130</v>
      </c>
      <c r="F534" s="55">
        <v>2.1999999999999999E-2</v>
      </c>
      <c r="G534" s="55">
        <v>5.8999999999999997E-2</v>
      </c>
      <c r="H534" s="55">
        <v>9.8000000000000004E-2</v>
      </c>
      <c r="I534" s="55" t="s">
        <v>130</v>
      </c>
      <c r="J534" s="55" t="s">
        <v>130</v>
      </c>
      <c r="K534" s="55" t="s">
        <v>130</v>
      </c>
      <c r="L534" s="55" t="s">
        <v>130</v>
      </c>
      <c r="M534" s="55" t="s">
        <v>130</v>
      </c>
      <c r="N534" s="55" t="s">
        <v>130</v>
      </c>
      <c r="O534" s="55" t="s">
        <v>130</v>
      </c>
      <c r="P534" s="55" t="s">
        <v>175</v>
      </c>
      <c r="W534" s="22"/>
      <c r="X534" s="22"/>
      <c r="Y534" s="22"/>
      <c r="Z534" s="22"/>
      <c r="AA534" s="22"/>
      <c r="AB534" s="2"/>
      <c r="AD534" s="24"/>
      <c r="AE534" s="24"/>
      <c r="AF534" s="24"/>
      <c r="AG534" s="24"/>
      <c r="AH534" s="24"/>
      <c r="AI534" s="24"/>
      <c r="AJ534" s="24"/>
      <c r="AK534" s="24"/>
      <c r="AL534" s="24"/>
      <c r="AM534" s="24"/>
      <c r="AN534" s="24"/>
    </row>
    <row r="535" spans="1:40" ht="13" x14ac:dyDescent="0.3">
      <c r="A535" t="s">
        <v>132</v>
      </c>
      <c r="B535" s="5">
        <v>2.21</v>
      </c>
      <c r="C535" s="5">
        <f t="shared" si="9"/>
        <v>32.21</v>
      </c>
      <c r="D535" t="s">
        <v>130</v>
      </c>
      <c r="E535" t="s">
        <v>130</v>
      </c>
      <c r="F535" s="55">
        <v>2.1999999999999999E-2</v>
      </c>
      <c r="G535" s="55">
        <v>5.8999999999999997E-2</v>
      </c>
      <c r="H535" s="55">
        <v>9.8000000000000004E-2</v>
      </c>
      <c r="I535" s="55" t="s">
        <v>130</v>
      </c>
      <c r="J535" s="55" t="s">
        <v>130</v>
      </c>
      <c r="K535" s="55" t="s">
        <v>130</v>
      </c>
      <c r="L535" s="55" t="s">
        <v>130</v>
      </c>
      <c r="M535" s="55" t="s">
        <v>130</v>
      </c>
      <c r="N535" s="55" t="s">
        <v>130</v>
      </c>
      <c r="O535" s="55" t="s">
        <v>130</v>
      </c>
      <c r="P535" s="55" t="s">
        <v>175</v>
      </c>
      <c r="W535" s="22"/>
      <c r="X535" s="22"/>
      <c r="Y535" s="22"/>
      <c r="Z535" s="22"/>
      <c r="AA535" s="22"/>
      <c r="AB535" s="2"/>
      <c r="AD535" s="24"/>
      <c r="AE535" s="24"/>
      <c r="AF535" s="24"/>
      <c r="AG535" s="24"/>
      <c r="AH535" s="24"/>
      <c r="AI535" s="24"/>
      <c r="AJ535" s="24"/>
      <c r="AK535" s="24"/>
      <c r="AL535" s="24"/>
      <c r="AM535" s="24"/>
      <c r="AN535" s="24"/>
    </row>
    <row r="536" spans="1:40" ht="13" x14ac:dyDescent="0.3">
      <c r="A536" t="s">
        <v>132</v>
      </c>
      <c r="B536" s="5">
        <v>2.2200000000000002</v>
      </c>
      <c r="C536" s="5">
        <f t="shared" si="9"/>
        <v>32.22</v>
      </c>
      <c r="D536" t="s">
        <v>130</v>
      </c>
      <c r="E536" t="s">
        <v>130</v>
      </c>
      <c r="F536" s="55">
        <v>2.1999999999999999E-2</v>
      </c>
      <c r="G536" s="55">
        <v>5.8999999999999997E-2</v>
      </c>
      <c r="H536" s="55">
        <v>9.8000000000000004E-2</v>
      </c>
      <c r="I536" s="55" t="s">
        <v>130</v>
      </c>
      <c r="J536" s="55" t="s">
        <v>130</v>
      </c>
      <c r="K536" s="55" t="s">
        <v>130</v>
      </c>
      <c r="L536" s="55" t="s">
        <v>130</v>
      </c>
      <c r="M536" s="55" t="s">
        <v>130</v>
      </c>
      <c r="N536" s="55" t="s">
        <v>130</v>
      </c>
      <c r="O536" s="55" t="s">
        <v>130</v>
      </c>
      <c r="P536" s="55" t="s">
        <v>175</v>
      </c>
      <c r="W536" s="22"/>
      <c r="X536" s="22"/>
      <c r="Y536" s="22"/>
      <c r="Z536" s="22"/>
      <c r="AA536" s="22"/>
      <c r="AB536" s="2"/>
      <c r="AD536" s="24"/>
      <c r="AE536" s="24"/>
      <c r="AF536" s="24"/>
      <c r="AG536" s="24"/>
      <c r="AH536" s="24"/>
      <c r="AI536" s="24"/>
      <c r="AJ536" s="24"/>
      <c r="AK536" s="24"/>
      <c r="AL536" s="24"/>
      <c r="AM536" s="24"/>
      <c r="AN536" s="24"/>
    </row>
    <row r="537" spans="1:40" ht="13" x14ac:dyDescent="0.3">
      <c r="A537" t="s">
        <v>132</v>
      </c>
      <c r="B537" s="5">
        <v>2.23</v>
      </c>
      <c r="C537" s="5">
        <f t="shared" si="9"/>
        <v>32.229999999999997</v>
      </c>
      <c r="D537" t="s">
        <v>130</v>
      </c>
      <c r="E537" t="s">
        <v>130</v>
      </c>
      <c r="F537" s="55">
        <v>2.1999999999999999E-2</v>
      </c>
      <c r="G537" s="55">
        <v>5.8999999999999997E-2</v>
      </c>
      <c r="H537" s="55">
        <v>9.8000000000000004E-2</v>
      </c>
      <c r="I537" s="55" t="s">
        <v>130</v>
      </c>
      <c r="J537" s="55" t="s">
        <v>130</v>
      </c>
      <c r="K537" s="55" t="s">
        <v>130</v>
      </c>
      <c r="L537" s="55" t="s">
        <v>130</v>
      </c>
      <c r="M537" s="55" t="s">
        <v>130</v>
      </c>
      <c r="N537" s="55" t="s">
        <v>130</v>
      </c>
      <c r="O537" s="55" t="s">
        <v>130</v>
      </c>
      <c r="P537" s="55" t="s">
        <v>175</v>
      </c>
      <c r="W537" s="22"/>
      <c r="X537" s="22"/>
      <c r="Y537" s="22"/>
      <c r="Z537" s="22"/>
      <c r="AA537" s="22"/>
      <c r="AB537" s="2"/>
      <c r="AD537" s="24"/>
      <c r="AE537" s="24"/>
      <c r="AF537" s="24"/>
      <c r="AG537" s="24"/>
      <c r="AH537" s="24"/>
      <c r="AI537" s="24"/>
      <c r="AJ537" s="24"/>
      <c r="AK537" s="24"/>
      <c r="AL537" s="24"/>
      <c r="AM537" s="24"/>
      <c r="AN537" s="24"/>
    </row>
    <row r="538" spans="1:40" ht="13" x14ac:dyDescent="0.3">
      <c r="A538" t="s">
        <v>132</v>
      </c>
      <c r="B538" s="5">
        <v>2.2400000000000002</v>
      </c>
      <c r="C538" s="5">
        <f t="shared" si="9"/>
        <v>32.24</v>
      </c>
      <c r="D538" t="s">
        <v>130</v>
      </c>
      <c r="E538" t="s">
        <v>130</v>
      </c>
      <c r="F538" s="55">
        <v>2.1999999999999999E-2</v>
      </c>
      <c r="G538" s="55">
        <v>5.8999999999999997E-2</v>
      </c>
      <c r="H538" s="55">
        <v>9.8000000000000004E-2</v>
      </c>
      <c r="I538" s="55" t="s">
        <v>130</v>
      </c>
      <c r="J538" s="55" t="s">
        <v>130</v>
      </c>
      <c r="K538" s="55" t="s">
        <v>130</v>
      </c>
      <c r="L538" s="55" t="s">
        <v>130</v>
      </c>
      <c r="M538" s="55" t="s">
        <v>130</v>
      </c>
      <c r="N538" s="55" t="s">
        <v>130</v>
      </c>
      <c r="O538" s="55" t="s">
        <v>130</v>
      </c>
      <c r="P538" s="55" t="s">
        <v>175</v>
      </c>
      <c r="W538" s="22"/>
      <c r="X538" s="22"/>
      <c r="Y538" s="22"/>
      <c r="Z538" s="22"/>
      <c r="AA538" s="22"/>
      <c r="AB538" s="2"/>
      <c r="AD538" s="24"/>
      <c r="AE538" s="24"/>
      <c r="AF538" s="24"/>
      <c r="AG538" s="24"/>
      <c r="AH538" s="24"/>
      <c r="AI538" s="24"/>
      <c r="AJ538" s="24"/>
      <c r="AK538" s="24"/>
      <c r="AL538" s="24"/>
      <c r="AM538" s="24"/>
      <c r="AN538" s="24"/>
    </row>
    <row r="539" spans="1:40" ht="13" x14ac:dyDescent="0.3">
      <c r="A539" t="s">
        <v>132</v>
      </c>
      <c r="B539" s="5">
        <v>2.25</v>
      </c>
      <c r="C539" s="5">
        <f t="shared" si="9"/>
        <v>32.25</v>
      </c>
      <c r="D539" t="s">
        <v>130</v>
      </c>
      <c r="E539" t="s">
        <v>130</v>
      </c>
      <c r="F539" s="55">
        <v>2.1999999999999999E-2</v>
      </c>
      <c r="G539" s="55">
        <v>5.8999999999999997E-2</v>
      </c>
      <c r="H539" s="55">
        <v>9.8000000000000004E-2</v>
      </c>
      <c r="I539" s="55" t="s">
        <v>130</v>
      </c>
      <c r="J539" s="55" t="s">
        <v>130</v>
      </c>
      <c r="K539" s="55" t="s">
        <v>130</v>
      </c>
      <c r="L539" s="55" t="s">
        <v>130</v>
      </c>
      <c r="M539" s="55" t="s">
        <v>130</v>
      </c>
      <c r="N539" s="55" t="s">
        <v>130</v>
      </c>
      <c r="O539" s="55" t="s">
        <v>130</v>
      </c>
      <c r="P539" s="55" t="s">
        <v>175</v>
      </c>
      <c r="W539" s="22"/>
      <c r="X539" s="22"/>
      <c r="Y539" s="22"/>
      <c r="Z539" s="22"/>
      <c r="AA539" s="22"/>
      <c r="AB539" s="2"/>
      <c r="AD539" s="24"/>
      <c r="AE539" s="24"/>
      <c r="AF539" s="24"/>
      <c r="AG539" s="24"/>
      <c r="AH539" s="24"/>
      <c r="AI539" s="24"/>
      <c r="AJ539" s="24"/>
      <c r="AK539" s="24"/>
      <c r="AL539" s="24"/>
      <c r="AM539" s="24"/>
      <c r="AN539" s="24"/>
    </row>
    <row r="540" spans="1:40" ht="13" x14ac:dyDescent="0.3">
      <c r="A540" t="s">
        <v>132</v>
      </c>
      <c r="B540" s="5">
        <v>2.2599999999999998</v>
      </c>
      <c r="C540" s="5">
        <f t="shared" si="9"/>
        <v>32.26</v>
      </c>
      <c r="D540" t="s">
        <v>130</v>
      </c>
      <c r="E540" t="s">
        <v>130</v>
      </c>
      <c r="F540" s="55">
        <v>2.1999999999999999E-2</v>
      </c>
      <c r="G540" s="55">
        <v>5.8999999999999997E-2</v>
      </c>
      <c r="H540" s="55">
        <v>9.8000000000000004E-2</v>
      </c>
      <c r="I540" s="55" t="s">
        <v>130</v>
      </c>
      <c r="J540" s="55" t="s">
        <v>130</v>
      </c>
      <c r="K540" s="55" t="s">
        <v>130</v>
      </c>
      <c r="L540" s="55" t="s">
        <v>130</v>
      </c>
      <c r="M540" s="55" t="s">
        <v>130</v>
      </c>
      <c r="N540" s="55" t="s">
        <v>130</v>
      </c>
      <c r="O540" s="55" t="s">
        <v>130</v>
      </c>
      <c r="P540" s="55" t="s">
        <v>175</v>
      </c>
      <c r="W540" s="22"/>
      <c r="X540" s="22"/>
      <c r="Y540" s="22"/>
      <c r="Z540" s="22"/>
      <c r="AA540" s="22"/>
      <c r="AB540" s="2"/>
      <c r="AD540" s="24"/>
      <c r="AE540" s="24"/>
      <c r="AF540" s="24"/>
      <c r="AG540" s="24"/>
      <c r="AH540" s="24"/>
      <c r="AI540" s="24"/>
      <c r="AJ540" s="24"/>
      <c r="AK540" s="24"/>
      <c r="AL540" s="24"/>
      <c r="AM540" s="24"/>
      <c r="AN540" s="24"/>
    </row>
    <row r="541" spans="1:40" ht="13" x14ac:dyDescent="0.3">
      <c r="A541" t="s">
        <v>132</v>
      </c>
      <c r="B541" s="5">
        <v>2.27</v>
      </c>
      <c r="C541" s="5">
        <f t="shared" si="9"/>
        <v>32.270000000000003</v>
      </c>
      <c r="D541" t="s">
        <v>130</v>
      </c>
      <c r="E541" t="s">
        <v>130</v>
      </c>
      <c r="F541" s="55">
        <v>2.1999999999999999E-2</v>
      </c>
      <c r="G541" s="55">
        <v>5.8999999999999997E-2</v>
      </c>
      <c r="H541" s="55">
        <v>9.8000000000000004E-2</v>
      </c>
      <c r="I541" s="55" t="s">
        <v>130</v>
      </c>
      <c r="J541" s="55" t="s">
        <v>130</v>
      </c>
      <c r="K541" s="55" t="s">
        <v>130</v>
      </c>
      <c r="L541" s="55" t="s">
        <v>130</v>
      </c>
      <c r="M541" s="55" t="s">
        <v>130</v>
      </c>
      <c r="N541" s="55" t="s">
        <v>130</v>
      </c>
      <c r="O541" s="55" t="s">
        <v>130</v>
      </c>
      <c r="P541" s="55" t="s">
        <v>175</v>
      </c>
      <c r="W541" s="22"/>
      <c r="X541" s="22"/>
      <c r="Y541" s="22"/>
      <c r="Z541" s="22"/>
      <c r="AA541" s="22"/>
      <c r="AB541" s="2"/>
      <c r="AD541" s="24"/>
      <c r="AE541" s="24"/>
      <c r="AF541" s="24"/>
      <c r="AG541" s="24"/>
      <c r="AH541" s="24"/>
      <c r="AI541" s="24"/>
      <c r="AJ541" s="24"/>
      <c r="AK541" s="24"/>
      <c r="AL541" s="24"/>
      <c r="AM541" s="24"/>
      <c r="AN541" s="24"/>
    </row>
    <row r="542" spans="1:40" ht="13" x14ac:dyDescent="0.3">
      <c r="A542" t="s">
        <v>132</v>
      </c>
      <c r="B542" s="5">
        <v>2.2799999999999998</v>
      </c>
      <c r="C542" s="5">
        <f t="shared" si="9"/>
        <v>32.28</v>
      </c>
      <c r="D542" t="s">
        <v>130</v>
      </c>
      <c r="E542" t="s">
        <v>130</v>
      </c>
      <c r="F542" s="55">
        <v>2.1999999999999999E-2</v>
      </c>
      <c r="G542" s="55">
        <v>5.8999999999999997E-2</v>
      </c>
      <c r="H542" s="55">
        <v>9.8000000000000004E-2</v>
      </c>
      <c r="I542" s="55" t="s">
        <v>130</v>
      </c>
      <c r="J542" s="55" t="s">
        <v>130</v>
      </c>
      <c r="K542" s="55" t="s">
        <v>130</v>
      </c>
      <c r="L542" s="55" t="s">
        <v>130</v>
      </c>
      <c r="M542" s="55" t="s">
        <v>130</v>
      </c>
      <c r="N542" s="55" t="s">
        <v>130</v>
      </c>
      <c r="O542" s="55" t="s">
        <v>130</v>
      </c>
      <c r="P542" s="55" t="s">
        <v>175</v>
      </c>
      <c r="W542" s="22"/>
      <c r="X542" s="22"/>
      <c r="Y542" s="22"/>
      <c r="Z542" s="22"/>
      <c r="AA542" s="22"/>
      <c r="AB542" s="2"/>
      <c r="AD542" s="24"/>
      <c r="AE542" s="24"/>
      <c r="AF542" s="24"/>
      <c r="AG542" s="24"/>
      <c r="AH542" s="24"/>
      <c r="AI542" s="24"/>
      <c r="AJ542" s="24"/>
      <c r="AK542" s="24"/>
      <c r="AL542" s="24"/>
      <c r="AM542" s="24"/>
      <c r="AN542" s="24"/>
    </row>
    <row r="543" spans="1:40" ht="13" x14ac:dyDescent="0.3">
      <c r="A543" t="s">
        <v>132</v>
      </c>
      <c r="B543" s="5">
        <v>2.29</v>
      </c>
      <c r="C543" s="5">
        <f t="shared" si="9"/>
        <v>32.29</v>
      </c>
      <c r="D543" t="s">
        <v>130</v>
      </c>
      <c r="E543" t="s">
        <v>130</v>
      </c>
      <c r="F543" s="55">
        <v>2.1999999999999999E-2</v>
      </c>
      <c r="G543" s="55">
        <v>5.8999999999999997E-2</v>
      </c>
      <c r="H543" s="55">
        <v>9.8000000000000004E-2</v>
      </c>
      <c r="I543" s="55" t="s">
        <v>130</v>
      </c>
      <c r="J543" s="55" t="s">
        <v>130</v>
      </c>
      <c r="K543" s="55" t="s">
        <v>130</v>
      </c>
      <c r="L543" s="55" t="s">
        <v>130</v>
      </c>
      <c r="M543" s="55" t="s">
        <v>130</v>
      </c>
      <c r="N543" s="55" t="s">
        <v>130</v>
      </c>
      <c r="O543" s="55" t="s">
        <v>130</v>
      </c>
      <c r="P543" s="55" t="s">
        <v>175</v>
      </c>
      <c r="W543" s="22"/>
      <c r="X543" s="22"/>
      <c r="Y543" s="22"/>
      <c r="Z543" s="22"/>
      <c r="AA543" s="22"/>
      <c r="AB543" s="2"/>
      <c r="AD543" s="24"/>
      <c r="AE543" s="24"/>
      <c r="AF543" s="24"/>
      <c r="AG543" s="24"/>
      <c r="AH543" s="24"/>
      <c r="AI543" s="24"/>
      <c r="AJ543" s="24"/>
      <c r="AK543" s="24"/>
      <c r="AL543" s="24"/>
      <c r="AM543" s="24"/>
      <c r="AN543" s="24"/>
    </row>
    <row r="544" spans="1:40" ht="13" x14ac:dyDescent="0.3">
      <c r="A544" t="s">
        <v>132</v>
      </c>
      <c r="B544" s="5">
        <v>2.2999999999999998</v>
      </c>
      <c r="C544" s="5">
        <f t="shared" si="9"/>
        <v>32.299999999999997</v>
      </c>
      <c r="D544" t="s">
        <v>130</v>
      </c>
      <c r="E544" t="s">
        <v>130</v>
      </c>
      <c r="F544" s="55">
        <v>2.1999999999999999E-2</v>
      </c>
      <c r="G544" s="55">
        <v>5.8999999999999997E-2</v>
      </c>
      <c r="H544" s="55">
        <v>9.8000000000000004E-2</v>
      </c>
      <c r="I544" s="55" t="s">
        <v>130</v>
      </c>
      <c r="J544" s="55" t="s">
        <v>130</v>
      </c>
      <c r="K544" s="55" t="s">
        <v>130</v>
      </c>
      <c r="L544" s="55" t="s">
        <v>130</v>
      </c>
      <c r="M544" s="55" t="s">
        <v>130</v>
      </c>
      <c r="N544" s="55" t="s">
        <v>130</v>
      </c>
      <c r="O544" s="55" t="s">
        <v>130</v>
      </c>
      <c r="P544" s="55" t="s">
        <v>175</v>
      </c>
      <c r="W544" s="22"/>
      <c r="X544" s="22"/>
      <c r="Y544" s="22"/>
      <c r="Z544" s="22"/>
      <c r="AA544" s="22"/>
      <c r="AB544" s="2"/>
      <c r="AD544" s="24"/>
      <c r="AE544" s="24"/>
      <c r="AF544" s="24"/>
      <c r="AG544" s="24"/>
      <c r="AH544" s="24"/>
      <c r="AI544" s="24"/>
      <c r="AJ544" s="24"/>
      <c r="AK544" s="24"/>
      <c r="AL544" s="24"/>
      <c r="AM544" s="24"/>
      <c r="AN544" s="24"/>
    </row>
    <row r="545" spans="1:40" ht="13" x14ac:dyDescent="0.3">
      <c r="A545" t="s">
        <v>132</v>
      </c>
      <c r="B545" s="5">
        <v>2.31</v>
      </c>
      <c r="C545" s="5">
        <f t="shared" si="9"/>
        <v>32.31</v>
      </c>
      <c r="D545" t="s">
        <v>130</v>
      </c>
      <c r="E545" t="s">
        <v>130</v>
      </c>
      <c r="F545" s="55">
        <v>2.1999999999999999E-2</v>
      </c>
      <c r="G545" s="55">
        <v>5.8999999999999997E-2</v>
      </c>
      <c r="H545" s="55">
        <v>9.8000000000000004E-2</v>
      </c>
      <c r="I545" s="55" t="s">
        <v>130</v>
      </c>
      <c r="J545" s="55" t="s">
        <v>130</v>
      </c>
      <c r="K545" s="55" t="s">
        <v>130</v>
      </c>
      <c r="L545" s="55" t="s">
        <v>130</v>
      </c>
      <c r="M545" s="55" t="s">
        <v>130</v>
      </c>
      <c r="N545" s="55" t="s">
        <v>130</v>
      </c>
      <c r="O545" s="55" t="s">
        <v>130</v>
      </c>
      <c r="P545" s="55" t="s">
        <v>175</v>
      </c>
      <c r="W545" s="22"/>
      <c r="X545" s="22"/>
      <c r="Y545" s="22"/>
      <c r="Z545" s="22"/>
      <c r="AA545" s="22"/>
      <c r="AB545" s="2"/>
      <c r="AD545" s="24"/>
      <c r="AE545" s="24"/>
      <c r="AF545" s="24"/>
      <c r="AG545" s="24"/>
      <c r="AH545" s="24"/>
      <c r="AI545" s="24"/>
      <c r="AJ545" s="24"/>
      <c r="AK545" s="24"/>
      <c r="AL545" s="24"/>
      <c r="AM545" s="24"/>
      <c r="AN545" s="24"/>
    </row>
    <row r="546" spans="1:40" ht="13" x14ac:dyDescent="0.3">
      <c r="A546" t="s">
        <v>132</v>
      </c>
      <c r="B546" s="5">
        <v>2.3199999999999998</v>
      </c>
      <c r="C546" s="5">
        <f t="shared" si="9"/>
        <v>32.32</v>
      </c>
      <c r="D546" t="s">
        <v>130</v>
      </c>
      <c r="E546" t="s">
        <v>130</v>
      </c>
      <c r="F546" s="55">
        <v>2.1999999999999999E-2</v>
      </c>
      <c r="G546" s="55">
        <v>5.8999999999999997E-2</v>
      </c>
      <c r="H546" s="55">
        <v>9.8000000000000004E-2</v>
      </c>
      <c r="I546" s="55" t="s">
        <v>130</v>
      </c>
      <c r="J546" s="55" t="s">
        <v>130</v>
      </c>
      <c r="K546" s="55" t="s">
        <v>130</v>
      </c>
      <c r="L546" s="55" t="s">
        <v>130</v>
      </c>
      <c r="M546" s="55" t="s">
        <v>130</v>
      </c>
      <c r="N546" s="55" t="s">
        <v>130</v>
      </c>
      <c r="O546" s="55" t="s">
        <v>130</v>
      </c>
      <c r="P546" s="55" t="s">
        <v>175</v>
      </c>
      <c r="W546" s="22"/>
      <c r="X546" s="22"/>
      <c r="Y546" s="22"/>
      <c r="Z546" s="22"/>
      <c r="AA546" s="22"/>
      <c r="AB546" s="2"/>
      <c r="AD546" s="24"/>
      <c r="AE546" s="24"/>
      <c r="AF546" s="24"/>
      <c r="AG546" s="24"/>
      <c r="AH546" s="24"/>
      <c r="AI546" s="24"/>
      <c r="AJ546" s="24"/>
      <c r="AK546" s="24"/>
      <c r="AL546" s="24"/>
      <c r="AM546" s="24"/>
      <c r="AN546" s="24"/>
    </row>
    <row r="547" spans="1:40" ht="13" x14ac:dyDescent="0.3">
      <c r="A547" t="s">
        <v>132</v>
      </c>
      <c r="B547" s="5">
        <v>2.33</v>
      </c>
      <c r="C547" s="5">
        <f t="shared" si="9"/>
        <v>32.33</v>
      </c>
      <c r="D547" t="s">
        <v>130</v>
      </c>
      <c r="E547" t="s">
        <v>130</v>
      </c>
      <c r="F547" s="55">
        <v>2.1999999999999999E-2</v>
      </c>
      <c r="G547" s="55">
        <v>5.8999999999999997E-2</v>
      </c>
      <c r="H547" s="55">
        <v>9.8000000000000004E-2</v>
      </c>
      <c r="I547" s="55" t="s">
        <v>130</v>
      </c>
      <c r="J547" s="55" t="s">
        <v>130</v>
      </c>
      <c r="K547" s="55" t="s">
        <v>130</v>
      </c>
      <c r="L547" s="55" t="s">
        <v>130</v>
      </c>
      <c r="M547" s="55" t="s">
        <v>130</v>
      </c>
      <c r="N547" s="55" t="s">
        <v>130</v>
      </c>
      <c r="O547" s="55" t="s">
        <v>130</v>
      </c>
      <c r="P547" s="55" t="s">
        <v>175</v>
      </c>
      <c r="W547" s="22"/>
      <c r="X547" s="22"/>
      <c r="Y547" s="22"/>
      <c r="Z547" s="22"/>
      <c r="AA547" s="22"/>
      <c r="AB547" s="2"/>
      <c r="AD547" s="24"/>
      <c r="AE547" s="24"/>
      <c r="AF547" s="24"/>
      <c r="AG547" s="24"/>
      <c r="AH547" s="24"/>
      <c r="AI547" s="24"/>
      <c r="AJ547" s="24"/>
      <c r="AK547" s="24"/>
      <c r="AL547" s="24"/>
      <c r="AM547" s="24"/>
      <c r="AN547" s="24"/>
    </row>
    <row r="548" spans="1:40" ht="13" x14ac:dyDescent="0.3">
      <c r="A548" t="s">
        <v>132</v>
      </c>
      <c r="B548" s="5">
        <v>2.34</v>
      </c>
      <c r="C548" s="5">
        <f t="shared" si="9"/>
        <v>32.340000000000003</v>
      </c>
      <c r="D548" t="s">
        <v>130</v>
      </c>
      <c r="E548" t="s">
        <v>130</v>
      </c>
      <c r="F548" s="55">
        <v>2.1999999999999999E-2</v>
      </c>
      <c r="G548" s="55">
        <v>5.8999999999999997E-2</v>
      </c>
      <c r="H548" s="55">
        <v>9.8000000000000004E-2</v>
      </c>
      <c r="I548" s="55" t="s">
        <v>130</v>
      </c>
      <c r="J548" s="55" t="s">
        <v>130</v>
      </c>
      <c r="K548" s="55" t="s">
        <v>130</v>
      </c>
      <c r="L548" s="55" t="s">
        <v>130</v>
      </c>
      <c r="M548" s="55" t="s">
        <v>130</v>
      </c>
      <c r="N548" s="55" t="s">
        <v>130</v>
      </c>
      <c r="O548" s="55" t="s">
        <v>130</v>
      </c>
      <c r="P548" s="55" t="s">
        <v>175</v>
      </c>
      <c r="W548" s="22"/>
      <c r="X548" s="22"/>
      <c r="Y548" s="22"/>
      <c r="Z548" s="22"/>
      <c r="AA548" s="22"/>
      <c r="AB548" s="2"/>
      <c r="AD548" s="24"/>
      <c r="AE548" s="24"/>
      <c r="AF548" s="24"/>
      <c r="AG548" s="24"/>
      <c r="AH548" s="24"/>
      <c r="AI548" s="24"/>
      <c r="AJ548" s="24"/>
      <c r="AK548" s="24"/>
      <c r="AL548" s="24"/>
      <c r="AM548" s="24"/>
      <c r="AN548" s="24"/>
    </row>
    <row r="549" spans="1:40" ht="13" x14ac:dyDescent="0.3">
      <c r="A549" t="s">
        <v>132</v>
      </c>
      <c r="B549" s="5">
        <v>2.35</v>
      </c>
      <c r="C549" s="5">
        <f t="shared" si="9"/>
        <v>32.35</v>
      </c>
      <c r="D549" t="s">
        <v>130</v>
      </c>
      <c r="E549" t="s">
        <v>130</v>
      </c>
      <c r="F549" s="55">
        <v>2.1999999999999999E-2</v>
      </c>
      <c r="G549" s="55">
        <v>5.8999999999999997E-2</v>
      </c>
      <c r="H549" s="55">
        <v>9.8000000000000004E-2</v>
      </c>
      <c r="I549" s="55" t="s">
        <v>130</v>
      </c>
      <c r="J549" s="55" t="s">
        <v>130</v>
      </c>
      <c r="K549" s="55" t="s">
        <v>130</v>
      </c>
      <c r="L549" s="55" t="s">
        <v>130</v>
      </c>
      <c r="M549" s="55" t="s">
        <v>130</v>
      </c>
      <c r="N549" s="55" t="s">
        <v>130</v>
      </c>
      <c r="O549" s="55" t="s">
        <v>130</v>
      </c>
      <c r="P549" s="55" t="s">
        <v>175</v>
      </c>
      <c r="W549" s="22"/>
      <c r="X549" s="22"/>
      <c r="Y549" s="22"/>
      <c r="Z549" s="22"/>
      <c r="AA549" s="22"/>
      <c r="AB549" s="2"/>
      <c r="AD549" s="24"/>
      <c r="AE549" s="24"/>
      <c r="AF549" s="24"/>
      <c r="AG549" s="24"/>
      <c r="AH549" s="24"/>
      <c r="AI549" s="24"/>
      <c r="AJ549" s="24"/>
      <c r="AK549" s="24"/>
      <c r="AL549" s="24"/>
      <c r="AM549" s="24"/>
      <c r="AN549" s="24"/>
    </row>
    <row r="550" spans="1:40" ht="13" x14ac:dyDescent="0.3">
      <c r="A550" t="s">
        <v>132</v>
      </c>
      <c r="B550" s="5">
        <v>2.36</v>
      </c>
      <c r="C550" s="5">
        <f t="shared" si="9"/>
        <v>32.36</v>
      </c>
      <c r="D550" t="s">
        <v>130</v>
      </c>
      <c r="E550" t="s">
        <v>130</v>
      </c>
      <c r="F550" s="55">
        <v>2.1999999999999999E-2</v>
      </c>
      <c r="G550" s="55">
        <v>5.8999999999999997E-2</v>
      </c>
      <c r="H550" s="55">
        <v>9.8000000000000004E-2</v>
      </c>
      <c r="I550" s="55" t="s">
        <v>130</v>
      </c>
      <c r="J550" s="55" t="s">
        <v>130</v>
      </c>
      <c r="K550" s="55" t="s">
        <v>130</v>
      </c>
      <c r="L550" s="55" t="s">
        <v>130</v>
      </c>
      <c r="M550" s="55" t="s">
        <v>130</v>
      </c>
      <c r="N550" s="55" t="s">
        <v>130</v>
      </c>
      <c r="O550" s="55" t="s">
        <v>130</v>
      </c>
      <c r="P550" s="55" t="s">
        <v>175</v>
      </c>
      <c r="W550" s="22"/>
      <c r="X550" s="22"/>
      <c r="Y550" s="22"/>
      <c r="Z550" s="22"/>
      <c r="AA550" s="22"/>
      <c r="AB550" s="2"/>
      <c r="AD550" s="24"/>
      <c r="AE550" s="24"/>
      <c r="AF550" s="24"/>
      <c r="AG550" s="24"/>
      <c r="AH550" s="24"/>
      <c r="AI550" s="24"/>
      <c r="AJ550" s="24"/>
      <c r="AK550" s="24"/>
      <c r="AL550" s="24"/>
      <c r="AM550" s="24"/>
      <c r="AN550" s="24"/>
    </row>
    <row r="551" spans="1:40" ht="13" x14ac:dyDescent="0.3">
      <c r="A551" t="s">
        <v>132</v>
      </c>
      <c r="B551" s="5">
        <v>2.37</v>
      </c>
      <c r="C551" s="5">
        <f t="shared" si="9"/>
        <v>32.369999999999997</v>
      </c>
      <c r="D551" t="s">
        <v>130</v>
      </c>
      <c r="E551" t="s">
        <v>130</v>
      </c>
      <c r="F551" s="55">
        <v>2.1999999999999999E-2</v>
      </c>
      <c r="G551" s="55">
        <v>5.8999999999999997E-2</v>
      </c>
      <c r="H551" s="55">
        <v>9.8000000000000004E-2</v>
      </c>
      <c r="I551" s="55" t="s">
        <v>130</v>
      </c>
      <c r="J551" s="55" t="s">
        <v>130</v>
      </c>
      <c r="K551" s="55" t="s">
        <v>130</v>
      </c>
      <c r="L551" s="55" t="s">
        <v>130</v>
      </c>
      <c r="M551" s="55" t="s">
        <v>130</v>
      </c>
      <c r="N551" s="55" t="s">
        <v>130</v>
      </c>
      <c r="O551" s="55" t="s">
        <v>130</v>
      </c>
      <c r="P551" s="55" t="s">
        <v>175</v>
      </c>
      <c r="W551" s="22"/>
      <c r="X551" s="22"/>
      <c r="Y551" s="22"/>
      <c r="Z551" s="22"/>
      <c r="AA551" s="22"/>
      <c r="AB551" s="2"/>
      <c r="AD551" s="24"/>
      <c r="AE551" s="24"/>
      <c r="AF551" s="24"/>
      <c r="AG551" s="24"/>
      <c r="AH551" s="24"/>
      <c r="AI551" s="24"/>
      <c r="AJ551" s="24"/>
      <c r="AK551" s="24"/>
      <c r="AL551" s="24"/>
      <c r="AM551" s="24"/>
      <c r="AN551" s="24"/>
    </row>
    <row r="552" spans="1:40" ht="13" x14ac:dyDescent="0.3">
      <c r="A552" t="s">
        <v>132</v>
      </c>
      <c r="B552" s="5">
        <v>2.38</v>
      </c>
      <c r="C552" s="5">
        <f t="shared" si="9"/>
        <v>32.380000000000003</v>
      </c>
      <c r="D552" t="s">
        <v>130</v>
      </c>
      <c r="E552" t="s">
        <v>130</v>
      </c>
      <c r="F552" s="55">
        <v>2.1999999999999999E-2</v>
      </c>
      <c r="G552" s="55">
        <v>5.8999999999999997E-2</v>
      </c>
      <c r="H552" s="55">
        <v>9.8000000000000004E-2</v>
      </c>
      <c r="I552" s="55" t="s">
        <v>130</v>
      </c>
      <c r="J552" s="55" t="s">
        <v>130</v>
      </c>
      <c r="K552" s="55" t="s">
        <v>130</v>
      </c>
      <c r="L552" s="55" t="s">
        <v>130</v>
      </c>
      <c r="M552" s="55" t="s">
        <v>130</v>
      </c>
      <c r="N552" s="55" t="s">
        <v>130</v>
      </c>
      <c r="O552" s="55" t="s">
        <v>130</v>
      </c>
      <c r="P552" s="55" t="s">
        <v>175</v>
      </c>
      <c r="W552" s="22"/>
      <c r="X552" s="22"/>
      <c r="Y552" s="22"/>
      <c r="Z552" s="22"/>
      <c r="AA552" s="22"/>
      <c r="AB552" s="2"/>
      <c r="AD552" s="24"/>
      <c r="AE552" s="24"/>
      <c r="AF552" s="24"/>
      <c r="AG552" s="24"/>
      <c r="AH552" s="24"/>
      <c r="AI552" s="24"/>
      <c r="AJ552" s="24"/>
      <c r="AK552" s="24"/>
      <c r="AL552" s="24"/>
      <c r="AM552" s="24"/>
      <c r="AN552" s="24"/>
    </row>
    <row r="553" spans="1:40" ht="13" x14ac:dyDescent="0.3">
      <c r="A553" t="s">
        <v>132</v>
      </c>
      <c r="B553" s="5">
        <v>2.39</v>
      </c>
      <c r="C553" s="5">
        <f t="shared" si="9"/>
        <v>32.39</v>
      </c>
      <c r="D553" t="s">
        <v>130</v>
      </c>
      <c r="E553" t="s">
        <v>130</v>
      </c>
      <c r="F553" s="55">
        <v>2.1999999999999999E-2</v>
      </c>
      <c r="G553" s="55">
        <v>5.8999999999999997E-2</v>
      </c>
      <c r="H553" s="55">
        <v>9.8000000000000004E-2</v>
      </c>
      <c r="I553" s="55" t="s">
        <v>130</v>
      </c>
      <c r="J553" s="55" t="s">
        <v>130</v>
      </c>
      <c r="K553" s="55" t="s">
        <v>130</v>
      </c>
      <c r="L553" s="55" t="s">
        <v>130</v>
      </c>
      <c r="M553" s="55" t="s">
        <v>130</v>
      </c>
      <c r="N553" s="55" t="s">
        <v>130</v>
      </c>
      <c r="O553" s="55" t="s">
        <v>130</v>
      </c>
      <c r="P553" s="55" t="s">
        <v>175</v>
      </c>
      <c r="W553" s="22"/>
      <c r="X553" s="22"/>
      <c r="Y553" s="22"/>
      <c r="Z553" s="22"/>
      <c r="AA553" s="22"/>
      <c r="AB553" s="2"/>
      <c r="AD553" s="24"/>
      <c r="AE553" s="24"/>
      <c r="AF553" s="24"/>
      <c r="AG553" s="24"/>
      <c r="AH553" s="24"/>
      <c r="AI553" s="24"/>
      <c r="AJ553" s="24"/>
      <c r="AK553" s="24"/>
      <c r="AL553" s="24"/>
      <c r="AM553" s="24"/>
      <c r="AN553" s="24"/>
    </row>
    <row r="554" spans="1:40" ht="13" x14ac:dyDescent="0.3">
      <c r="A554" t="s">
        <v>132</v>
      </c>
      <c r="B554" s="5">
        <v>2.4</v>
      </c>
      <c r="C554" s="5">
        <f t="shared" si="9"/>
        <v>32.4</v>
      </c>
      <c r="D554" t="s">
        <v>130</v>
      </c>
      <c r="E554" t="s">
        <v>130</v>
      </c>
      <c r="F554" s="55">
        <v>2.1999999999999999E-2</v>
      </c>
      <c r="G554" s="55">
        <v>5.8999999999999997E-2</v>
      </c>
      <c r="H554" s="55">
        <v>9.8000000000000004E-2</v>
      </c>
      <c r="I554" s="55" t="s">
        <v>130</v>
      </c>
      <c r="J554" s="55" t="s">
        <v>130</v>
      </c>
      <c r="K554" s="55" t="s">
        <v>130</v>
      </c>
      <c r="L554" s="55" t="s">
        <v>130</v>
      </c>
      <c r="M554" s="55" t="s">
        <v>130</v>
      </c>
      <c r="N554" s="55" t="s">
        <v>130</v>
      </c>
      <c r="O554" s="55" t="s">
        <v>130</v>
      </c>
      <c r="P554" s="55" t="s">
        <v>175</v>
      </c>
      <c r="W554" s="22"/>
      <c r="X554" s="22"/>
      <c r="Y554" s="22"/>
      <c r="Z554" s="22"/>
      <c r="AA554" s="22"/>
      <c r="AB554" s="2"/>
      <c r="AD554" s="24"/>
      <c r="AE554" s="24"/>
      <c r="AF554" s="24"/>
      <c r="AG554" s="24"/>
      <c r="AH554" s="24"/>
      <c r="AI554" s="24"/>
      <c r="AJ554" s="24"/>
      <c r="AK554" s="24"/>
      <c r="AL554" s="24"/>
      <c r="AM554" s="24"/>
      <c r="AN554" s="24"/>
    </row>
    <row r="555" spans="1:40" ht="13" x14ac:dyDescent="0.3">
      <c r="A555" t="s">
        <v>132</v>
      </c>
      <c r="B555" s="5">
        <v>2.41</v>
      </c>
      <c r="C555" s="5">
        <f t="shared" si="9"/>
        <v>32.409999999999997</v>
      </c>
      <c r="D555" t="s">
        <v>130</v>
      </c>
      <c r="E555" t="s">
        <v>130</v>
      </c>
      <c r="F555" s="55">
        <v>2.1999999999999999E-2</v>
      </c>
      <c r="G555" s="55">
        <v>5.8999999999999997E-2</v>
      </c>
      <c r="H555" s="55">
        <v>9.8000000000000004E-2</v>
      </c>
      <c r="I555" s="55" t="s">
        <v>130</v>
      </c>
      <c r="J555" s="55" t="s">
        <v>130</v>
      </c>
      <c r="K555" s="55" t="s">
        <v>130</v>
      </c>
      <c r="L555" s="55" t="s">
        <v>130</v>
      </c>
      <c r="M555" s="55" t="s">
        <v>130</v>
      </c>
      <c r="N555" s="55" t="s">
        <v>130</v>
      </c>
      <c r="O555" s="55" t="s">
        <v>130</v>
      </c>
      <c r="P555" s="55" t="s">
        <v>175</v>
      </c>
      <c r="W555" s="22"/>
      <c r="X555" s="22"/>
      <c r="Y555" s="22"/>
      <c r="Z555" s="22"/>
      <c r="AA555" s="22"/>
      <c r="AB555" s="2"/>
      <c r="AD555" s="24"/>
      <c r="AE555" s="24"/>
      <c r="AF555" s="24"/>
      <c r="AG555" s="24"/>
      <c r="AH555" s="24"/>
      <c r="AI555" s="24"/>
      <c r="AJ555" s="24"/>
      <c r="AK555" s="24"/>
      <c r="AL555" s="24"/>
      <c r="AM555" s="24"/>
      <c r="AN555" s="24"/>
    </row>
    <row r="556" spans="1:40" ht="13" x14ac:dyDescent="0.3">
      <c r="A556" t="s">
        <v>132</v>
      </c>
      <c r="B556" s="5">
        <v>2.42</v>
      </c>
      <c r="C556" s="5">
        <f t="shared" si="9"/>
        <v>32.42</v>
      </c>
      <c r="D556" t="s">
        <v>130</v>
      </c>
      <c r="E556" t="s">
        <v>130</v>
      </c>
      <c r="F556" s="55">
        <v>2.1999999999999999E-2</v>
      </c>
      <c r="G556" s="55">
        <v>5.8999999999999997E-2</v>
      </c>
      <c r="H556" s="55">
        <v>9.8000000000000004E-2</v>
      </c>
      <c r="I556" s="55" t="s">
        <v>130</v>
      </c>
      <c r="J556" s="55" t="s">
        <v>130</v>
      </c>
      <c r="K556" s="55" t="s">
        <v>130</v>
      </c>
      <c r="L556" s="55" t="s">
        <v>130</v>
      </c>
      <c r="M556" s="55" t="s">
        <v>130</v>
      </c>
      <c r="N556" s="55" t="s">
        <v>130</v>
      </c>
      <c r="O556" s="55" t="s">
        <v>130</v>
      </c>
      <c r="P556" s="55" t="s">
        <v>175</v>
      </c>
      <c r="W556" s="22"/>
      <c r="X556" s="22"/>
      <c r="Y556" s="22"/>
      <c r="Z556" s="22"/>
      <c r="AA556" s="22"/>
      <c r="AB556" s="2"/>
      <c r="AD556" s="24"/>
      <c r="AE556" s="24"/>
      <c r="AF556" s="24"/>
      <c r="AG556" s="24"/>
      <c r="AH556" s="24"/>
      <c r="AI556" s="24"/>
      <c r="AJ556" s="24"/>
      <c r="AK556" s="24"/>
      <c r="AL556" s="24"/>
      <c r="AM556" s="24"/>
      <c r="AN556" s="24"/>
    </row>
    <row r="557" spans="1:40" ht="13" x14ac:dyDescent="0.3">
      <c r="A557" t="s">
        <v>132</v>
      </c>
      <c r="B557" s="5">
        <v>2.4300000000000002</v>
      </c>
      <c r="C557" s="5">
        <f t="shared" si="9"/>
        <v>32.43</v>
      </c>
      <c r="D557" t="s">
        <v>130</v>
      </c>
      <c r="E557" t="s">
        <v>130</v>
      </c>
      <c r="F557" s="55">
        <v>2.1999999999999999E-2</v>
      </c>
      <c r="G557" s="55">
        <v>5.8999999999999997E-2</v>
      </c>
      <c r="H557" s="55">
        <v>9.8000000000000004E-2</v>
      </c>
      <c r="I557" s="55" t="s">
        <v>130</v>
      </c>
      <c r="J557" s="55" t="s">
        <v>130</v>
      </c>
      <c r="K557" s="55" t="s">
        <v>130</v>
      </c>
      <c r="L557" s="55" t="s">
        <v>130</v>
      </c>
      <c r="M557" s="55" t="s">
        <v>130</v>
      </c>
      <c r="N557" s="55" t="s">
        <v>130</v>
      </c>
      <c r="O557" s="55" t="s">
        <v>130</v>
      </c>
      <c r="P557" s="55" t="s">
        <v>175</v>
      </c>
      <c r="W557" s="22"/>
      <c r="X557" s="22"/>
      <c r="Y557" s="22"/>
      <c r="Z557" s="22"/>
      <c r="AA557" s="22"/>
      <c r="AB557" s="2"/>
      <c r="AD557" s="24"/>
      <c r="AE557" s="24"/>
      <c r="AF557" s="24"/>
      <c r="AG557" s="24"/>
      <c r="AH557" s="24"/>
      <c r="AI557" s="24"/>
      <c r="AJ557" s="24"/>
      <c r="AK557" s="24"/>
      <c r="AL557" s="24"/>
      <c r="AM557" s="24"/>
      <c r="AN557" s="24"/>
    </row>
    <row r="558" spans="1:40" ht="13" x14ac:dyDescent="0.3">
      <c r="A558" t="s">
        <v>132</v>
      </c>
      <c r="B558" s="5">
        <v>2.44</v>
      </c>
      <c r="C558" s="5">
        <f t="shared" si="9"/>
        <v>32.44</v>
      </c>
      <c r="D558" t="s">
        <v>130</v>
      </c>
      <c r="E558" t="s">
        <v>130</v>
      </c>
      <c r="F558" s="55">
        <v>2.1999999999999999E-2</v>
      </c>
      <c r="G558" s="55">
        <v>5.8999999999999997E-2</v>
      </c>
      <c r="H558" s="55">
        <v>9.8000000000000004E-2</v>
      </c>
      <c r="I558" s="55" t="s">
        <v>130</v>
      </c>
      <c r="J558" s="55" t="s">
        <v>130</v>
      </c>
      <c r="K558" s="55" t="s">
        <v>130</v>
      </c>
      <c r="L558" s="55" t="s">
        <v>130</v>
      </c>
      <c r="M558" s="55" t="s">
        <v>130</v>
      </c>
      <c r="N558" s="55" t="s">
        <v>130</v>
      </c>
      <c r="O558" s="55" t="s">
        <v>130</v>
      </c>
      <c r="P558" s="55" t="s">
        <v>175</v>
      </c>
      <c r="W558" s="22"/>
      <c r="X558" s="22"/>
      <c r="Y558" s="22"/>
      <c r="Z558" s="22"/>
      <c r="AA558" s="22"/>
      <c r="AB558" s="2"/>
      <c r="AD558" s="24"/>
      <c r="AE558" s="24"/>
      <c r="AF558" s="24"/>
      <c r="AG558" s="24"/>
      <c r="AH558" s="24"/>
      <c r="AI558" s="24"/>
      <c r="AJ558" s="24"/>
      <c r="AK558" s="24"/>
      <c r="AL558" s="24"/>
      <c r="AM558" s="24"/>
      <c r="AN558" s="24"/>
    </row>
    <row r="559" spans="1:40" ht="13" x14ac:dyDescent="0.3">
      <c r="A559" t="s">
        <v>132</v>
      </c>
      <c r="B559" s="5">
        <v>2.4500000000000002</v>
      </c>
      <c r="C559" s="5">
        <f t="shared" ref="C559:C614" si="10">VALUE(SUBSTITUTE(3&amp;B559," ",""))</f>
        <v>32.450000000000003</v>
      </c>
      <c r="D559" t="s">
        <v>130</v>
      </c>
      <c r="E559" t="s">
        <v>130</v>
      </c>
      <c r="F559" s="55">
        <v>2.1999999999999999E-2</v>
      </c>
      <c r="G559" s="55">
        <v>5.8999999999999997E-2</v>
      </c>
      <c r="H559" s="55">
        <v>9.8000000000000004E-2</v>
      </c>
      <c r="I559" s="55" t="s">
        <v>130</v>
      </c>
      <c r="J559" s="55" t="s">
        <v>130</v>
      </c>
      <c r="K559" s="55" t="s">
        <v>130</v>
      </c>
      <c r="L559" s="55" t="s">
        <v>130</v>
      </c>
      <c r="M559" s="55" t="s">
        <v>130</v>
      </c>
      <c r="N559" s="55" t="s">
        <v>130</v>
      </c>
      <c r="O559" s="55" t="s">
        <v>130</v>
      </c>
      <c r="P559" s="55" t="s">
        <v>175</v>
      </c>
      <c r="W559" s="22"/>
      <c r="X559" s="22"/>
      <c r="Y559" s="22"/>
      <c r="Z559" s="22"/>
      <c r="AA559" s="22"/>
      <c r="AB559" s="2"/>
      <c r="AD559" s="24"/>
      <c r="AE559" s="24"/>
      <c r="AF559" s="24"/>
      <c r="AG559" s="24"/>
      <c r="AH559" s="24"/>
      <c r="AI559" s="24"/>
      <c r="AJ559" s="24"/>
      <c r="AK559" s="24"/>
      <c r="AL559" s="24"/>
      <c r="AM559" s="24"/>
      <c r="AN559" s="24"/>
    </row>
    <row r="560" spans="1:40" ht="13" x14ac:dyDescent="0.3">
      <c r="A560" t="s">
        <v>132</v>
      </c>
      <c r="B560" s="5">
        <v>2.46</v>
      </c>
      <c r="C560" s="5">
        <f t="shared" si="10"/>
        <v>32.46</v>
      </c>
      <c r="D560" t="s">
        <v>130</v>
      </c>
      <c r="E560" t="s">
        <v>130</v>
      </c>
      <c r="F560" s="55">
        <v>2.1999999999999999E-2</v>
      </c>
      <c r="G560" s="55">
        <v>5.8999999999999997E-2</v>
      </c>
      <c r="H560" s="55">
        <v>9.8000000000000004E-2</v>
      </c>
      <c r="I560" s="55" t="s">
        <v>130</v>
      </c>
      <c r="J560" s="55" t="s">
        <v>130</v>
      </c>
      <c r="K560" s="55" t="s">
        <v>130</v>
      </c>
      <c r="L560" s="55" t="s">
        <v>130</v>
      </c>
      <c r="M560" s="55" t="s">
        <v>130</v>
      </c>
      <c r="N560" s="55" t="s">
        <v>130</v>
      </c>
      <c r="O560" s="55" t="s">
        <v>130</v>
      </c>
      <c r="P560" s="55" t="s">
        <v>175</v>
      </c>
      <c r="W560" s="22"/>
      <c r="X560" s="22"/>
      <c r="Y560" s="22"/>
      <c r="Z560" s="22"/>
      <c r="AA560" s="22"/>
      <c r="AB560" s="2"/>
      <c r="AD560" s="24"/>
      <c r="AE560" s="24"/>
      <c r="AF560" s="24"/>
      <c r="AG560" s="24"/>
      <c r="AH560" s="24"/>
      <c r="AI560" s="24"/>
      <c r="AJ560" s="24"/>
      <c r="AK560" s="24"/>
      <c r="AL560" s="24"/>
      <c r="AM560" s="24"/>
      <c r="AN560" s="24"/>
    </row>
    <row r="561" spans="1:40" ht="13" x14ac:dyDescent="0.3">
      <c r="A561" t="s">
        <v>132</v>
      </c>
      <c r="B561" s="5">
        <v>2.4700000000000002</v>
      </c>
      <c r="C561" s="5">
        <f t="shared" si="10"/>
        <v>32.47</v>
      </c>
      <c r="D561" t="s">
        <v>130</v>
      </c>
      <c r="E561" t="s">
        <v>130</v>
      </c>
      <c r="F561" s="55">
        <v>2.1999999999999999E-2</v>
      </c>
      <c r="G561" s="55">
        <v>5.8999999999999997E-2</v>
      </c>
      <c r="H561" s="55">
        <v>9.8000000000000004E-2</v>
      </c>
      <c r="I561" s="55" t="s">
        <v>130</v>
      </c>
      <c r="J561" s="55" t="s">
        <v>130</v>
      </c>
      <c r="K561" s="55" t="s">
        <v>130</v>
      </c>
      <c r="L561" s="55" t="s">
        <v>130</v>
      </c>
      <c r="M561" s="55" t="s">
        <v>130</v>
      </c>
      <c r="N561" s="55" t="s">
        <v>130</v>
      </c>
      <c r="O561" s="55" t="s">
        <v>130</v>
      </c>
      <c r="P561" s="55" t="s">
        <v>175</v>
      </c>
      <c r="W561" s="22"/>
      <c r="X561" s="22"/>
      <c r="Y561" s="22"/>
      <c r="Z561" s="22"/>
      <c r="AA561" s="22"/>
      <c r="AB561" s="2"/>
      <c r="AD561" s="24"/>
      <c r="AE561" s="24"/>
      <c r="AF561" s="24"/>
      <c r="AG561" s="24"/>
      <c r="AH561" s="24"/>
      <c r="AI561" s="24"/>
      <c r="AJ561" s="24"/>
      <c r="AK561" s="24"/>
      <c r="AL561" s="24"/>
      <c r="AM561" s="24"/>
      <c r="AN561" s="24"/>
    </row>
    <row r="562" spans="1:40" ht="13" x14ac:dyDescent="0.3">
      <c r="A562" t="s">
        <v>132</v>
      </c>
      <c r="B562" s="5">
        <v>2.48</v>
      </c>
      <c r="C562" s="5">
        <f t="shared" si="10"/>
        <v>32.479999999999997</v>
      </c>
      <c r="D562" t="s">
        <v>130</v>
      </c>
      <c r="E562" t="s">
        <v>130</v>
      </c>
      <c r="F562" s="55">
        <v>2.1999999999999999E-2</v>
      </c>
      <c r="G562" s="55">
        <v>5.8999999999999997E-2</v>
      </c>
      <c r="H562" s="55">
        <v>9.8000000000000004E-2</v>
      </c>
      <c r="I562" s="55" t="s">
        <v>130</v>
      </c>
      <c r="J562" s="55" t="s">
        <v>130</v>
      </c>
      <c r="K562" s="55" t="s">
        <v>130</v>
      </c>
      <c r="L562" s="55" t="s">
        <v>130</v>
      </c>
      <c r="M562" s="55" t="s">
        <v>130</v>
      </c>
      <c r="N562" s="55" t="s">
        <v>130</v>
      </c>
      <c r="O562" s="55" t="s">
        <v>130</v>
      </c>
      <c r="P562" s="55" t="s">
        <v>175</v>
      </c>
      <c r="W562" s="22"/>
      <c r="X562" s="22"/>
      <c r="Y562" s="22"/>
      <c r="Z562" s="22"/>
      <c r="AA562" s="22"/>
      <c r="AB562" s="2"/>
      <c r="AD562" s="24"/>
      <c r="AE562" s="24"/>
      <c r="AF562" s="24"/>
      <c r="AG562" s="24"/>
      <c r="AH562" s="24"/>
      <c r="AI562" s="24"/>
      <c r="AJ562" s="24"/>
      <c r="AK562" s="24"/>
      <c r="AL562" s="24"/>
      <c r="AM562" s="24"/>
      <c r="AN562" s="24"/>
    </row>
    <row r="563" spans="1:40" ht="13" x14ac:dyDescent="0.3">
      <c r="A563" t="s">
        <v>132</v>
      </c>
      <c r="B563" s="5">
        <v>2.4900000000000002</v>
      </c>
      <c r="C563" s="5">
        <f t="shared" si="10"/>
        <v>32.49</v>
      </c>
      <c r="D563" t="s">
        <v>130</v>
      </c>
      <c r="E563" t="s">
        <v>130</v>
      </c>
      <c r="F563" s="55">
        <v>2.1999999999999999E-2</v>
      </c>
      <c r="G563" s="55">
        <v>5.8999999999999997E-2</v>
      </c>
      <c r="H563" s="55">
        <v>9.8000000000000004E-2</v>
      </c>
      <c r="I563" s="55" t="s">
        <v>130</v>
      </c>
      <c r="J563" s="55" t="s">
        <v>130</v>
      </c>
      <c r="K563" s="55" t="s">
        <v>130</v>
      </c>
      <c r="L563" s="55" t="s">
        <v>130</v>
      </c>
      <c r="M563" s="55" t="s">
        <v>130</v>
      </c>
      <c r="N563" s="55" t="s">
        <v>130</v>
      </c>
      <c r="O563" s="55" t="s">
        <v>130</v>
      </c>
      <c r="P563" s="55" t="s">
        <v>175</v>
      </c>
      <c r="W563" s="22"/>
      <c r="X563" s="22"/>
      <c r="Y563" s="22"/>
      <c r="Z563" s="22"/>
      <c r="AA563" s="22"/>
      <c r="AB563" s="2"/>
      <c r="AD563" s="24"/>
      <c r="AE563" s="24"/>
      <c r="AF563" s="24"/>
      <c r="AG563" s="24"/>
      <c r="AH563" s="24"/>
      <c r="AI563" s="24"/>
      <c r="AJ563" s="24"/>
      <c r="AK563" s="24"/>
      <c r="AL563" s="24"/>
      <c r="AM563" s="24"/>
      <c r="AN563" s="24"/>
    </row>
    <row r="564" spans="1:40" ht="13" x14ac:dyDescent="0.3">
      <c r="A564" t="s">
        <v>132</v>
      </c>
      <c r="B564" s="5">
        <v>2.5</v>
      </c>
      <c r="C564" s="5">
        <f t="shared" si="10"/>
        <v>32.5</v>
      </c>
      <c r="D564" t="s">
        <v>130</v>
      </c>
      <c r="E564" t="s">
        <v>130</v>
      </c>
      <c r="F564" s="55">
        <v>2.1999999999999999E-2</v>
      </c>
      <c r="G564" s="55">
        <v>5.8999999999999997E-2</v>
      </c>
      <c r="H564" s="55">
        <v>9.8000000000000004E-2</v>
      </c>
      <c r="I564" s="55" t="s">
        <v>130</v>
      </c>
      <c r="J564" s="55" t="s">
        <v>130</v>
      </c>
      <c r="K564" s="55" t="s">
        <v>130</v>
      </c>
      <c r="L564" s="55" t="s">
        <v>130</v>
      </c>
      <c r="M564" s="55" t="s">
        <v>130</v>
      </c>
      <c r="N564" s="55" t="s">
        <v>130</v>
      </c>
      <c r="O564" s="55" t="s">
        <v>130</v>
      </c>
      <c r="P564" s="55" t="s">
        <v>175</v>
      </c>
      <c r="W564" s="22"/>
      <c r="X564" s="22"/>
      <c r="Y564" s="22"/>
      <c r="Z564" s="22"/>
      <c r="AA564" s="22"/>
      <c r="AB564" s="2"/>
      <c r="AD564" s="24"/>
      <c r="AE564" s="24"/>
      <c r="AF564" s="24"/>
      <c r="AG564" s="24"/>
      <c r="AH564" s="24"/>
      <c r="AI564" s="24"/>
      <c r="AJ564" s="24"/>
      <c r="AK564" s="24"/>
      <c r="AL564" s="24"/>
      <c r="AM564" s="24"/>
      <c r="AN564" s="24"/>
    </row>
    <row r="565" spans="1:40" ht="13" x14ac:dyDescent="0.3">
      <c r="A565" t="s">
        <v>132</v>
      </c>
      <c r="B565" s="5">
        <v>2.5099999999999998</v>
      </c>
      <c r="C565" s="5">
        <f t="shared" si="10"/>
        <v>32.51</v>
      </c>
      <c r="D565" t="s">
        <v>130</v>
      </c>
      <c r="E565" t="s">
        <v>130</v>
      </c>
      <c r="F565" s="55">
        <v>2.1999999999999999E-2</v>
      </c>
      <c r="G565" s="55">
        <v>5.8999999999999997E-2</v>
      </c>
      <c r="H565" s="55">
        <v>9.8000000000000004E-2</v>
      </c>
      <c r="I565" s="55" t="s">
        <v>130</v>
      </c>
      <c r="J565" s="55" t="s">
        <v>130</v>
      </c>
      <c r="K565" s="55" t="s">
        <v>130</v>
      </c>
      <c r="L565" s="55" t="s">
        <v>130</v>
      </c>
      <c r="M565" s="55" t="s">
        <v>130</v>
      </c>
      <c r="N565" s="55" t="s">
        <v>130</v>
      </c>
      <c r="O565" s="55" t="s">
        <v>130</v>
      </c>
      <c r="P565" s="55" t="s">
        <v>175</v>
      </c>
      <c r="W565" s="22"/>
      <c r="X565" s="22"/>
      <c r="Y565" s="22"/>
      <c r="Z565" s="22"/>
      <c r="AA565" s="22"/>
      <c r="AB565" s="2"/>
      <c r="AD565" s="24"/>
      <c r="AE565" s="24"/>
      <c r="AF565" s="24"/>
      <c r="AG565" s="24"/>
      <c r="AH565" s="24"/>
      <c r="AI565" s="24"/>
      <c r="AJ565" s="24"/>
      <c r="AK565" s="24"/>
      <c r="AL565" s="24"/>
      <c r="AM565" s="24"/>
      <c r="AN565" s="24"/>
    </row>
    <row r="566" spans="1:40" ht="13" x14ac:dyDescent="0.3">
      <c r="A566" t="s">
        <v>132</v>
      </c>
      <c r="B566" s="5">
        <v>2.52</v>
      </c>
      <c r="C566" s="5">
        <f t="shared" si="10"/>
        <v>32.520000000000003</v>
      </c>
      <c r="D566" t="s">
        <v>130</v>
      </c>
      <c r="E566" t="s">
        <v>130</v>
      </c>
      <c r="F566" s="55">
        <v>2.1999999999999999E-2</v>
      </c>
      <c r="G566" s="55">
        <v>5.8999999999999997E-2</v>
      </c>
      <c r="H566" s="55">
        <v>9.8000000000000004E-2</v>
      </c>
      <c r="I566" s="55" t="s">
        <v>130</v>
      </c>
      <c r="J566" s="55" t="s">
        <v>130</v>
      </c>
      <c r="K566" s="55" t="s">
        <v>130</v>
      </c>
      <c r="L566" s="55" t="s">
        <v>130</v>
      </c>
      <c r="M566" s="55" t="s">
        <v>130</v>
      </c>
      <c r="N566" s="55" t="s">
        <v>130</v>
      </c>
      <c r="O566" s="55" t="s">
        <v>130</v>
      </c>
      <c r="P566" s="55" t="s">
        <v>175</v>
      </c>
      <c r="W566" s="22"/>
      <c r="X566" s="22"/>
      <c r="Y566" s="22"/>
      <c r="Z566" s="22"/>
      <c r="AA566" s="22"/>
      <c r="AB566" s="2"/>
      <c r="AD566" s="24"/>
      <c r="AE566" s="24"/>
      <c r="AF566" s="24"/>
      <c r="AG566" s="24"/>
      <c r="AH566" s="24"/>
      <c r="AI566" s="24"/>
      <c r="AJ566" s="24"/>
      <c r="AK566" s="24"/>
      <c r="AL566" s="24"/>
      <c r="AM566" s="24"/>
      <c r="AN566" s="24"/>
    </row>
    <row r="567" spans="1:40" ht="13" x14ac:dyDescent="0.3">
      <c r="A567" t="s">
        <v>132</v>
      </c>
      <c r="B567" s="5">
        <v>2.5299999999999998</v>
      </c>
      <c r="C567" s="5">
        <f t="shared" si="10"/>
        <v>32.53</v>
      </c>
      <c r="D567" t="s">
        <v>130</v>
      </c>
      <c r="E567" t="s">
        <v>130</v>
      </c>
      <c r="F567" s="55">
        <v>2.1999999999999999E-2</v>
      </c>
      <c r="G567" s="55">
        <v>5.8999999999999997E-2</v>
      </c>
      <c r="H567" s="55">
        <v>9.8000000000000004E-2</v>
      </c>
      <c r="I567" s="55" t="s">
        <v>130</v>
      </c>
      <c r="J567" s="55" t="s">
        <v>130</v>
      </c>
      <c r="K567" s="55" t="s">
        <v>130</v>
      </c>
      <c r="L567" s="55" t="s">
        <v>130</v>
      </c>
      <c r="M567" s="55" t="s">
        <v>130</v>
      </c>
      <c r="N567" s="55" t="s">
        <v>130</v>
      </c>
      <c r="O567" s="55" t="s">
        <v>130</v>
      </c>
      <c r="P567" s="55" t="s">
        <v>175</v>
      </c>
      <c r="W567" s="22"/>
      <c r="X567" s="22"/>
      <c r="Y567" s="22"/>
      <c r="Z567" s="22"/>
      <c r="AA567" s="22"/>
      <c r="AB567" s="2"/>
      <c r="AD567" s="24"/>
      <c r="AE567" s="24"/>
      <c r="AF567" s="24"/>
      <c r="AG567" s="24"/>
      <c r="AH567" s="24"/>
      <c r="AI567" s="24"/>
      <c r="AJ567" s="24"/>
      <c r="AK567" s="24"/>
      <c r="AL567" s="24"/>
      <c r="AM567" s="24"/>
      <c r="AN567" s="24"/>
    </row>
    <row r="568" spans="1:40" ht="13" x14ac:dyDescent="0.3">
      <c r="A568" t="s">
        <v>132</v>
      </c>
      <c r="B568" s="5">
        <v>2.54</v>
      </c>
      <c r="C568" s="5">
        <f t="shared" si="10"/>
        <v>32.54</v>
      </c>
      <c r="D568" t="s">
        <v>130</v>
      </c>
      <c r="E568" t="s">
        <v>130</v>
      </c>
      <c r="F568" s="55">
        <v>2.1999999999999999E-2</v>
      </c>
      <c r="G568" s="55">
        <v>5.8999999999999997E-2</v>
      </c>
      <c r="H568" s="55">
        <v>9.8000000000000004E-2</v>
      </c>
      <c r="I568" s="55" t="s">
        <v>130</v>
      </c>
      <c r="J568" s="55" t="s">
        <v>130</v>
      </c>
      <c r="K568" s="55" t="s">
        <v>130</v>
      </c>
      <c r="L568" s="55" t="s">
        <v>130</v>
      </c>
      <c r="M568" s="55" t="s">
        <v>130</v>
      </c>
      <c r="N568" s="55" t="s">
        <v>130</v>
      </c>
      <c r="O568" s="55" t="s">
        <v>130</v>
      </c>
      <c r="P568" s="55" t="s">
        <v>175</v>
      </c>
      <c r="W568" s="22"/>
      <c r="X568" s="22"/>
      <c r="Y568" s="22"/>
      <c r="Z568" s="22"/>
      <c r="AA568" s="22"/>
      <c r="AB568" s="2"/>
      <c r="AD568" s="24"/>
      <c r="AE568" s="24"/>
      <c r="AF568" s="24"/>
      <c r="AG568" s="24"/>
      <c r="AH568" s="24"/>
      <c r="AI568" s="24"/>
      <c r="AJ568" s="24"/>
      <c r="AK568" s="24"/>
      <c r="AL568" s="24"/>
      <c r="AM568" s="24"/>
      <c r="AN568" s="24"/>
    </row>
    <row r="569" spans="1:40" ht="13" x14ac:dyDescent="0.3">
      <c r="A569" t="s">
        <v>132</v>
      </c>
      <c r="B569" s="5">
        <v>2.5499999999999998</v>
      </c>
      <c r="C569" s="5">
        <f t="shared" si="10"/>
        <v>32.549999999999997</v>
      </c>
      <c r="D569" t="s">
        <v>130</v>
      </c>
      <c r="E569" t="s">
        <v>130</v>
      </c>
      <c r="F569" s="55">
        <v>2.1999999999999999E-2</v>
      </c>
      <c r="G569" s="55">
        <v>5.8999999999999997E-2</v>
      </c>
      <c r="H569" s="55">
        <v>9.8000000000000004E-2</v>
      </c>
      <c r="I569" s="55" t="s">
        <v>130</v>
      </c>
      <c r="J569" s="55" t="s">
        <v>130</v>
      </c>
      <c r="K569" s="55" t="s">
        <v>130</v>
      </c>
      <c r="L569" s="55" t="s">
        <v>130</v>
      </c>
      <c r="M569" s="55" t="s">
        <v>130</v>
      </c>
      <c r="N569" s="55" t="s">
        <v>130</v>
      </c>
      <c r="O569" s="55" t="s">
        <v>130</v>
      </c>
      <c r="P569" s="55" t="s">
        <v>175</v>
      </c>
      <c r="W569" s="22"/>
      <c r="X569" s="22"/>
      <c r="Y569" s="22"/>
      <c r="Z569" s="22"/>
      <c r="AA569" s="22"/>
      <c r="AB569" s="2"/>
      <c r="AD569" s="24"/>
      <c r="AE569" s="24"/>
      <c r="AF569" s="24"/>
      <c r="AG569" s="24"/>
      <c r="AH569" s="24"/>
      <c r="AI569" s="24"/>
      <c r="AJ569" s="24"/>
      <c r="AK569" s="24"/>
      <c r="AL569" s="24"/>
      <c r="AM569" s="24"/>
      <c r="AN569" s="24"/>
    </row>
    <row r="570" spans="1:40" ht="13" x14ac:dyDescent="0.3">
      <c r="A570" t="s">
        <v>132</v>
      </c>
      <c r="B570" s="5">
        <v>2.56</v>
      </c>
      <c r="C570" s="5">
        <f t="shared" si="10"/>
        <v>32.56</v>
      </c>
      <c r="D570" t="s">
        <v>130</v>
      </c>
      <c r="E570" t="s">
        <v>130</v>
      </c>
      <c r="F570" s="55">
        <v>2.1999999999999999E-2</v>
      </c>
      <c r="G570" s="55">
        <v>5.8999999999999997E-2</v>
      </c>
      <c r="H570" s="55">
        <v>9.8000000000000004E-2</v>
      </c>
      <c r="I570" s="55" t="s">
        <v>130</v>
      </c>
      <c r="J570" s="55" t="s">
        <v>130</v>
      </c>
      <c r="K570" s="55" t="s">
        <v>130</v>
      </c>
      <c r="L570" s="55" t="s">
        <v>130</v>
      </c>
      <c r="M570" s="55" t="s">
        <v>130</v>
      </c>
      <c r="N570" s="55" t="s">
        <v>130</v>
      </c>
      <c r="O570" s="55" t="s">
        <v>130</v>
      </c>
      <c r="P570" s="55" t="s">
        <v>175</v>
      </c>
      <c r="W570" s="22"/>
      <c r="X570" s="22"/>
      <c r="Y570" s="22"/>
      <c r="Z570" s="22"/>
      <c r="AA570" s="22"/>
      <c r="AB570" s="2"/>
      <c r="AD570" s="24"/>
      <c r="AE570" s="24"/>
      <c r="AF570" s="24"/>
      <c r="AG570" s="24"/>
      <c r="AH570" s="24"/>
      <c r="AI570" s="24"/>
      <c r="AJ570" s="24"/>
      <c r="AK570" s="24"/>
      <c r="AL570" s="24"/>
      <c r="AM570" s="24"/>
      <c r="AN570" s="24"/>
    </row>
    <row r="571" spans="1:40" ht="13" x14ac:dyDescent="0.3">
      <c r="A571" t="s">
        <v>132</v>
      </c>
      <c r="B571" s="5">
        <v>2.57</v>
      </c>
      <c r="C571" s="5">
        <f t="shared" si="10"/>
        <v>32.57</v>
      </c>
      <c r="D571" t="s">
        <v>130</v>
      </c>
      <c r="E571" t="s">
        <v>130</v>
      </c>
      <c r="F571" s="55">
        <v>2.1999999999999999E-2</v>
      </c>
      <c r="G571" s="55">
        <v>5.8999999999999997E-2</v>
      </c>
      <c r="H571" s="55">
        <v>9.8000000000000004E-2</v>
      </c>
      <c r="I571" s="55" t="s">
        <v>130</v>
      </c>
      <c r="J571" s="55" t="s">
        <v>130</v>
      </c>
      <c r="K571" s="55" t="s">
        <v>130</v>
      </c>
      <c r="L571" s="55" t="s">
        <v>130</v>
      </c>
      <c r="M571" s="55" t="s">
        <v>130</v>
      </c>
      <c r="N571" s="55" t="s">
        <v>130</v>
      </c>
      <c r="O571" s="55" t="s">
        <v>130</v>
      </c>
      <c r="P571" s="55" t="s">
        <v>175</v>
      </c>
      <c r="W571" s="22"/>
      <c r="X571" s="22"/>
      <c r="Y571" s="22"/>
      <c r="Z571" s="22"/>
      <c r="AA571" s="22"/>
      <c r="AB571" s="2"/>
      <c r="AD571" s="24"/>
      <c r="AE571" s="24"/>
      <c r="AF571" s="24"/>
      <c r="AG571" s="24"/>
      <c r="AH571" s="24"/>
      <c r="AI571" s="24"/>
      <c r="AJ571" s="24"/>
      <c r="AK571" s="24"/>
      <c r="AL571" s="24"/>
      <c r="AM571" s="24"/>
      <c r="AN571" s="24"/>
    </row>
    <row r="572" spans="1:40" ht="13" x14ac:dyDescent="0.3">
      <c r="A572" t="s">
        <v>132</v>
      </c>
      <c r="B572" s="5">
        <v>2.58</v>
      </c>
      <c r="C572" s="5">
        <f t="shared" si="10"/>
        <v>32.58</v>
      </c>
      <c r="D572" t="s">
        <v>130</v>
      </c>
      <c r="E572" t="s">
        <v>130</v>
      </c>
      <c r="F572" s="55">
        <v>2.1999999999999999E-2</v>
      </c>
      <c r="G572" s="55">
        <v>5.8999999999999997E-2</v>
      </c>
      <c r="H572" s="55">
        <v>9.8000000000000004E-2</v>
      </c>
      <c r="I572" s="55" t="s">
        <v>130</v>
      </c>
      <c r="J572" s="55" t="s">
        <v>130</v>
      </c>
      <c r="K572" s="55" t="s">
        <v>130</v>
      </c>
      <c r="L572" s="55" t="s">
        <v>130</v>
      </c>
      <c r="M572" s="55" t="s">
        <v>130</v>
      </c>
      <c r="N572" s="55" t="s">
        <v>130</v>
      </c>
      <c r="O572" s="55" t="s">
        <v>130</v>
      </c>
      <c r="P572" s="55" t="s">
        <v>175</v>
      </c>
      <c r="W572" s="22"/>
      <c r="X572" s="22"/>
      <c r="Y572" s="22"/>
      <c r="Z572" s="22"/>
      <c r="AA572" s="22"/>
      <c r="AB572" s="2"/>
      <c r="AD572" s="24"/>
      <c r="AE572" s="24"/>
      <c r="AF572" s="24"/>
      <c r="AG572" s="24"/>
      <c r="AH572" s="24"/>
      <c r="AI572" s="24"/>
      <c r="AJ572" s="24"/>
      <c r="AK572" s="24"/>
      <c r="AL572" s="24"/>
      <c r="AM572" s="24"/>
      <c r="AN572" s="24"/>
    </row>
    <row r="573" spans="1:40" ht="13" x14ac:dyDescent="0.3">
      <c r="A573" t="s">
        <v>132</v>
      </c>
      <c r="B573" s="5">
        <v>2.59</v>
      </c>
      <c r="C573" s="5">
        <f t="shared" si="10"/>
        <v>32.590000000000003</v>
      </c>
      <c r="D573" t="s">
        <v>130</v>
      </c>
      <c r="E573" t="s">
        <v>130</v>
      </c>
      <c r="F573" s="55">
        <v>2.1999999999999999E-2</v>
      </c>
      <c r="G573" s="55">
        <v>5.8999999999999997E-2</v>
      </c>
      <c r="H573" s="55">
        <v>9.8000000000000004E-2</v>
      </c>
      <c r="I573" s="55" t="s">
        <v>130</v>
      </c>
      <c r="J573" s="55" t="s">
        <v>130</v>
      </c>
      <c r="K573" s="55" t="s">
        <v>130</v>
      </c>
      <c r="L573" s="55" t="s">
        <v>130</v>
      </c>
      <c r="M573" s="55" t="s">
        <v>130</v>
      </c>
      <c r="N573" s="55" t="s">
        <v>130</v>
      </c>
      <c r="O573" s="55" t="s">
        <v>130</v>
      </c>
      <c r="P573" s="55" t="s">
        <v>175</v>
      </c>
      <c r="W573" s="22"/>
      <c r="X573" s="22"/>
      <c r="Y573" s="22"/>
      <c r="Z573" s="22"/>
      <c r="AA573" s="22"/>
      <c r="AB573" s="2"/>
      <c r="AD573" s="24"/>
      <c r="AE573" s="24"/>
      <c r="AF573" s="24"/>
      <c r="AG573" s="24"/>
      <c r="AH573" s="24"/>
      <c r="AI573" s="24"/>
      <c r="AJ573" s="24"/>
      <c r="AK573" s="24"/>
      <c r="AL573" s="24"/>
      <c r="AM573" s="24"/>
      <c r="AN573" s="24"/>
    </row>
    <row r="574" spans="1:40" ht="13" x14ac:dyDescent="0.3">
      <c r="A574" t="s">
        <v>132</v>
      </c>
      <c r="B574" s="5">
        <v>2.6</v>
      </c>
      <c r="C574" s="5">
        <f t="shared" si="10"/>
        <v>32.6</v>
      </c>
      <c r="D574" t="s">
        <v>130</v>
      </c>
      <c r="E574" t="s">
        <v>130</v>
      </c>
      <c r="F574" s="55">
        <v>2.1999999999999999E-2</v>
      </c>
      <c r="G574" s="55">
        <v>5.8999999999999997E-2</v>
      </c>
      <c r="H574" s="55">
        <v>9.8000000000000004E-2</v>
      </c>
      <c r="I574" s="55" t="s">
        <v>130</v>
      </c>
      <c r="J574" s="55" t="s">
        <v>130</v>
      </c>
      <c r="K574" s="55" t="s">
        <v>130</v>
      </c>
      <c r="L574" s="55" t="s">
        <v>130</v>
      </c>
      <c r="M574" s="55" t="s">
        <v>130</v>
      </c>
      <c r="N574" s="55" t="s">
        <v>130</v>
      </c>
      <c r="O574" s="55" t="s">
        <v>130</v>
      </c>
      <c r="P574" s="55" t="s">
        <v>175</v>
      </c>
      <c r="W574" s="22"/>
      <c r="X574" s="22"/>
      <c r="Y574" s="22"/>
      <c r="Z574" s="22"/>
      <c r="AA574" s="22"/>
      <c r="AB574" s="2"/>
      <c r="AD574" s="24"/>
      <c r="AE574" s="24"/>
      <c r="AF574" s="24"/>
      <c r="AG574" s="24"/>
      <c r="AH574" s="24"/>
      <c r="AI574" s="24"/>
      <c r="AJ574" s="24"/>
      <c r="AK574" s="24"/>
      <c r="AL574" s="24"/>
      <c r="AM574" s="24"/>
      <c r="AN574" s="24"/>
    </row>
    <row r="575" spans="1:40" ht="13" x14ac:dyDescent="0.3">
      <c r="A575" t="s">
        <v>132</v>
      </c>
      <c r="B575" s="5">
        <v>2.61</v>
      </c>
      <c r="C575" s="5">
        <f t="shared" si="10"/>
        <v>32.61</v>
      </c>
      <c r="D575" t="s">
        <v>130</v>
      </c>
      <c r="E575" t="s">
        <v>130</v>
      </c>
      <c r="F575" s="55">
        <v>2.1999999999999999E-2</v>
      </c>
      <c r="G575" s="55">
        <v>5.8999999999999997E-2</v>
      </c>
      <c r="H575" s="55">
        <v>9.8000000000000004E-2</v>
      </c>
      <c r="I575" s="55" t="s">
        <v>130</v>
      </c>
      <c r="J575" s="55" t="s">
        <v>130</v>
      </c>
      <c r="K575" s="55" t="s">
        <v>130</v>
      </c>
      <c r="L575" s="55" t="s">
        <v>130</v>
      </c>
      <c r="M575" s="55" t="s">
        <v>130</v>
      </c>
      <c r="N575" s="55" t="s">
        <v>130</v>
      </c>
      <c r="O575" s="55" t="s">
        <v>130</v>
      </c>
      <c r="P575" s="55" t="s">
        <v>175</v>
      </c>
      <c r="W575" s="22"/>
      <c r="X575" s="22"/>
      <c r="Y575" s="22"/>
      <c r="Z575" s="22"/>
      <c r="AA575" s="22"/>
      <c r="AB575" s="2"/>
      <c r="AD575" s="24"/>
      <c r="AE575" s="24"/>
      <c r="AF575" s="24"/>
      <c r="AG575" s="24"/>
      <c r="AH575" s="24"/>
      <c r="AI575" s="24"/>
      <c r="AJ575" s="24"/>
      <c r="AK575" s="24"/>
      <c r="AL575" s="24"/>
      <c r="AM575" s="24"/>
      <c r="AN575" s="24"/>
    </row>
    <row r="576" spans="1:40" ht="13" x14ac:dyDescent="0.3">
      <c r="A576" t="s">
        <v>132</v>
      </c>
      <c r="B576" s="5">
        <v>2.62</v>
      </c>
      <c r="C576" s="5">
        <f t="shared" si="10"/>
        <v>32.619999999999997</v>
      </c>
      <c r="D576" t="s">
        <v>130</v>
      </c>
      <c r="E576" t="s">
        <v>130</v>
      </c>
      <c r="F576" s="55">
        <v>2.1999999999999999E-2</v>
      </c>
      <c r="G576" s="55">
        <v>5.8999999999999997E-2</v>
      </c>
      <c r="H576" s="55">
        <v>9.8000000000000004E-2</v>
      </c>
      <c r="I576" s="55" t="s">
        <v>130</v>
      </c>
      <c r="J576" s="55" t="s">
        <v>130</v>
      </c>
      <c r="K576" s="55" t="s">
        <v>130</v>
      </c>
      <c r="L576" s="55" t="s">
        <v>130</v>
      </c>
      <c r="M576" s="55" t="s">
        <v>130</v>
      </c>
      <c r="N576" s="55" t="s">
        <v>130</v>
      </c>
      <c r="O576" s="55" t="s">
        <v>130</v>
      </c>
      <c r="P576" s="55" t="s">
        <v>175</v>
      </c>
      <c r="W576" s="22"/>
      <c r="X576" s="22"/>
      <c r="Y576" s="22"/>
      <c r="Z576" s="22"/>
      <c r="AA576" s="22"/>
      <c r="AB576" s="2"/>
      <c r="AD576" s="24"/>
      <c r="AE576" s="24"/>
      <c r="AF576" s="24"/>
      <c r="AG576" s="24"/>
      <c r="AH576" s="24"/>
      <c r="AI576" s="24"/>
      <c r="AJ576" s="24"/>
      <c r="AK576" s="24"/>
      <c r="AL576" s="24"/>
      <c r="AM576" s="24"/>
      <c r="AN576" s="24"/>
    </row>
    <row r="577" spans="1:40" ht="13" x14ac:dyDescent="0.3">
      <c r="A577" t="s">
        <v>132</v>
      </c>
      <c r="B577" s="5">
        <v>2.63</v>
      </c>
      <c r="C577" s="5">
        <f t="shared" si="10"/>
        <v>32.630000000000003</v>
      </c>
      <c r="D577" t="s">
        <v>130</v>
      </c>
      <c r="E577" t="s">
        <v>130</v>
      </c>
      <c r="F577" s="55">
        <v>2.1999999999999999E-2</v>
      </c>
      <c r="G577" s="55">
        <v>5.8999999999999997E-2</v>
      </c>
      <c r="H577" s="55">
        <v>9.8000000000000004E-2</v>
      </c>
      <c r="I577" s="55" t="s">
        <v>130</v>
      </c>
      <c r="J577" s="55" t="s">
        <v>130</v>
      </c>
      <c r="K577" s="55" t="s">
        <v>130</v>
      </c>
      <c r="L577" s="55" t="s">
        <v>130</v>
      </c>
      <c r="M577" s="55" t="s">
        <v>130</v>
      </c>
      <c r="N577" s="55" t="s">
        <v>130</v>
      </c>
      <c r="O577" s="55" t="s">
        <v>130</v>
      </c>
      <c r="P577" s="55" t="s">
        <v>175</v>
      </c>
      <c r="W577" s="22"/>
      <c r="X577" s="22"/>
      <c r="Y577" s="22"/>
      <c r="Z577" s="22"/>
      <c r="AA577" s="22"/>
      <c r="AB577" s="2"/>
      <c r="AD577" s="24"/>
      <c r="AE577" s="24"/>
      <c r="AF577" s="24"/>
      <c r="AG577" s="24"/>
      <c r="AH577" s="24"/>
      <c r="AI577" s="24"/>
      <c r="AJ577" s="24"/>
      <c r="AK577" s="24"/>
      <c r="AL577" s="24"/>
      <c r="AM577" s="24"/>
      <c r="AN577" s="24"/>
    </row>
    <row r="578" spans="1:40" ht="13" x14ac:dyDescent="0.3">
      <c r="A578" t="s">
        <v>132</v>
      </c>
      <c r="B578" s="5">
        <v>2.64</v>
      </c>
      <c r="C578" s="5">
        <f t="shared" si="10"/>
        <v>32.64</v>
      </c>
      <c r="D578" t="s">
        <v>130</v>
      </c>
      <c r="E578" t="s">
        <v>130</v>
      </c>
      <c r="F578" s="55">
        <v>2.1999999999999999E-2</v>
      </c>
      <c r="G578" s="55">
        <v>5.8999999999999997E-2</v>
      </c>
      <c r="H578" s="55">
        <v>9.8000000000000004E-2</v>
      </c>
      <c r="I578" s="55" t="s">
        <v>130</v>
      </c>
      <c r="J578" s="55" t="s">
        <v>130</v>
      </c>
      <c r="K578" s="55" t="s">
        <v>130</v>
      </c>
      <c r="L578" s="55" t="s">
        <v>130</v>
      </c>
      <c r="M578" s="55" t="s">
        <v>130</v>
      </c>
      <c r="N578" s="55" t="s">
        <v>130</v>
      </c>
      <c r="O578" s="55" t="s">
        <v>130</v>
      </c>
      <c r="P578" s="55" t="s">
        <v>175</v>
      </c>
      <c r="W578" s="22"/>
      <c r="X578" s="22"/>
      <c r="Y578" s="22"/>
      <c r="Z578" s="22"/>
      <c r="AA578" s="22"/>
      <c r="AB578" s="2"/>
      <c r="AD578" s="24"/>
      <c r="AE578" s="24"/>
      <c r="AF578" s="24"/>
      <c r="AG578" s="24"/>
      <c r="AH578" s="24"/>
      <c r="AI578" s="24"/>
      <c r="AJ578" s="24"/>
      <c r="AK578" s="24"/>
      <c r="AL578" s="24"/>
      <c r="AM578" s="24"/>
      <c r="AN578" s="24"/>
    </row>
    <row r="579" spans="1:40" ht="13" x14ac:dyDescent="0.3">
      <c r="A579" t="s">
        <v>132</v>
      </c>
      <c r="B579" s="5">
        <v>2.65</v>
      </c>
      <c r="C579" s="5">
        <f t="shared" si="10"/>
        <v>32.65</v>
      </c>
      <c r="D579" t="s">
        <v>130</v>
      </c>
      <c r="E579" t="s">
        <v>130</v>
      </c>
      <c r="F579" s="55">
        <v>2.1999999999999999E-2</v>
      </c>
      <c r="G579" s="55">
        <v>5.8999999999999997E-2</v>
      </c>
      <c r="H579" s="55">
        <v>9.8000000000000004E-2</v>
      </c>
      <c r="I579" s="55" t="s">
        <v>130</v>
      </c>
      <c r="J579" s="55" t="s">
        <v>130</v>
      </c>
      <c r="K579" s="55" t="s">
        <v>130</v>
      </c>
      <c r="L579" s="55" t="s">
        <v>130</v>
      </c>
      <c r="M579" s="55" t="s">
        <v>130</v>
      </c>
      <c r="N579" s="55" t="s">
        <v>130</v>
      </c>
      <c r="O579" s="55" t="s">
        <v>130</v>
      </c>
      <c r="P579" s="55" t="s">
        <v>175</v>
      </c>
      <c r="W579" s="22"/>
      <c r="X579" s="22"/>
      <c r="Y579" s="22"/>
      <c r="Z579" s="22"/>
      <c r="AA579" s="22"/>
      <c r="AB579" s="2"/>
      <c r="AD579" s="24"/>
      <c r="AE579" s="24"/>
      <c r="AF579" s="24"/>
      <c r="AG579" s="24"/>
      <c r="AH579" s="24"/>
      <c r="AI579" s="24"/>
      <c r="AJ579" s="24"/>
      <c r="AK579" s="24"/>
      <c r="AL579" s="24"/>
      <c r="AM579" s="24"/>
      <c r="AN579" s="24"/>
    </row>
    <row r="580" spans="1:40" ht="13" x14ac:dyDescent="0.3">
      <c r="A580" t="s">
        <v>132</v>
      </c>
      <c r="B580" s="5">
        <v>2.66</v>
      </c>
      <c r="C580" s="5">
        <f t="shared" si="10"/>
        <v>32.659999999999997</v>
      </c>
      <c r="D580" t="s">
        <v>130</v>
      </c>
      <c r="E580" t="s">
        <v>130</v>
      </c>
      <c r="F580" s="55">
        <v>2.1999999999999999E-2</v>
      </c>
      <c r="G580" s="55">
        <v>5.8999999999999997E-2</v>
      </c>
      <c r="H580" s="55">
        <v>9.8000000000000004E-2</v>
      </c>
      <c r="I580" s="55" t="s">
        <v>130</v>
      </c>
      <c r="J580" s="55" t="s">
        <v>130</v>
      </c>
      <c r="K580" s="55" t="s">
        <v>130</v>
      </c>
      <c r="L580" s="55" t="s">
        <v>130</v>
      </c>
      <c r="M580" s="55" t="s">
        <v>130</v>
      </c>
      <c r="N580" s="55" t="s">
        <v>130</v>
      </c>
      <c r="O580" s="55" t="s">
        <v>130</v>
      </c>
      <c r="P580" s="55" t="s">
        <v>175</v>
      </c>
      <c r="W580" s="22"/>
      <c r="X580" s="22"/>
      <c r="Y580" s="22"/>
      <c r="Z580" s="22"/>
      <c r="AA580" s="22"/>
      <c r="AB580" s="2"/>
      <c r="AD580" s="24"/>
      <c r="AE580" s="24"/>
      <c r="AF580" s="24"/>
      <c r="AG580" s="24"/>
      <c r="AH580" s="24"/>
      <c r="AI580" s="24"/>
      <c r="AJ580" s="24"/>
      <c r="AK580" s="24"/>
      <c r="AL580" s="24"/>
      <c r="AM580" s="24"/>
      <c r="AN580" s="24"/>
    </row>
    <row r="581" spans="1:40" ht="13" x14ac:dyDescent="0.3">
      <c r="A581" t="s">
        <v>132</v>
      </c>
      <c r="B581" s="5">
        <v>2.67</v>
      </c>
      <c r="C581" s="5">
        <f t="shared" si="10"/>
        <v>32.67</v>
      </c>
      <c r="D581" t="s">
        <v>130</v>
      </c>
      <c r="E581" t="s">
        <v>130</v>
      </c>
      <c r="F581" s="55">
        <v>2.1999999999999999E-2</v>
      </c>
      <c r="G581" s="55">
        <v>5.8999999999999997E-2</v>
      </c>
      <c r="H581" s="55">
        <v>9.8000000000000004E-2</v>
      </c>
      <c r="I581" s="55" t="s">
        <v>130</v>
      </c>
      <c r="J581" s="55" t="s">
        <v>130</v>
      </c>
      <c r="K581" s="55" t="s">
        <v>130</v>
      </c>
      <c r="L581" s="55" t="s">
        <v>130</v>
      </c>
      <c r="M581" s="55" t="s">
        <v>130</v>
      </c>
      <c r="N581" s="55" t="s">
        <v>130</v>
      </c>
      <c r="O581" s="55" t="s">
        <v>130</v>
      </c>
      <c r="P581" s="55" t="s">
        <v>175</v>
      </c>
      <c r="W581" s="22"/>
      <c r="X581" s="22"/>
      <c r="Y581" s="22"/>
      <c r="Z581" s="22"/>
      <c r="AA581" s="22"/>
      <c r="AB581" s="2"/>
      <c r="AD581" s="24"/>
      <c r="AE581" s="24"/>
      <c r="AF581" s="24"/>
      <c r="AG581" s="24"/>
      <c r="AH581" s="24"/>
      <c r="AI581" s="24"/>
      <c r="AJ581" s="24"/>
      <c r="AK581" s="24"/>
      <c r="AL581" s="24"/>
      <c r="AM581" s="24"/>
      <c r="AN581" s="24"/>
    </row>
    <row r="582" spans="1:40" ht="13" x14ac:dyDescent="0.3">
      <c r="A582" t="s">
        <v>132</v>
      </c>
      <c r="B582" s="5">
        <v>2.68</v>
      </c>
      <c r="C582" s="5">
        <f t="shared" si="10"/>
        <v>32.68</v>
      </c>
      <c r="D582" t="s">
        <v>130</v>
      </c>
      <c r="E582" t="s">
        <v>130</v>
      </c>
      <c r="F582" s="55">
        <v>2.1999999999999999E-2</v>
      </c>
      <c r="G582" s="55">
        <v>5.8999999999999997E-2</v>
      </c>
      <c r="H582" s="55">
        <v>9.8000000000000004E-2</v>
      </c>
      <c r="I582" s="55" t="s">
        <v>130</v>
      </c>
      <c r="J582" s="55" t="s">
        <v>130</v>
      </c>
      <c r="K582" s="55" t="s">
        <v>130</v>
      </c>
      <c r="L582" s="55" t="s">
        <v>130</v>
      </c>
      <c r="M582" s="55" t="s">
        <v>130</v>
      </c>
      <c r="N582" s="55" t="s">
        <v>130</v>
      </c>
      <c r="O582" s="55" t="s">
        <v>130</v>
      </c>
      <c r="P582" s="55" t="s">
        <v>175</v>
      </c>
      <c r="W582" s="22"/>
      <c r="X582" s="22"/>
      <c r="Y582" s="22"/>
      <c r="Z582" s="22"/>
      <c r="AA582" s="22"/>
      <c r="AB582" s="2"/>
      <c r="AD582" s="24"/>
      <c r="AE582" s="24"/>
      <c r="AF582" s="24"/>
      <c r="AG582" s="24"/>
      <c r="AH582" s="24"/>
      <c r="AI582" s="24"/>
      <c r="AJ582" s="24"/>
      <c r="AK582" s="24"/>
      <c r="AL582" s="24"/>
      <c r="AM582" s="24"/>
      <c r="AN582" s="24"/>
    </row>
    <row r="583" spans="1:40" ht="13" x14ac:dyDescent="0.3">
      <c r="A583" t="s">
        <v>132</v>
      </c>
      <c r="B583" s="5">
        <v>2.69</v>
      </c>
      <c r="C583" s="5">
        <f t="shared" si="10"/>
        <v>32.69</v>
      </c>
      <c r="D583" t="s">
        <v>130</v>
      </c>
      <c r="E583" t="s">
        <v>130</v>
      </c>
      <c r="F583" s="55">
        <v>2.1999999999999999E-2</v>
      </c>
      <c r="G583" s="55">
        <v>5.8999999999999997E-2</v>
      </c>
      <c r="H583" s="55">
        <v>9.8000000000000004E-2</v>
      </c>
      <c r="I583" s="55" t="s">
        <v>130</v>
      </c>
      <c r="J583" s="55" t="s">
        <v>130</v>
      </c>
      <c r="K583" s="55" t="s">
        <v>130</v>
      </c>
      <c r="L583" s="55" t="s">
        <v>130</v>
      </c>
      <c r="M583" s="55" t="s">
        <v>130</v>
      </c>
      <c r="N583" s="55" t="s">
        <v>130</v>
      </c>
      <c r="O583" s="55" t="s">
        <v>130</v>
      </c>
      <c r="P583" s="55" t="s">
        <v>175</v>
      </c>
      <c r="W583" s="22"/>
      <c r="X583" s="22"/>
      <c r="Y583" s="22"/>
      <c r="Z583" s="22"/>
      <c r="AA583" s="22"/>
      <c r="AB583" s="2"/>
      <c r="AD583" s="24"/>
      <c r="AE583" s="24"/>
      <c r="AF583" s="24"/>
      <c r="AG583" s="24"/>
      <c r="AH583" s="24"/>
      <c r="AI583" s="24"/>
      <c r="AJ583" s="24"/>
      <c r="AK583" s="24"/>
      <c r="AL583" s="24"/>
      <c r="AM583" s="24"/>
      <c r="AN583" s="24"/>
    </row>
    <row r="584" spans="1:40" ht="13" x14ac:dyDescent="0.3">
      <c r="A584" t="s">
        <v>132</v>
      </c>
      <c r="B584" s="5">
        <v>2.7</v>
      </c>
      <c r="C584" s="5">
        <f t="shared" si="10"/>
        <v>32.700000000000003</v>
      </c>
      <c r="D584" t="s">
        <v>130</v>
      </c>
      <c r="E584" t="s">
        <v>130</v>
      </c>
      <c r="F584" s="55">
        <v>2.1999999999999999E-2</v>
      </c>
      <c r="G584" s="55">
        <v>5.8999999999999997E-2</v>
      </c>
      <c r="H584" s="55">
        <v>9.8000000000000004E-2</v>
      </c>
      <c r="I584" s="55" t="s">
        <v>130</v>
      </c>
      <c r="J584" s="55" t="s">
        <v>130</v>
      </c>
      <c r="K584" s="55" t="s">
        <v>130</v>
      </c>
      <c r="L584" s="55" t="s">
        <v>130</v>
      </c>
      <c r="M584" s="55" t="s">
        <v>130</v>
      </c>
      <c r="N584" s="55" t="s">
        <v>130</v>
      </c>
      <c r="O584" s="55" t="s">
        <v>130</v>
      </c>
      <c r="P584" s="55" t="s">
        <v>175</v>
      </c>
      <c r="W584" s="22"/>
      <c r="X584" s="22"/>
      <c r="Y584" s="22"/>
      <c r="Z584" s="22"/>
      <c r="AA584" s="22"/>
      <c r="AB584" s="2"/>
      <c r="AD584" s="24"/>
      <c r="AE584" s="24"/>
      <c r="AF584" s="24"/>
      <c r="AG584" s="24"/>
      <c r="AH584" s="24"/>
      <c r="AI584" s="24"/>
      <c r="AJ584" s="24"/>
      <c r="AK584" s="24"/>
      <c r="AL584" s="24"/>
      <c r="AM584" s="24"/>
      <c r="AN584" s="24"/>
    </row>
    <row r="585" spans="1:40" ht="13" x14ac:dyDescent="0.3">
      <c r="A585" t="s">
        <v>132</v>
      </c>
      <c r="B585" s="5">
        <v>2.71</v>
      </c>
      <c r="C585" s="5">
        <f t="shared" si="10"/>
        <v>32.71</v>
      </c>
      <c r="D585" t="s">
        <v>130</v>
      </c>
      <c r="E585" t="s">
        <v>130</v>
      </c>
      <c r="F585" s="55">
        <v>2.1999999999999999E-2</v>
      </c>
      <c r="G585" s="55">
        <v>5.8999999999999997E-2</v>
      </c>
      <c r="H585" s="55">
        <v>9.8000000000000004E-2</v>
      </c>
      <c r="I585" s="55" t="s">
        <v>130</v>
      </c>
      <c r="J585" s="55" t="s">
        <v>130</v>
      </c>
      <c r="K585" s="55" t="s">
        <v>130</v>
      </c>
      <c r="L585" s="55" t="s">
        <v>130</v>
      </c>
      <c r="M585" s="55" t="s">
        <v>130</v>
      </c>
      <c r="N585" s="55" t="s">
        <v>130</v>
      </c>
      <c r="O585" s="55" t="s">
        <v>130</v>
      </c>
      <c r="P585" s="55" t="s">
        <v>175</v>
      </c>
      <c r="W585" s="22"/>
      <c r="X585" s="22"/>
      <c r="Y585" s="22"/>
      <c r="Z585" s="22"/>
      <c r="AA585" s="22"/>
      <c r="AB585" s="2"/>
      <c r="AD585" s="24"/>
      <c r="AE585" s="24"/>
      <c r="AF585" s="24"/>
      <c r="AG585" s="24"/>
      <c r="AH585" s="24"/>
      <c r="AI585" s="24"/>
      <c r="AJ585" s="24"/>
      <c r="AK585" s="24"/>
      <c r="AL585" s="24"/>
      <c r="AM585" s="24"/>
      <c r="AN585" s="24"/>
    </row>
    <row r="586" spans="1:40" ht="13" x14ac:dyDescent="0.3">
      <c r="A586" t="s">
        <v>132</v>
      </c>
      <c r="B586" s="5">
        <v>2.72</v>
      </c>
      <c r="C586" s="5">
        <f t="shared" si="10"/>
        <v>32.72</v>
      </c>
      <c r="D586" t="s">
        <v>130</v>
      </c>
      <c r="E586" t="s">
        <v>130</v>
      </c>
      <c r="F586" s="55">
        <v>2.1999999999999999E-2</v>
      </c>
      <c r="G586" s="55">
        <v>5.8999999999999997E-2</v>
      </c>
      <c r="H586" s="55">
        <v>9.8000000000000004E-2</v>
      </c>
      <c r="I586" s="55" t="s">
        <v>130</v>
      </c>
      <c r="J586" s="55" t="s">
        <v>130</v>
      </c>
      <c r="K586" s="55" t="s">
        <v>130</v>
      </c>
      <c r="L586" s="55" t="s">
        <v>130</v>
      </c>
      <c r="M586" s="55" t="s">
        <v>130</v>
      </c>
      <c r="N586" s="55" t="s">
        <v>130</v>
      </c>
      <c r="O586" s="55" t="s">
        <v>130</v>
      </c>
      <c r="P586" s="55" t="s">
        <v>175</v>
      </c>
      <c r="W586" s="22"/>
      <c r="X586" s="22"/>
      <c r="Y586" s="22"/>
      <c r="Z586" s="22"/>
      <c r="AA586" s="22"/>
      <c r="AB586" s="2"/>
      <c r="AD586" s="24"/>
      <c r="AE586" s="24"/>
      <c r="AF586" s="24"/>
      <c r="AG586" s="24"/>
      <c r="AH586" s="24"/>
      <c r="AI586" s="24"/>
      <c r="AJ586" s="24"/>
      <c r="AK586" s="24"/>
      <c r="AL586" s="24"/>
      <c r="AM586" s="24"/>
      <c r="AN586" s="24"/>
    </row>
    <row r="587" spans="1:40" ht="13" x14ac:dyDescent="0.3">
      <c r="A587" t="s">
        <v>132</v>
      </c>
      <c r="B587" s="5">
        <v>2.73</v>
      </c>
      <c r="C587" s="5">
        <f t="shared" si="10"/>
        <v>32.729999999999997</v>
      </c>
      <c r="D587" t="s">
        <v>130</v>
      </c>
      <c r="E587" t="s">
        <v>130</v>
      </c>
      <c r="F587" s="55">
        <v>2.1999999999999999E-2</v>
      </c>
      <c r="G587" s="55">
        <v>5.8999999999999997E-2</v>
      </c>
      <c r="H587" s="55">
        <v>9.8000000000000004E-2</v>
      </c>
      <c r="I587" s="55" t="s">
        <v>130</v>
      </c>
      <c r="J587" s="55" t="s">
        <v>130</v>
      </c>
      <c r="K587" s="55" t="s">
        <v>130</v>
      </c>
      <c r="L587" s="55" t="s">
        <v>130</v>
      </c>
      <c r="M587" s="55" t="s">
        <v>130</v>
      </c>
      <c r="N587" s="55" t="s">
        <v>130</v>
      </c>
      <c r="O587" s="55" t="s">
        <v>130</v>
      </c>
      <c r="P587" s="55" t="s">
        <v>175</v>
      </c>
      <c r="W587" s="22"/>
      <c r="X587" s="22"/>
      <c r="Y587" s="22"/>
      <c r="Z587" s="22"/>
      <c r="AA587" s="22"/>
      <c r="AB587" s="2"/>
      <c r="AD587" s="24"/>
      <c r="AE587" s="24"/>
      <c r="AF587" s="24"/>
      <c r="AG587" s="24"/>
      <c r="AH587" s="24"/>
      <c r="AI587" s="24"/>
      <c r="AJ587" s="24"/>
      <c r="AK587" s="24"/>
      <c r="AL587" s="24"/>
      <c r="AM587" s="24"/>
      <c r="AN587" s="24"/>
    </row>
    <row r="588" spans="1:40" ht="13" x14ac:dyDescent="0.3">
      <c r="A588" t="s">
        <v>132</v>
      </c>
      <c r="B588" s="5">
        <v>2.74</v>
      </c>
      <c r="C588" s="5">
        <f t="shared" si="10"/>
        <v>32.74</v>
      </c>
      <c r="D588" t="s">
        <v>130</v>
      </c>
      <c r="E588" t="s">
        <v>130</v>
      </c>
      <c r="F588" s="55">
        <v>2.1999999999999999E-2</v>
      </c>
      <c r="G588" s="55">
        <v>5.8999999999999997E-2</v>
      </c>
      <c r="H588" s="55">
        <v>9.8000000000000004E-2</v>
      </c>
      <c r="I588" s="55" t="s">
        <v>130</v>
      </c>
      <c r="J588" s="55" t="s">
        <v>130</v>
      </c>
      <c r="K588" s="55" t="s">
        <v>130</v>
      </c>
      <c r="L588" s="55" t="s">
        <v>130</v>
      </c>
      <c r="M588" s="55" t="s">
        <v>130</v>
      </c>
      <c r="N588" s="55" t="s">
        <v>130</v>
      </c>
      <c r="O588" s="55" t="s">
        <v>130</v>
      </c>
      <c r="P588" s="55" t="s">
        <v>175</v>
      </c>
      <c r="W588" s="22"/>
      <c r="X588" s="22"/>
      <c r="Y588" s="22"/>
      <c r="Z588" s="22"/>
      <c r="AA588" s="22"/>
      <c r="AB588" s="2"/>
      <c r="AD588" s="24"/>
      <c r="AE588" s="24"/>
      <c r="AF588" s="24"/>
      <c r="AG588" s="24"/>
      <c r="AH588" s="24"/>
      <c r="AI588" s="24"/>
      <c r="AJ588" s="24"/>
      <c r="AK588" s="24"/>
      <c r="AL588" s="24"/>
      <c r="AM588" s="24"/>
      <c r="AN588" s="24"/>
    </row>
    <row r="589" spans="1:40" ht="13" x14ac:dyDescent="0.3">
      <c r="A589" t="s">
        <v>132</v>
      </c>
      <c r="B589" s="5">
        <v>2.75</v>
      </c>
      <c r="C589" s="5">
        <f t="shared" si="10"/>
        <v>32.75</v>
      </c>
      <c r="D589" t="s">
        <v>130</v>
      </c>
      <c r="E589" t="s">
        <v>130</v>
      </c>
      <c r="F589" s="55">
        <v>2.1999999999999999E-2</v>
      </c>
      <c r="G589" s="55">
        <v>5.8999999999999997E-2</v>
      </c>
      <c r="H589" s="55">
        <v>9.8000000000000004E-2</v>
      </c>
      <c r="I589" s="55" t="s">
        <v>130</v>
      </c>
      <c r="J589" s="55" t="s">
        <v>130</v>
      </c>
      <c r="K589" s="55" t="s">
        <v>130</v>
      </c>
      <c r="L589" s="55" t="s">
        <v>130</v>
      </c>
      <c r="M589" s="55" t="s">
        <v>130</v>
      </c>
      <c r="N589" s="55" t="s">
        <v>130</v>
      </c>
      <c r="O589" s="55" t="s">
        <v>130</v>
      </c>
      <c r="P589" s="55" t="s">
        <v>175</v>
      </c>
      <c r="W589" s="22"/>
      <c r="X589" s="22"/>
      <c r="Y589" s="22"/>
      <c r="Z589" s="22"/>
      <c r="AA589" s="22"/>
      <c r="AB589" s="2"/>
      <c r="AD589" s="24"/>
      <c r="AE589" s="24"/>
      <c r="AF589" s="24"/>
      <c r="AG589" s="24"/>
      <c r="AH589" s="24"/>
      <c r="AI589" s="24"/>
      <c r="AJ589" s="24"/>
      <c r="AK589" s="24"/>
      <c r="AL589" s="24"/>
      <c r="AM589" s="24"/>
      <c r="AN589" s="24"/>
    </row>
    <row r="590" spans="1:40" ht="13" x14ac:dyDescent="0.3">
      <c r="A590" t="s">
        <v>132</v>
      </c>
      <c r="B590" s="5">
        <v>2.76</v>
      </c>
      <c r="C590" s="5">
        <f t="shared" si="10"/>
        <v>32.76</v>
      </c>
      <c r="D590" t="s">
        <v>130</v>
      </c>
      <c r="E590" t="s">
        <v>130</v>
      </c>
      <c r="F590" s="55">
        <v>2.1999999999999999E-2</v>
      </c>
      <c r="G590" s="55">
        <v>5.8999999999999997E-2</v>
      </c>
      <c r="H590" s="55">
        <v>9.8000000000000004E-2</v>
      </c>
      <c r="I590" s="55" t="s">
        <v>130</v>
      </c>
      <c r="J590" s="55" t="s">
        <v>130</v>
      </c>
      <c r="K590" s="55" t="s">
        <v>130</v>
      </c>
      <c r="L590" s="55" t="s">
        <v>130</v>
      </c>
      <c r="M590" s="55" t="s">
        <v>130</v>
      </c>
      <c r="N590" s="55" t="s">
        <v>130</v>
      </c>
      <c r="O590" s="55" t="s">
        <v>130</v>
      </c>
      <c r="P590" s="55" t="s">
        <v>175</v>
      </c>
      <c r="W590" s="22"/>
      <c r="X590" s="22"/>
      <c r="Y590" s="22"/>
      <c r="Z590" s="22"/>
      <c r="AA590" s="22"/>
      <c r="AB590" s="2"/>
      <c r="AD590" s="24"/>
      <c r="AE590" s="24"/>
      <c r="AF590" s="24"/>
      <c r="AG590" s="24"/>
      <c r="AH590" s="24"/>
      <c r="AI590" s="24"/>
      <c r="AJ590" s="24"/>
      <c r="AK590" s="24"/>
      <c r="AL590" s="24"/>
      <c r="AM590" s="24"/>
      <c r="AN590" s="24"/>
    </row>
    <row r="591" spans="1:40" ht="13" x14ac:dyDescent="0.3">
      <c r="A591" t="s">
        <v>132</v>
      </c>
      <c r="B591" s="5">
        <v>2.77</v>
      </c>
      <c r="C591" s="5">
        <f t="shared" si="10"/>
        <v>32.770000000000003</v>
      </c>
      <c r="D591" t="s">
        <v>130</v>
      </c>
      <c r="E591" t="s">
        <v>130</v>
      </c>
      <c r="F591" s="55">
        <v>2.1999999999999999E-2</v>
      </c>
      <c r="G591" s="55">
        <v>5.8999999999999997E-2</v>
      </c>
      <c r="H591" s="55">
        <v>9.8000000000000004E-2</v>
      </c>
      <c r="I591" s="55" t="s">
        <v>130</v>
      </c>
      <c r="J591" s="55" t="s">
        <v>130</v>
      </c>
      <c r="K591" s="55" t="s">
        <v>130</v>
      </c>
      <c r="L591" s="55" t="s">
        <v>130</v>
      </c>
      <c r="M591" s="55" t="s">
        <v>130</v>
      </c>
      <c r="N591" s="55" t="s">
        <v>130</v>
      </c>
      <c r="O591" s="55" t="s">
        <v>130</v>
      </c>
      <c r="P591" s="55" t="s">
        <v>175</v>
      </c>
      <c r="W591" s="22"/>
      <c r="X591" s="22"/>
      <c r="Y591" s="22"/>
      <c r="Z591" s="22"/>
      <c r="AA591" s="22"/>
      <c r="AB591" s="2"/>
      <c r="AD591" s="24"/>
      <c r="AE591" s="24"/>
      <c r="AF591" s="24"/>
      <c r="AG591" s="24"/>
      <c r="AH591" s="24"/>
      <c r="AI591" s="24"/>
      <c r="AJ591" s="24"/>
      <c r="AK591" s="24"/>
      <c r="AL591" s="24"/>
      <c r="AM591" s="24"/>
      <c r="AN591" s="24"/>
    </row>
    <row r="592" spans="1:40" ht="13" x14ac:dyDescent="0.3">
      <c r="A592" t="s">
        <v>132</v>
      </c>
      <c r="B592" s="5">
        <v>2.78</v>
      </c>
      <c r="C592" s="5">
        <f t="shared" si="10"/>
        <v>32.78</v>
      </c>
      <c r="D592" t="s">
        <v>130</v>
      </c>
      <c r="E592" t="s">
        <v>130</v>
      </c>
      <c r="F592" s="55">
        <v>2.1999999999999999E-2</v>
      </c>
      <c r="G592" s="55">
        <v>5.8999999999999997E-2</v>
      </c>
      <c r="H592" s="55">
        <v>9.8000000000000004E-2</v>
      </c>
      <c r="I592" s="55" t="s">
        <v>130</v>
      </c>
      <c r="J592" s="55" t="s">
        <v>130</v>
      </c>
      <c r="K592" s="55" t="s">
        <v>130</v>
      </c>
      <c r="L592" s="55" t="s">
        <v>130</v>
      </c>
      <c r="M592" s="55" t="s">
        <v>130</v>
      </c>
      <c r="N592" s="55" t="s">
        <v>130</v>
      </c>
      <c r="O592" s="55" t="s">
        <v>130</v>
      </c>
      <c r="P592" s="55" t="s">
        <v>175</v>
      </c>
      <c r="W592" s="22"/>
      <c r="X592" s="22"/>
      <c r="Y592" s="22"/>
      <c r="Z592" s="22"/>
      <c r="AA592" s="22"/>
      <c r="AB592" s="2"/>
      <c r="AD592" s="24"/>
      <c r="AE592" s="24"/>
      <c r="AF592" s="24"/>
      <c r="AG592" s="24"/>
      <c r="AH592" s="24"/>
      <c r="AI592" s="24"/>
      <c r="AJ592" s="24"/>
      <c r="AK592" s="24"/>
      <c r="AL592" s="24"/>
      <c r="AM592" s="24"/>
      <c r="AN592" s="24"/>
    </row>
    <row r="593" spans="1:40" ht="13" x14ac:dyDescent="0.3">
      <c r="A593" t="s">
        <v>132</v>
      </c>
      <c r="B593" s="5">
        <v>2.79</v>
      </c>
      <c r="C593" s="5">
        <f t="shared" si="10"/>
        <v>32.79</v>
      </c>
      <c r="D593" t="s">
        <v>130</v>
      </c>
      <c r="E593" t="s">
        <v>130</v>
      </c>
      <c r="F593" s="55">
        <v>2.1999999999999999E-2</v>
      </c>
      <c r="G593" s="55">
        <v>5.8999999999999997E-2</v>
      </c>
      <c r="H593" s="55">
        <v>9.8000000000000004E-2</v>
      </c>
      <c r="I593" s="55" t="s">
        <v>130</v>
      </c>
      <c r="J593" s="55" t="s">
        <v>130</v>
      </c>
      <c r="K593" s="55" t="s">
        <v>130</v>
      </c>
      <c r="L593" s="55" t="s">
        <v>130</v>
      </c>
      <c r="M593" s="55" t="s">
        <v>130</v>
      </c>
      <c r="N593" s="55" t="s">
        <v>130</v>
      </c>
      <c r="O593" s="55" t="s">
        <v>130</v>
      </c>
      <c r="P593" s="55" t="s">
        <v>175</v>
      </c>
      <c r="W593" s="22"/>
      <c r="X593" s="22"/>
      <c r="Y593" s="22"/>
      <c r="Z593" s="22"/>
      <c r="AA593" s="22"/>
      <c r="AB593" s="2"/>
      <c r="AD593" s="24"/>
      <c r="AE593" s="24"/>
      <c r="AF593" s="24"/>
      <c r="AG593" s="24"/>
      <c r="AH593" s="24"/>
      <c r="AI593" s="24"/>
      <c r="AJ593" s="24"/>
      <c r="AK593" s="24"/>
      <c r="AL593" s="24"/>
      <c r="AM593" s="24"/>
      <c r="AN593" s="24"/>
    </row>
    <row r="594" spans="1:40" ht="13" x14ac:dyDescent="0.3">
      <c r="A594" t="s">
        <v>132</v>
      </c>
      <c r="B594" s="5">
        <v>2.8</v>
      </c>
      <c r="C594" s="5">
        <f t="shared" si="10"/>
        <v>32.799999999999997</v>
      </c>
      <c r="D594" t="s">
        <v>130</v>
      </c>
      <c r="E594" t="s">
        <v>130</v>
      </c>
      <c r="F594" s="55">
        <v>2.1999999999999999E-2</v>
      </c>
      <c r="G594" s="55">
        <v>5.8999999999999997E-2</v>
      </c>
      <c r="H594" s="55">
        <v>9.8000000000000004E-2</v>
      </c>
      <c r="I594" s="55" t="s">
        <v>130</v>
      </c>
      <c r="J594" s="55" t="s">
        <v>130</v>
      </c>
      <c r="K594" s="55" t="s">
        <v>130</v>
      </c>
      <c r="L594" s="55" t="s">
        <v>130</v>
      </c>
      <c r="M594" s="55" t="s">
        <v>130</v>
      </c>
      <c r="N594" s="55" t="s">
        <v>130</v>
      </c>
      <c r="O594" s="55" t="s">
        <v>130</v>
      </c>
      <c r="P594" s="55" t="s">
        <v>175</v>
      </c>
      <c r="W594" s="22"/>
      <c r="X594" s="22"/>
      <c r="Y594" s="22"/>
      <c r="Z594" s="22"/>
      <c r="AA594" s="22"/>
      <c r="AB594" s="2"/>
      <c r="AD594" s="24"/>
      <c r="AE594" s="24"/>
      <c r="AF594" s="24"/>
      <c r="AG594" s="24"/>
      <c r="AH594" s="24"/>
      <c r="AI594" s="24"/>
      <c r="AJ594" s="24"/>
      <c r="AK594" s="24"/>
      <c r="AL594" s="24"/>
      <c r="AM594" s="24"/>
      <c r="AN594" s="24"/>
    </row>
    <row r="595" spans="1:40" ht="13" x14ac:dyDescent="0.3">
      <c r="A595" t="s">
        <v>132</v>
      </c>
      <c r="B595" s="5">
        <v>2.81</v>
      </c>
      <c r="C595" s="5">
        <f t="shared" si="10"/>
        <v>32.81</v>
      </c>
      <c r="D595" t="s">
        <v>130</v>
      </c>
      <c r="E595" t="s">
        <v>130</v>
      </c>
      <c r="F595" s="55">
        <v>2.1999999999999999E-2</v>
      </c>
      <c r="G595" s="55">
        <v>5.8999999999999997E-2</v>
      </c>
      <c r="H595" s="55">
        <v>9.8000000000000004E-2</v>
      </c>
      <c r="I595" s="55" t="s">
        <v>130</v>
      </c>
      <c r="J595" s="55" t="s">
        <v>130</v>
      </c>
      <c r="K595" s="55" t="s">
        <v>130</v>
      </c>
      <c r="L595" s="55" t="s">
        <v>130</v>
      </c>
      <c r="M595" s="55" t="s">
        <v>130</v>
      </c>
      <c r="N595" s="55" t="s">
        <v>130</v>
      </c>
      <c r="O595" s="55" t="s">
        <v>130</v>
      </c>
      <c r="P595" s="55" t="s">
        <v>175</v>
      </c>
      <c r="W595" s="22"/>
      <c r="X595" s="22"/>
      <c r="Y595" s="22"/>
      <c r="Z595" s="22"/>
      <c r="AA595" s="22"/>
      <c r="AB595" s="2"/>
      <c r="AD595" s="24"/>
      <c r="AE595" s="24"/>
      <c r="AF595" s="24"/>
      <c r="AG595" s="24"/>
      <c r="AH595" s="24"/>
      <c r="AI595" s="24"/>
      <c r="AJ595" s="24"/>
      <c r="AK595" s="24"/>
      <c r="AL595" s="24"/>
      <c r="AM595" s="24"/>
      <c r="AN595" s="24"/>
    </row>
    <row r="596" spans="1:40" ht="13" x14ac:dyDescent="0.3">
      <c r="A596" t="s">
        <v>132</v>
      </c>
      <c r="B596" s="5">
        <v>2.82</v>
      </c>
      <c r="C596" s="5">
        <f t="shared" si="10"/>
        <v>32.82</v>
      </c>
      <c r="D596" t="s">
        <v>130</v>
      </c>
      <c r="E596" t="s">
        <v>130</v>
      </c>
      <c r="F596" s="55">
        <v>2.1999999999999999E-2</v>
      </c>
      <c r="G596" s="55">
        <v>5.8999999999999997E-2</v>
      </c>
      <c r="H596" s="55">
        <v>9.8000000000000004E-2</v>
      </c>
      <c r="I596" s="55" t="s">
        <v>130</v>
      </c>
      <c r="J596" s="55" t="s">
        <v>130</v>
      </c>
      <c r="K596" s="55" t="s">
        <v>130</v>
      </c>
      <c r="L596" s="55" t="s">
        <v>130</v>
      </c>
      <c r="M596" s="55" t="s">
        <v>130</v>
      </c>
      <c r="N596" s="55" t="s">
        <v>130</v>
      </c>
      <c r="O596" s="55" t="s">
        <v>130</v>
      </c>
      <c r="P596" s="55" t="s">
        <v>175</v>
      </c>
      <c r="W596" s="22"/>
      <c r="X596" s="22"/>
      <c r="Y596" s="22"/>
      <c r="Z596" s="22"/>
      <c r="AA596" s="22"/>
      <c r="AB596" s="2"/>
      <c r="AD596" s="24"/>
      <c r="AE596" s="24"/>
      <c r="AF596" s="24"/>
      <c r="AG596" s="24"/>
      <c r="AH596" s="24"/>
      <c r="AI596" s="24"/>
      <c r="AJ596" s="24"/>
      <c r="AK596" s="24"/>
      <c r="AL596" s="24"/>
      <c r="AM596" s="24"/>
      <c r="AN596" s="24"/>
    </row>
    <row r="597" spans="1:40" ht="13" x14ac:dyDescent="0.3">
      <c r="A597" t="s">
        <v>132</v>
      </c>
      <c r="B597" s="5">
        <v>2.83</v>
      </c>
      <c r="C597" s="5">
        <f t="shared" si="10"/>
        <v>32.83</v>
      </c>
      <c r="D597" t="s">
        <v>130</v>
      </c>
      <c r="E597" t="s">
        <v>130</v>
      </c>
      <c r="F597" s="55">
        <v>2.1999999999999999E-2</v>
      </c>
      <c r="G597" s="55">
        <v>5.8999999999999997E-2</v>
      </c>
      <c r="H597" s="55">
        <v>9.8000000000000004E-2</v>
      </c>
      <c r="I597" s="55" t="s">
        <v>130</v>
      </c>
      <c r="J597" s="55" t="s">
        <v>130</v>
      </c>
      <c r="K597" s="55" t="s">
        <v>130</v>
      </c>
      <c r="L597" s="55" t="s">
        <v>130</v>
      </c>
      <c r="M597" s="55" t="s">
        <v>130</v>
      </c>
      <c r="N597" s="55" t="s">
        <v>130</v>
      </c>
      <c r="O597" s="55" t="s">
        <v>130</v>
      </c>
      <c r="P597" s="55" t="s">
        <v>175</v>
      </c>
      <c r="W597" s="22"/>
      <c r="X597" s="22"/>
      <c r="Y597" s="22"/>
      <c r="Z597" s="22"/>
      <c r="AA597" s="22"/>
      <c r="AB597" s="2"/>
      <c r="AD597" s="24"/>
      <c r="AE597" s="24"/>
      <c r="AF597" s="24"/>
      <c r="AG597" s="24"/>
      <c r="AH597" s="24"/>
      <c r="AI597" s="24"/>
      <c r="AJ597" s="24"/>
      <c r="AK597" s="24"/>
      <c r="AL597" s="24"/>
      <c r="AM597" s="24"/>
      <c r="AN597" s="24"/>
    </row>
    <row r="598" spans="1:40" ht="13" x14ac:dyDescent="0.3">
      <c r="A598" t="s">
        <v>132</v>
      </c>
      <c r="B598" s="5">
        <v>2.84</v>
      </c>
      <c r="C598" s="5">
        <f t="shared" si="10"/>
        <v>32.840000000000003</v>
      </c>
      <c r="D598" t="s">
        <v>130</v>
      </c>
      <c r="E598" t="s">
        <v>130</v>
      </c>
      <c r="F598" s="55">
        <v>2.1999999999999999E-2</v>
      </c>
      <c r="G598" s="55">
        <v>5.8999999999999997E-2</v>
      </c>
      <c r="H598" s="55">
        <v>9.8000000000000004E-2</v>
      </c>
      <c r="I598" s="55" t="s">
        <v>130</v>
      </c>
      <c r="J598" s="55" t="s">
        <v>130</v>
      </c>
      <c r="K598" s="55" t="s">
        <v>130</v>
      </c>
      <c r="L598" s="55" t="s">
        <v>130</v>
      </c>
      <c r="M598" s="55" t="s">
        <v>130</v>
      </c>
      <c r="N598" s="55" t="s">
        <v>130</v>
      </c>
      <c r="O598" s="55" t="s">
        <v>130</v>
      </c>
      <c r="P598" s="55" t="s">
        <v>175</v>
      </c>
      <c r="W598" s="22"/>
      <c r="X598" s="22"/>
      <c r="Y598" s="22"/>
      <c r="Z598" s="22"/>
      <c r="AA598" s="22"/>
      <c r="AB598" s="2"/>
      <c r="AD598" s="24"/>
      <c r="AE598" s="24"/>
      <c r="AF598" s="24"/>
      <c r="AG598" s="24"/>
      <c r="AH598" s="24"/>
      <c r="AI598" s="24"/>
      <c r="AJ598" s="24"/>
      <c r="AK598" s="24"/>
      <c r="AL598" s="24"/>
      <c r="AM598" s="24"/>
      <c r="AN598" s="24"/>
    </row>
    <row r="599" spans="1:40" ht="13" x14ac:dyDescent="0.3">
      <c r="A599" t="s">
        <v>132</v>
      </c>
      <c r="B599" s="5">
        <v>2.85</v>
      </c>
      <c r="C599" s="5">
        <f t="shared" si="10"/>
        <v>32.85</v>
      </c>
      <c r="D599" t="s">
        <v>130</v>
      </c>
      <c r="E599" t="s">
        <v>130</v>
      </c>
      <c r="F599" s="55">
        <v>2.1999999999999999E-2</v>
      </c>
      <c r="G599" s="55">
        <v>5.8999999999999997E-2</v>
      </c>
      <c r="H599" s="55">
        <v>9.8000000000000004E-2</v>
      </c>
      <c r="I599" s="55" t="s">
        <v>130</v>
      </c>
      <c r="J599" s="55" t="s">
        <v>130</v>
      </c>
      <c r="K599" s="55" t="s">
        <v>130</v>
      </c>
      <c r="L599" s="55" t="s">
        <v>130</v>
      </c>
      <c r="M599" s="55" t="s">
        <v>130</v>
      </c>
      <c r="N599" s="55" t="s">
        <v>130</v>
      </c>
      <c r="O599" s="55" t="s">
        <v>130</v>
      </c>
      <c r="P599" s="55" t="s">
        <v>175</v>
      </c>
      <c r="W599" s="22"/>
      <c r="X599" s="22"/>
      <c r="Y599" s="22"/>
      <c r="Z599" s="22"/>
      <c r="AA599" s="22"/>
      <c r="AB599" s="2"/>
      <c r="AD599" s="24"/>
      <c r="AE599" s="24"/>
      <c r="AF599" s="24"/>
      <c r="AG599" s="24"/>
      <c r="AH599" s="24"/>
      <c r="AI599" s="24"/>
      <c r="AJ599" s="24"/>
      <c r="AK599" s="24"/>
      <c r="AL599" s="24"/>
      <c r="AM599" s="24"/>
      <c r="AN599" s="24"/>
    </row>
    <row r="600" spans="1:40" ht="13" x14ac:dyDescent="0.3">
      <c r="A600" t="s">
        <v>132</v>
      </c>
      <c r="B600" s="5">
        <v>2.86</v>
      </c>
      <c r="C600" s="5">
        <f t="shared" si="10"/>
        <v>32.86</v>
      </c>
      <c r="D600" t="s">
        <v>130</v>
      </c>
      <c r="E600" t="s">
        <v>130</v>
      </c>
      <c r="F600" s="55">
        <v>2.1999999999999999E-2</v>
      </c>
      <c r="G600" s="55">
        <v>5.8999999999999997E-2</v>
      </c>
      <c r="H600" s="55">
        <v>9.8000000000000004E-2</v>
      </c>
      <c r="I600" s="55" t="s">
        <v>130</v>
      </c>
      <c r="J600" s="55" t="s">
        <v>130</v>
      </c>
      <c r="K600" s="55" t="s">
        <v>130</v>
      </c>
      <c r="L600" s="55" t="s">
        <v>130</v>
      </c>
      <c r="M600" s="55" t="s">
        <v>130</v>
      </c>
      <c r="N600" s="55" t="s">
        <v>130</v>
      </c>
      <c r="O600" s="55" t="s">
        <v>130</v>
      </c>
      <c r="P600" s="55" t="s">
        <v>175</v>
      </c>
      <c r="W600" s="22"/>
      <c r="X600" s="22"/>
      <c r="Y600" s="22"/>
      <c r="Z600" s="22"/>
      <c r="AA600" s="22"/>
      <c r="AB600" s="2"/>
      <c r="AD600" s="24"/>
      <c r="AE600" s="24"/>
      <c r="AF600" s="24"/>
      <c r="AG600" s="24"/>
      <c r="AH600" s="24"/>
      <c r="AI600" s="24"/>
      <c r="AJ600" s="24"/>
      <c r="AK600" s="24"/>
      <c r="AL600" s="24"/>
      <c r="AM600" s="24"/>
      <c r="AN600" s="24"/>
    </row>
    <row r="601" spans="1:40" ht="13" x14ac:dyDescent="0.3">
      <c r="A601" t="s">
        <v>132</v>
      </c>
      <c r="B601" s="5">
        <v>2.87</v>
      </c>
      <c r="C601" s="5">
        <f t="shared" si="10"/>
        <v>32.869999999999997</v>
      </c>
      <c r="D601" t="s">
        <v>130</v>
      </c>
      <c r="E601" t="s">
        <v>130</v>
      </c>
      <c r="F601" s="55">
        <v>2.1999999999999999E-2</v>
      </c>
      <c r="G601" s="55">
        <v>5.8999999999999997E-2</v>
      </c>
      <c r="H601" s="55">
        <v>9.8000000000000004E-2</v>
      </c>
      <c r="I601" s="55" t="s">
        <v>130</v>
      </c>
      <c r="J601" s="55" t="s">
        <v>130</v>
      </c>
      <c r="K601" s="55" t="s">
        <v>130</v>
      </c>
      <c r="L601" s="55" t="s">
        <v>130</v>
      </c>
      <c r="M601" s="55" t="s">
        <v>130</v>
      </c>
      <c r="N601" s="55" t="s">
        <v>130</v>
      </c>
      <c r="O601" s="55" t="s">
        <v>130</v>
      </c>
      <c r="P601" s="55" t="s">
        <v>175</v>
      </c>
      <c r="W601" s="22"/>
      <c r="X601" s="22"/>
      <c r="Y601" s="22"/>
      <c r="Z601" s="22"/>
      <c r="AA601" s="22"/>
      <c r="AB601" s="2"/>
      <c r="AD601" s="24"/>
      <c r="AE601" s="24"/>
      <c r="AF601" s="24"/>
      <c r="AG601" s="24"/>
      <c r="AH601" s="24"/>
      <c r="AI601" s="24"/>
      <c r="AJ601" s="24"/>
      <c r="AK601" s="24"/>
      <c r="AL601" s="24"/>
      <c r="AM601" s="24"/>
      <c r="AN601" s="24"/>
    </row>
    <row r="602" spans="1:40" ht="13" x14ac:dyDescent="0.3">
      <c r="A602" t="s">
        <v>132</v>
      </c>
      <c r="B602" s="5">
        <v>2.88</v>
      </c>
      <c r="C602" s="5">
        <f t="shared" si="10"/>
        <v>32.880000000000003</v>
      </c>
      <c r="D602" t="s">
        <v>130</v>
      </c>
      <c r="E602" t="s">
        <v>130</v>
      </c>
      <c r="F602" s="55">
        <v>2.1999999999999999E-2</v>
      </c>
      <c r="G602" s="55">
        <v>5.8999999999999997E-2</v>
      </c>
      <c r="H602" s="55">
        <v>9.8000000000000004E-2</v>
      </c>
      <c r="I602" s="55" t="s">
        <v>130</v>
      </c>
      <c r="J602" s="55" t="s">
        <v>130</v>
      </c>
      <c r="K602" s="55" t="s">
        <v>130</v>
      </c>
      <c r="L602" s="55" t="s">
        <v>130</v>
      </c>
      <c r="M602" s="55" t="s">
        <v>130</v>
      </c>
      <c r="N602" s="55" t="s">
        <v>130</v>
      </c>
      <c r="O602" s="55" t="s">
        <v>130</v>
      </c>
      <c r="P602" s="55" t="s">
        <v>175</v>
      </c>
      <c r="W602" s="22"/>
      <c r="X602" s="22"/>
      <c r="Y602" s="22"/>
      <c r="Z602" s="22"/>
      <c r="AA602" s="22"/>
      <c r="AB602" s="2"/>
      <c r="AD602" s="24"/>
      <c r="AE602" s="24"/>
      <c r="AF602" s="24"/>
      <c r="AG602" s="24"/>
      <c r="AH602" s="24"/>
      <c r="AI602" s="24"/>
      <c r="AJ602" s="24"/>
      <c r="AK602" s="24"/>
      <c r="AL602" s="24"/>
      <c r="AM602" s="24"/>
      <c r="AN602" s="24"/>
    </row>
    <row r="603" spans="1:40" ht="13" x14ac:dyDescent="0.3">
      <c r="A603" t="s">
        <v>132</v>
      </c>
      <c r="B603" s="5">
        <v>2.89</v>
      </c>
      <c r="C603" s="5">
        <f t="shared" si="10"/>
        <v>32.89</v>
      </c>
      <c r="D603" t="s">
        <v>130</v>
      </c>
      <c r="E603" t="s">
        <v>130</v>
      </c>
      <c r="F603" s="55">
        <v>2.1999999999999999E-2</v>
      </c>
      <c r="G603" s="55">
        <v>5.8999999999999997E-2</v>
      </c>
      <c r="H603" s="55">
        <v>9.8000000000000004E-2</v>
      </c>
      <c r="I603" s="55" t="s">
        <v>130</v>
      </c>
      <c r="J603" s="55" t="s">
        <v>130</v>
      </c>
      <c r="K603" s="55" t="s">
        <v>130</v>
      </c>
      <c r="L603" s="55" t="s">
        <v>130</v>
      </c>
      <c r="M603" s="55" t="s">
        <v>130</v>
      </c>
      <c r="N603" s="55" t="s">
        <v>130</v>
      </c>
      <c r="O603" s="55" t="s">
        <v>130</v>
      </c>
      <c r="P603" s="55" t="s">
        <v>175</v>
      </c>
      <c r="W603" s="22"/>
      <c r="X603" s="22"/>
      <c r="Y603" s="22"/>
      <c r="Z603" s="22"/>
      <c r="AA603" s="22"/>
      <c r="AB603" s="2"/>
      <c r="AD603" s="24"/>
      <c r="AE603" s="24"/>
      <c r="AF603" s="24"/>
      <c r="AG603" s="24"/>
      <c r="AH603" s="24"/>
      <c r="AI603" s="24"/>
      <c r="AJ603" s="24"/>
      <c r="AK603" s="24"/>
      <c r="AL603" s="24"/>
      <c r="AM603" s="24"/>
      <c r="AN603" s="24"/>
    </row>
    <row r="604" spans="1:40" ht="13" x14ac:dyDescent="0.3">
      <c r="A604" t="s">
        <v>132</v>
      </c>
      <c r="B604" s="5">
        <v>2.9</v>
      </c>
      <c r="C604" s="5">
        <f t="shared" si="10"/>
        <v>32.9</v>
      </c>
      <c r="D604" t="s">
        <v>130</v>
      </c>
      <c r="E604" t="s">
        <v>130</v>
      </c>
      <c r="F604" s="55">
        <v>2.1999999999999999E-2</v>
      </c>
      <c r="G604" s="55">
        <v>5.8999999999999997E-2</v>
      </c>
      <c r="H604" s="55">
        <v>9.8000000000000004E-2</v>
      </c>
      <c r="I604" s="55" t="s">
        <v>130</v>
      </c>
      <c r="J604" s="55" t="s">
        <v>130</v>
      </c>
      <c r="K604" s="55" t="s">
        <v>130</v>
      </c>
      <c r="L604" s="55" t="s">
        <v>130</v>
      </c>
      <c r="M604" s="55" t="s">
        <v>130</v>
      </c>
      <c r="N604" s="55" t="s">
        <v>130</v>
      </c>
      <c r="O604" s="55" t="s">
        <v>130</v>
      </c>
      <c r="P604" s="55" t="s">
        <v>175</v>
      </c>
      <c r="W604" s="22"/>
      <c r="X604" s="22"/>
      <c r="Y604" s="22"/>
      <c r="Z604" s="22"/>
      <c r="AA604" s="22"/>
      <c r="AB604" s="2"/>
      <c r="AD604" s="24"/>
      <c r="AE604" s="24"/>
      <c r="AF604" s="24"/>
      <c r="AG604" s="24"/>
      <c r="AH604" s="24"/>
      <c r="AI604" s="24"/>
      <c r="AJ604" s="24"/>
      <c r="AK604" s="24"/>
      <c r="AL604" s="24"/>
      <c r="AM604" s="24"/>
      <c r="AN604" s="24"/>
    </row>
    <row r="605" spans="1:40" ht="13" x14ac:dyDescent="0.3">
      <c r="A605" t="s">
        <v>132</v>
      </c>
      <c r="B605" s="5">
        <v>2.91</v>
      </c>
      <c r="C605" s="5">
        <f t="shared" si="10"/>
        <v>32.909999999999997</v>
      </c>
      <c r="D605" t="s">
        <v>130</v>
      </c>
      <c r="E605" t="s">
        <v>130</v>
      </c>
      <c r="F605" s="55">
        <v>2.1999999999999999E-2</v>
      </c>
      <c r="G605" s="55">
        <v>5.8999999999999997E-2</v>
      </c>
      <c r="H605" s="55">
        <v>9.8000000000000004E-2</v>
      </c>
      <c r="I605" s="55" t="s">
        <v>130</v>
      </c>
      <c r="J605" s="55" t="s">
        <v>130</v>
      </c>
      <c r="K605" s="55" t="s">
        <v>130</v>
      </c>
      <c r="L605" s="55" t="s">
        <v>130</v>
      </c>
      <c r="M605" s="55" t="s">
        <v>130</v>
      </c>
      <c r="N605" s="55" t="s">
        <v>130</v>
      </c>
      <c r="O605" s="55" t="s">
        <v>130</v>
      </c>
      <c r="P605" s="55" t="s">
        <v>175</v>
      </c>
      <c r="W605" s="22"/>
      <c r="X605" s="22"/>
      <c r="Y605" s="22"/>
      <c r="Z605" s="22"/>
      <c r="AA605" s="22"/>
      <c r="AB605" s="2"/>
      <c r="AD605" s="24"/>
      <c r="AE605" s="24"/>
      <c r="AF605" s="24"/>
      <c r="AG605" s="24"/>
      <c r="AH605" s="24"/>
      <c r="AI605" s="24"/>
      <c r="AJ605" s="24"/>
      <c r="AK605" s="24"/>
      <c r="AL605" s="24"/>
      <c r="AM605" s="24"/>
      <c r="AN605" s="24"/>
    </row>
    <row r="606" spans="1:40" ht="13" x14ac:dyDescent="0.3">
      <c r="A606" t="s">
        <v>132</v>
      </c>
      <c r="B606" s="5">
        <v>2.92</v>
      </c>
      <c r="C606" s="5">
        <f t="shared" si="10"/>
        <v>32.92</v>
      </c>
      <c r="D606" t="s">
        <v>130</v>
      </c>
      <c r="E606" t="s">
        <v>130</v>
      </c>
      <c r="F606" s="55">
        <v>2.1999999999999999E-2</v>
      </c>
      <c r="G606" s="55">
        <v>5.8999999999999997E-2</v>
      </c>
      <c r="H606" s="55">
        <v>9.8000000000000004E-2</v>
      </c>
      <c r="I606" s="55" t="s">
        <v>130</v>
      </c>
      <c r="J606" s="55" t="s">
        <v>130</v>
      </c>
      <c r="K606" s="55" t="s">
        <v>130</v>
      </c>
      <c r="L606" s="55" t="s">
        <v>130</v>
      </c>
      <c r="M606" s="55" t="s">
        <v>130</v>
      </c>
      <c r="N606" s="55" t="s">
        <v>130</v>
      </c>
      <c r="O606" s="55" t="s">
        <v>130</v>
      </c>
      <c r="P606" s="55" t="s">
        <v>175</v>
      </c>
      <c r="W606" s="22"/>
      <c r="X606" s="22"/>
      <c r="Y606" s="22"/>
      <c r="Z606" s="22"/>
      <c r="AA606" s="22"/>
      <c r="AB606" s="2"/>
      <c r="AD606" s="24"/>
      <c r="AE606" s="24"/>
      <c r="AF606" s="24"/>
      <c r="AG606" s="24"/>
      <c r="AH606" s="24"/>
      <c r="AI606" s="24"/>
      <c r="AJ606" s="24"/>
      <c r="AK606" s="24"/>
      <c r="AL606" s="24"/>
      <c r="AM606" s="24"/>
      <c r="AN606" s="24"/>
    </row>
    <row r="607" spans="1:40" ht="13" x14ac:dyDescent="0.3">
      <c r="A607" t="s">
        <v>132</v>
      </c>
      <c r="B607" s="5">
        <v>2.93</v>
      </c>
      <c r="C607" s="5">
        <f t="shared" si="10"/>
        <v>32.93</v>
      </c>
      <c r="D607" t="s">
        <v>130</v>
      </c>
      <c r="E607" t="s">
        <v>130</v>
      </c>
      <c r="F607" s="55">
        <v>2.1999999999999999E-2</v>
      </c>
      <c r="G607" s="55">
        <v>5.8999999999999997E-2</v>
      </c>
      <c r="H607" s="55">
        <v>9.8000000000000004E-2</v>
      </c>
      <c r="I607" s="55" t="s">
        <v>130</v>
      </c>
      <c r="J607" s="55" t="s">
        <v>130</v>
      </c>
      <c r="K607" s="55" t="s">
        <v>130</v>
      </c>
      <c r="L607" s="55" t="s">
        <v>130</v>
      </c>
      <c r="M607" s="55" t="s">
        <v>130</v>
      </c>
      <c r="N607" s="55" t="s">
        <v>130</v>
      </c>
      <c r="O607" s="55" t="s">
        <v>130</v>
      </c>
      <c r="P607" s="55" t="s">
        <v>175</v>
      </c>
      <c r="W607" s="22"/>
      <c r="X607" s="22"/>
      <c r="Y607" s="22"/>
      <c r="Z607" s="22"/>
      <c r="AA607" s="22"/>
      <c r="AB607" s="2"/>
      <c r="AD607" s="24"/>
      <c r="AE607" s="24"/>
      <c r="AF607" s="24"/>
      <c r="AG607" s="24"/>
      <c r="AH607" s="24"/>
      <c r="AI607" s="24"/>
      <c r="AJ607" s="24"/>
      <c r="AK607" s="24"/>
      <c r="AL607" s="24"/>
      <c r="AM607" s="24"/>
      <c r="AN607" s="24"/>
    </row>
    <row r="608" spans="1:40" ht="13" x14ac:dyDescent="0.3">
      <c r="A608" t="s">
        <v>132</v>
      </c>
      <c r="B608" s="5">
        <v>2.94</v>
      </c>
      <c r="C608" s="5">
        <f t="shared" si="10"/>
        <v>32.94</v>
      </c>
      <c r="D608" t="s">
        <v>130</v>
      </c>
      <c r="E608" t="s">
        <v>130</v>
      </c>
      <c r="F608" s="55">
        <v>2.1999999999999999E-2</v>
      </c>
      <c r="G608" s="55">
        <v>5.8999999999999997E-2</v>
      </c>
      <c r="H608" s="55">
        <v>9.8000000000000004E-2</v>
      </c>
      <c r="I608" s="55" t="s">
        <v>130</v>
      </c>
      <c r="J608" s="55" t="s">
        <v>130</v>
      </c>
      <c r="K608" s="55" t="s">
        <v>130</v>
      </c>
      <c r="L608" s="55" t="s">
        <v>130</v>
      </c>
      <c r="M608" s="55" t="s">
        <v>130</v>
      </c>
      <c r="N608" s="55" t="s">
        <v>130</v>
      </c>
      <c r="O608" s="55" t="s">
        <v>130</v>
      </c>
      <c r="P608" s="55" t="s">
        <v>175</v>
      </c>
      <c r="W608" s="22"/>
      <c r="X608" s="22"/>
      <c r="Y608" s="22"/>
      <c r="Z608" s="22"/>
      <c r="AA608" s="22"/>
      <c r="AB608" s="2"/>
      <c r="AD608" s="24"/>
      <c r="AE608" s="24"/>
      <c r="AF608" s="24"/>
      <c r="AG608" s="24"/>
      <c r="AH608" s="24"/>
      <c r="AI608" s="24"/>
      <c r="AJ608" s="24"/>
      <c r="AK608" s="24"/>
      <c r="AL608" s="24"/>
      <c r="AM608" s="24"/>
      <c r="AN608" s="24"/>
    </row>
    <row r="609" spans="1:40" ht="13" x14ac:dyDescent="0.3">
      <c r="A609" t="s">
        <v>132</v>
      </c>
      <c r="B609" s="5">
        <v>2.95</v>
      </c>
      <c r="C609" s="5">
        <f t="shared" si="10"/>
        <v>32.950000000000003</v>
      </c>
      <c r="D609" t="s">
        <v>130</v>
      </c>
      <c r="E609" t="s">
        <v>130</v>
      </c>
      <c r="F609" s="55">
        <v>2.1999999999999999E-2</v>
      </c>
      <c r="G609" s="55">
        <v>5.8999999999999997E-2</v>
      </c>
      <c r="H609" s="55">
        <v>9.8000000000000004E-2</v>
      </c>
      <c r="I609" s="55" t="s">
        <v>130</v>
      </c>
      <c r="J609" s="55" t="s">
        <v>130</v>
      </c>
      <c r="K609" s="55" t="s">
        <v>130</v>
      </c>
      <c r="L609" s="55" t="s">
        <v>130</v>
      </c>
      <c r="M609" s="55" t="s">
        <v>130</v>
      </c>
      <c r="N609" s="55" t="s">
        <v>130</v>
      </c>
      <c r="O609" s="55" t="s">
        <v>130</v>
      </c>
      <c r="P609" s="55" t="s">
        <v>175</v>
      </c>
      <c r="W609" s="22"/>
      <c r="X609" s="22"/>
      <c r="Y609" s="22"/>
      <c r="Z609" s="22"/>
      <c r="AA609" s="22"/>
      <c r="AB609" s="2"/>
      <c r="AD609" s="24"/>
      <c r="AE609" s="24"/>
      <c r="AF609" s="24"/>
      <c r="AG609" s="24"/>
      <c r="AH609" s="24"/>
      <c r="AI609" s="24"/>
      <c r="AJ609" s="24"/>
      <c r="AK609" s="24"/>
      <c r="AL609" s="24"/>
      <c r="AM609" s="24"/>
      <c r="AN609" s="24"/>
    </row>
    <row r="610" spans="1:40" ht="13" x14ac:dyDescent="0.3">
      <c r="A610" t="s">
        <v>132</v>
      </c>
      <c r="B610" s="5">
        <v>2.96</v>
      </c>
      <c r="C610" s="5">
        <f t="shared" si="10"/>
        <v>32.96</v>
      </c>
      <c r="D610" t="s">
        <v>130</v>
      </c>
      <c r="E610" t="s">
        <v>130</v>
      </c>
      <c r="F610" s="55">
        <v>2.1999999999999999E-2</v>
      </c>
      <c r="G610" s="55">
        <v>5.8999999999999997E-2</v>
      </c>
      <c r="H610" s="55">
        <v>9.8000000000000004E-2</v>
      </c>
      <c r="I610" s="55" t="s">
        <v>130</v>
      </c>
      <c r="J610" s="55" t="s">
        <v>130</v>
      </c>
      <c r="K610" s="55" t="s">
        <v>130</v>
      </c>
      <c r="L610" s="55" t="s">
        <v>130</v>
      </c>
      <c r="M610" s="55" t="s">
        <v>130</v>
      </c>
      <c r="N610" s="55" t="s">
        <v>130</v>
      </c>
      <c r="O610" s="55" t="s">
        <v>130</v>
      </c>
      <c r="P610" s="55" t="s">
        <v>175</v>
      </c>
      <c r="W610" s="22"/>
      <c r="X610" s="22"/>
      <c r="Y610" s="22"/>
      <c r="Z610" s="22"/>
      <c r="AA610" s="22"/>
      <c r="AB610" s="2"/>
      <c r="AD610" s="24"/>
      <c r="AE610" s="24"/>
      <c r="AF610" s="24"/>
      <c r="AG610" s="24"/>
      <c r="AH610" s="24"/>
      <c r="AI610" s="24"/>
      <c r="AJ610" s="24"/>
      <c r="AK610" s="24"/>
      <c r="AL610" s="24"/>
      <c r="AM610" s="24"/>
      <c r="AN610" s="24"/>
    </row>
    <row r="611" spans="1:40" ht="13" x14ac:dyDescent="0.3">
      <c r="A611" t="s">
        <v>132</v>
      </c>
      <c r="B611" s="5">
        <v>2.97</v>
      </c>
      <c r="C611" s="5">
        <f t="shared" si="10"/>
        <v>32.97</v>
      </c>
      <c r="D611" t="s">
        <v>130</v>
      </c>
      <c r="E611" t="s">
        <v>130</v>
      </c>
      <c r="F611" s="55">
        <v>2.1999999999999999E-2</v>
      </c>
      <c r="G611" s="55">
        <v>5.8999999999999997E-2</v>
      </c>
      <c r="H611" s="55">
        <v>9.8000000000000004E-2</v>
      </c>
      <c r="I611" s="55" t="s">
        <v>130</v>
      </c>
      <c r="J611" s="55" t="s">
        <v>130</v>
      </c>
      <c r="K611" s="55" t="s">
        <v>130</v>
      </c>
      <c r="L611" s="55" t="s">
        <v>130</v>
      </c>
      <c r="M611" s="55" t="s">
        <v>130</v>
      </c>
      <c r="N611" s="55" t="s">
        <v>130</v>
      </c>
      <c r="O611" s="55" t="s">
        <v>130</v>
      </c>
      <c r="P611" s="55" t="s">
        <v>175</v>
      </c>
      <c r="W611" s="22"/>
      <c r="X611" s="22"/>
      <c r="Y611" s="22"/>
      <c r="Z611" s="22"/>
      <c r="AA611" s="22"/>
      <c r="AB611" s="2"/>
      <c r="AD611" s="24"/>
      <c r="AE611" s="24"/>
      <c r="AF611" s="24"/>
      <c r="AG611" s="24"/>
      <c r="AH611" s="24"/>
      <c r="AI611" s="24"/>
      <c r="AJ611" s="24"/>
      <c r="AK611" s="24"/>
      <c r="AL611" s="24"/>
      <c r="AM611" s="24"/>
      <c r="AN611" s="24"/>
    </row>
    <row r="612" spans="1:40" ht="13" x14ac:dyDescent="0.3">
      <c r="A612" t="s">
        <v>132</v>
      </c>
      <c r="B612" s="5">
        <v>2.98</v>
      </c>
      <c r="C612" s="5">
        <f t="shared" si="10"/>
        <v>32.979999999999997</v>
      </c>
      <c r="D612" t="s">
        <v>130</v>
      </c>
      <c r="E612" t="s">
        <v>130</v>
      </c>
      <c r="F612" s="55">
        <v>2.1999999999999999E-2</v>
      </c>
      <c r="G612" s="55">
        <v>5.8999999999999997E-2</v>
      </c>
      <c r="H612" s="55">
        <v>9.8000000000000004E-2</v>
      </c>
      <c r="I612" s="55" t="s">
        <v>130</v>
      </c>
      <c r="J612" s="55" t="s">
        <v>130</v>
      </c>
      <c r="K612" s="55" t="s">
        <v>130</v>
      </c>
      <c r="L612" s="55" t="s">
        <v>130</v>
      </c>
      <c r="M612" s="55" t="s">
        <v>130</v>
      </c>
      <c r="N612" s="55" t="s">
        <v>130</v>
      </c>
      <c r="O612" s="55" t="s">
        <v>130</v>
      </c>
      <c r="P612" s="55" t="s">
        <v>175</v>
      </c>
      <c r="W612" s="22"/>
      <c r="X612" s="22"/>
      <c r="Y612" s="22"/>
      <c r="Z612" s="22"/>
      <c r="AA612" s="22"/>
      <c r="AB612" s="2"/>
      <c r="AD612" s="24"/>
      <c r="AE612" s="24"/>
      <c r="AF612" s="24"/>
      <c r="AG612" s="24"/>
      <c r="AH612" s="24"/>
      <c r="AI612" s="24"/>
      <c r="AJ612" s="24"/>
      <c r="AK612" s="24"/>
      <c r="AL612" s="24"/>
      <c r="AM612" s="24"/>
      <c r="AN612" s="24"/>
    </row>
    <row r="613" spans="1:40" ht="13" x14ac:dyDescent="0.3">
      <c r="A613" t="s">
        <v>132</v>
      </c>
      <c r="B613" s="5">
        <v>2.99</v>
      </c>
      <c r="C613" s="5">
        <f t="shared" si="10"/>
        <v>32.99</v>
      </c>
      <c r="D613" t="s">
        <v>130</v>
      </c>
      <c r="E613" t="s">
        <v>130</v>
      </c>
      <c r="F613" s="55">
        <v>2.1999999999999999E-2</v>
      </c>
      <c r="G613" s="55">
        <v>5.8999999999999997E-2</v>
      </c>
      <c r="H613" s="55">
        <v>9.8000000000000004E-2</v>
      </c>
      <c r="I613" s="55" t="s">
        <v>130</v>
      </c>
      <c r="J613" s="55" t="s">
        <v>130</v>
      </c>
      <c r="K613" s="55" t="s">
        <v>130</v>
      </c>
      <c r="L613" s="55" t="s">
        <v>130</v>
      </c>
      <c r="M613" s="55" t="s">
        <v>130</v>
      </c>
      <c r="N613" s="55" t="s">
        <v>130</v>
      </c>
      <c r="O613" s="55" t="s">
        <v>130</v>
      </c>
      <c r="P613" s="55" t="s">
        <v>175</v>
      </c>
      <c r="W613" s="22"/>
      <c r="X613" s="22"/>
      <c r="Y613" s="22"/>
      <c r="Z613" s="22"/>
      <c r="AA613" s="22"/>
      <c r="AB613" s="2"/>
      <c r="AD613" s="24"/>
      <c r="AE613" s="24"/>
      <c r="AF613" s="24"/>
      <c r="AG613" s="24"/>
      <c r="AH613" s="24"/>
      <c r="AI613" s="24"/>
      <c r="AJ613" s="24"/>
      <c r="AK613" s="24"/>
      <c r="AL613" s="24"/>
      <c r="AM613" s="24"/>
      <c r="AN613" s="24"/>
    </row>
    <row r="614" spans="1:40" ht="13" x14ac:dyDescent="0.3">
      <c r="A614" t="s">
        <v>132</v>
      </c>
      <c r="B614" s="5">
        <v>3</v>
      </c>
      <c r="C614" s="5">
        <f t="shared" si="10"/>
        <v>33</v>
      </c>
      <c r="D614" t="s">
        <v>130</v>
      </c>
      <c r="E614" t="s">
        <v>130</v>
      </c>
      <c r="F614" s="55">
        <v>2.1999999999999999E-2</v>
      </c>
      <c r="G614" s="55">
        <v>5.8999999999999997E-2</v>
      </c>
      <c r="H614" s="55">
        <v>9.8000000000000004E-2</v>
      </c>
      <c r="I614" s="55" t="s">
        <v>130</v>
      </c>
      <c r="J614" s="55" t="s">
        <v>130</v>
      </c>
      <c r="K614" s="55" t="s">
        <v>130</v>
      </c>
      <c r="L614" s="55" t="s">
        <v>130</v>
      </c>
      <c r="M614" s="55" t="s">
        <v>130</v>
      </c>
      <c r="N614" s="55" t="s">
        <v>130</v>
      </c>
      <c r="O614" s="55" t="s">
        <v>130</v>
      </c>
      <c r="P614" s="55" t="s">
        <v>175</v>
      </c>
      <c r="W614" s="22"/>
      <c r="X614" s="22"/>
      <c r="Y614" s="22"/>
      <c r="Z614" s="22"/>
      <c r="AA614" s="22"/>
      <c r="AB614" s="2"/>
      <c r="AD614" s="24"/>
      <c r="AE614" s="24"/>
      <c r="AF614" s="24"/>
      <c r="AG614" s="24"/>
      <c r="AH614" s="24"/>
      <c r="AI614" s="24"/>
      <c r="AJ614" s="24"/>
      <c r="AK614" s="24"/>
      <c r="AL614" s="24"/>
      <c r="AM614" s="24"/>
      <c r="AN614" s="24"/>
    </row>
    <row r="615" spans="1:40" ht="13" x14ac:dyDescent="0.3">
      <c r="AD615" s="24"/>
      <c r="AE615" s="24"/>
      <c r="AF615" s="24"/>
      <c r="AG615" s="24"/>
      <c r="AH615" s="24"/>
      <c r="AI615" s="24"/>
      <c r="AJ615" s="24"/>
      <c r="AK615" s="24"/>
      <c r="AL615" s="24"/>
      <c r="AM615" s="24"/>
      <c r="AN615" s="24"/>
    </row>
    <row r="616" spans="1:40" ht="13" x14ac:dyDescent="0.3">
      <c r="A616" t="s">
        <v>133</v>
      </c>
      <c r="B616" s="5">
        <v>0</v>
      </c>
      <c r="C616" s="5">
        <f>VALUE(SUBSTITUTE(4&amp;B616," ",""))</f>
        <v>40</v>
      </c>
      <c r="D616" t="s">
        <v>130</v>
      </c>
      <c r="E616" t="s">
        <v>130</v>
      </c>
      <c r="F616" s="55" t="s">
        <v>130</v>
      </c>
      <c r="G616" s="55" t="s">
        <v>130</v>
      </c>
      <c r="H616" s="55" t="s">
        <v>130</v>
      </c>
      <c r="I616" s="55" t="s">
        <v>130</v>
      </c>
      <c r="J616" s="55" t="s">
        <v>130</v>
      </c>
      <c r="K616" s="55" t="s">
        <v>130</v>
      </c>
      <c r="L616" s="55" t="s">
        <v>130</v>
      </c>
      <c r="M616" s="55" t="s">
        <v>130</v>
      </c>
      <c r="N616" s="55" t="s">
        <v>130</v>
      </c>
      <c r="O616" s="55" t="s">
        <v>130</v>
      </c>
      <c r="P616" s="55" t="s">
        <v>175</v>
      </c>
      <c r="R616" s="22"/>
      <c r="S616" s="22"/>
      <c r="T616" s="22"/>
      <c r="U616" s="22"/>
      <c r="V616" s="22"/>
      <c r="W616" s="22"/>
      <c r="X616" s="22"/>
      <c r="Y616" s="22"/>
      <c r="Z616" s="22"/>
      <c r="AA616" s="22"/>
      <c r="AB616" s="2"/>
      <c r="AD616" s="24"/>
      <c r="AE616" s="24"/>
      <c r="AF616" s="24"/>
      <c r="AG616" s="24"/>
      <c r="AH616" s="24"/>
      <c r="AI616" s="24"/>
      <c r="AJ616" s="24"/>
      <c r="AK616" s="24"/>
      <c r="AL616" s="24"/>
      <c r="AM616" s="24"/>
      <c r="AN616" s="24"/>
    </row>
    <row r="617" spans="1:40" ht="13" x14ac:dyDescent="0.3">
      <c r="A617" t="s">
        <v>133</v>
      </c>
      <c r="B617" s="5">
        <v>0.53</v>
      </c>
      <c r="C617" s="5">
        <f t="shared" ref="C617:C680" si="11">VALUE(SUBSTITUTE(4&amp;B617," ",""))</f>
        <v>40.53</v>
      </c>
      <c r="D617" t="s">
        <v>130</v>
      </c>
      <c r="E617" t="s">
        <v>130</v>
      </c>
      <c r="F617" s="55" t="s">
        <v>130</v>
      </c>
      <c r="G617" s="55" t="s">
        <v>130</v>
      </c>
      <c r="H617" s="55" t="s">
        <v>130</v>
      </c>
      <c r="I617" s="55" t="s">
        <v>130</v>
      </c>
      <c r="J617" s="55" t="s">
        <v>130</v>
      </c>
      <c r="K617" s="55" t="s">
        <v>130</v>
      </c>
      <c r="L617" s="55" t="s">
        <v>130</v>
      </c>
      <c r="M617" s="55" t="s">
        <v>130</v>
      </c>
      <c r="N617" s="55" t="s">
        <v>130</v>
      </c>
      <c r="O617" s="55" t="s">
        <v>130</v>
      </c>
      <c r="P617" s="55" t="s">
        <v>175</v>
      </c>
      <c r="Y617" s="22"/>
      <c r="Z617" s="22"/>
      <c r="AA617" s="22"/>
      <c r="AB617" s="2"/>
      <c r="AD617" s="24"/>
      <c r="AE617" s="24"/>
      <c r="AF617" s="24"/>
      <c r="AG617" s="24"/>
      <c r="AH617" s="24"/>
      <c r="AI617" s="24"/>
      <c r="AJ617" s="24"/>
      <c r="AK617" s="24"/>
      <c r="AL617" s="24"/>
      <c r="AM617" s="24"/>
      <c r="AN617" s="24"/>
    </row>
    <row r="618" spans="1:40" ht="13" x14ac:dyDescent="0.3">
      <c r="A618" t="s">
        <v>133</v>
      </c>
      <c r="B618" s="5">
        <v>0.54</v>
      </c>
      <c r="C618" s="5">
        <f t="shared" si="11"/>
        <v>40.54</v>
      </c>
      <c r="D618" t="s">
        <v>130</v>
      </c>
      <c r="E618" t="s">
        <v>130</v>
      </c>
      <c r="F618" s="55" t="s">
        <v>130</v>
      </c>
      <c r="G618" s="55" t="s">
        <v>130</v>
      </c>
      <c r="H618" s="55" t="s">
        <v>130</v>
      </c>
      <c r="I618" s="55" t="s">
        <v>130</v>
      </c>
      <c r="J618" s="55" t="s">
        <v>130</v>
      </c>
      <c r="K618" s="55" t="s">
        <v>130</v>
      </c>
      <c r="L618" s="55" t="s">
        <v>130</v>
      </c>
      <c r="M618" s="55" t="s">
        <v>130</v>
      </c>
      <c r="N618" s="55" t="s">
        <v>130</v>
      </c>
      <c r="O618" s="55" t="s">
        <v>130</v>
      </c>
      <c r="P618" s="55" t="s">
        <v>175</v>
      </c>
      <c r="Y618" s="22"/>
      <c r="Z618" s="22"/>
      <c r="AA618" s="22"/>
      <c r="AB618" s="2"/>
      <c r="AD618" s="24"/>
      <c r="AE618" s="24"/>
      <c r="AF618" s="24"/>
      <c r="AG618" s="24"/>
      <c r="AH618" s="24"/>
      <c r="AI618" s="24"/>
      <c r="AJ618" s="24"/>
      <c r="AK618" s="24"/>
      <c r="AL618" s="24"/>
      <c r="AM618" s="24"/>
      <c r="AN618" s="24"/>
    </row>
    <row r="619" spans="1:40" ht="13" x14ac:dyDescent="0.3">
      <c r="A619" t="s">
        <v>133</v>
      </c>
      <c r="B619" s="5">
        <v>0.55000000000000004</v>
      </c>
      <c r="C619" s="5">
        <f t="shared" si="11"/>
        <v>40.549999999999997</v>
      </c>
      <c r="D619" t="s">
        <v>130</v>
      </c>
      <c r="E619" t="s">
        <v>130</v>
      </c>
      <c r="F619" s="55" t="s">
        <v>130</v>
      </c>
      <c r="G619" s="55" t="s">
        <v>130</v>
      </c>
      <c r="H619" s="55" t="s">
        <v>130</v>
      </c>
      <c r="I619" s="55" t="s">
        <v>130</v>
      </c>
      <c r="J619" s="55" t="s">
        <v>130</v>
      </c>
      <c r="K619" s="55" t="s">
        <v>130</v>
      </c>
      <c r="L619" s="55" t="s">
        <v>130</v>
      </c>
      <c r="M619" s="55" t="s">
        <v>130</v>
      </c>
      <c r="N619" s="55" t="s">
        <v>130</v>
      </c>
      <c r="O619" s="55" t="s">
        <v>130</v>
      </c>
      <c r="P619" s="55" t="s">
        <v>175</v>
      </c>
      <c r="Y619" s="22"/>
      <c r="Z619" s="22"/>
      <c r="AA619" s="22"/>
      <c r="AB619" s="2"/>
      <c r="AD619" s="24"/>
      <c r="AE619" s="24"/>
      <c r="AF619" s="24"/>
      <c r="AG619" s="24"/>
      <c r="AH619" s="24"/>
      <c r="AI619" s="24"/>
      <c r="AJ619" s="24"/>
      <c r="AK619" s="24"/>
      <c r="AL619" s="24"/>
      <c r="AM619" s="24"/>
      <c r="AN619" s="24"/>
    </row>
    <row r="620" spans="1:40" ht="13" x14ac:dyDescent="0.3">
      <c r="A620" t="s">
        <v>133</v>
      </c>
      <c r="B620" s="5">
        <v>0.56000000000000005</v>
      </c>
      <c r="C620" s="5">
        <f t="shared" si="11"/>
        <v>40.56</v>
      </c>
      <c r="D620" t="s">
        <v>130</v>
      </c>
      <c r="E620" t="s">
        <v>130</v>
      </c>
      <c r="F620" s="55" t="s">
        <v>130</v>
      </c>
      <c r="G620" s="55" t="s">
        <v>130</v>
      </c>
      <c r="H620" s="55" t="s">
        <v>130</v>
      </c>
      <c r="I620" s="55" t="s">
        <v>130</v>
      </c>
      <c r="J620" s="55" t="s">
        <v>130</v>
      </c>
      <c r="K620" s="55" t="s">
        <v>130</v>
      </c>
      <c r="L620" s="55" t="s">
        <v>130</v>
      </c>
      <c r="M620" s="55" t="s">
        <v>130</v>
      </c>
      <c r="N620" s="55" t="s">
        <v>130</v>
      </c>
      <c r="O620" s="55" t="s">
        <v>130</v>
      </c>
      <c r="P620" s="55" t="s">
        <v>175</v>
      </c>
      <c r="Y620" s="22"/>
      <c r="Z620" s="22"/>
      <c r="AA620" s="22"/>
      <c r="AB620" s="2"/>
      <c r="AD620" s="24"/>
      <c r="AE620" s="24"/>
      <c r="AF620" s="24"/>
      <c r="AG620" s="24"/>
      <c r="AH620" s="24"/>
      <c r="AI620" s="24"/>
      <c r="AJ620" s="24"/>
      <c r="AK620" s="24"/>
      <c r="AL620" s="24"/>
      <c r="AM620" s="24"/>
      <c r="AN620" s="24"/>
    </row>
    <row r="621" spans="1:40" ht="13" x14ac:dyDescent="0.3">
      <c r="A621" t="s">
        <v>133</v>
      </c>
      <c r="B621" s="5">
        <v>0.56999999999999995</v>
      </c>
      <c r="C621" s="5">
        <f t="shared" si="11"/>
        <v>40.57</v>
      </c>
      <c r="D621" t="s">
        <v>130</v>
      </c>
      <c r="E621" t="s">
        <v>130</v>
      </c>
      <c r="F621" s="55" t="s">
        <v>130</v>
      </c>
      <c r="G621" s="55" t="s">
        <v>130</v>
      </c>
      <c r="H621" s="55" t="s">
        <v>130</v>
      </c>
      <c r="I621" s="55" t="s">
        <v>130</v>
      </c>
      <c r="J621" s="55" t="s">
        <v>130</v>
      </c>
      <c r="K621" s="55" t="s">
        <v>130</v>
      </c>
      <c r="L621" s="55" t="s">
        <v>130</v>
      </c>
      <c r="M621" s="55" t="s">
        <v>130</v>
      </c>
      <c r="N621" s="55" t="s">
        <v>130</v>
      </c>
      <c r="O621" s="55" t="s">
        <v>130</v>
      </c>
      <c r="P621" s="55" t="s">
        <v>175</v>
      </c>
      <c r="Y621" s="22"/>
      <c r="Z621" s="22"/>
      <c r="AA621" s="22"/>
      <c r="AB621" s="2"/>
      <c r="AD621" s="24"/>
      <c r="AE621" s="24"/>
      <c r="AF621" s="24"/>
      <c r="AG621" s="24"/>
      <c r="AH621" s="24"/>
      <c r="AI621" s="24"/>
      <c r="AJ621" s="24"/>
      <c r="AK621" s="24"/>
      <c r="AL621" s="24"/>
      <c r="AM621" s="24"/>
      <c r="AN621" s="24"/>
    </row>
    <row r="622" spans="1:40" ht="13" x14ac:dyDescent="0.3">
      <c r="A622" t="s">
        <v>133</v>
      </c>
      <c r="B622" s="5">
        <v>0.57999999999999996</v>
      </c>
      <c r="C622" s="5">
        <f t="shared" si="11"/>
        <v>40.58</v>
      </c>
      <c r="D622" t="s">
        <v>130</v>
      </c>
      <c r="E622" t="s">
        <v>130</v>
      </c>
      <c r="F622" s="55" t="s">
        <v>130</v>
      </c>
      <c r="G622" s="55" t="s">
        <v>130</v>
      </c>
      <c r="H622" s="55" t="s">
        <v>130</v>
      </c>
      <c r="I622" s="55" t="s">
        <v>130</v>
      </c>
      <c r="J622" s="55" t="s">
        <v>130</v>
      </c>
      <c r="K622" s="55" t="s">
        <v>130</v>
      </c>
      <c r="L622" s="55" t="s">
        <v>130</v>
      </c>
      <c r="M622" s="55" t="s">
        <v>130</v>
      </c>
      <c r="N622" s="55" t="s">
        <v>130</v>
      </c>
      <c r="O622" s="55" t="s">
        <v>130</v>
      </c>
      <c r="P622" s="55" t="s">
        <v>175</v>
      </c>
      <c r="Y622" s="22"/>
      <c r="Z622" s="22"/>
      <c r="AA622" s="22"/>
      <c r="AB622" s="2"/>
      <c r="AD622" s="24"/>
      <c r="AE622" s="24"/>
      <c r="AF622" s="24"/>
      <c r="AG622" s="24"/>
      <c r="AH622" s="24"/>
      <c r="AI622" s="24"/>
      <c r="AJ622" s="24"/>
      <c r="AK622" s="24"/>
      <c r="AL622" s="24"/>
      <c r="AM622" s="24"/>
      <c r="AN622" s="24"/>
    </row>
    <row r="623" spans="1:40" ht="13" x14ac:dyDescent="0.3">
      <c r="A623" t="s">
        <v>133</v>
      </c>
      <c r="B623" s="5">
        <v>0.59</v>
      </c>
      <c r="C623" s="5">
        <f t="shared" si="11"/>
        <v>40.590000000000003</v>
      </c>
      <c r="D623" t="s">
        <v>130</v>
      </c>
      <c r="E623" t="s">
        <v>130</v>
      </c>
      <c r="F623" s="55" t="s">
        <v>130</v>
      </c>
      <c r="G623" s="55" t="s">
        <v>130</v>
      </c>
      <c r="H623" s="55" t="s">
        <v>130</v>
      </c>
      <c r="I623" s="55" t="s">
        <v>130</v>
      </c>
      <c r="J623" s="55" t="s">
        <v>130</v>
      </c>
      <c r="K623" s="55" t="s">
        <v>130</v>
      </c>
      <c r="L623" s="55" t="s">
        <v>130</v>
      </c>
      <c r="M623" s="55" t="s">
        <v>130</v>
      </c>
      <c r="N623" s="55" t="s">
        <v>130</v>
      </c>
      <c r="O623" s="55" t="s">
        <v>130</v>
      </c>
      <c r="P623" s="55" t="s">
        <v>175</v>
      </c>
      <c r="Y623" s="22"/>
      <c r="Z623" s="22"/>
      <c r="AA623" s="22"/>
      <c r="AB623" s="2"/>
      <c r="AD623" s="24"/>
      <c r="AE623" s="24"/>
      <c r="AF623" s="24"/>
      <c r="AG623" s="24"/>
      <c r="AH623" s="24"/>
      <c r="AI623" s="24"/>
      <c r="AJ623" s="24"/>
      <c r="AK623" s="24"/>
      <c r="AL623" s="24"/>
      <c r="AM623" s="24"/>
      <c r="AN623" s="24"/>
    </row>
    <row r="624" spans="1:40" ht="13" x14ac:dyDescent="0.3">
      <c r="A624" t="s">
        <v>133</v>
      </c>
      <c r="B624" s="5">
        <v>0.6</v>
      </c>
      <c r="C624" s="5">
        <f t="shared" si="11"/>
        <v>40.6</v>
      </c>
      <c r="D624" t="s">
        <v>130</v>
      </c>
      <c r="E624" t="s">
        <v>130</v>
      </c>
      <c r="F624" s="55" t="s">
        <v>130</v>
      </c>
      <c r="G624" s="55" t="s">
        <v>130</v>
      </c>
      <c r="H624" s="55" t="s">
        <v>130</v>
      </c>
      <c r="I624" s="55" t="s">
        <v>130</v>
      </c>
      <c r="J624" s="55" t="s">
        <v>130</v>
      </c>
      <c r="K624" s="55" t="s">
        <v>130</v>
      </c>
      <c r="L624" s="55" t="s">
        <v>130</v>
      </c>
      <c r="M624" s="55" t="s">
        <v>130</v>
      </c>
      <c r="N624" s="55" t="s">
        <v>130</v>
      </c>
      <c r="O624" s="55" t="s">
        <v>130</v>
      </c>
      <c r="P624" s="55" t="s">
        <v>175</v>
      </c>
      <c r="Y624" s="22"/>
      <c r="Z624" s="22"/>
      <c r="AA624" s="22"/>
      <c r="AB624" s="2"/>
      <c r="AD624" s="24"/>
      <c r="AE624" s="24"/>
      <c r="AF624" s="24"/>
      <c r="AG624" s="24"/>
      <c r="AH624" s="24"/>
      <c r="AI624" s="24"/>
      <c r="AJ624" s="24"/>
      <c r="AK624" s="24"/>
      <c r="AL624" s="24"/>
      <c r="AM624" s="24"/>
      <c r="AN624" s="24"/>
    </row>
    <row r="625" spans="1:40" ht="13" x14ac:dyDescent="0.3">
      <c r="A625" t="s">
        <v>133</v>
      </c>
      <c r="B625" s="5">
        <v>0.61</v>
      </c>
      <c r="C625" s="5">
        <f t="shared" si="11"/>
        <v>40.61</v>
      </c>
      <c r="D625" t="s">
        <v>130</v>
      </c>
      <c r="E625" t="s">
        <v>130</v>
      </c>
      <c r="F625" s="55" t="s">
        <v>130</v>
      </c>
      <c r="G625" s="55" t="s">
        <v>130</v>
      </c>
      <c r="H625" s="55" t="s">
        <v>130</v>
      </c>
      <c r="I625" s="55" t="s">
        <v>130</v>
      </c>
      <c r="J625" s="55" t="s">
        <v>130</v>
      </c>
      <c r="K625" s="55" t="s">
        <v>130</v>
      </c>
      <c r="L625" s="55" t="s">
        <v>130</v>
      </c>
      <c r="M625" s="55" t="s">
        <v>130</v>
      </c>
      <c r="N625" s="55" t="s">
        <v>130</v>
      </c>
      <c r="O625" s="55" t="s">
        <v>130</v>
      </c>
      <c r="P625" s="55" t="s">
        <v>175</v>
      </c>
      <c r="Y625" s="22"/>
      <c r="Z625" s="22"/>
      <c r="AA625" s="22"/>
      <c r="AB625" s="2"/>
      <c r="AD625" s="24"/>
      <c r="AE625" s="24"/>
      <c r="AF625" s="24"/>
      <c r="AG625" s="24"/>
      <c r="AH625" s="24"/>
      <c r="AI625" s="24"/>
      <c r="AJ625" s="24"/>
      <c r="AK625" s="24"/>
      <c r="AL625" s="24"/>
      <c r="AM625" s="24"/>
      <c r="AN625" s="24"/>
    </row>
    <row r="626" spans="1:40" ht="13" x14ac:dyDescent="0.3">
      <c r="A626" t="s">
        <v>133</v>
      </c>
      <c r="B626" s="5">
        <v>0.62</v>
      </c>
      <c r="C626" s="5">
        <f t="shared" si="11"/>
        <v>40.619999999999997</v>
      </c>
      <c r="D626" t="s">
        <v>130</v>
      </c>
      <c r="E626" t="s">
        <v>130</v>
      </c>
      <c r="F626" s="55" t="s">
        <v>130</v>
      </c>
      <c r="G626" s="55" t="s">
        <v>130</v>
      </c>
      <c r="H626" s="55" t="s">
        <v>130</v>
      </c>
      <c r="I626" s="55" t="s">
        <v>130</v>
      </c>
      <c r="J626" s="55" t="s">
        <v>130</v>
      </c>
      <c r="K626" s="55" t="s">
        <v>130</v>
      </c>
      <c r="L626" s="55" t="s">
        <v>130</v>
      </c>
      <c r="M626" s="55" t="s">
        <v>130</v>
      </c>
      <c r="N626" s="55" t="s">
        <v>130</v>
      </c>
      <c r="O626" s="55" t="s">
        <v>130</v>
      </c>
      <c r="P626" s="55" t="s">
        <v>175</v>
      </c>
      <c r="Y626" s="22"/>
      <c r="Z626" s="22"/>
      <c r="AA626" s="22"/>
      <c r="AB626" s="2"/>
      <c r="AD626" s="24"/>
      <c r="AE626" s="24"/>
      <c r="AF626" s="24"/>
      <c r="AG626" s="24"/>
      <c r="AH626" s="24"/>
      <c r="AI626" s="24"/>
      <c r="AJ626" s="24"/>
      <c r="AK626" s="24"/>
      <c r="AL626" s="24"/>
      <c r="AM626" s="24"/>
      <c r="AN626" s="24"/>
    </row>
    <row r="627" spans="1:40" ht="13" x14ac:dyDescent="0.3">
      <c r="A627" t="s">
        <v>133</v>
      </c>
      <c r="B627" s="5">
        <v>0.63</v>
      </c>
      <c r="C627" s="5">
        <f t="shared" si="11"/>
        <v>40.630000000000003</v>
      </c>
      <c r="D627" t="s">
        <v>130</v>
      </c>
      <c r="E627" t="s">
        <v>130</v>
      </c>
      <c r="F627" s="55" t="s">
        <v>130</v>
      </c>
      <c r="G627" s="55" t="s">
        <v>130</v>
      </c>
      <c r="H627" s="55" t="s">
        <v>130</v>
      </c>
      <c r="I627" s="55" t="s">
        <v>130</v>
      </c>
      <c r="J627" s="55" t="s">
        <v>130</v>
      </c>
      <c r="K627" s="55" t="s">
        <v>130</v>
      </c>
      <c r="L627" s="55" t="s">
        <v>130</v>
      </c>
      <c r="M627" s="55" t="s">
        <v>130</v>
      </c>
      <c r="N627" s="55" t="s">
        <v>130</v>
      </c>
      <c r="O627" s="55" t="s">
        <v>130</v>
      </c>
      <c r="P627" s="55" t="s">
        <v>175</v>
      </c>
      <c r="Y627" s="22"/>
      <c r="Z627" s="22"/>
      <c r="AA627" s="22"/>
      <c r="AB627" s="2"/>
      <c r="AD627" s="24"/>
      <c r="AE627" s="24"/>
      <c r="AF627" s="24"/>
      <c r="AG627" s="24"/>
      <c r="AH627" s="24"/>
      <c r="AI627" s="24"/>
      <c r="AJ627" s="24"/>
      <c r="AK627" s="24"/>
      <c r="AL627" s="24"/>
      <c r="AM627" s="24"/>
      <c r="AN627" s="24"/>
    </row>
    <row r="628" spans="1:40" ht="13" x14ac:dyDescent="0.3">
      <c r="A628" t="s">
        <v>133</v>
      </c>
      <c r="B628" s="5">
        <v>0.64</v>
      </c>
      <c r="C628" s="5">
        <f t="shared" si="11"/>
        <v>40.64</v>
      </c>
      <c r="D628" t="s">
        <v>130</v>
      </c>
      <c r="E628" t="s">
        <v>130</v>
      </c>
      <c r="F628" s="55" t="s">
        <v>130</v>
      </c>
      <c r="G628" s="55" t="s">
        <v>130</v>
      </c>
      <c r="H628" s="55" t="s">
        <v>130</v>
      </c>
      <c r="I628" s="55" t="s">
        <v>130</v>
      </c>
      <c r="J628" s="55" t="s">
        <v>130</v>
      </c>
      <c r="K628" s="55" t="s">
        <v>130</v>
      </c>
      <c r="L628" s="55" t="s">
        <v>130</v>
      </c>
      <c r="M628" s="55" t="s">
        <v>130</v>
      </c>
      <c r="N628" s="55" t="s">
        <v>130</v>
      </c>
      <c r="O628" s="55" t="s">
        <v>130</v>
      </c>
      <c r="P628" s="55" t="s">
        <v>175</v>
      </c>
      <c r="Y628" s="22"/>
      <c r="Z628" s="22"/>
      <c r="AA628" s="22"/>
      <c r="AB628" s="2"/>
      <c r="AD628" s="24"/>
      <c r="AE628" s="24"/>
      <c r="AF628" s="24"/>
      <c r="AG628" s="24"/>
      <c r="AH628" s="24"/>
      <c r="AI628" s="24"/>
      <c r="AJ628" s="24"/>
      <c r="AK628" s="24"/>
      <c r="AL628" s="24"/>
      <c r="AM628" s="24"/>
      <c r="AN628" s="24"/>
    </row>
    <row r="629" spans="1:40" ht="13" x14ac:dyDescent="0.3">
      <c r="A629" t="s">
        <v>133</v>
      </c>
      <c r="B629" s="5">
        <v>0.65</v>
      </c>
      <c r="C629" s="5">
        <f t="shared" si="11"/>
        <v>40.65</v>
      </c>
      <c r="D629" t="s">
        <v>130</v>
      </c>
      <c r="E629" t="s">
        <v>130</v>
      </c>
      <c r="F629" s="55" t="s">
        <v>130</v>
      </c>
      <c r="G629" s="55" t="s">
        <v>130</v>
      </c>
      <c r="H629" s="55" t="s">
        <v>130</v>
      </c>
      <c r="I629" s="55" t="s">
        <v>130</v>
      </c>
      <c r="J629" s="55" t="s">
        <v>130</v>
      </c>
      <c r="K629" s="55" t="s">
        <v>130</v>
      </c>
      <c r="L629" s="55" t="s">
        <v>130</v>
      </c>
      <c r="M629" s="55" t="s">
        <v>130</v>
      </c>
      <c r="N629" s="55" t="s">
        <v>130</v>
      </c>
      <c r="O629" s="55" t="s">
        <v>130</v>
      </c>
      <c r="P629" s="55" t="s">
        <v>175</v>
      </c>
      <c r="Y629" s="22"/>
      <c r="Z629" s="22"/>
      <c r="AA629" s="22"/>
      <c r="AB629" s="2"/>
      <c r="AD629" s="24"/>
      <c r="AE629" s="24"/>
      <c r="AF629" s="24"/>
      <c r="AG629" s="24"/>
      <c r="AH629" s="24"/>
      <c r="AI629" s="24"/>
      <c r="AJ629" s="24"/>
      <c r="AK629" s="24"/>
      <c r="AL629" s="24"/>
      <c r="AM629" s="24"/>
      <c r="AN629" s="24"/>
    </row>
    <row r="630" spans="1:40" ht="13" x14ac:dyDescent="0.3">
      <c r="A630" t="s">
        <v>133</v>
      </c>
      <c r="B630" s="5">
        <v>0.66</v>
      </c>
      <c r="C630" s="5">
        <f t="shared" si="11"/>
        <v>40.659999999999997</v>
      </c>
      <c r="D630" t="s">
        <v>130</v>
      </c>
      <c r="E630" t="s">
        <v>130</v>
      </c>
      <c r="F630" s="55" t="s">
        <v>130</v>
      </c>
      <c r="G630" s="55" t="s">
        <v>130</v>
      </c>
      <c r="H630" s="55" t="s">
        <v>130</v>
      </c>
      <c r="I630" s="55" t="s">
        <v>130</v>
      </c>
      <c r="J630" s="55" t="s">
        <v>130</v>
      </c>
      <c r="K630" s="55" t="s">
        <v>130</v>
      </c>
      <c r="L630" s="55" t="s">
        <v>130</v>
      </c>
      <c r="M630" s="55" t="s">
        <v>130</v>
      </c>
      <c r="N630" s="55" t="s">
        <v>130</v>
      </c>
      <c r="O630" s="55" t="s">
        <v>130</v>
      </c>
      <c r="P630" s="55" t="s">
        <v>175</v>
      </c>
      <c r="Y630" s="22"/>
      <c r="Z630" s="22"/>
      <c r="AA630" s="22"/>
      <c r="AB630" s="2"/>
      <c r="AD630" s="24"/>
      <c r="AE630" s="24"/>
      <c r="AF630" s="24"/>
      <c r="AG630" s="24"/>
      <c r="AH630" s="24"/>
      <c r="AI630" s="24"/>
      <c r="AJ630" s="24"/>
      <c r="AK630" s="24"/>
      <c r="AL630" s="24"/>
      <c r="AM630" s="24"/>
      <c r="AN630" s="24"/>
    </row>
    <row r="631" spans="1:40" ht="13" x14ac:dyDescent="0.3">
      <c r="A631" t="s">
        <v>133</v>
      </c>
      <c r="B631" s="5">
        <v>0.67</v>
      </c>
      <c r="C631" s="5">
        <f t="shared" si="11"/>
        <v>40.67</v>
      </c>
      <c r="D631" t="s">
        <v>130</v>
      </c>
      <c r="E631" t="s">
        <v>130</v>
      </c>
      <c r="F631" s="55" t="s">
        <v>130</v>
      </c>
      <c r="G631" s="55" t="s">
        <v>130</v>
      </c>
      <c r="H631" s="55" t="s">
        <v>130</v>
      </c>
      <c r="I631" s="55" t="s">
        <v>130</v>
      </c>
      <c r="J631" s="55" t="s">
        <v>130</v>
      </c>
      <c r="K631" s="55" t="s">
        <v>130</v>
      </c>
      <c r="L631" s="55" t="s">
        <v>130</v>
      </c>
      <c r="M631" s="55" t="s">
        <v>130</v>
      </c>
      <c r="N631" s="55" t="s">
        <v>130</v>
      </c>
      <c r="O631" s="55" t="s">
        <v>130</v>
      </c>
      <c r="P631" s="55" t="s">
        <v>175</v>
      </c>
      <c r="Y631" s="22"/>
      <c r="Z631" s="22"/>
      <c r="AA631" s="22"/>
      <c r="AB631" s="2"/>
      <c r="AD631" s="24"/>
      <c r="AE631" s="24"/>
      <c r="AF631" s="24"/>
      <c r="AG631" s="24"/>
      <c r="AH631" s="24"/>
      <c r="AI631" s="24"/>
      <c r="AJ631" s="24"/>
      <c r="AK631" s="24"/>
      <c r="AL631" s="24"/>
      <c r="AM631" s="24"/>
      <c r="AN631" s="24"/>
    </row>
    <row r="632" spans="1:40" ht="13" x14ac:dyDescent="0.3">
      <c r="A632" t="s">
        <v>133</v>
      </c>
      <c r="B632" s="5">
        <v>0.68</v>
      </c>
      <c r="C632" s="5">
        <f t="shared" si="11"/>
        <v>40.68</v>
      </c>
      <c r="D632" t="s">
        <v>130</v>
      </c>
      <c r="E632" t="s">
        <v>130</v>
      </c>
      <c r="F632" s="55" t="s">
        <v>130</v>
      </c>
      <c r="G632" s="55" t="s">
        <v>130</v>
      </c>
      <c r="H632" s="55" t="s">
        <v>130</v>
      </c>
      <c r="I632" s="55" t="s">
        <v>130</v>
      </c>
      <c r="J632" s="55" t="s">
        <v>130</v>
      </c>
      <c r="K632" s="55" t="s">
        <v>130</v>
      </c>
      <c r="L632" s="55" t="s">
        <v>130</v>
      </c>
      <c r="M632" s="55" t="s">
        <v>130</v>
      </c>
      <c r="N632" s="55" t="s">
        <v>130</v>
      </c>
      <c r="O632" s="55" t="s">
        <v>130</v>
      </c>
      <c r="P632" s="55" t="s">
        <v>175</v>
      </c>
      <c r="Y632" s="22"/>
      <c r="Z632" s="22"/>
      <c r="AA632" s="22"/>
      <c r="AB632" s="2"/>
      <c r="AD632" s="24"/>
      <c r="AE632" s="24"/>
      <c r="AF632" s="24"/>
      <c r="AG632" s="24"/>
      <c r="AH632" s="24"/>
      <c r="AI632" s="24"/>
      <c r="AJ632" s="24"/>
      <c r="AK632" s="24"/>
      <c r="AL632" s="24"/>
      <c r="AM632" s="24"/>
      <c r="AN632" s="24"/>
    </row>
    <row r="633" spans="1:40" ht="13" x14ac:dyDescent="0.3">
      <c r="A633" t="s">
        <v>133</v>
      </c>
      <c r="B633" s="5">
        <v>0.69</v>
      </c>
      <c r="C633" s="5">
        <f t="shared" si="11"/>
        <v>40.69</v>
      </c>
      <c r="D633" t="s">
        <v>130</v>
      </c>
      <c r="E633" t="s">
        <v>130</v>
      </c>
      <c r="F633" s="55" t="s">
        <v>130</v>
      </c>
      <c r="G633" s="55" t="s">
        <v>130</v>
      </c>
      <c r="H633" s="55" t="s">
        <v>130</v>
      </c>
      <c r="I633" s="55" t="s">
        <v>130</v>
      </c>
      <c r="J633" s="55" t="s">
        <v>130</v>
      </c>
      <c r="K633" s="55" t="s">
        <v>130</v>
      </c>
      <c r="L633" s="55" t="s">
        <v>130</v>
      </c>
      <c r="M633" s="55" t="s">
        <v>130</v>
      </c>
      <c r="N633" s="55" t="s">
        <v>130</v>
      </c>
      <c r="O633" s="55" t="s">
        <v>130</v>
      </c>
      <c r="P633" s="55" t="s">
        <v>175</v>
      </c>
      <c r="Y633" s="22"/>
      <c r="Z633" s="22"/>
      <c r="AA633" s="22"/>
      <c r="AB633" s="2"/>
      <c r="AD633" s="24"/>
      <c r="AE633" s="24"/>
      <c r="AF633" s="24"/>
      <c r="AG633" s="24"/>
      <c r="AH633" s="24"/>
      <c r="AI633" s="24"/>
      <c r="AJ633" s="24"/>
      <c r="AK633" s="24"/>
      <c r="AL633" s="24"/>
      <c r="AM633" s="24"/>
      <c r="AN633" s="24"/>
    </row>
    <row r="634" spans="1:40" ht="13" x14ac:dyDescent="0.3">
      <c r="A634" t="s">
        <v>133</v>
      </c>
      <c r="B634" s="5">
        <v>0.7</v>
      </c>
      <c r="C634" s="5">
        <f t="shared" si="11"/>
        <v>40.700000000000003</v>
      </c>
      <c r="D634" t="s">
        <v>130</v>
      </c>
      <c r="E634" t="s">
        <v>130</v>
      </c>
      <c r="F634" s="55">
        <v>3.5000000000000003E-2</v>
      </c>
      <c r="G634" s="55">
        <v>3.5000000000000003E-2</v>
      </c>
      <c r="H634" s="55">
        <v>6.9000000000000006E-2</v>
      </c>
      <c r="I634" s="55" t="s">
        <v>130</v>
      </c>
      <c r="J634" s="55" t="s">
        <v>130</v>
      </c>
      <c r="K634" s="55" t="s">
        <v>130</v>
      </c>
      <c r="L634" s="55" t="s">
        <v>130</v>
      </c>
      <c r="M634" s="55" t="s">
        <v>130</v>
      </c>
      <c r="N634" s="55" t="s">
        <v>130</v>
      </c>
      <c r="O634" s="55" t="s">
        <v>130</v>
      </c>
      <c r="P634" s="55" t="s">
        <v>175</v>
      </c>
      <c r="Y634" s="22"/>
      <c r="Z634" s="22"/>
      <c r="AA634" s="22"/>
      <c r="AB634" s="2"/>
      <c r="AD634" s="24"/>
      <c r="AE634" s="24"/>
      <c r="AF634" s="24"/>
      <c r="AG634" s="24"/>
      <c r="AH634" s="24"/>
      <c r="AI634" s="24"/>
      <c r="AJ634" s="24"/>
      <c r="AK634" s="24"/>
      <c r="AL634" s="24"/>
      <c r="AM634" s="24"/>
      <c r="AN634" s="24"/>
    </row>
    <row r="635" spans="1:40" ht="13" x14ac:dyDescent="0.3">
      <c r="A635" t="s">
        <v>133</v>
      </c>
      <c r="B635" s="5">
        <v>0.71</v>
      </c>
      <c r="C635" s="5">
        <f t="shared" si="11"/>
        <v>40.71</v>
      </c>
      <c r="D635" t="s">
        <v>130</v>
      </c>
      <c r="E635" t="s">
        <v>130</v>
      </c>
      <c r="F635" s="55">
        <v>3.5000000000000003E-2</v>
      </c>
      <c r="G635" s="55">
        <v>3.5000000000000003E-2</v>
      </c>
      <c r="H635" s="55">
        <v>6.9000000000000006E-2</v>
      </c>
      <c r="I635" s="55" t="s">
        <v>130</v>
      </c>
      <c r="J635" s="55" t="s">
        <v>130</v>
      </c>
      <c r="K635" s="55" t="s">
        <v>130</v>
      </c>
      <c r="L635" s="55" t="s">
        <v>130</v>
      </c>
      <c r="M635" s="55" t="s">
        <v>130</v>
      </c>
      <c r="N635" s="55" t="s">
        <v>130</v>
      </c>
      <c r="O635" s="55" t="s">
        <v>130</v>
      </c>
      <c r="P635" s="55" t="s">
        <v>175</v>
      </c>
      <c r="Y635" s="22"/>
      <c r="Z635" s="22"/>
      <c r="AA635" s="22"/>
      <c r="AB635" s="2"/>
      <c r="AD635" s="24"/>
      <c r="AE635" s="24"/>
      <c r="AF635" s="24"/>
      <c r="AG635" s="24"/>
      <c r="AH635" s="24"/>
      <c r="AI635" s="24"/>
      <c r="AJ635" s="24"/>
      <c r="AK635" s="24"/>
      <c r="AL635" s="24"/>
      <c r="AM635" s="24"/>
      <c r="AN635" s="24"/>
    </row>
    <row r="636" spans="1:40" ht="13" x14ac:dyDescent="0.3">
      <c r="A636" t="s">
        <v>133</v>
      </c>
      <c r="B636" s="5">
        <v>0.72</v>
      </c>
      <c r="C636" s="5">
        <f t="shared" si="11"/>
        <v>40.72</v>
      </c>
      <c r="D636" t="s">
        <v>130</v>
      </c>
      <c r="E636" t="s">
        <v>130</v>
      </c>
      <c r="F636" s="55">
        <v>3.5000000000000003E-2</v>
      </c>
      <c r="G636" s="55">
        <v>3.5000000000000003E-2</v>
      </c>
      <c r="H636" s="55">
        <v>6.9000000000000006E-2</v>
      </c>
      <c r="I636" s="55" t="s">
        <v>130</v>
      </c>
      <c r="J636" s="55" t="s">
        <v>130</v>
      </c>
      <c r="K636" s="55" t="s">
        <v>130</v>
      </c>
      <c r="L636" s="55" t="s">
        <v>130</v>
      </c>
      <c r="M636" s="55" t="s">
        <v>130</v>
      </c>
      <c r="N636" s="55" t="s">
        <v>130</v>
      </c>
      <c r="O636" s="55" t="s">
        <v>130</v>
      </c>
      <c r="P636" s="55" t="s">
        <v>175</v>
      </c>
      <c r="Y636" s="22"/>
      <c r="Z636" s="22"/>
      <c r="AA636" s="22"/>
      <c r="AB636" s="2"/>
      <c r="AD636" s="24"/>
      <c r="AE636" s="24"/>
      <c r="AF636" s="24"/>
      <c r="AG636" s="24"/>
      <c r="AH636" s="24"/>
      <c r="AI636" s="24"/>
      <c r="AJ636" s="24"/>
      <c r="AK636" s="24"/>
      <c r="AL636" s="24"/>
      <c r="AM636" s="24"/>
      <c r="AN636" s="24"/>
    </row>
    <row r="637" spans="1:40" ht="13" x14ac:dyDescent="0.3">
      <c r="A637" t="s">
        <v>133</v>
      </c>
      <c r="B637" s="5">
        <v>0.73</v>
      </c>
      <c r="C637" s="5">
        <f t="shared" si="11"/>
        <v>40.729999999999997</v>
      </c>
      <c r="D637" t="s">
        <v>130</v>
      </c>
      <c r="E637" t="s">
        <v>130</v>
      </c>
      <c r="F637" s="55">
        <v>3.5000000000000003E-2</v>
      </c>
      <c r="G637" s="55">
        <v>3.5000000000000003E-2</v>
      </c>
      <c r="H637" s="55">
        <v>6.9000000000000006E-2</v>
      </c>
      <c r="I637" s="55" t="s">
        <v>130</v>
      </c>
      <c r="J637" s="55" t="s">
        <v>130</v>
      </c>
      <c r="K637" s="55" t="s">
        <v>130</v>
      </c>
      <c r="L637" s="55" t="s">
        <v>130</v>
      </c>
      <c r="M637" s="55" t="s">
        <v>130</v>
      </c>
      <c r="N637" s="55" t="s">
        <v>130</v>
      </c>
      <c r="O637" s="55" t="s">
        <v>130</v>
      </c>
      <c r="P637" s="55" t="s">
        <v>175</v>
      </c>
      <c r="Y637" s="22"/>
      <c r="Z637" s="22"/>
      <c r="AA637" s="22"/>
      <c r="AB637" s="2"/>
      <c r="AD637" s="24"/>
      <c r="AE637" s="24"/>
      <c r="AF637" s="24"/>
      <c r="AG637" s="24"/>
      <c r="AH637" s="24"/>
      <c r="AI637" s="24"/>
      <c r="AJ637" s="24"/>
      <c r="AK637" s="24"/>
      <c r="AL637" s="24"/>
      <c r="AM637" s="24"/>
      <c r="AN637" s="24"/>
    </row>
    <row r="638" spans="1:40" ht="13" x14ac:dyDescent="0.3">
      <c r="A638" t="s">
        <v>133</v>
      </c>
      <c r="B638" s="5">
        <v>0.74</v>
      </c>
      <c r="C638" s="5">
        <f t="shared" si="11"/>
        <v>40.74</v>
      </c>
      <c r="D638" t="s">
        <v>130</v>
      </c>
      <c r="E638" t="s">
        <v>130</v>
      </c>
      <c r="F638" s="55">
        <v>3.5000000000000003E-2</v>
      </c>
      <c r="G638" s="55">
        <v>3.5000000000000003E-2</v>
      </c>
      <c r="H638" s="55">
        <v>6.9000000000000006E-2</v>
      </c>
      <c r="I638" s="55" t="s">
        <v>130</v>
      </c>
      <c r="J638" s="55" t="s">
        <v>130</v>
      </c>
      <c r="K638" s="55" t="s">
        <v>130</v>
      </c>
      <c r="L638" s="55" t="s">
        <v>130</v>
      </c>
      <c r="M638" s="55" t="s">
        <v>130</v>
      </c>
      <c r="N638" s="55" t="s">
        <v>130</v>
      </c>
      <c r="O638" s="55" t="s">
        <v>130</v>
      </c>
      <c r="P638" s="55" t="s">
        <v>175</v>
      </c>
      <c r="Y638" s="22"/>
      <c r="Z638" s="22"/>
      <c r="AA638" s="22"/>
      <c r="AB638" s="2"/>
      <c r="AD638" s="24"/>
      <c r="AE638" s="24"/>
      <c r="AF638" s="24"/>
      <c r="AG638" s="24"/>
      <c r="AH638" s="24"/>
      <c r="AI638" s="24"/>
      <c r="AJ638" s="24"/>
      <c r="AK638" s="24"/>
      <c r="AL638" s="24"/>
      <c r="AM638" s="24"/>
      <c r="AN638" s="24"/>
    </row>
    <row r="639" spans="1:40" ht="13" x14ac:dyDescent="0.3">
      <c r="A639" t="s">
        <v>133</v>
      </c>
      <c r="B639" s="5">
        <v>0.75</v>
      </c>
      <c r="C639" s="5">
        <f t="shared" si="11"/>
        <v>40.75</v>
      </c>
      <c r="D639" t="s">
        <v>130</v>
      </c>
      <c r="E639" t="s">
        <v>130</v>
      </c>
      <c r="F639" s="55">
        <v>3.5000000000000003E-2</v>
      </c>
      <c r="G639" s="55">
        <v>3.5000000000000003E-2</v>
      </c>
      <c r="H639" s="55">
        <v>6.9000000000000006E-2</v>
      </c>
      <c r="I639" s="55" t="s">
        <v>130</v>
      </c>
      <c r="J639" s="55" t="s">
        <v>130</v>
      </c>
      <c r="K639" s="55" t="s">
        <v>130</v>
      </c>
      <c r="L639" s="55" t="s">
        <v>130</v>
      </c>
      <c r="M639" s="55" t="s">
        <v>130</v>
      </c>
      <c r="N639" s="55" t="s">
        <v>130</v>
      </c>
      <c r="O639" s="55" t="s">
        <v>130</v>
      </c>
      <c r="P639" s="55" t="s">
        <v>175</v>
      </c>
      <c r="Y639" s="22"/>
      <c r="Z639" s="22"/>
      <c r="AA639" s="22"/>
      <c r="AB639" s="2"/>
      <c r="AD639" s="24"/>
      <c r="AE639" s="24"/>
      <c r="AF639" s="24"/>
      <c r="AG639" s="24"/>
      <c r="AH639" s="24"/>
      <c r="AI639" s="24"/>
      <c r="AJ639" s="24"/>
      <c r="AK639" s="24"/>
      <c r="AL639" s="24"/>
      <c r="AM639" s="24"/>
      <c r="AN639" s="24"/>
    </row>
    <row r="640" spans="1:40" ht="13" x14ac:dyDescent="0.3">
      <c r="A640" t="s">
        <v>133</v>
      </c>
      <c r="B640" s="5">
        <v>0.76</v>
      </c>
      <c r="C640" s="5">
        <f t="shared" si="11"/>
        <v>40.76</v>
      </c>
      <c r="D640" t="s">
        <v>130</v>
      </c>
      <c r="E640" t="s">
        <v>130</v>
      </c>
      <c r="F640" s="55">
        <v>3.5000000000000003E-2</v>
      </c>
      <c r="G640" s="55">
        <v>3.5000000000000003E-2</v>
      </c>
      <c r="H640" s="55">
        <v>6.9000000000000006E-2</v>
      </c>
      <c r="I640" s="55" t="s">
        <v>130</v>
      </c>
      <c r="J640" s="55" t="s">
        <v>130</v>
      </c>
      <c r="K640" s="55" t="s">
        <v>130</v>
      </c>
      <c r="L640" s="55" t="s">
        <v>130</v>
      </c>
      <c r="M640" s="55" t="s">
        <v>130</v>
      </c>
      <c r="N640" s="55" t="s">
        <v>130</v>
      </c>
      <c r="O640" s="55" t="s">
        <v>130</v>
      </c>
      <c r="P640" s="55" t="s">
        <v>175</v>
      </c>
      <c r="Y640" s="22"/>
      <c r="Z640" s="22"/>
      <c r="AA640" s="22"/>
      <c r="AB640" s="2"/>
      <c r="AD640" s="24"/>
      <c r="AE640" s="24"/>
      <c r="AF640" s="24"/>
      <c r="AG640" s="24"/>
      <c r="AH640" s="24"/>
      <c r="AI640" s="24"/>
      <c r="AJ640" s="24"/>
      <c r="AK640" s="24"/>
      <c r="AL640" s="24"/>
      <c r="AM640" s="24"/>
      <c r="AN640" s="24"/>
    </row>
    <row r="641" spans="1:40" ht="13" x14ac:dyDescent="0.3">
      <c r="A641" t="s">
        <v>133</v>
      </c>
      <c r="B641" s="5">
        <v>0.77</v>
      </c>
      <c r="C641" s="5">
        <f t="shared" si="11"/>
        <v>40.770000000000003</v>
      </c>
      <c r="D641" t="s">
        <v>130</v>
      </c>
      <c r="E641" t="s">
        <v>130</v>
      </c>
      <c r="F641" s="55">
        <v>3.5000000000000003E-2</v>
      </c>
      <c r="G641" s="55">
        <v>3.5000000000000003E-2</v>
      </c>
      <c r="H641" s="55">
        <v>6.9000000000000006E-2</v>
      </c>
      <c r="I641" s="55" t="s">
        <v>130</v>
      </c>
      <c r="J641" s="55" t="s">
        <v>130</v>
      </c>
      <c r="K641" s="55" t="s">
        <v>130</v>
      </c>
      <c r="L641" s="55" t="s">
        <v>130</v>
      </c>
      <c r="M641" s="55" t="s">
        <v>130</v>
      </c>
      <c r="N641" s="55" t="s">
        <v>130</v>
      </c>
      <c r="O641" s="55" t="s">
        <v>130</v>
      </c>
      <c r="P641" s="55" t="s">
        <v>175</v>
      </c>
      <c r="Y641" s="22"/>
      <c r="Z641" s="22"/>
      <c r="AA641" s="22"/>
      <c r="AB641" s="2"/>
      <c r="AD641" s="24"/>
      <c r="AE641" s="24"/>
      <c r="AF641" s="24"/>
      <c r="AG641" s="24"/>
      <c r="AH641" s="24"/>
      <c r="AI641" s="24"/>
      <c r="AJ641" s="24"/>
      <c r="AK641" s="24"/>
      <c r="AL641" s="24"/>
      <c r="AM641" s="24"/>
      <c r="AN641" s="24"/>
    </row>
    <row r="642" spans="1:40" ht="13" x14ac:dyDescent="0.3">
      <c r="A642" t="s">
        <v>133</v>
      </c>
      <c r="B642" s="5">
        <v>0.78</v>
      </c>
      <c r="C642" s="5">
        <f t="shared" si="11"/>
        <v>40.78</v>
      </c>
      <c r="D642" t="s">
        <v>130</v>
      </c>
      <c r="E642" t="s">
        <v>130</v>
      </c>
      <c r="F642" s="55">
        <v>3.5000000000000003E-2</v>
      </c>
      <c r="G642" s="55">
        <v>3.5000000000000003E-2</v>
      </c>
      <c r="H642" s="55">
        <v>6.9000000000000006E-2</v>
      </c>
      <c r="I642" s="55" t="s">
        <v>130</v>
      </c>
      <c r="J642" s="55" t="s">
        <v>130</v>
      </c>
      <c r="K642" s="55" t="s">
        <v>130</v>
      </c>
      <c r="L642" s="55" t="s">
        <v>130</v>
      </c>
      <c r="M642" s="55" t="s">
        <v>130</v>
      </c>
      <c r="N642" s="55" t="s">
        <v>130</v>
      </c>
      <c r="O642" s="55" t="s">
        <v>130</v>
      </c>
      <c r="P642" s="55" t="s">
        <v>175</v>
      </c>
      <c r="Y642" s="22"/>
      <c r="Z642" s="22"/>
      <c r="AA642" s="22"/>
      <c r="AB642" s="2"/>
      <c r="AD642" s="24"/>
      <c r="AE642" s="24"/>
      <c r="AF642" s="24"/>
      <c r="AG642" s="24"/>
      <c r="AH642" s="24"/>
      <c r="AI642" s="24"/>
      <c r="AJ642" s="24"/>
      <c r="AK642" s="24"/>
      <c r="AL642" s="24"/>
      <c r="AM642" s="24"/>
      <c r="AN642" s="24"/>
    </row>
    <row r="643" spans="1:40" ht="13" x14ac:dyDescent="0.3">
      <c r="A643" t="s">
        <v>133</v>
      </c>
      <c r="B643" s="5">
        <v>0.79</v>
      </c>
      <c r="C643" s="5">
        <f t="shared" si="11"/>
        <v>40.79</v>
      </c>
      <c r="D643" t="s">
        <v>130</v>
      </c>
      <c r="E643" t="s">
        <v>130</v>
      </c>
      <c r="F643" s="55">
        <v>3.5000000000000003E-2</v>
      </c>
      <c r="G643" s="55">
        <v>3.5000000000000003E-2</v>
      </c>
      <c r="H643" s="55">
        <v>6.9000000000000006E-2</v>
      </c>
      <c r="I643" s="55" t="s">
        <v>130</v>
      </c>
      <c r="J643" s="55" t="s">
        <v>130</v>
      </c>
      <c r="K643" s="55" t="s">
        <v>130</v>
      </c>
      <c r="L643" s="55" t="s">
        <v>130</v>
      </c>
      <c r="M643" s="55" t="s">
        <v>130</v>
      </c>
      <c r="N643" s="55" t="s">
        <v>130</v>
      </c>
      <c r="O643" s="55" t="s">
        <v>130</v>
      </c>
      <c r="P643" s="55" t="s">
        <v>175</v>
      </c>
      <c r="Y643" s="22"/>
      <c r="Z643" s="22"/>
      <c r="AA643" s="22"/>
      <c r="AB643" s="2"/>
      <c r="AD643" s="24"/>
      <c r="AE643" s="24"/>
      <c r="AF643" s="24"/>
      <c r="AG643" s="24"/>
      <c r="AH643" s="24"/>
      <c r="AI643" s="24"/>
      <c r="AJ643" s="24"/>
      <c r="AK643" s="24"/>
      <c r="AL643" s="24"/>
      <c r="AM643" s="24"/>
      <c r="AN643" s="24"/>
    </row>
    <row r="644" spans="1:40" ht="13" x14ac:dyDescent="0.3">
      <c r="A644" t="s">
        <v>133</v>
      </c>
      <c r="B644" s="5">
        <v>0.8</v>
      </c>
      <c r="C644" s="5">
        <f t="shared" si="11"/>
        <v>40.799999999999997</v>
      </c>
      <c r="D644" t="s">
        <v>130</v>
      </c>
      <c r="E644" t="s">
        <v>130</v>
      </c>
      <c r="F644" s="55">
        <v>3.5000000000000003E-2</v>
      </c>
      <c r="G644" s="55">
        <v>3.5000000000000003E-2</v>
      </c>
      <c r="H644" s="55">
        <v>6.9000000000000006E-2</v>
      </c>
      <c r="I644" s="55" t="s">
        <v>130</v>
      </c>
      <c r="J644" s="55" t="s">
        <v>130</v>
      </c>
      <c r="K644" s="55" t="s">
        <v>130</v>
      </c>
      <c r="L644" s="55" t="s">
        <v>130</v>
      </c>
      <c r="M644" s="55" t="s">
        <v>130</v>
      </c>
      <c r="N644" s="55" t="s">
        <v>130</v>
      </c>
      <c r="O644" s="55" t="s">
        <v>130</v>
      </c>
      <c r="P644" s="55" t="s">
        <v>175</v>
      </c>
      <c r="Y644" s="22"/>
      <c r="Z644" s="22"/>
      <c r="AA644" s="22"/>
      <c r="AB644" s="2"/>
      <c r="AD644" s="24"/>
      <c r="AE644" s="24"/>
      <c r="AF644" s="24"/>
      <c r="AG644" s="24"/>
      <c r="AH644" s="24"/>
      <c r="AI644" s="24"/>
      <c r="AJ644" s="24"/>
      <c r="AK644" s="24"/>
      <c r="AL644" s="24"/>
      <c r="AM644" s="24"/>
      <c r="AN644" s="24"/>
    </row>
    <row r="645" spans="1:40" ht="13" x14ac:dyDescent="0.3">
      <c r="A645" t="s">
        <v>133</v>
      </c>
      <c r="B645" s="5">
        <v>0.81</v>
      </c>
      <c r="C645" s="5">
        <f t="shared" si="11"/>
        <v>40.81</v>
      </c>
      <c r="D645" t="s">
        <v>130</v>
      </c>
      <c r="E645" t="s">
        <v>130</v>
      </c>
      <c r="F645" s="55">
        <v>3.5000000000000003E-2</v>
      </c>
      <c r="G645" s="55">
        <v>3.5000000000000003E-2</v>
      </c>
      <c r="H645" s="55">
        <v>6.9000000000000006E-2</v>
      </c>
      <c r="I645" s="55" t="s">
        <v>130</v>
      </c>
      <c r="J645" s="55" t="s">
        <v>130</v>
      </c>
      <c r="K645" s="55" t="s">
        <v>130</v>
      </c>
      <c r="L645" s="55" t="s">
        <v>130</v>
      </c>
      <c r="M645" s="55" t="s">
        <v>130</v>
      </c>
      <c r="N645" s="55" t="s">
        <v>130</v>
      </c>
      <c r="O645" s="55" t="s">
        <v>130</v>
      </c>
      <c r="P645" s="55" t="s">
        <v>175</v>
      </c>
      <c r="Y645" s="22"/>
      <c r="Z645" s="22"/>
      <c r="AA645" s="22"/>
      <c r="AB645" s="2"/>
      <c r="AD645" s="24"/>
      <c r="AE645" s="24"/>
      <c r="AF645" s="24"/>
      <c r="AG645" s="24"/>
      <c r="AH645" s="24"/>
      <c r="AI645" s="24"/>
      <c r="AJ645" s="24"/>
      <c r="AK645" s="24"/>
      <c r="AL645" s="24"/>
      <c r="AM645" s="24"/>
      <c r="AN645" s="24"/>
    </row>
    <row r="646" spans="1:40" ht="13" x14ac:dyDescent="0.3">
      <c r="A646" t="s">
        <v>133</v>
      </c>
      <c r="B646" s="5">
        <v>0.82</v>
      </c>
      <c r="C646" s="5">
        <f t="shared" si="11"/>
        <v>40.82</v>
      </c>
      <c r="D646" t="s">
        <v>130</v>
      </c>
      <c r="E646" t="s">
        <v>130</v>
      </c>
      <c r="F646" s="55">
        <v>3.5000000000000003E-2</v>
      </c>
      <c r="G646" s="55">
        <v>3.5000000000000003E-2</v>
      </c>
      <c r="H646" s="55">
        <v>6.9000000000000006E-2</v>
      </c>
      <c r="I646" s="55" t="s">
        <v>130</v>
      </c>
      <c r="J646" s="55" t="s">
        <v>130</v>
      </c>
      <c r="K646" s="55" t="s">
        <v>130</v>
      </c>
      <c r="L646" s="55" t="s">
        <v>130</v>
      </c>
      <c r="M646" s="55" t="s">
        <v>130</v>
      </c>
      <c r="N646" s="55" t="s">
        <v>130</v>
      </c>
      <c r="O646" s="55" t="s">
        <v>130</v>
      </c>
      <c r="P646" s="55" t="s">
        <v>175</v>
      </c>
      <c r="Y646" s="22"/>
      <c r="Z646" s="22"/>
      <c r="AA646" s="22"/>
      <c r="AB646" s="2"/>
      <c r="AD646" s="24"/>
      <c r="AE646" s="24"/>
      <c r="AF646" s="24"/>
      <c r="AG646" s="24"/>
      <c r="AH646" s="24"/>
      <c r="AI646" s="24"/>
      <c r="AJ646" s="24"/>
      <c r="AK646" s="24"/>
      <c r="AL646" s="24"/>
      <c r="AM646" s="24"/>
      <c r="AN646" s="24"/>
    </row>
    <row r="647" spans="1:40" ht="13" x14ac:dyDescent="0.3">
      <c r="A647" t="s">
        <v>133</v>
      </c>
      <c r="B647" s="5">
        <v>0.83</v>
      </c>
      <c r="C647" s="5">
        <f t="shared" si="11"/>
        <v>40.83</v>
      </c>
      <c r="D647" t="s">
        <v>130</v>
      </c>
      <c r="E647" t="s">
        <v>130</v>
      </c>
      <c r="F647" s="55">
        <v>3.5000000000000003E-2</v>
      </c>
      <c r="G647" s="55">
        <v>3.5000000000000003E-2</v>
      </c>
      <c r="H647" s="55">
        <v>6.9000000000000006E-2</v>
      </c>
      <c r="I647" s="55" t="s">
        <v>130</v>
      </c>
      <c r="J647" s="55" t="s">
        <v>130</v>
      </c>
      <c r="K647" s="55" t="s">
        <v>130</v>
      </c>
      <c r="L647" s="55" t="s">
        <v>130</v>
      </c>
      <c r="M647" s="55" t="s">
        <v>130</v>
      </c>
      <c r="N647" s="55" t="s">
        <v>130</v>
      </c>
      <c r="O647" s="55" t="s">
        <v>130</v>
      </c>
      <c r="P647" s="55" t="s">
        <v>175</v>
      </c>
      <c r="Y647" s="22"/>
      <c r="Z647" s="22"/>
      <c r="AA647" s="22"/>
      <c r="AB647" s="2"/>
      <c r="AD647" s="24"/>
      <c r="AE647" s="24"/>
      <c r="AF647" s="24"/>
      <c r="AG647" s="24"/>
      <c r="AH647" s="24"/>
      <c r="AI647" s="24"/>
      <c r="AJ647" s="24"/>
      <c r="AK647" s="24"/>
      <c r="AL647" s="24"/>
      <c r="AM647" s="24"/>
      <c r="AN647" s="24"/>
    </row>
    <row r="648" spans="1:40" ht="13" x14ac:dyDescent="0.3">
      <c r="A648" t="s">
        <v>133</v>
      </c>
      <c r="B648" s="5">
        <v>0.84</v>
      </c>
      <c r="C648" s="5">
        <f t="shared" si="11"/>
        <v>40.840000000000003</v>
      </c>
      <c r="D648" t="s">
        <v>130</v>
      </c>
      <c r="E648" t="s">
        <v>130</v>
      </c>
      <c r="F648" s="55">
        <v>3.5000000000000003E-2</v>
      </c>
      <c r="G648" s="55">
        <v>3.5000000000000003E-2</v>
      </c>
      <c r="H648" s="55">
        <v>6.9000000000000006E-2</v>
      </c>
      <c r="I648" s="55" t="s">
        <v>130</v>
      </c>
      <c r="J648" s="55" t="s">
        <v>130</v>
      </c>
      <c r="K648" s="55" t="s">
        <v>130</v>
      </c>
      <c r="L648" s="55" t="s">
        <v>130</v>
      </c>
      <c r="M648" s="55" t="s">
        <v>130</v>
      </c>
      <c r="N648" s="55" t="s">
        <v>130</v>
      </c>
      <c r="O648" s="55" t="s">
        <v>130</v>
      </c>
      <c r="P648" s="55" t="s">
        <v>175</v>
      </c>
      <c r="Y648" s="22"/>
      <c r="Z648" s="22"/>
      <c r="AA648" s="22"/>
      <c r="AB648" s="2"/>
      <c r="AD648" s="24"/>
      <c r="AE648" s="24"/>
      <c r="AF648" s="24"/>
      <c r="AG648" s="24"/>
      <c r="AH648" s="24"/>
      <c r="AI648" s="24"/>
      <c r="AJ648" s="24"/>
      <c r="AK648" s="24"/>
      <c r="AL648" s="24"/>
      <c r="AM648" s="24"/>
      <c r="AN648" s="24"/>
    </row>
    <row r="649" spans="1:40" ht="13" x14ac:dyDescent="0.3">
      <c r="A649" t="s">
        <v>133</v>
      </c>
      <c r="B649" s="5">
        <v>0.85</v>
      </c>
      <c r="C649" s="5">
        <f t="shared" si="11"/>
        <v>40.85</v>
      </c>
      <c r="D649" t="s">
        <v>130</v>
      </c>
      <c r="E649" t="s">
        <v>130</v>
      </c>
      <c r="F649" s="55">
        <v>3.5000000000000003E-2</v>
      </c>
      <c r="G649" s="55">
        <v>3.5000000000000003E-2</v>
      </c>
      <c r="H649" s="55">
        <v>6.9000000000000006E-2</v>
      </c>
      <c r="I649" s="55" t="s">
        <v>130</v>
      </c>
      <c r="J649" s="55" t="s">
        <v>130</v>
      </c>
      <c r="K649" s="55" t="s">
        <v>130</v>
      </c>
      <c r="L649" s="55" t="s">
        <v>130</v>
      </c>
      <c r="M649" s="55" t="s">
        <v>130</v>
      </c>
      <c r="N649" s="55" t="s">
        <v>130</v>
      </c>
      <c r="O649" s="55" t="s">
        <v>130</v>
      </c>
      <c r="P649" s="55" t="s">
        <v>175</v>
      </c>
      <c r="Y649" s="22"/>
      <c r="Z649" s="22"/>
      <c r="AA649" s="22"/>
      <c r="AB649" s="2"/>
      <c r="AD649" s="24"/>
      <c r="AE649" s="24"/>
      <c r="AF649" s="24"/>
      <c r="AG649" s="24"/>
      <c r="AH649" s="24"/>
      <c r="AI649" s="24"/>
      <c r="AJ649" s="24"/>
      <c r="AK649" s="24"/>
      <c r="AL649" s="24"/>
      <c r="AM649" s="24"/>
      <c r="AN649" s="24"/>
    </row>
    <row r="650" spans="1:40" ht="13" x14ac:dyDescent="0.3">
      <c r="A650" t="s">
        <v>133</v>
      </c>
      <c r="B650" s="5">
        <v>0.86</v>
      </c>
      <c r="C650" s="5">
        <f t="shared" si="11"/>
        <v>40.86</v>
      </c>
      <c r="D650" t="s">
        <v>130</v>
      </c>
      <c r="E650" t="s">
        <v>130</v>
      </c>
      <c r="F650" s="55">
        <v>3.5000000000000003E-2</v>
      </c>
      <c r="G650" s="55">
        <v>3.5000000000000003E-2</v>
      </c>
      <c r="H650" s="55">
        <v>6.9000000000000006E-2</v>
      </c>
      <c r="I650" s="55" t="s">
        <v>130</v>
      </c>
      <c r="J650" s="55" t="s">
        <v>130</v>
      </c>
      <c r="K650" s="55" t="s">
        <v>130</v>
      </c>
      <c r="L650" s="55" t="s">
        <v>130</v>
      </c>
      <c r="M650" s="55" t="s">
        <v>130</v>
      </c>
      <c r="N650" s="55" t="s">
        <v>130</v>
      </c>
      <c r="O650" s="55" t="s">
        <v>130</v>
      </c>
      <c r="P650" s="55" t="s">
        <v>175</v>
      </c>
      <c r="Y650" s="22"/>
      <c r="Z650" s="22"/>
      <c r="AA650" s="22"/>
      <c r="AB650" s="2"/>
      <c r="AD650" s="24"/>
      <c r="AE650" s="24"/>
      <c r="AF650" s="24"/>
      <c r="AG650" s="24"/>
      <c r="AH650" s="24"/>
      <c r="AI650" s="24"/>
      <c r="AJ650" s="24"/>
      <c r="AK650" s="24"/>
      <c r="AL650" s="24"/>
      <c r="AM650" s="24"/>
      <c r="AN650" s="24"/>
    </row>
    <row r="651" spans="1:40" ht="13" x14ac:dyDescent="0.3">
      <c r="A651" t="s">
        <v>133</v>
      </c>
      <c r="B651" s="5">
        <v>0.87</v>
      </c>
      <c r="C651" s="5">
        <f t="shared" si="11"/>
        <v>40.869999999999997</v>
      </c>
      <c r="D651" t="s">
        <v>130</v>
      </c>
      <c r="E651" t="s">
        <v>130</v>
      </c>
      <c r="F651" s="55">
        <v>3.5000000000000003E-2</v>
      </c>
      <c r="G651" s="55">
        <v>3.5000000000000003E-2</v>
      </c>
      <c r="H651" s="55">
        <v>6.9000000000000006E-2</v>
      </c>
      <c r="I651" s="55" t="s">
        <v>130</v>
      </c>
      <c r="J651" s="55" t="s">
        <v>130</v>
      </c>
      <c r="K651" s="55" t="s">
        <v>130</v>
      </c>
      <c r="L651" s="55" t="s">
        <v>130</v>
      </c>
      <c r="M651" s="55" t="s">
        <v>130</v>
      </c>
      <c r="N651" s="55" t="s">
        <v>130</v>
      </c>
      <c r="O651" s="55" t="s">
        <v>130</v>
      </c>
      <c r="P651" s="55" t="s">
        <v>175</v>
      </c>
      <c r="Y651" s="22"/>
      <c r="Z651" s="22"/>
      <c r="AA651" s="22"/>
      <c r="AB651" s="2"/>
      <c r="AD651" s="24"/>
      <c r="AE651" s="24"/>
      <c r="AF651" s="24"/>
      <c r="AG651" s="24"/>
      <c r="AH651" s="24"/>
      <c r="AI651" s="24"/>
      <c r="AJ651" s="24"/>
      <c r="AK651" s="24"/>
      <c r="AL651" s="24"/>
      <c r="AM651" s="24"/>
      <c r="AN651" s="24"/>
    </row>
    <row r="652" spans="1:40" ht="13" x14ac:dyDescent="0.3">
      <c r="A652" t="s">
        <v>133</v>
      </c>
      <c r="B652" s="5">
        <v>0.88</v>
      </c>
      <c r="C652" s="5">
        <f t="shared" si="11"/>
        <v>40.880000000000003</v>
      </c>
      <c r="D652" t="s">
        <v>130</v>
      </c>
      <c r="E652" t="s">
        <v>130</v>
      </c>
      <c r="F652" s="55">
        <v>3.5000000000000003E-2</v>
      </c>
      <c r="G652" s="55">
        <v>3.5000000000000003E-2</v>
      </c>
      <c r="H652" s="55">
        <v>6.9000000000000006E-2</v>
      </c>
      <c r="I652" s="55" t="s">
        <v>130</v>
      </c>
      <c r="J652" s="55" t="s">
        <v>130</v>
      </c>
      <c r="K652" s="55" t="s">
        <v>130</v>
      </c>
      <c r="L652" s="55" t="s">
        <v>130</v>
      </c>
      <c r="M652" s="55" t="s">
        <v>130</v>
      </c>
      <c r="N652" s="55" t="s">
        <v>130</v>
      </c>
      <c r="O652" s="55" t="s">
        <v>130</v>
      </c>
      <c r="P652" s="55" t="s">
        <v>175</v>
      </c>
      <c r="Y652" s="22"/>
      <c r="Z652" s="22"/>
      <c r="AA652" s="22"/>
      <c r="AB652" s="2"/>
      <c r="AD652" s="24"/>
      <c r="AE652" s="24"/>
      <c r="AF652" s="24"/>
      <c r="AG652" s="24"/>
      <c r="AH652" s="24"/>
      <c r="AI652" s="24"/>
      <c r="AJ652" s="24"/>
      <c r="AK652" s="24"/>
      <c r="AL652" s="24"/>
      <c r="AM652" s="24"/>
      <c r="AN652" s="24"/>
    </row>
    <row r="653" spans="1:40" ht="13" x14ac:dyDescent="0.3">
      <c r="A653" t="s">
        <v>133</v>
      </c>
      <c r="B653" s="5">
        <v>0.89</v>
      </c>
      <c r="C653" s="5">
        <f t="shared" si="11"/>
        <v>40.89</v>
      </c>
      <c r="D653" t="s">
        <v>130</v>
      </c>
      <c r="E653" t="s">
        <v>130</v>
      </c>
      <c r="F653" s="55">
        <v>3.5000000000000003E-2</v>
      </c>
      <c r="G653" s="55">
        <v>3.5000000000000003E-2</v>
      </c>
      <c r="H653" s="55">
        <v>6.9000000000000006E-2</v>
      </c>
      <c r="I653" s="55" t="s">
        <v>130</v>
      </c>
      <c r="J653" s="55" t="s">
        <v>130</v>
      </c>
      <c r="K653" s="55" t="s">
        <v>130</v>
      </c>
      <c r="L653" s="55" t="s">
        <v>130</v>
      </c>
      <c r="M653" s="55" t="s">
        <v>130</v>
      </c>
      <c r="N653" s="55" t="s">
        <v>130</v>
      </c>
      <c r="O653" s="55" t="s">
        <v>130</v>
      </c>
      <c r="P653" s="55" t="s">
        <v>175</v>
      </c>
      <c r="Y653" s="22"/>
      <c r="Z653" s="22"/>
      <c r="AA653" s="22"/>
      <c r="AB653" s="2"/>
      <c r="AD653" s="24"/>
      <c r="AE653" s="24"/>
      <c r="AF653" s="24"/>
      <c r="AG653" s="24"/>
      <c r="AH653" s="24"/>
      <c r="AI653" s="24"/>
      <c r="AJ653" s="24"/>
      <c r="AK653" s="24"/>
      <c r="AL653" s="24"/>
      <c r="AM653" s="24"/>
      <c r="AN653" s="24"/>
    </row>
    <row r="654" spans="1:40" ht="13" x14ac:dyDescent="0.3">
      <c r="A654" t="s">
        <v>133</v>
      </c>
      <c r="B654" s="5">
        <v>0.9</v>
      </c>
      <c r="C654" s="5">
        <f t="shared" si="11"/>
        <v>40.9</v>
      </c>
      <c r="D654" t="s">
        <v>130</v>
      </c>
      <c r="E654" t="s">
        <v>130</v>
      </c>
      <c r="F654" s="55">
        <v>3.5000000000000003E-2</v>
      </c>
      <c r="G654" s="55">
        <v>3.5000000000000003E-2</v>
      </c>
      <c r="H654" s="55">
        <v>6.9000000000000006E-2</v>
      </c>
      <c r="I654" s="55" t="s">
        <v>130</v>
      </c>
      <c r="J654" s="55" t="s">
        <v>130</v>
      </c>
      <c r="K654" s="55" t="s">
        <v>130</v>
      </c>
      <c r="L654" s="55" t="s">
        <v>130</v>
      </c>
      <c r="M654" s="55" t="s">
        <v>130</v>
      </c>
      <c r="N654" s="55" t="s">
        <v>130</v>
      </c>
      <c r="O654" s="55" t="s">
        <v>130</v>
      </c>
      <c r="P654" s="55" t="s">
        <v>175</v>
      </c>
      <c r="Y654" s="22"/>
      <c r="Z654" s="22"/>
      <c r="AA654" s="22"/>
      <c r="AB654" s="2"/>
      <c r="AD654" s="24"/>
      <c r="AE654" s="24"/>
      <c r="AF654" s="24"/>
      <c r="AG654" s="24"/>
      <c r="AH654" s="24"/>
      <c r="AI654" s="24"/>
      <c r="AJ654" s="24"/>
      <c r="AK654" s="24"/>
      <c r="AL654" s="24"/>
      <c r="AM654" s="24"/>
      <c r="AN654" s="24"/>
    </row>
    <row r="655" spans="1:40" ht="13" x14ac:dyDescent="0.3">
      <c r="A655" t="s">
        <v>133</v>
      </c>
      <c r="B655" s="5">
        <v>0.91</v>
      </c>
      <c r="C655" s="5">
        <f t="shared" si="11"/>
        <v>40.909999999999997</v>
      </c>
      <c r="D655" t="s">
        <v>130</v>
      </c>
      <c r="E655" t="s">
        <v>130</v>
      </c>
      <c r="F655" s="55">
        <v>3.5000000000000003E-2</v>
      </c>
      <c r="G655" s="55">
        <v>3.5000000000000003E-2</v>
      </c>
      <c r="H655" s="55">
        <v>6.9000000000000006E-2</v>
      </c>
      <c r="I655" s="55" t="s">
        <v>130</v>
      </c>
      <c r="J655" s="55" t="s">
        <v>130</v>
      </c>
      <c r="K655" s="55" t="s">
        <v>130</v>
      </c>
      <c r="L655" s="55" t="s">
        <v>130</v>
      </c>
      <c r="M655" s="55" t="s">
        <v>130</v>
      </c>
      <c r="N655" s="55" t="s">
        <v>130</v>
      </c>
      <c r="O655" s="55" t="s">
        <v>130</v>
      </c>
      <c r="P655" s="55" t="s">
        <v>175</v>
      </c>
      <c r="Y655" s="22"/>
      <c r="Z655" s="22"/>
      <c r="AA655" s="22"/>
      <c r="AB655" s="2"/>
      <c r="AD655" s="24"/>
      <c r="AE655" s="24"/>
      <c r="AF655" s="24"/>
      <c r="AG655" s="24"/>
      <c r="AH655" s="24"/>
      <c r="AI655" s="24"/>
      <c r="AJ655" s="24"/>
      <c r="AK655" s="24"/>
      <c r="AL655" s="24"/>
      <c r="AM655" s="24"/>
      <c r="AN655" s="24"/>
    </row>
    <row r="656" spans="1:40" ht="13" x14ac:dyDescent="0.3">
      <c r="A656" t="s">
        <v>133</v>
      </c>
      <c r="B656" s="5">
        <v>0.92</v>
      </c>
      <c r="C656" s="5">
        <f t="shared" si="11"/>
        <v>40.92</v>
      </c>
      <c r="D656" t="s">
        <v>130</v>
      </c>
      <c r="E656" t="s">
        <v>130</v>
      </c>
      <c r="F656" s="55">
        <v>3.5000000000000003E-2</v>
      </c>
      <c r="G656" s="55">
        <v>3.5000000000000003E-2</v>
      </c>
      <c r="H656" s="55">
        <v>6.9000000000000006E-2</v>
      </c>
      <c r="I656" s="55" t="s">
        <v>130</v>
      </c>
      <c r="J656" s="55" t="s">
        <v>130</v>
      </c>
      <c r="K656" s="55" t="s">
        <v>130</v>
      </c>
      <c r="L656" s="55" t="s">
        <v>130</v>
      </c>
      <c r="M656" s="55" t="s">
        <v>130</v>
      </c>
      <c r="N656" s="55" t="s">
        <v>130</v>
      </c>
      <c r="O656" s="55" t="s">
        <v>130</v>
      </c>
      <c r="P656" s="55" t="s">
        <v>175</v>
      </c>
      <c r="Y656" s="22"/>
      <c r="Z656" s="22"/>
      <c r="AA656" s="22"/>
      <c r="AB656" s="2"/>
      <c r="AD656" s="24"/>
      <c r="AE656" s="24"/>
      <c r="AF656" s="24"/>
      <c r="AG656" s="24"/>
      <c r="AH656" s="24"/>
      <c r="AI656" s="24"/>
      <c r="AJ656" s="24"/>
      <c r="AK656" s="24"/>
      <c r="AL656" s="24"/>
      <c r="AM656" s="24"/>
      <c r="AN656" s="24"/>
    </row>
    <row r="657" spans="1:40" ht="13" x14ac:dyDescent="0.3">
      <c r="A657" t="s">
        <v>133</v>
      </c>
      <c r="B657" s="5">
        <v>0.93</v>
      </c>
      <c r="C657" s="5">
        <f t="shared" si="11"/>
        <v>40.93</v>
      </c>
      <c r="D657" t="s">
        <v>130</v>
      </c>
      <c r="E657" t="s">
        <v>130</v>
      </c>
      <c r="F657" s="55">
        <v>3.5000000000000003E-2</v>
      </c>
      <c r="G657" s="55">
        <v>3.5000000000000003E-2</v>
      </c>
      <c r="H657" s="55">
        <v>6.9000000000000006E-2</v>
      </c>
      <c r="I657" s="55" t="s">
        <v>130</v>
      </c>
      <c r="J657" s="55" t="s">
        <v>130</v>
      </c>
      <c r="K657" s="55" t="s">
        <v>130</v>
      </c>
      <c r="L657" s="55" t="s">
        <v>130</v>
      </c>
      <c r="M657" s="55" t="s">
        <v>130</v>
      </c>
      <c r="N657" s="55" t="s">
        <v>130</v>
      </c>
      <c r="O657" s="55" t="s">
        <v>130</v>
      </c>
      <c r="P657" s="55" t="s">
        <v>175</v>
      </c>
      <c r="Y657" s="22"/>
      <c r="Z657" s="22"/>
      <c r="AA657" s="22"/>
      <c r="AB657" s="2"/>
      <c r="AD657" s="24"/>
      <c r="AE657" s="24"/>
      <c r="AF657" s="24"/>
      <c r="AG657" s="24"/>
      <c r="AH657" s="24"/>
      <c r="AI657" s="24"/>
      <c r="AJ657" s="24"/>
      <c r="AK657" s="24"/>
      <c r="AL657" s="24"/>
      <c r="AM657" s="24"/>
      <c r="AN657" s="24"/>
    </row>
    <row r="658" spans="1:40" ht="13" x14ac:dyDescent="0.3">
      <c r="A658" t="s">
        <v>133</v>
      </c>
      <c r="B658" s="5">
        <v>0.94</v>
      </c>
      <c r="C658" s="5">
        <f t="shared" si="11"/>
        <v>40.94</v>
      </c>
      <c r="D658" t="s">
        <v>130</v>
      </c>
      <c r="E658" t="s">
        <v>130</v>
      </c>
      <c r="F658" s="55">
        <v>3.5000000000000003E-2</v>
      </c>
      <c r="G658" s="55">
        <v>3.5000000000000003E-2</v>
      </c>
      <c r="H658" s="55">
        <v>6.9000000000000006E-2</v>
      </c>
      <c r="I658" s="55" t="s">
        <v>130</v>
      </c>
      <c r="J658" s="55" t="s">
        <v>130</v>
      </c>
      <c r="K658" s="55" t="s">
        <v>130</v>
      </c>
      <c r="L658" s="55" t="s">
        <v>130</v>
      </c>
      <c r="M658" s="55" t="s">
        <v>130</v>
      </c>
      <c r="N658" s="55" t="s">
        <v>130</v>
      </c>
      <c r="O658" s="55" t="s">
        <v>130</v>
      </c>
      <c r="P658" s="55" t="s">
        <v>175</v>
      </c>
      <c r="Y658" s="22"/>
      <c r="Z658" s="22"/>
      <c r="AA658" s="22"/>
      <c r="AB658" s="2"/>
      <c r="AD658" s="24"/>
      <c r="AE658" s="24"/>
      <c r="AF658" s="24"/>
      <c r="AG658" s="24"/>
      <c r="AH658" s="24"/>
      <c r="AI658" s="24"/>
      <c r="AJ658" s="24"/>
      <c r="AK658" s="24"/>
      <c r="AL658" s="24"/>
      <c r="AM658" s="24"/>
      <c r="AN658" s="24"/>
    </row>
    <row r="659" spans="1:40" ht="13" x14ac:dyDescent="0.3">
      <c r="A659" t="s">
        <v>133</v>
      </c>
      <c r="B659" s="5">
        <v>0.95</v>
      </c>
      <c r="C659" s="5">
        <f t="shared" si="11"/>
        <v>40.950000000000003</v>
      </c>
      <c r="D659" t="s">
        <v>130</v>
      </c>
      <c r="E659" t="s">
        <v>130</v>
      </c>
      <c r="F659" s="55">
        <v>3.5000000000000003E-2</v>
      </c>
      <c r="G659" s="55">
        <v>3.5000000000000003E-2</v>
      </c>
      <c r="H659" s="55">
        <v>6.9000000000000006E-2</v>
      </c>
      <c r="I659" s="55" t="s">
        <v>130</v>
      </c>
      <c r="J659" s="55" t="s">
        <v>130</v>
      </c>
      <c r="K659" s="55" t="s">
        <v>130</v>
      </c>
      <c r="L659" s="55" t="s">
        <v>130</v>
      </c>
      <c r="M659" s="55" t="s">
        <v>130</v>
      </c>
      <c r="N659" s="55" t="s">
        <v>130</v>
      </c>
      <c r="O659" s="55" t="s">
        <v>130</v>
      </c>
      <c r="P659" s="55" t="s">
        <v>175</v>
      </c>
      <c r="Y659" s="22"/>
      <c r="Z659" s="22"/>
      <c r="AA659" s="22"/>
      <c r="AB659" s="2"/>
      <c r="AD659" s="24"/>
      <c r="AE659" s="24"/>
      <c r="AF659" s="24"/>
      <c r="AG659" s="24"/>
      <c r="AH659" s="24"/>
      <c r="AI659" s="24"/>
      <c r="AJ659" s="24"/>
      <c r="AK659" s="24"/>
      <c r="AL659" s="24"/>
      <c r="AM659" s="24"/>
      <c r="AN659" s="24"/>
    </row>
    <row r="660" spans="1:40" ht="13" x14ac:dyDescent="0.3">
      <c r="A660" t="s">
        <v>133</v>
      </c>
      <c r="B660" s="5">
        <v>0.96</v>
      </c>
      <c r="C660" s="5">
        <f t="shared" si="11"/>
        <v>40.96</v>
      </c>
      <c r="D660" t="s">
        <v>130</v>
      </c>
      <c r="E660" t="s">
        <v>130</v>
      </c>
      <c r="F660" s="55">
        <v>3.5000000000000003E-2</v>
      </c>
      <c r="G660" s="55">
        <v>3.5000000000000003E-2</v>
      </c>
      <c r="H660" s="55">
        <v>6.9000000000000006E-2</v>
      </c>
      <c r="I660" s="55" t="s">
        <v>130</v>
      </c>
      <c r="J660" s="55" t="s">
        <v>130</v>
      </c>
      <c r="K660" s="55" t="s">
        <v>130</v>
      </c>
      <c r="L660" s="55" t="s">
        <v>130</v>
      </c>
      <c r="M660" s="55" t="s">
        <v>130</v>
      </c>
      <c r="N660" s="55" t="s">
        <v>130</v>
      </c>
      <c r="O660" s="55" t="s">
        <v>130</v>
      </c>
      <c r="P660" s="55" t="s">
        <v>175</v>
      </c>
      <c r="Y660" s="22"/>
      <c r="Z660" s="22"/>
      <c r="AA660" s="22"/>
      <c r="AB660" s="2"/>
      <c r="AD660" s="24"/>
      <c r="AE660" s="24"/>
      <c r="AF660" s="24"/>
      <c r="AG660" s="24"/>
      <c r="AH660" s="24"/>
      <c r="AI660" s="24"/>
      <c r="AJ660" s="24"/>
      <c r="AK660" s="24"/>
      <c r="AL660" s="24"/>
      <c r="AM660" s="24"/>
      <c r="AN660" s="24"/>
    </row>
    <row r="661" spans="1:40" ht="13" x14ac:dyDescent="0.3">
      <c r="A661" t="s">
        <v>133</v>
      </c>
      <c r="B661" s="5">
        <v>0.97</v>
      </c>
      <c r="C661" s="5">
        <f t="shared" si="11"/>
        <v>40.97</v>
      </c>
      <c r="D661" t="s">
        <v>130</v>
      </c>
      <c r="E661" t="s">
        <v>130</v>
      </c>
      <c r="F661" s="55">
        <v>3.5000000000000003E-2</v>
      </c>
      <c r="G661" s="55">
        <v>3.5000000000000003E-2</v>
      </c>
      <c r="H661" s="55">
        <v>6.9000000000000006E-2</v>
      </c>
      <c r="I661" s="55" t="s">
        <v>130</v>
      </c>
      <c r="J661" s="55" t="s">
        <v>130</v>
      </c>
      <c r="K661" s="55" t="s">
        <v>130</v>
      </c>
      <c r="L661" s="55" t="s">
        <v>130</v>
      </c>
      <c r="M661" s="55" t="s">
        <v>130</v>
      </c>
      <c r="N661" s="55" t="s">
        <v>130</v>
      </c>
      <c r="O661" s="55" t="s">
        <v>130</v>
      </c>
      <c r="P661" s="55" t="s">
        <v>175</v>
      </c>
      <c r="Y661" s="22"/>
      <c r="Z661" s="22"/>
      <c r="AA661" s="22"/>
      <c r="AB661" s="2"/>
      <c r="AD661" s="24"/>
      <c r="AE661" s="24"/>
      <c r="AF661" s="24"/>
      <c r="AG661" s="24"/>
      <c r="AH661" s="24"/>
      <c r="AI661" s="24"/>
      <c r="AJ661" s="24"/>
      <c r="AK661" s="24"/>
      <c r="AL661" s="24"/>
      <c r="AM661" s="24"/>
      <c r="AN661" s="24"/>
    </row>
    <row r="662" spans="1:40" ht="13" x14ac:dyDescent="0.3">
      <c r="A662" t="s">
        <v>133</v>
      </c>
      <c r="B662" s="5">
        <v>0.98</v>
      </c>
      <c r="C662" s="5">
        <f t="shared" si="11"/>
        <v>40.98</v>
      </c>
      <c r="D662" t="s">
        <v>130</v>
      </c>
      <c r="E662" t="s">
        <v>130</v>
      </c>
      <c r="F662" s="55">
        <v>3.5000000000000003E-2</v>
      </c>
      <c r="G662" s="55">
        <v>3.5000000000000003E-2</v>
      </c>
      <c r="H662" s="55">
        <v>6.9000000000000006E-2</v>
      </c>
      <c r="I662" s="55" t="s">
        <v>130</v>
      </c>
      <c r="J662" s="55" t="s">
        <v>130</v>
      </c>
      <c r="K662" s="55" t="s">
        <v>130</v>
      </c>
      <c r="L662" s="55" t="s">
        <v>130</v>
      </c>
      <c r="M662" s="55" t="s">
        <v>130</v>
      </c>
      <c r="N662" s="55" t="s">
        <v>130</v>
      </c>
      <c r="O662" s="55" t="s">
        <v>130</v>
      </c>
      <c r="P662" s="55" t="s">
        <v>175</v>
      </c>
      <c r="Y662" s="22"/>
      <c r="Z662" s="22"/>
      <c r="AA662" s="22"/>
      <c r="AB662" s="2"/>
      <c r="AD662" s="24"/>
      <c r="AE662" s="24"/>
      <c r="AF662" s="24"/>
      <c r="AG662" s="24"/>
      <c r="AH662" s="24"/>
      <c r="AI662" s="24"/>
      <c r="AJ662" s="24"/>
      <c r="AK662" s="24"/>
      <c r="AL662" s="24"/>
      <c r="AM662" s="24"/>
      <c r="AN662" s="24"/>
    </row>
    <row r="663" spans="1:40" ht="13" x14ac:dyDescent="0.3">
      <c r="A663" t="s">
        <v>133</v>
      </c>
      <c r="B663" s="5">
        <v>0.99</v>
      </c>
      <c r="C663" s="5">
        <f t="shared" si="11"/>
        <v>40.99</v>
      </c>
      <c r="D663" t="s">
        <v>130</v>
      </c>
      <c r="E663" t="s">
        <v>130</v>
      </c>
      <c r="F663" s="55">
        <v>3.5000000000000003E-2</v>
      </c>
      <c r="G663" s="55">
        <v>3.5000000000000003E-2</v>
      </c>
      <c r="H663" s="55">
        <v>6.9000000000000006E-2</v>
      </c>
      <c r="I663" s="55" t="s">
        <v>130</v>
      </c>
      <c r="J663" s="55" t="s">
        <v>130</v>
      </c>
      <c r="K663" s="55" t="s">
        <v>130</v>
      </c>
      <c r="L663" s="55" t="s">
        <v>130</v>
      </c>
      <c r="M663" s="55" t="s">
        <v>130</v>
      </c>
      <c r="N663" s="55" t="s">
        <v>130</v>
      </c>
      <c r="O663" s="55" t="s">
        <v>130</v>
      </c>
      <c r="P663" s="55" t="s">
        <v>175</v>
      </c>
      <c r="Y663" s="22"/>
      <c r="Z663" s="22"/>
      <c r="AA663" s="22"/>
      <c r="AB663" s="2"/>
      <c r="AD663" s="24"/>
      <c r="AE663" s="24"/>
      <c r="AF663" s="24"/>
      <c r="AG663" s="24"/>
      <c r="AH663" s="24"/>
      <c r="AI663" s="24"/>
      <c r="AJ663" s="24"/>
      <c r="AK663" s="24"/>
      <c r="AL663" s="24"/>
      <c r="AM663" s="24"/>
      <c r="AN663" s="24"/>
    </row>
    <row r="664" spans="1:40" ht="13" x14ac:dyDescent="0.3">
      <c r="A664" t="s">
        <v>133</v>
      </c>
      <c r="B664" s="5">
        <v>1</v>
      </c>
      <c r="C664" s="5">
        <f t="shared" si="11"/>
        <v>41</v>
      </c>
      <c r="D664" t="s">
        <v>130</v>
      </c>
      <c r="E664" t="s">
        <v>130</v>
      </c>
      <c r="F664" s="55">
        <v>3.5000000000000003E-2</v>
      </c>
      <c r="G664" s="55">
        <v>3.5000000000000003E-2</v>
      </c>
      <c r="H664" s="55">
        <v>6.9000000000000006E-2</v>
      </c>
      <c r="I664" s="55" t="s">
        <v>130</v>
      </c>
      <c r="J664" s="55" t="s">
        <v>130</v>
      </c>
      <c r="K664" s="55" t="s">
        <v>130</v>
      </c>
      <c r="L664" s="55" t="s">
        <v>130</v>
      </c>
      <c r="M664" s="55" t="s">
        <v>130</v>
      </c>
      <c r="N664" s="55" t="s">
        <v>130</v>
      </c>
      <c r="O664" s="55" t="s">
        <v>130</v>
      </c>
      <c r="P664" s="55" t="s">
        <v>175</v>
      </c>
      <c r="Y664" s="22"/>
      <c r="Z664" s="22"/>
      <c r="AA664" s="22"/>
      <c r="AB664" s="2"/>
      <c r="AD664" s="24"/>
      <c r="AE664" s="24"/>
      <c r="AF664" s="24"/>
      <c r="AG664" s="24"/>
      <c r="AH664" s="24"/>
      <c r="AI664" s="24"/>
      <c r="AJ664" s="24"/>
      <c r="AK664" s="24"/>
      <c r="AL664" s="24"/>
      <c r="AM664" s="24"/>
      <c r="AN664" s="24"/>
    </row>
    <row r="665" spans="1:40" ht="13" x14ac:dyDescent="0.3">
      <c r="A665" t="s">
        <v>133</v>
      </c>
      <c r="B665" s="5">
        <v>1.01</v>
      </c>
      <c r="C665" s="5">
        <f t="shared" si="11"/>
        <v>41.01</v>
      </c>
      <c r="D665" t="s">
        <v>130</v>
      </c>
      <c r="E665" t="s">
        <v>130</v>
      </c>
      <c r="F665" s="55">
        <v>3.5000000000000003E-2</v>
      </c>
      <c r="G665" s="55">
        <v>3.5000000000000003E-2</v>
      </c>
      <c r="H665" s="55">
        <v>6.9000000000000006E-2</v>
      </c>
      <c r="I665" s="55" t="s">
        <v>130</v>
      </c>
      <c r="J665" s="55" t="s">
        <v>130</v>
      </c>
      <c r="K665" s="55" t="s">
        <v>130</v>
      </c>
      <c r="L665" s="55" t="s">
        <v>130</v>
      </c>
      <c r="M665" s="55" t="s">
        <v>130</v>
      </c>
      <c r="N665" s="55" t="s">
        <v>130</v>
      </c>
      <c r="O665" s="55" t="s">
        <v>130</v>
      </c>
      <c r="P665" s="55" t="s">
        <v>175</v>
      </c>
      <c r="Y665" s="22"/>
      <c r="Z665" s="22"/>
      <c r="AA665" s="22"/>
      <c r="AB665" s="2"/>
      <c r="AD665" s="24"/>
      <c r="AE665" s="24"/>
      <c r="AF665" s="24"/>
      <c r="AG665" s="24"/>
      <c r="AH665" s="24"/>
      <c r="AI665" s="24"/>
      <c r="AJ665" s="24"/>
      <c r="AK665" s="24"/>
      <c r="AL665" s="24"/>
      <c r="AM665" s="24"/>
      <c r="AN665" s="24"/>
    </row>
    <row r="666" spans="1:40" ht="13" x14ac:dyDescent="0.3">
      <c r="A666" t="s">
        <v>133</v>
      </c>
      <c r="B666" s="5">
        <v>1.02</v>
      </c>
      <c r="C666" s="5">
        <f t="shared" si="11"/>
        <v>41.02</v>
      </c>
      <c r="D666" t="s">
        <v>130</v>
      </c>
      <c r="E666" t="s">
        <v>130</v>
      </c>
      <c r="F666" s="55">
        <v>3.5000000000000003E-2</v>
      </c>
      <c r="G666" s="55">
        <v>3.5000000000000003E-2</v>
      </c>
      <c r="H666" s="55">
        <v>6.9000000000000006E-2</v>
      </c>
      <c r="I666" s="55" t="s">
        <v>130</v>
      </c>
      <c r="J666" s="55" t="s">
        <v>130</v>
      </c>
      <c r="K666" s="55" t="s">
        <v>130</v>
      </c>
      <c r="L666" s="55" t="s">
        <v>130</v>
      </c>
      <c r="M666" s="55" t="s">
        <v>130</v>
      </c>
      <c r="N666" s="55" t="s">
        <v>130</v>
      </c>
      <c r="O666" s="55" t="s">
        <v>130</v>
      </c>
      <c r="P666" s="55" t="s">
        <v>175</v>
      </c>
      <c r="Y666" s="22"/>
      <c r="Z666" s="22"/>
      <c r="AA666" s="22"/>
      <c r="AB666" s="2"/>
      <c r="AD666" s="24"/>
      <c r="AE666" s="24"/>
      <c r="AF666" s="24"/>
      <c r="AG666" s="24"/>
      <c r="AH666" s="24"/>
      <c r="AI666" s="24"/>
      <c r="AJ666" s="24"/>
      <c r="AK666" s="24"/>
      <c r="AL666" s="24"/>
      <c r="AM666" s="24"/>
      <c r="AN666" s="24"/>
    </row>
    <row r="667" spans="1:40" ht="13" x14ac:dyDescent="0.3">
      <c r="A667" t="s">
        <v>133</v>
      </c>
      <c r="B667" s="5">
        <v>1.03</v>
      </c>
      <c r="C667" s="5">
        <f t="shared" si="11"/>
        <v>41.03</v>
      </c>
      <c r="D667" t="s">
        <v>130</v>
      </c>
      <c r="E667" t="s">
        <v>130</v>
      </c>
      <c r="F667" s="55">
        <v>3.5000000000000003E-2</v>
      </c>
      <c r="G667" s="55">
        <v>3.5000000000000003E-2</v>
      </c>
      <c r="H667" s="55">
        <v>6.9000000000000006E-2</v>
      </c>
      <c r="I667" s="55" t="s">
        <v>130</v>
      </c>
      <c r="J667" s="55" t="s">
        <v>130</v>
      </c>
      <c r="K667" s="55" t="s">
        <v>130</v>
      </c>
      <c r="L667" s="55" t="s">
        <v>130</v>
      </c>
      <c r="M667" s="55" t="s">
        <v>130</v>
      </c>
      <c r="N667" s="55" t="s">
        <v>130</v>
      </c>
      <c r="O667" s="55" t="s">
        <v>130</v>
      </c>
      <c r="P667" s="55" t="s">
        <v>175</v>
      </c>
      <c r="Y667" s="22"/>
      <c r="Z667" s="22"/>
      <c r="AA667" s="22"/>
      <c r="AB667" s="2"/>
      <c r="AD667" s="24"/>
      <c r="AE667" s="24"/>
      <c r="AF667" s="24"/>
      <c r="AG667" s="24"/>
      <c r="AH667" s="24"/>
      <c r="AI667" s="24"/>
      <c r="AJ667" s="24"/>
      <c r="AK667" s="24"/>
      <c r="AL667" s="24"/>
      <c r="AM667" s="24"/>
      <c r="AN667" s="24"/>
    </row>
    <row r="668" spans="1:40" ht="13" x14ac:dyDescent="0.3">
      <c r="A668" t="s">
        <v>133</v>
      </c>
      <c r="B668" s="5">
        <v>1.04</v>
      </c>
      <c r="C668" s="5">
        <f t="shared" si="11"/>
        <v>41.04</v>
      </c>
      <c r="D668" t="s">
        <v>130</v>
      </c>
      <c r="E668" t="s">
        <v>130</v>
      </c>
      <c r="F668" s="55">
        <v>3.5000000000000003E-2</v>
      </c>
      <c r="G668" s="55">
        <v>3.5000000000000003E-2</v>
      </c>
      <c r="H668" s="55">
        <v>6.9000000000000006E-2</v>
      </c>
      <c r="I668" s="55" t="s">
        <v>130</v>
      </c>
      <c r="J668" s="55" t="s">
        <v>130</v>
      </c>
      <c r="K668" s="55" t="s">
        <v>130</v>
      </c>
      <c r="L668" s="55" t="s">
        <v>130</v>
      </c>
      <c r="M668" s="55" t="s">
        <v>130</v>
      </c>
      <c r="N668" s="55" t="s">
        <v>130</v>
      </c>
      <c r="O668" s="55" t="s">
        <v>130</v>
      </c>
      <c r="P668" s="55" t="s">
        <v>175</v>
      </c>
      <c r="Y668" s="22"/>
      <c r="Z668" s="22"/>
      <c r="AA668" s="22"/>
      <c r="AB668" s="2"/>
      <c r="AD668" s="24"/>
      <c r="AE668" s="24"/>
      <c r="AF668" s="24"/>
      <c r="AG668" s="24"/>
      <c r="AH668" s="24"/>
      <c r="AI668" s="24"/>
      <c r="AJ668" s="24"/>
      <c r="AK668" s="24"/>
      <c r="AL668" s="24"/>
      <c r="AM668" s="24"/>
      <c r="AN668" s="24"/>
    </row>
    <row r="669" spans="1:40" ht="13" x14ac:dyDescent="0.3">
      <c r="A669" t="s">
        <v>133</v>
      </c>
      <c r="B669" s="5">
        <v>1.05</v>
      </c>
      <c r="C669" s="5">
        <f t="shared" si="11"/>
        <v>41.05</v>
      </c>
      <c r="D669" t="s">
        <v>130</v>
      </c>
      <c r="E669" t="s">
        <v>130</v>
      </c>
      <c r="F669" s="55">
        <v>3.5000000000000003E-2</v>
      </c>
      <c r="G669" s="55">
        <v>3.5000000000000003E-2</v>
      </c>
      <c r="H669" s="55">
        <v>6.9000000000000006E-2</v>
      </c>
      <c r="I669" s="55" t="s">
        <v>130</v>
      </c>
      <c r="J669" s="55" t="s">
        <v>130</v>
      </c>
      <c r="K669" s="55" t="s">
        <v>130</v>
      </c>
      <c r="L669" s="55" t="s">
        <v>130</v>
      </c>
      <c r="M669" s="55" t="s">
        <v>130</v>
      </c>
      <c r="N669" s="55" t="s">
        <v>130</v>
      </c>
      <c r="O669" s="55" t="s">
        <v>130</v>
      </c>
      <c r="P669" s="55" t="s">
        <v>175</v>
      </c>
      <c r="Y669" s="22"/>
      <c r="Z669" s="22"/>
      <c r="AA669" s="22"/>
      <c r="AB669" s="2"/>
      <c r="AD669" s="24"/>
      <c r="AE669" s="24"/>
      <c r="AF669" s="24"/>
      <c r="AG669" s="24"/>
      <c r="AH669" s="24"/>
      <c r="AI669" s="24"/>
      <c r="AJ669" s="24"/>
      <c r="AK669" s="24"/>
      <c r="AL669" s="24"/>
      <c r="AM669" s="24"/>
      <c r="AN669" s="24"/>
    </row>
    <row r="670" spans="1:40" ht="13" x14ac:dyDescent="0.3">
      <c r="A670" t="s">
        <v>133</v>
      </c>
      <c r="B670" s="5">
        <v>1.06</v>
      </c>
      <c r="C670" s="5">
        <f t="shared" si="11"/>
        <v>41.06</v>
      </c>
      <c r="D670" t="s">
        <v>130</v>
      </c>
      <c r="E670" t="s">
        <v>130</v>
      </c>
      <c r="F670" s="55">
        <v>3.5000000000000003E-2</v>
      </c>
      <c r="G670" s="55">
        <v>3.5000000000000003E-2</v>
      </c>
      <c r="H670" s="55">
        <v>6.9000000000000006E-2</v>
      </c>
      <c r="I670" s="55" t="s">
        <v>130</v>
      </c>
      <c r="J670" s="55" t="s">
        <v>130</v>
      </c>
      <c r="K670" s="55" t="s">
        <v>130</v>
      </c>
      <c r="L670" s="55" t="s">
        <v>130</v>
      </c>
      <c r="M670" s="55" t="s">
        <v>130</v>
      </c>
      <c r="N670" s="55" t="s">
        <v>130</v>
      </c>
      <c r="O670" s="55" t="s">
        <v>130</v>
      </c>
      <c r="P670" s="55" t="s">
        <v>175</v>
      </c>
      <c r="Y670" s="22"/>
      <c r="Z670" s="22"/>
      <c r="AA670" s="22"/>
      <c r="AB670" s="2"/>
      <c r="AD670" s="24"/>
      <c r="AE670" s="24"/>
      <c r="AF670" s="24"/>
      <c r="AG670" s="24"/>
      <c r="AH670" s="24"/>
      <c r="AI670" s="24"/>
      <c r="AJ670" s="24"/>
      <c r="AK670" s="24"/>
      <c r="AL670" s="24"/>
      <c r="AM670" s="24"/>
      <c r="AN670" s="24"/>
    </row>
    <row r="671" spans="1:40" ht="13" x14ac:dyDescent="0.3">
      <c r="A671" t="s">
        <v>133</v>
      </c>
      <c r="B671" s="5">
        <v>1.07</v>
      </c>
      <c r="C671" s="5">
        <f t="shared" si="11"/>
        <v>41.07</v>
      </c>
      <c r="D671" t="s">
        <v>130</v>
      </c>
      <c r="E671" t="s">
        <v>130</v>
      </c>
      <c r="F671" s="55">
        <v>3.5000000000000003E-2</v>
      </c>
      <c r="G671" s="55">
        <v>3.5000000000000003E-2</v>
      </c>
      <c r="H671" s="55">
        <v>6.9000000000000006E-2</v>
      </c>
      <c r="I671" s="55" t="s">
        <v>130</v>
      </c>
      <c r="J671" s="55" t="s">
        <v>130</v>
      </c>
      <c r="K671" s="55" t="s">
        <v>130</v>
      </c>
      <c r="L671" s="55" t="s">
        <v>130</v>
      </c>
      <c r="M671" s="55" t="s">
        <v>130</v>
      </c>
      <c r="N671" s="55" t="s">
        <v>130</v>
      </c>
      <c r="O671" s="55" t="s">
        <v>130</v>
      </c>
      <c r="P671" s="55" t="s">
        <v>175</v>
      </c>
      <c r="Y671" s="22"/>
      <c r="Z671" s="22"/>
      <c r="AA671" s="22"/>
      <c r="AB671" s="2"/>
      <c r="AD671" s="24"/>
      <c r="AE671" s="24"/>
      <c r="AF671" s="24"/>
      <c r="AG671" s="24"/>
      <c r="AH671" s="24"/>
      <c r="AI671" s="24"/>
      <c r="AJ671" s="24"/>
      <c r="AK671" s="24"/>
      <c r="AL671" s="24"/>
      <c r="AM671" s="24"/>
      <c r="AN671" s="24"/>
    </row>
    <row r="672" spans="1:40" ht="13" x14ac:dyDescent="0.3">
      <c r="A672" t="s">
        <v>133</v>
      </c>
      <c r="B672" s="5">
        <v>1.08</v>
      </c>
      <c r="C672" s="5">
        <f t="shared" si="11"/>
        <v>41.08</v>
      </c>
      <c r="D672" t="s">
        <v>130</v>
      </c>
      <c r="E672" t="s">
        <v>130</v>
      </c>
      <c r="F672" s="55">
        <v>3.5000000000000003E-2</v>
      </c>
      <c r="G672" s="55">
        <v>3.5000000000000003E-2</v>
      </c>
      <c r="H672" s="55">
        <v>6.9000000000000006E-2</v>
      </c>
      <c r="I672" s="55" t="s">
        <v>130</v>
      </c>
      <c r="J672" s="55" t="s">
        <v>130</v>
      </c>
      <c r="K672" s="55" t="s">
        <v>130</v>
      </c>
      <c r="L672" s="55" t="s">
        <v>130</v>
      </c>
      <c r="M672" s="55" t="s">
        <v>130</v>
      </c>
      <c r="N672" s="55" t="s">
        <v>130</v>
      </c>
      <c r="O672" s="55" t="s">
        <v>130</v>
      </c>
      <c r="P672" s="55" t="s">
        <v>175</v>
      </c>
      <c r="Y672" s="22"/>
      <c r="Z672" s="22"/>
      <c r="AA672" s="22"/>
      <c r="AB672" s="2"/>
      <c r="AD672" s="24"/>
      <c r="AE672" s="24"/>
      <c r="AF672" s="24"/>
      <c r="AG672" s="24"/>
      <c r="AH672" s="24"/>
      <c r="AI672" s="24"/>
      <c r="AJ672" s="24"/>
      <c r="AK672" s="24"/>
      <c r="AL672" s="24"/>
      <c r="AM672" s="24"/>
      <c r="AN672" s="24"/>
    </row>
    <row r="673" spans="1:40" ht="13" x14ac:dyDescent="0.3">
      <c r="A673" t="s">
        <v>133</v>
      </c>
      <c r="B673" s="5">
        <v>1.0900000000000001</v>
      </c>
      <c r="C673" s="5">
        <f t="shared" si="11"/>
        <v>41.09</v>
      </c>
      <c r="D673" t="s">
        <v>130</v>
      </c>
      <c r="E673" t="s">
        <v>130</v>
      </c>
      <c r="F673" s="55">
        <v>3.5000000000000003E-2</v>
      </c>
      <c r="G673" s="55">
        <v>3.5000000000000003E-2</v>
      </c>
      <c r="H673" s="55">
        <v>6.9000000000000006E-2</v>
      </c>
      <c r="I673" s="55" t="s">
        <v>130</v>
      </c>
      <c r="J673" s="55" t="s">
        <v>130</v>
      </c>
      <c r="K673" s="55" t="s">
        <v>130</v>
      </c>
      <c r="L673" s="55" t="s">
        <v>130</v>
      </c>
      <c r="M673" s="55" t="s">
        <v>130</v>
      </c>
      <c r="N673" s="55" t="s">
        <v>130</v>
      </c>
      <c r="O673" s="55" t="s">
        <v>130</v>
      </c>
      <c r="P673" s="55" t="s">
        <v>175</v>
      </c>
      <c r="Y673" s="22"/>
      <c r="Z673" s="22"/>
      <c r="AA673" s="22"/>
      <c r="AB673" s="2"/>
      <c r="AD673" s="24"/>
      <c r="AE673" s="24"/>
      <c r="AF673" s="24"/>
      <c r="AG673" s="24"/>
      <c r="AH673" s="24"/>
      <c r="AI673" s="24"/>
      <c r="AJ673" s="24"/>
      <c r="AK673" s="24"/>
      <c r="AL673" s="24"/>
      <c r="AM673" s="24"/>
      <c r="AN673" s="24"/>
    </row>
    <row r="674" spans="1:40" ht="13" x14ac:dyDescent="0.3">
      <c r="A674" t="s">
        <v>133</v>
      </c>
      <c r="B674" s="5">
        <v>1.1000000000000001</v>
      </c>
      <c r="C674" s="5">
        <f t="shared" si="11"/>
        <v>41.1</v>
      </c>
      <c r="D674" t="s">
        <v>130</v>
      </c>
      <c r="E674" t="s">
        <v>130</v>
      </c>
      <c r="F674" s="55">
        <v>3.5000000000000003E-2</v>
      </c>
      <c r="G674" s="55">
        <v>3.5000000000000003E-2</v>
      </c>
      <c r="H674" s="55">
        <v>6.9000000000000006E-2</v>
      </c>
      <c r="I674" s="55" t="s">
        <v>130</v>
      </c>
      <c r="J674" s="55" t="s">
        <v>130</v>
      </c>
      <c r="K674" s="55" t="s">
        <v>130</v>
      </c>
      <c r="L674" s="55" t="s">
        <v>130</v>
      </c>
      <c r="M674" s="55" t="s">
        <v>130</v>
      </c>
      <c r="N674" s="55" t="s">
        <v>130</v>
      </c>
      <c r="O674" s="55" t="s">
        <v>130</v>
      </c>
      <c r="P674" s="55" t="s">
        <v>175</v>
      </c>
      <c r="Y674" s="22"/>
      <c r="Z674" s="22"/>
      <c r="AA674" s="22"/>
      <c r="AB674" s="2"/>
      <c r="AD674" s="24"/>
      <c r="AE674" s="24"/>
      <c r="AF674" s="24"/>
      <c r="AG674" s="24"/>
      <c r="AH674" s="24"/>
      <c r="AI674" s="24"/>
      <c r="AJ674" s="24"/>
      <c r="AK674" s="24"/>
      <c r="AL674" s="24"/>
      <c r="AM674" s="24"/>
      <c r="AN674" s="24"/>
    </row>
    <row r="675" spans="1:40" ht="13" x14ac:dyDescent="0.3">
      <c r="A675" t="s">
        <v>133</v>
      </c>
      <c r="B675" s="5">
        <v>1.1100000000000001</v>
      </c>
      <c r="C675" s="5">
        <f t="shared" si="11"/>
        <v>41.11</v>
      </c>
      <c r="D675" t="s">
        <v>130</v>
      </c>
      <c r="E675" t="s">
        <v>130</v>
      </c>
      <c r="F675" s="55">
        <v>3.5000000000000003E-2</v>
      </c>
      <c r="G675" s="55">
        <v>3.5000000000000003E-2</v>
      </c>
      <c r="H675" s="55">
        <v>6.9000000000000006E-2</v>
      </c>
      <c r="I675" s="55" t="s">
        <v>130</v>
      </c>
      <c r="J675" s="55" t="s">
        <v>130</v>
      </c>
      <c r="K675" s="55" t="s">
        <v>130</v>
      </c>
      <c r="L675" s="55" t="s">
        <v>130</v>
      </c>
      <c r="M675" s="55" t="s">
        <v>130</v>
      </c>
      <c r="N675" s="55" t="s">
        <v>130</v>
      </c>
      <c r="O675" s="55" t="s">
        <v>130</v>
      </c>
      <c r="P675" s="55" t="s">
        <v>175</v>
      </c>
      <c r="Y675" s="22"/>
      <c r="Z675" s="22"/>
      <c r="AA675" s="22"/>
      <c r="AB675" s="2"/>
      <c r="AD675" s="24"/>
      <c r="AE675" s="24"/>
      <c r="AF675" s="24"/>
      <c r="AG675" s="24"/>
      <c r="AH675" s="24"/>
      <c r="AI675" s="24"/>
      <c r="AJ675" s="24"/>
      <c r="AK675" s="24"/>
      <c r="AL675" s="24"/>
      <c r="AM675" s="24"/>
      <c r="AN675" s="24"/>
    </row>
    <row r="676" spans="1:40" ht="13" x14ac:dyDescent="0.3">
      <c r="A676" t="s">
        <v>133</v>
      </c>
      <c r="B676" s="5">
        <v>1.1200000000000001</v>
      </c>
      <c r="C676" s="5">
        <f t="shared" si="11"/>
        <v>41.12</v>
      </c>
      <c r="D676" t="s">
        <v>130</v>
      </c>
      <c r="E676" t="s">
        <v>130</v>
      </c>
      <c r="F676" s="55">
        <v>3.5000000000000003E-2</v>
      </c>
      <c r="G676" s="55">
        <v>3.5000000000000003E-2</v>
      </c>
      <c r="H676" s="55">
        <v>6.9000000000000006E-2</v>
      </c>
      <c r="I676" s="55" t="s">
        <v>130</v>
      </c>
      <c r="J676" s="55" t="s">
        <v>130</v>
      </c>
      <c r="K676" s="55" t="s">
        <v>130</v>
      </c>
      <c r="L676" s="55" t="s">
        <v>130</v>
      </c>
      <c r="M676" s="55" t="s">
        <v>130</v>
      </c>
      <c r="N676" s="55" t="s">
        <v>130</v>
      </c>
      <c r="O676" s="55" t="s">
        <v>130</v>
      </c>
      <c r="P676" s="55" t="s">
        <v>175</v>
      </c>
      <c r="Y676" s="22"/>
      <c r="Z676" s="22"/>
      <c r="AA676" s="22"/>
      <c r="AB676" s="2"/>
      <c r="AD676" s="24"/>
      <c r="AE676" s="24"/>
      <c r="AF676" s="24"/>
      <c r="AG676" s="24"/>
      <c r="AH676" s="24"/>
      <c r="AI676" s="24"/>
      <c r="AJ676" s="24"/>
      <c r="AK676" s="24"/>
      <c r="AL676" s="24"/>
      <c r="AM676" s="24"/>
      <c r="AN676" s="24"/>
    </row>
    <row r="677" spans="1:40" ht="13" x14ac:dyDescent="0.3">
      <c r="A677" t="s">
        <v>133</v>
      </c>
      <c r="B677" s="5">
        <v>1.1299999999999999</v>
      </c>
      <c r="C677" s="5">
        <f t="shared" si="11"/>
        <v>41.13</v>
      </c>
      <c r="D677" t="s">
        <v>130</v>
      </c>
      <c r="E677" t="s">
        <v>130</v>
      </c>
      <c r="F677" s="55">
        <v>3.5000000000000003E-2</v>
      </c>
      <c r="G677" s="55">
        <v>3.5000000000000003E-2</v>
      </c>
      <c r="H677" s="55">
        <v>6.9000000000000006E-2</v>
      </c>
      <c r="I677" s="55" t="s">
        <v>130</v>
      </c>
      <c r="J677" s="55" t="s">
        <v>130</v>
      </c>
      <c r="K677" s="55" t="s">
        <v>130</v>
      </c>
      <c r="L677" s="55" t="s">
        <v>130</v>
      </c>
      <c r="M677" s="55" t="s">
        <v>130</v>
      </c>
      <c r="N677" s="55" t="s">
        <v>130</v>
      </c>
      <c r="O677" s="55" t="s">
        <v>130</v>
      </c>
      <c r="P677" s="55" t="s">
        <v>175</v>
      </c>
      <c r="Y677" s="22"/>
      <c r="Z677" s="22"/>
      <c r="AA677" s="22"/>
      <c r="AB677" s="2"/>
      <c r="AD677" s="24"/>
      <c r="AE677" s="24"/>
      <c r="AF677" s="24"/>
      <c r="AG677" s="24"/>
      <c r="AH677" s="24"/>
      <c r="AI677" s="24"/>
      <c r="AJ677" s="24"/>
      <c r="AK677" s="24"/>
      <c r="AL677" s="24"/>
      <c r="AM677" s="24"/>
      <c r="AN677" s="24"/>
    </row>
    <row r="678" spans="1:40" ht="13" x14ac:dyDescent="0.3">
      <c r="A678" t="s">
        <v>133</v>
      </c>
      <c r="B678" s="5">
        <v>1.1399999999999999</v>
      </c>
      <c r="C678" s="5">
        <f t="shared" si="11"/>
        <v>41.14</v>
      </c>
      <c r="D678" t="s">
        <v>130</v>
      </c>
      <c r="E678" t="s">
        <v>130</v>
      </c>
      <c r="F678" s="55">
        <v>3.5000000000000003E-2</v>
      </c>
      <c r="G678" s="55">
        <v>3.5000000000000003E-2</v>
      </c>
      <c r="H678" s="55">
        <v>6.9000000000000006E-2</v>
      </c>
      <c r="I678" s="55" t="s">
        <v>130</v>
      </c>
      <c r="J678" s="55" t="s">
        <v>130</v>
      </c>
      <c r="K678" s="55" t="s">
        <v>130</v>
      </c>
      <c r="L678" s="55" t="s">
        <v>130</v>
      </c>
      <c r="M678" s="55" t="s">
        <v>130</v>
      </c>
      <c r="N678" s="55" t="s">
        <v>130</v>
      </c>
      <c r="O678" s="55" t="s">
        <v>130</v>
      </c>
      <c r="P678" s="55" t="s">
        <v>175</v>
      </c>
      <c r="Y678" s="22"/>
      <c r="Z678" s="22"/>
      <c r="AA678" s="22"/>
      <c r="AB678" s="2"/>
      <c r="AD678" s="24"/>
      <c r="AE678" s="24"/>
      <c r="AF678" s="24"/>
      <c r="AG678" s="24"/>
      <c r="AH678" s="24"/>
      <c r="AI678" s="24"/>
      <c r="AJ678" s="24"/>
      <c r="AK678" s="24"/>
      <c r="AL678" s="24"/>
      <c r="AM678" s="24"/>
      <c r="AN678" s="24"/>
    </row>
    <row r="679" spans="1:40" ht="13" x14ac:dyDescent="0.3">
      <c r="A679" t="s">
        <v>133</v>
      </c>
      <c r="B679" s="5">
        <v>1.1499999999999999</v>
      </c>
      <c r="C679" s="5">
        <f t="shared" si="11"/>
        <v>41.15</v>
      </c>
      <c r="D679" t="s">
        <v>130</v>
      </c>
      <c r="E679" t="s">
        <v>130</v>
      </c>
      <c r="F679" s="55">
        <v>3.5000000000000003E-2</v>
      </c>
      <c r="G679" s="55">
        <v>3.5000000000000003E-2</v>
      </c>
      <c r="H679" s="55">
        <v>6.9000000000000006E-2</v>
      </c>
      <c r="I679" s="55" t="s">
        <v>130</v>
      </c>
      <c r="J679" s="55" t="s">
        <v>130</v>
      </c>
      <c r="K679" s="55" t="s">
        <v>130</v>
      </c>
      <c r="L679" s="55" t="s">
        <v>130</v>
      </c>
      <c r="M679" s="55" t="s">
        <v>130</v>
      </c>
      <c r="N679" s="55" t="s">
        <v>130</v>
      </c>
      <c r="O679" s="55" t="s">
        <v>130</v>
      </c>
      <c r="P679" s="55" t="s">
        <v>175</v>
      </c>
      <c r="Y679" s="22"/>
      <c r="Z679" s="22"/>
      <c r="AA679" s="22"/>
      <c r="AB679" s="2"/>
      <c r="AD679" s="24"/>
      <c r="AE679" s="24"/>
      <c r="AF679" s="24"/>
      <c r="AG679" s="24"/>
      <c r="AH679" s="24"/>
      <c r="AI679" s="24"/>
      <c r="AJ679" s="24"/>
      <c r="AK679" s="24"/>
      <c r="AL679" s="24"/>
      <c r="AM679" s="24"/>
      <c r="AN679" s="24"/>
    </row>
    <row r="680" spans="1:40" ht="13" x14ac:dyDescent="0.3">
      <c r="A680" t="s">
        <v>133</v>
      </c>
      <c r="B680" s="5">
        <v>1.1599999999999999</v>
      </c>
      <c r="C680" s="5">
        <f t="shared" si="11"/>
        <v>41.16</v>
      </c>
      <c r="D680" t="s">
        <v>130</v>
      </c>
      <c r="E680" t="s">
        <v>130</v>
      </c>
      <c r="F680" s="55">
        <v>3.5000000000000003E-2</v>
      </c>
      <c r="G680" s="55">
        <v>3.5000000000000003E-2</v>
      </c>
      <c r="H680" s="55">
        <v>6.9000000000000006E-2</v>
      </c>
      <c r="I680" s="55" t="s">
        <v>130</v>
      </c>
      <c r="J680" s="55" t="s">
        <v>130</v>
      </c>
      <c r="K680" s="55" t="s">
        <v>130</v>
      </c>
      <c r="L680" s="55" t="s">
        <v>130</v>
      </c>
      <c r="M680" s="55" t="s">
        <v>130</v>
      </c>
      <c r="N680" s="55" t="s">
        <v>130</v>
      </c>
      <c r="O680" s="55" t="s">
        <v>130</v>
      </c>
      <c r="P680" s="55" t="s">
        <v>175</v>
      </c>
      <c r="Y680" s="22"/>
      <c r="Z680" s="22"/>
      <c r="AA680" s="22"/>
      <c r="AB680" s="2"/>
      <c r="AD680" s="24"/>
      <c r="AE680" s="24"/>
      <c r="AF680" s="24"/>
      <c r="AG680" s="24"/>
      <c r="AH680" s="24"/>
      <c r="AI680" s="24"/>
      <c r="AJ680" s="24"/>
      <c r="AK680" s="24"/>
      <c r="AL680" s="24"/>
      <c r="AM680" s="24"/>
      <c r="AN680" s="24"/>
    </row>
    <row r="681" spans="1:40" ht="13" x14ac:dyDescent="0.3">
      <c r="A681" t="s">
        <v>133</v>
      </c>
      <c r="B681" s="5">
        <v>1.17</v>
      </c>
      <c r="C681" s="5">
        <f t="shared" ref="C681:C744" si="12">VALUE(SUBSTITUTE(4&amp;B681," ",""))</f>
        <v>41.17</v>
      </c>
      <c r="D681" t="s">
        <v>130</v>
      </c>
      <c r="E681" t="s">
        <v>130</v>
      </c>
      <c r="F681" s="55">
        <v>3.5000000000000003E-2</v>
      </c>
      <c r="G681" s="55">
        <v>3.5000000000000003E-2</v>
      </c>
      <c r="H681" s="55">
        <v>6.9000000000000006E-2</v>
      </c>
      <c r="I681" s="55" t="s">
        <v>130</v>
      </c>
      <c r="J681" s="55" t="s">
        <v>130</v>
      </c>
      <c r="K681" s="55" t="s">
        <v>130</v>
      </c>
      <c r="L681" s="55" t="s">
        <v>130</v>
      </c>
      <c r="M681" s="55" t="s">
        <v>130</v>
      </c>
      <c r="N681" s="55" t="s">
        <v>130</v>
      </c>
      <c r="O681" s="55" t="s">
        <v>130</v>
      </c>
      <c r="P681" s="55" t="s">
        <v>175</v>
      </c>
      <c r="Y681" s="22"/>
      <c r="Z681" s="22"/>
      <c r="AA681" s="22"/>
      <c r="AB681" s="2"/>
      <c r="AD681" s="24"/>
      <c r="AE681" s="24"/>
      <c r="AF681" s="24"/>
      <c r="AG681" s="24"/>
      <c r="AH681" s="24"/>
      <c r="AI681" s="24"/>
      <c r="AJ681" s="24"/>
      <c r="AK681" s="24"/>
      <c r="AL681" s="24"/>
      <c r="AM681" s="24"/>
      <c r="AN681" s="24"/>
    </row>
    <row r="682" spans="1:40" ht="13" x14ac:dyDescent="0.3">
      <c r="A682" t="s">
        <v>133</v>
      </c>
      <c r="B682" s="5">
        <v>1.18</v>
      </c>
      <c r="C682" s="5">
        <f t="shared" si="12"/>
        <v>41.18</v>
      </c>
      <c r="D682" t="s">
        <v>130</v>
      </c>
      <c r="E682" t="s">
        <v>130</v>
      </c>
      <c r="F682" s="55">
        <v>3.5000000000000003E-2</v>
      </c>
      <c r="G682" s="55">
        <v>3.5000000000000003E-2</v>
      </c>
      <c r="H682" s="55">
        <v>6.9000000000000006E-2</v>
      </c>
      <c r="I682" s="55" t="s">
        <v>130</v>
      </c>
      <c r="J682" s="55" t="s">
        <v>130</v>
      </c>
      <c r="K682" s="55" t="s">
        <v>130</v>
      </c>
      <c r="L682" s="55" t="s">
        <v>130</v>
      </c>
      <c r="M682" s="55" t="s">
        <v>130</v>
      </c>
      <c r="N682" s="55" t="s">
        <v>130</v>
      </c>
      <c r="O682" s="55" t="s">
        <v>130</v>
      </c>
      <c r="P682" s="55" t="s">
        <v>175</v>
      </c>
      <c r="Y682" s="22"/>
      <c r="Z682" s="22"/>
      <c r="AA682" s="22"/>
      <c r="AB682" s="2"/>
      <c r="AD682" s="24"/>
      <c r="AE682" s="24"/>
      <c r="AF682" s="24"/>
      <c r="AG682" s="24"/>
      <c r="AH682" s="24"/>
      <c r="AI682" s="24"/>
      <c r="AJ682" s="24"/>
      <c r="AK682" s="24"/>
      <c r="AL682" s="24"/>
      <c r="AM682" s="24"/>
      <c r="AN682" s="24"/>
    </row>
    <row r="683" spans="1:40" ht="13" x14ac:dyDescent="0.3">
      <c r="A683" t="s">
        <v>133</v>
      </c>
      <c r="B683" s="5">
        <v>1.19</v>
      </c>
      <c r="C683" s="5">
        <f t="shared" si="12"/>
        <v>41.19</v>
      </c>
      <c r="D683" t="s">
        <v>130</v>
      </c>
      <c r="E683" t="s">
        <v>130</v>
      </c>
      <c r="F683" s="55">
        <v>3.5000000000000003E-2</v>
      </c>
      <c r="G683" s="55">
        <v>3.5000000000000003E-2</v>
      </c>
      <c r="H683" s="55">
        <v>6.9000000000000006E-2</v>
      </c>
      <c r="I683" s="55" t="s">
        <v>130</v>
      </c>
      <c r="J683" s="55" t="s">
        <v>130</v>
      </c>
      <c r="K683" s="55" t="s">
        <v>130</v>
      </c>
      <c r="L683" s="55" t="s">
        <v>130</v>
      </c>
      <c r="M683" s="55" t="s">
        <v>130</v>
      </c>
      <c r="N683" s="55" t="s">
        <v>130</v>
      </c>
      <c r="O683" s="55" t="s">
        <v>130</v>
      </c>
      <c r="P683" s="55" t="s">
        <v>175</v>
      </c>
      <c r="Y683" s="22"/>
      <c r="Z683" s="22"/>
      <c r="AA683" s="22"/>
      <c r="AB683" s="2"/>
      <c r="AD683" s="24"/>
      <c r="AE683" s="24"/>
      <c r="AF683" s="24"/>
      <c r="AG683" s="24"/>
      <c r="AH683" s="24"/>
      <c r="AI683" s="24"/>
      <c r="AJ683" s="24"/>
      <c r="AK683" s="24"/>
      <c r="AL683" s="24"/>
      <c r="AM683" s="24"/>
      <c r="AN683" s="24"/>
    </row>
    <row r="684" spans="1:40" ht="13" x14ac:dyDescent="0.3">
      <c r="A684" t="s">
        <v>133</v>
      </c>
      <c r="B684" s="5">
        <v>1.2</v>
      </c>
      <c r="C684" s="5">
        <f t="shared" si="12"/>
        <v>41.2</v>
      </c>
      <c r="D684" t="s">
        <v>130</v>
      </c>
      <c r="E684" t="s">
        <v>130</v>
      </c>
      <c r="F684" s="55">
        <v>3.5000000000000003E-2</v>
      </c>
      <c r="G684" s="55">
        <v>3.5000000000000003E-2</v>
      </c>
      <c r="H684" s="55">
        <v>6.9000000000000006E-2</v>
      </c>
      <c r="I684" s="55" t="s">
        <v>130</v>
      </c>
      <c r="J684" s="55" t="s">
        <v>130</v>
      </c>
      <c r="K684" s="55" t="s">
        <v>130</v>
      </c>
      <c r="L684" s="55" t="s">
        <v>130</v>
      </c>
      <c r="M684" s="55" t="s">
        <v>130</v>
      </c>
      <c r="N684" s="55" t="s">
        <v>130</v>
      </c>
      <c r="O684" s="55" t="s">
        <v>130</v>
      </c>
      <c r="P684" s="55" t="s">
        <v>175</v>
      </c>
      <c r="Y684" s="22"/>
      <c r="Z684" s="22"/>
      <c r="AA684" s="22"/>
      <c r="AB684" s="2"/>
      <c r="AD684" s="24"/>
      <c r="AE684" s="24"/>
      <c r="AF684" s="24"/>
      <c r="AG684" s="24"/>
      <c r="AH684" s="24"/>
      <c r="AI684" s="24"/>
      <c r="AJ684" s="24"/>
      <c r="AK684" s="24"/>
      <c r="AL684" s="24"/>
      <c r="AM684" s="24"/>
      <c r="AN684" s="24"/>
    </row>
    <row r="685" spans="1:40" ht="13" x14ac:dyDescent="0.3">
      <c r="A685" t="s">
        <v>133</v>
      </c>
      <c r="B685" s="5">
        <v>1.21</v>
      </c>
      <c r="C685" s="5">
        <f t="shared" si="12"/>
        <v>41.21</v>
      </c>
      <c r="D685" t="s">
        <v>130</v>
      </c>
      <c r="E685" t="s">
        <v>130</v>
      </c>
      <c r="F685" s="55">
        <v>3.5000000000000003E-2</v>
      </c>
      <c r="G685" s="55">
        <v>3.5000000000000003E-2</v>
      </c>
      <c r="H685" s="55">
        <v>6.9000000000000006E-2</v>
      </c>
      <c r="I685" s="55" t="s">
        <v>130</v>
      </c>
      <c r="J685" s="55" t="s">
        <v>130</v>
      </c>
      <c r="K685" s="55" t="s">
        <v>130</v>
      </c>
      <c r="L685" s="55" t="s">
        <v>130</v>
      </c>
      <c r="M685" s="55" t="s">
        <v>130</v>
      </c>
      <c r="N685" s="55" t="s">
        <v>130</v>
      </c>
      <c r="O685" s="55" t="s">
        <v>130</v>
      </c>
      <c r="P685" s="55" t="s">
        <v>175</v>
      </c>
      <c r="Y685" s="22"/>
      <c r="Z685" s="22"/>
      <c r="AA685" s="22"/>
      <c r="AB685" s="2"/>
      <c r="AD685" s="24"/>
      <c r="AE685" s="24"/>
      <c r="AF685" s="24"/>
      <c r="AG685" s="24"/>
      <c r="AH685" s="24"/>
      <c r="AI685" s="24"/>
      <c r="AJ685" s="24"/>
      <c r="AK685" s="24"/>
      <c r="AL685" s="24"/>
      <c r="AM685" s="24"/>
      <c r="AN685" s="24"/>
    </row>
    <row r="686" spans="1:40" ht="13" x14ac:dyDescent="0.3">
      <c r="A686" t="s">
        <v>133</v>
      </c>
      <c r="B686" s="5">
        <v>1.22</v>
      </c>
      <c r="C686" s="5">
        <f t="shared" si="12"/>
        <v>41.22</v>
      </c>
      <c r="D686" t="s">
        <v>130</v>
      </c>
      <c r="E686" t="s">
        <v>130</v>
      </c>
      <c r="F686" s="55">
        <v>3.5000000000000003E-2</v>
      </c>
      <c r="G686" s="55">
        <v>3.5000000000000003E-2</v>
      </c>
      <c r="H686" s="55">
        <v>6.9000000000000006E-2</v>
      </c>
      <c r="I686" s="55" t="s">
        <v>130</v>
      </c>
      <c r="J686" s="55" t="s">
        <v>130</v>
      </c>
      <c r="K686" s="55" t="s">
        <v>130</v>
      </c>
      <c r="L686" s="55" t="s">
        <v>130</v>
      </c>
      <c r="M686" s="55" t="s">
        <v>130</v>
      </c>
      <c r="N686" s="55" t="s">
        <v>130</v>
      </c>
      <c r="O686" s="55" t="s">
        <v>130</v>
      </c>
      <c r="P686" s="55" t="s">
        <v>175</v>
      </c>
      <c r="Y686" s="22"/>
      <c r="Z686" s="22"/>
      <c r="AA686" s="22"/>
      <c r="AB686" s="2"/>
      <c r="AD686" s="24"/>
      <c r="AE686" s="24"/>
      <c r="AF686" s="24"/>
      <c r="AG686" s="24"/>
      <c r="AH686" s="24"/>
      <c r="AI686" s="24"/>
      <c r="AJ686" s="24"/>
      <c r="AK686" s="24"/>
      <c r="AL686" s="24"/>
      <c r="AM686" s="24"/>
      <c r="AN686" s="24"/>
    </row>
    <row r="687" spans="1:40" ht="13" x14ac:dyDescent="0.3">
      <c r="A687" t="s">
        <v>133</v>
      </c>
      <c r="B687" s="5">
        <v>1.23</v>
      </c>
      <c r="C687" s="5">
        <f t="shared" si="12"/>
        <v>41.23</v>
      </c>
      <c r="D687" t="s">
        <v>130</v>
      </c>
      <c r="E687" t="s">
        <v>130</v>
      </c>
      <c r="F687" s="55">
        <v>3.5000000000000003E-2</v>
      </c>
      <c r="G687" s="55">
        <v>3.5000000000000003E-2</v>
      </c>
      <c r="H687" s="55">
        <v>6.9000000000000006E-2</v>
      </c>
      <c r="I687" s="55" t="s">
        <v>130</v>
      </c>
      <c r="J687" s="55" t="s">
        <v>130</v>
      </c>
      <c r="K687" s="55" t="s">
        <v>130</v>
      </c>
      <c r="L687" s="55" t="s">
        <v>130</v>
      </c>
      <c r="M687" s="55" t="s">
        <v>130</v>
      </c>
      <c r="N687" s="55" t="s">
        <v>130</v>
      </c>
      <c r="O687" s="55" t="s">
        <v>130</v>
      </c>
      <c r="P687" s="55" t="s">
        <v>175</v>
      </c>
      <c r="Y687" s="22"/>
      <c r="Z687" s="22"/>
      <c r="AA687" s="22"/>
      <c r="AB687" s="2"/>
      <c r="AD687" s="24"/>
      <c r="AE687" s="24"/>
      <c r="AF687" s="24"/>
      <c r="AG687" s="24"/>
      <c r="AH687" s="24"/>
      <c r="AI687" s="24"/>
      <c r="AJ687" s="24"/>
      <c r="AK687" s="24"/>
      <c r="AL687" s="24"/>
      <c r="AM687" s="24"/>
      <c r="AN687" s="24"/>
    </row>
    <row r="688" spans="1:40" ht="13" x14ac:dyDescent="0.3">
      <c r="A688" t="s">
        <v>133</v>
      </c>
      <c r="B688" s="5">
        <v>1.24</v>
      </c>
      <c r="C688" s="5">
        <f t="shared" si="12"/>
        <v>41.24</v>
      </c>
      <c r="D688" t="s">
        <v>130</v>
      </c>
      <c r="E688" t="s">
        <v>130</v>
      </c>
      <c r="F688" s="55">
        <v>3.5000000000000003E-2</v>
      </c>
      <c r="G688" s="55">
        <v>3.5000000000000003E-2</v>
      </c>
      <c r="H688" s="55">
        <v>6.9000000000000006E-2</v>
      </c>
      <c r="I688" s="55" t="s">
        <v>130</v>
      </c>
      <c r="J688" s="55" t="s">
        <v>130</v>
      </c>
      <c r="K688" s="55" t="s">
        <v>130</v>
      </c>
      <c r="L688" s="55" t="s">
        <v>130</v>
      </c>
      <c r="M688" s="55" t="s">
        <v>130</v>
      </c>
      <c r="N688" s="55" t="s">
        <v>130</v>
      </c>
      <c r="O688" s="55" t="s">
        <v>130</v>
      </c>
      <c r="P688" s="55" t="s">
        <v>175</v>
      </c>
      <c r="Y688" s="22"/>
      <c r="Z688" s="22"/>
      <c r="AA688" s="22"/>
      <c r="AB688" s="2"/>
      <c r="AD688" s="24"/>
      <c r="AE688" s="24"/>
      <c r="AF688" s="24"/>
      <c r="AG688" s="24"/>
      <c r="AH688" s="24"/>
      <c r="AI688" s="24"/>
      <c r="AJ688" s="24"/>
      <c r="AK688" s="24"/>
      <c r="AL688" s="24"/>
      <c r="AM688" s="24"/>
      <c r="AN688" s="24"/>
    </row>
    <row r="689" spans="1:40" ht="13" x14ac:dyDescent="0.3">
      <c r="A689" t="s">
        <v>133</v>
      </c>
      <c r="B689" s="5">
        <v>1.25</v>
      </c>
      <c r="C689" s="5">
        <f t="shared" si="12"/>
        <v>41.25</v>
      </c>
      <c r="D689" t="s">
        <v>130</v>
      </c>
      <c r="E689" t="s">
        <v>130</v>
      </c>
      <c r="F689" s="55">
        <v>3.5000000000000003E-2</v>
      </c>
      <c r="G689" s="55">
        <v>3.5000000000000003E-2</v>
      </c>
      <c r="H689" s="55">
        <v>6.9000000000000006E-2</v>
      </c>
      <c r="I689" s="55" t="s">
        <v>130</v>
      </c>
      <c r="J689" s="55" t="s">
        <v>130</v>
      </c>
      <c r="K689" s="55" t="s">
        <v>130</v>
      </c>
      <c r="L689" s="55" t="s">
        <v>130</v>
      </c>
      <c r="M689" s="55" t="s">
        <v>130</v>
      </c>
      <c r="N689" s="55" t="s">
        <v>130</v>
      </c>
      <c r="O689" s="55" t="s">
        <v>130</v>
      </c>
      <c r="P689" s="55" t="s">
        <v>175</v>
      </c>
      <c r="Y689" s="22"/>
      <c r="Z689" s="22"/>
      <c r="AA689" s="22"/>
      <c r="AB689" s="2"/>
      <c r="AD689" s="24"/>
      <c r="AE689" s="24"/>
      <c r="AF689" s="24"/>
      <c r="AG689" s="24"/>
      <c r="AH689" s="24"/>
      <c r="AI689" s="24"/>
      <c r="AJ689" s="24"/>
      <c r="AK689" s="24"/>
      <c r="AL689" s="24"/>
      <c r="AM689" s="24"/>
      <c r="AN689" s="24"/>
    </row>
    <row r="690" spans="1:40" ht="13" x14ac:dyDescent="0.3">
      <c r="A690" t="s">
        <v>133</v>
      </c>
      <c r="B690" s="5">
        <v>1.26</v>
      </c>
      <c r="C690" s="5">
        <f t="shared" si="12"/>
        <v>41.26</v>
      </c>
      <c r="D690" t="s">
        <v>130</v>
      </c>
      <c r="E690" t="s">
        <v>130</v>
      </c>
      <c r="F690" s="55">
        <v>3.5000000000000003E-2</v>
      </c>
      <c r="G690" s="55">
        <v>3.5000000000000003E-2</v>
      </c>
      <c r="H690" s="55">
        <v>6.9000000000000006E-2</v>
      </c>
      <c r="I690" s="55" t="s">
        <v>130</v>
      </c>
      <c r="J690" s="55" t="s">
        <v>130</v>
      </c>
      <c r="K690" s="55" t="s">
        <v>130</v>
      </c>
      <c r="L690" s="55" t="s">
        <v>130</v>
      </c>
      <c r="M690" s="55" t="s">
        <v>130</v>
      </c>
      <c r="N690" s="55" t="s">
        <v>130</v>
      </c>
      <c r="O690" s="55" t="s">
        <v>130</v>
      </c>
      <c r="P690" s="55" t="s">
        <v>175</v>
      </c>
      <c r="Y690" s="22"/>
      <c r="Z690" s="22"/>
      <c r="AA690" s="22"/>
      <c r="AB690" s="2"/>
      <c r="AD690" s="24"/>
      <c r="AE690" s="24"/>
      <c r="AF690" s="24"/>
      <c r="AG690" s="24"/>
      <c r="AH690" s="24"/>
      <c r="AI690" s="24"/>
      <c r="AJ690" s="24"/>
      <c r="AK690" s="24"/>
      <c r="AL690" s="24"/>
      <c r="AM690" s="24"/>
      <c r="AN690" s="24"/>
    </row>
    <row r="691" spans="1:40" ht="13" x14ac:dyDescent="0.3">
      <c r="A691" t="s">
        <v>133</v>
      </c>
      <c r="B691" s="5">
        <v>1.27</v>
      </c>
      <c r="C691" s="5">
        <f t="shared" si="12"/>
        <v>41.27</v>
      </c>
      <c r="D691" t="s">
        <v>130</v>
      </c>
      <c r="E691" t="s">
        <v>130</v>
      </c>
      <c r="F691" s="55">
        <v>3.5000000000000003E-2</v>
      </c>
      <c r="G691" s="55">
        <v>3.5000000000000003E-2</v>
      </c>
      <c r="H691" s="55">
        <v>6.9000000000000006E-2</v>
      </c>
      <c r="I691" s="55" t="s">
        <v>130</v>
      </c>
      <c r="J691" s="55" t="s">
        <v>130</v>
      </c>
      <c r="K691" s="55" t="s">
        <v>130</v>
      </c>
      <c r="L691" s="55" t="s">
        <v>130</v>
      </c>
      <c r="M691" s="55" t="s">
        <v>130</v>
      </c>
      <c r="N691" s="55" t="s">
        <v>130</v>
      </c>
      <c r="O691" s="55" t="s">
        <v>130</v>
      </c>
      <c r="P691" s="55" t="s">
        <v>175</v>
      </c>
      <c r="Y691" s="22"/>
      <c r="Z691" s="22"/>
      <c r="AA691" s="22"/>
      <c r="AB691" s="2"/>
      <c r="AD691" s="24"/>
      <c r="AE691" s="24"/>
      <c r="AF691" s="24"/>
      <c r="AG691" s="24"/>
      <c r="AH691" s="24"/>
      <c r="AI691" s="24"/>
      <c r="AJ691" s="24"/>
      <c r="AK691" s="24"/>
      <c r="AL691" s="24"/>
      <c r="AM691" s="24"/>
      <c r="AN691" s="24"/>
    </row>
    <row r="692" spans="1:40" ht="13" x14ac:dyDescent="0.3">
      <c r="A692" t="s">
        <v>133</v>
      </c>
      <c r="B692" s="5">
        <v>1.28</v>
      </c>
      <c r="C692" s="5">
        <f t="shared" si="12"/>
        <v>41.28</v>
      </c>
      <c r="D692" t="s">
        <v>130</v>
      </c>
      <c r="E692" t="s">
        <v>130</v>
      </c>
      <c r="F692" s="55">
        <v>3.5000000000000003E-2</v>
      </c>
      <c r="G692" s="55">
        <v>3.5000000000000003E-2</v>
      </c>
      <c r="H692" s="55">
        <v>6.9000000000000006E-2</v>
      </c>
      <c r="I692" s="55" t="s">
        <v>130</v>
      </c>
      <c r="J692" s="55" t="s">
        <v>130</v>
      </c>
      <c r="K692" s="55" t="s">
        <v>130</v>
      </c>
      <c r="L692" s="55" t="s">
        <v>130</v>
      </c>
      <c r="M692" s="55" t="s">
        <v>130</v>
      </c>
      <c r="N692" s="55" t="s">
        <v>130</v>
      </c>
      <c r="O692" s="55" t="s">
        <v>130</v>
      </c>
      <c r="P692" s="55" t="s">
        <v>175</v>
      </c>
      <c r="Y692" s="22"/>
      <c r="Z692" s="22"/>
      <c r="AA692" s="22"/>
      <c r="AB692" s="2"/>
      <c r="AD692" s="24"/>
      <c r="AE692" s="24"/>
      <c r="AF692" s="24"/>
      <c r="AG692" s="24"/>
      <c r="AH692" s="24"/>
      <c r="AI692" s="24"/>
      <c r="AJ692" s="24"/>
      <c r="AK692" s="24"/>
      <c r="AL692" s="24"/>
      <c r="AM692" s="24"/>
      <c r="AN692" s="24"/>
    </row>
    <row r="693" spans="1:40" ht="13" x14ac:dyDescent="0.3">
      <c r="A693" t="s">
        <v>133</v>
      </c>
      <c r="B693" s="5">
        <v>1.29</v>
      </c>
      <c r="C693" s="5">
        <f t="shared" si="12"/>
        <v>41.29</v>
      </c>
      <c r="D693" t="s">
        <v>130</v>
      </c>
      <c r="E693" t="s">
        <v>130</v>
      </c>
      <c r="F693" s="55">
        <v>3.5000000000000003E-2</v>
      </c>
      <c r="G693" s="55">
        <v>3.5000000000000003E-2</v>
      </c>
      <c r="H693" s="55">
        <v>6.9000000000000006E-2</v>
      </c>
      <c r="I693" s="55" t="s">
        <v>130</v>
      </c>
      <c r="J693" s="55" t="s">
        <v>130</v>
      </c>
      <c r="K693" s="55" t="s">
        <v>130</v>
      </c>
      <c r="L693" s="55" t="s">
        <v>130</v>
      </c>
      <c r="M693" s="55" t="s">
        <v>130</v>
      </c>
      <c r="N693" s="55" t="s">
        <v>130</v>
      </c>
      <c r="O693" s="55" t="s">
        <v>130</v>
      </c>
      <c r="P693" s="55" t="s">
        <v>175</v>
      </c>
      <c r="Y693" s="22"/>
      <c r="Z693" s="22"/>
      <c r="AA693" s="22"/>
      <c r="AB693" s="2"/>
      <c r="AD693" s="24"/>
      <c r="AE693" s="24"/>
      <c r="AF693" s="24"/>
      <c r="AG693" s="24"/>
      <c r="AH693" s="24"/>
      <c r="AI693" s="24"/>
      <c r="AJ693" s="24"/>
      <c r="AK693" s="24"/>
      <c r="AL693" s="24"/>
      <c r="AM693" s="24"/>
      <c r="AN693" s="24"/>
    </row>
    <row r="694" spans="1:40" ht="13" x14ac:dyDescent="0.3">
      <c r="A694" t="s">
        <v>133</v>
      </c>
      <c r="B694" s="5">
        <v>1.3</v>
      </c>
      <c r="C694" s="5">
        <f t="shared" si="12"/>
        <v>41.3</v>
      </c>
      <c r="D694" t="s">
        <v>130</v>
      </c>
      <c r="E694" t="s">
        <v>130</v>
      </c>
      <c r="F694" s="55">
        <v>3.5000000000000003E-2</v>
      </c>
      <c r="G694" s="55">
        <v>3.5000000000000003E-2</v>
      </c>
      <c r="H694" s="55">
        <v>6.9000000000000006E-2</v>
      </c>
      <c r="I694" s="55" t="s">
        <v>130</v>
      </c>
      <c r="J694" s="55" t="s">
        <v>130</v>
      </c>
      <c r="K694" s="55" t="s">
        <v>130</v>
      </c>
      <c r="L694" s="55" t="s">
        <v>130</v>
      </c>
      <c r="M694" s="55" t="s">
        <v>130</v>
      </c>
      <c r="N694" s="55" t="s">
        <v>130</v>
      </c>
      <c r="O694" s="55" t="s">
        <v>130</v>
      </c>
      <c r="P694" s="55" t="s">
        <v>175</v>
      </c>
      <c r="Y694" s="22"/>
      <c r="Z694" s="22"/>
      <c r="AA694" s="22"/>
      <c r="AB694" s="2"/>
      <c r="AD694" s="24"/>
      <c r="AE694" s="24"/>
      <c r="AF694" s="24"/>
      <c r="AG694" s="24"/>
      <c r="AH694" s="24"/>
      <c r="AI694" s="24"/>
      <c r="AJ694" s="24"/>
      <c r="AK694" s="24"/>
      <c r="AL694" s="24"/>
      <c r="AM694" s="24"/>
      <c r="AN694" s="24"/>
    </row>
    <row r="695" spans="1:40" ht="13" x14ac:dyDescent="0.3">
      <c r="A695" t="s">
        <v>133</v>
      </c>
      <c r="B695" s="5">
        <v>1.31</v>
      </c>
      <c r="C695" s="5">
        <f t="shared" si="12"/>
        <v>41.31</v>
      </c>
      <c r="D695" t="s">
        <v>130</v>
      </c>
      <c r="E695" t="s">
        <v>130</v>
      </c>
      <c r="F695" s="55">
        <v>3.5000000000000003E-2</v>
      </c>
      <c r="G695" s="55">
        <v>3.5000000000000003E-2</v>
      </c>
      <c r="H695" s="55">
        <v>6.9000000000000006E-2</v>
      </c>
      <c r="I695" s="55" t="s">
        <v>130</v>
      </c>
      <c r="J695" s="55" t="s">
        <v>130</v>
      </c>
      <c r="K695" s="55" t="s">
        <v>130</v>
      </c>
      <c r="L695" s="55" t="s">
        <v>130</v>
      </c>
      <c r="M695" s="55" t="s">
        <v>130</v>
      </c>
      <c r="N695" s="55" t="s">
        <v>130</v>
      </c>
      <c r="O695" s="55" t="s">
        <v>130</v>
      </c>
      <c r="P695" s="55" t="s">
        <v>175</v>
      </c>
      <c r="Y695" s="22"/>
      <c r="Z695" s="22"/>
      <c r="AA695" s="22"/>
      <c r="AB695" s="2"/>
      <c r="AD695" s="24"/>
      <c r="AE695" s="24"/>
      <c r="AF695" s="24"/>
      <c r="AG695" s="24"/>
      <c r="AH695" s="24"/>
      <c r="AI695" s="24"/>
      <c r="AJ695" s="24"/>
      <c r="AK695" s="24"/>
      <c r="AL695" s="24"/>
      <c r="AM695" s="24"/>
      <c r="AN695" s="24"/>
    </row>
    <row r="696" spans="1:40" ht="13" x14ac:dyDescent="0.3">
      <c r="A696" t="s">
        <v>133</v>
      </c>
      <c r="B696" s="5">
        <v>1.32</v>
      </c>
      <c r="C696" s="5">
        <f t="shared" si="12"/>
        <v>41.32</v>
      </c>
      <c r="D696" t="s">
        <v>130</v>
      </c>
      <c r="E696" t="s">
        <v>130</v>
      </c>
      <c r="F696" s="55">
        <v>3.5000000000000003E-2</v>
      </c>
      <c r="G696" s="55">
        <v>3.5000000000000003E-2</v>
      </c>
      <c r="H696" s="55">
        <v>6.9000000000000006E-2</v>
      </c>
      <c r="I696" s="55" t="s">
        <v>130</v>
      </c>
      <c r="J696" s="55" t="s">
        <v>130</v>
      </c>
      <c r="K696" s="55" t="s">
        <v>130</v>
      </c>
      <c r="L696" s="55" t="s">
        <v>130</v>
      </c>
      <c r="M696" s="55" t="s">
        <v>130</v>
      </c>
      <c r="N696" s="55" t="s">
        <v>130</v>
      </c>
      <c r="O696" s="55" t="s">
        <v>130</v>
      </c>
      <c r="P696" s="55" t="s">
        <v>175</v>
      </c>
      <c r="Y696" s="22"/>
      <c r="Z696" s="22"/>
      <c r="AA696" s="22"/>
      <c r="AB696" s="2"/>
      <c r="AD696" s="24"/>
      <c r="AE696" s="24"/>
      <c r="AF696" s="24"/>
      <c r="AG696" s="24"/>
      <c r="AH696" s="24"/>
      <c r="AI696" s="24"/>
      <c r="AJ696" s="24"/>
      <c r="AK696" s="24"/>
      <c r="AL696" s="24"/>
      <c r="AM696" s="24"/>
      <c r="AN696" s="24"/>
    </row>
    <row r="697" spans="1:40" ht="13" x14ac:dyDescent="0.3">
      <c r="A697" t="s">
        <v>133</v>
      </c>
      <c r="B697" s="5">
        <v>1.33</v>
      </c>
      <c r="C697" s="5">
        <f t="shared" si="12"/>
        <v>41.33</v>
      </c>
      <c r="D697" t="s">
        <v>130</v>
      </c>
      <c r="E697" t="s">
        <v>130</v>
      </c>
      <c r="F697" s="55">
        <v>3.5000000000000003E-2</v>
      </c>
      <c r="G697" s="55">
        <v>3.5000000000000003E-2</v>
      </c>
      <c r="H697" s="55">
        <v>6.9000000000000006E-2</v>
      </c>
      <c r="I697" s="55" t="s">
        <v>130</v>
      </c>
      <c r="J697" s="55" t="s">
        <v>130</v>
      </c>
      <c r="K697" s="55" t="s">
        <v>130</v>
      </c>
      <c r="L697" s="55" t="s">
        <v>130</v>
      </c>
      <c r="M697" s="55" t="s">
        <v>130</v>
      </c>
      <c r="N697" s="55" t="s">
        <v>130</v>
      </c>
      <c r="O697" s="55" t="s">
        <v>130</v>
      </c>
      <c r="P697" s="55" t="s">
        <v>175</v>
      </c>
      <c r="Y697" s="22"/>
      <c r="Z697" s="22"/>
      <c r="AA697" s="22"/>
      <c r="AB697" s="2"/>
      <c r="AD697" s="24"/>
      <c r="AE697" s="24"/>
      <c r="AF697" s="24"/>
      <c r="AG697" s="24"/>
      <c r="AH697" s="24"/>
      <c r="AI697" s="24"/>
      <c r="AJ697" s="24"/>
      <c r="AK697" s="24"/>
      <c r="AL697" s="24"/>
      <c r="AM697" s="24"/>
      <c r="AN697" s="24"/>
    </row>
    <row r="698" spans="1:40" ht="13" x14ac:dyDescent="0.3">
      <c r="A698" t="s">
        <v>133</v>
      </c>
      <c r="B698" s="5">
        <v>1.34</v>
      </c>
      <c r="C698" s="5">
        <f t="shared" si="12"/>
        <v>41.34</v>
      </c>
      <c r="D698" t="s">
        <v>130</v>
      </c>
      <c r="E698" t="s">
        <v>130</v>
      </c>
      <c r="F698" s="55">
        <v>3.5000000000000003E-2</v>
      </c>
      <c r="G698" s="55">
        <v>3.5000000000000003E-2</v>
      </c>
      <c r="H698" s="55">
        <v>6.9000000000000006E-2</v>
      </c>
      <c r="I698" s="55" t="s">
        <v>130</v>
      </c>
      <c r="J698" s="55" t="s">
        <v>130</v>
      </c>
      <c r="K698" s="55" t="s">
        <v>130</v>
      </c>
      <c r="L698" s="55" t="s">
        <v>130</v>
      </c>
      <c r="M698" s="55" t="s">
        <v>130</v>
      </c>
      <c r="N698" s="55" t="s">
        <v>130</v>
      </c>
      <c r="O698" s="55" t="s">
        <v>130</v>
      </c>
      <c r="P698" s="55" t="s">
        <v>175</v>
      </c>
      <c r="Y698" s="22"/>
      <c r="Z698" s="22"/>
      <c r="AA698" s="22"/>
      <c r="AB698" s="2"/>
      <c r="AD698" s="24"/>
      <c r="AE698" s="24"/>
      <c r="AF698" s="24"/>
      <c r="AG698" s="24"/>
      <c r="AH698" s="24"/>
      <c r="AI698" s="24"/>
      <c r="AJ698" s="24"/>
      <c r="AK698" s="24"/>
      <c r="AL698" s="24"/>
      <c r="AM698" s="24"/>
      <c r="AN698" s="24"/>
    </row>
    <row r="699" spans="1:40" ht="13" x14ac:dyDescent="0.3">
      <c r="A699" t="s">
        <v>133</v>
      </c>
      <c r="B699" s="5">
        <v>1.35</v>
      </c>
      <c r="C699" s="5">
        <f t="shared" si="12"/>
        <v>41.35</v>
      </c>
      <c r="D699" t="s">
        <v>130</v>
      </c>
      <c r="E699" t="s">
        <v>130</v>
      </c>
      <c r="F699" s="55">
        <v>3.5000000000000003E-2</v>
      </c>
      <c r="G699" s="55">
        <v>3.5000000000000003E-2</v>
      </c>
      <c r="H699" s="55">
        <v>6.9000000000000006E-2</v>
      </c>
      <c r="I699" s="55" t="s">
        <v>130</v>
      </c>
      <c r="J699" s="55" t="s">
        <v>130</v>
      </c>
      <c r="K699" s="55" t="s">
        <v>130</v>
      </c>
      <c r="L699" s="55" t="s">
        <v>130</v>
      </c>
      <c r="M699" s="55" t="s">
        <v>130</v>
      </c>
      <c r="N699" s="55" t="s">
        <v>130</v>
      </c>
      <c r="O699" s="55" t="s">
        <v>130</v>
      </c>
      <c r="P699" s="55" t="s">
        <v>175</v>
      </c>
      <c r="Y699" s="22"/>
      <c r="Z699" s="22"/>
      <c r="AA699" s="22"/>
      <c r="AB699" s="2"/>
      <c r="AD699" s="24"/>
      <c r="AE699" s="24"/>
      <c r="AF699" s="24"/>
      <c r="AG699" s="24"/>
      <c r="AH699" s="24"/>
      <c r="AI699" s="24"/>
      <c r="AJ699" s="24"/>
      <c r="AK699" s="24"/>
      <c r="AL699" s="24"/>
      <c r="AM699" s="24"/>
      <c r="AN699" s="24"/>
    </row>
    <row r="700" spans="1:40" ht="13" x14ac:dyDescent="0.3">
      <c r="A700" t="s">
        <v>133</v>
      </c>
      <c r="B700" s="5">
        <v>1.36</v>
      </c>
      <c r="C700" s="5">
        <f t="shared" si="12"/>
        <v>41.36</v>
      </c>
      <c r="D700" t="s">
        <v>130</v>
      </c>
      <c r="E700" t="s">
        <v>130</v>
      </c>
      <c r="F700" s="55">
        <v>3.5000000000000003E-2</v>
      </c>
      <c r="G700" s="55">
        <v>3.5000000000000003E-2</v>
      </c>
      <c r="H700" s="55">
        <v>6.9000000000000006E-2</v>
      </c>
      <c r="I700" s="55" t="s">
        <v>130</v>
      </c>
      <c r="J700" s="55" t="s">
        <v>130</v>
      </c>
      <c r="K700" s="55" t="s">
        <v>130</v>
      </c>
      <c r="L700" s="55" t="s">
        <v>130</v>
      </c>
      <c r="M700" s="55" t="s">
        <v>130</v>
      </c>
      <c r="N700" s="55" t="s">
        <v>130</v>
      </c>
      <c r="O700" s="55" t="s">
        <v>130</v>
      </c>
      <c r="P700" s="55" t="s">
        <v>175</v>
      </c>
      <c r="Y700" s="22"/>
      <c r="Z700" s="22"/>
      <c r="AA700" s="22"/>
      <c r="AB700" s="2"/>
      <c r="AD700" s="24"/>
      <c r="AE700" s="24"/>
      <c r="AF700" s="24"/>
      <c r="AG700" s="24"/>
      <c r="AH700" s="24"/>
      <c r="AI700" s="24"/>
      <c r="AJ700" s="24"/>
      <c r="AK700" s="24"/>
      <c r="AL700" s="24"/>
      <c r="AM700" s="24"/>
      <c r="AN700" s="24"/>
    </row>
    <row r="701" spans="1:40" ht="13" x14ac:dyDescent="0.3">
      <c r="A701" t="s">
        <v>133</v>
      </c>
      <c r="B701" s="5">
        <v>1.37</v>
      </c>
      <c r="C701" s="5">
        <f t="shared" si="12"/>
        <v>41.37</v>
      </c>
      <c r="D701" t="s">
        <v>130</v>
      </c>
      <c r="E701" t="s">
        <v>130</v>
      </c>
      <c r="F701" s="55">
        <v>3.5000000000000003E-2</v>
      </c>
      <c r="G701" s="55">
        <v>3.5000000000000003E-2</v>
      </c>
      <c r="H701" s="55">
        <v>6.9000000000000006E-2</v>
      </c>
      <c r="I701" s="55" t="s">
        <v>130</v>
      </c>
      <c r="J701" s="55" t="s">
        <v>130</v>
      </c>
      <c r="K701" s="55" t="s">
        <v>130</v>
      </c>
      <c r="L701" s="55" t="s">
        <v>130</v>
      </c>
      <c r="M701" s="55" t="s">
        <v>130</v>
      </c>
      <c r="N701" s="55" t="s">
        <v>130</v>
      </c>
      <c r="O701" s="55" t="s">
        <v>130</v>
      </c>
      <c r="P701" s="55" t="s">
        <v>175</v>
      </c>
      <c r="Y701" s="22"/>
      <c r="Z701" s="22"/>
      <c r="AA701" s="22"/>
      <c r="AB701" s="2"/>
      <c r="AD701" s="24"/>
      <c r="AE701" s="24"/>
      <c r="AF701" s="24"/>
      <c r="AG701" s="24"/>
      <c r="AH701" s="24"/>
      <c r="AI701" s="24"/>
      <c r="AJ701" s="24"/>
      <c r="AK701" s="24"/>
      <c r="AL701" s="24"/>
      <c r="AM701" s="24"/>
      <c r="AN701" s="24"/>
    </row>
    <row r="702" spans="1:40" ht="13" x14ac:dyDescent="0.3">
      <c r="A702" t="s">
        <v>133</v>
      </c>
      <c r="B702" s="5">
        <v>1.38</v>
      </c>
      <c r="C702" s="5">
        <f t="shared" si="12"/>
        <v>41.38</v>
      </c>
      <c r="D702" t="s">
        <v>130</v>
      </c>
      <c r="E702" t="s">
        <v>130</v>
      </c>
      <c r="F702" s="55">
        <v>3.5000000000000003E-2</v>
      </c>
      <c r="G702" s="55">
        <v>3.5000000000000003E-2</v>
      </c>
      <c r="H702" s="55">
        <v>6.9000000000000006E-2</v>
      </c>
      <c r="I702" s="55" t="s">
        <v>130</v>
      </c>
      <c r="J702" s="55" t="s">
        <v>130</v>
      </c>
      <c r="K702" s="55" t="s">
        <v>130</v>
      </c>
      <c r="L702" s="55" t="s">
        <v>130</v>
      </c>
      <c r="M702" s="55" t="s">
        <v>130</v>
      </c>
      <c r="N702" s="55" t="s">
        <v>130</v>
      </c>
      <c r="O702" s="55" t="s">
        <v>130</v>
      </c>
      <c r="P702" s="55" t="s">
        <v>175</v>
      </c>
      <c r="Y702" s="22"/>
      <c r="Z702" s="22"/>
      <c r="AA702" s="22"/>
      <c r="AB702" s="2"/>
      <c r="AD702" s="24"/>
      <c r="AE702" s="24"/>
      <c r="AF702" s="24"/>
      <c r="AG702" s="24"/>
      <c r="AH702" s="24"/>
      <c r="AI702" s="24"/>
      <c r="AJ702" s="24"/>
      <c r="AK702" s="24"/>
      <c r="AL702" s="24"/>
      <c r="AM702" s="24"/>
      <c r="AN702" s="24"/>
    </row>
    <row r="703" spans="1:40" ht="13" x14ac:dyDescent="0.3">
      <c r="A703" t="s">
        <v>133</v>
      </c>
      <c r="B703" s="5">
        <v>1.39</v>
      </c>
      <c r="C703" s="5">
        <f t="shared" si="12"/>
        <v>41.39</v>
      </c>
      <c r="D703" t="s">
        <v>130</v>
      </c>
      <c r="E703" t="s">
        <v>130</v>
      </c>
      <c r="F703" s="55">
        <v>3.5000000000000003E-2</v>
      </c>
      <c r="G703" s="55">
        <v>3.5000000000000003E-2</v>
      </c>
      <c r="H703" s="55">
        <v>6.9000000000000006E-2</v>
      </c>
      <c r="I703" s="55" t="s">
        <v>130</v>
      </c>
      <c r="J703" s="55" t="s">
        <v>130</v>
      </c>
      <c r="K703" s="55" t="s">
        <v>130</v>
      </c>
      <c r="L703" s="55" t="s">
        <v>130</v>
      </c>
      <c r="M703" s="55" t="s">
        <v>130</v>
      </c>
      <c r="N703" s="55" t="s">
        <v>130</v>
      </c>
      <c r="O703" s="55" t="s">
        <v>130</v>
      </c>
      <c r="P703" s="55" t="s">
        <v>175</v>
      </c>
      <c r="Y703" s="22"/>
      <c r="Z703" s="22"/>
      <c r="AA703" s="22"/>
      <c r="AB703" s="2"/>
      <c r="AD703" s="24"/>
      <c r="AE703" s="24"/>
      <c r="AF703" s="24"/>
      <c r="AG703" s="24"/>
      <c r="AH703" s="24"/>
      <c r="AI703" s="24"/>
      <c r="AJ703" s="24"/>
      <c r="AK703" s="24"/>
      <c r="AL703" s="24"/>
      <c r="AM703" s="24"/>
      <c r="AN703" s="24"/>
    </row>
    <row r="704" spans="1:40" ht="13" x14ac:dyDescent="0.3">
      <c r="A704" t="s">
        <v>133</v>
      </c>
      <c r="B704" s="5">
        <v>1.4</v>
      </c>
      <c r="C704" s="5">
        <f t="shared" si="12"/>
        <v>41.4</v>
      </c>
      <c r="D704" t="s">
        <v>130</v>
      </c>
      <c r="E704" t="s">
        <v>130</v>
      </c>
      <c r="F704" s="55">
        <v>3.5000000000000003E-2</v>
      </c>
      <c r="G704" s="55">
        <v>3.5000000000000003E-2</v>
      </c>
      <c r="H704" s="55">
        <v>6.9000000000000006E-2</v>
      </c>
      <c r="I704" s="55" t="s">
        <v>130</v>
      </c>
      <c r="J704" s="55" t="s">
        <v>130</v>
      </c>
      <c r="K704" s="55" t="s">
        <v>130</v>
      </c>
      <c r="L704" s="55" t="s">
        <v>130</v>
      </c>
      <c r="M704" s="55" t="s">
        <v>130</v>
      </c>
      <c r="N704" s="55" t="s">
        <v>130</v>
      </c>
      <c r="O704" s="55" t="s">
        <v>130</v>
      </c>
      <c r="P704" s="55" t="s">
        <v>175</v>
      </c>
      <c r="Y704" s="22"/>
      <c r="Z704" s="22"/>
      <c r="AA704" s="22"/>
      <c r="AB704" s="2"/>
      <c r="AD704" s="24"/>
      <c r="AE704" s="24"/>
      <c r="AF704" s="24"/>
      <c r="AG704" s="24"/>
      <c r="AH704" s="24"/>
      <c r="AI704" s="24"/>
      <c r="AJ704" s="24"/>
      <c r="AK704" s="24"/>
      <c r="AL704" s="24"/>
      <c r="AM704" s="24"/>
      <c r="AN704" s="24"/>
    </row>
    <row r="705" spans="1:40" ht="13" x14ac:dyDescent="0.3">
      <c r="A705" t="s">
        <v>133</v>
      </c>
      <c r="B705" s="5">
        <v>1.41</v>
      </c>
      <c r="C705" s="5">
        <f t="shared" si="12"/>
        <v>41.41</v>
      </c>
      <c r="D705" t="s">
        <v>130</v>
      </c>
      <c r="E705" t="s">
        <v>130</v>
      </c>
      <c r="F705" s="55">
        <v>3.5000000000000003E-2</v>
      </c>
      <c r="G705" s="55">
        <v>3.5000000000000003E-2</v>
      </c>
      <c r="H705" s="55">
        <v>6.9000000000000006E-2</v>
      </c>
      <c r="I705" s="55" t="s">
        <v>130</v>
      </c>
      <c r="J705" s="55" t="s">
        <v>130</v>
      </c>
      <c r="K705" s="55" t="s">
        <v>130</v>
      </c>
      <c r="L705" s="55" t="s">
        <v>130</v>
      </c>
      <c r="M705" s="55" t="s">
        <v>130</v>
      </c>
      <c r="N705" s="55" t="s">
        <v>130</v>
      </c>
      <c r="O705" s="55" t="s">
        <v>130</v>
      </c>
      <c r="P705" s="55" t="s">
        <v>175</v>
      </c>
      <c r="Y705" s="22"/>
      <c r="Z705" s="22"/>
      <c r="AA705" s="22"/>
      <c r="AB705" s="2"/>
      <c r="AD705" s="24"/>
      <c r="AE705" s="24"/>
      <c r="AF705" s="24"/>
      <c r="AG705" s="24"/>
      <c r="AH705" s="24"/>
      <c r="AI705" s="24"/>
      <c r="AJ705" s="24"/>
      <c r="AK705" s="24"/>
      <c r="AL705" s="24"/>
      <c r="AM705" s="24"/>
      <c r="AN705" s="24"/>
    </row>
    <row r="706" spans="1:40" ht="13" x14ac:dyDescent="0.3">
      <c r="A706" t="s">
        <v>133</v>
      </c>
      <c r="B706" s="5">
        <v>1.42</v>
      </c>
      <c r="C706" s="5">
        <f t="shared" si="12"/>
        <v>41.42</v>
      </c>
      <c r="D706" t="s">
        <v>130</v>
      </c>
      <c r="E706" t="s">
        <v>130</v>
      </c>
      <c r="F706" s="55">
        <v>3.5000000000000003E-2</v>
      </c>
      <c r="G706" s="55">
        <v>3.5000000000000003E-2</v>
      </c>
      <c r="H706" s="55">
        <v>6.9000000000000006E-2</v>
      </c>
      <c r="I706" s="55" t="s">
        <v>130</v>
      </c>
      <c r="J706" s="55" t="s">
        <v>130</v>
      </c>
      <c r="K706" s="55" t="s">
        <v>130</v>
      </c>
      <c r="L706" s="55" t="s">
        <v>130</v>
      </c>
      <c r="M706" s="55" t="s">
        <v>130</v>
      </c>
      <c r="N706" s="55" t="s">
        <v>130</v>
      </c>
      <c r="O706" s="55" t="s">
        <v>130</v>
      </c>
      <c r="P706" s="55" t="s">
        <v>175</v>
      </c>
      <c r="Y706" s="22"/>
      <c r="Z706" s="22"/>
      <c r="AA706" s="22"/>
      <c r="AB706" s="2"/>
      <c r="AD706" s="24"/>
      <c r="AE706" s="24"/>
      <c r="AF706" s="24"/>
      <c r="AG706" s="24"/>
      <c r="AH706" s="24"/>
      <c r="AI706" s="24"/>
      <c r="AJ706" s="24"/>
      <c r="AK706" s="24"/>
      <c r="AL706" s="24"/>
      <c r="AM706" s="24"/>
      <c r="AN706" s="24"/>
    </row>
    <row r="707" spans="1:40" ht="13" x14ac:dyDescent="0.3">
      <c r="A707" t="s">
        <v>133</v>
      </c>
      <c r="B707" s="5">
        <v>1.43</v>
      </c>
      <c r="C707" s="5">
        <f t="shared" si="12"/>
        <v>41.43</v>
      </c>
      <c r="D707" t="s">
        <v>130</v>
      </c>
      <c r="E707" t="s">
        <v>130</v>
      </c>
      <c r="F707" s="55">
        <v>3.5000000000000003E-2</v>
      </c>
      <c r="G707" s="55">
        <v>3.5000000000000003E-2</v>
      </c>
      <c r="H707" s="55">
        <v>6.9000000000000006E-2</v>
      </c>
      <c r="I707" s="55" t="s">
        <v>130</v>
      </c>
      <c r="J707" s="55" t="s">
        <v>130</v>
      </c>
      <c r="K707" s="55" t="s">
        <v>130</v>
      </c>
      <c r="L707" s="55" t="s">
        <v>130</v>
      </c>
      <c r="M707" s="55" t="s">
        <v>130</v>
      </c>
      <c r="N707" s="55" t="s">
        <v>130</v>
      </c>
      <c r="O707" s="55" t="s">
        <v>130</v>
      </c>
      <c r="P707" s="55" t="s">
        <v>175</v>
      </c>
      <c r="Y707" s="22"/>
      <c r="Z707" s="22"/>
      <c r="AA707" s="22"/>
      <c r="AB707" s="2"/>
      <c r="AD707" s="24"/>
      <c r="AE707" s="24"/>
      <c r="AF707" s="24"/>
      <c r="AG707" s="24"/>
      <c r="AH707" s="24"/>
      <c r="AI707" s="24"/>
      <c r="AJ707" s="24"/>
      <c r="AK707" s="24"/>
      <c r="AL707" s="24"/>
      <c r="AM707" s="24"/>
      <c r="AN707" s="24"/>
    </row>
    <row r="708" spans="1:40" ht="13" x14ac:dyDescent="0.3">
      <c r="A708" t="s">
        <v>133</v>
      </c>
      <c r="B708" s="5">
        <v>1.44</v>
      </c>
      <c r="C708" s="5">
        <f t="shared" si="12"/>
        <v>41.44</v>
      </c>
      <c r="D708" t="s">
        <v>130</v>
      </c>
      <c r="E708" t="s">
        <v>130</v>
      </c>
      <c r="F708" s="55">
        <v>3.5000000000000003E-2</v>
      </c>
      <c r="G708" s="55">
        <v>3.5000000000000003E-2</v>
      </c>
      <c r="H708" s="55">
        <v>6.9000000000000006E-2</v>
      </c>
      <c r="I708" s="55" t="s">
        <v>130</v>
      </c>
      <c r="J708" s="55" t="s">
        <v>130</v>
      </c>
      <c r="K708" s="55" t="s">
        <v>130</v>
      </c>
      <c r="L708" s="55" t="s">
        <v>130</v>
      </c>
      <c r="M708" s="55" t="s">
        <v>130</v>
      </c>
      <c r="N708" s="55" t="s">
        <v>130</v>
      </c>
      <c r="O708" s="55" t="s">
        <v>130</v>
      </c>
      <c r="P708" s="55" t="s">
        <v>175</v>
      </c>
      <c r="Y708" s="22"/>
      <c r="Z708" s="22"/>
      <c r="AA708" s="22"/>
      <c r="AB708" s="2"/>
      <c r="AD708" s="24"/>
      <c r="AE708" s="24"/>
      <c r="AF708" s="24"/>
      <c r="AG708" s="24"/>
      <c r="AH708" s="24"/>
      <c r="AI708" s="24"/>
      <c r="AJ708" s="24"/>
      <c r="AK708" s="24"/>
      <c r="AL708" s="24"/>
      <c r="AM708" s="24"/>
      <c r="AN708" s="24"/>
    </row>
    <row r="709" spans="1:40" ht="13" x14ac:dyDescent="0.3">
      <c r="A709" t="s">
        <v>133</v>
      </c>
      <c r="B709" s="5">
        <v>1.45</v>
      </c>
      <c r="C709" s="5">
        <f t="shared" si="12"/>
        <v>41.45</v>
      </c>
      <c r="D709" t="s">
        <v>130</v>
      </c>
      <c r="E709" t="s">
        <v>130</v>
      </c>
      <c r="F709" s="55">
        <v>3.5000000000000003E-2</v>
      </c>
      <c r="G709" s="55">
        <v>3.5000000000000003E-2</v>
      </c>
      <c r="H709" s="55">
        <v>6.9000000000000006E-2</v>
      </c>
      <c r="I709" s="55" t="s">
        <v>130</v>
      </c>
      <c r="J709" s="55" t="s">
        <v>130</v>
      </c>
      <c r="K709" s="55" t="s">
        <v>130</v>
      </c>
      <c r="L709" s="55" t="s">
        <v>130</v>
      </c>
      <c r="M709" s="55" t="s">
        <v>130</v>
      </c>
      <c r="N709" s="55" t="s">
        <v>130</v>
      </c>
      <c r="O709" s="55" t="s">
        <v>130</v>
      </c>
      <c r="P709" s="55" t="s">
        <v>175</v>
      </c>
      <c r="Y709" s="22"/>
      <c r="Z709" s="22"/>
      <c r="AA709" s="22"/>
      <c r="AB709" s="2"/>
      <c r="AD709" s="24"/>
      <c r="AE709" s="24"/>
      <c r="AF709" s="24"/>
      <c r="AG709" s="24"/>
      <c r="AH709" s="24"/>
      <c r="AI709" s="24"/>
      <c r="AJ709" s="24"/>
      <c r="AK709" s="24"/>
      <c r="AL709" s="24"/>
      <c r="AM709" s="24"/>
      <c r="AN709" s="24"/>
    </row>
    <row r="710" spans="1:40" ht="13" x14ac:dyDescent="0.3">
      <c r="A710" t="s">
        <v>133</v>
      </c>
      <c r="B710" s="5">
        <v>1.46</v>
      </c>
      <c r="C710" s="5">
        <f t="shared" si="12"/>
        <v>41.46</v>
      </c>
      <c r="D710" t="s">
        <v>130</v>
      </c>
      <c r="E710" t="s">
        <v>130</v>
      </c>
      <c r="F710" s="55">
        <v>3.5000000000000003E-2</v>
      </c>
      <c r="G710" s="55">
        <v>3.5000000000000003E-2</v>
      </c>
      <c r="H710" s="55">
        <v>6.9000000000000006E-2</v>
      </c>
      <c r="I710" s="55" t="s">
        <v>130</v>
      </c>
      <c r="J710" s="55" t="s">
        <v>130</v>
      </c>
      <c r="K710" s="55" t="s">
        <v>130</v>
      </c>
      <c r="L710" s="55" t="s">
        <v>130</v>
      </c>
      <c r="M710" s="55" t="s">
        <v>130</v>
      </c>
      <c r="N710" s="55" t="s">
        <v>130</v>
      </c>
      <c r="O710" s="55" t="s">
        <v>130</v>
      </c>
      <c r="P710" s="55" t="s">
        <v>175</v>
      </c>
      <c r="Y710" s="22"/>
      <c r="Z710" s="22"/>
      <c r="AA710" s="22"/>
      <c r="AB710" s="2"/>
      <c r="AD710" s="24"/>
      <c r="AE710" s="24"/>
      <c r="AF710" s="24"/>
      <c r="AG710" s="24"/>
      <c r="AH710" s="24"/>
      <c r="AI710" s="24"/>
      <c r="AJ710" s="24"/>
      <c r="AK710" s="24"/>
      <c r="AL710" s="24"/>
      <c r="AM710" s="24"/>
      <c r="AN710" s="24"/>
    </row>
    <row r="711" spans="1:40" ht="13" x14ac:dyDescent="0.3">
      <c r="A711" t="s">
        <v>133</v>
      </c>
      <c r="B711" s="5">
        <v>1.47</v>
      </c>
      <c r="C711" s="5">
        <f t="shared" si="12"/>
        <v>41.47</v>
      </c>
      <c r="D711" t="s">
        <v>130</v>
      </c>
      <c r="E711" t="s">
        <v>130</v>
      </c>
      <c r="F711" s="55">
        <v>3.5000000000000003E-2</v>
      </c>
      <c r="G711" s="55">
        <v>3.5000000000000003E-2</v>
      </c>
      <c r="H711" s="55">
        <v>6.9000000000000006E-2</v>
      </c>
      <c r="I711" s="55" t="s">
        <v>130</v>
      </c>
      <c r="J711" s="55" t="s">
        <v>130</v>
      </c>
      <c r="K711" s="55" t="s">
        <v>130</v>
      </c>
      <c r="L711" s="55" t="s">
        <v>130</v>
      </c>
      <c r="M711" s="55" t="s">
        <v>130</v>
      </c>
      <c r="N711" s="55" t="s">
        <v>130</v>
      </c>
      <c r="O711" s="55" t="s">
        <v>130</v>
      </c>
      <c r="P711" s="55" t="s">
        <v>175</v>
      </c>
      <c r="Y711" s="22"/>
      <c r="Z711" s="22"/>
      <c r="AA711" s="22"/>
      <c r="AB711" s="2"/>
      <c r="AD711" s="24"/>
      <c r="AE711" s="24"/>
      <c r="AF711" s="24"/>
      <c r="AG711" s="24"/>
      <c r="AH711" s="24"/>
      <c r="AI711" s="24"/>
      <c r="AJ711" s="24"/>
      <c r="AK711" s="24"/>
      <c r="AL711" s="24"/>
      <c r="AM711" s="24"/>
      <c r="AN711" s="24"/>
    </row>
    <row r="712" spans="1:40" ht="13" x14ac:dyDescent="0.3">
      <c r="A712" t="s">
        <v>133</v>
      </c>
      <c r="B712" s="5">
        <v>1.48</v>
      </c>
      <c r="C712" s="5">
        <f t="shared" si="12"/>
        <v>41.48</v>
      </c>
      <c r="D712" t="s">
        <v>130</v>
      </c>
      <c r="E712" t="s">
        <v>130</v>
      </c>
      <c r="F712" s="55">
        <v>3.5000000000000003E-2</v>
      </c>
      <c r="G712" s="55">
        <v>3.5000000000000003E-2</v>
      </c>
      <c r="H712" s="55">
        <v>6.9000000000000006E-2</v>
      </c>
      <c r="I712" s="55" t="s">
        <v>130</v>
      </c>
      <c r="J712" s="55" t="s">
        <v>130</v>
      </c>
      <c r="K712" s="55" t="s">
        <v>130</v>
      </c>
      <c r="L712" s="55" t="s">
        <v>130</v>
      </c>
      <c r="M712" s="55" t="s">
        <v>130</v>
      </c>
      <c r="N712" s="55" t="s">
        <v>130</v>
      </c>
      <c r="O712" s="55" t="s">
        <v>130</v>
      </c>
      <c r="P712" s="55" t="s">
        <v>175</v>
      </c>
      <c r="Y712" s="22"/>
      <c r="Z712" s="22"/>
      <c r="AA712" s="22"/>
      <c r="AB712" s="2"/>
      <c r="AD712" s="24"/>
      <c r="AE712" s="24"/>
      <c r="AF712" s="24"/>
      <c r="AG712" s="24"/>
      <c r="AH712" s="24"/>
      <c r="AI712" s="24"/>
      <c r="AJ712" s="24"/>
      <c r="AK712" s="24"/>
      <c r="AL712" s="24"/>
      <c r="AM712" s="24"/>
      <c r="AN712" s="24"/>
    </row>
    <row r="713" spans="1:40" ht="13" x14ac:dyDescent="0.3">
      <c r="A713" t="s">
        <v>133</v>
      </c>
      <c r="B713" s="5">
        <v>1.49</v>
      </c>
      <c r="C713" s="5">
        <f t="shared" si="12"/>
        <v>41.49</v>
      </c>
      <c r="D713" t="s">
        <v>130</v>
      </c>
      <c r="E713" t="s">
        <v>130</v>
      </c>
      <c r="F713" s="55">
        <v>3.5000000000000003E-2</v>
      </c>
      <c r="G713" s="55">
        <v>3.5000000000000003E-2</v>
      </c>
      <c r="H713" s="55">
        <v>6.9000000000000006E-2</v>
      </c>
      <c r="I713" s="55" t="s">
        <v>130</v>
      </c>
      <c r="J713" s="55" t="s">
        <v>130</v>
      </c>
      <c r="K713" s="55" t="s">
        <v>130</v>
      </c>
      <c r="L713" s="55" t="s">
        <v>130</v>
      </c>
      <c r="M713" s="55" t="s">
        <v>130</v>
      </c>
      <c r="N713" s="55" t="s">
        <v>130</v>
      </c>
      <c r="O713" s="55" t="s">
        <v>130</v>
      </c>
      <c r="P713" s="55" t="s">
        <v>175</v>
      </c>
      <c r="Y713" s="22"/>
      <c r="Z713" s="22"/>
      <c r="AA713" s="22"/>
      <c r="AB713" s="2"/>
      <c r="AD713" s="24"/>
      <c r="AE713" s="24"/>
      <c r="AF713" s="24"/>
      <c r="AG713" s="24"/>
      <c r="AH713" s="24"/>
      <c r="AI713" s="24"/>
      <c r="AJ713" s="24"/>
      <c r="AK713" s="24"/>
      <c r="AL713" s="24"/>
      <c r="AM713" s="24"/>
      <c r="AN713" s="24"/>
    </row>
    <row r="714" spans="1:40" ht="13" x14ac:dyDescent="0.3">
      <c r="A714" t="s">
        <v>133</v>
      </c>
      <c r="B714" s="5">
        <v>1.5</v>
      </c>
      <c r="C714" s="5">
        <f t="shared" si="12"/>
        <v>41.5</v>
      </c>
      <c r="D714" t="s">
        <v>130</v>
      </c>
      <c r="E714" t="s">
        <v>130</v>
      </c>
      <c r="F714" s="55">
        <v>3.5000000000000003E-2</v>
      </c>
      <c r="G714" s="55">
        <v>3.5000000000000003E-2</v>
      </c>
      <c r="H714" s="55">
        <v>6.9000000000000006E-2</v>
      </c>
      <c r="I714" s="55" t="s">
        <v>130</v>
      </c>
      <c r="J714" s="55" t="s">
        <v>130</v>
      </c>
      <c r="K714" s="55" t="s">
        <v>130</v>
      </c>
      <c r="L714" s="55" t="s">
        <v>130</v>
      </c>
      <c r="M714" s="55" t="s">
        <v>130</v>
      </c>
      <c r="N714" s="55" t="s">
        <v>130</v>
      </c>
      <c r="O714" s="55" t="s">
        <v>130</v>
      </c>
      <c r="P714" s="55" t="s">
        <v>175</v>
      </c>
      <c r="Y714" s="22"/>
      <c r="Z714" s="22"/>
      <c r="AA714" s="22"/>
      <c r="AB714" s="2"/>
      <c r="AD714" s="24"/>
      <c r="AE714" s="24"/>
      <c r="AF714" s="24"/>
      <c r="AG714" s="24"/>
      <c r="AH714" s="24"/>
      <c r="AI714" s="24"/>
      <c r="AJ714" s="24"/>
      <c r="AK714" s="24"/>
      <c r="AL714" s="24"/>
      <c r="AM714" s="24"/>
      <c r="AN714" s="24"/>
    </row>
    <row r="715" spans="1:40" ht="13" x14ac:dyDescent="0.3">
      <c r="A715" t="s">
        <v>133</v>
      </c>
      <c r="B715" s="5">
        <v>1.51</v>
      </c>
      <c r="C715" s="5">
        <f t="shared" si="12"/>
        <v>41.51</v>
      </c>
      <c r="D715" t="s">
        <v>130</v>
      </c>
      <c r="E715" t="s">
        <v>130</v>
      </c>
      <c r="F715" s="55">
        <v>3.5000000000000003E-2</v>
      </c>
      <c r="G715" s="55">
        <v>3.5000000000000003E-2</v>
      </c>
      <c r="H715" s="55">
        <v>6.9000000000000006E-2</v>
      </c>
      <c r="I715" s="55" t="s">
        <v>130</v>
      </c>
      <c r="J715" s="55" t="s">
        <v>130</v>
      </c>
      <c r="K715" s="55" t="s">
        <v>130</v>
      </c>
      <c r="L715" s="55" t="s">
        <v>130</v>
      </c>
      <c r="M715" s="55" t="s">
        <v>130</v>
      </c>
      <c r="N715" s="55" t="s">
        <v>130</v>
      </c>
      <c r="O715" s="55" t="s">
        <v>130</v>
      </c>
      <c r="P715" s="55" t="s">
        <v>175</v>
      </c>
      <c r="Y715" s="22"/>
      <c r="Z715" s="22"/>
      <c r="AA715" s="22"/>
      <c r="AB715" s="2"/>
      <c r="AD715" s="24"/>
      <c r="AE715" s="24"/>
      <c r="AF715" s="24"/>
      <c r="AG715" s="24"/>
      <c r="AH715" s="24"/>
      <c r="AI715" s="24"/>
      <c r="AJ715" s="24"/>
      <c r="AK715" s="24"/>
      <c r="AL715" s="24"/>
      <c r="AM715" s="24"/>
      <c r="AN715" s="24"/>
    </row>
    <row r="716" spans="1:40" ht="13" x14ac:dyDescent="0.3">
      <c r="A716" t="s">
        <v>133</v>
      </c>
      <c r="B716" s="5">
        <v>1.52</v>
      </c>
      <c r="C716" s="5">
        <f t="shared" si="12"/>
        <v>41.52</v>
      </c>
      <c r="D716" t="s">
        <v>130</v>
      </c>
      <c r="E716" t="s">
        <v>130</v>
      </c>
      <c r="F716" s="55">
        <v>3.5000000000000003E-2</v>
      </c>
      <c r="G716" s="55">
        <v>3.5000000000000003E-2</v>
      </c>
      <c r="H716" s="55">
        <v>6.9000000000000006E-2</v>
      </c>
      <c r="I716" s="55" t="s">
        <v>130</v>
      </c>
      <c r="J716" s="55" t="s">
        <v>130</v>
      </c>
      <c r="K716" s="55" t="s">
        <v>130</v>
      </c>
      <c r="L716" s="55" t="s">
        <v>130</v>
      </c>
      <c r="M716" s="55" t="s">
        <v>130</v>
      </c>
      <c r="N716" s="55" t="s">
        <v>130</v>
      </c>
      <c r="O716" s="55" t="s">
        <v>130</v>
      </c>
      <c r="P716" s="55" t="s">
        <v>175</v>
      </c>
      <c r="Y716" s="22"/>
      <c r="Z716" s="22"/>
      <c r="AA716" s="22"/>
      <c r="AB716" s="2"/>
      <c r="AD716" s="24"/>
      <c r="AE716" s="24"/>
      <c r="AF716" s="24"/>
      <c r="AG716" s="24"/>
      <c r="AH716" s="24"/>
      <c r="AI716" s="24"/>
      <c r="AJ716" s="24"/>
      <c r="AK716" s="24"/>
      <c r="AL716" s="24"/>
      <c r="AM716" s="24"/>
      <c r="AN716" s="24"/>
    </row>
    <row r="717" spans="1:40" ht="13" x14ac:dyDescent="0.3">
      <c r="A717" t="s">
        <v>133</v>
      </c>
      <c r="B717" s="5">
        <v>1.53</v>
      </c>
      <c r="C717" s="5">
        <f t="shared" si="12"/>
        <v>41.53</v>
      </c>
      <c r="D717" t="s">
        <v>130</v>
      </c>
      <c r="E717" t="s">
        <v>130</v>
      </c>
      <c r="F717" s="55">
        <v>3.5000000000000003E-2</v>
      </c>
      <c r="G717" s="55">
        <v>3.5000000000000003E-2</v>
      </c>
      <c r="H717" s="55">
        <v>6.9000000000000006E-2</v>
      </c>
      <c r="I717" s="55" t="s">
        <v>130</v>
      </c>
      <c r="J717" s="55" t="s">
        <v>130</v>
      </c>
      <c r="K717" s="55" t="s">
        <v>130</v>
      </c>
      <c r="L717" s="55" t="s">
        <v>130</v>
      </c>
      <c r="M717" s="55" t="s">
        <v>130</v>
      </c>
      <c r="N717" s="55" t="s">
        <v>130</v>
      </c>
      <c r="O717" s="55" t="s">
        <v>130</v>
      </c>
      <c r="P717" s="55" t="s">
        <v>175</v>
      </c>
      <c r="Y717" s="22"/>
      <c r="Z717" s="22"/>
      <c r="AA717" s="22"/>
      <c r="AB717" s="2"/>
      <c r="AD717" s="24"/>
      <c r="AE717" s="24"/>
      <c r="AF717" s="24"/>
      <c r="AG717" s="24"/>
      <c r="AH717" s="24"/>
      <c r="AI717" s="24"/>
      <c r="AJ717" s="24"/>
      <c r="AK717" s="24"/>
      <c r="AL717" s="24"/>
      <c r="AM717" s="24"/>
      <c r="AN717" s="24"/>
    </row>
    <row r="718" spans="1:40" ht="13" x14ac:dyDescent="0.3">
      <c r="A718" t="s">
        <v>133</v>
      </c>
      <c r="B718" s="5">
        <v>1.54</v>
      </c>
      <c r="C718" s="5">
        <f t="shared" si="12"/>
        <v>41.54</v>
      </c>
      <c r="D718" t="s">
        <v>130</v>
      </c>
      <c r="E718" t="s">
        <v>130</v>
      </c>
      <c r="F718" s="55">
        <v>3.5000000000000003E-2</v>
      </c>
      <c r="G718" s="55">
        <v>3.5000000000000003E-2</v>
      </c>
      <c r="H718" s="55">
        <v>6.9000000000000006E-2</v>
      </c>
      <c r="I718" s="55" t="s">
        <v>130</v>
      </c>
      <c r="J718" s="55" t="s">
        <v>130</v>
      </c>
      <c r="K718" s="55" t="s">
        <v>130</v>
      </c>
      <c r="L718" s="55" t="s">
        <v>130</v>
      </c>
      <c r="M718" s="55" t="s">
        <v>130</v>
      </c>
      <c r="N718" s="55" t="s">
        <v>130</v>
      </c>
      <c r="O718" s="55" t="s">
        <v>130</v>
      </c>
      <c r="P718" s="55" t="s">
        <v>175</v>
      </c>
      <c r="Y718" s="22"/>
      <c r="Z718" s="22"/>
      <c r="AA718" s="22"/>
      <c r="AB718" s="2"/>
      <c r="AD718" s="24"/>
      <c r="AE718" s="24"/>
      <c r="AF718" s="24"/>
      <c r="AG718" s="24"/>
      <c r="AH718" s="24"/>
      <c r="AI718" s="24"/>
      <c r="AJ718" s="24"/>
      <c r="AK718" s="24"/>
      <c r="AL718" s="24"/>
      <c r="AM718" s="24"/>
      <c r="AN718" s="24"/>
    </row>
    <row r="719" spans="1:40" ht="13" x14ac:dyDescent="0.3">
      <c r="A719" t="s">
        <v>133</v>
      </c>
      <c r="B719" s="5">
        <v>1.55</v>
      </c>
      <c r="C719" s="5">
        <f t="shared" si="12"/>
        <v>41.55</v>
      </c>
      <c r="D719" t="s">
        <v>130</v>
      </c>
      <c r="E719" t="s">
        <v>130</v>
      </c>
      <c r="F719" s="55">
        <v>3.5000000000000003E-2</v>
      </c>
      <c r="G719" s="55">
        <v>3.5000000000000003E-2</v>
      </c>
      <c r="H719" s="55">
        <v>6.9000000000000006E-2</v>
      </c>
      <c r="I719" s="55" t="s">
        <v>130</v>
      </c>
      <c r="J719" s="55" t="s">
        <v>130</v>
      </c>
      <c r="K719" s="55" t="s">
        <v>130</v>
      </c>
      <c r="L719" s="55" t="s">
        <v>130</v>
      </c>
      <c r="M719" s="55" t="s">
        <v>130</v>
      </c>
      <c r="N719" s="55" t="s">
        <v>130</v>
      </c>
      <c r="O719" s="55" t="s">
        <v>130</v>
      </c>
      <c r="P719" s="55" t="s">
        <v>175</v>
      </c>
      <c r="Y719" s="22"/>
      <c r="Z719" s="22"/>
      <c r="AA719" s="22"/>
      <c r="AB719" s="2"/>
      <c r="AD719" s="24"/>
      <c r="AE719" s="24"/>
      <c r="AF719" s="24"/>
      <c r="AG719" s="24"/>
      <c r="AH719" s="24"/>
      <c r="AI719" s="24"/>
      <c r="AJ719" s="24"/>
      <c r="AK719" s="24"/>
      <c r="AL719" s="24"/>
      <c r="AM719" s="24"/>
      <c r="AN719" s="24"/>
    </row>
    <row r="720" spans="1:40" ht="13" x14ac:dyDescent="0.3">
      <c r="A720" t="s">
        <v>133</v>
      </c>
      <c r="B720" s="5">
        <v>1.56</v>
      </c>
      <c r="C720" s="5">
        <f t="shared" si="12"/>
        <v>41.56</v>
      </c>
      <c r="D720" t="s">
        <v>130</v>
      </c>
      <c r="E720" t="s">
        <v>130</v>
      </c>
      <c r="F720" s="55">
        <v>3.5000000000000003E-2</v>
      </c>
      <c r="G720" s="55">
        <v>3.5000000000000003E-2</v>
      </c>
      <c r="H720" s="55">
        <v>6.9000000000000006E-2</v>
      </c>
      <c r="I720" s="55" t="s">
        <v>130</v>
      </c>
      <c r="J720" s="55" t="s">
        <v>130</v>
      </c>
      <c r="K720" s="55" t="s">
        <v>130</v>
      </c>
      <c r="L720" s="55" t="s">
        <v>130</v>
      </c>
      <c r="M720" s="55" t="s">
        <v>130</v>
      </c>
      <c r="N720" s="55" t="s">
        <v>130</v>
      </c>
      <c r="O720" s="55" t="s">
        <v>130</v>
      </c>
      <c r="P720" s="55" t="s">
        <v>175</v>
      </c>
      <c r="Y720" s="22"/>
      <c r="Z720" s="22"/>
      <c r="AA720" s="22"/>
      <c r="AB720" s="2"/>
      <c r="AD720" s="24"/>
      <c r="AE720" s="24"/>
      <c r="AF720" s="24"/>
      <c r="AG720" s="24"/>
      <c r="AH720" s="24"/>
      <c r="AI720" s="24"/>
      <c r="AJ720" s="24"/>
      <c r="AK720" s="24"/>
      <c r="AL720" s="24"/>
      <c r="AM720" s="24"/>
      <c r="AN720" s="24"/>
    </row>
    <row r="721" spans="1:40" ht="13" x14ac:dyDescent="0.3">
      <c r="A721" t="s">
        <v>133</v>
      </c>
      <c r="B721" s="5">
        <v>1.57</v>
      </c>
      <c r="C721" s="5">
        <f t="shared" si="12"/>
        <v>41.57</v>
      </c>
      <c r="D721" t="s">
        <v>130</v>
      </c>
      <c r="E721" t="s">
        <v>130</v>
      </c>
      <c r="F721" s="55">
        <v>3.5000000000000003E-2</v>
      </c>
      <c r="G721" s="55">
        <v>3.5000000000000003E-2</v>
      </c>
      <c r="H721" s="55">
        <v>6.9000000000000006E-2</v>
      </c>
      <c r="I721" s="55" t="s">
        <v>130</v>
      </c>
      <c r="J721" s="55" t="s">
        <v>130</v>
      </c>
      <c r="K721" s="55" t="s">
        <v>130</v>
      </c>
      <c r="L721" s="55" t="s">
        <v>130</v>
      </c>
      <c r="M721" s="55" t="s">
        <v>130</v>
      </c>
      <c r="N721" s="55" t="s">
        <v>130</v>
      </c>
      <c r="O721" s="55" t="s">
        <v>130</v>
      </c>
      <c r="P721" s="55" t="s">
        <v>175</v>
      </c>
      <c r="Y721" s="22"/>
      <c r="Z721" s="22"/>
      <c r="AA721" s="22"/>
      <c r="AB721" s="2"/>
      <c r="AD721" s="24"/>
      <c r="AE721" s="24"/>
      <c r="AF721" s="24"/>
      <c r="AG721" s="24"/>
      <c r="AH721" s="24"/>
      <c r="AI721" s="24"/>
      <c r="AJ721" s="24"/>
      <c r="AK721" s="24"/>
      <c r="AL721" s="24"/>
      <c r="AM721" s="24"/>
      <c r="AN721" s="24"/>
    </row>
    <row r="722" spans="1:40" ht="13" x14ac:dyDescent="0.3">
      <c r="A722" t="s">
        <v>133</v>
      </c>
      <c r="B722" s="5">
        <v>1.58</v>
      </c>
      <c r="C722" s="5">
        <f t="shared" si="12"/>
        <v>41.58</v>
      </c>
      <c r="D722" t="s">
        <v>130</v>
      </c>
      <c r="E722" t="s">
        <v>130</v>
      </c>
      <c r="F722" s="55">
        <v>3.5000000000000003E-2</v>
      </c>
      <c r="G722" s="55">
        <v>3.5000000000000003E-2</v>
      </c>
      <c r="H722" s="55">
        <v>6.9000000000000006E-2</v>
      </c>
      <c r="I722" s="55" t="s">
        <v>130</v>
      </c>
      <c r="J722" s="55" t="s">
        <v>130</v>
      </c>
      <c r="K722" s="55" t="s">
        <v>130</v>
      </c>
      <c r="L722" s="55" t="s">
        <v>130</v>
      </c>
      <c r="M722" s="55" t="s">
        <v>130</v>
      </c>
      <c r="N722" s="55" t="s">
        <v>130</v>
      </c>
      <c r="O722" s="55" t="s">
        <v>130</v>
      </c>
      <c r="P722" s="55" t="s">
        <v>175</v>
      </c>
      <c r="Y722" s="22"/>
      <c r="Z722" s="22"/>
      <c r="AA722" s="22"/>
      <c r="AB722" s="2"/>
      <c r="AD722" s="24"/>
      <c r="AE722" s="24"/>
      <c r="AF722" s="24"/>
      <c r="AG722" s="24"/>
      <c r="AH722" s="24"/>
      <c r="AI722" s="24"/>
      <c r="AJ722" s="24"/>
      <c r="AK722" s="24"/>
      <c r="AL722" s="24"/>
      <c r="AM722" s="24"/>
      <c r="AN722" s="24"/>
    </row>
    <row r="723" spans="1:40" ht="13" x14ac:dyDescent="0.3">
      <c r="A723" t="s">
        <v>133</v>
      </c>
      <c r="B723" s="5">
        <v>1.59</v>
      </c>
      <c r="C723" s="5">
        <f t="shared" si="12"/>
        <v>41.59</v>
      </c>
      <c r="D723" t="s">
        <v>130</v>
      </c>
      <c r="E723" t="s">
        <v>130</v>
      </c>
      <c r="F723" s="55">
        <v>3.5000000000000003E-2</v>
      </c>
      <c r="G723" s="55">
        <v>3.5000000000000003E-2</v>
      </c>
      <c r="H723" s="55">
        <v>6.9000000000000006E-2</v>
      </c>
      <c r="I723" s="55" t="s">
        <v>130</v>
      </c>
      <c r="J723" s="55" t="s">
        <v>130</v>
      </c>
      <c r="K723" s="55" t="s">
        <v>130</v>
      </c>
      <c r="L723" s="55" t="s">
        <v>130</v>
      </c>
      <c r="M723" s="55" t="s">
        <v>130</v>
      </c>
      <c r="N723" s="55" t="s">
        <v>130</v>
      </c>
      <c r="O723" s="55" t="s">
        <v>130</v>
      </c>
      <c r="P723" s="55" t="s">
        <v>175</v>
      </c>
      <c r="Y723" s="22"/>
      <c r="Z723" s="22"/>
      <c r="AA723" s="22"/>
      <c r="AB723" s="2"/>
      <c r="AD723" s="24"/>
      <c r="AE723" s="24"/>
      <c r="AF723" s="24"/>
      <c r="AG723" s="24"/>
      <c r="AH723" s="24"/>
      <c r="AI723" s="24"/>
      <c r="AJ723" s="24"/>
      <c r="AK723" s="24"/>
      <c r="AL723" s="24"/>
      <c r="AM723" s="24"/>
      <c r="AN723" s="24"/>
    </row>
    <row r="724" spans="1:40" ht="13" x14ac:dyDescent="0.3">
      <c r="A724" t="s">
        <v>133</v>
      </c>
      <c r="B724" s="5">
        <v>1.6</v>
      </c>
      <c r="C724" s="5">
        <f t="shared" si="12"/>
        <v>41.6</v>
      </c>
      <c r="D724" t="s">
        <v>130</v>
      </c>
      <c r="E724" t="s">
        <v>130</v>
      </c>
      <c r="F724" s="55">
        <v>3.5000000000000003E-2</v>
      </c>
      <c r="G724" s="55">
        <v>3.5000000000000003E-2</v>
      </c>
      <c r="H724" s="55">
        <v>6.9000000000000006E-2</v>
      </c>
      <c r="I724" s="55" t="s">
        <v>130</v>
      </c>
      <c r="J724" s="55" t="s">
        <v>130</v>
      </c>
      <c r="K724" s="55" t="s">
        <v>130</v>
      </c>
      <c r="L724" s="55" t="s">
        <v>130</v>
      </c>
      <c r="M724" s="55" t="s">
        <v>130</v>
      </c>
      <c r="N724" s="55" t="s">
        <v>130</v>
      </c>
      <c r="O724" s="55" t="s">
        <v>130</v>
      </c>
      <c r="P724" s="55" t="s">
        <v>175</v>
      </c>
      <c r="Y724" s="22"/>
      <c r="Z724" s="22"/>
      <c r="AA724" s="22"/>
      <c r="AB724" s="2"/>
      <c r="AD724" s="24"/>
      <c r="AE724" s="24"/>
      <c r="AF724" s="24"/>
      <c r="AG724" s="24"/>
      <c r="AH724" s="24"/>
      <c r="AI724" s="24"/>
      <c r="AJ724" s="24"/>
      <c r="AK724" s="24"/>
      <c r="AL724" s="24"/>
      <c r="AM724" s="24"/>
      <c r="AN724" s="24"/>
    </row>
    <row r="725" spans="1:40" ht="13" x14ac:dyDescent="0.3">
      <c r="A725" t="s">
        <v>133</v>
      </c>
      <c r="B725" s="5">
        <v>1.61</v>
      </c>
      <c r="C725" s="5">
        <f t="shared" si="12"/>
        <v>41.61</v>
      </c>
      <c r="D725" t="s">
        <v>130</v>
      </c>
      <c r="E725" t="s">
        <v>130</v>
      </c>
      <c r="F725" s="55">
        <v>3.5000000000000003E-2</v>
      </c>
      <c r="G725" s="55">
        <v>3.5000000000000003E-2</v>
      </c>
      <c r="H725" s="55">
        <v>6.9000000000000006E-2</v>
      </c>
      <c r="I725" s="55" t="s">
        <v>130</v>
      </c>
      <c r="J725" s="55" t="s">
        <v>130</v>
      </c>
      <c r="K725" s="55" t="s">
        <v>130</v>
      </c>
      <c r="L725" s="55" t="s">
        <v>130</v>
      </c>
      <c r="M725" s="55" t="s">
        <v>130</v>
      </c>
      <c r="N725" s="55" t="s">
        <v>130</v>
      </c>
      <c r="O725" s="55" t="s">
        <v>130</v>
      </c>
      <c r="P725" s="55" t="s">
        <v>175</v>
      </c>
      <c r="Y725" s="22"/>
      <c r="Z725" s="22"/>
      <c r="AA725" s="22"/>
      <c r="AB725" s="2"/>
      <c r="AD725" s="24"/>
      <c r="AE725" s="24"/>
      <c r="AF725" s="24"/>
      <c r="AG725" s="24"/>
      <c r="AH725" s="24"/>
      <c r="AI725" s="24"/>
      <c r="AJ725" s="24"/>
      <c r="AK725" s="24"/>
      <c r="AL725" s="24"/>
      <c r="AM725" s="24"/>
      <c r="AN725" s="24"/>
    </row>
    <row r="726" spans="1:40" ht="13" x14ac:dyDescent="0.3">
      <c r="A726" t="s">
        <v>133</v>
      </c>
      <c r="B726" s="5">
        <v>1.62</v>
      </c>
      <c r="C726" s="5">
        <f t="shared" si="12"/>
        <v>41.62</v>
      </c>
      <c r="D726" t="s">
        <v>130</v>
      </c>
      <c r="E726" t="s">
        <v>130</v>
      </c>
      <c r="F726" s="55">
        <v>3.5000000000000003E-2</v>
      </c>
      <c r="G726" s="55">
        <v>3.5000000000000003E-2</v>
      </c>
      <c r="H726" s="55">
        <v>6.9000000000000006E-2</v>
      </c>
      <c r="I726" s="55" t="s">
        <v>130</v>
      </c>
      <c r="J726" s="55" t="s">
        <v>130</v>
      </c>
      <c r="K726" s="55" t="s">
        <v>130</v>
      </c>
      <c r="L726" s="55" t="s">
        <v>130</v>
      </c>
      <c r="M726" s="55" t="s">
        <v>130</v>
      </c>
      <c r="N726" s="55" t="s">
        <v>130</v>
      </c>
      <c r="O726" s="55" t="s">
        <v>130</v>
      </c>
      <c r="P726" s="55" t="s">
        <v>175</v>
      </c>
      <c r="Y726" s="22"/>
      <c r="Z726" s="22"/>
      <c r="AA726" s="22"/>
      <c r="AB726" s="2"/>
      <c r="AD726" s="24"/>
      <c r="AE726" s="24"/>
      <c r="AF726" s="24"/>
      <c r="AG726" s="24"/>
      <c r="AH726" s="24"/>
      <c r="AI726" s="24"/>
      <c r="AJ726" s="24"/>
      <c r="AK726" s="24"/>
      <c r="AL726" s="24"/>
      <c r="AM726" s="24"/>
      <c r="AN726" s="24"/>
    </row>
    <row r="727" spans="1:40" ht="13" x14ac:dyDescent="0.3">
      <c r="A727" t="s">
        <v>133</v>
      </c>
      <c r="B727" s="5">
        <v>1.63</v>
      </c>
      <c r="C727" s="5">
        <f t="shared" si="12"/>
        <v>41.63</v>
      </c>
      <c r="D727" t="s">
        <v>130</v>
      </c>
      <c r="E727" t="s">
        <v>130</v>
      </c>
      <c r="F727" s="55">
        <v>3.5000000000000003E-2</v>
      </c>
      <c r="G727" s="55">
        <v>3.5000000000000003E-2</v>
      </c>
      <c r="H727" s="55">
        <v>6.9000000000000006E-2</v>
      </c>
      <c r="I727" s="55" t="s">
        <v>130</v>
      </c>
      <c r="J727" s="55" t="s">
        <v>130</v>
      </c>
      <c r="K727" s="55" t="s">
        <v>130</v>
      </c>
      <c r="L727" s="55" t="s">
        <v>130</v>
      </c>
      <c r="M727" s="55" t="s">
        <v>130</v>
      </c>
      <c r="N727" s="55" t="s">
        <v>130</v>
      </c>
      <c r="O727" s="55" t="s">
        <v>130</v>
      </c>
      <c r="P727" s="55" t="s">
        <v>175</v>
      </c>
      <c r="Y727" s="22"/>
      <c r="Z727" s="22"/>
      <c r="AA727" s="22"/>
      <c r="AB727" s="2"/>
      <c r="AD727" s="24"/>
      <c r="AE727" s="24"/>
      <c r="AF727" s="24"/>
      <c r="AG727" s="24"/>
      <c r="AH727" s="24"/>
      <c r="AI727" s="24"/>
      <c r="AJ727" s="24"/>
      <c r="AK727" s="24"/>
      <c r="AL727" s="24"/>
      <c r="AM727" s="24"/>
      <c r="AN727" s="24"/>
    </row>
    <row r="728" spans="1:40" ht="13" x14ac:dyDescent="0.3">
      <c r="A728" t="s">
        <v>133</v>
      </c>
      <c r="B728" s="5">
        <v>1.64</v>
      </c>
      <c r="C728" s="5">
        <f t="shared" si="12"/>
        <v>41.64</v>
      </c>
      <c r="D728" t="s">
        <v>130</v>
      </c>
      <c r="E728" t="s">
        <v>130</v>
      </c>
      <c r="F728" s="55">
        <v>3.5000000000000003E-2</v>
      </c>
      <c r="G728" s="55">
        <v>3.5000000000000003E-2</v>
      </c>
      <c r="H728" s="55">
        <v>6.9000000000000006E-2</v>
      </c>
      <c r="I728" s="55" t="s">
        <v>130</v>
      </c>
      <c r="J728" s="55" t="s">
        <v>130</v>
      </c>
      <c r="K728" s="55" t="s">
        <v>130</v>
      </c>
      <c r="L728" s="55" t="s">
        <v>130</v>
      </c>
      <c r="M728" s="55" t="s">
        <v>130</v>
      </c>
      <c r="N728" s="55" t="s">
        <v>130</v>
      </c>
      <c r="O728" s="55" t="s">
        <v>130</v>
      </c>
      <c r="P728" s="55" t="s">
        <v>175</v>
      </c>
      <c r="Y728" s="22"/>
      <c r="Z728" s="22"/>
      <c r="AA728" s="22"/>
      <c r="AB728" s="2"/>
      <c r="AD728" s="24"/>
      <c r="AE728" s="24"/>
      <c r="AF728" s="24"/>
      <c r="AG728" s="24"/>
      <c r="AH728" s="24"/>
      <c r="AI728" s="24"/>
      <c r="AJ728" s="24"/>
      <c r="AK728" s="24"/>
      <c r="AL728" s="24"/>
      <c r="AM728" s="24"/>
      <c r="AN728" s="24"/>
    </row>
    <row r="729" spans="1:40" ht="13" x14ac:dyDescent="0.3">
      <c r="A729" t="s">
        <v>133</v>
      </c>
      <c r="B729" s="5">
        <v>1.65</v>
      </c>
      <c r="C729" s="5">
        <f t="shared" si="12"/>
        <v>41.65</v>
      </c>
      <c r="D729" t="s">
        <v>130</v>
      </c>
      <c r="E729" t="s">
        <v>130</v>
      </c>
      <c r="F729" s="55">
        <v>3.5000000000000003E-2</v>
      </c>
      <c r="G729" s="55">
        <v>3.5000000000000003E-2</v>
      </c>
      <c r="H729" s="55">
        <v>6.9000000000000006E-2</v>
      </c>
      <c r="I729" s="55" t="s">
        <v>130</v>
      </c>
      <c r="J729" s="55" t="s">
        <v>130</v>
      </c>
      <c r="K729" s="55" t="s">
        <v>130</v>
      </c>
      <c r="L729" s="55" t="s">
        <v>130</v>
      </c>
      <c r="M729" s="55" t="s">
        <v>130</v>
      </c>
      <c r="N729" s="55" t="s">
        <v>130</v>
      </c>
      <c r="O729" s="55" t="s">
        <v>130</v>
      </c>
      <c r="P729" s="55" t="s">
        <v>175</v>
      </c>
      <c r="Y729" s="22"/>
      <c r="Z729" s="22"/>
      <c r="AA729" s="22"/>
      <c r="AB729" s="2"/>
      <c r="AD729" s="24"/>
      <c r="AE729" s="24"/>
      <c r="AF729" s="24"/>
      <c r="AG729" s="24"/>
      <c r="AH729" s="24"/>
      <c r="AI729" s="24"/>
      <c r="AJ729" s="24"/>
      <c r="AK729" s="24"/>
      <c r="AL729" s="24"/>
      <c r="AM729" s="24"/>
      <c r="AN729" s="24"/>
    </row>
    <row r="730" spans="1:40" ht="13" x14ac:dyDescent="0.3">
      <c r="A730" t="s">
        <v>133</v>
      </c>
      <c r="B730" s="5">
        <v>1.66</v>
      </c>
      <c r="C730" s="5">
        <f t="shared" si="12"/>
        <v>41.66</v>
      </c>
      <c r="D730" t="s">
        <v>130</v>
      </c>
      <c r="E730" t="s">
        <v>130</v>
      </c>
      <c r="F730" s="55">
        <v>3.5000000000000003E-2</v>
      </c>
      <c r="G730" s="55">
        <v>3.5000000000000003E-2</v>
      </c>
      <c r="H730" s="55">
        <v>6.9000000000000006E-2</v>
      </c>
      <c r="I730" s="55" t="s">
        <v>130</v>
      </c>
      <c r="J730" s="55" t="s">
        <v>130</v>
      </c>
      <c r="K730" s="55" t="s">
        <v>130</v>
      </c>
      <c r="L730" s="55" t="s">
        <v>130</v>
      </c>
      <c r="M730" s="55" t="s">
        <v>130</v>
      </c>
      <c r="N730" s="55" t="s">
        <v>130</v>
      </c>
      <c r="O730" s="55" t="s">
        <v>130</v>
      </c>
      <c r="P730" s="55" t="s">
        <v>175</v>
      </c>
      <c r="Y730" s="22"/>
      <c r="Z730" s="22"/>
      <c r="AA730" s="22"/>
      <c r="AB730" s="2"/>
      <c r="AD730" s="24"/>
      <c r="AE730" s="24"/>
      <c r="AF730" s="24"/>
      <c r="AG730" s="24"/>
      <c r="AH730" s="24"/>
      <c r="AI730" s="24"/>
      <c r="AJ730" s="24"/>
      <c r="AK730" s="24"/>
      <c r="AL730" s="24"/>
      <c r="AM730" s="24"/>
      <c r="AN730" s="24"/>
    </row>
    <row r="731" spans="1:40" ht="13" x14ac:dyDescent="0.3">
      <c r="A731" t="s">
        <v>133</v>
      </c>
      <c r="B731" s="5">
        <v>1.67</v>
      </c>
      <c r="C731" s="5">
        <f t="shared" si="12"/>
        <v>41.67</v>
      </c>
      <c r="D731" t="s">
        <v>130</v>
      </c>
      <c r="E731" t="s">
        <v>130</v>
      </c>
      <c r="F731" s="55">
        <v>3.5000000000000003E-2</v>
      </c>
      <c r="G731" s="55">
        <v>3.5000000000000003E-2</v>
      </c>
      <c r="H731" s="55">
        <v>6.9000000000000006E-2</v>
      </c>
      <c r="I731" s="55" t="s">
        <v>130</v>
      </c>
      <c r="J731" s="55" t="s">
        <v>130</v>
      </c>
      <c r="K731" s="55" t="s">
        <v>130</v>
      </c>
      <c r="L731" s="55" t="s">
        <v>130</v>
      </c>
      <c r="M731" s="55" t="s">
        <v>130</v>
      </c>
      <c r="N731" s="55" t="s">
        <v>130</v>
      </c>
      <c r="O731" s="55" t="s">
        <v>130</v>
      </c>
      <c r="P731" s="55" t="s">
        <v>175</v>
      </c>
      <c r="Y731" s="22"/>
      <c r="Z731" s="22"/>
      <c r="AA731" s="22"/>
      <c r="AB731" s="2"/>
      <c r="AD731" s="24"/>
      <c r="AE731" s="24"/>
      <c r="AF731" s="24"/>
      <c r="AG731" s="24"/>
      <c r="AH731" s="24"/>
      <c r="AI731" s="24"/>
      <c r="AJ731" s="24"/>
      <c r="AK731" s="24"/>
      <c r="AL731" s="24"/>
      <c r="AM731" s="24"/>
      <c r="AN731" s="24"/>
    </row>
    <row r="732" spans="1:40" ht="13" x14ac:dyDescent="0.3">
      <c r="A732" t="s">
        <v>133</v>
      </c>
      <c r="B732" s="5">
        <v>1.68</v>
      </c>
      <c r="C732" s="5">
        <f t="shared" si="12"/>
        <v>41.68</v>
      </c>
      <c r="D732" t="s">
        <v>130</v>
      </c>
      <c r="E732" t="s">
        <v>130</v>
      </c>
      <c r="F732" s="55">
        <v>3.5000000000000003E-2</v>
      </c>
      <c r="G732" s="55">
        <v>3.5000000000000003E-2</v>
      </c>
      <c r="H732" s="55">
        <v>6.9000000000000006E-2</v>
      </c>
      <c r="I732" s="55" t="s">
        <v>130</v>
      </c>
      <c r="J732" s="55" t="s">
        <v>130</v>
      </c>
      <c r="K732" s="55" t="s">
        <v>130</v>
      </c>
      <c r="L732" s="55" t="s">
        <v>130</v>
      </c>
      <c r="M732" s="55" t="s">
        <v>130</v>
      </c>
      <c r="N732" s="55" t="s">
        <v>130</v>
      </c>
      <c r="O732" s="55" t="s">
        <v>130</v>
      </c>
      <c r="P732" s="55" t="s">
        <v>175</v>
      </c>
      <c r="Y732" s="22"/>
      <c r="Z732" s="22"/>
      <c r="AA732" s="22"/>
      <c r="AB732" s="2"/>
      <c r="AD732" s="24"/>
      <c r="AE732" s="24"/>
      <c r="AF732" s="24"/>
      <c r="AG732" s="24"/>
      <c r="AH732" s="24"/>
      <c r="AI732" s="24"/>
      <c r="AJ732" s="24"/>
      <c r="AK732" s="24"/>
      <c r="AL732" s="24"/>
      <c r="AM732" s="24"/>
      <c r="AN732" s="24"/>
    </row>
    <row r="733" spans="1:40" ht="13" x14ac:dyDescent="0.3">
      <c r="A733" t="s">
        <v>133</v>
      </c>
      <c r="B733" s="5">
        <v>1.69</v>
      </c>
      <c r="C733" s="5">
        <f t="shared" si="12"/>
        <v>41.69</v>
      </c>
      <c r="D733" t="s">
        <v>130</v>
      </c>
      <c r="E733" t="s">
        <v>130</v>
      </c>
      <c r="F733" s="55">
        <v>3.5000000000000003E-2</v>
      </c>
      <c r="G733" s="55">
        <v>3.5000000000000003E-2</v>
      </c>
      <c r="H733" s="55">
        <v>6.9000000000000006E-2</v>
      </c>
      <c r="I733" s="55" t="s">
        <v>130</v>
      </c>
      <c r="J733" s="55" t="s">
        <v>130</v>
      </c>
      <c r="K733" s="55" t="s">
        <v>130</v>
      </c>
      <c r="L733" s="55" t="s">
        <v>130</v>
      </c>
      <c r="M733" s="55" t="s">
        <v>130</v>
      </c>
      <c r="N733" s="55" t="s">
        <v>130</v>
      </c>
      <c r="O733" s="55" t="s">
        <v>130</v>
      </c>
      <c r="P733" s="55" t="s">
        <v>175</v>
      </c>
      <c r="Y733" s="22"/>
      <c r="Z733" s="22"/>
      <c r="AA733" s="22"/>
      <c r="AB733" s="2"/>
      <c r="AD733" s="24"/>
      <c r="AE733" s="24"/>
      <c r="AF733" s="24"/>
      <c r="AG733" s="24"/>
      <c r="AH733" s="24"/>
      <c r="AI733" s="24"/>
      <c r="AJ733" s="24"/>
      <c r="AK733" s="24"/>
      <c r="AL733" s="24"/>
      <c r="AM733" s="24"/>
      <c r="AN733" s="24"/>
    </row>
    <row r="734" spans="1:40" ht="13" x14ac:dyDescent="0.3">
      <c r="A734" t="s">
        <v>133</v>
      </c>
      <c r="B734" s="5">
        <v>1.7</v>
      </c>
      <c r="C734" s="5">
        <f t="shared" si="12"/>
        <v>41.7</v>
      </c>
      <c r="D734" t="s">
        <v>130</v>
      </c>
      <c r="E734" t="s">
        <v>130</v>
      </c>
      <c r="F734" s="55">
        <v>3.5000000000000003E-2</v>
      </c>
      <c r="G734" s="55">
        <v>3.5000000000000003E-2</v>
      </c>
      <c r="H734" s="55">
        <v>6.9000000000000006E-2</v>
      </c>
      <c r="I734" s="55" t="s">
        <v>130</v>
      </c>
      <c r="J734" s="55" t="s">
        <v>130</v>
      </c>
      <c r="K734" s="55" t="s">
        <v>130</v>
      </c>
      <c r="L734" s="55" t="s">
        <v>130</v>
      </c>
      <c r="M734" s="55" t="s">
        <v>130</v>
      </c>
      <c r="N734" s="55" t="s">
        <v>130</v>
      </c>
      <c r="O734" s="55" t="s">
        <v>130</v>
      </c>
      <c r="P734" s="55" t="s">
        <v>175</v>
      </c>
      <c r="Y734" s="22"/>
      <c r="Z734" s="22"/>
      <c r="AA734" s="22"/>
      <c r="AB734" s="2"/>
      <c r="AD734" s="24"/>
      <c r="AE734" s="24"/>
      <c r="AF734" s="24"/>
      <c r="AG734" s="24"/>
      <c r="AH734" s="24"/>
      <c r="AI734" s="24"/>
      <c r="AJ734" s="24"/>
      <c r="AK734" s="24"/>
      <c r="AL734" s="24"/>
      <c r="AM734" s="24"/>
      <c r="AN734" s="24"/>
    </row>
    <row r="735" spans="1:40" ht="13" x14ac:dyDescent="0.3">
      <c r="A735" t="s">
        <v>133</v>
      </c>
      <c r="B735" s="5">
        <v>1.71</v>
      </c>
      <c r="C735" s="5">
        <f t="shared" si="12"/>
        <v>41.71</v>
      </c>
      <c r="D735" t="s">
        <v>130</v>
      </c>
      <c r="E735" t="s">
        <v>130</v>
      </c>
      <c r="F735" s="55">
        <v>3.5000000000000003E-2</v>
      </c>
      <c r="G735" s="55">
        <v>3.5000000000000003E-2</v>
      </c>
      <c r="H735" s="55">
        <v>6.9000000000000006E-2</v>
      </c>
      <c r="I735" s="55" t="s">
        <v>130</v>
      </c>
      <c r="J735" s="55" t="s">
        <v>130</v>
      </c>
      <c r="K735" s="55" t="s">
        <v>130</v>
      </c>
      <c r="L735" s="55" t="s">
        <v>130</v>
      </c>
      <c r="M735" s="55" t="s">
        <v>130</v>
      </c>
      <c r="N735" s="55" t="s">
        <v>130</v>
      </c>
      <c r="O735" s="55" t="s">
        <v>130</v>
      </c>
      <c r="P735" s="55" t="s">
        <v>175</v>
      </c>
      <c r="Y735" s="22"/>
      <c r="Z735" s="22"/>
      <c r="AA735" s="22"/>
      <c r="AB735" s="2"/>
      <c r="AD735" s="24"/>
      <c r="AE735" s="24"/>
      <c r="AF735" s="24"/>
      <c r="AG735" s="24"/>
      <c r="AH735" s="24"/>
      <c r="AI735" s="24"/>
      <c r="AJ735" s="24"/>
      <c r="AK735" s="24"/>
      <c r="AL735" s="24"/>
      <c r="AM735" s="24"/>
      <c r="AN735" s="24"/>
    </row>
    <row r="736" spans="1:40" ht="13" x14ac:dyDescent="0.3">
      <c r="A736" t="s">
        <v>133</v>
      </c>
      <c r="B736" s="5">
        <v>1.72</v>
      </c>
      <c r="C736" s="5">
        <f t="shared" si="12"/>
        <v>41.72</v>
      </c>
      <c r="D736" t="s">
        <v>130</v>
      </c>
      <c r="E736" t="s">
        <v>130</v>
      </c>
      <c r="F736" s="55">
        <v>3.5000000000000003E-2</v>
      </c>
      <c r="G736" s="55">
        <v>3.5000000000000003E-2</v>
      </c>
      <c r="H736" s="55">
        <v>6.9000000000000006E-2</v>
      </c>
      <c r="I736" s="55" t="s">
        <v>130</v>
      </c>
      <c r="J736" s="55" t="s">
        <v>130</v>
      </c>
      <c r="K736" s="55" t="s">
        <v>130</v>
      </c>
      <c r="L736" s="55" t="s">
        <v>130</v>
      </c>
      <c r="M736" s="55" t="s">
        <v>130</v>
      </c>
      <c r="N736" s="55" t="s">
        <v>130</v>
      </c>
      <c r="O736" s="55" t="s">
        <v>130</v>
      </c>
      <c r="P736" s="55" t="s">
        <v>175</v>
      </c>
      <c r="Y736" s="22"/>
      <c r="Z736" s="22"/>
      <c r="AA736" s="22"/>
      <c r="AB736" s="2"/>
      <c r="AD736" s="24"/>
      <c r="AE736" s="24"/>
      <c r="AF736" s="24"/>
      <c r="AG736" s="24"/>
      <c r="AH736" s="24"/>
      <c r="AI736" s="24"/>
      <c r="AJ736" s="24"/>
      <c r="AK736" s="24"/>
      <c r="AL736" s="24"/>
      <c r="AM736" s="24"/>
      <c r="AN736" s="24"/>
    </row>
    <row r="737" spans="1:40" ht="13" x14ac:dyDescent="0.3">
      <c r="A737" t="s">
        <v>133</v>
      </c>
      <c r="B737" s="5">
        <v>1.73</v>
      </c>
      <c r="C737" s="5">
        <f t="shared" si="12"/>
        <v>41.73</v>
      </c>
      <c r="D737" t="s">
        <v>130</v>
      </c>
      <c r="E737" t="s">
        <v>130</v>
      </c>
      <c r="F737" s="55">
        <v>3.5000000000000003E-2</v>
      </c>
      <c r="G737" s="55">
        <v>3.5000000000000003E-2</v>
      </c>
      <c r="H737" s="55">
        <v>6.9000000000000006E-2</v>
      </c>
      <c r="I737" s="55" t="s">
        <v>130</v>
      </c>
      <c r="J737" s="55" t="s">
        <v>130</v>
      </c>
      <c r="K737" s="55" t="s">
        <v>130</v>
      </c>
      <c r="L737" s="55" t="s">
        <v>130</v>
      </c>
      <c r="M737" s="55" t="s">
        <v>130</v>
      </c>
      <c r="N737" s="55" t="s">
        <v>130</v>
      </c>
      <c r="O737" s="55" t="s">
        <v>130</v>
      </c>
      <c r="P737" s="55" t="s">
        <v>175</v>
      </c>
      <c r="Y737" s="22"/>
      <c r="Z737" s="22"/>
      <c r="AA737" s="22"/>
      <c r="AB737" s="2"/>
      <c r="AD737" s="24"/>
      <c r="AE737" s="24"/>
      <c r="AF737" s="24"/>
      <c r="AG737" s="24"/>
      <c r="AH737" s="24"/>
      <c r="AI737" s="24"/>
      <c r="AJ737" s="24"/>
      <c r="AK737" s="24"/>
      <c r="AL737" s="24"/>
      <c r="AM737" s="24"/>
      <c r="AN737" s="24"/>
    </row>
    <row r="738" spans="1:40" ht="13" x14ac:dyDescent="0.3">
      <c r="A738" t="s">
        <v>133</v>
      </c>
      <c r="B738" s="5">
        <v>1.74</v>
      </c>
      <c r="C738" s="5">
        <f t="shared" si="12"/>
        <v>41.74</v>
      </c>
      <c r="D738" t="s">
        <v>130</v>
      </c>
      <c r="E738" t="s">
        <v>130</v>
      </c>
      <c r="F738" s="55">
        <v>3.5000000000000003E-2</v>
      </c>
      <c r="G738" s="55">
        <v>3.5000000000000003E-2</v>
      </c>
      <c r="H738" s="55">
        <v>6.9000000000000006E-2</v>
      </c>
      <c r="I738" s="55" t="s">
        <v>130</v>
      </c>
      <c r="J738" s="55" t="s">
        <v>130</v>
      </c>
      <c r="K738" s="55" t="s">
        <v>130</v>
      </c>
      <c r="L738" s="55" t="s">
        <v>130</v>
      </c>
      <c r="M738" s="55" t="s">
        <v>130</v>
      </c>
      <c r="N738" s="55" t="s">
        <v>130</v>
      </c>
      <c r="O738" s="55" t="s">
        <v>130</v>
      </c>
      <c r="P738" s="55" t="s">
        <v>175</v>
      </c>
      <c r="Y738" s="22"/>
      <c r="Z738" s="22"/>
      <c r="AA738" s="22"/>
      <c r="AB738" s="2"/>
      <c r="AD738" s="24"/>
      <c r="AE738" s="24"/>
      <c r="AF738" s="24"/>
      <c r="AG738" s="24"/>
      <c r="AH738" s="24"/>
      <c r="AI738" s="24"/>
      <c r="AJ738" s="24"/>
      <c r="AK738" s="24"/>
      <c r="AL738" s="24"/>
      <c r="AM738" s="24"/>
      <c r="AN738" s="24"/>
    </row>
    <row r="739" spans="1:40" ht="13" x14ac:dyDescent="0.3">
      <c r="A739" t="s">
        <v>133</v>
      </c>
      <c r="B739" s="5">
        <v>1.75</v>
      </c>
      <c r="C739" s="5">
        <f t="shared" si="12"/>
        <v>41.75</v>
      </c>
      <c r="D739" t="s">
        <v>130</v>
      </c>
      <c r="E739" t="s">
        <v>130</v>
      </c>
      <c r="F739" s="55">
        <v>3.5000000000000003E-2</v>
      </c>
      <c r="G739" s="55">
        <v>3.5000000000000003E-2</v>
      </c>
      <c r="H739" s="55">
        <v>6.9000000000000006E-2</v>
      </c>
      <c r="I739" s="55" t="s">
        <v>130</v>
      </c>
      <c r="J739" s="55" t="s">
        <v>130</v>
      </c>
      <c r="K739" s="55" t="s">
        <v>130</v>
      </c>
      <c r="L739" s="55" t="s">
        <v>130</v>
      </c>
      <c r="M739" s="55" t="s">
        <v>130</v>
      </c>
      <c r="N739" s="55" t="s">
        <v>130</v>
      </c>
      <c r="O739" s="55" t="s">
        <v>130</v>
      </c>
      <c r="P739" s="55" t="s">
        <v>175</v>
      </c>
      <c r="Y739" s="22"/>
      <c r="Z739" s="22"/>
      <c r="AA739" s="22"/>
      <c r="AB739" s="2"/>
      <c r="AD739" s="24"/>
      <c r="AE739" s="24"/>
      <c r="AF739" s="24"/>
      <c r="AG739" s="24"/>
      <c r="AH739" s="24"/>
      <c r="AI739" s="24"/>
      <c r="AJ739" s="24"/>
      <c r="AK739" s="24"/>
      <c r="AL739" s="24"/>
      <c r="AM739" s="24"/>
      <c r="AN739" s="24"/>
    </row>
    <row r="740" spans="1:40" ht="13" x14ac:dyDescent="0.3">
      <c r="A740" t="s">
        <v>133</v>
      </c>
      <c r="B740" s="5">
        <v>1.76</v>
      </c>
      <c r="C740" s="5">
        <f t="shared" si="12"/>
        <v>41.76</v>
      </c>
      <c r="D740" t="s">
        <v>130</v>
      </c>
      <c r="E740" t="s">
        <v>130</v>
      </c>
      <c r="F740" s="55">
        <v>3.5000000000000003E-2</v>
      </c>
      <c r="G740" s="55">
        <v>3.5000000000000003E-2</v>
      </c>
      <c r="H740" s="55">
        <v>6.9000000000000006E-2</v>
      </c>
      <c r="I740" s="55" t="s">
        <v>130</v>
      </c>
      <c r="J740" s="55" t="s">
        <v>130</v>
      </c>
      <c r="K740" s="55" t="s">
        <v>130</v>
      </c>
      <c r="L740" s="55" t="s">
        <v>130</v>
      </c>
      <c r="M740" s="55" t="s">
        <v>130</v>
      </c>
      <c r="N740" s="55" t="s">
        <v>130</v>
      </c>
      <c r="O740" s="55" t="s">
        <v>130</v>
      </c>
      <c r="P740" s="55" t="s">
        <v>175</v>
      </c>
      <c r="Y740" s="22"/>
      <c r="Z740" s="22"/>
      <c r="AA740" s="22"/>
      <c r="AB740" s="2"/>
      <c r="AD740" s="24"/>
      <c r="AE740" s="24"/>
      <c r="AF740" s="24"/>
      <c r="AG740" s="24"/>
      <c r="AH740" s="24"/>
      <c r="AI740" s="24"/>
      <c r="AJ740" s="24"/>
      <c r="AK740" s="24"/>
      <c r="AL740" s="24"/>
      <c r="AM740" s="24"/>
      <c r="AN740" s="24"/>
    </row>
    <row r="741" spans="1:40" ht="13" x14ac:dyDescent="0.3">
      <c r="A741" t="s">
        <v>133</v>
      </c>
      <c r="B741" s="5">
        <v>1.77</v>
      </c>
      <c r="C741" s="5">
        <f t="shared" si="12"/>
        <v>41.77</v>
      </c>
      <c r="D741" t="s">
        <v>130</v>
      </c>
      <c r="E741" t="s">
        <v>130</v>
      </c>
      <c r="F741" s="55">
        <v>3.5000000000000003E-2</v>
      </c>
      <c r="G741" s="55">
        <v>3.5000000000000003E-2</v>
      </c>
      <c r="H741" s="55">
        <v>6.9000000000000006E-2</v>
      </c>
      <c r="I741" s="55" t="s">
        <v>130</v>
      </c>
      <c r="J741" s="55" t="s">
        <v>130</v>
      </c>
      <c r="K741" s="55" t="s">
        <v>130</v>
      </c>
      <c r="L741" s="55" t="s">
        <v>130</v>
      </c>
      <c r="M741" s="55" t="s">
        <v>130</v>
      </c>
      <c r="N741" s="55" t="s">
        <v>130</v>
      </c>
      <c r="O741" s="55" t="s">
        <v>130</v>
      </c>
      <c r="P741" s="55" t="s">
        <v>175</v>
      </c>
      <c r="Y741" s="22"/>
      <c r="Z741" s="22"/>
      <c r="AA741" s="22"/>
      <c r="AB741" s="2"/>
      <c r="AD741" s="24"/>
      <c r="AE741" s="24"/>
      <c r="AF741" s="24"/>
      <c r="AG741" s="24"/>
      <c r="AH741" s="24"/>
      <c r="AI741" s="24"/>
      <c r="AJ741" s="24"/>
      <c r="AK741" s="24"/>
      <c r="AL741" s="24"/>
      <c r="AM741" s="24"/>
      <c r="AN741" s="24"/>
    </row>
    <row r="742" spans="1:40" ht="13" x14ac:dyDescent="0.3">
      <c r="A742" t="s">
        <v>133</v>
      </c>
      <c r="B742" s="5">
        <v>1.78</v>
      </c>
      <c r="C742" s="5">
        <f t="shared" si="12"/>
        <v>41.78</v>
      </c>
      <c r="D742" t="s">
        <v>130</v>
      </c>
      <c r="E742" t="s">
        <v>130</v>
      </c>
      <c r="F742" s="55">
        <v>3.5000000000000003E-2</v>
      </c>
      <c r="G742" s="55">
        <v>3.5000000000000003E-2</v>
      </c>
      <c r="H742" s="55">
        <v>6.9000000000000006E-2</v>
      </c>
      <c r="I742" s="55" t="s">
        <v>130</v>
      </c>
      <c r="J742" s="55" t="s">
        <v>130</v>
      </c>
      <c r="K742" s="55" t="s">
        <v>130</v>
      </c>
      <c r="L742" s="55" t="s">
        <v>130</v>
      </c>
      <c r="M742" s="55" t="s">
        <v>130</v>
      </c>
      <c r="N742" s="55" t="s">
        <v>130</v>
      </c>
      <c r="O742" s="55" t="s">
        <v>130</v>
      </c>
      <c r="P742" s="55" t="s">
        <v>175</v>
      </c>
      <c r="Y742" s="22"/>
      <c r="Z742" s="22"/>
      <c r="AA742" s="22"/>
      <c r="AB742" s="2"/>
      <c r="AD742" s="24"/>
      <c r="AE742" s="24"/>
      <c r="AF742" s="24"/>
      <c r="AG742" s="24"/>
      <c r="AH742" s="24"/>
      <c r="AI742" s="24"/>
      <c r="AJ742" s="24"/>
      <c r="AK742" s="24"/>
      <c r="AL742" s="24"/>
      <c r="AM742" s="24"/>
      <c r="AN742" s="24"/>
    </row>
    <row r="743" spans="1:40" ht="13" x14ac:dyDescent="0.3">
      <c r="A743" t="s">
        <v>133</v>
      </c>
      <c r="B743" s="5">
        <v>1.79</v>
      </c>
      <c r="C743" s="5">
        <f t="shared" si="12"/>
        <v>41.79</v>
      </c>
      <c r="D743" t="s">
        <v>130</v>
      </c>
      <c r="E743" t="s">
        <v>130</v>
      </c>
      <c r="F743" s="55">
        <v>3.5000000000000003E-2</v>
      </c>
      <c r="G743" s="55">
        <v>3.5000000000000003E-2</v>
      </c>
      <c r="H743" s="55">
        <v>6.9000000000000006E-2</v>
      </c>
      <c r="I743" s="55" t="s">
        <v>130</v>
      </c>
      <c r="J743" s="55" t="s">
        <v>130</v>
      </c>
      <c r="K743" s="55" t="s">
        <v>130</v>
      </c>
      <c r="L743" s="55" t="s">
        <v>130</v>
      </c>
      <c r="M743" s="55" t="s">
        <v>130</v>
      </c>
      <c r="N743" s="55" t="s">
        <v>130</v>
      </c>
      <c r="O743" s="55" t="s">
        <v>130</v>
      </c>
      <c r="P743" s="55" t="s">
        <v>175</v>
      </c>
      <c r="Y743" s="22"/>
      <c r="Z743" s="22"/>
      <c r="AA743" s="22"/>
      <c r="AB743" s="2"/>
      <c r="AD743" s="24"/>
      <c r="AE743" s="24"/>
      <c r="AF743" s="24"/>
      <c r="AG743" s="24"/>
      <c r="AH743" s="24"/>
      <c r="AI743" s="24"/>
      <c r="AJ743" s="24"/>
      <c r="AK743" s="24"/>
      <c r="AL743" s="24"/>
      <c r="AM743" s="24"/>
      <c r="AN743" s="24"/>
    </row>
    <row r="744" spans="1:40" ht="13" x14ac:dyDescent="0.3">
      <c r="A744" t="s">
        <v>133</v>
      </c>
      <c r="B744" s="5">
        <v>1.8</v>
      </c>
      <c r="C744" s="5">
        <f t="shared" si="12"/>
        <v>41.8</v>
      </c>
      <c r="D744" t="s">
        <v>130</v>
      </c>
      <c r="E744" t="s">
        <v>130</v>
      </c>
      <c r="F744" s="55">
        <v>3.5000000000000003E-2</v>
      </c>
      <c r="G744" s="55">
        <v>3.5000000000000003E-2</v>
      </c>
      <c r="H744" s="55">
        <v>6.9000000000000006E-2</v>
      </c>
      <c r="I744" s="55" t="s">
        <v>130</v>
      </c>
      <c r="J744" s="55" t="s">
        <v>130</v>
      </c>
      <c r="K744" s="55" t="s">
        <v>130</v>
      </c>
      <c r="L744" s="55" t="s">
        <v>130</v>
      </c>
      <c r="M744" s="55" t="s">
        <v>130</v>
      </c>
      <c r="N744" s="55" t="s">
        <v>130</v>
      </c>
      <c r="O744" s="55" t="s">
        <v>130</v>
      </c>
      <c r="P744" s="55" t="s">
        <v>175</v>
      </c>
      <c r="Y744" s="22"/>
      <c r="Z744" s="22"/>
      <c r="AA744" s="22"/>
      <c r="AB744" s="2"/>
      <c r="AD744" s="24"/>
      <c r="AE744" s="24"/>
      <c r="AF744" s="24"/>
      <c r="AG744" s="24"/>
      <c r="AH744" s="24"/>
      <c r="AI744" s="24"/>
      <c r="AJ744" s="24"/>
      <c r="AK744" s="24"/>
      <c r="AL744" s="24"/>
      <c r="AM744" s="24"/>
      <c r="AN744" s="24"/>
    </row>
    <row r="745" spans="1:40" ht="13" x14ac:dyDescent="0.3">
      <c r="A745" t="s">
        <v>133</v>
      </c>
      <c r="B745" s="5">
        <v>1.81</v>
      </c>
      <c r="C745" s="5">
        <f t="shared" ref="C745:C808" si="13">VALUE(SUBSTITUTE(4&amp;B745," ",""))</f>
        <v>41.81</v>
      </c>
      <c r="D745" t="s">
        <v>130</v>
      </c>
      <c r="E745" t="s">
        <v>130</v>
      </c>
      <c r="F745" s="55">
        <v>3.5000000000000003E-2</v>
      </c>
      <c r="G745" s="55">
        <v>3.5000000000000003E-2</v>
      </c>
      <c r="H745" s="55">
        <v>6.9000000000000006E-2</v>
      </c>
      <c r="I745" s="55" t="s">
        <v>130</v>
      </c>
      <c r="J745" s="55" t="s">
        <v>130</v>
      </c>
      <c r="K745" s="55" t="s">
        <v>130</v>
      </c>
      <c r="L745" s="55" t="s">
        <v>130</v>
      </c>
      <c r="M745" s="55" t="s">
        <v>130</v>
      </c>
      <c r="N745" s="55" t="s">
        <v>130</v>
      </c>
      <c r="O745" s="55" t="s">
        <v>130</v>
      </c>
      <c r="P745" s="55" t="s">
        <v>175</v>
      </c>
      <c r="Y745" s="22"/>
      <c r="Z745" s="22"/>
      <c r="AA745" s="22"/>
      <c r="AB745" s="2"/>
      <c r="AD745" s="24"/>
      <c r="AE745" s="24"/>
      <c r="AF745" s="24"/>
      <c r="AG745" s="24"/>
      <c r="AH745" s="24"/>
      <c r="AI745" s="24"/>
      <c r="AJ745" s="24"/>
      <c r="AK745" s="24"/>
      <c r="AL745" s="24"/>
      <c r="AM745" s="24"/>
      <c r="AN745" s="24"/>
    </row>
    <row r="746" spans="1:40" ht="13" x14ac:dyDescent="0.3">
      <c r="A746" t="s">
        <v>133</v>
      </c>
      <c r="B746" s="5">
        <v>1.82</v>
      </c>
      <c r="C746" s="5">
        <f t="shared" si="13"/>
        <v>41.82</v>
      </c>
      <c r="D746" t="s">
        <v>130</v>
      </c>
      <c r="E746" t="s">
        <v>130</v>
      </c>
      <c r="F746" s="55">
        <v>3.5000000000000003E-2</v>
      </c>
      <c r="G746" s="55">
        <v>3.5000000000000003E-2</v>
      </c>
      <c r="H746" s="55">
        <v>6.9000000000000006E-2</v>
      </c>
      <c r="I746" s="55" t="s">
        <v>130</v>
      </c>
      <c r="J746" s="55" t="s">
        <v>130</v>
      </c>
      <c r="K746" s="55" t="s">
        <v>130</v>
      </c>
      <c r="L746" s="55" t="s">
        <v>130</v>
      </c>
      <c r="M746" s="55" t="s">
        <v>130</v>
      </c>
      <c r="N746" s="55" t="s">
        <v>130</v>
      </c>
      <c r="O746" s="55" t="s">
        <v>130</v>
      </c>
      <c r="P746" s="55" t="s">
        <v>175</v>
      </c>
      <c r="Y746" s="22"/>
      <c r="Z746" s="22"/>
      <c r="AA746" s="22"/>
      <c r="AB746" s="2"/>
      <c r="AD746" s="24"/>
      <c r="AE746" s="24"/>
      <c r="AF746" s="24"/>
      <c r="AG746" s="24"/>
      <c r="AH746" s="24"/>
      <c r="AI746" s="24"/>
      <c r="AJ746" s="24"/>
      <c r="AK746" s="24"/>
      <c r="AL746" s="24"/>
      <c r="AM746" s="24"/>
      <c r="AN746" s="24"/>
    </row>
    <row r="747" spans="1:40" ht="13" x14ac:dyDescent="0.3">
      <c r="A747" t="s">
        <v>133</v>
      </c>
      <c r="B747" s="5">
        <v>1.83</v>
      </c>
      <c r="C747" s="5">
        <f t="shared" si="13"/>
        <v>41.83</v>
      </c>
      <c r="D747" t="s">
        <v>130</v>
      </c>
      <c r="E747" t="s">
        <v>130</v>
      </c>
      <c r="F747" s="55">
        <v>3.5000000000000003E-2</v>
      </c>
      <c r="G747" s="55">
        <v>3.5000000000000003E-2</v>
      </c>
      <c r="H747" s="55">
        <v>6.9000000000000006E-2</v>
      </c>
      <c r="I747" s="55" t="s">
        <v>130</v>
      </c>
      <c r="J747" s="55" t="s">
        <v>130</v>
      </c>
      <c r="K747" s="55" t="s">
        <v>130</v>
      </c>
      <c r="L747" s="55" t="s">
        <v>130</v>
      </c>
      <c r="M747" s="55" t="s">
        <v>130</v>
      </c>
      <c r="N747" s="55" t="s">
        <v>130</v>
      </c>
      <c r="O747" s="55" t="s">
        <v>130</v>
      </c>
      <c r="P747" s="55" t="s">
        <v>175</v>
      </c>
      <c r="Y747" s="22"/>
      <c r="Z747" s="22"/>
      <c r="AA747" s="22"/>
      <c r="AB747" s="2"/>
      <c r="AD747" s="24"/>
      <c r="AE747" s="24"/>
      <c r="AF747" s="24"/>
      <c r="AG747" s="24"/>
      <c r="AH747" s="24"/>
      <c r="AI747" s="24"/>
      <c r="AJ747" s="24"/>
      <c r="AK747" s="24"/>
      <c r="AL747" s="24"/>
      <c r="AM747" s="24"/>
      <c r="AN747" s="24"/>
    </row>
    <row r="748" spans="1:40" ht="13" x14ac:dyDescent="0.3">
      <c r="A748" t="s">
        <v>133</v>
      </c>
      <c r="B748" s="5">
        <v>1.84</v>
      </c>
      <c r="C748" s="5">
        <f t="shared" si="13"/>
        <v>41.84</v>
      </c>
      <c r="D748" t="s">
        <v>130</v>
      </c>
      <c r="E748" t="s">
        <v>130</v>
      </c>
      <c r="F748" s="55">
        <v>3.5000000000000003E-2</v>
      </c>
      <c r="G748" s="55">
        <v>3.5000000000000003E-2</v>
      </c>
      <c r="H748" s="55">
        <v>6.9000000000000006E-2</v>
      </c>
      <c r="I748" s="55" t="s">
        <v>130</v>
      </c>
      <c r="J748" s="55" t="s">
        <v>130</v>
      </c>
      <c r="K748" s="55" t="s">
        <v>130</v>
      </c>
      <c r="L748" s="55" t="s">
        <v>130</v>
      </c>
      <c r="M748" s="55" t="s">
        <v>130</v>
      </c>
      <c r="N748" s="55" t="s">
        <v>130</v>
      </c>
      <c r="O748" s="55" t="s">
        <v>130</v>
      </c>
      <c r="P748" s="55" t="s">
        <v>175</v>
      </c>
      <c r="Y748" s="22"/>
      <c r="Z748" s="22"/>
      <c r="AA748" s="22"/>
      <c r="AB748" s="2"/>
      <c r="AD748" s="24"/>
      <c r="AE748" s="24"/>
      <c r="AF748" s="24"/>
      <c r="AG748" s="24"/>
      <c r="AH748" s="24"/>
      <c r="AI748" s="24"/>
      <c r="AJ748" s="24"/>
      <c r="AK748" s="24"/>
      <c r="AL748" s="24"/>
      <c r="AM748" s="24"/>
      <c r="AN748" s="24"/>
    </row>
    <row r="749" spans="1:40" ht="13" x14ac:dyDescent="0.3">
      <c r="A749" t="s">
        <v>133</v>
      </c>
      <c r="B749" s="5">
        <v>1.85</v>
      </c>
      <c r="C749" s="5">
        <f t="shared" si="13"/>
        <v>41.85</v>
      </c>
      <c r="D749" t="s">
        <v>130</v>
      </c>
      <c r="E749" t="s">
        <v>130</v>
      </c>
      <c r="F749" s="55">
        <v>3.5000000000000003E-2</v>
      </c>
      <c r="G749" s="55">
        <v>3.5000000000000003E-2</v>
      </c>
      <c r="H749" s="55">
        <v>6.9000000000000006E-2</v>
      </c>
      <c r="I749" s="55" t="s">
        <v>130</v>
      </c>
      <c r="J749" s="55" t="s">
        <v>130</v>
      </c>
      <c r="K749" s="55" t="s">
        <v>130</v>
      </c>
      <c r="L749" s="55" t="s">
        <v>130</v>
      </c>
      <c r="M749" s="55" t="s">
        <v>130</v>
      </c>
      <c r="N749" s="55" t="s">
        <v>130</v>
      </c>
      <c r="O749" s="55" t="s">
        <v>130</v>
      </c>
      <c r="P749" s="55" t="s">
        <v>175</v>
      </c>
      <c r="Y749" s="22"/>
      <c r="Z749" s="22"/>
      <c r="AA749" s="22"/>
      <c r="AB749" s="2"/>
      <c r="AD749" s="24"/>
      <c r="AE749" s="24"/>
      <c r="AF749" s="24"/>
      <c r="AG749" s="24"/>
      <c r="AH749" s="24"/>
      <c r="AI749" s="24"/>
      <c r="AJ749" s="24"/>
      <c r="AK749" s="24"/>
      <c r="AL749" s="24"/>
      <c r="AM749" s="24"/>
      <c r="AN749" s="24"/>
    </row>
    <row r="750" spans="1:40" ht="13" x14ac:dyDescent="0.3">
      <c r="A750" t="s">
        <v>133</v>
      </c>
      <c r="B750" s="5">
        <v>1.86</v>
      </c>
      <c r="C750" s="5">
        <f t="shared" si="13"/>
        <v>41.86</v>
      </c>
      <c r="D750" t="s">
        <v>130</v>
      </c>
      <c r="E750" t="s">
        <v>130</v>
      </c>
      <c r="F750" s="55">
        <v>3.5000000000000003E-2</v>
      </c>
      <c r="G750" s="55">
        <v>3.5000000000000003E-2</v>
      </c>
      <c r="H750" s="55">
        <v>6.9000000000000006E-2</v>
      </c>
      <c r="I750" s="55" t="s">
        <v>130</v>
      </c>
      <c r="J750" s="55" t="s">
        <v>130</v>
      </c>
      <c r="K750" s="55" t="s">
        <v>130</v>
      </c>
      <c r="L750" s="55" t="s">
        <v>130</v>
      </c>
      <c r="M750" s="55" t="s">
        <v>130</v>
      </c>
      <c r="N750" s="55" t="s">
        <v>130</v>
      </c>
      <c r="O750" s="55" t="s">
        <v>130</v>
      </c>
      <c r="P750" s="55" t="s">
        <v>175</v>
      </c>
      <c r="Y750" s="22"/>
      <c r="Z750" s="22"/>
      <c r="AA750" s="22"/>
      <c r="AB750" s="2"/>
      <c r="AD750" s="24"/>
      <c r="AE750" s="24"/>
      <c r="AF750" s="24"/>
      <c r="AG750" s="24"/>
      <c r="AH750" s="24"/>
      <c r="AI750" s="24"/>
      <c r="AJ750" s="24"/>
      <c r="AK750" s="24"/>
      <c r="AL750" s="24"/>
      <c r="AM750" s="24"/>
      <c r="AN750" s="24"/>
    </row>
    <row r="751" spans="1:40" ht="13" x14ac:dyDescent="0.3">
      <c r="A751" t="s">
        <v>133</v>
      </c>
      <c r="B751" s="5">
        <v>1.87</v>
      </c>
      <c r="C751" s="5">
        <f t="shared" si="13"/>
        <v>41.87</v>
      </c>
      <c r="D751" t="s">
        <v>130</v>
      </c>
      <c r="E751" t="s">
        <v>130</v>
      </c>
      <c r="F751" s="55">
        <v>3.5000000000000003E-2</v>
      </c>
      <c r="G751" s="55">
        <v>3.5000000000000003E-2</v>
      </c>
      <c r="H751" s="55">
        <v>6.9000000000000006E-2</v>
      </c>
      <c r="I751" s="55" t="s">
        <v>130</v>
      </c>
      <c r="J751" s="55" t="s">
        <v>130</v>
      </c>
      <c r="K751" s="55" t="s">
        <v>130</v>
      </c>
      <c r="L751" s="55" t="s">
        <v>130</v>
      </c>
      <c r="M751" s="55" t="s">
        <v>130</v>
      </c>
      <c r="N751" s="55" t="s">
        <v>130</v>
      </c>
      <c r="O751" s="55" t="s">
        <v>130</v>
      </c>
      <c r="P751" s="55" t="s">
        <v>175</v>
      </c>
      <c r="Y751" s="22"/>
      <c r="Z751" s="22"/>
      <c r="AA751" s="22"/>
      <c r="AB751" s="2"/>
      <c r="AD751" s="24"/>
      <c r="AE751" s="24"/>
      <c r="AF751" s="24"/>
      <c r="AG751" s="24"/>
      <c r="AH751" s="24"/>
      <c r="AI751" s="24"/>
      <c r="AJ751" s="24"/>
      <c r="AK751" s="24"/>
      <c r="AL751" s="24"/>
      <c r="AM751" s="24"/>
      <c r="AN751" s="24"/>
    </row>
    <row r="752" spans="1:40" ht="13" x14ac:dyDescent="0.3">
      <c r="A752" t="s">
        <v>133</v>
      </c>
      <c r="B752" s="5">
        <v>1.88</v>
      </c>
      <c r="C752" s="5">
        <f t="shared" si="13"/>
        <v>41.88</v>
      </c>
      <c r="D752" t="s">
        <v>130</v>
      </c>
      <c r="E752" t="s">
        <v>130</v>
      </c>
      <c r="F752" s="55">
        <v>3.5000000000000003E-2</v>
      </c>
      <c r="G752" s="55">
        <v>3.5000000000000003E-2</v>
      </c>
      <c r="H752" s="55">
        <v>6.9000000000000006E-2</v>
      </c>
      <c r="I752" s="55" t="s">
        <v>130</v>
      </c>
      <c r="J752" s="55" t="s">
        <v>130</v>
      </c>
      <c r="K752" s="55" t="s">
        <v>130</v>
      </c>
      <c r="L752" s="55" t="s">
        <v>130</v>
      </c>
      <c r="M752" s="55" t="s">
        <v>130</v>
      </c>
      <c r="N752" s="55" t="s">
        <v>130</v>
      </c>
      <c r="O752" s="55" t="s">
        <v>130</v>
      </c>
      <c r="P752" s="55" t="s">
        <v>175</v>
      </c>
      <c r="Y752" s="22"/>
      <c r="Z752" s="22"/>
      <c r="AA752" s="22"/>
      <c r="AB752" s="2"/>
      <c r="AD752" s="24"/>
      <c r="AE752" s="24"/>
      <c r="AF752" s="24"/>
      <c r="AG752" s="24"/>
      <c r="AH752" s="24"/>
      <c r="AI752" s="24"/>
      <c r="AJ752" s="24"/>
      <c r="AK752" s="24"/>
      <c r="AL752" s="24"/>
      <c r="AM752" s="24"/>
      <c r="AN752" s="24"/>
    </row>
    <row r="753" spans="1:40" ht="13" x14ac:dyDescent="0.3">
      <c r="A753" t="s">
        <v>133</v>
      </c>
      <c r="B753" s="5">
        <v>1.89</v>
      </c>
      <c r="C753" s="5">
        <f t="shared" si="13"/>
        <v>41.89</v>
      </c>
      <c r="D753" t="s">
        <v>130</v>
      </c>
      <c r="E753" t="s">
        <v>130</v>
      </c>
      <c r="F753" s="55">
        <v>3.5000000000000003E-2</v>
      </c>
      <c r="G753" s="55">
        <v>3.5000000000000003E-2</v>
      </c>
      <c r="H753" s="55">
        <v>6.9000000000000006E-2</v>
      </c>
      <c r="I753" s="55" t="s">
        <v>130</v>
      </c>
      <c r="J753" s="55" t="s">
        <v>130</v>
      </c>
      <c r="K753" s="55" t="s">
        <v>130</v>
      </c>
      <c r="L753" s="55" t="s">
        <v>130</v>
      </c>
      <c r="M753" s="55" t="s">
        <v>130</v>
      </c>
      <c r="N753" s="55" t="s">
        <v>130</v>
      </c>
      <c r="O753" s="55" t="s">
        <v>130</v>
      </c>
      <c r="P753" s="55" t="s">
        <v>175</v>
      </c>
      <c r="Y753" s="22"/>
      <c r="Z753" s="22"/>
      <c r="AA753" s="22"/>
      <c r="AB753" s="2"/>
      <c r="AD753" s="24"/>
      <c r="AE753" s="24"/>
      <c r="AF753" s="24"/>
      <c r="AG753" s="24"/>
      <c r="AH753" s="24"/>
      <c r="AI753" s="24"/>
      <c r="AJ753" s="24"/>
      <c r="AK753" s="24"/>
      <c r="AL753" s="24"/>
      <c r="AM753" s="24"/>
      <c r="AN753" s="24"/>
    </row>
    <row r="754" spans="1:40" ht="13" x14ac:dyDescent="0.3">
      <c r="A754" t="s">
        <v>133</v>
      </c>
      <c r="B754" s="5">
        <v>1.9</v>
      </c>
      <c r="C754" s="5">
        <f t="shared" si="13"/>
        <v>41.9</v>
      </c>
      <c r="D754" t="s">
        <v>130</v>
      </c>
      <c r="E754" t="s">
        <v>130</v>
      </c>
      <c r="F754" s="55">
        <v>3.5000000000000003E-2</v>
      </c>
      <c r="G754" s="55">
        <v>3.5000000000000003E-2</v>
      </c>
      <c r="H754" s="55">
        <v>6.9000000000000006E-2</v>
      </c>
      <c r="I754" s="55" t="s">
        <v>130</v>
      </c>
      <c r="J754" s="55" t="s">
        <v>130</v>
      </c>
      <c r="K754" s="55" t="s">
        <v>130</v>
      </c>
      <c r="L754" s="55" t="s">
        <v>130</v>
      </c>
      <c r="M754" s="55" t="s">
        <v>130</v>
      </c>
      <c r="N754" s="55" t="s">
        <v>130</v>
      </c>
      <c r="O754" s="55" t="s">
        <v>130</v>
      </c>
      <c r="P754" s="55" t="s">
        <v>175</v>
      </c>
      <c r="Y754" s="22"/>
      <c r="Z754" s="22"/>
      <c r="AA754" s="22"/>
      <c r="AB754" s="2"/>
      <c r="AD754" s="24"/>
      <c r="AE754" s="24"/>
      <c r="AF754" s="24"/>
      <c r="AG754" s="24"/>
      <c r="AH754" s="24"/>
      <c r="AI754" s="24"/>
      <c r="AJ754" s="24"/>
      <c r="AK754" s="24"/>
      <c r="AL754" s="24"/>
      <c r="AM754" s="24"/>
      <c r="AN754" s="24"/>
    </row>
    <row r="755" spans="1:40" ht="13" x14ac:dyDescent="0.3">
      <c r="A755" t="s">
        <v>133</v>
      </c>
      <c r="B755" s="5">
        <v>1.91</v>
      </c>
      <c r="C755" s="5">
        <f t="shared" si="13"/>
        <v>41.91</v>
      </c>
      <c r="D755" t="s">
        <v>130</v>
      </c>
      <c r="E755" t="s">
        <v>130</v>
      </c>
      <c r="F755" s="55">
        <v>3.5000000000000003E-2</v>
      </c>
      <c r="G755" s="55">
        <v>3.5000000000000003E-2</v>
      </c>
      <c r="H755" s="55">
        <v>6.9000000000000006E-2</v>
      </c>
      <c r="I755" s="55" t="s">
        <v>130</v>
      </c>
      <c r="J755" s="55" t="s">
        <v>130</v>
      </c>
      <c r="K755" s="55" t="s">
        <v>130</v>
      </c>
      <c r="L755" s="55" t="s">
        <v>130</v>
      </c>
      <c r="M755" s="55" t="s">
        <v>130</v>
      </c>
      <c r="N755" s="55" t="s">
        <v>130</v>
      </c>
      <c r="O755" s="55" t="s">
        <v>130</v>
      </c>
      <c r="P755" s="55" t="s">
        <v>175</v>
      </c>
      <c r="Y755" s="22"/>
      <c r="Z755" s="22"/>
      <c r="AA755" s="22"/>
      <c r="AB755" s="2"/>
      <c r="AD755" s="24"/>
      <c r="AE755" s="24"/>
      <c r="AF755" s="24"/>
      <c r="AG755" s="24"/>
      <c r="AH755" s="24"/>
      <c r="AI755" s="24"/>
      <c r="AJ755" s="24"/>
      <c r="AK755" s="24"/>
      <c r="AL755" s="24"/>
      <c r="AM755" s="24"/>
      <c r="AN755" s="24"/>
    </row>
    <row r="756" spans="1:40" ht="13" x14ac:dyDescent="0.3">
      <c r="A756" t="s">
        <v>133</v>
      </c>
      <c r="B756" s="5">
        <v>1.92</v>
      </c>
      <c r="C756" s="5">
        <f t="shared" si="13"/>
        <v>41.92</v>
      </c>
      <c r="D756" t="s">
        <v>130</v>
      </c>
      <c r="E756" t="s">
        <v>130</v>
      </c>
      <c r="F756" s="55">
        <v>3.5000000000000003E-2</v>
      </c>
      <c r="G756" s="55">
        <v>3.5000000000000003E-2</v>
      </c>
      <c r="H756" s="55">
        <v>6.9000000000000006E-2</v>
      </c>
      <c r="I756" s="55" t="s">
        <v>130</v>
      </c>
      <c r="J756" s="55" t="s">
        <v>130</v>
      </c>
      <c r="K756" s="55" t="s">
        <v>130</v>
      </c>
      <c r="L756" s="55" t="s">
        <v>130</v>
      </c>
      <c r="M756" s="55" t="s">
        <v>130</v>
      </c>
      <c r="N756" s="55" t="s">
        <v>130</v>
      </c>
      <c r="O756" s="55" t="s">
        <v>130</v>
      </c>
      <c r="P756" s="55" t="s">
        <v>175</v>
      </c>
      <c r="Y756" s="22"/>
      <c r="Z756" s="22"/>
      <c r="AA756" s="22"/>
      <c r="AB756" s="2"/>
      <c r="AD756" s="24"/>
      <c r="AE756" s="24"/>
      <c r="AF756" s="24"/>
      <c r="AG756" s="24"/>
      <c r="AH756" s="24"/>
      <c r="AI756" s="24"/>
      <c r="AJ756" s="24"/>
      <c r="AK756" s="24"/>
      <c r="AL756" s="24"/>
      <c r="AM756" s="24"/>
      <c r="AN756" s="24"/>
    </row>
    <row r="757" spans="1:40" ht="13" x14ac:dyDescent="0.3">
      <c r="A757" t="s">
        <v>133</v>
      </c>
      <c r="B757" s="5">
        <v>1.93</v>
      </c>
      <c r="C757" s="5">
        <f t="shared" si="13"/>
        <v>41.93</v>
      </c>
      <c r="D757" t="s">
        <v>130</v>
      </c>
      <c r="E757" t="s">
        <v>130</v>
      </c>
      <c r="F757" s="55">
        <v>3.5000000000000003E-2</v>
      </c>
      <c r="G757" s="55">
        <v>3.5000000000000003E-2</v>
      </c>
      <c r="H757" s="55">
        <v>6.9000000000000006E-2</v>
      </c>
      <c r="I757" s="55" t="s">
        <v>130</v>
      </c>
      <c r="J757" s="55" t="s">
        <v>130</v>
      </c>
      <c r="K757" s="55" t="s">
        <v>130</v>
      </c>
      <c r="L757" s="55" t="s">
        <v>130</v>
      </c>
      <c r="M757" s="55" t="s">
        <v>130</v>
      </c>
      <c r="N757" s="55" t="s">
        <v>130</v>
      </c>
      <c r="O757" s="55" t="s">
        <v>130</v>
      </c>
      <c r="P757" s="55" t="s">
        <v>175</v>
      </c>
      <c r="Y757" s="22"/>
      <c r="Z757" s="22"/>
      <c r="AA757" s="22"/>
      <c r="AB757" s="2"/>
      <c r="AD757" s="24"/>
      <c r="AE757" s="24"/>
      <c r="AF757" s="24"/>
      <c r="AG757" s="24"/>
      <c r="AH757" s="24"/>
      <c r="AI757" s="24"/>
      <c r="AJ757" s="24"/>
      <c r="AK757" s="24"/>
      <c r="AL757" s="24"/>
      <c r="AM757" s="24"/>
      <c r="AN757" s="24"/>
    </row>
    <row r="758" spans="1:40" ht="13" x14ac:dyDescent="0.3">
      <c r="A758" t="s">
        <v>133</v>
      </c>
      <c r="B758" s="5">
        <v>1.94</v>
      </c>
      <c r="C758" s="5">
        <f t="shared" si="13"/>
        <v>41.94</v>
      </c>
      <c r="D758" t="s">
        <v>130</v>
      </c>
      <c r="E758" t="s">
        <v>130</v>
      </c>
      <c r="F758" s="55">
        <v>3.5000000000000003E-2</v>
      </c>
      <c r="G758" s="55">
        <v>3.5000000000000003E-2</v>
      </c>
      <c r="H758" s="55">
        <v>6.9000000000000006E-2</v>
      </c>
      <c r="I758" s="55" t="s">
        <v>130</v>
      </c>
      <c r="J758" s="55" t="s">
        <v>130</v>
      </c>
      <c r="K758" s="55" t="s">
        <v>130</v>
      </c>
      <c r="L758" s="55" t="s">
        <v>130</v>
      </c>
      <c r="M758" s="55" t="s">
        <v>130</v>
      </c>
      <c r="N758" s="55" t="s">
        <v>130</v>
      </c>
      <c r="O758" s="55" t="s">
        <v>130</v>
      </c>
      <c r="P758" s="55" t="s">
        <v>175</v>
      </c>
      <c r="Y758" s="22"/>
      <c r="Z758" s="22"/>
      <c r="AA758" s="22"/>
      <c r="AB758" s="2"/>
      <c r="AD758" s="24"/>
      <c r="AE758" s="24"/>
      <c r="AF758" s="24"/>
      <c r="AG758" s="24"/>
      <c r="AH758" s="24"/>
      <c r="AI758" s="24"/>
      <c r="AJ758" s="24"/>
      <c r="AK758" s="24"/>
      <c r="AL758" s="24"/>
      <c r="AM758" s="24"/>
      <c r="AN758" s="24"/>
    </row>
    <row r="759" spans="1:40" ht="13" x14ac:dyDescent="0.3">
      <c r="A759" t="s">
        <v>133</v>
      </c>
      <c r="B759" s="5">
        <v>1.95</v>
      </c>
      <c r="C759" s="5">
        <f t="shared" si="13"/>
        <v>41.95</v>
      </c>
      <c r="D759" t="s">
        <v>130</v>
      </c>
      <c r="E759" t="s">
        <v>130</v>
      </c>
      <c r="F759" s="55">
        <v>3.5000000000000003E-2</v>
      </c>
      <c r="G759" s="55">
        <v>3.5000000000000003E-2</v>
      </c>
      <c r="H759" s="55">
        <v>6.9000000000000006E-2</v>
      </c>
      <c r="I759" s="55" t="s">
        <v>130</v>
      </c>
      <c r="J759" s="55" t="s">
        <v>130</v>
      </c>
      <c r="K759" s="55" t="s">
        <v>130</v>
      </c>
      <c r="L759" s="55" t="s">
        <v>130</v>
      </c>
      <c r="M759" s="55" t="s">
        <v>130</v>
      </c>
      <c r="N759" s="55" t="s">
        <v>130</v>
      </c>
      <c r="O759" s="55" t="s">
        <v>130</v>
      </c>
      <c r="P759" s="55" t="s">
        <v>175</v>
      </c>
      <c r="Y759" s="22"/>
      <c r="Z759" s="22"/>
      <c r="AA759" s="22"/>
      <c r="AB759" s="2"/>
      <c r="AD759" s="24"/>
      <c r="AE759" s="24"/>
      <c r="AF759" s="24"/>
      <c r="AG759" s="24"/>
      <c r="AH759" s="24"/>
      <c r="AI759" s="24"/>
      <c r="AJ759" s="24"/>
      <c r="AK759" s="24"/>
      <c r="AL759" s="24"/>
      <c r="AM759" s="24"/>
      <c r="AN759" s="24"/>
    </row>
    <row r="760" spans="1:40" ht="13" x14ac:dyDescent="0.3">
      <c r="A760" t="s">
        <v>133</v>
      </c>
      <c r="B760" s="5">
        <v>1.96</v>
      </c>
      <c r="C760" s="5">
        <f t="shared" si="13"/>
        <v>41.96</v>
      </c>
      <c r="D760" t="s">
        <v>130</v>
      </c>
      <c r="E760" t="s">
        <v>130</v>
      </c>
      <c r="F760" s="55">
        <v>3.5000000000000003E-2</v>
      </c>
      <c r="G760" s="55">
        <v>3.5000000000000003E-2</v>
      </c>
      <c r="H760" s="55">
        <v>6.9000000000000006E-2</v>
      </c>
      <c r="I760" s="55" t="s">
        <v>130</v>
      </c>
      <c r="J760" s="55" t="s">
        <v>130</v>
      </c>
      <c r="K760" s="55" t="s">
        <v>130</v>
      </c>
      <c r="L760" s="55" t="s">
        <v>130</v>
      </c>
      <c r="M760" s="55" t="s">
        <v>130</v>
      </c>
      <c r="N760" s="55" t="s">
        <v>130</v>
      </c>
      <c r="O760" s="55" t="s">
        <v>130</v>
      </c>
      <c r="P760" s="55" t="s">
        <v>175</v>
      </c>
      <c r="Y760" s="22"/>
      <c r="Z760" s="22"/>
      <c r="AA760" s="22"/>
      <c r="AB760" s="2"/>
      <c r="AD760" s="24"/>
      <c r="AE760" s="24"/>
      <c r="AF760" s="24"/>
      <c r="AG760" s="24"/>
      <c r="AH760" s="24"/>
      <c r="AI760" s="24"/>
      <c r="AJ760" s="24"/>
      <c r="AK760" s="24"/>
      <c r="AL760" s="24"/>
      <c r="AM760" s="24"/>
      <c r="AN760" s="24"/>
    </row>
    <row r="761" spans="1:40" ht="13" x14ac:dyDescent="0.3">
      <c r="A761" t="s">
        <v>133</v>
      </c>
      <c r="B761" s="5">
        <v>1.97</v>
      </c>
      <c r="C761" s="5">
        <f t="shared" si="13"/>
        <v>41.97</v>
      </c>
      <c r="D761" t="s">
        <v>130</v>
      </c>
      <c r="E761" t="s">
        <v>130</v>
      </c>
      <c r="F761" s="55">
        <v>3.5000000000000003E-2</v>
      </c>
      <c r="G761" s="55">
        <v>3.5000000000000003E-2</v>
      </c>
      <c r="H761" s="55">
        <v>6.9000000000000006E-2</v>
      </c>
      <c r="I761" s="55" t="s">
        <v>130</v>
      </c>
      <c r="J761" s="55" t="s">
        <v>130</v>
      </c>
      <c r="K761" s="55" t="s">
        <v>130</v>
      </c>
      <c r="L761" s="55" t="s">
        <v>130</v>
      </c>
      <c r="M761" s="55" t="s">
        <v>130</v>
      </c>
      <c r="N761" s="55" t="s">
        <v>130</v>
      </c>
      <c r="O761" s="55" t="s">
        <v>130</v>
      </c>
      <c r="P761" s="55" t="s">
        <v>175</v>
      </c>
      <c r="Y761" s="22"/>
      <c r="Z761" s="22"/>
      <c r="AA761" s="22"/>
      <c r="AB761" s="2"/>
      <c r="AD761" s="24"/>
      <c r="AE761" s="24"/>
      <c r="AF761" s="24"/>
      <c r="AG761" s="24"/>
      <c r="AH761" s="24"/>
      <c r="AI761" s="24"/>
      <c r="AJ761" s="24"/>
      <c r="AK761" s="24"/>
      <c r="AL761" s="24"/>
      <c r="AM761" s="24"/>
      <c r="AN761" s="24"/>
    </row>
    <row r="762" spans="1:40" ht="13" x14ac:dyDescent="0.3">
      <c r="A762" t="s">
        <v>133</v>
      </c>
      <c r="B762" s="5">
        <v>1.98</v>
      </c>
      <c r="C762" s="5">
        <f t="shared" si="13"/>
        <v>41.98</v>
      </c>
      <c r="D762" t="s">
        <v>130</v>
      </c>
      <c r="E762" t="s">
        <v>130</v>
      </c>
      <c r="F762" s="55">
        <v>3.5000000000000003E-2</v>
      </c>
      <c r="G762" s="55">
        <v>3.5000000000000003E-2</v>
      </c>
      <c r="H762" s="55">
        <v>6.9000000000000006E-2</v>
      </c>
      <c r="I762" s="55" t="s">
        <v>130</v>
      </c>
      <c r="J762" s="55" t="s">
        <v>130</v>
      </c>
      <c r="K762" s="55" t="s">
        <v>130</v>
      </c>
      <c r="L762" s="55" t="s">
        <v>130</v>
      </c>
      <c r="M762" s="55" t="s">
        <v>130</v>
      </c>
      <c r="N762" s="55" t="s">
        <v>130</v>
      </c>
      <c r="O762" s="55" t="s">
        <v>130</v>
      </c>
      <c r="P762" s="55" t="s">
        <v>175</v>
      </c>
      <c r="Y762" s="22"/>
      <c r="Z762" s="22"/>
      <c r="AA762" s="22"/>
      <c r="AB762" s="2"/>
      <c r="AD762" s="24"/>
      <c r="AE762" s="24"/>
      <c r="AF762" s="24"/>
      <c r="AG762" s="24"/>
      <c r="AH762" s="24"/>
      <c r="AI762" s="24"/>
      <c r="AJ762" s="24"/>
      <c r="AK762" s="24"/>
      <c r="AL762" s="24"/>
      <c r="AM762" s="24"/>
      <c r="AN762" s="24"/>
    </row>
    <row r="763" spans="1:40" ht="13" x14ac:dyDescent="0.3">
      <c r="A763" t="s">
        <v>133</v>
      </c>
      <c r="B763" s="5">
        <v>1.99</v>
      </c>
      <c r="C763" s="5">
        <f t="shared" si="13"/>
        <v>41.99</v>
      </c>
      <c r="D763" t="s">
        <v>130</v>
      </c>
      <c r="E763" t="s">
        <v>130</v>
      </c>
      <c r="F763" s="55">
        <v>3.5000000000000003E-2</v>
      </c>
      <c r="G763" s="55">
        <v>3.5000000000000003E-2</v>
      </c>
      <c r="H763" s="55">
        <v>6.9000000000000006E-2</v>
      </c>
      <c r="I763" s="55" t="s">
        <v>130</v>
      </c>
      <c r="J763" s="55" t="s">
        <v>130</v>
      </c>
      <c r="K763" s="55" t="s">
        <v>130</v>
      </c>
      <c r="L763" s="55" t="s">
        <v>130</v>
      </c>
      <c r="M763" s="55" t="s">
        <v>130</v>
      </c>
      <c r="N763" s="55" t="s">
        <v>130</v>
      </c>
      <c r="O763" s="55" t="s">
        <v>130</v>
      </c>
      <c r="P763" s="55" t="s">
        <v>175</v>
      </c>
      <c r="Y763" s="22"/>
      <c r="Z763" s="22"/>
      <c r="AA763" s="22"/>
      <c r="AB763" s="2"/>
      <c r="AD763" s="24"/>
      <c r="AE763" s="24"/>
      <c r="AF763" s="24"/>
      <c r="AG763" s="24"/>
      <c r="AH763" s="24"/>
      <c r="AI763" s="24"/>
      <c r="AJ763" s="24"/>
      <c r="AK763" s="24"/>
      <c r="AL763" s="24"/>
      <c r="AM763" s="24"/>
      <c r="AN763" s="24"/>
    </row>
    <row r="764" spans="1:40" ht="13" x14ac:dyDescent="0.3">
      <c r="A764" t="s">
        <v>133</v>
      </c>
      <c r="B764" s="5">
        <v>2</v>
      </c>
      <c r="C764" s="5">
        <f t="shared" si="13"/>
        <v>42</v>
      </c>
      <c r="D764" t="s">
        <v>130</v>
      </c>
      <c r="E764" t="s">
        <v>130</v>
      </c>
      <c r="F764" s="55">
        <v>3.5000000000000003E-2</v>
      </c>
      <c r="G764" s="55">
        <v>3.5000000000000003E-2</v>
      </c>
      <c r="H764" s="55">
        <v>6.9000000000000006E-2</v>
      </c>
      <c r="I764" s="55" t="s">
        <v>130</v>
      </c>
      <c r="J764" s="55" t="s">
        <v>130</v>
      </c>
      <c r="K764" s="55" t="s">
        <v>130</v>
      </c>
      <c r="L764" s="55" t="s">
        <v>130</v>
      </c>
      <c r="M764" s="55" t="s">
        <v>130</v>
      </c>
      <c r="N764" s="55" t="s">
        <v>130</v>
      </c>
      <c r="O764" s="55" t="s">
        <v>130</v>
      </c>
      <c r="P764" s="55" t="s">
        <v>175</v>
      </c>
      <c r="Y764" s="22"/>
      <c r="Z764" s="22"/>
      <c r="AA764" s="22"/>
      <c r="AB764" s="2"/>
      <c r="AD764" s="24"/>
      <c r="AE764" s="24"/>
      <c r="AF764" s="24"/>
      <c r="AG764" s="24"/>
      <c r="AH764" s="24"/>
      <c r="AI764" s="24"/>
      <c r="AJ764" s="24"/>
      <c r="AK764" s="24"/>
      <c r="AL764" s="24"/>
      <c r="AM764" s="24"/>
      <c r="AN764" s="24"/>
    </row>
    <row r="765" spans="1:40" ht="13" x14ac:dyDescent="0.3">
      <c r="A765" t="s">
        <v>133</v>
      </c>
      <c r="B765" s="5">
        <v>2.0099999999999998</v>
      </c>
      <c r="C765" s="5">
        <f t="shared" si="13"/>
        <v>42.01</v>
      </c>
      <c r="D765" t="s">
        <v>130</v>
      </c>
      <c r="E765" t="s">
        <v>130</v>
      </c>
      <c r="F765" s="55">
        <v>3.5000000000000003E-2</v>
      </c>
      <c r="G765" s="55">
        <v>3.5000000000000003E-2</v>
      </c>
      <c r="H765" s="55">
        <v>6.9000000000000006E-2</v>
      </c>
      <c r="I765" s="55" t="s">
        <v>130</v>
      </c>
      <c r="J765" s="55" t="s">
        <v>130</v>
      </c>
      <c r="K765" s="55" t="s">
        <v>130</v>
      </c>
      <c r="L765" s="55" t="s">
        <v>130</v>
      </c>
      <c r="M765" s="55" t="s">
        <v>130</v>
      </c>
      <c r="N765" s="55" t="s">
        <v>130</v>
      </c>
      <c r="O765" s="55" t="s">
        <v>130</v>
      </c>
      <c r="P765" s="55" t="s">
        <v>175</v>
      </c>
      <c r="Y765" s="22"/>
      <c r="Z765" s="22"/>
      <c r="AA765" s="22"/>
      <c r="AB765" s="2"/>
      <c r="AD765" s="24"/>
      <c r="AE765" s="24"/>
      <c r="AF765" s="24"/>
      <c r="AG765" s="24"/>
      <c r="AH765" s="24"/>
      <c r="AI765" s="24"/>
      <c r="AJ765" s="24"/>
      <c r="AK765" s="24"/>
      <c r="AL765" s="24"/>
      <c r="AM765" s="24"/>
      <c r="AN765" s="24"/>
    </row>
    <row r="766" spans="1:40" ht="13" x14ac:dyDescent="0.3">
      <c r="A766" t="s">
        <v>133</v>
      </c>
      <c r="B766" s="5">
        <v>2.02</v>
      </c>
      <c r="C766" s="5">
        <f t="shared" si="13"/>
        <v>42.02</v>
      </c>
      <c r="D766" t="s">
        <v>130</v>
      </c>
      <c r="E766" t="s">
        <v>130</v>
      </c>
      <c r="F766" s="55">
        <v>3.5000000000000003E-2</v>
      </c>
      <c r="G766" s="55">
        <v>3.5000000000000003E-2</v>
      </c>
      <c r="H766" s="55">
        <v>6.9000000000000006E-2</v>
      </c>
      <c r="I766" s="55" t="s">
        <v>130</v>
      </c>
      <c r="J766" s="55" t="s">
        <v>130</v>
      </c>
      <c r="K766" s="55" t="s">
        <v>130</v>
      </c>
      <c r="L766" s="55" t="s">
        <v>130</v>
      </c>
      <c r="M766" s="55" t="s">
        <v>130</v>
      </c>
      <c r="N766" s="55" t="s">
        <v>130</v>
      </c>
      <c r="O766" s="55" t="s">
        <v>130</v>
      </c>
      <c r="P766" s="55" t="s">
        <v>175</v>
      </c>
      <c r="Y766" s="22"/>
      <c r="Z766" s="22"/>
      <c r="AA766" s="22"/>
      <c r="AB766" s="2"/>
      <c r="AD766" s="24"/>
      <c r="AE766" s="24"/>
      <c r="AF766" s="24"/>
      <c r="AG766" s="24"/>
      <c r="AH766" s="24"/>
      <c r="AI766" s="24"/>
      <c r="AJ766" s="24"/>
      <c r="AK766" s="24"/>
      <c r="AL766" s="24"/>
      <c r="AM766" s="24"/>
      <c r="AN766" s="24"/>
    </row>
    <row r="767" spans="1:40" ht="13" x14ac:dyDescent="0.3">
      <c r="A767" t="s">
        <v>133</v>
      </c>
      <c r="B767" s="5">
        <v>2.0299999999999998</v>
      </c>
      <c r="C767" s="5">
        <f t="shared" si="13"/>
        <v>42.03</v>
      </c>
      <c r="D767" t="s">
        <v>130</v>
      </c>
      <c r="E767" t="s">
        <v>130</v>
      </c>
      <c r="F767" s="55">
        <v>3.5000000000000003E-2</v>
      </c>
      <c r="G767" s="55">
        <v>3.5000000000000003E-2</v>
      </c>
      <c r="H767" s="55">
        <v>6.9000000000000006E-2</v>
      </c>
      <c r="I767" s="55" t="s">
        <v>130</v>
      </c>
      <c r="J767" s="55" t="s">
        <v>130</v>
      </c>
      <c r="K767" s="55" t="s">
        <v>130</v>
      </c>
      <c r="L767" s="55" t="s">
        <v>130</v>
      </c>
      <c r="M767" s="55" t="s">
        <v>130</v>
      </c>
      <c r="N767" s="55" t="s">
        <v>130</v>
      </c>
      <c r="O767" s="55" t="s">
        <v>130</v>
      </c>
      <c r="P767" s="55" t="s">
        <v>175</v>
      </c>
      <c r="Y767" s="22"/>
      <c r="Z767" s="22"/>
      <c r="AA767" s="22"/>
      <c r="AB767" s="2"/>
      <c r="AD767" s="24"/>
      <c r="AE767" s="24"/>
      <c r="AF767" s="24"/>
      <c r="AG767" s="24"/>
      <c r="AH767" s="24"/>
      <c r="AI767" s="24"/>
      <c r="AJ767" s="24"/>
      <c r="AK767" s="24"/>
      <c r="AL767" s="24"/>
      <c r="AM767" s="24"/>
      <c r="AN767" s="24"/>
    </row>
    <row r="768" spans="1:40" ht="13" x14ac:dyDescent="0.3">
      <c r="A768" t="s">
        <v>133</v>
      </c>
      <c r="B768" s="5">
        <v>2.04</v>
      </c>
      <c r="C768" s="5">
        <f t="shared" si="13"/>
        <v>42.04</v>
      </c>
      <c r="D768" t="s">
        <v>130</v>
      </c>
      <c r="E768" t="s">
        <v>130</v>
      </c>
      <c r="F768" s="55">
        <v>3.5000000000000003E-2</v>
      </c>
      <c r="G768" s="55">
        <v>3.5000000000000003E-2</v>
      </c>
      <c r="H768" s="55">
        <v>6.9000000000000006E-2</v>
      </c>
      <c r="I768" s="55" t="s">
        <v>130</v>
      </c>
      <c r="J768" s="55" t="s">
        <v>130</v>
      </c>
      <c r="K768" s="55" t="s">
        <v>130</v>
      </c>
      <c r="L768" s="55" t="s">
        <v>130</v>
      </c>
      <c r="M768" s="55" t="s">
        <v>130</v>
      </c>
      <c r="N768" s="55" t="s">
        <v>130</v>
      </c>
      <c r="O768" s="55" t="s">
        <v>130</v>
      </c>
      <c r="P768" s="55" t="s">
        <v>175</v>
      </c>
      <c r="Y768" s="22"/>
      <c r="Z768" s="22"/>
      <c r="AA768" s="22"/>
      <c r="AB768" s="2"/>
      <c r="AD768" s="24"/>
      <c r="AE768" s="24"/>
      <c r="AF768" s="24"/>
      <c r="AG768" s="24"/>
      <c r="AH768" s="24"/>
      <c r="AI768" s="24"/>
      <c r="AJ768" s="24"/>
      <c r="AK768" s="24"/>
      <c r="AL768" s="24"/>
      <c r="AM768" s="24"/>
      <c r="AN768" s="24"/>
    </row>
    <row r="769" spans="1:40" ht="13" x14ac:dyDescent="0.3">
      <c r="A769" t="s">
        <v>133</v>
      </c>
      <c r="B769" s="5">
        <v>2.0499999999999998</v>
      </c>
      <c r="C769" s="5">
        <f t="shared" si="13"/>
        <v>42.05</v>
      </c>
      <c r="D769" t="s">
        <v>130</v>
      </c>
      <c r="E769" t="s">
        <v>130</v>
      </c>
      <c r="F769" s="55">
        <v>3.5000000000000003E-2</v>
      </c>
      <c r="G769" s="55">
        <v>3.5000000000000003E-2</v>
      </c>
      <c r="H769" s="55">
        <v>6.9000000000000006E-2</v>
      </c>
      <c r="I769" s="55" t="s">
        <v>130</v>
      </c>
      <c r="J769" s="55" t="s">
        <v>130</v>
      </c>
      <c r="K769" s="55" t="s">
        <v>130</v>
      </c>
      <c r="L769" s="55" t="s">
        <v>130</v>
      </c>
      <c r="M769" s="55" t="s">
        <v>130</v>
      </c>
      <c r="N769" s="55" t="s">
        <v>130</v>
      </c>
      <c r="O769" s="55" t="s">
        <v>130</v>
      </c>
      <c r="P769" s="55" t="s">
        <v>175</v>
      </c>
      <c r="Y769" s="22"/>
      <c r="Z769" s="22"/>
      <c r="AA769" s="22"/>
      <c r="AB769" s="2"/>
      <c r="AD769" s="24"/>
      <c r="AE769" s="24"/>
      <c r="AF769" s="24"/>
      <c r="AG769" s="24"/>
      <c r="AH769" s="24"/>
      <c r="AI769" s="24"/>
      <c r="AJ769" s="24"/>
      <c r="AK769" s="24"/>
      <c r="AL769" s="24"/>
      <c r="AM769" s="24"/>
      <c r="AN769" s="24"/>
    </row>
    <row r="770" spans="1:40" ht="13" x14ac:dyDescent="0.3">
      <c r="A770" t="s">
        <v>133</v>
      </c>
      <c r="B770" s="5">
        <v>2.06</v>
      </c>
      <c r="C770" s="5">
        <f t="shared" si="13"/>
        <v>42.06</v>
      </c>
      <c r="D770" t="s">
        <v>130</v>
      </c>
      <c r="E770" t="s">
        <v>130</v>
      </c>
      <c r="F770" s="55">
        <v>3.5000000000000003E-2</v>
      </c>
      <c r="G770" s="55">
        <v>3.5000000000000003E-2</v>
      </c>
      <c r="H770" s="55">
        <v>6.9000000000000006E-2</v>
      </c>
      <c r="I770" s="55" t="s">
        <v>130</v>
      </c>
      <c r="J770" s="55" t="s">
        <v>130</v>
      </c>
      <c r="K770" s="55" t="s">
        <v>130</v>
      </c>
      <c r="L770" s="55" t="s">
        <v>130</v>
      </c>
      <c r="M770" s="55" t="s">
        <v>130</v>
      </c>
      <c r="N770" s="55" t="s">
        <v>130</v>
      </c>
      <c r="O770" s="55" t="s">
        <v>130</v>
      </c>
      <c r="P770" s="55" t="s">
        <v>175</v>
      </c>
      <c r="Y770" s="22"/>
      <c r="Z770" s="22"/>
      <c r="AA770" s="22"/>
      <c r="AB770" s="2"/>
      <c r="AD770" s="24"/>
      <c r="AE770" s="24"/>
      <c r="AF770" s="24"/>
      <c r="AG770" s="24"/>
      <c r="AH770" s="24"/>
      <c r="AI770" s="24"/>
      <c r="AJ770" s="24"/>
      <c r="AK770" s="24"/>
      <c r="AL770" s="24"/>
      <c r="AM770" s="24"/>
      <c r="AN770" s="24"/>
    </row>
    <row r="771" spans="1:40" ht="13" x14ac:dyDescent="0.3">
      <c r="A771" t="s">
        <v>133</v>
      </c>
      <c r="B771" s="5">
        <v>2.0699999999999998</v>
      </c>
      <c r="C771" s="5">
        <f t="shared" si="13"/>
        <v>42.07</v>
      </c>
      <c r="D771" t="s">
        <v>130</v>
      </c>
      <c r="E771" t="s">
        <v>130</v>
      </c>
      <c r="F771" s="55">
        <v>3.5000000000000003E-2</v>
      </c>
      <c r="G771" s="55">
        <v>3.5000000000000003E-2</v>
      </c>
      <c r="H771" s="55">
        <v>6.9000000000000006E-2</v>
      </c>
      <c r="I771" s="55" t="s">
        <v>130</v>
      </c>
      <c r="J771" s="55" t="s">
        <v>130</v>
      </c>
      <c r="K771" s="55" t="s">
        <v>130</v>
      </c>
      <c r="L771" s="55" t="s">
        <v>130</v>
      </c>
      <c r="M771" s="55" t="s">
        <v>130</v>
      </c>
      <c r="N771" s="55" t="s">
        <v>130</v>
      </c>
      <c r="O771" s="55" t="s">
        <v>130</v>
      </c>
      <c r="P771" s="55" t="s">
        <v>175</v>
      </c>
      <c r="Y771" s="22"/>
      <c r="Z771" s="22"/>
      <c r="AA771" s="22"/>
      <c r="AB771" s="2"/>
      <c r="AD771" s="24"/>
      <c r="AE771" s="24"/>
      <c r="AF771" s="24"/>
      <c r="AG771" s="24"/>
      <c r="AH771" s="24"/>
      <c r="AI771" s="24"/>
      <c r="AJ771" s="24"/>
      <c r="AK771" s="24"/>
      <c r="AL771" s="24"/>
      <c r="AM771" s="24"/>
      <c r="AN771" s="24"/>
    </row>
    <row r="772" spans="1:40" ht="13" x14ac:dyDescent="0.3">
      <c r="A772" t="s">
        <v>133</v>
      </c>
      <c r="B772" s="5">
        <v>2.08</v>
      </c>
      <c r="C772" s="5">
        <f t="shared" si="13"/>
        <v>42.08</v>
      </c>
      <c r="D772" t="s">
        <v>130</v>
      </c>
      <c r="E772" t="s">
        <v>130</v>
      </c>
      <c r="F772" s="55">
        <v>3.5000000000000003E-2</v>
      </c>
      <c r="G772" s="55">
        <v>3.5000000000000003E-2</v>
      </c>
      <c r="H772" s="55">
        <v>6.9000000000000006E-2</v>
      </c>
      <c r="I772" s="55" t="s">
        <v>130</v>
      </c>
      <c r="J772" s="55" t="s">
        <v>130</v>
      </c>
      <c r="K772" s="55" t="s">
        <v>130</v>
      </c>
      <c r="L772" s="55" t="s">
        <v>130</v>
      </c>
      <c r="M772" s="55" t="s">
        <v>130</v>
      </c>
      <c r="N772" s="55" t="s">
        <v>130</v>
      </c>
      <c r="O772" s="55" t="s">
        <v>130</v>
      </c>
      <c r="P772" s="55" t="s">
        <v>175</v>
      </c>
      <c r="Y772" s="22"/>
      <c r="Z772" s="22"/>
      <c r="AA772" s="22"/>
      <c r="AB772" s="2"/>
      <c r="AD772" s="24"/>
      <c r="AE772" s="24"/>
      <c r="AF772" s="24"/>
      <c r="AG772" s="24"/>
      <c r="AH772" s="24"/>
      <c r="AI772" s="24"/>
      <c r="AJ772" s="24"/>
      <c r="AK772" s="24"/>
      <c r="AL772" s="24"/>
      <c r="AM772" s="24"/>
      <c r="AN772" s="24"/>
    </row>
    <row r="773" spans="1:40" ht="13" x14ac:dyDescent="0.3">
      <c r="A773" t="s">
        <v>133</v>
      </c>
      <c r="B773" s="5">
        <v>2.09</v>
      </c>
      <c r="C773" s="5">
        <f t="shared" si="13"/>
        <v>42.09</v>
      </c>
      <c r="D773" t="s">
        <v>130</v>
      </c>
      <c r="E773" t="s">
        <v>130</v>
      </c>
      <c r="F773" s="55">
        <v>3.5000000000000003E-2</v>
      </c>
      <c r="G773" s="55">
        <v>3.5000000000000003E-2</v>
      </c>
      <c r="H773" s="55">
        <v>6.9000000000000006E-2</v>
      </c>
      <c r="I773" s="55" t="s">
        <v>130</v>
      </c>
      <c r="J773" s="55" t="s">
        <v>130</v>
      </c>
      <c r="K773" s="55" t="s">
        <v>130</v>
      </c>
      <c r="L773" s="55" t="s">
        <v>130</v>
      </c>
      <c r="M773" s="55" t="s">
        <v>130</v>
      </c>
      <c r="N773" s="55" t="s">
        <v>130</v>
      </c>
      <c r="O773" s="55" t="s">
        <v>130</v>
      </c>
      <c r="P773" s="55" t="s">
        <v>175</v>
      </c>
      <c r="Y773" s="22"/>
      <c r="Z773" s="22"/>
      <c r="AA773" s="22"/>
      <c r="AB773" s="2"/>
      <c r="AD773" s="24"/>
      <c r="AE773" s="24"/>
      <c r="AF773" s="24"/>
      <c r="AG773" s="24"/>
      <c r="AH773" s="24"/>
      <c r="AI773" s="24"/>
      <c r="AJ773" s="24"/>
      <c r="AK773" s="24"/>
      <c r="AL773" s="24"/>
      <c r="AM773" s="24"/>
      <c r="AN773" s="24"/>
    </row>
    <row r="774" spans="1:40" ht="13" x14ac:dyDescent="0.3">
      <c r="A774" t="s">
        <v>133</v>
      </c>
      <c r="B774" s="5">
        <v>2.1</v>
      </c>
      <c r="C774" s="5">
        <f t="shared" si="13"/>
        <v>42.1</v>
      </c>
      <c r="D774" t="s">
        <v>130</v>
      </c>
      <c r="E774" t="s">
        <v>130</v>
      </c>
      <c r="F774" s="55">
        <v>3.5000000000000003E-2</v>
      </c>
      <c r="G774" s="55">
        <v>3.5000000000000003E-2</v>
      </c>
      <c r="H774" s="55">
        <v>6.9000000000000006E-2</v>
      </c>
      <c r="I774" s="55" t="s">
        <v>130</v>
      </c>
      <c r="J774" s="55" t="s">
        <v>130</v>
      </c>
      <c r="K774" s="55" t="s">
        <v>130</v>
      </c>
      <c r="L774" s="55" t="s">
        <v>130</v>
      </c>
      <c r="M774" s="55" t="s">
        <v>130</v>
      </c>
      <c r="N774" s="55" t="s">
        <v>130</v>
      </c>
      <c r="O774" s="55" t="s">
        <v>130</v>
      </c>
      <c r="P774" s="55" t="s">
        <v>175</v>
      </c>
      <c r="Y774" s="22"/>
      <c r="Z774" s="22"/>
      <c r="AA774" s="22"/>
      <c r="AB774" s="2"/>
      <c r="AD774" s="24"/>
      <c r="AE774" s="24"/>
      <c r="AF774" s="24"/>
      <c r="AG774" s="24"/>
      <c r="AH774" s="24"/>
      <c r="AI774" s="24"/>
      <c r="AJ774" s="24"/>
      <c r="AK774" s="24"/>
      <c r="AL774" s="24"/>
      <c r="AM774" s="24"/>
      <c r="AN774" s="24"/>
    </row>
    <row r="775" spans="1:40" ht="13" x14ac:dyDescent="0.3">
      <c r="A775" t="s">
        <v>133</v>
      </c>
      <c r="B775" s="5">
        <v>2.11</v>
      </c>
      <c r="C775" s="5">
        <f t="shared" si="13"/>
        <v>42.11</v>
      </c>
      <c r="D775" t="s">
        <v>130</v>
      </c>
      <c r="E775" t="s">
        <v>130</v>
      </c>
      <c r="F775" s="55">
        <v>3.5000000000000003E-2</v>
      </c>
      <c r="G775" s="55">
        <v>3.5000000000000003E-2</v>
      </c>
      <c r="H775" s="55">
        <v>6.9000000000000006E-2</v>
      </c>
      <c r="I775" s="55" t="s">
        <v>130</v>
      </c>
      <c r="J775" s="55" t="s">
        <v>130</v>
      </c>
      <c r="K775" s="55" t="s">
        <v>130</v>
      </c>
      <c r="L775" s="55" t="s">
        <v>130</v>
      </c>
      <c r="M775" s="55" t="s">
        <v>130</v>
      </c>
      <c r="N775" s="55" t="s">
        <v>130</v>
      </c>
      <c r="O775" s="55" t="s">
        <v>130</v>
      </c>
      <c r="P775" s="55" t="s">
        <v>175</v>
      </c>
      <c r="Y775" s="22"/>
      <c r="Z775" s="22"/>
      <c r="AA775" s="22"/>
      <c r="AB775" s="2"/>
      <c r="AD775" s="24"/>
      <c r="AE775" s="24"/>
      <c r="AF775" s="24"/>
      <c r="AG775" s="24"/>
      <c r="AH775" s="24"/>
      <c r="AI775" s="24"/>
      <c r="AJ775" s="24"/>
      <c r="AK775" s="24"/>
      <c r="AL775" s="24"/>
      <c r="AM775" s="24"/>
      <c r="AN775" s="24"/>
    </row>
    <row r="776" spans="1:40" ht="13" x14ac:dyDescent="0.3">
      <c r="A776" t="s">
        <v>133</v>
      </c>
      <c r="B776" s="5">
        <v>2.12</v>
      </c>
      <c r="C776" s="5">
        <f t="shared" si="13"/>
        <v>42.12</v>
      </c>
      <c r="D776" t="s">
        <v>130</v>
      </c>
      <c r="E776" t="s">
        <v>130</v>
      </c>
      <c r="F776" s="55">
        <v>3.5000000000000003E-2</v>
      </c>
      <c r="G776" s="55">
        <v>3.5000000000000003E-2</v>
      </c>
      <c r="H776" s="55">
        <v>6.9000000000000006E-2</v>
      </c>
      <c r="I776" s="55" t="s">
        <v>130</v>
      </c>
      <c r="J776" s="55" t="s">
        <v>130</v>
      </c>
      <c r="K776" s="55" t="s">
        <v>130</v>
      </c>
      <c r="L776" s="55" t="s">
        <v>130</v>
      </c>
      <c r="M776" s="55" t="s">
        <v>130</v>
      </c>
      <c r="N776" s="55" t="s">
        <v>130</v>
      </c>
      <c r="O776" s="55" t="s">
        <v>130</v>
      </c>
      <c r="P776" s="55" t="s">
        <v>175</v>
      </c>
      <c r="Y776" s="22"/>
      <c r="Z776" s="22"/>
      <c r="AA776" s="22"/>
      <c r="AB776" s="2"/>
      <c r="AD776" s="24"/>
      <c r="AE776" s="24"/>
      <c r="AF776" s="24"/>
      <c r="AG776" s="24"/>
      <c r="AH776" s="24"/>
      <c r="AI776" s="24"/>
      <c r="AJ776" s="24"/>
      <c r="AK776" s="24"/>
      <c r="AL776" s="24"/>
      <c r="AM776" s="24"/>
      <c r="AN776" s="24"/>
    </row>
    <row r="777" spans="1:40" ht="13" x14ac:dyDescent="0.3">
      <c r="A777" t="s">
        <v>133</v>
      </c>
      <c r="B777" s="5">
        <v>2.13</v>
      </c>
      <c r="C777" s="5">
        <f t="shared" si="13"/>
        <v>42.13</v>
      </c>
      <c r="D777" t="s">
        <v>130</v>
      </c>
      <c r="E777" t="s">
        <v>130</v>
      </c>
      <c r="F777" s="55">
        <v>3.5000000000000003E-2</v>
      </c>
      <c r="G777" s="55">
        <v>3.5000000000000003E-2</v>
      </c>
      <c r="H777" s="55">
        <v>6.9000000000000006E-2</v>
      </c>
      <c r="I777" s="55" t="s">
        <v>130</v>
      </c>
      <c r="J777" s="55" t="s">
        <v>130</v>
      </c>
      <c r="K777" s="55" t="s">
        <v>130</v>
      </c>
      <c r="L777" s="55" t="s">
        <v>130</v>
      </c>
      <c r="M777" s="55" t="s">
        <v>130</v>
      </c>
      <c r="N777" s="55" t="s">
        <v>130</v>
      </c>
      <c r="O777" s="55" t="s">
        <v>130</v>
      </c>
      <c r="P777" s="55" t="s">
        <v>175</v>
      </c>
      <c r="Y777" s="22"/>
      <c r="Z777" s="22"/>
      <c r="AA777" s="22"/>
      <c r="AB777" s="2"/>
      <c r="AD777" s="24"/>
      <c r="AE777" s="24"/>
      <c r="AF777" s="24"/>
      <c r="AG777" s="24"/>
      <c r="AH777" s="24"/>
      <c r="AI777" s="24"/>
      <c r="AJ777" s="24"/>
      <c r="AK777" s="24"/>
      <c r="AL777" s="24"/>
      <c r="AM777" s="24"/>
      <c r="AN777" s="24"/>
    </row>
    <row r="778" spans="1:40" ht="13" x14ac:dyDescent="0.3">
      <c r="A778" t="s">
        <v>133</v>
      </c>
      <c r="B778" s="5">
        <v>2.14</v>
      </c>
      <c r="C778" s="5">
        <f t="shared" si="13"/>
        <v>42.14</v>
      </c>
      <c r="D778" t="s">
        <v>130</v>
      </c>
      <c r="E778" t="s">
        <v>130</v>
      </c>
      <c r="F778" s="55">
        <v>3.5000000000000003E-2</v>
      </c>
      <c r="G778" s="55">
        <v>3.5000000000000003E-2</v>
      </c>
      <c r="H778" s="55">
        <v>6.9000000000000006E-2</v>
      </c>
      <c r="I778" s="55" t="s">
        <v>130</v>
      </c>
      <c r="J778" s="55" t="s">
        <v>130</v>
      </c>
      <c r="K778" s="55" t="s">
        <v>130</v>
      </c>
      <c r="L778" s="55" t="s">
        <v>130</v>
      </c>
      <c r="M778" s="55" t="s">
        <v>130</v>
      </c>
      <c r="N778" s="55" t="s">
        <v>130</v>
      </c>
      <c r="O778" s="55" t="s">
        <v>130</v>
      </c>
      <c r="P778" s="55" t="s">
        <v>175</v>
      </c>
      <c r="Y778" s="22"/>
      <c r="Z778" s="22"/>
      <c r="AA778" s="22"/>
      <c r="AB778" s="2"/>
      <c r="AD778" s="24"/>
      <c r="AE778" s="24"/>
      <c r="AF778" s="24"/>
      <c r="AG778" s="24"/>
      <c r="AH778" s="24"/>
      <c r="AI778" s="24"/>
      <c r="AJ778" s="24"/>
      <c r="AK778" s="24"/>
      <c r="AL778" s="24"/>
      <c r="AM778" s="24"/>
      <c r="AN778" s="24"/>
    </row>
    <row r="779" spans="1:40" ht="13" x14ac:dyDescent="0.3">
      <c r="A779" t="s">
        <v>133</v>
      </c>
      <c r="B779" s="5">
        <v>2.15</v>
      </c>
      <c r="C779" s="5">
        <f t="shared" si="13"/>
        <v>42.15</v>
      </c>
      <c r="D779" t="s">
        <v>130</v>
      </c>
      <c r="E779" t="s">
        <v>130</v>
      </c>
      <c r="F779" s="55">
        <v>3.5000000000000003E-2</v>
      </c>
      <c r="G779" s="55">
        <v>3.5000000000000003E-2</v>
      </c>
      <c r="H779" s="55">
        <v>6.9000000000000006E-2</v>
      </c>
      <c r="I779" s="55" t="s">
        <v>130</v>
      </c>
      <c r="J779" s="55" t="s">
        <v>130</v>
      </c>
      <c r="K779" s="55" t="s">
        <v>130</v>
      </c>
      <c r="L779" s="55" t="s">
        <v>130</v>
      </c>
      <c r="M779" s="55" t="s">
        <v>130</v>
      </c>
      <c r="N779" s="55" t="s">
        <v>130</v>
      </c>
      <c r="O779" s="55" t="s">
        <v>130</v>
      </c>
      <c r="P779" s="55" t="s">
        <v>175</v>
      </c>
      <c r="Y779" s="22"/>
      <c r="Z779" s="22"/>
      <c r="AA779" s="22"/>
      <c r="AB779" s="2"/>
      <c r="AD779" s="24"/>
      <c r="AE779" s="24"/>
      <c r="AF779" s="24"/>
      <c r="AG779" s="24"/>
      <c r="AH779" s="24"/>
      <c r="AI779" s="24"/>
      <c r="AJ779" s="24"/>
      <c r="AK779" s="24"/>
      <c r="AL779" s="24"/>
      <c r="AM779" s="24"/>
      <c r="AN779" s="24"/>
    </row>
    <row r="780" spans="1:40" ht="13" x14ac:dyDescent="0.3">
      <c r="A780" t="s">
        <v>133</v>
      </c>
      <c r="B780" s="5">
        <v>2.16</v>
      </c>
      <c r="C780" s="5">
        <f t="shared" si="13"/>
        <v>42.16</v>
      </c>
      <c r="D780" t="s">
        <v>130</v>
      </c>
      <c r="E780" t="s">
        <v>130</v>
      </c>
      <c r="F780" s="55">
        <v>3.5000000000000003E-2</v>
      </c>
      <c r="G780" s="55">
        <v>3.5000000000000003E-2</v>
      </c>
      <c r="H780" s="55">
        <v>6.9000000000000006E-2</v>
      </c>
      <c r="I780" s="55" t="s">
        <v>130</v>
      </c>
      <c r="J780" s="55" t="s">
        <v>130</v>
      </c>
      <c r="K780" s="55" t="s">
        <v>130</v>
      </c>
      <c r="L780" s="55" t="s">
        <v>130</v>
      </c>
      <c r="M780" s="55" t="s">
        <v>130</v>
      </c>
      <c r="N780" s="55" t="s">
        <v>130</v>
      </c>
      <c r="O780" s="55" t="s">
        <v>130</v>
      </c>
      <c r="P780" s="55" t="s">
        <v>175</v>
      </c>
      <c r="Y780" s="22"/>
      <c r="Z780" s="22"/>
      <c r="AA780" s="22"/>
      <c r="AB780" s="2"/>
      <c r="AD780" s="24"/>
      <c r="AE780" s="24"/>
      <c r="AF780" s="24"/>
      <c r="AG780" s="24"/>
      <c r="AH780" s="24"/>
      <c r="AI780" s="24"/>
      <c r="AJ780" s="24"/>
      <c r="AK780" s="24"/>
      <c r="AL780" s="24"/>
      <c r="AM780" s="24"/>
      <c r="AN780" s="24"/>
    </row>
    <row r="781" spans="1:40" ht="13" x14ac:dyDescent="0.3">
      <c r="A781" t="s">
        <v>133</v>
      </c>
      <c r="B781" s="5">
        <v>2.17</v>
      </c>
      <c r="C781" s="5">
        <f t="shared" si="13"/>
        <v>42.17</v>
      </c>
      <c r="D781" t="s">
        <v>130</v>
      </c>
      <c r="E781" t="s">
        <v>130</v>
      </c>
      <c r="F781" s="55">
        <v>3.5000000000000003E-2</v>
      </c>
      <c r="G781" s="55">
        <v>3.5000000000000003E-2</v>
      </c>
      <c r="H781" s="55">
        <v>6.9000000000000006E-2</v>
      </c>
      <c r="I781" s="55" t="s">
        <v>130</v>
      </c>
      <c r="J781" s="55" t="s">
        <v>130</v>
      </c>
      <c r="K781" s="55" t="s">
        <v>130</v>
      </c>
      <c r="L781" s="55" t="s">
        <v>130</v>
      </c>
      <c r="M781" s="55" t="s">
        <v>130</v>
      </c>
      <c r="N781" s="55" t="s">
        <v>130</v>
      </c>
      <c r="O781" s="55" t="s">
        <v>130</v>
      </c>
      <c r="P781" s="55" t="s">
        <v>175</v>
      </c>
      <c r="Y781" s="22"/>
      <c r="Z781" s="22"/>
      <c r="AA781" s="22"/>
      <c r="AB781" s="2"/>
      <c r="AD781" s="24"/>
      <c r="AE781" s="24"/>
      <c r="AF781" s="24"/>
      <c r="AG781" s="24"/>
      <c r="AH781" s="24"/>
      <c r="AI781" s="24"/>
      <c r="AJ781" s="24"/>
      <c r="AK781" s="24"/>
      <c r="AL781" s="24"/>
      <c r="AM781" s="24"/>
      <c r="AN781" s="24"/>
    </row>
    <row r="782" spans="1:40" ht="13" x14ac:dyDescent="0.3">
      <c r="A782" t="s">
        <v>133</v>
      </c>
      <c r="B782" s="5">
        <v>2.1800000000000002</v>
      </c>
      <c r="C782" s="5">
        <f t="shared" si="13"/>
        <v>42.18</v>
      </c>
      <c r="D782" t="s">
        <v>130</v>
      </c>
      <c r="E782" t="s">
        <v>130</v>
      </c>
      <c r="F782" s="55">
        <v>3.5000000000000003E-2</v>
      </c>
      <c r="G782" s="55">
        <v>3.5000000000000003E-2</v>
      </c>
      <c r="H782" s="55">
        <v>6.9000000000000006E-2</v>
      </c>
      <c r="I782" s="55" t="s">
        <v>130</v>
      </c>
      <c r="J782" s="55" t="s">
        <v>130</v>
      </c>
      <c r="K782" s="55" t="s">
        <v>130</v>
      </c>
      <c r="L782" s="55" t="s">
        <v>130</v>
      </c>
      <c r="M782" s="55" t="s">
        <v>130</v>
      </c>
      <c r="N782" s="55" t="s">
        <v>130</v>
      </c>
      <c r="O782" s="55" t="s">
        <v>130</v>
      </c>
      <c r="P782" s="55" t="s">
        <v>175</v>
      </c>
      <c r="Y782" s="22"/>
      <c r="Z782" s="22"/>
      <c r="AA782" s="22"/>
      <c r="AB782" s="2"/>
      <c r="AD782" s="24"/>
      <c r="AE782" s="24"/>
      <c r="AF782" s="24"/>
      <c r="AG782" s="24"/>
      <c r="AH782" s="24"/>
      <c r="AI782" s="24"/>
      <c r="AJ782" s="24"/>
      <c r="AK782" s="24"/>
      <c r="AL782" s="24"/>
      <c r="AM782" s="24"/>
      <c r="AN782" s="24"/>
    </row>
    <row r="783" spans="1:40" ht="13" x14ac:dyDescent="0.3">
      <c r="A783" t="s">
        <v>133</v>
      </c>
      <c r="B783" s="5">
        <v>2.19</v>
      </c>
      <c r="C783" s="5">
        <f t="shared" si="13"/>
        <v>42.19</v>
      </c>
      <c r="D783" t="s">
        <v>130</v>
      </c>
      <c r="E783" t="s">
        <v>130</v>
      </c>
      <c r="F783" s="55">
        <v>3.5000000000000003E-2</v>
      </c>
      <c r="G783" s="55">
        <v>3.5000000000000003E-2</v>
      </c>
      <c r="H783" s="55">
        <v>6.9000000000000006E-2</v>
      </c>
      <c r="I783" s="55" t="s">
        <v>130</v>
      </c>
      <c r="J783" s="55" t="s">
        <v>130</v>
      </c>
      <c r="K783" s="55" t="s">
        <v>130</v>
      </c>
      <c r="L783" s="55" t="s">
        <v>130</v>
      </c>
      <c r="M783" s="55" t="s">
        <v>130</v>
      </c>
      <c r="N783" s="55" t="s">
        <v>130</v>
      </c>
      <c r="O783" s="55" t="s">
        <v>130</v>
      </c>
      <c r="P783" s="55" t="s">
        <v>175</v>
      </c>
      <c r="Y783" s="22"/>
      <c r="Z783" s="22"/>
      <c r="AA783" s="22"/>
      <c r="AB783" s="2"/>
      <c r="AD783" s="24"/>
      <c r="AE783" s="24"/>
      <c r="AF783" s="24"/>
      <c r="AG783" s="24"/>
      <c r="AH783" s="24"/>
      <c r="AI783" s="24"/>
      <c r="AJ783" s="24"/>
      <c r="AK783" s="24"/>
      <c r="AL783" s="24"/>
      <c r="AM783" s="24"/>
      <c r="AN783" s="24"/>
    </row>
    <row r="784" spans="1:40" ht="13" x14ac:dyDescent="0.3">
      <c r="A784" t="s">
        <v>133</v>
      </c>
      <c r="B784" s="5">
        <v>2.2000000000000002</v>
      </c>
      <c r="C784" s="5">
        <f t="shared" si="13"/>
        <v>42.2</v>
      </c>
      <c r="D784" t="s">
        <v>130</v>
      </c>
      <c r="E784" t="s">
        <v>130</v>
      </c>
      <c r="F784" s="55">
        <v>3.5000000000000003E-2</v>
      </c>
      <c r="G784" s="55">
        <v>3.5000000000000003E-2</v>
      </c>
      <c r="H784" s="55">
        <v>6.9000000000000006E-2</v>
      </c>
      <c r="I784" s="55" t="s">
        <v>130</v>
      </c>
      <c r="J784" s="55" t="s">
        <v>130</v>
      </c>
      <c r="K784" s="55" t="s">
        <v>130</v>
      </c>
      <c r="L784" s="55" t="s">
        <v>130</v>
      </c>
      <c r="M784" s="55" t="s">
        <v>130</v>
      </c>
      <c r="N784" s="55" t="s">
        <v>130</v>
      </c>
      <c r="O784" s="55" t="s">
        <v>130</v>
      </c>
      <c r="P784" s="55" t="s">
        <v>175</v>
      </c>
      <c r="Y784" s="22"/>
      <c r="Z784" s="22"/>
      <c r="AA784" s="22"/>
      <c r="AB784" s="2"/>
      <c r="AD784" s="24"/>
      <c r="AE784" s="24"/>
      <c r="AF784" s="24"/>
      <c r="AG784" s="24"/>
      <c r="AH784" s="24"/>
      <c r="AI784" s="24"/>
      <c r="AJ784" s="24"/>
      <c r="AK784" s="24"/>
      <c r="AL784" s="24"/>
      <c r="AM784" s="24"/>
      <c r="AN784" s="24"/>
    </row>
    <row r="785" spans="1:40" ht="13" x14ac:dyDescent="0.3">
      <c r="A785" t="s">
        <v>133</v>
      </c>
      <c r="B785" s="5">
        <v>2.21</v>
      </c>
      <c r="C785" s="5">
        <f t="shared" si="13"/>
        <v>42.21</v>
      </c>
      <c r="D785" t="s">
        <v>130</v>
      </c>
      <c r="E785" t="s">
        <v>130</v>
      </c>
      <c r="F785" s="55">
        <v>3.5000000000000003E-2</v>
      </c>
      <c r="G785" s="55">
        <v>3.5000000000000003E-2</v>
      </c>
      <c r="H785" s="55">
        <v>6.9000000000000006E-2</v>
      </c>
      <c r="I785" s="55" t="s">
        <v>130</v>
      </c>
      <c r="J785" s="55" t="s">
        <v>130</v>
      </c>
      <c r="K785" s="55" t="s">
        <v>130</v>
      </c>
      <c r="L785" s="55" t="s">
        <v>130</v>
      </c>
      <c r="M785" s="55" t="s">
        <v>130</v>
      </c>
      <c r="N785" s="55" t="s">
        <v>130</v>
      </c>
      <c r="O785" s="55" t="s">
        <v>130</v>
      </c>
      <c r="P785" s="55" t="s">
        <v>175</v>
      </c>
      <c r="Y785" s="22"/>
      <c r="Z785" s="22"/>
      <c r="AA785" s="22"/>
      <c r="AB785" s="2"/>
      <c r="AD785" s="24"/>
      <c r="AE785" s="24"/>
      <c r="AF785" s="24"/>
      <c r="AG785" s="24"/>
      <c r="AH785" s="24"/>
      <c r="AI785" s="24"/>
      <c r="AJ785" s="24"/>
      <c r="AK785" s="24"/>
      <c r="AL785" s="24"/>
      <c r="AM785" s="24"/>
      <c r="AN785" s="24"/>
    </row>
    <row r="786" spans="1:40" ht="13" x14ac:dyDescent="0.3">
      <c r="A786" t="s">
        <v>133</v>
      </c>
      <c r="B786" s="5">
        <v>2.2200000000000002</v>
      </c>
      <c r="C786" s="5">
        <f t="shared" si="13"/>
        <v>42.22</v>
      </c>
      <c r="D786" t="s">
        <v>130</v>
      </c>
      <c r="E786" t="s">
        <v>130</v>
      </c>
      <c r="F786" s="55">
        <v>3.5000000000000003E-2</v>
      </c>
      <c r="G786" s="55">
        <v>3.5000000000000003E-2</v>
      </c>
      <c r="H786" s="55">
        <v>6.9000000000000006E-2</v>
      </c>
      <c r="I786" s="55" t="s">
        <v>130</v>
      </c>
      <c r="J786" s="55" t="s">
        <v>130</v>
      </c>
      <c r="K786" s="55" t="s">
        <v>130</v>
      </c>
      <c r="L786" s="55" t="s">
        <v>130</v>
      </c>
      <c r="M786" s="55" t="s">
        <v>130</v>
      </c>
      <c r="N786" s="55" t="s">
        <v>130</v>
      </c>
      <c r="O786" s="55" t="s">
        <v>130</v>
      </c>
      <c r="P786" s="55" t="s">
        <v>175</v>
      </c>
      <c r="Y786" s="22"/>
      <c r="Z786" s="22"/>
      <c r="AA786" s="22"/>
      <c r="AB786" s="2"/>
      <c r="AD786" s="24"/>
      <c r="AE786" s="24"/>
      <c r="AF786" s="24"/>
      <c r="AG786" s="24"/>
      <c r="AH786" s="24"/>
      <c r="AI786" s="24"/>
      <c r="AJ786" s="24"/>
      <c r="AK786" s="24"/>
      <c r="AL786" s="24"/>
      <c r="AM786" s="24"/>
      <c r="AN786" s="24"/>
    </row>
    <row r="787" spans="1:40" ht="13" x14ac:dyDescent="0.3">
      <c r="A787" t="s">
        <v>133</v>
      </c>
      <c r="B787" s="5">
        <v>2.23</v>
      </c>
      <c r="C787" s="5">
        <f t="shared" si="13"/>
        <v>42.23</v>
      </c>
      <c r="D787" t="s">
        <v>130</v>
      </c>
      <c r="E787" t="s">
        <v>130</v>
      </c>
      <c r="F787" s="55">
        <v>3.5000000000000003E-2</v>
      </c>
      <c r="G787" s="55">
        <v>3.5000000000000003E-2</v>
      </c>
      <c r="H787" s="55">
        <v>6.9000000000000006E-2</v>
      </c>
      <c r="I787" s="55" t="s">
        <v>130</v>
      </c>
      <c r="J787" s="55" t="s">
        <v>130</v>
      </c>
      <c r="K787" s="55" t="s">
        <v>130</v>
      </c>
      <c r="L787" s="55" t="s">
        <v>130</v>
      </c>
      <c r="M787" s="55" t="s">
        <v>130</v>
      </c>
      <c r="N787" s="55" t="s">
        <v>130</v>
      </c>
      <c r="O787" s="55" t="s">
        <v>130</v>
      </c>
      <c r="P787" s="55" t="s">
        <v>175</v>
      </c>
      <c r="Y787" s="22"/>
      <c r="Z787" s="22"/>
      <c r="AA787" s="22"/>
      <c r="AB787" s="2"/>
      <c r="AD787" s="24"/>
      <c r="AE787" s="24"/>
      <c r="AF787" s="24"/>
      <c r="AG787" s="24"/>
      <c r="AH787" s="24"/>
      <c r="AI787" s="24"/>
      <c r="AJ787" s="24"/>
      <c r="AK787" s="24"/>
      <c r="AL787" s="24"/>
      <c r="AM787" s="24"/>
      <c r="AN787" s="24"/>
    </row>
    <row r="788" spans="1:40" ht="13" x14ac:dyDescent="0.3">
      <c r="A788" t="s">
        <v>133</v>
      </c>
      <c r="B788" s="5">
        <v>2.2400000000000002</v>
      </c>
      <c r="C788" s="5">
        <f t="shared" si="13"/>
        <v>42.24</v>
      </c>
      <c r="D788" t="s">
        <v>130</v>
      </c>
      <c r="E788" t="s">
        <v>130</v>
      </c>
      <c r="F788" s="55">
        <v>3.5000000000000003E-2</v>
      </c>
      <c r="G788" s="55">
        <v>3.5000000000000003E-2</v>
      </c>
      <c r="H788" s="55">
        <v>6.9000000000000006E-2</v>
      </c>
      <c r="I788" s="55" t="s">
        <v>130</v>
      </c>
      <c r="J788" s="55" t="s">
        <v>130</v>
      </c>
      <c r="K788" s="55" t="s">
        <v>130</v>
      </c>
      <c r="L788" s="55" t="s">
        <v>130</v>
      </c>
      <c r="M788" s="55" t="s">
        <v>130</v>
      </c>
      <c r="N788" s="55" t="s">
        <v>130</v>
      </c>
      <c r="O788" s="55" t="s">
        <v>130</v>
      </c>
      <c r="P788" s="55" t="s">
        <v>175</v>
      </c>
      <c r="Y788" s="22"/>
      <c r="Z788" s="22"/>
      <c r="AA788" s="22"/>
      <c r="AB788" s="2"/>
      <c r="AD788" s="24"/>
      <c r="AE788" s="24"/>
      <c r="AF788" s="24"/>
      <c r="AG788" s="24"/>
      <c r="AH788" s="24"/>
      <c r="AI788" s="24"/>
      <c r="AJ788" s="24"/>
      <c r="AK788" s="24"/>
      <c r="AL788" s="24"/>
      <c r="AM788" s="24"/>
      <c r="AN788" s="24"/>
    </row>
    <row r="789" spans="1:40" ht="13" x14ac:dyDescent="0.3">
      <c r="A789" t="s">
        <v>133</v>
      </c>
      <c r="B789" s="5">
        <v>2.25</v>
      </c>
      <c r="C789" s="5">
        <f t="shared" si="13"/>
        <v>42.25</v>
      </c>
      <c r="D789" t="s">
        <v>130</v>
      </c>
      <c r="E789" t="s">
        <v>130</v>
      </c>
      <c r="F789" s="55">
        <v>3.5000000000000003E-2</v>
      </c>
      <c r="G789" s="55">
        <v>3.5000000000000003E-2</v>
      </c>
      <c r="H789" s="55">
        <v>6.9000000000000006E-2</v>
      </c>
      <c r="I789" s="55" t="s">
        <v>130</v>
      </c>
      <c r="J789" s="55" t="s">
        <v>130</v>
      </c>
      <c r="K789" s="55" t="s">
        <v>130</v>
      </c>
      <c r="L789" s="55" t="s">
        <v>130</v>
      </c>
      <c r="M789" s="55" t="s">
        <v>130</v>
      </c>
      <c r="N789" s="55" t="s">
        <v>130</v>
      </c>
      <c r="O789" s="55" t="s">
        <v>130</v>
      </c>
      <c r="P789" s="55" t="s">
        <v>175</v>
      </c>
      <c r="Y789" s="22"/>
      <c r="Z789" s="22"/>
      <c r="AA789" s="22"/>
      <c r="AB789" s="2"/>
      <c r="AD789" s="24"/>
      <c r="AE789" s="24"/>
      <c r="AF789" s="24"/>
      <c r="AG789" s="24"/>
      <c r="AH789" s="24"/>
      <c r="AI789" s="24"/>
      <c r="AJ789" s="24"/>
      <c r="AK789" s="24"/>
      <c r="AL789" s="24"/>
      <c r="AM789" s="24"/>
      <c r="AN789" s="24"/>
    </row>
    <row r="790" spans="1:40" ht="13" x14ac:dyDescent="0.3">
      <c r="A790" t="s">
        <v>133</v>
      </c>
      <c r="B790" s="5">
        <v>2.2599999999999998</v>
      </c>
      <c r="C790" s="5">
        <f t="shared" si="13"/>
        <v>42.26</v>
      </c>
      <c r="D790" t="s">
        <v>130</v>
      </c>
      <c r="E790" t="s">
        <v>130</v>
      </c>
      <c r="F790" s="55">
        <v>3.5000000000000003E-2</v>
      </c>
      <c r="G790" s="55">
        <v>3.5000000000000003E-2</v>
      </c>
      <c r="H790" s="55">
        <v>6.9000000000000006E-2</v>
      </c>
      <c r="I790" s="55" t="s">
        <v>130</v>
      </c>
      <c r="J790" s="55" t="s">
        <v>130</v>
      </c>
      <c r="K790" s="55" t="s">
        <v>130</v>
      </c>
      <c r="L790" s="55" t="s">
        <v>130</v>
      </c>
      <c r="M790" s="55" t="s">
        <v>130</v>
      </c>
      <c r="N790" s="55" t="s">
        <v>130</v>
      </c>
      <c r="O790" s="55" t="s">
        <v>130</v>
      </c>
      <c r="P790" s="55" t="s">
        <v>175</v>
      </c>
      <c r="Y790" s="22"/>
      <c r="Z790" s="22"/>
      <c r="AA790" s="22"/>
      <c r="AB790" s="2"/>
      <c r="AD790" s="24"/>
      <c r="AE790" s="24"/>
      <c r="AF790" s="24"/>
      <c r="AG790" s="24"/>
      <c r="AH790" s="24"/>
      <c r="AI790" s="24"/>
      <c r="AJ790" s="24"/>
      <c r="AK790" s="24"/>
      <c r="AL790" s="24"/>
      <c r="AM790" s="24"/>
      <c r="AN790" s="24"/>
    </row>
    <row r="791" spans="1:40" ht="13" x14ac:dyDescent="0.3">
      <c r="A791" t="s">
        <v>133</v>
      </c>
      <c r="B791" s="5">
        <v>2.27</v>
      </c>
      <c r="C791" s="5">
        <f t="shared" si="13"/>
        <v>42.27</v>
      </c>
      <c r="D791" t="s">
        <v>130</v>
      </c>
      <c r="E791" t="s">
        <v>130</v>
      </c>
      <c r="F791" s="55">
        <v>3.5000000000000003E-2</v>
      </c>
      <c r="G791" s="55">
        <v>3.5000000000000003E-2</v>
      </c>
      <c r="H791" s="55">
        <v>6.9000000000000006E-2</v>
      </c>
      <c r="I791" s="55" t="s">
        <v>130</v>
      </c>
      <c r="J791" s="55" t="s">
        <v>130</v>
      </c>
      <c r="K791" s="55" t="s">
        <v>130</v>
      </c>
      <c r="L791" s="55" t="s">
        <v>130</v>
      </c>
      <c r="M791" s="55" t="s">
        <v>130</v>
      </c>
      <c r="N791" s="55" t="s">
        <v>130</v>
      </c>
      <c r="O791" s="55" t="s">
        <v>130</v>
      </c>
      <c r="P791" s="55" t="s">
        <v>175</v>
      </c>
      <c r="Y791" s="22"/>
      <c r="Z791" s="22"/>
      <c r="AA791" s="22"/>
      <c r="AB791" s="2"/>
      <c r="AD791" s="24"/>
      <c r="AE791" s="24"/>
      <c r="AF791" s="24"/>
      <c r="AG791" s="24"/>
      <c r="AH791" s="24"/>
      <c r="AI791" s="24"/>
      <c r="AJ791" s="24"/>
      <c r="AK791" s="24"/>
      <c r="AL791" s="24"/>
      <c r="AM791" s="24"/>
      <c r="AN791" s="24"/>
    </row>
    <row r="792" spans="1:40" ht="13" x14ac:dyDescent="0.3">
      <c r="A792" t="s">
        <v>133</v>
      </c>
      <c r="B792" s="5">
        <v>2.2799999999999998</v>
      </c>
      <c r="C792" s="5">
        <f t="shared" si="13"/>
        <v>42.28</v>
      </c>
      <c r="D792" t="s">
        <v>130</v>
      </c>
      <c r="E792" t="s">
        <v>130</v>
      </c>
      <c r="F792" s="55">
        <v>3.5000000000000003E-2</v>
      </c>
      <c r="G792" s="55">
        <v>3.5000000000000003E-2</v>
      </c>
      <c r="H792" s="55">
        <v>6.9000000000000006E-2</v>
      </c>
      <c r="I792" s="55" t="s">
        <v>130</v>
      </c>
      <c r="J792" s="55" t="s">
        <v>130</v>
      </c>
      <c r="K792" s="55" t="s">
        <v>130</v>
      </c>
      <c r="L792" s="55" t="s">
        <v>130</v>
      </c>
      <c r="M792" s="55" t="s">
        <v>130</v>
      </c>
      <c r="N792" s="55" t="s">
        <v>130</v>
      </c>
      <c r="O792" s="55" t="s">
        <v>130</v>
      </c>
      <c r="P792" s="55" t="s">
        <v>175</v>
      </c>
      <c r="Y792" s="22"/>
      <c r="Z792" s="22"/>
      <c r="AA792" s="22"/>
      <c r="AB792" s="2"/>
      <c r="AD792" s="24"/>
      <c r="AE792" s="24"/>
      <c r="AF792" s="24"/>
      <c r="AG792" s="24"/>
      <c r="AH792" s="24"/>
      <c r="AI792" s="24"/>
      <c r="AJ792" s="24"/>
      <c r="AK792" s="24"/>
      <c r="AL792" s="24"/>
      <c r="AM792" s="24"/>
      <c r="AN792" s="24"/>
    </row>
    <row r="793" spans="1:40" ht="13" x14ac:dyDescent="0.3">
      <c r="A793" t="s">
        <v>133</v>
      </c>
      <c r="B793" s="5">
        <v>2.29</v>
      </c>
      <c r="C793" s="5">
        <f t="shared" si="13"/>
        <v>42.29</v>
      </c>
      <c r="D793" t="s">
        <v>130</v>
      </c>
      <c r="E793" t="s">
        <v>130</v>
      </c>
      <c r="F793" s="55">
        <v>3.5000000000000003E-2</v>
      </c>
      <c r="G793" s="55">
        <v>3.5000000000000003E-2</v>
      </c>
      <c r="H793" s="55">
        <v>6.9000000000000006E-2</v>
      </c>
      <c r="I793" s="55" t="s">
        <v>130</v>
      </c>
      <c r="J793" s="55" t="s">
        <v>130</v>
      </c>
      <c r="K793" s="55" t="s">
        <v>130</v>
      </c>
      <c r="L793" s="55" t="s">
        <v>130</v>
      </c>
      <c r="M793" s="55" t="s">
        <v>130</v>
      </c>
      <c r="N793" s="55" t="s">
        <v>130</v>
      </c>
      <c r="O793" s="55" t="s">
        <v>130</v>
      </c>
      <c r="P793" s="55" t="s">
        <v>175</v>
      </c>
      <c r="Y793" s="22"/>
      <c r="Z793" s="22"/>
      <c r="AA793" s="22"/>
      <c r="AB793" s="2"/>
      <c r="AD793" s="24"/>
      <c r="AE793" s="24"/>
      <c r="AF793" s="24"/>
      <c r="AG793" s="24"/>
      <c r="AH793" s="24"/>
      <c r="AI793" s="24"/>
      <c r="AJ793" s="24"/>
      <c r="AK793" s="24"/>
      <c r="AL793" s="24"/>
      <c r="AM793" s="24"/>
      <c r="AN793" s="24"/>
    </row>
    <row r="794" spans="1:40" ht="13" x14ac:dyDescent="0.3">
      <c r="A794" t="s">
        <v>133</v>
      </c>
      <c r="B794" s="5">
        <v>2.2999999999999998</v>
      </c>
      <c r="C794" s="5">
        <f t="shared" si="13"/>
        <v>42.3</v>
      </c>
      <c r="D794" t="s">
        <v>130</v>
      </c>
      <c r="E794" t="s">
        <v>130</v>
      </c>
      <c r="F794" s="55">
        <v>3.5000000000000003E-2</v>
      </c>
      <c r="G794" s="55">
        <v>3.5000000000000003E-2</v>
      </c>
      <c r="H794" s="55">
        <v>6.9000000000000006E-2</v>
      </c>
      <c r="I794" s="55" t="s">
        <v>130</v>
      </c>
      <c r="J794" s="55" t="s">
        <v>130</v>
      </c>
      <c r="K794" s="55" t="s">
        <v>130</v>
      </c>
      <c r="L794" s="55" t="s">
        <v>130</v>
      </c>
      <c r="M794" s="55" t="s">
        <v>130</v>
      </c>
      <c r="N794" s="55" t="s">
        <v>130</v>
      </c>
      <c r="O794" s="55" t="s">
        <v>130</v>
      </c>
      <c r="P794" s="55" t="s">
        <v>175</v>
      </c>
      <c r="Y794" s="22"/>
      <c r="Z794" s="22"/>
      <c r="AA794" s="22"/>
      <c r="AB794" s="2"/>
      <c r="AD794" s="24"/>
      <c r="AE794" s="24"/>
      <c r="AF794" s="24"/>
      <c r="AG794" s="24"/>
      <c r="AH794" s="24"/>
      <c r="AI794" s="24"/>
      <c r="AJ794" s="24"/>
      <c r="AK794" s="24"/>
      <c r="AL794" s="24"/>
      <c r="AM794" s="24"/>
      <c r="AN794" s="24"/>
    </row>
    <row r="795" spans="1:40" ht="13" x14ac:dyDescent="0.3">
      <c r="A795" t="s">
        <v>133</v>
      </c>
      <c r="B795" s="5">
        <v>2.31</v>
      </c>
      <c r="C795" s="5">
        <f t="shared" si="13"/>
        <v>42.31</v>
      </c>
      <c r="D795" t="s">
        <v>130</v>
      </c>
      <c r="E795" t="s">
        <v>130</v>
      </c>
      <c r="F795" s="55">
        <v>3.5000000000000003E-2</v>
      </c>
      <c r="G795" s="55">
        <v>3.5000000000000003E-2</v>
      </c>
      <c r="H795" s="55">
        <v>6.9000000000000006E-2</v>
      </c>
      <c r="I795" s="55" t="s">
        <v>130</v>
      </c>
      <c r="J795" s="55" t="s">
        <v>130</v>
      </c>
      <c r="K795" s="55" t="s">
        <v>130</v>
      </c>
      <c r="L795" s="55" t="s">
        <v>130</v>
      </c>
      <c r="M795" s="55" t="s">
        <v>130</v>
      </c>
      <c r="N795" s="55" t="s">
        <v>130</v>
      </c>
      <c r="O795" s="55" t="s">
        <v>130</v>
      </c>
      <c r="P795" s="55" t="s">
        <v>175</v>
      </c>
      <c r="Y795" s="22"/>
      <c r="Z795" s="22"/>
      <c r="AA795" s="22"/>
      <c r="AB795" s="2"/>
      <c r="AD795" s="24"/>
      <c r="AE795" s="24"/>
      <c r="AF795" s="24"/>
      <c r="AG795" s="24"/>
      <c r="AH795" s="24"/>
      <c r="AI795" s="24"/>
      <c r="AJ795" s="24"/>
      <c r="AK795" s="24"/>
      <c r="AL795" s="24"/>
      <c r="AM795" s="24"/>
      <c r="AN795" s="24"/>
    </row>
    <row r="796" spans="1:40" ht="13" x14ac:dyDescent="0.3">
      <c r="A796" t="s">
        <v>133</v>
      </c>
      <c r="B796" s="5">
        <v>2.3199999999999998</v>
      </c>
      <c r="C796" s="5">
        <f t="shared" si="13"/>
        <v>42.32</v>
      </c>
      <c r="D796" t="s">
        <v>130</v>
      </c>
      <c r="E796" t="s">
        <v>130</v>
      </c>
      <c r="F796" s="55">
        <v>3.5000000000000003E-2</v>
      </c>
      <c r="G796" s="55">
        <v>3.5000000000000003E-2</v>
      </c>
      <c r="H796" s="55">
        <v>6.9000000000000006E-2</v>
      </c>
      <c r="I796" s="55" t="s">
        <v>130</v>
      </c>
      <c r="J796" s="55" t="s">
        <v>130</v>
      </c>
      <c r="K796" s="55" t="s">
        <v>130</v>
      </c>
      <c r="L796" s="55" t="s">
        <v>130</v>
      </c>
      <c r="M796" s="55" t="s">
        <v>130</v>
      </c>
      <c r="N796" s="55" t="s">
        <v>130</v>
      </c>
      <c r="O796" s="55" t="s">
        <v>130</v>
      </c>
      <c r="P796" s="55" t="s">
        <v>175</v>
      </c>
      <c r="Y796" s="22"/>
      <c r="Z796" s="22"/>
      <c r="AA796" s="22"/>
      <c r="AB796" s="2"/>
      <c r="AD796" s="24"/>
      <c r="AE796" s="24"/>
      <c r="AF796" s="24"/>
      <c r="AG796" s="24"/>
      <c r="AH796" s="24"/>
      <c r="AI796" s="24"/>
      <c r="AJ796" s="24"/>
      <c r="AK796" s="24"/>
      <c r="AL796" s="24"/>
      <c r="AM796" s="24"/>
      <c r="AN796" s="24"/>
    </row>
    <row r="797" spans="1:40" ht="13" x14ac:dyDescent="0.3">
      <c r="A797" t="s">
        <v>133</v>
      </c>
      <c r="B797" s="5">
        <v>2.33</v>
      </c>
      <c r="C797" s="5">
        <f t="shared" si="13"/>
        <v>42.33</v>
      </c>
      <c r="D797" t="s">
        <v>130</v>
      </c>
      <c r="E797" t="s">
        <v>130</v>
      </c>
      <c r="F797" s="55">
        <v>3.5000000000000003E-2</v>
      </c>
      <c r="G797" s="55">
        <v>3.5000000000000003E-2</v>
      </c>
      <c r="H797" s="55">
        <v>6.9000000000000006E-2</v>
      </c>
      <c r="I797" s="55" t="s">
        <v>130</v>
      </c>
      <c r="J797" s="55" t="s">
        <v>130</v>
      </c>
      <c r="K797" s="55" t="s">
        <v>130</v>
      </c>
      <c r="L797" s="55" t="s">
        <v>130</v>
      </c>
      <c r="M797" s="55" t="s">
        <v>130</v>
      </c>
      <c r="N797" s="55" t="s">
        <v>130</v>
      </c>
      <c r="O797" s="55" t="s">
        <v>130</v>
      </c>
      <c r="P797" s="55" t="s">
        <v>175</v>
      </c>
      <c r="Y797" s="22"/>
      <c r="Z797" s="22"/>
      <c r="AA797" s="22"/>
      <c r="AB797" s="2"/>
      <c r="AD797" s="24"/>
      <c r="AE797" s="24"/>
      <c r="AF797" s="24"/>
      <c r="AG797" s="24"/>
      <c r="AH797" s="24"/>
      <c r="AI797" s="24"/>
      <c r="AJ797" s="24"/>
      <c r="AK797" s="24"/>
      <c r="AL797" s="24"/>
      <c r="AM797" s="24"/>
      <c r="AN797" s="24"/>
    </row>
    <row r="798" spans="1:40" ht="13" x14ac:dyDescent="0.3">
      <c r="A798" t="s">
        <v>133</v>
      </c>
      <c r="B798" s="5">
        <v>2.34</v>
      </c>
      <c r="C798" s="5">
        <f t="shared" si="13"/>
        <v>42.34</v>
      </c>
      <c r="D798" t="s">
        <v>130</v>
      </c>
      <c r="E798" t="s">
        <v>130</v>
      </c>
      <c r="F798" s="55">
        <v>3.5000000000000003E-2</v>
      </c>
      <c r="G798" s="55">
        <v>3.5000000000000003E-2</v>
      </c>
      <c r="H798" s="55">
        <v>6.9000000000000006E-2</v>
      </c>
      <c r="I798" s="55" t="s">
        <v>130</v>
      </c>
      <c r="J798" s="55" t="s">
        <v>130</v>
      </c>
      <c r="K798" s="55" t="s">
        <v>130</v>
      </c>
      <c r="L798" s="55" t="s">
        <v>130</v>
      </c>
      <c r="M798" s="55" t="s">
        <v>130</v>
      </c>
      <c r="N798" s="55" t="s">
        <v>130</v>
      </c>
      <c r="O798" s="55" t="s">
        <v>130</v>
      </c>
      <c r="P798" s="55" t="s">
        <v>175</v>
      </c>
      <c r="Y798" s="22"/>
      <c r="Z798" s="22"/>
      <c r="AA798" s="22"/>
      <c r="AB798" s="2"/>
      <c r="AD798" s="24"/>
      <c r="AE798" s="24"/>
      <c r="AF798" s="24"/>
      <c r="AG798" s="24"/>
      <c r="AH798" s="24"/>
      <c r="AI798" s="24"/>
      <c r="AJ798" s="24"/>
      <c r="AK798" s="24"/>
      <c r="AL798" s="24"/>
      <c r="AM798" s="24"/>
      <c r="AN798" s="24"/>
    </row>
    <row r="799" spans="1:40" ht="13" x14ac:dyDescent="0.3">
      <c r="A799" t="s">
        <v>133</v>
      </c>
      <c r="B799" s="5">
        <v>2.35</v>
      </c>
      <c r="C799" s="5">
        <f t="shared" si="13"/>
        <v>42.35</v>
      </c>
      <c r="D799" t="s">
        <v>130</v>
      </c>
      <c r="E799" t="s">
        <v>130</v>
      </c>
      <c r="F799" s="55">
        <v>3.5000000000000003E-2</v>
      </c>
      <c r="G799" s="55">
        <v>3.5000000000000003E-2</v>
      </c>
      <c r="H799" s="55">
        <v>6.9000000000000006E-2</v>
      </c>
      <c r="I799" s="55" t="s">
        <v>130</v>
      </c>
      <c r="J799" s="55" t="s">
        <v>130</v>
      </c>
      <c r="K799" s="55" t="s">
        <v>130</v>
      </c>
      <c r="L799" s="55" t="s">
        <v>130</v>
      </c>
      <c r="M799" s="55" t="s">
        <v>130</v>
      </c>
      <c r="N799" s="55" t="s">
        <v>130</v>
      </c>
      <c r="O799" s="55" t="s">
        <v>130</v>
      </c>
      <c r="P799" s="55" t="s">
        <v>175</v>
      </c>
      <c r="Y799" s="22"/>
      <c r="Z799" s="22"/>
      <c r="AA799" s="22"/>
      <c r="AB799" s="2"/>
      <c r="AD799" s="24"/>
      <c r="AE799" s="24"/>
      <c r="AF799" s="24"/>
      <c r="AG799" s="24"/>
      <c r="AH799" s="24"/>
      <c r="AI799" s="24"/>
      <c r="AJ799" s="24"/>
      <c r="AK799" s="24"/>
      <c r="AL799" s="24"/>
      <c r="AM799" s="24"/>
      <c r="AN799" s="24"/>
    </row>
    <row r="800" spans="1:40" ht="13" x14ac:dyDescent="0.3">
      <c r="A800" t="s">
        <v>133</v>
      </c>
      <c r="B800" s="5">
        <v>2.36</v>
      </c>
      <c r="C800" s="5">
        <f t="shared" si="13"/>
        <v>42.36</v>
      </c>
      <c r="D800" t="s">
        <v>130</v>
      </c>
      <c r="E800" t="s">
        <v>130</v>
      </c>
      <c r="F800" s="55">
        <v>3.5000000000000003E-2</v>
      </c>
      <c r="G800" s="55">
        <v>3.5000000000000003E-2</v>
      </c>
      <c r="H800" s="55">
        <v>6.9000000000000006E-2</v>
      </c>
      <c r="I800" s="55" t="s">
        <v>130</v>
      </c>
      <c r="J800" s="55" t="s">
        <v>130</v>
      </c>
      <c r="K800" s="55" t="s">
        <v>130</v>
      </c>
      <c r="L800" s="55" t="s">
        <v>130</v>
      </c>
      <c r="M800" s="55" t="s">
        <v>130</v>
      </c>
      <c r="N800" s="55" t="s">
        <v>130</v>
      </c>
      <c r="O800" s="55" t="s">
        <v>130</v>
      </c>
      <c r="P800" s="55" t="s">
        <v>175</v>
      </c>
      <c r="Y800" s="22"/>
      <c r="Z800" s="22"/>
      <c r="AA800" s="22"/>
      <c r="AB800" s="2"/>
      <c r="AD800" s="24"/>
      <c r="AE800" s="24"/>
      <c r="AF800" s="24"/>
      <c r="AG800" s="24"/>
      <c r="AH800" s="24"/>
      <c r="AI800" s="24"/>
      <c r="AJ800" s="24"/>
      <c r="AK800" s="24"/>
      <c r="AL800" s="24"/>
      <c r="AM800" s="24"/>
      <c r="AN800" s="24"/>
    </row>
    <row r="801" spans="1:40" ht="13" x14ac:dyDescent="0.3">
      <c r="A801" t="s">
        <v>133</v>
      </c>
      <c r="B801" s="5">
        <v>2.37</v>
      </c>
      <c r="C801" s="5">
        <f t="shared" si="13"/>
        <v>42.37</v>
      </c>
      <c r="D801" t="s">
        <v>130</v>
      </c>
      <c r="E801" t="s">
        <v>130</v>
      </c>
      <c r="F801" s="55">
        <v>3.5000000000000003E-2</v>
      </c>
      <c r="G801" s="55">
        <v>3.5000000000000003E-2</v>
      </c>
      <c r="H801" s="55">
        <v>6.9000000000000006E-2</v>
      </c>
      <c r="I801" s="55" t="s">
        <v>130</v>
      </c>
      <c r="J801" s="55" t="s">
        <v>130</v>
      </c>
      <c r="K801" s="55" t="s">
        <v>130</v>
      </c>
      <c r="L801" s="55" t="s">
        <v>130</v>
      </c>
      <c r="M801" s="55" t="s">
        <v>130</v>
      </c>
      <c r="N801" s="55" t="s">
        <v>130</v>
      </c>
      <c r="O801" s="55" t="s">
        <v>130</v>
      </c>
      <c r="P801" s="55" t="s">
        <v>175</v>
      </c>
      <c r="Y801" s="22"/>
      <c r="Z801" s="22"/>
      <c r="AA801" s="22"/>
      <c r="AB801" s="2"/>
      <c r="AD801" s="24"/>
      <c r="AE801" s="24"/>
      <c r="AF801" s="24"/>
      <c r="AG801" s="24"/>
      <c r="AH801" s="24"/>
      <c r="AI801" s="24"/>
      <c r="AJ801" s="24"/>
      <c r="AK801" s="24"/>
      <c r="AL801" s="24"/>
      <c r="AM801" s="24"/>
      <c r="AN801" s="24"/>
    </row>
    <row r="802" spans="1:40" ht="13" x14ac:dyDescent="0.3">
      <c r="A802" t="s">
        <v>133</v>
      </c>
      <c r="B802" s="5">
        <v>2.38</v>
      </c>
      <c r="C802" s="5">
        <f t="shared" si="13"/>
        <v>42.38</v>
      </c>
      <c r="D802" t="s">
        <v>130</v>
      </c>
      <c r="E802" t="s">
        <v>130</v>
      </c>
      <c r="F802" s="55">
        <v>3.5000000000000003E-2</v>
      </c>
      <c r="G802" s="55">
        <v>3.5000000000000003E-2</v>
      </c>
      <c r="H802" s="55">
        <v>6.9000000000000006E-2</v>
      </c>
      <c r="I802" s="55" t="s">
        <v>130</v>
      </c>
      <c r="J802" s="55" t="s">
        <v>130</v>
      </c>
      <c r="K802" s="55" t="s">
        <v>130</v>
      </c>
      <c r="L802" s="55" t="s">
        <v>130</v>
      </c>
      <c r="M802" s="55" t="s">
        <v>130</v>
      </c>
      <c r="N802" s="55" t="s">
        <v>130</v>
      </c>
      <c r="O802" s="55" t="s">
        <v>130</v>
      </c>
      <c r="P802" s="55" t="s">
        <v>175</v>
      </c>
      <c r="Y802" s="22"/>
      <c r="Z802" s="22"/>
      <c r="AA802" s="22"/>
      <c r="AB802" s="2"/>
      <c r="AD802" s="24"/>
      <c r="AE802" s="24"/>
      <c r="AF802" s="24"/>
      <c r="AG802" s="24"/>
      <c r="AH802" s="24"/>
      <c r="AI802" s="24"/>
      <c r="AJ802" s="24"/>
      <c r="AK802" s="24"/>
      <c r="AL802" s="24"/>
      <c r="AM802" s="24"/>
      <c r="AN802" s="24"/>
    </row>
    <row r="803" spans="1:40" ht="13" x14ac:dyDescent="0.3">
      <c r="A803" t="s">
        <v>133</v>
      </c>
      <c r="B803" s="5">
        <v>2.39</v>
      </c>
      <c r="C803" s="5">
        <f t="shared" si="13"/>
        <v>42.39</v>
      </c>
      <c r="D803" t="s">
        <v>130</v>
      </c>
      <c r="E803" t="s">
        <v>130</v>
      </c>
      <c r="F803" s="55">
        <v>3.5000000000000003E-2</v>
      </c>
      <c r="G803" s="55">
        <v>3.5000000000000003E-2</v>
      </c>
      <c r="H803" s="55">
        <v>6.9000000000000006E-2</v>
      </c>
      <c r="I803" s="55" t="s">
        <v>130</v>
      </c>
      <c r="J803" s="55" t="s">
        <v>130</v>
      </c>
      <c r="K803" s="55" t="s">
        <v>130</v>
      </c>
      <c r="L803" s="55" t="s">
        <v>130</v>
      </c>
      <c r="M803" s="55" t="s">
        <v>130</v>
      </c>
      <c r="N803" s="55" t="s">
        <v>130</v>
      </c>
      <c r="O803" s="55" t="s">
        <v>130</v>
      </c>
      <c r="P803" s="55" t="s">
        <v>175</v>
      </c>
      <c r="Y803" s="22"/>
      <c r="Z803" s="22"/>
      <c r="AA803" s="22"/>
      <c r="AB803" s="2"/>
      <c r="AD803" s="24"/>
      <c r="AE803" s="24"/>
      <c r="AF803" s="24"/>
      <c r="AG803" s="24"/>
      <c r="AH803" s="24"/>
      <c r="AI803" s="24"/>
      <c r="AJ803" s="24"/>
      <c r="AK803" s="24"/>
      <c r="AL803" s="24"/>
      <c r="AM803" s="24"/>
      <c r="AN803" s="24"/>
    </row>
    <row r="804" spans="1:40" ht="13" x14ac:dyDescent="0.3">
      <c r="A804" t="s">
        <v>133</v>
      </c>
      <c r="B804" s="5">
        <v>2.4</v>
      </c>
      <c r="C804" s="5">
        <f t="shared" si="13"/>
        <v>42.4</v>
      </c>
      <c r="D804" t="s">
        <v>130</v>
      </c>
      <c r="E804" t="s">
        <v>130</v>
      </c>
      <c r="F804" s="55">
        <v>3.5000000000000003E-2</v>
      </c>
      <c r="G804" s="55">
        <v>3.5000000000000003E-2</v>
      </c>
      <c r="H804" s="55">
        <v>6.9000000000000006E-2</v>
      </c>
      <c r="I804" s="55" t="s">
        <v>130</v>
      </c>
      <c r="J804" s="55" t="s">
        <v>130</v>
      </c>
      <c r="K804" s="55" t="s">
        <v>130</v>
      </c>
      <c r="L804" s="55" t="s">
        <v>130</v>
      </c>
      <c r="M804" s="55" t="s">
        <v>130</v>
      </c>
      <c r="N804" s="55" t="s">
        <v>130</v>
      </c>
      <c r="O804" s="55" t="s">
        <v>130</v>
      </c>
      <c r="P804" s="55" t="s">
        <v>175</v>
      </c>
      <c r="Y804" s="22"/>
      <c r="Z804" s="22"/>
      <c r="AA804" s="22"/>
      <c r="AB804" s="2"/>
      <c r="AD804" s="24"/>
      <c r="AE804" s="24"/>
      <c r="AF804" s="24"/>
      <c r="AG804" s="24"/>
      <c r="AH804" s="24"/>
      <c r="AI804" s="24"/>
      <c r="AJ804" s="24"/>
      <c r="AK804" s="24"/>
      <c r="AL804" s="24"/>
      <c r="AM804" s="24"/>
      <c r="AN804" s="24"/>
    </row>
    <row r="805" spans="1:40" ht="13" x14ac:dyDescent="0.3">
      <c r="A805" t="s">
        <v>133</v>
      </c>
      <c r="B805" s="5">
        <v>2.41</v>
      </c>
      <c r="C805" s="5">
        <f t="shared" si="13"/>
        <v>42.41</v>
      </c>
      <c r="D805" t="s">
        <v>130</v>
      </c>
      <c r="E805" t="s">
        <v>130</v>
      </c>
      <c r="F805" s="55">
        <v>3.5000000000000003E-2</v>
      </c>
      <c r="G805" s="55">
        <v>3.5000000000000003E-2</v>
      </c>
      <c r="H805" s="55">
        <v>6.9000000000000006E-2</v>
      </c>
      <c r="I805" s="55" t="s">
        <v>130</v>
      </c>
      <c r="J805" s="55" t="s">
        <v>130</v>
      </c>
      <c r="K805" s="55" t="s">
        <v>130</v>
      </c>
      <c r="L805" s="55" t="s">
        <v>130</v>
      </c>
      <c r="M805" s="55" t="s">
        <v>130</v>
      </c>
      <c r="N805" s="55" t="s">
        <v>130</v>
      </c>
      <c r="O805" s="55" t="s">
        <v>130</v>
      </c>
      <c r="P805" s="55" t="s">
        <v>175</v>
      </c>
      <c r="Y805" s="22"/>
      <c r="Z805" s="22"/>
      <c r="AA805" s="22"/>
      <c r="AB805" s="2"/>
      <c r="AD805" s="24"/>
      <c r="AE805" s="24"/>
      <c r="AF805" s="24"/>
      <c r="AG805" s="24"/>
      <c r="AH805" s="24"/>
      <c r="AI805" s="24"/>
      <c r="AJ805" s="24"/>
      <c r="AK805" s="24"/>
      <c r="AL805" s="24"/>
      <c r="AM805" s="24"/>
      <c r="AN805" s="24"/>
    </row>
    <row r="806" spans="1:40" ht="13" x14ac:dyDescent="0.3">
      <c r="A806" t="s">
        <v>133</v>
      </c>
      <c r="B806" s="5">
        <v>2.42</v>
      </c>
      <c r="C806" s="5">
        <f t="shared" si="13"/>
        <v>42.42</v>
      </c>
      <c r="D806" t="s">
        <v>130</v>
      </c>
      <c r="E806" t="s">
        <v>130</v>
      </c>
      <c r="F806" s="55">
        <v>3.5000000000000003E-2</v>
      </c>
      <c r="G806" s="55">
        <v>3.5000000000000003E-2</v>
      </c>
      <c r="H806" s="55">
        <v>6.9000000000000006E-2</v>
      </c>
      <c r="I806" s="55" t="s">
        <v>130</v>
      </c>
      <c r="J806" s="55" t="s">
        <v>130</v>
      </c>
      <c r="K806" s="55" t="s">
        <v>130</v>
      </c>
      <c r="L806" s="55" t="s">
        <v>130</v>
      </c>
      <c r="M806" s="55" t="s">
        <v>130</v>
      </c>
      <c r="N806" s="55" t="s">
        <v>130</v>
      </c>
      <c r="O806" s="55" t="s">
        <v>130</v>
      </c>
      <c r="P806" s="55" t="s">
        <v>175</v>
      </c>
      <c r="Y806" s="22"/>
      <c r="Z806" s="22"/>
      <c r="AA806" s="22"/>
      <c r="AB806" s="2"/>
      <c r="AD806" s="24"/>
      <c r="AE806" s="24"/>
      <c r="AF806" s="24"/>
      <c r="AG806" s="24"/>
      <c r="AH806" s="24"/>
      <c r="AI806" s="24"/>
      <c r="AJ806" s="24"/>
      <c r="AK806" s="24"/>
      <c r="AL806" s="24"/>
      <c r="AM806" s="24"/>
      <c r="AN806" s="24"/>
    </row>
    <row r="807" spans="1:40" ht="13" x14ac:dyDescent="0.3">
      <c r="A807" t="s">
        <v>133</v>
      </c>
      <c r="B807" s="5">
        <v>2.4300000000000002</v>
      </c>
      <c r="C807" s="5">
        <f t="shared" si="13"/>
        <v>42.43</v>
      </c>
      <c r="D807" t="s">
        <v>130</v>
      </c>
      <c r="E807" t="s">
        <v>130</v>
      </c>
      <c r="F807" s="55">
        <v>3.5000000000000003E-2</v>
      </c>
      <c r="G807" s="55">
        <v>3.5000000000000003E-2</v>
      </c>
      <c r="H807" s="55">
        <v>6.9000000000000006E-2</v>
      </c>
      <c r="I807" s="55" t="s">
        <v>130</v>
      </c>
      <c r="J807" s="55" t="s">
        <v>130</v>
      </c>
      <c r="K807" s="55" t="s">
        <v>130</v>
      </c>
      <c r="L807" s="55" t="s">
        <v>130</v>
      </c>
      <c r="M807" s="55" t="s">
        <v>130</v>
      </c>
      <c r="N807" s="55" t="s">
        <v>130</v>
      </c>
      <c r="O807" s="55" t="s">
        <v>130</v>
      </c>
      <c r="P807" s="55" t="s">
        <v>175</v>
      </c>
      <c r="Y807" s="22"/>
      <c r="Z807" s="22"/>
      <c r="AA807" s="22"/>
      <c r="AB807" s="2"/>
      <c r="AD807" s="24"/>
      <c r="AE807" s="24"/>
      <c r="AF807" s="24"/>
      <c r="AG807" s="24"/>
      <c r="AH807" s="24"/>
      <c r="AI807" s="24"/>
      <c r="AJ807" s="24"/>
      <c r="AK807" s="24"/>
      <c r="AL807" s="24"/>
      <c r="AM807" s="24"/>
      <c r="AN807" s="24"/>
    </row>
    <row r="808" spans="1:40" ht="13" x14ac:dyDescent="0.3">
      <c r="A808" t="s">
        <v>133</v>
      </c>
      <c r="B808" s="5">
        <v>2.44</v>
      </c>
      <c r="C808" s="5">
        <f t="shared" si="13"/>
        <v>42.44</v>
      </c>
      <c r="D808" t="s">
        <v>130</v>
      </c>
      <c r="E808" t="s">
        <v>130</v>
      </c>
      <c r="F808" s="55">
        <v>3.5000000000000003E-2</v>
      </c>
      <c r="G808" s="55">
        <v>3.5000000000000003E-2</v>
      </c>
      <c r="H808" s="55">
        <v>6.9000000000000006E-2</v>
      </c>
      <c r="I808" s="55" t="s">
        <v>130</v>
      </c>
      <c r="J808" s="55" t="s">
        <v>130</v>
      </c>
      <c r="K808" s="55" t="s">
        <v>130</v>
      </c>
      <c r="L808" s="55" t="s">
        <v>130</v>
      </c>
      <c r="M808" s="55" t="s">
        <v>130</v>
      </c>
      <c r="N808" s="55" t="s">
        <v>130</v>
      </c>
      <c r="O808" s="55" t="s">
        <v>130</v>
      </c>
      <c r="P808" s="55" t="s">
        <v>175</v>
      </c>
      <c r="Y808" s="22"/>
      <c r="Z808" s="22"/>
      <c r="AA808" s="22"/>
      <c r="AB808" s="2"/>
      <c r="AD808" s="24"/>
      <c r="AE808" s="24"/>
      <c r="AF808" s="24"/>
      <c r="AG808" s="24"/>
      <c r="AH808" s="24"/>
      <c r="AI808" s="24"/>
      <c r="AJ808" s="24"/>
      <c r="AK808" s="24"/>
      <c r="AL808" s="24"/>
      <c r="AM808" s="24"/>
      <c r="AN808" s="24"/>
    </row>
    <row r="809" spans="1:40" ht="13" x14ac:dyDescent="0.3">
      <c r="A809" t="s">
        <v>133</v>
      </c>
      <c r="B809" s="5">
        <v>2.4500000000000002</v>
      </c>
      <c r="C809" s="5">
        <f t="shared" ref="C809:C864" si="14">VALUE(SUBSTITUTE(4&amp;B809," ",""))</f>
        <v>42.45</v>
      </c>
      <c r="D809" t="s">
        <v>130</v>
      </c>
      <c r="E809" t="s">
        <v>130</v>
      </c>
      <c r="F809" s="55">
        <v>3.5000000000000003E-2</v>
      </c>
      <c r="G809" s="55">
        <v>3.5000000000000003E-2</v>
      </c>
      <c r="H809" s="55">
        <v>6.9000000000000006E-2</v>
      </c>
      <c r="I809" s="55" t="s">
        <v>130</v>
      </c>
      <c r="J809" s="55" t="s">
        <v>130</v>
      </c>
      <c r="K809" s="55" t="s">
        <v>130</v>
      </c>
      <c r="L809" s="55" t="s">
        <v>130</v>
      </c>
      <c r="M809" s="55" t="s">
        <v>130</v>
      </c>
      <c r="N809" s="55" t="s">
        <v>130</v>
      </c>
      <c r="O809" s="55" t="s">
        <v>130</v>
      </c>
      <c r="P809" s="55" t="s">
        <v>175</v>
      </c>
      <c r="Y809" s="22"/>
      <c r="Z809" s="22"/>
      <c r="AA809" s="22"/>
      <c r="AB809" s="2"/>
      <c r="AD809" s="24"/>
      <c r="AE809" s="24"/>
      <c r="AF809" s="24"/>
      <c r="AG809" s="24"/>
      <c r="AH809" s="24"/>
      <c r="AI809" s="24"/>
      <c r="AJ809" s="24"/>
      <c r="AK809" s="24"/>
      <c r="AL809" s="24"/>
      <c r="AM809" s="24"/>
      <c r="AN809" s="24"/>
    </row>
    <row r="810" spans="1:40" ht="13" x14ac:dyDescent="0.3">
      <c r="A810" t="s">
        <v>133</v>
      </c>
      <c r="B810" s="5">
        <v>2.46</v>
      </c>
      <c r="C810" s="5">
        <f t="shared" si="14"/>
        <v>42.46</v>
      </c>
      <c r="D810" t="s">
        <v>130</v>
      </c>
      <c r="E810" t="s">
        <v>130</v>
      </c>
      <c r="F810" s="55">
        <v>3.5000000000000003E-2</v>
      </c>
      <c r="G810" s="55">
        <v>3.5000000000000003E-2</v>
      </c>
      <c r="H810" s="55">
        <v>6.9000000000000006E-2</v>
      </c>
      <c r="I810" s="55" t="s">
        <v>130</v>
      </c>
      <c r="J810" s="55" t="s">
        <v>130</v>
      </c>
      <c r="K810" s="55" t="s">
        <v>130</v>
      </c>
      <c r="L810" s="55" t="s">
        <v>130</v>
      </c>
      <c r="M810" s="55" t="s">
        <v>130</v>
      </c>
      <c r="N810" s="55" t="s">
        <v>130</v>
      </c>
      <c r="O810" s="55" t="s">
        <v>130</v>
      </c>
      <c r="P810" s="55" t="s">
        <v>175</v>
      </c>
      <c r="Y810" s="22"/>
      <c r="Z810" s="22"/>
      <c r="AA810" s="22"/>
      <c r="AB810" s="2"/>
      <c r="AD810" s="24"/>
      <c r="AE810" s="24"/>
      <c r="AF810" s="24"/>
      <c r="AG810" s="24"/>
      <c r="AH810" s="24"/>
      <c r="AI810" s="24"/>
      <c r="AJ810" s="24"/>
      <c r="AK810" s="24"/>
      <c r="AL810" s="24"/>
      <c r="AM810" s="24"/>
      <c r="AN810" s="24"/>
    </row>
    <row r="811" spans="1:40" ht="13" x14ac:dyDescent="0.3">
      <c r="A811" t="s">
        <v>133</v>
      </c>
      <c r="B811" s="5">
        <v>2.4700000000000002</v>
      </c>
      <c r="C811" s="5">
        <f t="shared" si="14"/>
        <v>42.47</v>
      </c>
      <c r="D811" t="s">
        <v>130</v>
      </c>
      <c r="E811" t="s">
        <v>130</v>
      </c>
      <c r="F811" s="55">
        <v>3.5000000000000003E-2</v>
      </c>
      <c r="G811" s="55">
        <v>3.5000000000000003E-2</v>
      </c>
      <c r="H811" s="55">
        <v>6.9000000000000006E-2</v>
      </c>
      <c r="I811" s="55" t="s">
        <v>130</v>
      </c>
      <c r="J811" s="55" t="s">
        <v>130</v>
      </c>
      <c r="K811" s="55" t="s">
        <v>130</v>
      </c>
      <c r="L811" s="55" t="s">
        <v>130</v>
      </c>
      <c r="M811" s="55" t="s">
        <v>130</v>
      </c>
      <c r="N811" s="55" t="s">
        <v>130</v>
      </c>
      <c r="O811" s="55" t="s">
        <v>130</v>
      </c>
      <c r="P811" s="55" t="s">
        <v>175</v>
      </c>
      <c r="Y811" s="22"/>
      <c r="Z811" s="22"/>
      <c r="AA811" s="22"/>
      <c r="AB811" s="2"/>
      <c r="AD811" s="24"/>
      <c r="AE811" s="24"/>
      <c r="AF811" s="24"/>
      <c r="AG811" s="24"/>
      <c r="AH811" s="24"/>
      <c r="AI811" s="24"/>
      <c r="AJ811" s="24"/>
      <c r="AK811" s="24"/>
      <c r="AL811" s="24"/>
      <c r="AM811" s="24"/>
      <c r="AN811" s="24"/>
    </row>
    <row r="812" spans="1:40" ht="13" x14ac:dyDescent="0.3">
      <c r="A812" t="s">
        <v>133</v>
      </c>
      <c r="B812" s="5">
        <v>2.48</v>
      </c>
      <c r="C812" s="5">
        <f t="shared" si="14"/>
        <v>42.48</v>
      </c>
      <c r="D812" t="s">
        <v>130</v>
      </c>
      <c r="E812" t="s">
        <v>130</v>
      </c>
      <c r="F812" s="55">
        <v>3.5000000000000003E-2</v>
      </c>
      <c r="G812" s="55">
        <v>3.5000000000000003E-2</v>
      </c>
      <c r="H812" s="55">
        <v>6.9000000000000006E-2</v>
      </c>
      <c r="I812" s="55" t="s">
        <v>130</v>
      </c>
      <c r="J812" s="55" t="s">
        <v>130</v>
      </c>
      <c r="K812" s="55" t="s">
        <v>130</v>
      </c>
      <c r="L812" s="55" t="s">
        <v>130</v>
      </c>
      <c r="M812" s="55" t="s">
        <v>130</v>
      </c>
      <c r="N812" s="55" t="s">
        <v>130</v>
      </c>
      <c r="O812" s="55" t="s">
        <v>130</v>
      </c>
      <c r="P812" s="55" t="s">
        <v>175</v>
      </c>
      <c r="Y812" s="22"/>
      <c r="Z812" s="22"/>
      <c r="AA812" s="22"/>
      <c r="AB812" s="2"/>
      <c r="AD812" s="24"/>
      <c r="AE812" s="24"/>
      <c r="AF812" s="24"/>
      <c r="AG812" s="24"/>
      <c r="AH812" s="24"/>
      <c r="AI812" s="24"/>
      <c r="AJ812" s="24"/>
      <c r="AK812" s="24"/>
      <c r="AL812" s="24"/>
      <c r="AM812" s="24"/>
      <c r="AN812" s="24"/>
    </row>
    <row r="813" spans="1:40" ht="13" x14ac:dyDescent="0.3">
      <c r="A813" t="s">
        <v>133</v>
      </c>
      <c r="B813" s="5">
        <v>2.4900000000000002</v>
      </c>
      <c r="C813" s="5">
        <f t="shared" si="14"/>
        <v>42.49</v>
      </c>
      <c r="D813" t="s">
        <v>130</v>
      </c>
      <c r="E813" t="s">
        <v>130</v>
      </c>
      <c r="F813" s="55">
        <v>3.5000000000000003E-2</v>
      </c>
      <c r="G813" s="55">
        <v>3.5000000000000003E-2</v>
      </c>
      <c r="H813" s="55">
        <v>6.9000000000000006E-2</v>
      </c>
      <c r="I813" s="55" t="s">
        <v>130</v>
      </c>
      <c r="J813" s="55" t="s">
        <v>130</v>
      </c>
      <c r="K813" s="55" t="s">
        <v>130</v>
      </c>
      <c r="L813" s="55" t="s">
        <v>130</v>
      </c>
      <c r="M813" s="55" t="s">
        <v>130</v>
      </c>
      <c r="N813" s="55" t="s">
        <v>130</v>
      </c>
      <c r="O813" s="55" t="s">
        <v>130</v>
      </c>
      <c r="P813" s="55" t="s">
        <v>175</v>
      </c>
      <c r="Y813" s="22"/>
      <c r="Z813" s="22"/>
      <c r="AA813" s="22"/>
      <c r="AB813" s="2"/>
      <c r="AD813" s="24"/>
      <c r="AE813" s="24"/>
      <c r="AF813" s="24"/>
      <c r="AG813" s="24"/>
      <c r="AH813" s="24"/>
      <c r="AI813" s="24"/>
      <c r="AJ813" s="24"/>
      <c r="AK813" s="24"/>
      <c r="AL813" s="24"/>
      <c r="AM813" s="24"/>
      <c r="AN813" s="24"/>
    </row>
    <row r="814" spans="1:40" ht="13" x14ac:dyDescent="0.3">
      <c r="A814" t="s">
        <v>133</v>
      </c>
      <c r="B814" s="5">
        <v>2.5</v>
      </c>
      <c r="C814" s="5">
        <f t="shared" si="14"/>
        <v>42.5</v>
      </c>
      <c r="D814" t="s">
        <v>130</v>
      </c>
      <c r="E814" t="s">
        <v>130</v>
      </c>
      <c r="F814" s="55">
        <v>3.5000000000000003E-2</v>
      </c>
      <c r="G814" s="55">
        <v>3.5000000000000003E-2</v>
      </c>
      <c r="H814" s="55">
        <v>6.9000000000000006E-2</v>
      </c>
      <c r="I814" s="55" t="s">
        <v>130</v>
      </c>
      <c r="J814" s="55" t="s">
        <v>130</v>
      </c>
      <c r="K814" s="55" t="s">
        <v>130</v>
      </c>
      <c r="L814" s="55" t="s">
        <v>130</v>
      </c>
      <c r="M814" s="55" t="s">
        <v>130</v>
      </c>
      <c r="N814" s="55" t="s">
        <v>130</v>
      </c>
      <c r="O814" s="55" t="s">
        <v>130</v>
      </c>
      <c r="P814" s="55" t="s">
        <v>175</v>
      </c>
      <c r="Y814" s="22"/>
      <c r="Z814" s="22"/>
      <c r="AA814" s="22"/>
      <c r="AB814" s="2"/>
      <c r="AD814" s="24"/>
      <c r="AE814" s="24"/>
      <c r="AF814" s="24"/>
      <c r="AG814" s="24"/>
      <c r="AH814" s="24"/>
      <c r="AI814" s="24"/>
      <c r="AJ814" s="24"/>
      <c r="AK814" s="24"/>
      <c r="AL814" s="24"/>
      <c r="AM814" s="24"/>
      <c r="AN814" s="24"/>
    </row>
    <row r="815" spans="1:40" ht="13" x14ac:dyDescent="0.3">
      <c r="A815" t="s">
        <v>133</v>
      </c>
      <c r="B815" s="5">
        <v>2.5099999999999998</v>
      </c>
      <c r="C815" s="5">
        <f t="shared" si="14"/>
        <v>42.51</v>
      </c>
      <c r="D815" t="s">
        <v>130</v>
      </c>
      <c r="E815" t="s">
        <v>130</v>
      </c>
      <c r="F815" s="55">
        <v>3.5000000000000003E-2</v>
      </c>
      <c r="G815" s="55">
        <v>3.5000000000000003E-2</v>
      </c>
      <c r="H815" s="55">
        <v>6.9000000000000006E-2</v>
      </c>
      <c r="I815" s="55" t="s">
        <v>130</v>
      </c>
      <c r="J815" s="55" t="s">
        <v>130</v>
      </c>
      <c r="K815" s="55" t="s">
        <v>130</v>
      </c>
      <c r="L815" s="55" t="s">
        <v>130</v>
      </c>
      <c r="M815" s="55" t="s">
        <v>130</v>
      </c>
      <c r="N815" s="55" t="s">
        <v>130</v>
      </c>
      <c r="O815" s="55" t="s">
        <v>130</v>
      </c>
      <c r="P815" s="55" t="s">
        <v>175</v>
      </c>
      <c r="Y815" s="22"/>
      <c r="Z815" s="22"/>
      <c r="AA815" s="22"/>
      <c r="AB815" s="2"/>
      <c r="AD815" s="24"/>
      <c r="AE815" s="24"/>
      <c r="AF815" s="24"/>
      <c r="AG815" s="24"/>
      <c r="AH815" s="24"/>
      <c r="AI815" s="24"/>
      <c r="AJ815" s="24"/>
      <c r="AK815" s="24"/>
      <c r="AL815" s="24"/>
      <c r="AM815" s="24"/>
      <c r="AN815" s="24"/>
    </row>
    <row r="816" spans="1:40" ht="13" x14ac:dyDescent="0.3">
      <c r="A816" t="s">
        <v>133</v>
      </c>
      <c r="B816" s="5">
        <v>2.52</v>
      </c>
      <c r="C816" s="5">
        <f t="shared" si="14"/>
        <v>42.52</v>
      </c>
      <c r="D816" t="s">
        <v>130</v>
      </c>
      <c r="E816" t="s">
        <v>130</v>
      </c>
      <c r="F816" s="55">
        <v>3.5000000000000003E-2</v>
      </c>
      <c r="G816" s="55">
        <v>3.5000000000000003E-2</v>
      </c>
      <c r="H816" s="55">
        <v>6.9000000000000006E-2</v>
      </c>
      <c r="I816" s="55" t="s">
        <v>130</v>
      </c>
      <c r="J816" s="55" t="s">
        <v>130</v>
      </c>
      <c r="K816" s="55" t="s">
        <v>130</v>
      </c>
      <c r="L816" s="55" t="s">
        <v>130</v>
      </c>
      <c r="M816" s="55" t="s">
        <v>130</v>
      </c>
      <c r="N816" s="55" t="s">
        <v>130</v>
      </c>
      <c r="O816" s="55" t="s">
        <v>130</v>
      </c>
      <c r="P816" s="55" t="s">
        <v>175</v>
      </c>
      <c r="Y816" s="22"/>
      <c r="Z816" s="22"/>
      <c r="AA816" s="22"/>
      <c r="AB816" s="2"/>
      <c r="AD816" s="24"/>
      <c r="AE816" s="24"/>
      <c r="AF816" s="24"/>
      <c r="AG816" s="24"/>
      <c r="AH816" s="24"/>
      <c r="AI816" s="24"/>
      <c r="AJ816" s="24"/>
      <c r="AK816" s="24"/>
      <c r="AL816" s="24"/>
      <c r="AM816" s="24"/>
      <c r="AN816" s="24"/>
    </row>
    <row r="817" spans="1:40" ht="13" x14ac:dyDescent="0.3">
      <c r="A817" t="s">
        <v>133</v>
      </c>
      <c r="B817" s="5">
        <v>2.5299999999999998</v>
      </c>
      <c r="C817" s="5">
        <f t="shared" si="14"/>
        <v>42.53</v>
      </c>
      <c r="D817" t="s">
        <v>130</v>
      </c>
      <c r="E817" t="s">
        <v>130</v>
      </c>
      <c r="F817" s="55">
        <v>3.5000000000000003E-2</v>
      </c>
      <c r="G817" s="55">
        <v>3.5000000000000003E-2</v>
      </c>
      <c r="H817" s="55">
        <v>6.9000000000000006E-2</v>
      </c>
      <c r="I817" s="55" t="s">
        <v>130</v>
      </c>
      <c r="J817" s="55" t="s">
        <v>130</v>
      </c>
      <c r="K817" s="55" t="s">
        <v>130</v>
      </c>
      <c r="L817" s="55" t="s">
        <v>130</v>
      </c>
      <c r="M817" s="55" t="s">
        <v>130</v>
      </c>
      <c r="N817" s="55" t="s">
        <v>130</v>
      </c>
      <c r="O817" s="55" t="s">
        <v>130</v>
      </c>
      <c r="P817" s="55" t="s">
        <v>175</v>
      </c>
      <c r="Y817" s="22"/>
      <c r="Z817" s="22"/>
      <c r="AA817" s="22"/>
      <c r="AB817" s="2"/>
      <c r="AD817" s="24"/>
      <c r="AE817" s="24"/>
      <c r="AF817" s="24"/>
      <c r="AG817" s="24"/>
      <c r="AH817" s="24"/>
      <c r="AI817" s="24"/>
      <c r="AJ817" s="24"/>
      <c r="AK817" s="24"/>
      <c r="AL817" s="24"/>
      <c r="AM817" s="24"/>
      <c r="AN817" s="24"/>
    </row>
    <row r="818" spans="1:40" ht="13" x14ac:dyDescent="0.3">
      <c r="A818" t="s">
        <v>133</v>
      </c>
      <c r="B818" s="5">
        <v>2.54</v>
      </c>
      <c r="C818" s="5">
        <f t="shared" si="14"/>
        <v>42.54</v>
      </c>
      <c r="D818" t="s">
        <v>130</v>
      </c>
      <c r="E818" t="s">
        <v>130</v>
      </c>
      <c r="F818" s="55">
        <v>3.5000000000000003E-2</v>
      </c>
      <c r="G818" s="55">
        <v>3.5000000000000003E-2</v>
      </c>
      <c r="H818" s="55">
        <v>6.9000000000000006E-2</v>
      </c>
      <c r="I818" s="55" t="s">
        <v>130</v>
      </c>
      <c r="J818" s="55" t="s">
        <v>130</v>
      </c>
      <c r="K818" s="55" t="s">
        <v>130</v>
      </c>
      <c r="L818" s="55" t="s">
        <v>130</v>
      </c>
      <c r="M818" s="55" t="s">
        <v>130</v>
      </c>
      <c r="N818" s="55" t="s">
        <v>130</v>
      </c>
      <c r="O818" s="55" t="s">
        <v>130</v>
      </c>
      <c r="P818" s="55" t="s">
        <v>175</v>
      </c>
      <c r="Y818" s="22"/>
      <c r="Z818" s="22"/>
      <c r="AA818" s="22"/>
      <c r="AB818" s="2"/>
      <c r="AD818" s="24"/>
      <c r="AE818" s="24"/>
      <c r="AF818" s="24"/>
      <c r="AG818" s="24"/>
      <c r="AH818" s="24"/>
      <c r="AI818" s="24"/>
      <c r="AJ818" s="24"/>
      <c r="AK818" s="24"/>
      <c r="AL818" s="24"/>
      <c r="AM818" s="24"/>
      <c r="AN818" s="24"/>
    </row>
    <row r="819" spans="1:40" ht="13" x14ac:dyDescent="0.3">
      <c r="A819" t="s">
        <v>133</v>
      </c>
      <c r="B819" s="5">
        <v>2.5499999999999998</v>
      </c>
      <c r="C819" s="5">
        <f t="shared" si="14"/>
        <v>42.55</v>
      </c>
      <c r="D819" t="s">
        <v>130</v>
      </c>
      <c r="E819" t="s">
        <v>130</v>
      </c>
      <c r="F819" s="55">
        <v>3.5000000000000003E-2</v>
      </c>
      <c r="G819" s="55">
        <v>3.5000000000000003E-2</v>
      </c>
      <c r="H819" s="55">
        <v>6.9000000000000006E-2</v>
      </c>
      <c r="I819" s="55" t="s">
        <v>130</v>
      </c>
      <c r="J819" s="55" t="s">
        <v>130</v>
      </c>
      <c r="K819" s="55" t="s">
        <v>130</v>
      </c>
      <c r="L819" s="55" t="s">
        <v>130</v>
      </c>
      <c r="M819" s="55" t="s">
        <v>130</v>
      </c>
      <c r="N819" s="55" t="s">
        <v>130</v>
      </c>
      <c r="O819" s="55" t="s">
        <v>130</v>
      </c>
      <c r="P819" s="55" t="s">
        <v>175</v>
      </c>
      <c r="Y819" s="22"/>
      <c r="Z819" s="22"/>
      <c r="AA819" s="22"/>
      <c r="AB819" s="2"/>
      <c r="AD819" s="24"/>
      <c r="AE819" s="24"/>
      <c r="AF819" s="24"/>
      <c r="AG819" s="24"/>
      <c r="AH819" s="24"/>
      <c r="AI819" s="24"/>
      <c r="AJ819" s="24"/>
      <c r="AK819" s="24"/>
      <c r="AL819" s="24"/>
      <c r="AM819" s="24"/>
      <c r="AN819" s="24"/>
    </row>
    <row r="820" spans="1:40" ht="13" x14ac:dyDescent="0.3">
      <c r="A820" t="s">
        <v>133</v>
      </c>
      <c r="B820" s="5">
        <v>2.56</v>
      </c>
      <c r="C820" s="5">
        <f t="shared" si="14"/>
        <v>42.56</v>
      </c>
      <c r="D820" t="s">
        <v>130</v>
      </c>
      <c r="E820" t="s">
        <v>130</v>
      </c>
      <c r="F820" s="55">
        <v>3.5000000000000003E-2</v>
      </c>
      <c r="G820" s="55">
        <v>3.5000000000000003E-2</v>
      </c>
      <c r="H820" s="55">
        <v>6.9000000000000006E-2</v>
      </c>
      <c r="I820" s="55" t="s">
        <v>130</v>
      </c>
      <c r="J820" s="55" t="s">
        <v>130</v>
      </c>
      <c r="K820" s="55" t="s">
        <v>130</v>
      </c>
      <c r="L820" s="55" t="s">
        <v>130</v>
      </c>
      <c r="M820" s="55" t="s">
        <v>130</v>
      </c>
      <c r="N820" s="55" t="s">
        <v>130</v>
      </c>
      <c r="O820" s="55" t="s">
        <v>130</v>
      </c>
      <c r="P820" s="55" t="s">
        <v>175</v>
      </c>
      <c r="Y820" s="22"/>
      <c r="Z820" s="22"/>
      <c r="AA820" s="22"/>
      <c r="AB820" s="2"/>
      <c r="AD820" s="24"/>
      <c r="AE820" s="24"/>
      <c r="AF820" s="24"/>
      <c r="AG820" s="24"/>
      <c r="AH820" s="24"/>
      <c r="AI820" s="24"/>
      <c r="AJ820" s="24"/>
      <c r="AK820" s="24"/>
      <c r="AL820" s="24"/>
      <c r="AM820" s="24"/>
      <c r="AN820" s="24"/>
    </row>
    <row r="821" spans="1:40" ht="13" x14ac:dyDescent="0.3">
      <c r="A821" t="s">
        <v>133</v>
      </c>
      <c r="B821" s="5">
        <v>2.57</v>
      </c>
      <c r="C821" s="5">
        <f t="shared" si="14"/>
        <v>42.57</v>
      </c>
      <c r="D821" t="s">
        <v>130</v>
      </c>
      <c r="E821" t="s">
        <v>130</v>
      </c>
      <c r="F821" s="55">
        <v>3.5000000000000003E-2</v>
      </c>
      <c r="G821" s="55">
        <v>3.5000000000000003E-2</v>
      </c>
      <c r="H821" s="55">
        <v>6.9000000000000006E-2</v>
      </c>
      <c r="I821" s="55" t="s">
        <v>130</v>
      </c>
      <c r="J821" s="55" t="s">
        <v>130</v>
      </c>
      <c r="K821" s="55" t="s">
        <v>130</v>
      </c>
      <c r="L821" s="55" t="s">
        <v>130</v>
      </c>
      <c r="M821" s="55" t="s">
        <v>130</v>
      </c>
      <c r="N821" s="55" t="s">
        <v>130</v>
      </c>
      <c r="O821" s="55" t="s">
        <v>130</v>
      </c>
      <c r="P821" s="55" t="s">
        <v>175</v>
      </c>
      <c r="Y821" s="22"/>
      <c r="Z821" s="22"/>
      <c r="AA821" s="22"/>
      <c r="AB821" s="2"/>
      <c r="AD821" s="24"/>
      <c r="AE821" s="24"/>
      <c r="AF821" s="24"/>
      <c r="AG821" s="24"/>
      <c r="AH821" s="24"/>
      <c r="AI821" s="24"/>
      <c r="AJ821" s="24"/>
      <c r="AK821" s="24"/>
      <c r="AL821" s="24"/>
      <c r="AM821" s="24"/>
      <c r="AN821" s="24"/>
    </row>
    <row r="822" spans="1:40" ht="13" x14ac:dyDescent="0.3">
      <c r="A822" t="s">
        <v>133</v>
      </c>
      <c r="B822" s="5">
        <v>2.58</v>
      </c>
      <c r="C822" s="5">
        <f t="shared" si="14"/>
        <v>42.58</v>
      </c>
      <c r="D822" t="s">
        <v>130</v>
      </c>
      <c r="E822" t="s">
        <v>130</v>
      </c>
      <c r="F822" s="55">
        <v>3.5000000000000003E-2</v>
      </c>
      <c r="G822" s="55">
        <v>3.5000000000000003E-2</v>
      </c>
      <c r="H822" s="55">
        <v>6.9000000000000006E-2</v>
      </c>
      <c r="I822" s="55" t="s">
        <v>130</v>
      </c>
      <c r="J822" s="55" t="s">
        <v>130</v>
      </c>
      <c r="K822" s="55" t="s">
        <v>130</v>
      </c>
      <c r="L822" s="55" t="s">
        <v>130</v>
      </c>
      <c r="M822" s="55" t="s">
        <v>130</v>
      </c>
      <c r="N822" s="55" t="s">
        <v>130</v>
      </c>
      <c r="O822" s="55" t="s">
        <v>130</v>
      </c>
      <c r="P822" s="55" t="s">
        <v>175</v>
      </c>
      <c r="Y822" s="22"/>
      <c r="Z822" s="22"/>
      <c r="AA822" s="22"/>
      <c r="AB822" s="2"/>
      <c r="AD822" s="24"/>
      <c r="AE822" s="24"/>
      <c r="AF822" s="24"/>
      <c r="AG822" s="24"/>
      <c r="AH822" s="24"/>
      <c r="AI822" s="24"/>
      <c r="AJ822" s="24"/>
      <c r="AK822" s="24"/>
      <c r="AL822" s="24"/>
      <c r="AM822" s="24"/>
      <c r="AN822" s="24"/>
    </row>
    <row r="823" spans="1:40" ht="13" x14ac:dyDescent="0.3">
      <c r="A823" t="s">
        <v>133</v>
      </c>
      <c r="B823" s="5">
        <v>2.59</v>
      </c>
      <c r="C823" s="5">
        <f t="shared" si="14"/>
        <v>42.59</v>
      </c>
      <c r="D823" t="s">
        <v>130</v>
      </c>
      <c r="E823" t="s">
        <v>130</v>
      </c>
      <c r="F823" s="55">
        <v>3.5000000000000003E-2</v>
      </c>
      <c r="G823" s="55">
        <v>3.5000000000000003E-2</v>
      </c>
      <c r="H823" s="55">
        <v>6.9000000000000006E-2</v>
      </c>
      <c r="I823" s="55" t="s">
        <v>130</v>
      </c>
      <c r="J823" s="55" t="s">
        <v>130</v>
      </c>
      <c r="K823" s="55" t="s">
        <v>130</v>
      </c>
      <c r="L823" s="55" t="s">
        <v>130</v>
      </c>
      <c r="M823" s="55" t="s">
        <v>130</v>
      </c>
      <c r="N823" s="55" t="s">
        <v>130</v>
      </c>
      <c r="O823" s="55" t="s">
        <v>130</v>
      </c>
      <c r="P823" s="55" t="s">
        <v>175</v>
      </c>
      <c r="Y823" s="22"/>
      <c r="Z823" s="22"/>
      <c r="AA823" s="22"/>
      <c r="AB823" s="2"/>
      <c r="AD823" s="24"/>
      <c r="AE823" s="24"/>
      <c r="AF823" s="24"/>
      <c r="AG823" s="24"/>
      <c r="AH823" s="24"/>
      <c r="AI823" s="24"/>
      <c r="AJ823" s="24"/>
      <c r="AK823" s="24"/>
      <c r="AL823" s="24"/>
      <c r="AM823" s="24"/>
      <c r="AN823" s="24"/>
    </row>
    <row r="824" spans="1:40" ht="13" x14ac:dyDescent="0.3">
      <c r="A824" t="s">
        <v>133</v>
      </c>
      <c r="B824" s="5">
        <v>2.6</v>
      </c>
      <c r="C824" s="5">
        <f t="shared" si="14"/>
        <v>42.6</v>
      </c>
      <c r="D824" t="s">
        <v>130</v>
      </c>
      <c r="E824" t="s">
        <v>130</v>
      </c>
      <c r="F824" s="55">
        <v>3.5000000000000003E-2</v>
      </c>
      <c r="G824" s="55">
        <v>3.5000000000000003E-2</v>
      </c>
      <c r="H824" s="55">
        <v>6.9000000000000006E-2</v>
      </c>
      <c r="I824" s="55" t="s">
        <v>130</v>
      </c>
      <c r="J824" s="55" t="s">
        <v>130</v>
      </c>
      <c r="K824" s="55" t="s">
        <v>130</v>
      </c>
      <c r="L824" s="55" t="s">
        <v>130</v>
      </c>
      <c r="M824" s="55" t="s">
        <v>130</v>
      </c>
      <c r="N824" s="55" t="s">
        <v>130</v>
      </c>
      <c r="O824" s="55" t="s">
        <v>130</v>
      </c>
      <c r="P824" s="55" t="s">
        <v>175</v>
      </c>
      <c r="Y824" s="22"/>
      <c r="Z824" s="22"/>
      <c r="AA824" s="22"/>
      <c r="AB824" s="2"/>
      <c r="AD824" s="24"/>
      <c r="AE824" s="24"/>
      <c r="AF824" s="24"/>
      <c r="AG824" s="24"/>
      <c r="AH824" s="24"/>
      <c r="AI824" s="24"/>
      <c r="AJ824" s="24"/>
      <c r="AK824" s="24"/>
      <c r="AL824" s="24"/>
      <c r="AM824" s="24"/>
      <c r="AN824" s="24"/>
    </row>
    <row r="825" spans="1:40" ht="13" x14ac:dyDescent="0.3">
      <c r="A825" t="s">
        <v>133</v>
      </c>
      <c r="B825" s="5">
        <v>2.61</v>
      </c>
      <c r="C825" s="5">
        <f t="shared" si="14"/>
        <v>42.61</v>
      </c>
      <c r="D825" t="s">
        <v>130</v>
      </c>
      <c r="E825" t="s">
        <v>130</v>
      </c>
      <c r="F825" s="55">
        <v>3.5000000000000003E-2</v>
      </c>
      <c r="G825" s="55">
        <v>3.5000000000000003E-2</v>
      </c>
      <c r="H825" s="55">
        <v>6.9000000000000006E-2</v>
      </c>
      <c r="I825" s="55" t="s">
        <v>130</v>
      </c>
      <c r="J825" s="55" t="s">
        <v>130</v>
      </c>
      <c r="K825" s="55" t="s">
        <v>130</v>
      </c>
      <c r="L825" s="55" t="s">
        <v>130</v>
      </c>
      <c r="M825" s="55" t="s">
        <v>130</v>
      </c>
      <c r="N825" s="55" t="s">
        <v>130</v>
      </c>
      <c r="O825" s="55" t="s">
        <v>130</v>
      </c>
      <c r="P825" s="55" t="s">
        <v>175</v>
      </c>
      <c r="Y825" s="22"/>
      <c r="Z825" s="22"/>
      <c r="AA825" s="22"/>
      <c r="AB825" s="2"/>
      <c r="AD825" s="24"/>
      <c r="AE825" s="24"/>
      <c r="AF825" s="24"/>
      <c r="AG825" s="24"/>
      <c r="AH825" s="24"/>
      <c r="AI825" s="24"/>
      <c r="AJ825" s="24"/>
      <c r="AK825" s="24"/>
      <c r="AL825" s="24"/>
      <c r="AM825" s="24"/>
      <c r="AN825" s="24"/>
    </row>
    <row r="826" spans="1:40" ht="13" x14ac:dyDescent="0.3">
      <c r="A826" t="s">
        <v>133</v>
      </c>
      <c r="B826" s="5">
        <v>2.62</v>
      </c>
      <c r="C826" s="5">
        <f t="shared" si="14"/>
        <v>42.62</v>
      </c>
      <c r="D826" t="s">
        <v>130</v>
      </c>
      <c r="E826" t="s">
        <v>130</v>
      </c>
      <c r="F826" s="55">
        <v>3.5000000000000003E-2</v>
      </c>
      <c r="G826" s="55">
        <v>3.5000000000000003E-2</v>
      </c>
      <c r="H826" s="55">
        <v>6.9000000000000006E-2</v>
      </c>
      <c r="I826" s="55" t="s">
        <v>130</v>
      </c>
      <c r="J826" s="55" t="s">
        <v>130</v>
      </c>
      <c r="K826" s="55" t="s">
        <v>130</v>
      </c>
      <c r="L826" s="55" t="s">
        <v>130</v>
      </c>
      <c r="M826" s="55" t="s">
        <v>130</v>
      </c>
      <c r="N826" s="55" t="s">
        <v>130</v>
      </c>
      <c r="O826" s="55" t="s">
        <v>130</v>
      </c>
      <c r="P826" s="55" t="s">
        <v>175</v>
      </c>
      <c r="Y826" s="22"/>
      <c r="Z826" s="22"/>
      <c r="AA826" s="22"/>
      <c r="AB826" s="2"/>
      <c r="AD826" s="24"/>
      <c r="AE826" s="24"/>
      <c r="AF826" s="24"/>
      <c r="AG826" s="24"/>
      <c r="AH826" s="24"/>
      <c r="AI826" s="24"/>
      <c r="AJ826" s="24"/>
      <c r="AK826" s="24"/>
      <c r="AL826" s="24"/>
      <c r="AM826" s="24"/>
      <c r="AN826" s="24"/>
    </row>
    <row r="827" spans="1:40" ht="13" x14ac:dyDescent="0.3">
      <c r="A827" t="s">
        <v>133</v>
      </c>
      <c r="B827" s="5">
        <v>2.63</v>
      </c>
      <c r="C827" s="5">
        <f t="shared" si="14"/>
        <v>42.63</v>
      </c>
      <c r="D827" t="s">
        <v>130</v>
      </c>
      <c r="E827" t="s">
        <v>130</v>
      </c>
      <c r="F827" s="55">
        <v>3.5000000000000003E-2</v>
      </c>
      <c r="G827" s="55">
        <v>3.5000000000000003E-2</v>
      </c>
      <c r="H827" s="55">
        <v>6.9000000000000006E-2</v>
      </c>
      <c r="I827" s="55" t="s">
        <v>130</v>
      </c>
      <c r="J827" s="55" t="s">
        <v>130</v>
      </c>
      <c r="K827" s="55" t="s">
        <v>130</v>
      </c>
      <c r="L827" s="55" t="s">
        <v>130</v>
      </c>
      <c r="M827" s="55" t="s">
        <v>130</v>
      </c>
      <c r="N827" s="55" t="s">
        <v>130</v>
      </c>
      <c r="O827" s="55" t="s">
        <v>130</v>
      </c>
      <c r="P827" s="55" t="s">
        <v>175</v>
      </c>
      <c r="Y827" s="22"/>
      <c r="Z827" s="22"/>
      <c r="AA827" s="22"/>
      <c r="AB827" s="2"/>
      <c r="AD827" s="24"/>
      <c r="AE827" s="24"/>
      <c r="AF827" s="24"/>
      <c r="AG827" s="24"/>
      <c r="AH827" s="24"/>
      <c r="AI827" s="24"/>
      <c r="AJ827" s="24"/>
      <c r="AK827" s="24"/>
      <c r="AL827" s="24"/>
      <c r="AM827" s="24"/>
      <c r="AN827" s="24"/>
    </row>
    <row r="828" spans="1:40" ht="13" x14ac:dyDescent="0.3">
      <c r="A828" t="s">
        <v>133</v>
      </c>
      <c r="B828" s="5">
        <v>2.64</v>
      </c>
      <c r="C828" s="5">
        <f t="shared" si="14"/>
        <v>42.64</v>
      </c>
      <c r="D828" t="s">
        <v>130</v>
      </c>
      <c r="E828" t="s">
        <v>130</v>
      </c>
      <c r="F828" s="55">
        <v>3.5000000000000003E-2</v>
      </c>
      <c r="G828" s="55">
        <v>3.5000000000000003E-2</v>
      </c>
      <c r="H828" s="55">
        <v>6.9000000000000006E-2</v>
      </c>
      <c r="I828" s="55" t="s">
        <v>130</v>
      </c>
      <c r="J828" s="55" t="s">
        <v>130</v>
      </c>
      <c r="K828" s="55" t="s">
        <v>130</v>
      </c>
      <c r="L828" s="55" t="s">
        <v>130</v>
      </c>
      <c r="M828" s="55" t="s">
        <v>130</v>
      </c>
      <c r="N828" s="55" t="s">
        <v>130</v>
      </c>
      <c r="O828" s="55" t="s">
        <v>130</v>
      </c>
      <c r="P828" s="55" t="s">
        <v>175</v>
      </c>
      <c r="Y828" s="22"/>
      <c r="Z828" s="22"/>
      <c r="AA828" s="22"/>
      <c r="AB828" s="2"/>
      <c r="AD828" s="24"/>
      <c r="AE828" s="24"/>
      <c r="AF828" s="24"/>
      <c r="AG828" s="24"/>
      <c r="AH828" s="24"/>
      <c r="AI828" s="24"/>
      <c r="AJ828" s="24"/>
      <c r="AK828" s="24"/>
      <c r="AL828" s="24"/>
      <c r="AM828" s="24"/>
      <c r="AN828" s="24"/>
    </row>
    <row r="829" spans="1:40" ht="13" x14ac:dyDescent="0.3">
      <c r="A829" t="s">
        <v>133</v>
      </c>
      <c r="B829" s="5">
        <v>2.65</v>
      </c>
      <c r="C829" s="5">
        <f t="shared" si="14"/>
        <v>42.65</v>
      </c>
      <c r="D829" t="s">
        <v>130</v>
      </c>
      <c r="E829" t="s">
        <v>130</v>
      </c>
      <c r="F829" s="55">
        <v>3.5000000000000003E-2</v>
      </c>
      <c r="G829" s="55">
        <v>3.5000000000000003E-2</v>
      </c>
      <c r="H829" s="55">
        <v>6.9000000000000006E-2</v>
      </c>
      <c r="I829" s="55" t="s">
        <v>130</v>
      </c>
      <c r="J829" s="55" t="s">
        <v>130</v>
      </c>
      <c r="K829" s="55" t="s">
        <v>130</v>
      </c>
      <c r="L829" s="55" t="s">
        <v>130</v>
      </c>
      <c r="M829" s="55" t="s">
        <v>130</v>
      </c>
      <c r="N829" s="55" t="s">
        <v>130</v>
      </c>
      <c r="O829" s="55" t="s">
        <v>130</v>
      </c>
      <c r="P829" s="55" t="s">
        <v>175</v>
      </c>
      <c r="Y829" s="22"/>
      <c r="Z829" s="22"/>
      <c r="AA829" s="22"/>
      <c r="AB829" s="2"/>
      <c r="AD829" s="24"/>
      <c r="AE829" s="24"/>
      <c r="AF829" s="24"/>
      <c r="AG829" s="24"/>
      <c r="AH829" s="24"/>
      <c r="AI829" s="24"/>
      <c r="AJ829" s="24"/>
      <c r="AK829" s="24"/>
      <c r="AL829" s="24"/>
      <c r="AM829" s="24"/>
      <c r="AN829" s="24"/>
    </row>
    <row r="830" spans="1:40" ht="13" x14ac:dyDescent="0.3">
      <c r="A830" t="s">
        <v>133</v>
      </c>
      <c r="B830" s="5">
        <v>2.66</v>
      </c>
      <c r="C830" s="5">
        <f t="shared" si="14"/>
        <v>42.66</v>
      </c>
      <c r="D830" t="s">
        <v>130</v>
      </c>
      <c r="E830" t="s">
        <v>130</v>
      </c>
      <c r="F830" s="55">
        <v>3.5000000000000003E-2</v>
      </c>
      <c r="G830" s="55">
        <v>3.5000000000000003E-2</v>
      </c>
      <c r="H830" s="55">
        <v>6.9000000000000006E-2</v>
      </c>
      <c r="I830" s="55" t="s">
        <v>130</v>
      </c>
      <c r="J830" s="55" t="s">
        <v>130</v>
      </c>
      <c r="K830" s="55" t="s">
        <v>130</v>
      </c>
      <c r="L830" s="55" t="s">
        <v>130</v>
      </c>
      <c r="M830" s="55" t="s">
        <v>130</v>
      </c>
      <c r="N830" s="55" t="s">
        <v>130</v>
      </c>
      <c r="O830" s="55" t="s">
        <v>130</v>
      </c>
      <c r="P830" s="55" t="s">
        <v>175</v>
      </c>
      <c r="Y830" s="22"/>
      <c r="Z830" s="22"/>
      <c r="AA830" s="22"/>
      <c r="AB830" s="2"/>
      <c r="AD830" s="24"/>
      <c r="AE830" s="24"/>
      <c r="AF830" s="24"/>
      <c r="AG830" s="24"/>
      <c r="AH830" s="24"/>
      <c r="AI830" s="24"/>
      <c r="AJ830" s="24"/>
      <c r="AK830" s="24"/>
      <c r="AL830" s="24"/>
      <c r="AM830" s="24"/>
      <c r="AN830" s="24"/>
    </row>
    <row r="831" spans="1:40" ht="13" x14ac:dyDescent="0.3">
      <c r="A831" t="s">
        <v>133</v>
      </c>
      <c r="B831" s="5">
        <v>2.67</v>
      </c>
      <c r="C831" s="5">
        <f t="shared" si="14"/>
        <v>42.67</v>
      </c>
      <c r="D831" t="s">
        <v>130</v>
      </c>
      <c r="E831" t="s">
        <v>130</v>
      </c>
      <c r="F831" s="55">
        <v>3.5000000000000003E-2</v>
      </c>
      <c r="G831" s="55">
        <v>3.5000000000000003E-2</v>
      </c>
      <c r="H831" s="55">
        <v>6.9000000000000006E-2</v>
      </c>
      <c r="I831" s="55" t="s">
        <v>130</v>
      </c>
      <c r="J831" s="55" t="s">
        <v>130</v>
      </c>
      <c r="K831" s="55" t="s">
        <v>130</v>
      </c>
      <c r="L831" s="55" t="s">
        <v>130</v>
      </c>
      <c r="M831" s="55" t="s">
        <v>130</v>
      </c>
      <c r="N831" s="55" t="s">
        <v>130</v>
      </c>
      <c r="O831" s="55" t="s">
        <v>130</v>
      </c>
      <c r="P831" s="55" t="s">
        <v>175</v>
      </c>
      <c r="Y831" s="22"/>
      <c r="Z831" s="22"/>
      <c r="AA831" s="22"/>
      <c r="AB831" s="2"/>
      <c r="AD831" s="24"/>
      <c r="AE831" s="24"/>
      <c r="AF831" s="24"/>
      <c r="AG831" s="24"/>
      <c r="AH831" s="24"/>
      <c r="AI831" s="24"/>
      <c r="AJ831" s="24"/>
      <c r="AK831" s="24"/>
      <c r="AL831" s="24"/>
      <c r="AM831" s="24"/>
      <c r="AN831" s="24"/>
    </row>
    <row r="832" spans="1:40" ht="13" x14ac:dyDescent="0.3">
      <c r="A832" t="s">
        <v>133</v>
      </c>
      <c r="B832" s="5">
        <v>2.68</v>
      </c>
      <c r="C832" s="5">
        <f t="shared" si="14"/>
        <v>42.68</v>
      </c>
      <c r="D832" t="s">
        <v>130</v>
      </c>
      <c r="E832" t="s">
        <v>130</v>
      </c>
      <c r="F832" s="55">
        <v>3.5000000000000003E-2</v>
      </c>
      <c r="G832" s="55">
        <v>3.5000000000000003E-2</v>
      </c>
      <c r="H832" s="55">
        <v>6.9000000000000006E-2</v>
      </c>
      <c r="I832" s="55" t="s">
        <v>130</v>
      </c>
      <c r="J832" s="55" t="s">
        <v>130</v>
      </c>
      <c r="K832" s="55" t="s">
        <v>130</v>
      </c>
      <c r="L832" s="55" t="s">
        <v>130</v>
      </c>
      <c r="M832" s="55" t="s">
        <v>130</v>
      </c>
      <c r="N832" s="55" t="s">
        <v>130</v>
      </c>
      <c r="O832" s="55" t="s">
        <v>130</v>
      </c>
      <c r="P832" s="55" t="s">
        <v>175</v>
      </c>
      <c r="Y832" s="22"/>
      <c r="Z832" s="22"/>
      <c r="AA832" s="22"/>
      <c r="AB832" s="2"/>
      <c r="AD832" s="24"/>
      <c r="AE832" s="24"/>
      <c r="AF832" s="24"/>
      <c r="AG832" s="24"/>
      <c r="AH832" s="24"/>
      <c r="AI832" s="24"/>
      <c r="AJ832" s="24"/>
      <c r="AK832" s="24"/>
      <c r="AL832" s="24"/>
      <c r="AM832" s="24"/>
      <c r="AN832" s="24"/>
    </row>
    <row r="833" spans="1:40" ht="13" x14ac:dyDescent="0.3">
      <c r="A833" t="s">
        <v>133</v>
      </c>
      <c r="B833" s="5">
        <v>2.69</v>
      </c>
      <c r="C833" s="5">
        <f t="shared" si="14"/>
        <v>42.69</v>
      </c>
      <c r="D833" t="s">
        <v>130</v>
      </c>
      <c r="E833" t="s">
        <v>130</v>
      </c>
      <c r="F833" s="55">
        <v>3.5000000000000003E-2</v>
      </c>
      <c r="G833" s="55">
        <v>3.5000000000000003E-2</v>
      </c>
      <c r="H833" s="55">
        <v>6.9000000000000006E-2</v>
      </c>
      <c r="I833" s="55" t="s">
        <v>130</v>
      </c>
      <c r="J833" s="55" t="s">
        <v>130</v>
      </c>
      <c r="K833" s="55" t="s">
        <v>130</v>
      </c>
      <c r="L833" s="55" t="s">
        <v>130</v>
      </c>
      <c r="M833" s="55" t="s">
        <v>130</v>
      </c>
      <c r="N833" s="55" t="s">
        <v>130</v>
      </c>
      <c r="O833" s="55" t="s">
        <v>130</v>
      </c>
      <c r="P833" s="55" t="s">
        <v>175</v>
      </c>
      <c r="Y833" s="22"/>
      <c r="Z833" s="22"/>
      <c r="AA833" s="22"/>
      <c r="AB833" s="2"/>
      <c r="AD833" s="24"/>
      <c r="AE833" s="24"/>
      <c r="AF833" s="24"/>
      <c r="AG833" s="24"/>
      <c r="AH833" s="24"/>
      <c r="AI833" s="24"/>
      <c r="AJ833" s="24"/>
      <c r="AK833" s="24"/>
      <c r="AL833" s="24"/>
      <c r="AM833" s="24"/>
      <c r="AN833" s="24"/>
    </row>
    <row r="834" spans="1:40" ht="13" x14ac:dyDescent="0.3">
      <c r="A834" t="s">
        <v>133</v>
      </c>
      <c r="B834" s="5">
        <v>2.7</v>
      </c>
      <c r="C834" s="5">
        <f t="shared" si="14"/>
        <v>42.7</v>
      </c>
      <c r="D834" t="s">
        <v>130</v>
      </c>
      <c r="E834" t="s">
        <v>130</v>
      </c>
      <c r="F834" s="55">
        <v>3.5000000000000003E-2</v>
      </c>
      <c r="G834" s="55">
        <v>3.5000000000000003E-2</v>
      </c>
      <c r="H834" s="55">
        <v>6.9000000000000006E-2</v>
      </c>
      <c r="I834" s="55" t="s">
        <v>130</v>
      </c>
      <c r="J834" s="55" t="s">
        <v>130</v>
      </c>
      <c r="K834" s="55" t="s">
        <v>130</v>
      </c>
      <c r="L834" s="55" t="s">
        <v>130</v>
      </c>
      <c r="M834" s="55" t="s">
        <v>130</v>
      </c>
      <c r="N834" s="55" t="s">
        <v>130</v>
      </c>
      <c r="O834" s="55" t="s">
        <v>130</v>
      </c>
      <c r="P834" s="55" t="s">
        <v>175</v>
      </c>
      <c r="Y834" s="22"/>
      <c r="Z834" s="22"/>
      <c r="AA834" s="22"/>
      <c r="AB834" s="2"/>
      <c r="AD834" s="24"/>
      <c r="AE834" s="24"/>
      <c r="AF834" s="24"/>
      <c r="AG834" s="24"/>
      <c r="AH834" s="24"/>
      <c r="AI834" s="24"/>
      <c r="AJ834" s="24"/>
      <c r="AK834" s="24"/>
      <c r="AL834" s="24"/>
      <c r="AM834" s="24"/>
      <c r="AN834" s="24"/>
    </row>
    <row r="835" spans="1:40" ht="13" x14ac:dyDescent="0.3">
      <c r="A835" t="s">
        <v>133</v>
      </c>
      <c r="B835" s="5">
        <v>2.71</v>
      </c>
      <c r="C835" s="5">
        <f t="shared" si="14"/>
        <v>42.71</v>
      </c>
      <c r="D835" t="s">
        <v>130</v>
      </c>
      <c r="E835" t="s">
        <v>130</v>
      </c>
      <c r="F835" s="55">
        <v>3.5000000000000003E-2</v>
      </c>
      <c r="G835" s="55">
        <v>3.5000000000000003E-2</v>
      </c>
      <c r="H835" s="55">
        <v>6.9000000000000006E-2</v>
      </c>
      <c r="I835" s="55" t="s">
        <v>130</v>
      </c>
      <c r="J835" s="55" t="s">
        <v>130</v>
      </c>
      <c r="K835" s="55" t="s">
        <v>130</v>
      </c>
      <c r="L835" s="55" t="s">
        <v>130</v>
      </c>
      <c r="M835" s="55" t="s">
        <v>130</v>
      </c>
      <c r="N835" s="55" t="s">
        <v>130</v>
      </c>
      <c r="O835" s="55" t="s">
        <v>130</v>
      </c>
      <c r="P835" s="55" t="s">
        <v>175</v>
      </c>
      <c r="Y835" s="22"/>
      <c r="Z835" s="22"/>
      <c r="AA835" s="22"/>
      <c r="AB835" s="2"/>
      <c r="AD835" s="24"/>
      <c r="AE835" s="24"/>
      <c r="AF835" s="24"/>
      <c r="AG835" s="24"/>
      <c r="AH835" s="24"/>
      <c r="AI835" s="24"/>
      <c r="AJ835" s="24"/>
      <c r="AK835" s="24"/>
      <c r="AL835" s="24"/>
      <c r="AM835" s="24"/>
      <c r="AN835" s="24"/>
    </row>
    <row r="836" spans="1:40" ht="13" x14ac:dyDescent="0.3">
      <c r="A836" t="s">
        <v>133</v>
      </c>
      <c r="B836" s="5">
        <v>2.72</v>
      </c>
      <c r="C836" s="5">
        <f t="shared" si="14"/>
        <v>42.72</v>
      </c>
      <c r="D836" t="s">
        <v>130</v>
      </c>
      <c r="E836" t="s">
        <v>130</v>
      </c>
      <c r="F836" s="55">
        <v>3.5000000000000003E-2</v>
      </c>
      <c r="G836" s="55">
        <v>3.5000000000000003E-2</v>
      </c>
      <c r="H836" s="55">
        <v>6.9000000000000006E-2</v>
      </c>
      <c r="I836" s="55" t="s">
        <v>130</v>
      </c>
      <c r="J836" s="55" t="s">
        <v>130</v>
      </c>
      <c r="K836" s="55" t="s">
        <v>130</v>
      </c>
      <c r="L836" s="55" t="s">
        <v>130</v>
      </c>
      <c r="M836" s="55" t="s">
        <v>130</v>
      </c>
      <c r="N836" s="55" t="s">
        <v>130</v>
      </c>
      <c r="O836" s="55" t="s">
        <v>130</v>
      </c>
      <c r="P836" s="55" t="s">
        <v>175</v>
      </c>
      <c r="Y836" s="22"/>
      <c r="Z836" s="22"/>
      <c r="AA836" s="22"/>
      <c r="AB836" s="2"/>
      <c r="AD836" s="24"/>
      <c r="AE836" s="24"/>
      <c r="AF836" s="24"/>
      <c r="AG836" s="24"/>
      <c r="AH836" s="24"/>
      <c r="AI836" s="24"/>
      <c r="AJ836" s="24"/>
      <c r="AK836" s="24"/>
      <c r="AL836" s="24"/>
      <c r="AM836" s="24"/>
      <c r="AN836" s="24"/>
    </row>
    <row r="837" spans="1:40" ht="13" x14ac:dyDescent="0.3">
      <c r="A837" t="s">
        <v>133</v>
      </c>
      <c r="B837" s="5">
        <v>2.73</v>
      </c>
      <c r="C837" s="5">
        <f t="shared" si="14"/>
        <v>42.73</v>
      </c>
      <c r="D837" t="s">
        <v>130</v>
      </c>
      <c r="E837" t="s">
        <v>130</v>
      </c>
      <c r="F837" s="55">
        <v>3.5000000000000003E-2</v>
      </c>
      <c r="G837" s="55">
        <v>3.5000000000000003E-2</v>
      </c>
      <c r="H837" s="55">
        <v>6.9000000000000006E-2</v>
      </c>
      <c r="I837" s="55" t="s">
        <v>130</v>
      </c>
      <c r="J837" s="55" t="s">
        <v>130</v>
      </c>
      <c r="K837" s="55" t="s">
        <v>130</v>
      </c>
      <c r="L837" s="55" t="s">
        <v>130</v>
      </c>
      <c r="M837" s="55" t="s">
        <v>130</v>
      </c>
      <c r="N837" s="55" t="s">
        <v>130</v>
      </c>
      <c r="O837" s="55" t="s">
        <v>130</v>
      </c>
      <c r="P837" s="55" t="s">
        <v>175</v>
      </c>
      <c r="Y837" s="22"/>
      <c r="Z837" s="22"/>
      <c r="AA837" s="22"/>
      <c r="AB837" s="2"/>
      <c r="AD837" s="24"/>
      <c r="AE837" s="24"/>
      <c r="AF837" s="24"/>
      <c r="AG837" s="24"/>
      <c r="AH837" s="24"/>
      <c r="AI837" s="24"/>
      <c r="AJ837" s="24"/>
      <c r="AK837" s="24"/>
      <c r="AL837" s="24"/>
      <c r="AM837" s="24"/>
      <c r="AN837" s="24"/>
    </row>
    <row r="838" spans="1:40" ht="13" x14ac:dyDescent="0.3">
      <c r="A838" t="s">
        <v>133</v>
      </c>
      <c r="B838" s="5">
        <v>2.74</v>
      </c>
      <c r="C838" s="5">
        <f t="shared" si="14"/>
        <v>42.74</v>
      </c>
      <c r="D838" t="s">
        <v>130</v>
      </c>
      <c r="E838" t="s">
        <v>130</v>
      </c>
      <c r="F838" s="55">
        <v>3.5000000000000003E-2</v>
      </c>
      <c r="G838" s="55">
        <v>3.5000000000000003E-2</v>
      </c>
      <c r="H838" s="55">
        <v>6.9000000000000006E-2</v>
      </c>
      <c r="I838" s="55" t="s">
        <v>130</v>
      </c>
      <c r="J838" s="55" t="s">
        <v>130</v>
      </c>
      <c r="K838" s="55" t="s">
        <v>130</v>
      </c>
      <c r="L838" s="55" t="s">
        <v>130</v>
      </c>
      <c r="M838" s="55" t="s">
        <v>130</v>
      </c>
      <c r="N838" s="55" t="s">
        <v>130</v>
      </c>
      <c r="O838" s="55" t="s">
        <v>130</v>
      </c>
      <c r="P838" s="55" t="s">
        <v>175</v>
      </c>
      <c r="Y838" s="22"/>
      <c r="Z838" s="22"/>
      <c r="AA838" s="22"/>
      <c r="AB838" s="2"/>
      <c r="AD838" s="24"/>
      <c r="AE838" s="24"/>
      <c r="AF838" s="24"/>
      <c r="AG838" s="24"/>
      <c r="AH838" s="24"/>
      <c r="AI838" s="24"/>
      <c r="AJ838" s="24"/>
      <c r="AK838" s="24"/>
      <c r="AL838" s="24"/>
      <c r="AM838" s="24"/>
      <c r="AN838" s="24"/>
    </row>
    <row r="839" spans="1:40" ht="13" x14ac:dyDescent="0.3">
      <c r="A839" t="s">
        <v>133</v>
      </c>
      <c r="B839" s="5">
        <v>2.75</v>
      </c>
      <c r="C839" s="5">
        <f t="shared" si="14"/>
        <v>42.75</v>
      </c>
      <c r="D839" t="s">
        <v>130</v>
      </c>
      <c r="E839" t="s">
        <v>130</v>
      </c>
      <c r="F839" s="55">
        <v>3.5000000000000003E-2</v>
      </c>
      <c r="G839" s="55">
        <v>3.5000000000000003E-2</v>
      </c>
      <c r="H839" s="55">
        <v>6.9000000000000006E-2</v>
      </c>
      <c r="I839" s="55" t="s">
        <v>130</v>
      </c>
      <c r="J839" s="55" t="s">
        <v>130</v>
      </c>
      <c r="K839" s="55" t="s">
        <v>130</v>
      </c>
      <c r="L839" s="55" t="s">
        <v>130</v>
      </c>
      <c r="M839" s="55" t="s">
        <v>130</v>
      </c>
      <c r="N839" s="55" t="s">
        <v>130</v>
      </c>
      <c r="O839" s="55" t="s">
        <v>130</v>
      </c>
      <c r="P839" s="55" t="s">
        <v>175</v>
      </c>
      <c r="Y839" s="22"/>
      <c r="Z839" s="22"/>
      <c r="AA839" s="22"/>
      <c r="AB839" s="2"/>
      <c r="AD839" s="24"/>
      <c r="AE839" s="24"/>
      <c r="AF839" s="24"/>
      <c r="AG839" s="24"/>
      <c r="AH839" s="24"/>
      <c r="AI839" s="24"/>
      <c r="AJ839" s="24"/>
      <c r="AK839" s="24"/>
      <c r="AL839" s="24"/>
      <c r="AM839" s="24"/>
      <c r="AN839" s="24"/>
    </row>
    <row r="840" spans="1:40" ht="13" x14ac:dyDescent="0.3">
      <c r="A840" t="s">
        <v>133</v>
      </c>
      <c r="B840" s="5">
        <v>2.76</v>
      </c>
      <c r="C840" s="5">
        <f t="shared" si="14"/>
        <v>42.76</v>
      </c>
      <c r="D840" t="s">
        <v>130</v>
      </c>
      <c r="E840" t="s">
        <v>130</v>
      </c>
      <c r="F840" s="55">
        <v>3.5000000000000003E-2</v>
      </c>
      <c r="G840" s="55">
        <v>3.5000000000000003E-2</v>
      </c>
      <c r="H840" s="55">
        <v>6.9000000000000006E-2</v>
      </c>
      <c r="I840" s="55" t="s">
        <v>130</v>
      </c>
      <c r="J840" s="55" t="s">
        <v>130</v>
      </c>
      <c r="K840" s="55" t="s">
        <v>130</v>
      </c>
      <c r="L840" s="55" t="s">
        <v>130</v>
      </c>
      <c r="M840" s="55" t="s">
        <v>130</v>
      </c>
      <c r="N840" s="55" t="s">
        <v>130</v>
      </c>
      <c r="O840" s="55" t="s">
        <v>130</v>
      </c>
      <c r="P840" s="55" t="s">
        <v>175</v>
      </c>
      <c r="Y840" s="22"/>
      <c r="Z840" s="22"/>
      <c r="AA840" s="22"/>
      <c r="AB840" s="2"/>
      <c r="AD840" s="24"/>
      <c r="AE840" s="24"/>
      <c r="AF840" s="24"/>
      <c r="AG840" s="24"/>
      <c r="AH840" s="24"/>
      <c r="AI840" s="24"/>
      <c r="AJ840" s="24"/>
      <c r="AK840" s="24"/>
      <c r="AL840" s="24"/>
      <c r="AM840" s="24"/>
      <c r="AN840" s="24"/>
    </row>
    <row r="841" spans="1:40" ht="13" x14ac:dyDescent="0.3">
      <c r="A841" t="s">
        <v>133</v>
      </c>
      <c r="B841" s="5">
        <v>2.77</v>
      </c>
      <c r="C841" s="5">
        <f t="shared" si="14"/>
        <v>42.77</v>
      </c>
      <c r="D841" t="s">
        <v>130</v>
      </c>
      <c r="E841" t="s">
        <v>130</v>
      </c>
      <c r="F841" s="55">
        <v>3.5000000000000003E-2</v>
      </c>
      <c r="G841" s="55">
        <v>3.5000000000000003E-2</v>
      </c>
      <c r="H841" s="55">
        <v>6.9000000000000006E-2</v>
      </c>
      <c r="I841" s="55" t="s">
        <v>130</v>
      </c>
      <c r="J841" s="55" t="s">
        <v>130</v>
      </c>
      <c r="K841" s="55" t="s">
        <v>130</v>
      </c>
      <c r="L841" s="55" t="s">
        <v>130</v>
      </c>
      <c r="M841" s="55" t="s">
        <v>130</v>
      </c>
      <c r="N841" s="55" t="s">
        <v>130</v>
      </c>
      <c r="O841" s="55" t="s">
        <v>130</v>
      </c>
      <c r="P841" s="55" t="s">
        <v>175</v>
      </c>
      <c r="Y841" s="22"/>
      <c r="Z841" s="22"/>
      <c r="AA841" s="22"/>
      <c r="AB841" s="2"/>
      <c r="AD841" s="24"/>
      <c r="AE841" s="24"/>
      <c r="AF841" s="24"/>
      <c r="AG841" s="24"/>
      <c r="AH841" s="24"/>
      <c r="AI841" s="24"/>
      <c r="AJ841" s="24"/>
      <c r="AK841" s="24"/>
      <c r="AL841" s="24"/>
      <c r="AM841" s="24"/>
      <c r="AN841" s="24"/>
    </row>
    <row r="842" spans="1:40" ht="13" x14ac:dyDescent="0.3">
      <c r="A842" t="s">
        <v>133</v>
      </c>
      <c r="B842" s="5">
        <v>2.78</v>
      </c>
      <c r="C842" s="5">
        <f t="shared" si="14"/>
        <v>42.78</v>
      </c>
      <c r="D842" t="s">
        <v>130</v>
      </c>
      <c r="E842" t="s">
        <v>130</v>
      </c>
      <c r="F842" s="55">
        <v>3.5000000000000003E-2</v>
      </c>
      <c r="G842" s="55">
        <v>3.5000000000000003E-2</v>
      </c>
      <c r="H842" s="55">
        <v>6.9000000000000006E-2</v>
      </c>
      <c r="I842" s="55" t="s">
        <v>130</v>
      </c>
      <c r="J842" s="55" t="s">
        <v>130</v>
      </c>
      <c r="K842" s="55" t="s">
        <v>130</v>
      </c>
      <c r="L842" s="55" t="s">
        <v>130</v>
      </c>
      <c r="M842" s="55" t="s">
        <v>130</v>
      </c>
      <c r="N842" s="55" t="s">
        <v>130</v>
      </c>
      <c r="O842" s="55" t="s">
        <v>130</v>
      </c>
      <c r="P842" s="55" t="s">
        <v>175</v>
      </c>
      <c r="Y842" s="22"/>
      <c r="Z842" s="22"/>
      <c r="AA842" s="22"/>
      <c r="AB842" s="2"/>
      <c r="AD842" s="24"/>
      <c r="AE842" s="24"/>
      <c r="AF842" s="24"/>
      <c r="AG842" s="24"/>
      <c r="AH842" s="24"/>
      <c r="AI842" s="24"/>
      <c r="AJ842" s="24"/>
      <c r="AK842" s="24"/>
      <c r="AL842" s="24"/>
      <c r="AM842" s="24"/>
      <c r="AN842" s="24"/>
    </row>
    <row r="843" spans="1:40" ht="13" x14ac:dyDescent="0.3">
      <c r="A843" t="s">
        <v>133</v>
      </c>
      <c r="B843" s="5">
        <v>2.79</v>
      </c>
      <c r="C843" s="5">
        <f t="shared" si="14"/>
        <v>42.79</v>
      </c>
      <c r="D843" t="s">
        <v>130</v>
      </c>
      <c r="E843" t="s">
        <v>130</v>
      </c>
      <c r="F843" s="55">
        <v>3.5000000000000003E-2</v>
      </c>
      <c r="G843" s="55">
        <v>3.5000000000000003E-2</v>
      </c>
      <c r="H843" s="55">
        <v>6.9000000000000006E-2</v>
      </c>
      <c r="I843" s="55" t="s">
        <v>130</v>
      </c>
      <c r="J843" s="55" t="s">
        <v>130</v>
      </c>
      <c r="K843" s="55" t="s">
        <v>130</v>
      </c>
      <c r="L843" s="55" t="s">
        <v>130</v>
      </c>
      <c r="M843" s="55" t="s">
        <v>130</v>
      </c>
      <c r="N843" s="55" t="s">
        <v>130</v>
      </c>
      <c r="O843" s="55" t="s">
        <v>130</v>
      </c>
      <c r="P843" s="55" t="s">
        <v>175</v>
      </c>
      <c r="Y843" s="22"/>
      <c r="Z843" s="22"/>
      <c r="AA843" s="22"/>
      <c r="AB843" s="2"/>
      <c r="AD843" s="24"/>
      <c r="AE843" s="24"/>
      <c r="AF843" s="24"/>
      <c r="AG843" s="24"/>
      <c r="AH843" s="24"/>
      <c r="AI843" s="24"/>
      <c r="AJ843" s="24"/>
      <c r="AK843" s="24"/>
      <c r="AL843" s="24"/>
      <c r="AM843" s="24"/>
      <c r="AN843" s="24"/>
    </row>
    <row r="844" spans="1:40" ht="13" x14ac:dyDescent="0.3">
      <c r="A844" t="s">
        <v>133</v>
      </c>
      <c r="B844" s="5">
        <v>2.8</v>
      </c>
      <c r="C844" s="5">
        <f t="shared" si="14"/>
        <v>42.8</v>
      </c>
      <c r="D844" t="s">
        <v>130</v>
      </c>
      <c r="E844" t="s">
        <v>130</v>
      </c>
      <c r="F844" s="55">
        <v>3.5000000000000003E-2</v>
      </c>
      <c r="G844" s="55">
        <v>3.5000000000000003E-2</v>
      </c>
      <c r="H844" s="55">
        <v>6.9000000000000006E-2</v>
      </c>
      <c r="I844" s="55" t="s">
        <v>130</v>
      </c>
      <c r="J844" s="55" t="s">
        <v>130</v>
      </c>
      <c r="K844" s="55" t="s">
        <v>130</v>
      </c>
      <c r="L844" s="55" t="s">
        <v>130</v>
      </c>
      <c r="M844" s="55" t="s">
        <v>130</v>
      </c>
      <c r="N844" s="55" t="s">
        <v>130</v>
      </c>
      <c r="O844" s="55" t="s">
        <v>130</v>
      </c>
      <c r="P844" s="55" t="s">
        <v>175</v>
      </c>
      <c r="Y844" s="22"/>
      <c r="Z844" s="22"/>
      <c r="AA844" s="22"/>
      <c r="AB844" s="2"/>
      <c r="AD844" s="24"/>
      <c r="AE844" s="24"/>
      <c r="AF844" s="24"/>
      <c r="AG844" s="24"/>
      <c r="AH844" s="24"/>
      <c r="AI844" s="24"/>
      <c r="AJ844" s="24"/>
      <c r="AK844" s="24"/>
      <c r="AL844" s="24"/>
      <c r="AM844" s="24"/>
      <c r="AN844" s="24"/>
    </row>
    <row r="845" spans="1:40" ht="13" x14ac:dyDescent="0.3">
      <c r="A845" t="s">
        <v>133</v>
      </c>
      <c r="B845" s="5">
        <v>2.81</v>
      </c>
      <c r="C845" s="5">
        <f t="shared" si="14"/>
        <v>42.81</v>
      </c>
      <c r="D845" t="s">
        <v>130</v>
      </c>
      <c r="E845" t="s">
        <v>130</v>
      </c>
      <c r="F845" s="55">
        <v>3.5000000000000003E-2</v>
      </c>
      <c r="G845" s="55">
        <v>3.5000000000000003E-2</v>
      </c>
      <c r="H845" s="55">
        <v>6.9000000000000006E-2</v>
      </c>
      <c r="I845" s="55" t="s">
        <v>130</v>
      </c>
      <c r="J845" s="55" t="s">
        <v>130</v>
      </c>
      <c r="K845" s="55" t="s">
        <v>130</v>
      </c>
      <c r="L845" s="55" t="s">
        <v>130</v>
      </c>
      <c r="M845" s="55" t="s">
        <v>130</v>
      </c>
      <c r="N845" s="55" t="s">
        <v>130</v>
      </c>
      <c r="O845" s="55" t="s">
        <v>130</v>
      </c>
      <c r="P845" s="55" t="s">
        <v>175</v>
      </c>
      <c r="Y845" s="22"/>
      <c r="Z845" s="22"/>
      <c r="AA845" s="22"/>
      <c r="AB845" s="2"/>
      <c r="AD845" s="24"/>
      <c r="AE845" s="24"/>
      <c r="AF845" s="24"/>
      <c r="AG845" s="24"/>
      <c r="AH845" s="24"/>
      <c r="AI845" s="24"/>
      <c r="AJ845" s="24"/>
      <c r="AK845" s="24"/>
      <c r="AL845" s="24"/>
      <c r="AM845" s="24"/>
      <c r="AN845" s="24"/>
    </row>
    <row r="846" spans="1:40" ht="13" x14ac:dyDescent="0.3">
      <c r="A846" t="s">
        <v>133</v>
      </c>
      <c r="B846" s="5">
        <v>2.82</v>
      </c>
      <c r="C846" s="5">
        <f t="shared" si="14"/>
        <v>42.82</v>
      </c>
      <c r="D846" t="s">
        <v>130</v>
      </c>
      <c r="E846" t="s">
        <v>130</v>
      </c>
      <c r="F846" s="55">
        <v>3.5000000000000003E-2</v>
      </c>
      <c r="G846" s="55">
        <v>3.5000000000000003E-2</v>
      </c>
      <c r="H846" s="55">
        <v>6.9000000000000006E-2</v>
      </c>
      <c r="I846" s="55" t="s">
        <v>130</v>
      </c>
      <c r="J846" s="55" t="s">
        <v>130</v>
      </c>
      <c r="K846" s="55" t="s">
        <v>130</v>
      </c>
      <c r="L846" s="55" t="s">
        <v>130</v>
      </c>
      <c r="M846" s="55" t="s">
        <v>130</v>
      </c>
      <c r="N846" s="55" t="s">
        <v>130</v>
      </c>
      <c r="O846" s="55" t="s">
        <v>130</v>
      </c>
      <c r="P846" s="55" t="s">
        <v>175</v>
      </c>
      <c r="Y846" s="22"/>
      <c r="Z846" s="22"/>
      <c r="AA846" s="22"/>
      <c r="AB846" s="2"/>
      <c r="AD846" s="24"/>
      <c r="AE846" s="24"/>
      <c r="AF846" s="24"/>
      <c r="AG846" s="24"/>
      <c r="AH846" s="24"/>
      <c r="AI846" s="24"/>
      <c r="AJ846" s="24"/>
      <c r="AK846" s="24"/>
      <c r="AL846" s="24"/>
      <c r="AM846" s="24"/>
      <c r="AN846" s="24"/>
    </row>
    <row r="847" spans="1:40" ht="13" x14ac:dyDescent="0.3">
      <c r="A847" t="s">
        <v>133</v>
      </c>
      <c r="B847" s="5">
        <v>2.83</v>
      </c>
      <c r="C847" s="5">
        <f t="shared" si="14"/>
        <v>42.83</v>
      </c>
      <c r="D847" t="s">
        <v>130</v>
      </c>
      <c r="E847" t="s">
        <v>130</v>
      </c>
      <c r="F847" s="55">
        <v>3.5000000000000003E-2</v>
      </c>
      <c r="G847" s="55">
        <v>3.5000000000000003E-2</v>
      </c>
      <c r="H847" s="55">
        <v>6.9000000000000006E-2</v>
      </c>
      <c r="I847" s="55" t="s">
        <v>130</v>
      </c>
      <c r="J847" s="55" t="s">
        <v>130</v>
      </c>
      <c r="K847" s="55" t="s">
        <v>130</v>
      </c>
      <c r="L847" s="55" t="s">
        <v>130</v>
      </c>
      <c r="M847" s="55" t="s">
        <v>130</v>
      </c>
      <c r="N847" s="55" t="s">
        <v>130</v>
      </c>
      <c r="O847" s="55" t="s">
        <v>130</v>
      </c>
      <c r="P847" s="55" t="s">
        <v>175</v>
      </c>
      <c r="Y847" s="22"/>
      <c r="Z847" s="22"/>
      <c r="AA847" s="22"/>
      <c r="AB847" s="2"/>
      <c r="AD847" s="24"/>
      <c r="AE847" s="24"/>
      <c r="AF847" s="24"/>
      <c r="AG847" s="24"/>
      <c r="AH847" s="24"/>
      <c r="AI847" s="24"/>
      <c r="AJ847" s="24"/>
      <c r="AK847" s="24"/>
      <c r="AL847" s="24"/>
      <c r="AM847" s="24"/>
      <c r="AN847" s="24"/>
    </row>
    <row r="848" spans="1:40" ht="13" x14ac:dyDescent="0.3">
      <c r="A848" t="s">
        <v>133</v>
      </c>
      <c r="B848" s="5">
        <v>2.84</v>
      </c>
      <c r="C848" s="5">
        <f t="shared" si="14"/>
        <v>42.84</v>
      </c>
      <c r="D848" t="s">
        <v>130</v>
      </c>
      <c r="E848" t="s">
        <v>130</v>
      </c>
      <c r="F848" s="55">
        <v>3.5000000000000003E-2</v>
      </c>
      <c r="G848" s="55">
        <v>3.5000000000000003E-2</v>
      </c>
      <c r="H848" s="55">
        <v>6.9000000000000006E-2</v>
      </c>
      <c r="I848" s="55" t="s">
        <v>130</v>
      </c>
      <c r="J848" s="55" t="s">
        <v>130</v>
      </c>
      <c r="K848" s="55" t="s">
        <v>130</v>
      </c>
      <c r="L848" s="55" t="s">
        <v>130</v>
      </c>
      <c r="M848" s="55" t="s">
        <v>130</v>
      </c>
      <c r="N848" s="55" t="s">
        <v>130</v>
      </c>
      <c r="O848" s="55" t="s">
        <v>130</v>
      </c>
      <c r="P848" s="55" t="s">
        <v>175</v>
      </c>
      <c r="Y848" s="22"/>
      <c r="Z848" s="22"/>
      <c r="AA848" s="22"/>
      <c r="AB848" s="2"/>
      <c r="AD848" s="24"/>
      <c r="AE848" s="24"/>
      <c r="AF848" s="24"/>
      <c r="AG848" s="24"/>
      <c r="AH848" s="24"/>
      <c r="AI848" s="24"/>
      <c r="AJ848" s="24"/>
      <c r="AK848" s="24"/>
      <c r="AL848" s="24"/>
      <c r="AM848" s="24"/>
      <c r="AN848" s="24"/>
    </row>
    <row r="849" spans="1:40" ht="13" x14ac:dyDescent="0.3">
      <c r="A849" t="s">
        <v>133</v>
      </c>
      <c r="B849" s="5">
        <v>2.85</v>
      </c>
      <c r="C849" s="5">
        <f t="shared" si="14"/>
        <v>42.85</v>
      </c>
      <c r="D849" t="s">
        <v>130</v>
      </c>
      <c r="E849" t="s">
        <v>130</v>
      </c>
      <c r="F849" s="55">
        <v>3.5000000000000003E-2</v>
      </c>
      <c r="G849" s="55">
        <v>3.5000000000000003E-2</v>
      </c>
      <c r="H849" s="55">
        <v>6.9000000000000006E-2</v>
      </c>
      <c r="I849" s="55" t="s">
        <v>130</v>
      </c>
      <c r="J849" s="55" t="s">
        <v>130</v>
      </c>
      <c r="K849" s="55" t="s">
        <v>130</v>
      </c>
      <c r="L849" s="55" t="s">
        <v>130</v>
      </c>
      <c r="M849" s="55" t="s">
        <v>130</v>
      </c>
      <c r="N849" s="55" t="s">
        <v>130</v>
      </c>
      <c r="O849" s="55" t="s">
        <v>130</v>
      </c>
      <c r="P849" s="55" t="s">
        <v>175</v>
      </c>
      <c r="Y849" s="22"/>
      <c r="Z849" s="22"/>
      <c r="AA849" s="22"/>
      <c r="AB849" s="2"/>
      <c r="AD849" s="24"/>
      <c r="AE849" s="24"/>
      <c r="AF849" s="24"/>
      <c r="AG849" s="24"/>
      <c r="AH849" s="24"/>
      <c r="AI849" s="24"/>
      <c r="AJ849" s="24"/>
      <c r="AK849" s="24"/>
      <c r="AL849" s="24"/>
      <c r="AM849" s="24"/>
      <c r="AN849" s="24"/>
    </row>
    <row r="850" spans="1:40" ht="13" x14ac:dyDescent="0.3">
      <c r="A850" t="s">
        <v>133</v>
      </c>
      <c r="B850" s="5">
        <v>2.86</v>
      </c>
      <c r="C850" s="5">
        <f t="shared" si="14"/>
        <v>42.86</v>
      </c>
      <c r="D850" t="s">
        <v>130</v>
      </c>
      <c r="E850" t="s">
        <v>130</v>
      </c>
      <c r="F850" s="55">
        <v>3.5000000000000003E-2</v>
      </c>
      <c r="G850" s="55">
        <v>3.5000000000000003E-2</v>
      </c>
      <c r="H850" s="55">
        <v>6.9000000000000006E-2</v>
      </c>
      <c r="I850" s="55" t="s">
        <v>130</v>
      </c>
      <c r="J850" s="55" t="s">
        <v>130</v>
      </c>
      <c r="K850" s="55" t="s">
        <v>130</v>
      </c>
      <c r="L850" s="55" t="s">
        <v>130</v>
      </c>
      <c r="M850" s="55" t="s">
        <v>130</v>
      </c>
      <c r="N850" s="55" t="s">
        <v>130</v>
      </c>
      <c r="O850" s="55" t="s">
        <v>130</v>
      </c>
      <c r="P850" s="55" t="s">
        <v>175</v>
      </c>
      <c r="Y850" s="22"/>
      <c r="Z850" s="22"/>
      <c r="AA850" s="22"/>
      <c r="AB850" s="2"/>
      <c r="AD850" s="24"/>
      <c r="AE850" s="24"/>
      <c r="AF850" s="24"/>
      <c r="AG850" s="24"/>
      <c r="AH850" s="24"/>
      <c r="AI850" s="24"/>
      <c r="AJ850" s="24"/>
      <c r="AK850" s="24"/>
      <c r="AL850" s="24"/>
      <c r="AM850" s="24"/>
      <c r="AN850" s="24"/>
    </row>
    <row r="851" spans="1:40" ht="13" x14ac:dyDescent="0.3">
      <c r="A851" t="s">
        <v>133</v>
      </c>
      <c r="B851" s="5">
        <v>2.87</v>
      </c>
      <c r="C851" s="5">
        <f t="shared" si="14"/>
        <v>42.87</v>
      </c>
      <c r="D851" t="s">
        <v>130</v>
      </c>
      <c r="E851" t="s">
        <v>130</v>
      </c>
      <c r="F851" s="55">
        <v>3.5000000000000003E-2</v>
      </c>
      <c r="G851" s="55">
        <v>3.5000000000000003E-2</v>
      </c>
      <c r="H851" s="55">
        <v>6.9000000000000006E-2</v>
      </c>
      <c r="I851" s="55" t="s">
        <v>130</v>
      </c>
      <c r="J851" s="55" t="s">
        <v>130</v>
      </c>
      <c r="K851" s="55" t="s">
        <v>130</v>
      </c>
      <c r="L851" s="55" t="s">
        <v>130</v>
      </c>
      <c r="M851" s="55" t="s">
        <v>130</v>
      </c>
      <c r="N851" s="55" t="s">
        <v>130</v>
      </c>
      <c r="O851" s="55" t="s">
        <v>130</v>
      </c>
      <c r="P851" s="55" t="s">
        <v>175</v>
      </c>
      <c r="Y851" s="22"/>
      <c r="Z851" s="22"/>
      <c r="AA851" s="22"/>
      <c r="AB851" s="2"/>
      <c r="AD851" s="24"/>
      <c r="AE851" s="24"/>
      <c r="AF851" s="24"/>
      <c r="AG851" s="24"/>
      <c r="AH851" s="24"/>
      <c r="AI851" s="24"/>
      <c r="AJ851" s="24"/>
      <c r="AK851" s="24"/>
      <c r="AL851" s="24"/>
      <c r="AM851" s="24"/>
      <c r="AN851" s="24"/>
    </row>
    <row r="852" spans="1:40" ht="13" x14ac:dyDescent="0.3">
      <c r="A852" t="s">
        <v>133</v>
      </c>
      <c r="B852" s="5">
        <v>2.88</v>
      </c>
      <c r="C852" s="5">
        <f t="shared" si="14"/>
        <v>42.88</v>
      </c>
      <c r="D852" t="s">
        <v>130</v>
      </c>
      <c r="E852" t="s">
        <v>130</v>
      </c>
      <c r="F852" s="55">
        <v>3.5000000000000003E-2</v>
      </c>
      <c r="G852" s="55">
        <v>3.5000000000000003E-2</v>
      </c>
      <c r="H852" s="55">
        <v>6.9000000000000006E-2</v>
      </c>
      <c r="I852" s="55" t="s">
        <v>130</v>
      </c>
      <c r="J852" s="55" t="s">
        <v>130</v>
      </c>
      <c r="K852" s="55" t="s">
        <v>130</v>
      </c>
      <c r="L852" s="55" t="s">
        <v>130</v>
      </c>
      <c r="M852" s="55" t="s">
        <v>130</v>
      </c>
      <c r="N852" s="55" t="s">
        <v>130</v>
      </c>
      <c r="O852" s="55" t="s">
        <v>130</v>
      </c>
      <c r="P852" s="55" t="s">
        <v>175</v>
      </c>
      <c r="Y852" s="22"/>
      <c r="Z852" s="22"/>
      <c r="AA852" s="22"/>
      <c r="AB852" s="2"/>
      <c r="AD852" s="24"/>
      <c r="AE852" s="24"/>
      <c r="AF852" s="24"/>
      <c r="AG852" s="24"/>
      <c r="AH852" s="24"/>
      <c r="AI852" s="24"/>
      <c r="AJ852" s="24"/>
      <c r="AK852" s="24"/>
      <c r="AL852" s="24"/>
      <c r="AM852" s="24"/>
      <c r="AN852" s="24"/>
    </row>
    <row r="853" spans="1:40" ht="13" x14ac:dyDescent="0.3">
      <c r="A853" t="s">
        <v>133</v>
      </c>
      <c r="B853" s="5">
        <v>2.89</v>
      </c>
      <c r="C853" s="5">
        <f t="shared" si="14"/>
        <v>42.89</v>
      </c>
      <c r="D853" t="s">
        <v>130</v>
      </c>
      <c r="E853" t="s">
        <v>130</v>
      </c>
      <c r="F853" s="55">
        <v>3.5000000000000003E-2</v>
      </c>
      <c r="G853" s="55">
        <v>3.5000000000000003E-2</v>
      </c>
      <c r="H853" s="55">
        <v>6.9000000000000006E-2</v>
      </c>
      <c r="I853" s="55" t="s">
        <v>130</v>
      </c>
      <c r="J853" s="55" t="s">
        <v>130</v>
      </c>
      <c r="K853" s="55" t="s">
        <v>130</v>
      </c>
      <c r="L853" s="55" t="s">
        <v>130</v>
      </c>
      <c r="M853" s="55" t="s">
        <v>130</v>
      </c>
      <c r="N853" s="55" t="s">
        <v>130</v>
      </c>
      <c r="O853" s="55" t="s">
        <v>130</v>
      </c>
      <c r="P853" s="55" t="s">
        <v>175</v>
      </c>
      <c r="Y853" s="22"/>
      <c r="Z853" s="22"/>
      <c r="AA853" s="22"/>
      <c r="AB853" s="2"/>
      <c r="AD853" s="24"/>
      <c r="AE853" s="24"/>
      <c r="AF853" s="24"/>
      <c r="AG853" s="24"/>
      <c r="AH853" s="24"/>
      <c r="AI853" s="24"/>
      <c r="AJ853" s="24"/>
      <c r="AK853" s="24"/>
      <c r="AL853" s="24"/>
      <c r="AM853" s="24"/>
      <c r="AN853" s="24"/>
    </row>
    <row r="854" spans="1:40" ht="13" x14ac:dyDescent="0.3">
      <c r="A854" t="s">
        <v>133</v>
      </c>
      <c r="B854" s="5">
        <v>2.9</v>
      </c>
      <c r="C854" s="5">
        <f t="shared" si="14"/>
        <v>42.9</v>
      </c>
      <c r="D854" t="s">
        <v>130</v>
      </c>
      <c r="E854" t="s">
        <v>130</v>
      </c>
      <c r="F854" s="55">
        <v>3.5000000000000003E-2</v>
      </c>
      <c r="G854" s="55">
        <v>3.5000000000000003E-2</v>
      </c>
      <c r="H854" s="55">
        <v>6.9000000000000006E-2</v>
      </c>
      <c r="I854" s="55" t="s">
        <v>130</v>
      </c>
      <c r="J854" s="55" t="s">
        <v>130</v>
      </c>
      <c r="K854" s="55" t="s">
        <v>130</v>
      </c>
      <c r="L854" s="55" t="s">
        <v>130</v>
      </c>
      <c r="M854" s="55" t="s">
        <v>130</v>
      </c>
      <c r="N854" s="55" t="s">
        <v>130</v>
      </c>
      <c r="O854" s="55" t="s">
        <v>130</v>
      </c>
      <c r="P854" s="55" t="s">
        <v>175</v>
      </c>
      <c r="Y854" s="22"/>
      <c r="Z854" s="22"/>
      <c r="AA854" s="22"/>
      <c r="AB854" s="2"/>
      <c r="AD854" s="24"/>
      <c r="AE854" s="24"/>
      <c r="AF854" s="24"/>
      <c r="AG854" s="24"/>
      <c r="AH854" s="24"/>
      <c r="AI854" s="24"/>
      <c r="AJ854" s="24"/>
      <c r="AK854" s="24"/>
      <c r="AL854" s="24"/>
      <c r="AM854" s="24"/>
      <c r="AN854" s="24"/>
    </row>
    <row r="855" spans="1:40" ht="13" x14ac:dyDescent="0.3">
      <c r="A855" t="s">
        <v>133</v>
      </c>
      <c r="B855" s="5">
        <v>2.91</v>
      </c>
      <c r="C855" s="5">
        <f t="shared" si="14"/>
        <v>42.91</v>
      </c>
      <c r="D855" t="s">
        <v>130</v>
      </c>
      <c r="E855" t="s">
        <v>130</v>
      </c>
      <c r="F855" s="55">
        <v>3.5000000000000003E-2</v>
      </c>
      <c r="G855" s="55">
        <v>3.5000000000000003E-2</v>
      </c>
      <c r="H855" s="55">
        <v>6.9000000000000006E-2</v>
      </c>
      <c r="I855" s="55" t="s">
        <v>130</v>
      </c>
      <c r="J855" s="55" t="s">
        <v>130</v>
      </c>
      <c r="K855" s="55" t="s">
        <v>130</v>
      </c>
      <c r="L855" s="55" t="s">
        <v>130</v>
      </c>
      <c r="M855" s="55" t="s">
        <v>130</v>
      </c>
      <c r="N855" s="55" t="s">
        <v>130</v>
      </c>
      <c r="O855" s="55" t="s">
        <v>130</v>
      </c>
      <c r="P855" s="55" t="s">
        <v>175</v>
      </c>
      <c r="Y855" s="22"/>
      <c r="Z855" s="22"/>
      <c r="AA855" s="22"/>
      <c r="AB855" s="2"/>
      <c r="AD855" s="24"/>
      <c r="AE855" s="24"/>
      <c r="AF855" s="24"/>
      <c r="AG855" s="24"/>
      <c r="AH855" s="24"/>
      <c r="AI855" s="24"/>
      <c r="AJ855" s="24"/>
      <c r="AK855" s="24"/>
      <c r="AL855" s="24"/>
      <c r="AM855" s="24"/>
      <c r="AN855" s="24"/>
    </row>
    <row r="856" spans="1:40" ht="13" x14ac:dyDescent="0.3">
      <c r="A856" t="s">
        <v>133</v>
      </c>
      <c r="B856" s="5">
        <v>2.92</v>
      </c>
      <c r="C856" s="5">
        <f t="shared" si="14"/>
        <v>42.92</v>
      </c>
      <c r="D856" t="s">
        <v>130</v>
      </c>
      <c r="E856" t="s">
        <v>130</v>
      </c>
      <c r="F856" s="55">
        <v>3.5000000000000003E-2</v>
      </c>
      <c r="G856" s="55">
        <v>3.5000000000000003E-2</v>
      </c>
      <c r="H856" s="55">
        <v>6.9000000000000006E-2</v>
      </c>
      <c r="I856" s="55" t="s">
        <v>130</v>
      </c>
      <c r="J856" s="55" t="s">
        <v>130</v>
      </c>
      <c r="K856" s="55" t="s">
        <v>130</v>
      </c>
      <c r="L856" s="55" t="s">
        <v>130</v>
      </c>
      <c r="M856" s="55" t="s">
        <v>130</v>
      </c>
      <c r="N856" s="55" t="s">
        <v>130</v>
      </c>
      <c r="O856" s="55" t="s">
        <v>130</v>
      </c>
      <c r="P856" s="55" t="s">
        <v>175</v>
      </c>
      <c r="Y856" s="22"/>
      <c r="Z856" s="22"/>
      <c r="AA856" s="22"/>
      <c r="AB856" s="2"/>
      <c r="AD856" s="24"/>
      <c r="AE856" s="24"/>
      <c r="AF856" s="24"/>
      <c r="AG856" s="24"/>
      <c r="AH856" s="24"/>
      <c r="AI856" s="24"/>
      <c r="AJ856" s="24"/>
      <c r="AK856" s="24"/>
      <c r="AL856" s="24"/>
      <c r="AM856" s="24"/>
      <c r="AN856" s="24"/>
    </row>
    <row r="857" spans="1:40" ht="13" x14ac:dyDescent="0.3">
      <c r="A857" t="s">
        <v>133</v>
      </c>
      <c r="B857" s="5">
        <v>2.93</v>
      </c>
      <c r="C857" s="5">
        <f t="shared" si="14"/>
        <v>42.93</v>
      </c>
      <c r="D857" t="s">
        <v>130</v>
      </c>
      <c r="E857" t="s">
        <v>130</v>
      </c>
      <c r="F857" s="55">
        <v>3.5000000000000003E-2</v>
      </c>
      <c r="G857" s="55">
        <v>3.5000000000000003E-2</v>
      </c>
      <c r="H857" s="55">
        <v>6.9000000000000006E-2</v>
      </c>
      <c r="I857" s="55" t="s">
        <v>130</v>
      </c>
      <c r="J857" s="55" t="s">
        <v>130</v>
      </c>
      <c r="K857" s="55" t="s">
        <v>130</v>
      </c>
      <c r="L857" s="55" t="s">
        <v>130</v>
      </c>
      <c r="M857" s="55" t="s">
        <v>130</v>
      </c>
      <c r="N857" s="55" t="s">
        <v>130</v>
      </c>
      <c r="O857" s="55" t="s">
        <v>130</v>
      </c>
      <c r="P857" s="55" t="s">
        <v>175</v>
      </c>
      <c r="Y857" s="22"/>
      <c r="Z857" s="22"/>
      <c r="AA857" s="22"/>
      <c r="AB857" s="2"/>
      <c r="AD857" s="24"/>
      <c r="AE857" s="24"/>
      <c r="AF857" s="24"/>
      <c r="AG857" s="24"/>
      <c r="AH857" s="24"/>
      <c r="AI857" s="24"/>
      <c r="AJ857" s="24"/>
      <c r="AK857" s="24"/>
      <c r="AL857" s="24"/>
      <c r="AM857" s="24"/>
      <c r="AN857" s="24"/>
    </row>
    <row r="858" spans="1:40" ht="13" x14ac:dyDescent="0.3">
      <c r="A858" t="s">
        <v>133</v>
      </c>
      <c r="B858" s="5">
        <v>2.94</v>
      </c>
      <c r="C858" s="5">
        <f t="shared" si="14"/>
        <v>42.94</v>
      </c>
      <c r="D858" t="s">
        <v>130</v>
      </c>
      <c r="E858" t="s">
        <v>130</v>
      </c>
      <c r="F858" s="55">
        <v>3.5000000000000003E-2</v>
      </c>
      <c r="G858" s="55">
        <v>3.5000000000000003E-2</v>
      </c>
      <c r="H858" s="55">
        <v>6.9000000000000006E-2</v>
      </c>
      <c r="I858" s="55" t="s">
        <v>130</v>
      </c>
      <c r="J858" s="55" t="s">
        <v>130</v>
      </c>
      <c r="K858" s="55" t="s">
        <v>130</v>
      </c>
      <c r="L858" s="55" t="s">
        <v>130</v>
      </c>
      <c r="M858" s="55" t="s">
        <v>130</v>
      </c>
      <c r="N858" s="55" t="s">
        <v>130</v>
      </c>
      <c r="O858" s="55" t="s">
        <v>130</v>
      </c>
      <c r="P858" s="55" t="s">
        <v>175</v>
      </c>
      <c r="Y858" s="22"/>
      <c r="Z858" s="22"/>
      <c r="AA858" s="22"/>
      <c r="AB858" s="2"/>
      <c r="AD858" s="24"/>
      <c r="AE858" s="24"/>
      <c r="AF858" s="24"/>
      <c r="AG858" s="24"/>
      <c r="AH858" s="24"/>
      <c r="AI858" s="24"/>
      <c r="AJ858" s="24"/>
      <c r="AK858" s="24"/>
      <c r="AL858" s="24"/>
      <c r="AM858" s="24"/>
      <c r="AN858" s="24"/>
    </row>
    <row r="859" spans="1:40" ht="13" x14ac:dyDescent="0.3">
      <c r="A859" t="s">
        <v>133</v>
      </c>
      <c r="B859" s="5">
        <v>2.95</v>
      </c>
      <c r="C859" s="5">
        <f t="shared" si="14"/>
        <v>42.95</v>
      </c>
      <c r="D859" t="s">
        <v>130</v>
      </c>
      <c r="E859" t="s">
        <v>130</v>
      </c>
      <c r="F859" s="55">
        <v>3.5000000000000003E-2</v>
      </c>
      <c r="G859" s="55">
        <v>3.5000000000000003E-2</v>
      </c>
      <c r="H859" s="55">
        <v>6.9000000000000006E-2</v>
      </c>
      <c r="I859" s="55" t="s">
        <v>130</v>
      </c>
      <c r="J859" s="55" t="s">
        <v>130</v>
      </c>
      <c r="K859" s="55" t="s">
        <v>130</v>
      </c>
      <c r="L859" s="55" t="s">
        <v>130</v>
      </c>
      <c r="M859" s="55" t="s">
        <v>130</v>
      </c>
      <c r="N859" s="55" t="s">
        <v>130</v>
      </c>
      <c r="O859" s="55" t="s">
        <v>130</v>
      </c>
      <c r="P859" s="55" t="s">
        <v>175</v>
      </c>
      <c r="Y859" s="22"/>
      <c r="Z859" s="22"/>
      <c r="AA859" s="22"/>
      <c r="AB859" s="2"/>
      <c r="AD859" s="24"/>
      <c r="AE859" s="24"/>
      <c r="AF859" s="24"/>
      <c r="AG859" s="24"/>
      <c r="AH859" s="24"/>
      <c r="AI859" s="24"/>
      <c r="AJ859" s="24"/>
      <c r="AK859" s="24"/>
      <c r="AL859" s="24"/>
      <c r="AM859" s="24"/>
      <c r="AN859" s="24"/>
    </row>
    <row r="860" spans="1:40" ht="13" x14ac:dyDescent="0.3">
      <c r="A860" t="s">
        <v>133</v>
      </c>
      <c r="B860" s="5">
        <v>2.96</v>
      </c>
      <c r="C860" s="5">
        <f t="shared" si="14"/>
        <v>42.96</v>
      </c>
      <c r="D860" t="s">
        <v>130</v>
      </c>
      <c r="E860" t="s">
        <v>130</v>
      </c>
      <c r="F860" s="55">
        <v>3.5000000000000003E-2</v>
      </c>
      <c r="G860" s="55">
        <v>3.5000000000000003E-2</v>
      </c>
      <c r="H860" s="55">
        <v>6.9000000000000006E-2</v>
      </c>
      <c r="I860" s="55" t="s">
        <v>130</v>
      </c>
      <c r="J860" s="55" t="s">
        <v>130</v>
      </c>
      <c r="K860" s="55" t="s">
        <v>130</v>
      </c>
      <c r="L860" s="55" t="s">
        <v>130</v>
      </c>
      <c r="M860" s="55" t="s">
        <v>130</v>
      </c>
      <c r="N860" s="55" t="s">
        <v>130</v>
      </c>
      <c r="O860" s="55" t="s">
        <v>130</v>
      </c>
      <c r="P860" s="55" t="s">
        <v>175</v>
      </c>
      <c r="Y860" s="22"/>
      <c r="Z860" s="22"/>
      <c r="AA860" s="22"/>
      <c r="AB860" s="2"/>
      <c r="AD860" s="24"/>
      <c r="AE860" s="24"/>
      <c r="AF860" s="24"/>
      <c r="AG860" s="24"/>
      <c r="AH860" s="24"/>
      <c r="AI860" s="24"/>
      <c r="AJ860" s="24"/>
      <c r="AK860" s="24"/>
      <c r="AL860" s="24"/>
      <c r="AM860" s="24"/>
      <c r="AN860" s="24"/>
    </row>
    <row r="861" spans="1:40" ht="13" x14ac:dyDescent="0.3">
      <c r="A861" t="s">
        <v>133</v>
      </c>
      <c r="B861" s="5">
        <v>2.97</v>
      </c>
      <c r="C861" s="5">
        <f t="shared" si="14"/>
        <v>42.97</v>
      </c>
      <c r="D861" t="s">
        <v>130</v>
      </c>
      <c r="E861" t="s">
        <v>130</v>
      </c>
      <c r="F861" s="55">
        <v>3.5000000000000003E-2</v>
      </c>
      <c r="G861" s="55">
        <v>3.5000000000000003E-2</v>
      </c>
      <c r="H861" s="55">
        <v>6.9000000000000006E-2</v>
      </c>
      <c r="I861" s="55" t="s">
        <v>130</v>
      </c>
      <c r="J861" s="55" t="s">
        <v>130</v>
      </c>
      <c r="K861" s="55" t="s">
        <v>130</v>
      </c>
      <c r="L861" s="55" t="s">
        <v>130</v>
      </c>
      <c r="M861" s="55" t="s">
        <v>130</v>
      </c>
      <c r="N861" s="55" t="s">
        <v>130</v>
      </c>
      <c r="O861" s="55" t="s">
        <v>130</v>
      </c>
      <c r="P861" s="55" t="s">
        <v>175</v>
      </c>
      <c r="Y861" s="22"/>
      <c r="Z861" s="22"/>
      <c r="AA861" s="22"/>
      <c r="AB861" s="2"/>
      <c r="AD861" s="24"/>
      <c r="AE861" s="24"/>
      <c r="AF861" s="24"/>
      <c r="AG861" s="24"/>
      <c r="AH861" s="24"/>
      <c r="AI861" s="24"/>
      <c r="AJ861" s="24"/>
      <c r="AK861" s="24"/>
      <c r="AL861" s="24"/>
      <c r="AM861" s="24"/>
      <c r="AN861" s="24"/>
    </row>
    <row r="862" spans="1:40" ht="13" x14ac:dyDescent="0.3">
      <c r="A862" t="s">
        <v>133</v>
      </c>
      <c r="B862" s="5">
        <v>2.98</v>
      </c>
      <c r="C862" s="5">
        <f t="shared" si="14"/>
        <v>42.98</v>
      </c>
      <c r="D862" t="s">
        <v>130</v>
      </c>
      <c r="E862" t="s">
        <v>130</v>
      </c>
      <c r="F862" s="55">
        <v>3.5000000000000003E-2</v>
      </c>
      <c r="G862" s="55">
        <v>3.5000000000000003E-2</v>
      </c>
      <c r="H862" s="55">
        <v>6.9000000000000006E-2</v>
      </c>
      <c r="I862" s="55" t="s">
        <v>130</v>
      </c>
      <c r="J862" s="55" t="s">
        <v>130</v>
      </c>
      <c r="K862" s="55" t="s">
        <v>130</v>
      </c>
      <c r="L862" s="55" t="s">
        <v>130</v>
      </c>
      <c r="M862" s="55" t="s">
        <v>130</v>
      </c>
      <c r="N862" s="55" t="s">
        <v>130</v>
      </c>
      <c r="O862" s="55" t="s">
        <v>130</v>
      </c>
      <c r="P862" s="55" t="s">
        <v>175</v>
      </c>
      <c r="Y862" s="22"/>
      <c r="Z862" s="22"/>
      <c r="AA862" s="22"/>
      <c r="AB862" s="2"/>
      <c r="AD862" s="24"/>
      <c r="AE862" s="24"/>
      <c r="AF862" s="24"/>
      <c r="AG862" s="24"/>
      <c r="AH862" s="24"/>
      <c r="AI862" s="24"/>
      <c r="AJ862" s="24"/>
      <c r="AK862" s="24"/>
      <c r="AL862" s="24"/>
      <c r="AM862" s="24"/>
      <c r="AN862" s="24"/>
    </row>
    <row r="863" spans="1:40" ht="13" x14ac:dyDescent="0.3">
      <c r="A863" t="s">
        <v>133</v>
      </c>
      <c r="B863" s="5">
        <v>2.99</v>
      </c>
      <c r="C863" s="5">
        <f t="shared" si="14"/>
        <v>42.99</v>
      </c>
      <c r="D863" t="s">
        <v>130</v>
      </c>
      <c r="E863" t="s">
        <v>130</v>
      </c>
      <c r="F863" s="55">
        <v>3.5000000000000003E-2</v>
      </c>
      <c r="G863" s="55">
        <v>3.5000000000000003E-2</v>
      </c>
      <c r="H863" s="55">
        <v>6.9000000000000006E-2</v>
      </c>
      <c r="I863" s="55" t="s">
        <v>130</v>
      </c>
      <c r="J863" s="55" t="s">
        <v>130</v>
      </c>
      <c r="K863" s="55" t="s">
        <v>130</v>
      </c>
      <c r="L863" s="55" t="s">
        <v>130</v>
      </c>
      <c r="M863" s="55" t="s">
        <v>130</v>
      </c>
      <c r="N863" s="55" t="s">
        <v>130</v>
      </c>
      <c r="O863" s="55" t="s">
        <v>130</v>
      </c>
      <c r="P863" s="55" t="s">
        <v>175</v>
      </c>
      <c r="Y863" s="22"/>
      <c r="Z863" s="22"/>
      <c r="AA863" s="22"/>
      <c r="AB863" s="2"/>
      <c r="AD863" s="24"/>
      <c r="AE863" s="24"/>
      <c r="AF863" s="24"/>
      <c r="AG863" s="24"/>
      <c r="AH863" s="24"/>
      <c r="AI863" s="24"/>
      <c r="AJ863" s="24"/>
      <c r="AK863" s="24"/>
      <c r="AL863" s="24"/>
      <c r="AM863" s="24"/>
      <c r="AN863" s="24"/>
    </row>
    <row r="864" spans="1:40" ht="13" x14ac:dyDescent="0.3">
      <c r="A864" t="s">
        <v>133</v>
      </c>
      <c r="B864" s="5">
        <v>3</v>
      </c>
      <c r="C864" s="5">
        <f t="shared" si="14"/>
        <v>43</v>
      </c>
      <c r="D864" t="s">
        <v>130</v>
      </c>
      <c r="E864" t="s">
        <v>130</v>
      </c>
      <c r="F864" s="55">
        <v>3.5000000000000003E-2</v>
      </c>
      <c r="G864" s="55">
        <v>3.5000000000000003E-2</v>
      </c>
      <c r="H864" s="55">
        <v>6.9000000000000006E-2</v>
      </c>
      <c r="I864" s="55" t="s">
        <v>130</v>
      </c>
      <c r="J864" s="55" t="s">
        <v>130</v>
      </c>
      <c r="K864" s="55" t="s">
        <v>130</v>
      </c>
      <c r="L864" s="55" t="s">
        <v>130</v>
      </c>
      <c r="M864" s="55" t="s">
        <v>130</v>
      </c>
      <c r="N864" s="55" t="s">
        <v>130</v>
      </c>
      <c r="O864" s="55" t="s">
        <v>130</v>
      </c>
      <c r="P864" s="55" t="s">
        <v>175</v>
      </c>
      <c r="Y864" s="22"/>
      <c r="Z864" s="22"/>
      <c r="AA864" s="22"/>
      <c r="AB864" s="2"/>
      <c r="AD864" s="24"/>
      <c r="AE864" s="24"/>
      <c r="AF864" s="24"/>
      <c r="AG864" s="24"/>
      <c r="AH864" s="24"/>
      <c r="AI864" s="24"/>
      <c r="AJ864" s="24"/>
      <c r="AK864" s="24"/>
      <c r="AL864" s="24"/>
      <c r="AM864" s="24"/>
      <c r="AN864" s="24"/>
    </row>
  </sheetData>
  <mergeCells count="2">
    <mergeCell ref="AJ3:AP3"/>
    <mergeCell ref="D3:O3"/>
  </mergeCells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EBDE55-5186-46C3-8498-0E67F17FF45D}">
  <sheetPr codeName="Sheet2"/>
  <dimension ref="B2:O1942"/>
  <sheetViews>
    <sheetView zoomScale="80" zoomScaleNormal="80" workbookViewId="0">
      <pane ySplit="6" topLeftCell="A7" activePane="bottomLeft" state="frozen"/>
      <selection activeCell="O30" sqref="O30"/>
      <selection pane="bottomLeft" activeCell="F1" sqref="F1:F1048576"/>
    </sheetView>
  </sheetViews>
  <sheetFormatPr baseColWidth="10" defaultColWidth="8.54296875" defaultRowHeight="12.5" x14ac:dyDescent="0.25"/>
  <cols>
    <col min="2" max="2" width="25.36328125" bestFit="1" customWidth="1"/>
    <col min="3" max="3" width="20" bestFit="1" customWidth="1"/>
    <col min="4" max="4" width="38.36328125" customWidth="1"/>
    <col min="5" max="5" width="12.36328125" customWidth="1"/>
    <col min="6" max="6" width="6" customWidth="1"/>
    <col min="7" max="7" width="20.453125" customWidth="1"/>
    <col min="8" max="8" width="21" customWidth="1"/>
    <col min="9" max="9" width="8.54296875" customWidth="1"/>
    <col min="10" max="10" width="18.453125" customWidth="1"/>
    <col min="11" max="13" width="18.453125" hidden="1" customWidth="1"/>
    <col min="14" max="14" width="18.453125" customWidth="1"/>
    <col min="15" max="16" width="18.453125" bestFit="1" customWidth="1"/>
  </cols>
  <sheetData>
    <row r="2" spans="2:15" x14ac:dyDescent="0.25">
      <c r="C2" s="54" t="s">
        <v>176</v>
      </c>
    </row>
    <row r="3" spans="2:15" x14ac:dyDescent="0.25">
      <c r="C3" s="91" t="s">
        <v>177</v>
      </c>
    </row>
    <row r="4" spans="2:15" x14ac:dyDescent="0.25">
      <c r="O4" t="s">
        <v>178</v>
      </c>
    </row>
    <row r="5" spans="2:15" x14ac:dyDescent="0.25">
      <c r="O5" t="s">
        <v>179</v>
      </c>
    </row>
    <row r="6" spans="2:15" x14ac:dyDescent="0.25">
      <c r="B6" t="s">
        <v>58</v>
      </c>
      <c r="C6" t="s">
        <v>59</v>
      </c>
      <c r="D6" t="s">
        <v>180</v>
      </c>
      <c r="E6" t="s">
        <v>181</v>
      </c>
      <c r="F6" t="s">
        <v>84</v>
      </c>
      <c r="G6" t="s">
        <v>182</v>
      </c>
      <c r="H6" t="s">
        <v>183</v>
      </c>
      <c r="O6" t="s">
        <v>184</v>
      </c>
    </row>
    <row r="7" spans="2:15" x14ac:dyDescent="0.25">
      <c r="B7" t="s">
        <v>185</v>
      </c>
      <c r="C7" t="s">
        <v>186</v>
      </c>
      <c r="D7" t="str">
        <f>SUBSTITUTE(B7&amp;C7," ","")</f>
        <v>WideFlangeSolidColumnsW44x335</v>
      </c>
      <c r="E7" s="25">
        <v>149</v>
      </c>
      <c r="F7" s="25">
        <v>2.25</v>
      </c>
      <c r="G7" s="25">
        <v>12.4</v>
      </c>
      <c r="H7" t="s">
        <v>129</v>
      </c>
      <c r="I7">
        <v>1</v>
      </c>
      <c r="K7" t="s">
        <v>187</v>
      </c>
      <c r="L7">
        <v>2.25</v>
      </c>
      <c r="M7" t="b">
        <f>EXACT(F7,L7)</f>
        <v>1</v>
      </c>
    </row>
    <row r="8" spans="2:15" x14ac:dyDescent="0.25">
      <c r="B8" t="s">
        <v>185</v>
      </c>
      <c r="C8" t="s">
        <v>188</v>
      </c>
      <c r="D8" t="str">
        <f t="shared" ref="D8:D71" si="0">SUBSTITUTE(B8&amp;C8," ","")</f>
        <v>WideFlangeSolidColumnsW44x290</v>
      </c>
      <c r="E8" s="25">
        <v>147</v>
      </c>
      <c r="F8" s="25">
        <v>1.97</v>
      </c>
      <c r="G8" s="25">
        <v>12.3</v>
      </c>
      <c r="H8" t="s">
        <v>129</v>
      </c>
      <c r="I8">
        <v>1</v>
      </c>
      <c r="K8" t="s">
        <v>189</v>
      </c>
      <c r="L8">
        <v>1.97</v>
      </c>
      <c r="M8" t="b">
        <f t="shared" ref="M8:M71" si="1">EXACT(F8,L8)</f>
        <v>1</v>
      </c>
    </row>
    <row r="9" spans="2:15" x14ac:dyDescent="0.25">
      <c r="B9" t="s">
        <v>185</v>
      </c>
      <c r="C9" t="s">
        <v>190</v>
      </c>
      <c r="D9" t="str">
        <f t="shared" si="0"/>
        <v>WideFlangeSolidColumnsW44x262</v>
      </c>
      <c r="E9" s="25">
        <v>147</v>
      </c>
      <c r="F9" s="25">
        <v>1.78</v>
      </c>
      <c r="G9" s="25">
        <v>12.3</v>
      </c>
      <c r="H9" t="s">
        <v>129</v>
      </c>
      <c r="I9">
        <v>1</v>
      </c>
      <c r="K9" t="s">
        <v>191</v>
      </c>
      <c r="L9">
        <v>1.78</v>
      </c>
      <c r="M9" t="b">
        <f t="shared" si="1"/>
        <v>1</v>
      </c>
    </row>
    <row r="10" spans="2:15" x14ac:dyDescent="0.25">
      <c r="B10" t="s">
        <v>185</v>
      </c>
      <c r="C10" t="s">
        <v>192</v>
      </c>
      <c r="D10" t="str">
        <f t="shared" si="0"/>
        <v>WideFlangeSolidColumnsW44x230</v>
      </c>
      <c r="E10" s="25">
        <v>146</v>
      </c>
      <c r="F10" s="25">
        <v>1.58</v>
      </c>
      <c r="G10" s="25">
        <v>12.2</v>
      </c>
      <c r="H10" t="s">
        <v>129</v>
      </c>
      <c r="I10">
        <v>1</v>
      </c>
      <c r="K10" t="s">
        <v>193</v>
      </c>
      <c r="L10">
        <v>1.58</v>
      </c>
      <c r="M10" t="b">
        <f t="shared" si="1"/>
        <v>1</v>
      </c>
    </row>
    <row r="11" spans="2:15" x14ac:dyDescent="0.25">
      <c r="B11" t="s">
        <v>185</v>
      </c>
      <c r="C11" t="s">
        <v>194</v>
      </c>
      <c r="D11" t="str">
        <f t="shared" si="0"/>
        <v>WideFlangeSolidColumnsW40x593</v>
      </c>
      <c r="E11" s="25">
        <v>147</v>
      </c>
      <c r="F11" s="25">
        <v>4.03</v>
      </c>
      <c r="G11" s="25">
        <v>12.3</v>
      </c>
      <c r="H11" t="s">
        <v>129</v>
      </c>
      <c r="I11">
        <v>1</v>
      </c>
      <c r="K11" t="s">
        <v>195</v>
      </c>
      <c r="L11">
        <v>4.03</v>
      </c>
      <c r="M11" t="b">
        <f t="shared" si="1"/>
        <v>1</v>
      </c>
    </row>
    <row r="12" spans="2:15" x14ac:dyDescent="0.25">
      <c r="B12" t="s">
        <v>185</v>
      </c>
      <c r="C12" t="s">
        <v>196</v>
      </c>
      <c r="D12" t="str">
        <f t="shared" si="0"/>
        <v>WideFlangeSolidColumnsW40x503</v>
      </c>
      <c r="E12" s="25">
        <v>144</v>
      </c>
      <c r="F12" s="25">
        <v>3.49</v>
      </c>
      <c r="G12" s="25">
        <v>12</v>
      </c>
      <c r="H12" t="s">
        <v>129</v>
      </c>
      <c r="I12">
        <v>1</v>
      </c>
      <c r="K12" t="s">
        <v>197</v>
      </c>
      <c r="L12">
        <v>3.49</v>
      </c>
      <c r="M12" t="b">
        <f t="shared" si="1"/>
        <v>1</v>
      </c>
    </row>
    <row r="13" spans="2:15" x14ac:dyDescent="0.25">
      <c r="B13" t="s">
        <v>185</v>
      </c>
      <c r="C13" t="s">
        <v>198</v>
      </c>
      <c r="D13" t="str">
        <f t="shared" si="0"/>
        <v>WideFlangeSolidColumnsW40x431</v>
      </c>
      <c r="E13" s="25">
        <v>143</v>
      </c>
      <c r="F13" s="25">
        <v>3.01</v>
      </c>
      <c r="G13" s="25">
        <v>11.9</v>
      </c>
      <c r="H13" t="s">
        <v>129</v>
      </c>
      <c r="I13">
        <v>1</v>
      </c>
      <c r="K13" t="s">
        <v>199</v>
      </c>
      <c r="L13">
        <v>3.01</v>
      </c>
      <c r="M13" t="b">
        <f t="shared" si="1"/>
        <v>1</v>
      </c>
    </row>
    <row r="14" spans="2:15" x14ac:dyDescent="0.25">
      <c r="B14" t="s">
        <v>185</v>
      </c>
      <c r="C14" t="s">
        <v>200</v>
      </c>
      <c r="D14" t="str">
        <f t="shared" si="0"/>
        <v>WideFlangeSolidColumnsW40x397</v>
      </c>
      <c r="E14" s="25">
        <v>142</v>
      </c>
      <c r="F14" s="25">
        <v>2.8</v>
      </c>
      <c r="G14" s="25">
        <v>11.8</v>
      </c>
      <c r="H14" t="s">
        <v>129</v>
      </c>
      <c r="I14">
        <v>1</v>
      </c>
      <c r="K14" t="s">
        <v>201</v>
      </c>
      <c r="L14">
        <v>2.8</v>
      </c>
      <c r="M14" t="b">
        <f t="shared" si="1"/>
        <v>1</v>
      </c>
    </row>
    <row r="15" spans="2:15" x14ac:dyDescent="0.25">
      <c r="B15" t="s">
        <v>185</v>
      </c>
      <c r="C15" t="s">
        <v>202</v>
      </c>
      <c r="D15" t="str">
        <f t="shared" si="0"/>
        <v>WideFlangeSolidColumnsW40x372</v>
      </c>
      <c r="E15" s="25">
        <v>141</v>
      </c>
      <c r="F15" s="25">
        <v>2.64</v>
      </c>
      <c r="G15" s="25">
        <v>11.8</v>
      </c>
      <c r="H15" t="s">
        <v>129</v>
      </c>
      <c r="I15">
        <v>1</v>
      </c>
      <c r="K15" t="s">
        <v>203</v>
      </c>
      <c r="L15">
        <v>2.64</v>
      </c>
      <c r="M15" t="b">
        <f t="shared" si="1"/>
        <v>1</v>
      </c>
    </row>
    <row r="16" spans="2:15" x14ac:dyDescent="0.25">
      <c r="B16" t="s">
        <v>185</v>
      </c>
      <c r="C16" t="s">
        <v>204</v>
      </c>
      <c r="D16" t="str">
        <f t="shared" si="0"/>
        <v>WideFlangeSolidColumnsW40x362</v>
      </c>
      <c r="E16" s="25">
        <v>141</v>
      </c>
      <c r="F16" s="25">
        <v>2.57</v>
      </c>
      <c r="G16" s="25">
        <v>11.8</v>
      </c>
      <c r="H16" t="s">
        <v>129</v>
      </c>
      <c r="I16">
        <v>1</v>
      </c>
      <c r="K16" t="s">
        <v>205</v>
      </c>
      <c r="L16">
        <v>2.57</v>
      </c>
      <c r="M16" t="b">
        <f t="shared" si="1"/>
        <v>1</v>
      </c>
    </row>
    <row r="17" spans="2:13" x14ac:dyDescent="0.25">
      <c r="B17" t="s">
        <v>185</v>
      </c>
      <c r="C17" t="s">
        <v>206</v>
      </c>
      <c r="D17" t="str">
        <f t="shared" si="0"/>
        <v>WideFlangeSolidColumnsW40x324</v>
      </c>
      <c r="E17" s="25">
        <v>140</v>
      </c>
      <c r="F17" s="25">
        <v>2.31</v>
      </c>
      <c r="G17" s="25">
        <v>11.7</v>
      </c>
      <c r="H17" t="s">
        <v>129</v>
      </c>
      <c r="I17">
        <v>1</v>
      </c>
      <c r="K17" t="s">
        <v>207</v>
      </c>
      <c r="L17">
        <v>2.31</v>
      </c>
      <c r="M17" t="b">
        <f t="shared" si="1"/>
        <v>1</v>
      </c>
    </row>
    <row r="18" spans="2:13" x14ac:dyDescent="0.25">
      <c r="B18" t="s">
        <v>185</v>
      </c>
      <c r="C18" t="s">
        <v>208</v>
      </c>
      <c r="D18" t="str">
        <f t="shared" si="0"/>
        <v>WideFlangeSolidColumnsW40x297</v>
      </c>
      <c r="E18" s="25">
        <v>139</v>
      </c>
      <c r="F18" s="25">
        <v>2.14</v>
      </c>
      <c r="G18" s="25">
        <v>11.6</v>
      </c>
      <c r="H18" t="s">
        <v>129</v>
      </c>
      <c r="I18">
        <v>1</v>
      </c>
      <c r="K18" t="s">
        <v>209</v>
      </c>
      <c r="L18">
        <v>2.14</v>
      </c>
      <c r="M18" t="b">
        <f t="shared" si="1"/>
        <v>1</v>
      </c>
    </row>
    <row r="19" spans="2:13" x14ac:dyDescent="0.25">
      <c r="B19" t="s">
        <v>185</v>
      </c>
      <c r="C19" t="s">
        <v>210</v>
      </c>
      <c r="D19" t="str">
        <f t="shared" si="0"/>
        <v>WideFlangeSolidColumnsW40x277</v>
      </c>
      <c r="E19" s="25">
        <v>139</v>
      </c>
      <c r="F19" s="25">
        <v>1.99</v>
      </c>
      <c r="G19" s="25">
        <v>11.6</v>
      </c>
      <c r="H19" t="s">
        <v>129</v>
      </c>
      <c r="I19">
        <v>1</v>
      </c>
      <c r="K19" t="s">
        <v>211</v>
      </c>
      <c r="L19">
        <v>1.99</v>
      </c>
      <c r="M19" t="b">
        <f t="shared" si="1"/>
        <v>1</v>
      </c>
    </row>
    <row r="20" spans="2:13" x14ac:dyDescent="0.25">
      <c r="B20" t="s">
        <v>185</v>
      </c>
      <c r="C20" t="s">
        <v>212</v>
      </c>
      <c r="D20" t="str">
        <f t="shared" si="0"/>
        <v>WideFlangeSolidColumnsW40x249</v>
      </c>
      <c r="E20" s="25">
        <v>139</v>
      </c>
      <c r="F20" s="25">
        <v>1.79</v>
      </c>
      <c r="G20" s="25">
        <v>11.6</v>
      </c>
      <c r="H20" t="s">
        <v>129</v>
      </c>
      <c r="I20">
        <v>1</v>
      </c>
      <c r="K20" t="s">
        <v>213</v>
      </c>
      <c r="L20">
        <v>1.79</v>
      </c>
      <c r="M20" t="b">
        <f t="shared" si="1"/>
        <v>1</v>
      </c>
    </row>
    <row r="21" spans="2:13" x14ac:dyDescent="0.25">
      <c r="B21" t="s">
        <v>185</v>
      </c>
      <c r="C21" t="s">
        <v>214</v>
      </c>
      <c r="D21" t="str">
        <f t="shared" si="0"/>
        <v>WideFlangeSolidColumnsW40x215</v>
      </c>
      <c r="E21" s="25">
        <v>138</v>
      </c>
      <c r="F21" s="25">
        <v>1.56</v>
      </c>
      <c r="G21" s="25">
        <v>11.5</v>
      </c>
      <c r="H21" t="s">
        <v>129</v>
      </c>
      <c r="I21">
        <v>1</v>
      </c>
      <c r="K21" t="s">
        <v>215</v>
      </c>
      <c r="L21">
        <v>1.56</v>
      </c>
      <c r="M21" t="b">
        <f t="shared" si="1"/>
        <v>1</v>
      </c>
    </row>
    <row r="22" spans="2:13" x14ac:dyDescent="0.25">
      <c r="B22" t="s">
        <v>185</v>
      </c>
      <c r="C22" t="s">
        <v>216</v>
      </c>
      <c r="D22" t="str">
        <f t="shared" si="0"/>
        <v>WideFlangeSolidColumnsW40x199</v>
      </c>
      <c r="E22" s="25">
        <v>137</v>
      </c>
      <c r="F22" s="25">
        <v>1.45</v>
      </c>
      <c r="G22" s="25">
        <v>11.4</v>
      </c>
      <c r="H22" t="s">
        <v>129</v>
      </c>
      <c r="I22">
        <v>1</v>
      </c>
      <c r="K22" t="s">
        <v>217</v>
      </c>
      <c r="L22">
        <v>1.45</v>
      </c>
      <c r="M22" t="b">
        <f t="shared" si="1"/>
        <v>1</v>
      </c>
    </row>
    <row r="23" spans="2:13" x14ac:dyDescent="0.25">
      <c r="B23" t="s">
        <v>185</v>
      </c>
      <c r="C23" t="s">
        <v>218</v>
      </c>
      <c r="D23" t="str">
        <f t="shared" si="0"/>
        <v>WideFlangeSolidColumnsW40x392</v>
      </c>
      <c r="E23" s="25">
        <v>128</v>
      </c>
      <c r="F23" s="25">
        <v>3.06</v>
      </c>
      <c r="G23" s="25">
        <v>10.7</v>
      </c>
      <c r="H23" t="s">
        <v>129</v>
      </c>
      <c r="I23">
        <v>1</v>
      </c>
      <c r="K23" t="s">
        <v>219</v>
      </c>
      <c r="L23">
        <v>3.06</v>
      </c>
      <c r="M23" t="b">
        <f t="shared" si="1"/>
        <v>1</v>
      </c>
    </row>
    <row r="24" spans="2:13" x14ac:dyDescent="0.25">
      <c r="B24" t="s">
        <v>185</v>
      </c>
      <c r="C24" t="s">
        <v>220</v>
      </c>
      <c r="D24" t="str">
        <f t="shared" si="0"/>
        <v>WideFlangeSolidColumnsW40x331</v>
      </c>
      <c r="E24" s="25">
        <v>126</v>
      </c>
      <c r="F24" s="25">
        <v>2.63</v>
      </c>
      <c r="G24" s="25">
        <v>10.5</v>
      </c>
      <c r="H24" t="s">
        <v>129</v>
      </c>
      <c r="I24">
        <v>1</v>
      </c>
      <c r="K24" t="s">
        <v>221</v>
      </c>
      <c r="L24">
        <v>2.63</v>
      </c>
      <c r="M24" t="b">
        <f t="shared" si="1"/>
        <v>1</v>
      </c>
    </row>
    <row r="25" spans="2:13" x14ac:dyDescent="0.25">
      <c r="B25" t="s">
        <v>185</v>
      </c>
      <c r="C25" t="s">
        <v>222</v>
      </c>
      <c r="D25" t="str">
        <f t="shared" si="0"/>
        <v>WideFlangeSolidColumnsW40x327</v>
      </c>
      <c r="E25" s="25">
        <v>125</v>
      </c>
      <c r="F25" s="25">
        <v>2.62</v>
      </c>
      <c r="G25" s="25">
        <v>10.4</v>
      </c>
      <c r="H25" t="s">
        <v>129</v>
      </c>
      <c r="I25">
        <v>1</v>
      </c>
      <c r="K25" t="s">
        <v>223</v>
      </c>
      <c r="L25">
        <v>2.62</v>
      </c>
      <c r="M25" t="b">
        <f t="shared" si="1"/>
        <v>1</v>
      </c>
    </row>
    <row r="26" spans="2:13" x14ac:dyDescent="0.25">
      <c r="B26" t="s">
        <v>185</v>
      </c>
      <c r="C26" t="s">
        <v>224</v>
      </c>
      <c r="D26" t="str">
        <f t="shared" si="0"/>
        <v>WideFlangeSolidColumnsW40x278</v>
      </c>
      <c r="E26" s="25">
        <v>124</v>
      </c>
      <c r="F26" s="25">
        <v>2.2400000000000002</v>
      </c>
      <c r="G26" s="25">
        <v>10.3</v>
      </c>
      <c r="H26" t="s">
        <v>129</v>
      </c>
      <c r="I26">
        <v>1</v>
      </c>
      <c r="K26" t="s">
        <v>225</v>
      </c>
      <c r="L26">
        <v>2.2400000000000002</v>
      </c>
      <c r="M26" t="b">
        <f t="shared" si="1"/>
        <v>1</v>
      </c>
    </row>
    <row r="27" spans="2:13" x14ac:dyDescent="0.25">
      <c r="B27" t="s">
        <v>185</v>
      </c>
      <c r="C27" t="s">
        <v>226</v>
      </c>
      <c r="D27" t="str">
        <f t="shared" si="0"/>
        <v>WideFlangeSolidColumnsW40x264</v>
      </c>
      <c r="E27" s="25">
        <v>124</v>
      </c>
      <c r="F27" s="25">
        <v>2.13</v>
      </c>
      <c r="G27" s="25">
        <v>10.3</v>
      </c>
      <c r="H27" t="s">
        <v>129</v>
      </c>
      <c r="I27">
        <v>1</v>
      </c>
      <c r="K27" t="s">
        <v>227</v>
      </c>
      <c r="L27">
        <v>2.13</v>
      </c>
      <c r="M27" t="b">
        <f t="shared" si="1"/>
        <v>1</v>
      </c>
    </row>
    <row r="28" spans="2:13" x14ac:dyDescent="0.25">
      <c r="B28" t="s">
        <v>185</v>
      </c>
      <c r="C28" t="s">
        <v>228</v>
      </c>
      <c r="D28" t="str">
        <f t="shared" si="0"/>
        <v>WideFlangeSolidColumnsW40x235</v>
      </c>
      <c r="E28" s="25">
        <v>124</v>
      </c>
      <c r="F28" s="25">
        <v>1.9</v>
      </c>
      <c r="G28" s="25">
        <v>10.3</v>
      </c>
      <c r="H28" t="s">
        <v>129</v>
      </c>
      <c r="I28">
        <v>1</v>
      </c>
      <c r="K28" t="s">
        <v>229</v>
      </c>
      <c r="L28">
        <v>1.9</v>
      </c>
      <c r="M28" t="b">
        <f t="shared" si="1"/>
        <v>1</v>
      </c>
    </row>
    <row r="29" spans="2:13" x14ac:dyDescent="0.25">
      <c r="B29" t="s">
        <v>185</v>
      </c>
      <c r="C29" t="s">
        <v>230</v>
      </c>
      <c r="D29" t="str">
        <f t="shared" si="0"/>
        <v>WideFlangeSolidColumnsW40x211</v>
      </c>
      <c r="E29" s="25">
        <v>123</v>
      </c>
      <c r="F29" s="25">
        <v>1.72</v>
      </c>
      <c r="G29" s="25">
        <v>10.3</v>
      </c>
      <c r="H29" t="s">
        <v>129</v>
      </c>
      <c r="I29">
        <v>1</v>
      </c>
      <c r="K29" t="s">
        <v>231</v>
      </c>
      <c r="L29">
        <v>1.72</v>
      </c>
      <c r="M29" t="b">
        <f t="shared" si="1"/>
        <v>1</v>
      </c>
    </row>
    <row r="30" spans="2:13" x14ac:dyDescent="0.25">
      <c r="B30" t="s">
        <v>185</v>
      </c>
      <c r="C30" t="s">
        <v>232</v>
      </c>
      <c r="D30" t="str">
        <f t="shared" si="0"/>
        <v>WideFlangeSolidColumnsW40x183</v>
      </c>
      <c r="E30" s="25">
        <v>122</v>
      </c>
      <c r="F30" s="25">
        <v>1.5</v>
      </c>
      <c r="G30" s="25">
        <v>10.199999999999999</v>
      </c>
      <c r="H30" t="s">
        <v>129</v>
      </c>
      <c r="I30">
        <v>1</v>
      </c>
      <c r="K30" t="s">
        <v>233</v>
      </c>
      <c r="L30">
        <v>1.5</v>
      </c>
      <c r="M30" t="b">
        <f t="shared" si="1"/>
        <v>1</v>
      </c>
    </row>
    <row r="31" spans="2:13" x14ac:dyDescent="0.25">
      <c r="B31" t="s">
        <v>185</v>
      </c>
      <c r="C31" t="s">
        <v>234</v>
      </c>
      <c r="D31" t="str">
        <f t="shared" si="0"/>
        <v>WideFlangeSolidColumnsW40x167</v>
      </c>
      <c r="E31" s="25">
        <v>121</v>
      </c>
      <c r="F31" s="25">
        <v>1.38</v>
      </c>
      <c r="G31" s="25">
        <v>10.1</v>
      </c>
      <c r="H31" t="s">
        <v>129</v>
      </c>
      <c r="I31">
        <v>1</v>
      </c>
      <c r="K31" t="s">
        <v>235</v>
      </c>
      <c r="L31">
        <v>1.38</v>
      </c>
      <c r="M31" t="b">
        <f t="shared" si="1"/>
        <v>1</v>
      </c>
    </row>
    <row r="32" spans="2:13" x14ac:dyDescent="0.25">
      <c r="B32" t="s">
        <v>185</v>
      </c>
      <c r="C32" t="s">
        <v>236</v>
      </c>
      <c r="D32" t="str">
        <f t="shared" si="0"/>
        <v>WideFlangeSolidColumnsW40x149</v>
      </c>
      <c r="E32" s="25">
        <v>121</v>
      </c>
      <c r="F32" s="25">
        <v>1.23</v>
      </c>
      <c r="G32" s="25">
        <v>10.1</v>
      </c>
      <c r="H32" t="s">
        <v>129</v>
      </c>
      <c r="I32">
        <v>1</v>
      </c>
      <c r="K32" t="s">
        <v>237</v>
      </c>
      <c r="L32">
        <v>1.23</v>
      </c>
      <c r="M32" t="b">
        <f t="shared" si="1"/>
        <v>1</v>
      </c>
    </row>
    <row r="33" spans="2:13" x14ac:dyDescent="0.25">
      <c r="B33" t="s">
        <v>185</v>
      </c>
      <c r="C33" t="s">
        <v>238</v>
      </c>
      <c r="D33" t="str">
        <f t="shared" si="0"/>
        <v>WideFlangeSolidColumnsW36x798</v>
      </c>
      <c r="E33" s="25">
        <v>149</v>
      </c>
      <c r="F33" s="25">
        <v>5.36</v>
      </c>
      <c r="G33" s="25">
        <v>12.4</v>
      </c>
      <c r="H33" t="s">
        <v>129</v>
      </c>
      <c r="I33">
        <v>1</v>
      </c>
      <c r="K33" t="s">
        <v>239</v>
      </c>
      <c r="L33">
        <v>5.36</v>
      </c>
      <c r="M33" t="b">
        <f t="shared" si="1"/>
        <v>1</v>
      </c>
    </row>
    <row r="34" spans="2:13" x14ac:dyDescent="0.25">
      <c r="B34" t="s">
        <v>185</v>
      </c>
      <c r="C34" t="s">
        <v>240</v>
      </c>
      <c r="D34" t="str">
        <f t="shared" si="0"/>
        <v>WideFlangeSolidColumnsW36x650</v>
      </c>
      <c r="E34" s="25">
        <v>146</v>
      </c>
      <c r="F34" s="25">
        <v>4.45</v>
      </c>
      <c r="G34" s="25">
        <v>12.2</v>
      </c>
      <c r="H34" t="s">
        <v>129</v>
      </c>
      <c r="I34">
        <v>1</v>
      </c>
      <c r="K34" t="s">
        <v>241</v>
      </c>
      <c r="L34">
        <v>4.45</v>
      </c>
      <c r="M34" t="b">
        <f t="shared" si="1"/>
        <v>1</v>
      </c>
    </row>
    <row r="35" spans="2:13" x14ac:dyDescent="0.25">
      <c r="B35" t="s">
        <v>185</v>
      </c>
      <c r="C35" t="s">
        <v>242</v>
      </c>
      <c r="D35" t="str">
        <f t="shared" si="0"/>
        <v>WideFlangeSolidColumnsW36x527</v>
      </c>
      <c r="E35" s="25">
        <v>142</v>
      </c>
      <c r="F35" s="25">
        <v>3.71</v>
      </c>
      <c r="G35" s="25">
        <v>11.8</v>
      </c>
      <c r="H35" t="s">
        <v>129</v>
      </c>
      <c r="I35">
        <v>1</v>
      </c>
      <c r="K35" t="s">
        <v>243</v>
      </c>
      <c r="L35">
        <v>3.71</v>
      </c>
      <c r="M35" t="b">
        <f t="shared" si="1"/>
        <v>1</v>
      </c>
    </row>
    <row r="36" spans="2:13" x14ac:dyDescent="0.25">
      <c r="B36" t="s">
        <v>185</v>
      </c>
      <c r="C36" t="s">
        <v>244</v>
      </c>
      <c r="D36" t="str">
        <f t="shared" si="0"/>
        <v>WideFlangeSolidColumnsW36x439</v>
      </c>
      <c r="E36" s="25">
        <v>140</v>
      </c>
      <c r="F36" s="25">
        <v>3.14</v>
      </c>
      <c r="G36" s="25">
        <v>11.7</v>
      </c>
      <c r="H36" t="s">
        <v>129</v>
      </c>
      <c r="I36">
        <v>1</v>
      </c>
      <c r="K36" t="s">
        <v>245</v>
      </c>
      <c r="L36">
        <v>3.14</v>
      </c>
      <c r="M36" t="b">
        <f t="shared" si="1"/>
        <v>1</v>
      </c>
    </row>
    <row r="37" spans="2:13" x14ac:dyDescent="0.25">
      <c r="B37" t="s">
        <v>185</v>
      </c>
      <c r="C37" t="s">
        <v>246</v>
      </c>
      <c r="D37" t="str">
        <f t="shared" si="0"/>
        <v>WideFlangeSolidColumnsW36x393</v>
      </c>
      <c r="E37" s="25">
        <v>138</v>
      </c>
      <c r="F37" s="25">
        <v>2.85</v>
      </c>
      <c r="G37" s="25">
        <v>11.5</v>
      </c>
      <c r="H37" t="s">
        <v>129</v>
      </c>
      <c r="I37">
        <v>1</v>
      </c>
      <c r="K37" t="s">
        <v>247</v>
      </c>
      <c r="L37">
        <v>2.85</v>
      </c>
      <c r="M37" t="b">
        <f t="shared" si="1"/>
        <v>1</v>
      </c>
    </row>
    <row r="38" spans="2:13" x14ac:dyDescent="0.25">
      <c r="B38" t="s">
        <v>185</v>
      </c>
      <c r="C38" t="s">
        <v>248</v>
      </c>
      <c r="D38" t="str">
        <f t="shared" si="0"/>
        <v>WideFlangeSolidColumnsW36x359</v>
      </c>
      <c r="E38" s="25">
        <v>137</v>
      </c>
      <c r="F38" s="25">
        <v>2.62</v>
      </c>
      <c r="G38" s="25">
        <v>11.4</v>
      </c>
      <c r="H38" t="s">
        <v>129</v>
      </c>
      <c r="I38">
        <v>1</v>
      </c>
      <c r="K38" t="s">
        <v>249</v>
      </c>
      <c r="L38">
        <v>2.62</v>
      </c>
      <c r="M38" t="b">
        <f t="shared" si="1"/>
        <v>1</v>
      </c>
    </row>
    <row r="39" spans="2:13" x14ac:dyDescent="0.25">
      <c r="B39" t="s">
        <v>185</v>
      </c>
      <c r="C39" t="s">
        <v>250</v>
      </c>
      <c r="D39" t="str">
        <f t="shared" si="0"/>
        <v>WideFlangeSolidColumnsW36x328</v>
      </c>
      <c r="E39" s="25">
        <v>137</v>
      </c>
      <c r="F39" s="25">
        <v>2.39</v>
      </c>
      <c r="G39" s="25">
        <v>11.4</v>
      </c>
      <c r="H39" t="s">
        <v>129</v>
      </c>
      <c r="I39">
        <v>1</v>
      </c>
      <c r="K39" t="s">
        <v>251</v>
      </c>
      <c r="L39">
        <v>2.39</v>
      </c>
      <c r="M39" t="b">
        <f t="shared" si="1"/>
        <v>1</v>
      </c>
    </row>
    <row r="40" spans="2:13" x14ac:dyDescent="0.25">
      <c r="B40" t="s">
        <v>185</v>
      </c>
      <c r="C40" t="s">
        <v>252</v>
      </c>
      <c r="D40" t="str">
        <f t="shared" si="0"/>
        <v>WideFlangeSolidColumnsW36x300</v>
      </c>
      <c r="E40" s="25">
        <v>136</v>
      </c>
      <c r="F40" s="25">
        <v>2.21</v>
      </c>
      <c r="G40" s="25">
        <v>11.3</v>
      </c>
      <c r="H40" t="s">
        <v>129</v>
      </c>
      <c r="I40">
        <v>1</v>
      </c>
      <c r="K40" t="s">
        <v>253</v>
      </c>
      <c r="L40">
        <v>2.21</v>
      </c>
      <c r="M40" t="b">
        <f t="shared" si="1"/>
        <v>1</v>
      </c>
    </row>
    <row r="41" spans="2:13" x14ac:dyDescent="0.25">
      <c r="B41" t="s">
        <v>185</v>
      </c>
      <c r="C41" t="s">
        <v>254</v>
      </c>
      <c r="D41" t="str">
        <f t="shared" si="0"/>
        <v>WideFlangeSolidColumnsW36x280</v>
      </c>
      <c r="E41" s="25">
        <v>136</v>
      </c>
      <c r="F41" s="25">
        <v>2.06</v>
      </c>
      <c r="G41" s="25">
        <v>11.3</v>
      </c>
      <c r="H41" t="s">
        <v>129</v>
      </c>
      <c r="I41">
        <v>1</v>
      </c>
      <c r="K41" t="s">
        <v>255</v>
      </c>
      <c r="L41">
        <v>2.06</v>
      </c>
      <c r="M41" t="b">
        <f t="shared" si="1"/>
        <v>1</v>
      </c>
    </row>
    <row r="42" spans="2:13" x14ac:dyDescent="0.25">
      <c r="B42" t="s">
        <v>185</v>
      </c>
      <c r="C42" t="s">
        <v>256</v>
      </c>
      <c r="D42" t="str">
        <f t="shared" si="0"/>
        <v>WideFlangeSolidColumnsW36x260</v>
      </c>
      <c r="E42" s="25">
        <v>135</v>
      </c>
      <c r="F42" s="25">
        <v>1.93</v>
      </c>
      <c r="G42" s="25">
        <v>11.3</v>
      </c>
      <c r="H42" t="s">
        <v>129</v>
      </c>
      <c r="I42">
        <v>1</v>
      </c>
      <c r="K42" t="s">
        <v>257</v>
      </c>
      <c r="L42">
        <v>1.93</v>
      </c>
      <c r="M42" t="b">
        <f t="shared" si="1"/>
        <v>1</v>
      </c>
    </row>
    <row r="43" spans="2:13" x14ac:dyDescent="0.25">
      <c r="B43" t="s">
        <v>185</v>
      </c>
      <c r="C43" t="s">
        <v>258</v>
      </c>
      <c r="D43" t="str">
        <f t="shared" si="0"/>
        <v>WideFlangeSolidColumnsW36x245</v>
      </c>
      <c r="E43" s="25">
        <v>135</v>
      </c>
      <c r="F43" s="25">
        <v>1.81</v>
      </c>
      <c r="G43" s="25">
        <v>11.3</v>
      </c>
      <c r="H43" t="s">
        <v>129</v>
      </c>
      <c r="I43">
        <v>1</v>
      </c>
      <c r="K43" t="s">
        <v>259</v>
      </c>
      <c r="L43">
        <v>1.81</v>
      </c>
      <c r="M43" t="b">
        <f t="shared" si="1"/>
        <v>1</v>
      </c>
    </row>
    <row r="44" spans="2:13" x14ac:dyDescent="0.25">
      <c r="B44" t="s">
        <v>185</v>
      </c>
      <c r="C44" t="s">
        <v>260</v>
      </c>
      <c r="D44" t="str">
        <f t="shared" si="0"/>
        <v>WideFlangeSolidColumnsW36x230</v>
      </c>
      <c r="E44" s="25">
        <v>134</v>
      </c>
      <c r="F44" s="25">
        <v>1.72</v>
      </c>
      <c r="G44" s="25">
        <v>11.2</v>
      </c>
      <c r="H44" t="s">
        <v>129</v>
      </c>
      <c r="I44">
        <v>1</v>
      </c>
      <c r="K44" t="s">
        <v>193</v>
      </c>
      <c r="L44">
        <v>1.72</v>
      </c>
      <c r="M44" t="b">
        <f t="shared" si="1"/>
        <v>1</v>
      </c>
    </row>
    <row r="45" spans="2:13" x14ac:dyDescent="0.25">
      <c r="B45" t="s">
        <v>185</v>
      </c>
      <c r="C45" t="s">
        <v>261</v>
      </c>
      <c r="D45" t="str">
        <f t="shared" si="0"/>
        <v>WideFlangeSolidColumnsW36x256</v>
      </c>
      <c r="E45" s="25">
        <v>120</v>
      </c>
      <c r="F45" s="25">
        <v>2.13</v>
      </c>
      <c r="G45" s="25">
        <v>10</v>
      </c>
      <c r="H45" t="s">
        <v>129</v>
      </c>
      <c r="I45">
        <v>1</v>
      </c>
      <c r="K45" t="s">
        <v>262</v>
      </c>
      <c r="L45">
        <v>2.13</v>
      </c>
      <c r="M45" t="b">
        <f t="shared" si="1"/>
        <v>1</v>
      </c>
    </row>
    <row r="46" spans="2:13" x14ac:dyDescent="0.25">
      <c r="B46" t="s">
        <v>185</v>
      </c>
      <c r="C46" t="s">
        <v>263</v>
      </c>
      <c r="D46" t="str">
        <f t="shared" si="0"/>
        <v>WideFlangeSolidColumnsW36x232</v>
      </c>
      <c r="E46" s="25">
        <v>120</v>
      </c>
      <c r="F46" s="25">
        <v>1.93</v>
      </c>
      <c r="G46" s="25">
        <v>10</v>
      </c>
      <c r="H46" t="s">
        <v>129</v>
      </c>
      <c r="I46">
        <v>1</v>
      </c>
      <c r="K46" t="s">
        <v>264</v>
      </c>
      <c r="L46">
        <v>1.93</v>
      </c>
      <c r="M46" t="b">
        <f t="shared" si="1"/>
        <v>1</v>
      </c>
    </row>
    <row r="47" spans="2:13" x14ac:dyDescent="0.25">
      <c r="B47" t="s">
        <v>185</v>
      </c>
      <c r="C47" t="s">
        <v>265</v>
      </c>
      <c r="D47" t="str">
        <f t="shared" si="0"/>
        <v>WideFlangeSolidColumnsW36x210</v>
      </c>
      <c r="E47" s="25">
        <v>119</v>
      </c>
      <c r="F47" s="25">
        <v>1.76</v>
      </c>
      <c r="G47" s="25">
        <v>9.92</v>
      </c>
      <c r="H47" t="s">
        <v>129</v>
      </c>
      <c r="I47">
        <v>1</v>
      </c>
      <c r="K47" t="s">
        <v>266</v>
      </c>
      <c r="L47">
        <v>1.76</v>
      </c>
      <c r="M47" t="b">
        <f t="shared" si="1"/>
        <v>1</v>
      </c>
    </row>
    <row r="48" spans="2:13" x14ac:dyDescent="0.25">
      <c r="B48" t="s">
        <v>185</v>
      </c>
      <c r="C48" t="s">
        <v>267</v>
      </c>
      <c r="D48" t="str">
        <f t="shared" si="0"/>
        <v>WideFlangeSolidColumnsW36x194</v>
      </c>
      <c r="E48" s="25">
        <v>119</v>
      </c>
      <c r="F48" s="25">
        <v>1.63</v>
      </c>
      <c r="G48" s="25">
        <v>9.92</v>
      </c>
      <c r="H48" t="s">
        <v>129</v>
      </c>
      <c r="I48">
        <v>1</v>
      </c>
      <c r="K48" t="s">
        <v>268</v>
      </c>
      <c r="L48">
        <v>1.63</v>
      </c>
      <c r="M48" t="b">
        <f t="shared" si="1"/>
        <v>1</v>
      </c>
    </row>
    <row r="49" spans="2:13" x14ac:dyDescent="0.25">
      <c r="B49" t="s">
        <v>185</v>
      </c>
      <c r="C49" t="s">
        <v>269</v>
      </c>
      <c r="D49" t="str">
        <f t="shared" si="0"/>
        <v>WideFlangeSolidColumnsW36x182</v>
      </c>
      <c r="E49" s="25">
        <v>119</v>
      </c>
      <c r="F49" s="25">
        <v>1.53</v>
      </c>
      <c r="G49" s="25">
        <v>9.92</v>
      </c>
      <c r="H49" t="s">
        <v>129</v>
      </c>
      <c r="I49">
        <v>1</v>
      </c>
      <c r="K49" t="s">
        <v>270</v>
      </c>
      <c r="L49">
        <v>1.53</v>
      </c>
      <c r="M49" t="b">
        <f t="shared" si="1"/>
        <v>1</v>
      </c>
    </row>
    <row r="50" spans="2:13" x14ac:dyDescent="0.25">
      <c r="B50" t="s">
        <v>185</v>
      </c>
      <c r="C50" t="s">
        <v>271</v>
      </c>
      <c r="D50" t="str">
        <f t="shared" si="0"/>
        <v>WideFlangeSolidColumnsW36x170</v>
      </c>
      <c r="E50" s="25">
        <v>118</v>
      </c>
      <c r="F50" s="25">
        <v>1.44</v>
      </c>
      <c r="G50" s="25">
        <v>9.83</v>
      </c>
      <c r="H50" t="s">
        <v>129</v>
      </c>
      <c r="I50">
        <v>1</v>
      </c>
      <c r="K50" t="s">
        <v>272</v>
      </c>
      <c r="L50">
        <v>1.44</v>
      </c>
      <c r="M50" t="b">
        <f t="shared" si="1"/>
        <v>1</v>
      </c>
    </row>
    <row r="51" spans="2:13" x14ac:dyDescent="0.25">
      <c r="B51" t="s">
        <v>185</v>
      </c>
      <c r="C51" t="s">
        <v>273</v>
      </c>
      <c r="D51" t="str">
        <f t="shared" si="0"/>
        <v>WideFlangeSolidColumnsW36x160</v>
      </c>
      <c r="E51" s="25">
        <v>118</v>
      </c>
      <c r="F51" s="25">
        <v>1.36</v>
      </c>
      <c r="G51" s="25">
        <v>9.83</v>
      </c>
      <c r="H51" t="s">
        <v>129</v>
      </c>
      <c r="I51">
        <v>1</v>
      </c>
      <c r="K51" t="s">
        <v>274</v>
      </c>
      <c r="L51">
        <v>1.36</v>
      </c>
      <c r="M51" t="b">
        <f t="shared" si="1"/>
        <v>1</v>
      </c>
    </row>
    <row r="52" spans="2:13" x14ac:dyDescent="0.25">
      <c r="B52" t="s">
        <v>185</v>
      </c>
      <c r="C52" t="s">
        <v>275</v>
      </c>
      <c r="D52" t="str">
        <f t="shared" si="0"/>
        <v>WideFlangeSolidColumnsW36x150</v>
      </c>
      <c r="E52" s="25">
        <v>117</v>
      </c>
      <c r="F52" s="25">
        <v>1.28</v>
      </c>
      <c r="G52" s="25">
        <v>9.75</v>
      </c>
      <c r="H52" t="s">
        <v>129</v>
      </c>
      <c r="I52">
        <v>1</v>
      </c>
      <c r="K52" t="s">
        <v>276</v>
      </c>
      <c r="L52">
        <v>1.28</v>
      </c>
      <c r="M52" t="b">
        <f t="shared" si="1"/>
        <v>1</v>
      </c>
    </row>
    <row r="53" spans="2:13" x14ac:dyDescent="0.25">
      <c r="B53" t="s">
        <v>185</v>
      </c>
      <c r="C53" t="s">
        <v>277</v>
      </c>
      <c r="D53" t="str">
        <f t="shared" si="0"/>
        <v>WideFlangeSolidColumnsW36x135</v>
      </c>
      <c r="E53" s="25">
        <v>117</v>
      </c>
      <c r="F53" s="25">
        <v>1.1499999999999999</v>
      </c>
      <c r="G53" s="25">
        <v>9.75</v>
      </c>
      <c r="H53" t="s">
        <v>129</v>
      </c>
      <c r="I53">
        <v>1</v>
      </c>
      <c r="K53" t="s">
        <v>278</v>
      </c>
      <c r="L53">
        <v>1.1499999999999999</v>
      </c>
      <c r="M53" t="b">
        <f t="shared" si="1"/>
        <v>1</v>
      </c>
    </row>
    <row r="54" spans="2:13" x14ac:dyDescent="0.25">
      <c r="B54" t="s">
        <v>185</v>
      </c>
      <c r="C54" t="s">
        <v>279</v>
      </c>
      <c r="D54" t="str">
        <f t="shared" si="0"/>
        <v>WideFlangeSolidColumnsW33x387</v>
      </c>
      <c r="E54" s="25">
        <v>133</v>
      </c>
      <c r="F54" s="25">
        <v>2.91</v>
      </c>
      <c r="G54" s="25">
        <v>11.1</v>
      </c>
      <c r="H54" t="s">
        <v>129</v>
      </c>
      <c r="I54">
        <v>1</v>
      </c>
      <c r="K54" t="s">
        <v>280</v>
      </c>
      <c r="L54">
        <v>2.91</v>
      </c>
      <c r="M54" t="b">
        <f t="shared" si="1"/>
        <v>1</v>
      </c>
    </row>
    <row r="55" spans="2:13" x14ac:dyDescent="0.25">
      <c r="B55" t="s">
        <v>185</v>
      </c>
      <c r="C55" t="s">
        <v>281</v>
      </c>
      <c r="D55" t="str">
        <f t="shared" si="0"/>
        <v>WideFlangeSolidColumnsW33x354</v>
      </c>
      <c r="E55" s="25">
        <v>132</v>
      </c>
      <c r="F55" s="25">
        <v>2.68</v>
      </c>
      <c r="G55" s="25">
        <v>11</v>
      </c>
      <c r="H55" t="s">
        <v>129</v>
      </c>
      <c r="I55">
        <v>1</v>
      </c>
      <c r="K55" t="s">
        <v>282</v>
      </c>
      <c r="L55">
        <v>2.68</v>
      </c>
      <c r="M55" t="b">
        <f t="shared" si="1"/>
        <v>1</v>
      </c>
    </row>
    <row r="56" spans="2:13" x14ac:dyDescent="0.25">
      <c r="B56" t="s">
        <v>185</v>
      </c>
      <c r="C56" t="s">
        <v>283</v>
      </c>
      <c r="D56" t="str">
        <f t="shared" si="0"/>
        <v>WideFlangeSolidColumnsW33x318</v>
      </c>
      <c r="E56" s="25">
        <v>131</v>
      </c>
      <c r="F56" s="25">
        <v>2.4300000000000002</v>
      </c>
      <c r="G56" s="25">
        <v>10.9</v>
      </c>
      <c r="H56" t="s">
        <v>129</v>
      </c>
      <c r="I56">
        <v>1</v>
      </c>
      <c r="K56" t="s">
        <v>284</v>
      </c>
      <c r="L56">
        <v>2.4300000000000002</v>
      </c>
      <c r="M56" t="b">
        <f t="shared" si="1"/>
        <v>1</v>
      </c>
    </row>
    <row r="57" spans="2:13" x14ac:dyDescent="0.25">
      <c r="B57" t="s">
        <v>185</v>
      </c>
      <c r="C57" t="s">
        <v>285</v>
      </c>
      <c r="D57" t="str">
        <f t="shared" si="0"/>
        <v>WideFlangeSolidColumnsW33x291</v>
      </c>
      <c r="E57" s="25">
        <v>130</v>
      </c>
      <c r="F57" s="25">
        <v>2.2400000000000002</v>
      </c>
      <c r="G57" s="25">
        <v>10.8</v>
      </c>
      <c r="H57" t="s">
        <v>129</v>
      </c>
      <c r="I57">
        <v>1</v>
      </c>
      <c r="K57" t="s">
        <v>286</v>
      </c>
      <c r="L57">
        <v>2.2400000000000002</v>
      </c>
      <c r="M57" t="b">
        <f t="shared" si="1"/>
        <v>1</v>
      </c>
    </row>
    <row r="58" spans="2:13" x14ac:dyDescent="0.25">
      <c r="B58" t="s">
        <v>185</v>
      </c>
      <c r="C58" t="s">
        <v>287</v>
      </c>
      <c r="D58" t="str">
        <f t="shared" si="0"/>
        <v>WideFlangeSolidColumnsW33x263</v>
      </c>
      <c r="E58" s="25">
        <v>129</v>
      </c>
      <c r="F58" s="25">
        <v>2.04</v>
      </c>
      <c r="G58" s="25">
        <v>10.8</v>
      </c>
      <c r="H58" t="s">
        <v>129</v>
      </c>
      <c r="I58">
        <v>1</v>
      </c>
      <c r="K58" t="s">
        <v>288</v>
      </c>
      <c r="L58">
        <v>2.04</v>
      </c>
      <c r="M58" t="b">
        <f t="shared" si="1"/>
        <v>1</v>
      </c>
    </row>
    <row r="59" spans="2:13" x14ac:dyDescent="0.25">
      <c r="B59" t="s">
        <v>185</v>
      </c>
      <c r="C59" t="s">
        <v>289</v>
      </c>
      <c r="D59" t="str">
        <f t="shared" si="0"/>
        <v>WideFlangeSolidColumnsW33x241</v>
      </c>
      <c r="E59" s="25">
        <v>129</v>
      </c>
      <c r="F59" s="25">
        <v>1.87</v>
      </c>
      <c r="G59" s="25">
        <v>10.8</v>
      </c>
      <c r="H59" t="s">
        <v>129</v>
      </c>
      <c r="I59">
        <v>1</v>
      </c>
      <c r="K59" t="s">
        <v>290</v>
      </c>
      <c r="L59">
        <v>1.87</v>
      </c>
      <c r="M59" t="b">
        <f t="shared" si="1"/>
        <v>1</v>
      </c>
    </row>
    <row r="60" spans="2:13" x14ac:dyDescent="0.25">
      <c r="B60" t="s">
        <v>185</v>
      </c>
      <c r="C60" t="s">
        <v>291</v>
      </c>
      <c r="D60" t="str">
        <f t="shared" si="0"/>
        <v>WideFlangeSolidColumnsW33x221</v>
      </c>
      <c r="E60" s="25">
        <v>128</v>
      </c>
      <c r="F60" s="25">
        <v>1.73</v>
      </c>
      <c r="G60" s="25">
        <v>10.7</v>
      </c>
      <c r="H60" t="s">
        <v>129</v>
      </c>
      <c r="I60">
        <v>1</v>
      </c>
      <c r="K60" t="s">
        <v>292</v>
      </c>
      <c r="L60">
        <v>1.73</v>
      </c>
      <c r="M60" t="b">
        <f t="shared" si="1"/>
        <v>1</v>
      </c>
    </row>
    <row r="61" spans="2:13" x14ac:dyDescent="0.25">
      <c r="B61" t="s">
        <v>185</v>
      </c>
      <c r="C61" t="s">
        <v>293</v>
      </c>
      <c r="D61" t="str">
        <f t="shared" si="0"/>
        <v>WideFlangeSolidColumnsW33x201</v>
      </c>
      <c r="E61" s="25">
        <v>127</v>
      </c>
      <c r="F61" s="25">
        <v>1.58</v>
      </c>
      <c r="G61" s="25">
        <v>10.6</v>
      </c>
      <c r="H61" t="s">
        <v>129</v>
      </c>
      <c r="I61">
        <v>1</v>
      </c>
      <c r="K61" t="s">
        <v>294</v>
      </c>
      <c r="L61">
        <v>1.58</v>
      </c>
      <c r="M61" t="b">
        <f t="shared" si="1"/>
        <v>1</v>
      </c>
    </row>
    <row r="62" spans="2:13" x14ac:dyDescent="0.25">
      <c r="B62" t="s">
        <v>185</v>
      </c>
      <c r="C62" t="s">
        <v>295</v>
      </c>
      <c r="D62" t="str">
        <f t="shared" si="0"/>
        <v>WideFlangeSolidColumnsW33x169</v>
      </c>
      <c r="E62" s="25">
        <v>111</v>
      </c>
      <c r="F62" s="25">
        <v>1.52</v>
      </c>
      <c r="G62" s="25">
        <v>9.25</v>
      </c>
      <c r="H62" t="s">
        <v>129</v>
      </c>
      <c r="I62">
        <v>1</v>
      </c>
      <c r="K62" t="s">
        <v>296</v>
      </c>
      <c r="L62">
        <v>1.52</v>
      </c>
      <c r="M62" t="b">
        <f t="shared" si="1"/>
        <v>1</v>
      </c>
    </row>
    <row r="63" spans="2:13" x14ac:dyDescent="0.25">
      <c r="B63" t="s">
        <v>185</v>
      </c>
      <c r="C63" t="s">
        <v>297</v>
      </c>
      <c r="D63" t="str">
        <f t="shared" si="0"/>
        <v>WideFlangeSolidColumnsW33x152</v>
      </c>
      <c r="E63" s="25">
        <v>111</v>
      </c>
      <c r="F63" s="25">
        <v>1.37</v>
      </c>
      <c r="G63" s="25">
        <v>9.25</v>
      </c>
      <c r="H63" t="s">
        <v>129</v>
      </c>
      <c r="I63">
        <v>1</v>
      </c>
      <c r="K63" t="s">
        <v>298</v>
      </c>
      <c r="L63">
        <v>1.37</v>
      </c>
      <c r="M63" t="b">
        <f t="shared" si="1"/>
        <v>1</v>
      </c>
    </row>
    <row r="64" spans="2:13" x14ac:dyDescent="0.25">
      <c r="B64" t="s">
        <v>185</v>
      </c>
      <c r="C64" t="s">
        <v>299</v>
      </c>
      <c r="D64" t="str">
        <f t="shared" si="0"/>
        <v>WideFlangeSolidColumnsW33x141</v>
      </c>
      <c r="E64" s="25">
        <v>110</v>
      </c>
      <c r="F64" s="25">
        <v>1.28</v>
      </c>
      <c r="G64" s="25">
        <v>9.17</v>
      </c>
      <c r="H64" t="s">
        <v>129</v>
      </c>
      <c r="I64">
        <v>1</v>
      </c>
      <c r="K64" t="s">
        <v>300</v>
      </c>
      <c r="L64">
        <v>1.28</v>
      </c>
      <c r="M64" t="b">
        <f t="shared" si="1"/>
        <v>1</v>
      </c>
    </row>
    <row r="65" spans="2:13" x14ac:dyDescent="0.25">
      <c r="B65" t="s">
        <v>185</v>
      </c>
      <c r="C65" t="s">
        <v>301</v>
      </c>
      <c r="D65" t="str">
        <f t="shared" si="0"/>
        <v>WideFlangeSolidColumnsW33x130</v>
      </c>
      <c r="E65" s="25">
        <v>110</v>
      </c>
      <c r="F65" s="25">
        <v>1.18</v>
      </c>
      <c r="G65" s="25">
        <v>9.17</v>
      </c>
      <c r="H65" t="s">
        <v>129</v>
      </c>
      <c r="I65">
        <v>1</v>
      </c>
      <c r="K65" t="s">
        <v>302</v>
      </c>
      <c r="L65">
        <v>1.18</v>
      </c>
      <c r="M65" t="b">
        <f t="shared" si="1"/>
        <v>1</v>
      </c>
    </row>
    <row r="66" spans="2:13" x14ac:dyDescent="0.25">
      <c r="B66" t="s">
        <v>185</v>
      </c>
      <c r="C66" t="s">
        <v>303</v>
      </c>
      <c r="D66" t="str">
        <f t="shared" si="0"/>
        <v>WideFlangeSolidColumnsW33x118</v>
      </c>
      <c r="E66" s="25">
        <v>109</v>
      </c>
      <c r="F66" s="25">
        <v>1.08</v>
      </c>
      <c r="G66" s="25">
        <v>9.08</v>
      </c>
      <c r="H66" t="s">
        <v>129</v>
      </c>
      <c r="I66">
        <v>1</v>
      </c>
      <c r="K66" t="s">
        <v>304</v>
      </c>
      <c r="L66">
        <v>1.08</v>
      </c>
      <c r="M66" t="b">
        <f t="shared" si="1"/>
        <v>1</v>
      </c>
    </row>
    <row r="67" spans="2:13" x14ac:dyDescent="0.25">
      <c r="B67" t="s">
        <v>185</v>
      </c>
      <c r="C67" t="s">
        <v>305</v>
      </c>
      <c r="D67" t="str">
        <f t="shared" si="0"/>
        <v>WideFlangeSolidColumnsW30x391</v>
      </c>
      <c r="E67" s="25">
        <v>125</v>
      </c>
      <c r="F67" s="25">
        <v>3.13</v>
      </c>
      <c r="G67" s="25">
        <v>10.4</v>
      </c>
      <c r="H67" t="s">
        <v>129</v>
      </c>
      <c r="I67">
        <v>1</v>
      </c>
      <c r="K67" t="s">
        <v>306</v>
      </c>
      <c r="L67">
        <v>3.13</v>
      </c>
      <c r="M67" t="b">
        <f t="shared" si="1"/>
        <v>1</v>
      </c>
    </row>
    <row r="68" spans="2:13" x14ac:dyDescent="0.25">
      <c r="B68" t="s">
        <v>185</v>
      </c>
      <c r="C68" t="s">
        <v>307</v>
      </c>
      <c r="D68" t="str">
        <f t="shared" si="0"/>
        <v>WideFlangeSolidColumnsW30x357</v>
      </c>
      <c r="E68" s="25">
        <v>124</v>
      </c>
      <c r="F68" s="25">
        <v>2.88</v>
      </c>
      <c r="G68" s="25">
        <v>10.3</v>
      </c>
      <c r="H68" t="s">
        <v>129</v>
      </c>
      <c r="I68">
        <v>1</v>
      </c>
      <c r="K68" t="s">
        <v>308</v>
      </c>
      <c r="L68">
        <v>2.88</v>
      </c>
      <c r="M68" t="b">
        <f t="shared" si="1"/>
        <v>1</v>
      </c>
    </row>
    <row r="69" spans="2:13" x14ac:dyDescent="0.25">
      <c r="B69" t="s">
        <v>185</v>
      </c>
      <c r="C69" t="s">
        <v>309</v>
      </c>
      <c r="D69" t="str">
        <f t="shared" si="0"/>
        <v>WideFlangeSolidColumnsW30x326</v>
      </c>
      <c r="E69" s="25">
        <v>123</v>
      </c>
      <c r="F69" s="25">
        <v>2.65</v>
      </c>
      <c r="G69" s="25">
        <v>10.3</v>
      </c>
      <c r="H69" t="s">
        <v>129</v>
      </c>
      <c r="I69">
        <v>1</v>
      </c>
      <c r="K69" t="s">
        <v>310</v>
      </c>
      <c r="L69">
        <v>2.65</v>
      </c>
      <c r="M69" t="b">
        <f t="shared" si="1"/>
        <v>1</v>
      </c>
    </row>
    <row r="70" spans="2:13" x14ac:dyDescent="0.25">
      <c r="B70" t="s">
        <v>185</v>
      </c>
      <c r="C70" t="s">
        <v>311</v>
      </c>
      <c r="D70" t="str">
        <f t="shared" si="0"/>
        <v>WideFlangeSolidColumnsW30x292</v>
      </c>
      <c r="E70" s="25">
        <v>122</v>
      </c>
      <c r="F70" s="25">
        <v>2.39</v>
      </c>
      <c r="G70" s="25">
        <v>10.199999999999999</v>
      </c>
      <c r="H70" t="s">
        <v>129</v>
      </c>
      <c r="I70">
        <v>1</v>
      </c>
      <c r="K70" t="s">
        <v>312</v>
      </c>
      <c r="L70">
        <v>2.39</v>
      </c>
      <c r="M70" t="b">
        <f t="shared" si="1"/>
        <v>1</v>
      </c>
    </row>
    <row r="71" spans="2:13" x14ac:dyDescent="0.25">
      <c r="B71" t="s">
        <v>185</v>
      </c>
      <c r="C71" t="s">
        <v>313</v>
      </c>
      <c r="D71" t="str">
        <f t="shared" si="0"/>
        <v>WideFlangeSolidColumnsW30x261</v>
      </c>
      <c r="E71" s="25">
        <v>121</v>
      </c>
      <c r="F71" s="25">
        <v>2.16</v>
      </c>
      <c r="G71" s="25">
        <v>10.1</v>
      </c>
      <c r="H71" t="s">
        <v>129</v>
      </c>
      <c r="I71">
        <v>1</v>
      </c>
      <c r="K71" t="s">
        <v>314</v>
      </c>
      <c r="L71">
        <v>2.16</v>
      </c>
      <c r="M71" t="b">
        <f t="shared" si="1"/>
        <v>1</v>
      </c>
    </row>
    <row r="72" spans="2:13" x14ac:dyDescent="0.25">
      <c r="B72" t="s">
        <v>185</v>
      </c>
      <c r="C72" t="s">
        <v>315</v>
      </c>
      <c r="D72" t="str">
        <f t="shared" ref="D72:D135" si="2">SUBSTITUTE(B72&amp;C72," ","")</f>
        <v>WideFlangeSolidColumnsW30x235</v>
      </c>
      <c r="E72" s="25">
        <v>120</v>
      </c>
      <c r="F72" s="25">
        <v>1.96</v>
      </c>
      <c r="G72" s="25">
        <v>10</v>
      </c>
      <c r="H72" t="s">
        <v>129</v>
      </c>
      <c r="I72">
        <v>1</v>
      </c>
      <c r="K72" t="s">
        <v>229</v>
      </c>
      <c r="L72">
        <v>1.96</v>
      </c>
      <c r="M72" t="b">
        <f t="shared" ref="M72:M135" si="3">EXACT(F72,L72)</f>
        <v>1</v>
      </c>
    </row>
    <row r="73" spans="2:13" x14ac:dyDescent="0.25">
      <c r="B73" t="s">
        <v>185</v>
      </c>
      <c r="C73" t="s">
        <v>316</v>
      </c>
      <c r="D73" t="str">
        <f t="shared" si="2"/>
        <v>WideFlangeSolidColumnsW30x211</v>
      </c>
      <c r="E73" s="25">
        <v>120</v>
      </c>
      <c r="F73" s="25">
        <v>1.76</v>
      </c>
      <c r="G73" s="25">
        <v>10</v>
      </c>
      <c r="H73" t="s">
        <v>129</v>
      </c>
      <c r="I73">
        <v>1</v>
      </c>
      <c r="K73" t="s">
        <v>231</v>
      </c>
      <c r="L73">
        <v>1.76</v>
      </c>
      <c r="M73" t="b">
        <f t="shared" si="3"/>
        <v>1</v>
      </c>
    </row>
    <row r="74" spans="2:13" x14ac:dyDescent="0.25">
      <c r="B74" t="s">
        <v>185</v>
      </c>
      <c r="C74" t="s">
        <v>317</v>
      </c>
      <c r="D74" t="str">
        <f t="shared" si="2"/>
        <v>WideFlangeSolidColumnsW30x191</v>
      </c>
      <c r="E74" s="25">
        <v>118</v>
      </c>
      <c r="F74" s="25">
        <v>1.62</v>
      </c>
      <c r="G74" s="25">
        <v>9.83</v>
      </c>
      <c r="H74" t="s">
        <v>129</v>
      </c>
      <c r="I74">
        <v>1</v>
      </c>
      <c r="K74" t="s">
        <v>318</v>
      </c>
      <c r="L74">
        <v>1.62</v>
      </c>
      <c r="M74" t="b">
        <f t="shared" si="3"/>
        <v>1</v>
      </c>
    </row>
    <row r="75" spans="2:13" x14ac:dyDescent="0.25">
      <c r="B75" t="s">
        <v>185</v>
      </c>
      <c r="C75" t="s">
        <v>319</v>
      </c>
      <c r="D75" t="str">
        <f t="shared" si="2"/>
        <v>WideFlangeSolidColumnsW30x173</v>
      </c>
      <c r="E75" s="25">
        <v>119</v>
      </c>
      <c r="F75" s="25">
        <v>1.45</v>
      </c>
      <c r="G75" s="25">
        <v>9.92</v>
      </c>
      <c r="H75" t="s">
        <v>129</v>
      </c>
      <c r="I75">
        <v>1</v>
      </c>
      <c r="K75" t="s">
        <v>320</v>
      </c>
      <c r="L75">
        <v>1.45</v>
      </c>
      <c r="M75" t="b">
        <f t="shared" si="3"/>
        <v>1</v>
      </c>
    </row>
    <row r="76" spans="2:13" x14ac:dyDescent="0.25">
      <c r="B76" t="s">
        <v>185</v>
      </c>
      <c r="C76" t="s">
        <v>321</v>
      </c>
      <c r="D76" t="str">
        <f t="shared" si="2"/>
        <v>WideFlangeSolidColumnsW30x148</v>
      </c>
      <c r="E76" s="25">
        <v>101</v>
      </c>
      <c r="F76" s="25">
        <v>1.47</v>
      </c>
      <c r="G76" s="25">
        <v>8.42</v>
      </c>
      <c r="H76" t="s">
        <v>129</v>
      </c>
      <c r="I76">
        <v>1</v>
      </c>
      <c r="K76" t="s">
        <v>322</v>
      </c>
      <c r="L76">
        <v>1.47</v>
      </c>
      <c r="M76" t="b">
        <f t="shared" si="3"/>
        <v>1</v>
      </c>
    </row>
    <row r="77" spans="2:13" x14ac:dyDescent="0.25">
      <c r="B77" t="s">
        <v>185</v>
      </c>
      <c r="C77" t="s">
        <v>323</v>
      </c>
      <c r="D77" t="str">
        <f t="shared" si="2"/>
        <v>WideFlangeSolidColumnsW30x132</v>
      </c>
      <c r="E77" s="25">
        <v>100</v>
      </c>
      <c r="F77" s="25">
        <v>1.32</v>
      </c>
      <c r="G77" s="25">
        <v>8.33</v>
      </c>
      <c r="H77" t="s">
        <v>129</v>
      </c>
      <c r="I77">
        <v>1</v>
      </c>
      <c r="K77" t="s">
        <v>324</v>
      </c>
      <c r="L77">
        <v>1.32</v>
      </c>
      <c r="M77" t="b">
        <f t="shared" si="3"/>
        <v>1</v>
      </c>
    </row>
    <row r="78" spans="2:13" x14ac:dyDescent="0.25">
      <c r="B78" t="s">
        <v>185</v>
      </c>
      <c r="C78" t="s">
        <v>325</v>
      </c>
      <c r="D78" t="str">
        <f t="shared" si="2"/>
        <v>WideFlangeSolidColumnsW30x124</v>
      </c>
      <c r="E78" s="25">
        <v>99.8</v>
      </c>
      <c r="F78" s="25">
        <v>1.24</v>
      </c>
      <c r="G78" s="25">
        <v>8.32</v>
      </c>
      <c r="H78" t="s">
        <v>129</v>
      </c>
      <c r="I78">
        <v>1</v>
      </c>
      <c r="K78" t="s">
        <v>326</v>
      </c>
      <c r="L78">
        <v>1.24</v>
      </c>
      <c r="M78" t="b">
        <f t="shared" si="3"/>
        <v>1</v>
      </c>
    </row>
    <row r="79" spans="2:13" x14ac:dyDescent="0.25">
      <c r="B79" t="s">
        <v>185</v>
      </c>
      <c r="C79" t="s">
        <v>327</v>
      </c>
      <c r="D79" t="str">
        <f t="shared" si="2"/>
        <v>WideFlangeSolidColumnsW30x116</v>
      </c>
      <c r="E79" s="25">
        <v>99.6</v>
      </c>
      <c r="F79" s="25">
        <v>1.1599999999999999</v>
      </c>
      <c r="G79" s="25">
        <v>8.3000000000000007</v>
      </c>
      <c r="H79" t="s">
        <v>129</v>
      </c>
      <c r="I79">
        <v>1</v>
      </c>
      <c r="K79" t="s">
        <v>328</v>
      </c>
      <c r="L79">
        <v>1.1599999999999999</v>
      </c>
      <c r="M79" t="b">
        <f t="shared" si="3"/>
        <v>1</v>
      </c>
    </row>
    <row r="80" spans="2:13" x14ac:dyDescent="0.25">
      <c r="B80" t="s">
        <v>185</v>
      </c>
      <c r="C80" t="s">
        <v>329</v>
      </c>
      <c r="D80" t="str">
        <f t="shared" si="2"/>
        <v>WideFlangeSolidColumnsW30x108</v>
      </c>
      <c r="E80" s="25">
        <v>99.4</v>
      </c>
      <c r="F80" s="25">
        <v>1.0900000000000001</v>
      </c>
      <c r="G80" s="25">
        <v>8.2799999999999994</v>
      </c>
      <c r="H80" t="s">
        <v>129</v>
      </c>
      <c r="I80">
        <v>1</v>
      </c>
      <c r="K80" t="s">
        <v>330</v>
      </c>
      <c r="L80">
        <v>1.0900000000000001</v>
      </c>
      <c r="M80" t="b">
        <f t="shared" si="3"/>
        <v>1</v>
      </c>
    </row>
    <row r="81" spans="2:13" x14ac:dyDescent="0.25">
      <c r="B81" t="s">
        <v>185</v>
      </c>
      <c r="C81" t="s">
        <v>331</v>
      </c>
      <c r="D81" t="str">
        <f t="shared" si="2"/>
        <v>WideFlangeSolidColumnsW30x99</v>
      </c>
      <c r="E81" s="25">
        <v>99</v>
      </c>
      <c r="F81" s="25">
        <v>1</v>
      </c>
      <c r="G81" s="25">
        <v>8.25</v>
      </c>
      <c r="H81" t="s">
        <v>129</v>
      </c>
      <c r="I81">
        <v>1</v>
      </c>
      <c r="K81" t="s">
        <v>332</v>
      </c>
      <c r="L81">
        <v>1</v>
      </c>
      <c r="M81" t="b">
        <f t="shared" si="3"/>
        <v>1</v>
      </c>
    </row>
    <row r="82" spans="2:13" x14ac:dyDescent="0.25">
      <c r="B82" t="s">
        <v>185</v>
      </c>
      <c r="C82" t="s">
        <v>333</v>
      </c>
      <c r="D82" t="str">
        <f t="shared" si="2"/>
        <v>WideFlangeSolidColumnsW30x90</v>
      </c>
      <c r="E82" s="25">
        <v>98.4</v>
      </c>
      <c r="F82" s="25">
        <v>0.91500000000000004</v>
      </c>
      <c r="G82" s="25">
        <v>8.1999999999999993</v>
      </c>
      <c r="H82" t="s">
        <v>129</v>
      </c>
      <c r="I82">
        <v>1</v>
      </c>
      <c r="K82" t="s">
        <v>334</v>
      </c>
      <c r="L82">
        <v>0.91500000000000004</v>
      </c>
      <c r="M82" t="b">
        <f t="shared" si="3"/>
        <v>1</v>
      </c>
    </row>
    <row r="83" spans="2:13" x14ac:dyDescent="0.25">
      <c r="B83" t="s">
        <v>185</v>
      </c>
      <c r="C83" t="s">
        <v>335</v>
      </c>
      <c r="D83" t="str">
        <f t="shared" si="2"/>
        <v>WideFlangeSolidColumnsW27x539</v>
      </c>
      <c r="E83" s="25">
        <v>121</v>
      </c>
      <c r="F83" s="25">
        <v>4.45</v>
      </c>
      <c r="G83" s="25">
        <v>10.1</v>
      </c>
      <c r="H83" t="s">
        <v>129</v>
      </c>
      <c r="I83">
        <v>1</v>
      </c>
      <c r="K83" t="s">
        <v>336</v>
      </c>
      <c r="L83">
        <v>4.45</v>
      </c>
      <c r="M83" t="b">
        <f t="shared" si="3"/>
        <v>1</v>
      </c>
    </row>
    <row r="84" spans="2:13" x14ac:dyDescent="0.25">
      <c r="B84" t="s">
        <v>185</v>
      </c>
      <c r="C84" t="s">
        <v>337</v>
      </c>
      <c r="D84" t="str">
        <f t="shared" si="2"/>
        <v>WideFlangeSolidColumnsW27x368</v>
      </c>
      <c r="E84" s="25">
        <v>116</v>
      </c>
      <c r="F84" s="25">
        <v>3.17</v>
      </c>
      <c r="G84" s="25">
        <v>9.67</v>
      </c>
      <c r="H84" t="s">
        <v>129</v>
      </c>
      <c r="I84">
        <v>1</v>
      </c>
      <c r="K84" t="s">
        <v>338</v>
      </c>
      <c r="L84">
        <v>3.17</v>
      </c>
      <c r="M84" t="b">
        <f t="shared" si="3"/>
        <v>1</v>
      </c>
    </row>
    <row r="85" spans="2:13" x14ac:dyDescent="0.25">
      <c r="B85" t="s">
        <v>185</v>
      </c>
      <c r="C85" t="s">
        <v>339</v>
      </c>
      <c r="D85" t="str">
        <f t="shared" si="2"/>
        <v>WideFlangeSolidColumnsW27x336</v>
      </c>
      <c r="E85" s="25">
        <v>115</v>
      </c>
      <c r="F85" s="25">
        <v>2.92</v>
      </c>
      <c r="G85" s="25">
        <v>9.58</v>
      </c>
      <c r="H85" t="s">
        <v>129</v>
      </c>
      <c r="I85">
        <v>1</v>
      </c>
      <c r="K85" t="s">
        <v>340</v>
      </c>
      <c r="L85">
        <v>2.92</v>
      </c>
      <c r="M85" t="b">
        <f t="shared" si="3"/>
        <v>1</v>
      </c>
    </row>
    <row r="86" spans="2:13" x14ac:dyDescent="0.25">
      <c r="B86" t="s">
        <v>185</v>
      </c>
      <c r="C86" t="s">
        <v>341</v>
      </c>
      <c r="D86" t="str">
        <f t="shared" si="2"/>
        <v>WideFlangeSolidColumnsW27x307</v>
      </c>
      <c r="E86" s="25">
        <v>113</v>
      </c>
      <c r="F86" s="25">
        <v>2.72</v>
      </c>
      <c r="G86" s="25">
        <v>9.42</v>
      </c>
      <c r="H86" t="s">
        <v>129</v>
      </c>
      <c r="I86">
        <v>1</v>
      </c>
      <c r="K86" t="s">
        <v>342</v>
      </c>
      <c r="L86">
        <v>2.72</v>
      </c>
      <c r="M86" t="b">
        <f t="shared" si="3"/>
        <v>1</v>
      </c>
    </row>
    <row r="87" spans="2:13" x14ac:dyDescent="0.25">
      <c r="B87" t="s">
        <v>185</v>
      </c>
      <c r="C87" t="s">
        <v>343</v>
      </c>
      <c r="D87" t="str">
        <f t="shared" si="2"/>
        <v>WideFlangeSolidColumnsW27x281</v>
      </c>
      <c r="E87" s="25">
        <v>113</v>
      </c>
      <c r="F87" s="25">
        <v>2.4900000000000002</v>
      </c>
      <c r="G87" s="25">
        <v>9.42</v>
      </c>
      <c r="H87" t="s">
        <v>129</v>
      </c>
      <c r="I87">
        <v>1</v>
      </c>
      <c r="K87" t="s">
        <v>344</v>
      </c>
      <c r="L87">
        <v>2.4900000000000002</v>
      </c>
      <c r="M87" t="b">
        <f t="shared" si="3"/>
        <v>1</v>
      </c>
    </row>
    <row r="88" spans="2:13" x14ac:dyDescent="0.25">
      <c r="B88" t="s">
        <v>185</v>
      </c>
      <c r="C88" t="s">
        <v>345</v>
      </c>
      <c r="D88" t="str">
        <f t="shared" si="2"/>
        <v>WideFlangeSolidColumnsW27x258</v>
      </c>
      <c r="E88" s="25">
        <v>112</v>
      </c>
      <c r="F88" s="25">
        <v>2.2999999999999998</v>
      </c>
      <c r="G88" s="25">
        <v>9.33</v>
      </c>
      <c r="H88" t="s">
        <v>129</v>
      </c>
      <c r="I88">
        <v>1</v>
      </c>
      <c r="K88" t="s">
        <v>346</v>
      </c>
      <c r="L88">
        <v>2.2999999999999998</v>
      </c>
      <c r="M88" t="b">
        <f t="shared" si="3"/>
        <v>1</v>
      </c>
    </row>
    <row r="89" spans="2:13" x14ac:dyDescent="0.25">
      <c r="B89" t="s">
        <v>185</v>
      </c>
      <c r="C89" t="s">
        <v>347</v>
      </c>
      <c r="D89" t="str">
        <f t="shared" si="2"/>
        <v>WideFlangeSolidColumnsW27x235</v>
      </c>
      <c r="E89" s="25">
        <v>111</v>
      </c>
      <c r="F89" s="25">
        <v>2.12</v>
      </c>
      <c r="G89" s="25">
        <v>9.25</v>
      </c>
      <c r="H89" t="s">
        <v>129</v>
      </c>
      <c r="I89">
        <v>1</v>
      </c>
      <c r="K89" t="s">
        <v>229</v>
      </c>
      <c r="L89">
        <v>2.12</v>
      </c>
      <c r="M89" t="b">
        <f t="shared" si="3"/>
        <v>1</v>
      </c>
    </row>
    <row r="90" spans="2:13" x14ac:dyDescent="0.25">
      <c r="B90" t="s">
        <v>185</v>
      </c>
      <c r="C90" t="s">
        <v>348</v>
      </c>
      <c r="D90" t="str">
        <f t="shared" si="2"/>
        <v>WideFlangeSolidColumnsW27x217</v>
      </c>
      <c r="E90" s="25">
        <v>110</v>
      </c>
      <c r="F90" s="25">
        <v>1.97</v>
      </c>
      <c r="G90" s="25">
        <v>9.17</v>
      </c>
      <c r="H90" t="s">
        <v>129</v>
      </c>
      <c r="I90">
        <v>1</v>
      </c>
      <c r="K90" t="s">
        <v>349</v>
      </c>
      <c r="L90">
        <v>1.97</v>
      </c>
      <c r="M90" t="b">
        <f t="shared" si="3"/>
        <v>1</v>
      </c>
    </row>
    <row r="91" spans="2:13" x14ac:dyDescent="0.25">
      <c r="B91" t="s">
        <v>185</v>
      </c>
      <c r="C91" t="s">
        <v>350</v>
      </c>
      <c r="D91" t="str">
        <f t="shared" si="2"/>
        <v>WideFlangeSolidColumnsW27x194</v>
      </c>
      <c r="E91" s="25">
        <v>110</v>
      </c>
      <c r="F91" s="25">
        <v>1.76</v>
      </c>
      <c r="G91" s="25">
        <v>9.17</v>
      </c>
      <c r="H91" t="s">
        <v>129</v>
      </c>
      <c r="I91">
        <v>1</v>
      </c>
      <c r="K91" t="s">
        <v>268</v>
      </c>
      <c r="L91">
        <v>1.76</v>
      </c>
      <c r="M91" t="b">
        <f t="shared" si="3"/>
        <v>1</v>
      </c>
    </row>
    <row r="92" spans="2:13" x14ac:dyDescent="0.25">
      <c r="B92" t="s">
        <v>185</v>
      </c>
      <c r="C92" t="s">
        <v>351</v>
      </c>
      <c r="D92" t="str">
        <f t="shared" si="2"/>
        <v>WideFlangeSolidColumnsW27x178</v>
      </c>
      <c r="E92" s="25">
        <v>109</v>
      </c>
      <c r="F92" s="25">
        <v>1.63</v>
      </c>
      <c r="G92" s="25">
        <v>9.08</v>
      </c>
      <c r="H92" t="s">
        <v>129</v>
      </c>
      <c r="I92">
        <v>1</v>
      </c>
      <c r="K92" t="s">
        <v>352</v>
      </c>
      <c r="L92">
        <v>1.63</v>
      </c>
      <c r="M92" t="b">
        <f t="shared" si="3"/>
        <v>1</v>
      </c>
    </row>
    <row r="93" spans="2:13" x14ac:dyDescent="0.25">
      <c r="B93" t="s">
        <v>185</v>
      </c>
      <c r="C93" t="s">
        <v>353</v>
      </c>
      <c r="D93" t="str">
        <f t="shared" si="2"/>
        <v>WideFlangeSolidColumnsW27x161</v>
      </c>
      <c r="E93" s="25">
        <v>109</v>
      </c>
      <c r="F93" s="25">
        <v>1.48</v>
      </c>
      <c r="G93" s="25">
        <v>9.08</v>
      </c>
      <c r="H93" t="s">
        <v>129</v>
      </c>
      <c r="I93">
        <v>1</v>
      </c>
      <c r="K93" t="s">
        <v>354</v>
      </c>
      <c r="L93">
        <v>1.48</v>
      </c>
      <c r="M93" t="b">
        <f t="shared" si="3"/>
        <v>1</v>
      </c>
    </row>
    <row r="94" spans="2:13" x14ac:dyDescent="0.25">
      <c r="B94" t="s">
        <v>185</v>
      </c>
      <c r="C94" t="s">
        <v>355</v>
      </c>
      <c r="D94" t="str">
        <f t="shared" si="2"/>
        <v>WideFlangeSolidColumnsW27x146</v>
      </c>
      <c r="E94" s="25">
        <v>108</v>
      </c>
      <c r="F94" s="25">
        <v>1.35</v>
      </c>
      <c r="G94" s="25">
        <v>9</v>
      </c>
      <c r="H94" t="s">
        <v>129</v>
      </c>
      <c r="I94">
        <v>1</v>
      </c>
      <c r="K94" t="s">
        <v>356</v>
      </c>
      <c r="L94">
        <v>1.35</v>
      </c>
      <c r="M94" t="b">
        <f t="shared" si="3"/>
        <v>1</v>
      </c>
    </row>
    <row r="95" spans="2:13" x14ac:dyDescent="0.25">
      <c r="B95" t="s">
        <v>185</v>
      </c>
      <c r="C95" t="s">
        <v>357</v>
      </c>
      <c r="D95" t="str">
        <f t="shared" si="2"/>
        <v>WideFlangeSolidColumnsW27x129</v>
      </c>
      <c r="E95" s="25">
        <v>92.8</v>
      </c>
      <c r="F95" s="25">
        <v>1.39</v>
      </c>
      <c r="G95" s="25">
        <v>7.73</v>
      </c>
      <c r="H95" t="s">
        <v>129</v>
      </c>
      <c r="I95">
        <v>1</v>
      </c>
      <c r="K95" t="s">
        <v>358</v>
      </c>
      <c r="L95">
        <v>1.39</v>
      </c>
      <c r="M95" t="b">
        <f t="shared" si="3"/>
        <v>1</v>
      </c>
    </row>
    <row r="96" spans="2:13" x14ac:dyDescent="0.25">
      <c r="B96" t="s">
        <v>185</v>
      </c>
      <c r="C96" t="s">
        <v>359</v>
      </c>
      <c r="D96" t="str">
        <f t="shared" si="2"/>
        <v>WideFlangeSolidColumnsW27x114</v>
      </c>
      <c r="E96" s="25">
        <v>92.4</v>
      </c>
      <c r="F96" s="25">
        <v>1.23</v>
      </c>
      <c r="G96" s="25">
        <v>7.7</v>
      </c>
      <c r="H96" t="s">
        <v>129</v>
      </c>
      <c r="I96">
        <v>1</v>
      </c>
      <c r="K96" t="s">
        <v>360</v>
      </c>
      <c r="L96">
        <v>1.23</v>
      </c>
      <c r="M96" t="b">
        <f t="shared" si="3"/>
        <v>1</v>
      </c>
    </row>
    <row r="97" spans="2:13" x14ac:dyDescent="0.25">
      <c r="B97" t="s">
        <v>185</v>
      </c>
      <c r="C97" t="s">
        <v>361</v>
      </c>
      <c r="D97" t="str">
        <f t="shared" si="2"/>
        <v>WideFlangeSolidColumnsW27x102</v>
      </c>
      <c r="E97" s="25">
        <v>92.1</v>
      </c>
      <c r="F97" s="25">
        <v>1.1100000000000001</v>
      </c>
      <c r="G97" s="25">
        <v>7.68</v>
      </c>
      <c r="H97" t="s">
        <v>129</v>
      </c>
      <c r="I97">
        <v>1</v>
      </c>
      <c r="K97" t="s">
        <v>362</v>
      </c>
      <c r="L97">
        <v>1.1100000000000001</v>
      </c>
      <c r="M97" t="b">
        <f t="shared" si="3"/>
        <v>1</v>
      </c>
    </row>
    <row r="98" spans="2:13" x14ac:dyDescent="0.25">
      <c r="B98" t="s">
        <v>185</v>
      </c>
      <c r="C98" t="s">
        <v>363</v>
      </c>
      <c r="D98" t="str">
        <f t="shared" si="2"/>
        <v>WideFlangeSolidColumnsW27x94</v>
      </c>
      <c r="E98" s="25">
        <v>91.5</v>
      </c>
      <c r="F98" s="25">
        <v>1.03</v>
      </c>
      <c r="G98" s="25">
        <v>7.63</v>
      </c>
      <c r="H98" t="s">
        <v>129</v>
      </c>
      <c r="I98">
        <v>1</v>
      </c>
      <c r="K98" t="s">
        <v>364</v>
      </c>
      <c r="L98">
        <v>1.03</v>
      </c>
      <c r="M98" t="b">
        <f t="shared" si="3"/>
        <v>1</v>
      </c>
    </row>
    <row r="99" spans="2:13" x14ac:dyDescent="0.25">
      <c r="B99" t="s">
        <v>185</v>
      </c>
      <c r="C99" t="s">
        <v>365</v>
      </c>
      <c r="D99" t="str">
        <f t="shared" si="2"/>
        <v>WideFlangeSolidColumnsW27x84</v>
      </c>
      <c r="E99" s="25">
        <v>91.2</v>
      </c>
      <c r="F99" s="25">
        <v>0.92100000000000004</v>
      </c>
      <c r="G99" s="25">
        <v>7.6</v>
      </c>
      <c r="H99" t="s">
        <v>129</v>
      </c>
      <c r="I99">
        <v>1</v>
      </c>
      <c r="K99" t="s">
        <v>366</v>
      </c>
      <c r="L99">
        <v>0.92100000000000004</v>
      </c>
      <c r="M99" t="b">
        <f t="shared" si="3"/>
        <v>1</v>
      </c>
    </row>
    <row r="100" spans="2:13" x14ac:dyDescent="0.25">
      <c r="B100" t="s">
        <v>185</v>
      </c>
      <c r="C100" t="s">
        <v>367</v>
      </c>
      <c r="D100" t="str">
        <f t="shared" si="2"/>
        <v>WideFlangeSolidColumnsW24x370</v>
      </c>
      <c r="E100" s="25">
        <v>107</v>
      </c>
      <c r="F100" s="25">
        <v>3.46</v>
      </c>
      <c r="G100" s="25">
        <v>8.92</v>
      </c>
      <c r="H100" t="s">
        <v>129</v>
      </c>
      <c r="I100">
        <v>1</v>
      </c>
      <c r="K100" t="s">
        <v>368</v>
      </c>
      <c r="L100">
        <v>3.46</v>
      </c>
      <c r="M100" t="b">
        <f t="shared" si="3"/>
        <v>1</v>
      </c>
    </row>
    <row r="101" spans="2:13" x14ac:dyDescent="0.25">
      <c r="B101" t="s">
        <v>185</v>
      </c>
      <c r="C101" t="s">
        <v>369</v>
      </c>
      <c r="D101" t="str">
        <f t="shared" si="2"/>
        <v>WideFlangeSolidColumnsW24x335</v>
      </c>
      <c r="E101" s="25">
        <v>105</v>
      </c>
      <c r="F101" s="25">
        <v>3.19</v>
      </c>
      <c r="G101" s="25">
        <v>8.75</v>
      </c>
      <c r="H101" t="s">
        <v>129</v>
      </c>
      <c r="I101">
        <v>1</v>
      </c>
      <c r="K101" t="s">
        <v>370</v>
      </c>
      <c r="L101">
        <v>3.19</v>
      </c>
      <c r="M101" t="b">
        <f t="shared" si="3"/>
        <v>1</v>
      </c>
    </row>
    <row r="102" spans="2:13" x14ac:dyDescent="0.25">
      <c r="B102" t="s">
        <v>185</v>
      </c>
      <c r="C102" t="s">
        <v>371</v>
      </c>
      <c r="D102" t="str">
        <f t="shared" si="2"/>
        <v>WideFlangeSolidColumnsW24x306</v>
      </c>
      <c r="E102" s="25">
        <v>104</v>
      </c>
      <c r="F102" s="25">
        <v>2.94</v>
      </c>
      <c r="G102" s="25">
        <v>8.67</v>
      </c>
      <c r="H102" t="s">
        <v>129</v>
      </c>
      <c r="I102">
        <v>1</v>
      </c>
      <c r="K102" t="s">
        <v>372</v>
      </c>
      <c r="L102">
        <v>2.94</v>
      </c>
      <c r="M102" t="b">
        <f t="shared" si="3"/>
        <v>1</v>
      </c>
    </row>
    <row r="103" spans="2:13" x14ac:dyDescent="0.25">
      <c r="B103" t="s">
        <v>185</v>
      </c>
      <c r="C103" t="s">
        <v>373</v>
      </c>
      <c r="D103" t="str">
        <f t="shared" si="2"/>
        <v>WideFlangeSolidColumnsW24x279</v>
      </c>
      <c r="E103" s="25">
        <v>103</v>
      </c>
      <c r="F103" s="25">
        <v>2.71</v>
      </c>
      <c r="G103" s="25">
        <v>8.58</v>
      </c>
      <c r="H103" t="s">
        <v>129</v>
      </c>
      <c r="I103">
        <v>1</v>
      </c>
      <c r="K103" t="s">
        <v>374</v>
      </c>
      <c r="L103">
        <v>2.71</v>
      </c>
      <c r="M103" t="b">
        <f t="shared" si="3"/>
        <v>1</v>
      </c>
    </row>
    <row r="104" spans="2:13" x14ac:dyDescent="0.25">
      <c r="B104" t="s">
        <v>185</v>
      </c>
      <c r="C104" t="s">
        <v>375</v>
      </c>
      <c r="D104" t="str">
        <f t="shared" si="2"/>
        <v>WideFlangeSolidColumnsW24x250</v>
      </c>
      <c r="E104" s="25">
        <v>102</v>
      </c>
      <c r="F104" s="25">
        <v>2.4500000000000002</v>
      </c>
      <c r="G104" s="25">
        <v>8.5</v>
      </c>
      <c r="H104" t="s">
        <v>129</v>
      </c>
      <c r="I104">
        <v>1</v>
      </c>
      <c r="K104" t="s">
        <v>376</v>
      </c>
      <c r="L104">
        <v>2.4500000000000002</v>
      </c>
      <c r="M104" t="b">
        <f t="shared" si="3"/>
        <v>1</v>
      </c>
    </row>
    <row r="105" spans="2:13" x14ac:dyDescent="0.25">
      <c r="B105" t="s">
        <v>185</v>
      </c>
      <c r="C105" t="s">
        <v>377</v>
      </c>
      <c r="D105" t="str">
        <f t="shared" si="2"/>
        <v>WideFlangeSolidColumnsW24x229</v>
      </c>
      <c r="E105" s="25">
        <v>101</v>
      </c>
      <c r="F105" s="25">
        <v>2.27</v>
      </c>
      <c r="G105" s="25">
        <v>8.42</v>
      </c>
      <c r="H105" t="s">
        <v>129</v>
      </c>
      <c r="I105">
        <v>1</v>
      </c>
      <c r="K105" t="s">
        <v>378</v>
      </c>
      <c r="L105">
        <v>2.27</v>
      </c>
      <c r="M105" t="b">
        <f t="shared" si="3"/>
        <v>1</v>
      </c>
    </row>
    <row r="106" spans="2:13" x14ac:dyDescent="0.25">
      <c r="B106" t="s">
        <v>185</v>
      </c>
      <c r="C106" t="s">
        <v>379</v>
      </c>
      <c r="D106" t="str">
        <f t="shared" si="2"/>
        <v>WideFlangeSolidColumnsW24x207</v>
      </c>
      <c r="E106" s="25">
        <v>101</v>
      </c>
      <c r="F106" s="25">
        <v>2.0499999999999998</v>
      </c>
      <c r="G106" s="25">
        <v>8.42</v>
      </c>
      <c r="H106" t="s">
        <v>129</v>
      </c>
      <c r="I106">
        <v>1</v>
      </c>
      <c r="K106" t="s">
        <v>380</v>
      </c>
      <c r="L106">
        <v>2.0499999999999998</v>
      </c>
      <c r="M106" t="b">
        <f t="shared" si="3"/>
        <v>1</v>
      </c>
    </row>
    <row r="107" spans="2:13" x14ac:dyDescent="0.25">
      <c r="B107" t="s">
        <v>185</v>
      </c>
      <c r="C107" t="s">
        <v>381</v>
      </c>
      <c r="D107" t="str">
        <f t="shared" si="2"/>
        <v>WideFlangeSolidColumnsW24x192</v>
      </c>
      <c r="E107" s="25">
        <v>100</v>
      </c>
      <c r="F107" s="25">
        <v>1.92</v>
      </c>
      <c r="G107" s="25">
        <v>8.33</v>
      </c>
      <c r="H107" t="s">
        <v>129</v>
      </c>
      <c r="I107">
        <v>1</v>
      </c>
      <c r="K107" t="s">
        <v>382</v>
      </c>
      <c r="L107">
        <v>1.92</v>
      </c>
      <c r="M107" t="b">
        <f t="shared" si="3"/>
        <v>1</v>
      </c>
    </row>
    <row r="108" spans="2:13" x14ac:dyDescent="0.25">
      <c r="B108" t="s">
        <v>185</v>
      </c>
      <c r="C108" t="s">
        <v>383</v>
      </c>
      <c r="D108" t="str">
        <f t="shared" si="2"/>
        <v>WideFlangeSolidColumnsW24x176</v>
      </c>
      <c r="E108" s="25">
        <v>99.4</v>
      </c>
      <c r="F108" s="25">
        <v>1.77</v>
      </c>
      <c r="G108" s="25">
        <v>8.2799999999999994</v>
      </c>
      <c r="H108" t="s">
        <v>129</v>
      </c>
      <c r="I108">
        <v>1</v>
      </c>
      <c r="K108" t="s">
        <v>384</v>
      </c>
      <c r="L108">
        <v>1.77</v>
      </c>
      <c r="M108" t="b">
        <f t="shared" si="3"/>
        <v>1</v>
      </c>
    </row>
    <row r="109" spans="2:13" x14ac:dyDescent="0.25">
      <c r="B109" t="s">
        <v>185</v>
      </c>
      <c r="C109" t="s">
        <v>385</v>
      </c>
      <c r="D109" t="str">
        <f t="shared" si="2"/>
        <v>WideFlangeSolidColumnsW24x162</v>
      </c>
      <c r="E109" s="25">
        <v>99.3</v>
      </c>
      <c r="F109" s="25">
        <v>1.63</v>
      </c>
      <c r="G109" s="25">
        <v>8.2799999999999994</v>
      </c>
      <c r="H109" t="s">
        <v>129</v>
      </c>
      <c r="I109">
        <v>1</v>
      </c>
      <c r="K109" t="s">
        <v>386</v>
      </c>
      <c r="L109">
        <v>1.63</v>
      </c>
      <c r="M109" t="b">
        <f t="shared" si="3"/>
        <v>1</v>
      </c>
    </row>
    <row r="110" spans="2:13" x14ac:dyDescent="0.25">
      <c r="B110" t="s">
        <v>185</v>
      </c>
      <c r="C110" t="s">
        <v>387</v>
      </c>
      <c r="D110" t="str">
        <f t="shared" si="2"/>
        <v>WideFlangeSolidColumnsW24x146</v>
      </c>
      <c r="E110" s="25">
        <v>98.7</v>
      </c>
      <c r="F110" s="25">
        <v>1.48</v>
      </c>
      <c r="G110" s="25">
        <v>8.23</v>
      </c>
      <c r="H110" t="s">
        <v>129</v>
      </c>
      <c r="I110">
        <v>1</v>
      </c>
      <c r="K110" t="s">
        <v>356</v>
      </c>
      <c r="L110">
        <v>1.48</v>
      </c>
      <c r="M110" t="b">
        <f t="shared" si="3"/>
        <v>1</v>
      </c>
    </row>
    <row r="111" spans="2:13" x14ac:dyDescent="0.25">
      <c r="B111" t="s">
        <v>185</v>
      </c>
      <c r="C111" t="s">
        <v>388</v>
      </c>
      <c r="D111" t="str">
        <f t="shared" si="2"/>
        <v>WideFlangeSolidColumnsW24x131</v>
      </c>
      <c r="E111" s="25">
        <v>98.2</v>
      </c>
      <c r="F111" s="25">
        <v>1.33</v>
      </c>
      <c r="G111" s="25">
        <v>8.18</v>
      </c>
      <c r="H111" t="s">
        <v>129</v>
      </c>
      <c r="I111">
        <v>1</v>
      </c>
      <c r="K111" t="s">
        <v>389</v>
      </c>
      <c r="L111">
        <v>1.33</v>
      </c>
      <c r="M111" t="b">
        <f t="shared" si="3"/>
        <v>1</v>
      </c>
    </row>
    <row r="112" spans="2:13" x14ac:dyDescent="0.25">
      <c r="B112" t="s">
        <v>185</v>
      </c>
      <c r="C112" t="s">
        <v>390</v>
      </c>
      <c r="D112" t="str">
        <f t="shared" si="2"/>
        <v>WideFlangeSolidColumnsW24x117</v>
      </c>
      <c r="E112" s="25">
        <v>97.3</v>
      </c>
      <c r="F112" s="25">
        <v>1.2</v>
      </c>
      <c r="G112" s="25">
        <v>8.11</v>
      </c>
      <c r="H112" t="s">
        <v>129</v>
      </c>
      <c r="I112">
        <v>1</v>
      </c>
      <c r="K112" t="s">
        <v>391</v>
      </c>
      <c r="L112">
        <v>1.2</v>
      </c>
      <c r="M112" t="b">
        <f t="shared" si="3"/>
        <v>1</v>
      </c>
    </row>
    <row r="113" spans="2:13" x14ac:dyDescent="0.25">
      <c r="B113" t="s">
        <v>185</v>
      </c>
      <c r="C113" t="s">
        <v>392</v>
      </c>
      <c r="D113" t="str">
        <f t="shared" si="2"/>
        <v>WideFlangeSolidColumnsW24x104</v>
      </c>
      <c r="E113" s="25">
        <v>96.9</v>
      </c>
      <c r="F113" s="25">
        <v>1.07</v>
      </c>
      <c r="G113" s="25">
        <v>8.08</v>
      </c>
      <c r="H113" t="s">
        <v>129</v>
      </c>
      <c r="I113">
        <v>1</v>
      </c>
      <c r="K113" t="s">
        <v>393</v>
      </c>
      <c r="L113">
        <v>1.07</v>
      </c>
      <c r="M113" t="b">
        <f t="shared" si="3"/>
        <v>1</v>
      </c>
    </row>
    <row r="114" spans="2:13" x14ac:dyDescent="0.25">
      <c r="B114" t="s">
        <v>185</v>
      </c>
      <c r="C114" t="s">
        <v>394</v>
      </c>
      <c r="D114" t="str">
        <f t="shared" si="2"/>
        <v>WideFlangeSolidColumnsW24x103</v>
      </c>
      <c r="E114" s="25">
        <v>82.5</v>
      </c>
      <c r="F114" s="25">
        <v>1.25</v>
      </c>
      <c r="G114" s="25">
        <v>6.88</v>
      </c>
      <c r="H114" t="s">
        <v>129</v>
      </c>
      <c r="I114">
        <v>1</v>
      </c>
      <c r="K114" t="s">
        <v>395</v>
      </c>
      <c r="L114">
        <v>1.25</v>
      </c>
      <c r="M114" t="b">
        <f t="shared" si="3"/>
        <v>1</v>
      </c>
    </row>
    <row r="115" spans="2:13" x14ac:dyDescent="0.25">
      <c r="B115" t="s">
        <v>185</v>
      </c>
      <c r="C115" t="s">
        <v>396</v>
      </c>
      <c r="D115" t="str">
        <f t="shared" si="2"/>
        <v>WideFlangeSolidColumnsW24x94</v>
      </c>
      <c r="E115" s="25">
        <v>82.5</v>
      </c>
      <c r="F115" s="25">
        <v>1.1399999999999999</v>
      </c>
      <c r="G115" s="25">
        <v>6.88</v>
      </c>
      <c r="H115" t="s">
        <v>129</v>
      </c>
      <c r="I115">
        <v>1</v>
      </c>
      <c r="K115" t="s">
        <v>364</v>
      </c>
      <c r="L115">
        <v>1.1399999999999999</v>
      </c>
      <c r="M115" t="b">
        <f t="shared" si="3"/>
        <v>1</v>
      </c>
    </row>
    <row r="116" spans="2:13" x14ac:dyDescent="0.25">
      <c r="B116" t="s">
        <v>185</v>
      </c>
      <c r="C116" t="s">
        <v>397</v>
      </c>
      <c r="D116" t="str">
        <f t="shared" si="2"/>
        <v>WideFlangeSolidColumnsW24x84</v>
      </c>
      <c r="E116" s="25">
        <v>82.2</v>
      </c>
      <c r="F116" s="25">
        <v>1.02</v>
      </c>
      <c r="G116" s="25">
        <v>6.85</v>
      </c>
      <c r="H116" t="s">
        <v>129</v>
      </c>
      <c r="I116">
        <v>1</v>
      </c>
      <c r="K116" t="s">
        <v>366</v>
      </c>
      <c r="L116">
        <v>1.02</v>
      </c>
      <c r="M116" t="b">
        <f t="shared" si="3"/>
        <v>1</v>
      </c>
    </row>
    <row r="117" spans="2:13" x14ac:dyDescent="0.25">
      <c r="B117" t="s">
        <v>185</v>
      </c>
      <c r="C117" t="s">
        <v>398</v>
      </c>
      <c r="D117" t="str">
        <f t="shared" si="2"/>
        <v>WideFlangeSolidColumnsW24x76</v>
      </c>
      <c r="E117" s="25">
        <v>81.5</v>
      </c>
      <c r="F117" s="25">
        <v>0.93300000000000005</v>
      </c>
      <c r="G117" s="25">
        <v>6.79</v>
      </c>
      <c r="H117" t="s">
        <v>129</v>
      </c>
      <c r="I117">
        <v>1</v>
      </c>
      <c r="K117" t="s">
        <v>399</v>
      </c>
      <c r="L117">
        <v>0.93300000000000005</v>
      </c>
      <c r="M117" t="b">
        <f t="shared" si="3"/>
        <v>1</v>
      </c>
    </row>
    <row r="118" spans="2:13" x14ac:dyDescent="0.25">
      <c r="B118" t="s">
        <v>185</v>
      </c>
      <c r="C118" t="s">
        <v>400</v>
      </c>
      <c r="D118" t="str">
        <f t="shared" si="2"/>
        <v>WideFlangeSolidColumnsW24x68</v>
      </c>
      <c r="E118" s="25">
        <v>81.2</v>
      </c>
      <c r="F118" s="25">
        <v>0.83699999999999997</v>
      </c>
      <c r="G118" s="25">
        <v>6.77</v>
      </c>
      <c r="H118" t="s">
        <v>129</v>
      </c>
      <c r="I118">
        <v>1</v>
      </c>
      <c r="K118" t="s">
        <v>401</v>
      </c>
      <c r="L118">
        <v>0.83699999999999997</v>
      </c>
      <c r="M118" t="b">
        <f t="shared" si="3"/>
        <v>1</v>
      </c>
    </row>
    <row r="119" spans="2:13" x14ac:dyDescent="0.25">
      <c r="B119" t="s">
        <v>185</v>
      </c>
      <c r="C119" t="s">
        <v>402</v>
      </c>
      <c r="D119" t="str">
        <f t="shared" si="2"/>
        <v>WideFlangeSolidColumnsW24x62</v>
      </c>
      <c r="E119" s="25">
        <v>73.5</v>
      </c>
      <c r="F119" s="25">
        <v>0.84399999999999997</v>
      </c>
      <c r="G119" s="25">
        <v>6.13</v>
      </c>
      <c r="H119" t="s">
        <v>129</v>
      </c>
      <c r="I119">
        <v>1</v>
      </c>
      <c r="K119" t="s">
        <v>403</v>
      </c>
      <c r="L119">
        <v>0.84399999999999997</v>
      </c>
      <c r="M119" t="b">
        <f t="shared" si="3"/>
        <v>1</v>
      </c>
    </row>
    <row r="120" spans="2:13" x14ac:dyDescent="0.25">
      <c r="B120" t="s">
        <v>185</v>
      </c>
      <c r="C120" t="s">
        <v>404</v>
      </c>
      <c r="D120" t="str">
        <f t="shared" si="2"/>
        <v>WideFlangeSolidColumnsW24x55</v>
      </c>
      <c r="E120" s="25">
        <v>73.400000000000006</v>
      </c>
      <c r="F120" s="25">
        <v>0.749</v>
      </c>
      <c r="G120" s="25">
        <v>6.12</v>
      </c>
      <c r="H120" t="s">
        <v>129</v>
      </c>
      <c r="I120">
        <v>1</v>
      </c>
      <c r="K120" t="s">
        <v>405</v>
      </c>
      <c r="L120">
        <v>0.749</v>
      </c>
      <c r="M120" t="b">
        <f t="shared" si="3"/>
        <v>1</v>
      </c>
    </row>
    <row r="121" spans="2:13" x14ac:dyDescent="0.25">
      <c r="B121" t="s">
        <v>185</v>
      </c>
      <c r="C121" t="s">
        <v>406</v>
      </c>
      <c r="D121" t="str">
        <f t="shared" si="2"/>
        <v>WideFlangeSolidColumnsW21x201</v>
      </c>
      <c r="E121" s="25">
        <v>93.1</v>
      </c>
      <c r="F121" s="25">
        <v>2.16</v>
      </c>
      <c r="G121" s="25">
        <v>7.76</v>
      </c>
      <c r="H121" t="s">
        <v>129</v>
      </c>
      <c r="I121">
        <v>1</v>
      </c>
      <c r="K121" t="s">
        <v>407</v>
      </c>
      <c r="L121">
        <v>2.16</v>
      </c>
      <c r="M121" t="b">
        <f t="shared" si="3"/>
        <v>1</v>
      </c>
    </row>
    <row r="122" spans="2:13" x14ac:dyDescent="0.25">
      <c r="B122" t="s">
        <v>185</v>
      </c>
      <c r="C122" t="s">
        <v>408</v>
      </c>
      <c r="D122" t="str">
        <f t="shared" si="2"/>
        <v>WideFlangeSolidColumnsW21x182</v>
      </c>
      <c r="E122" s="25">
        <v>92.5</v>
      </c>
      <c r="F122" s="25">
        <v>1.97</v>
      </c>
      <c r="G122" s="25">
        <v>7.71</v>
      </c>
      <c r="H122" t="s">
        <v>129</v>
      </c>
      <c r="I122">
        <v>1</v>
      </c>
      <c r="K122" t="s">
        <v>270</v>
      </c>
      <c r="L122">
        <v>1.97</v>
      </c>
      <c r="M122" t="b">
        <f t="shared" si="3"/>
        <v>1</v>
      </c>
    </row>
    <row r="123" spans="2:13" x14ac:dyDescent="0.25">
      <c r="B123" t="s">
        <v>185</v>
      </c>
      <c r="C123" t="s">
        <v>409</v>
      </c>
      <c r="D123" t="str">
        <f t="shared" si="2"/>
        <v>WideFlangeSolidColumnsW21x166</v>
      </c>
      <c r="E123" s="25">
        <v>91.9</v>
      </c>
      <c r="F123" s="25">
        <v>1.81</v>
      </c>
      <c r="G123" s="25">
        <v>7.66</v>
      </c>
      <c r="H123" t="s">
        <v>129</v>
      </c>
      <c r="I123">
        <v>1</v>
      </c>
      <c r="K123" t="s">
        <v>410</v>
      </c>
      <c r="L123">
        <v>1.81</v>
      </c>
      <c r="M123" t="b">
        <f t="shared" si="3"/>
        <v>1</v>
      </c>
    </row>
    <row r="124" spans="2:13" x14ac:dyDescent="0.25">
      <c r="B124" t="s">
        <v>185</v>
      </c>
      <c r="C124" t="s">
        <v>411</v>
      </c>
      <c r="D124" t="str">
        <f t="shared" si="2"/>
        <v>WideFlangeSolidColumnsW21x147</v>
      </c>
      <c r="E124" s="25">
        <v>91.2</v>
      </c>
      <c r="F124" s="25">
        <v>1.61</v>
      </c>
      <c r="G124" s="25">
        <v>7.6</v>
      </c>
      <c r="H124" t="s">
        <v>129</v>
      </c>
      <c r="I124">
        <v>1</v>
      </c>
      <c r="K124" t="s">
        <v>412</v>
      </c>
      <c r="L124">
        <v>1.61</v>
      </c>
      <c r="M124" t="b">
        <f t="shared" si="3"/>
        <v>1</v>
      </c>
    </row>
    <row r="125" spans="2:13" x14ac:dyDescent="0.25">
      <c r="B125" t="s">
        <v>185</v>
      </c>
      <c r="C125" t="s">
        <v>413</v>
      </c>
      <c r="D125" t="str">
        <f t="shared" si="2"/>
        <v>WideFlangeSolidColumnsW21x132</v>
      </c>
      <c r="E125" s="25">
        <v>90.9</v>
      </c>
      <c r="F125" s="25">
        <v>1.45</v>
      </c>
      <c r="G125" s="25">
        <v>7.58</v>
      </c>
      <c r="H125" t="s">
        <v>129</v>
      </c>
      <c r="I125">
        <v>1</v>
      </c>
      <c r="K125" t="s">
        <v>324</v>
      </c>
      <c r="L125">
        <v>1.45</v>
      </c>
      <c r="M125" t="b">
        <f t="shared" si="3"/>
        <v>1</v>
      </c>
    </row>
    <row r="126" spans="2:13" x14ac:dyDescent="0.25">
      <c r="B126" t="s">
        <v>185</v>
      </c>
      <c r="C126" t="s">
        <v>414</v>
      </c>
      <c r="D126" t="str">
        <f t="shared" si="2"/>
        <v>WideFlangeSolidColumnsW21x122</v>
      </c>
      <c r="E126" s="25">
        <v>90.3</v>
      </c>
      <c r="F126" s="25">
        <v>1.35</v>
      </c>
      <c r="G126" s="25">
        <v>7.53</v>
      </c>
      <c r="H126" t="s">
        <v>129</v>
      </c>
      <c r="I126">
        <v>1</v>
      </c>
      <c r="K126" t="s">
        <v>415</v>
      </c>
      <c r="L126">
        <v>1.35</v>
      </c>
      <c r="M126" t="b">
        <f t="shared" si="3"/>
        <v>1</v>
      </c>
    </row>
    <row r="127" spans="2:13" x14ac:dyDescent="0.25">
      <c r="B127" t="s">
        <v>185</v>
      </c>
      <c r="C127" t="s">
        <v>416</v>
      </c>
      <c r="D127" t="str">
        <f t="shared" si="2"/>
        <v>WideFlangeSolidColumnsW21x111</v>
      </c>
      <c r="E127" s="25">
        <v>89.7</v>
      </c>
      <c r="F127" s="25">
        <v>1.24</v>
      </c>
      <c r="G127" s="25">
        <v>7.48</v>
      </c>
      <c r="H127" t="s">
        <v>129</v>
      </c>
      <c r="I127">
        <v>1</v>
      </c>
      <c r="K127" t="s">
        <v>417</v>
      </c>
      <c r="L127">
        <v>1.24</v>
      </c>
      <c r="M127" t="b">
        <f t="shared" si="3"/>
        <v>1</v>
      </c>
    </row>
    <row r="128" spans="2:13" x14ac:dyDescent="0.25">
      <c r="B128" t="s">
        <v>185</v>
      </c>
      <c r="C128" t="s">
        <v>418</v>
      </c>
      <c r="D128" t="str">
        <f t="shared" si="2"/>
        <v>WideFlangeSolidColumnsW21x101</v>
      </c>
      <c r="E128" s="25">
        <v>89.7</v>
      </c>
      <c r="F128" s="25">
        <v>1.1299999999999999</v>
      </c>
      <c r="G128" s="25">
        <v>7.48</v>
      </c>
      <c r="H128" t="s">
        <v>129</v>
      </c>
      <c r="I128">
        <v>1</v>
      </c>
      <c r="K128" t="s">
        <v>419</v>
      </c>
      <c r="L128">
        <v>1.1299999999999999</v>
      </c>
      <c r="M128" t="b">
        <f t="shared" si="3"/>
        <v>1</v>
      </c>
    </row>
    <row r="129" spans="2:13" x14ac:dyDescent="0.25">
      <c r="B129" t="s">
        <v>185</v>
      </c>
      <c r="C129" t="s">
        <v>420</v>
      </c>
      <c r="D129" t="str">
        <f t="shared" si="2"/>
        <v>WideFlangeSolidColumnsW21x93</v>
      </c>
      <c r="E129" s="25">
        <v>74.8</v>
      </c>
      <c r="F129" s="25">
        <v>1.24</v>
      </c>
      <c r="G129" s="25">
        <v>6.23</v>
      </c>
      <c r="H129" t="s">
        <v>129</v>
      </c>
      <c r="I129">
        <v>1</v>
      </c>
      <c r="K129" t="s">
        <v>421</v>
      </c>
      <c r="L129">
        <v>1.24</v>
      </c>
      <c r="M129" t="b">
        <f t="shared" si="3"/>
        <v>1</v>
      </c>
    </row>
    <row r="130" spans="2:13" x14ac:dyDescent="0.25">
      <c r="B130" t="s">
        <v>185</v>
      </c>
      <c r="C130" t="s">
        <v>422</v>
      </c>
      <c r="D130" t="str">
        <f t="shared" si="2"/>
        <v>WideFlangeSolidColumnsW21x83</v>
      </c>
      <c r="E130" s="25">
        <v>74.2</v>
      </c>
      <c r="F130" s="25">
        <v>1.1200000000000001</v>
      </c>
      <c r="G130" s="25">
        <v>6.18</v>
      </c>
      <c r="H130" t="s">
        <v>129</v>
      </c>
      <c r="I130">
        <v>1</v>
      </c>
      <c r="K130" t="s">
        <v>423</v>
      </c>
      <c r="L130">
        <v>1.1200000000000001</v>
      </c>
      <c r="M130" t="b">
        <f t="shared" si="3"/>
        <v>1</v>
      </c>
    </row>
    <row r="131" spans="2:13" x14ac:dyDescent="0.25">
      <c r="B131" t="s">
        <v>185</v>
      </c>
      <c r="C131" t="s">
        <v>424</v>
      </c>
      <c r="D131" t="str">
        <f t="shared" si="2"/>
        <v>WideFlangeSolidColumnsW21x73</v>
      </c>
      <c r="E131" s="25">
        <v>73.8</v>
      </c>
      <c r="F131" s="25">
        <v>0.98899999999999999</v>
      </c>
      <c r="G131" s="25">
        <v>6.15</v>
      </c>
      <c r="H131" t="s">
        <v>129</v>
      </c>
      <c r="I131">
        <v>1</v>
      </c>
      <c r="K131" t="s">
        <v>425</v>
      </c>
      <c r="L131">
        <v>0.98899999999999999</v>
      </c>
      <c r="M131" t="b">
        <f t="shared" si="3"/>
        <v>1</v>
      </c>
    </row>
    <row r="132" spans="2:13" x14ac:dyDescent="0.25">
      <c r="B132" t="s">
        <v>185</v>
      </c>
      <c r="C132" t="s">
        <v>426</v>
      </c>
      <c r="D132" t="str">
        <f t="shared" si="2"/>
        <v>WideFlangeSolidColumnsW21x68</v>
      </c>
      <c r="E132" s="25">
        <v>73.400000000000006</v>
      </c>
      <c r="F132" s="25">
        <v>0.92600000000000005</v>
      </c>
      <c r="G132" s="25">
        <v>6.12</v>
      </c>
      <c r="H132" t="s">
        <v>129</v>
      </c>
      <c r="I132">
        <v>1</v>
      </c>
      <c r="K132" t="s">
        <v>401</v>
      </c>
      <c r="L132">
        <v>0.92600000000000005</v>
      </c>
      <c r="M132" t="b">
        <f t="shared" si="3"/>
        <v>1</v>
      </c>
    </row>
    <row r="133" spans="2:13" x14ac:dyDescent="0.25">
      <c r="B133" t="s">
        <v>185</v>
      </c>
      <c r="C133" t="s">
        <v>427</v>
      </c>
      <c r="D133" t="str">
        <f t="shared" si="2"/>
        <v>WideFlangeSolidColumnsW21x62</v>
      </c>
      <c r="E133" s="25">
        <v>73.3</v>
      </c>
      <c r="F133" s="25">
        <v>0.84599999999999997</v>
      </c>
      <c r="G133" s="25">
        <v>6.11</v>
      </c>
      <c r="H133" t="s">
        <v>129</v>
      </c>
      <c r="I133">
        <v>1</v>
      </c>
      <c r="K133" t="s">
        <v>428</v>
      </c>
      <c r="L133">
        <v>0.84599999999999997</v>
      </c>
      <c r="M133" t="b">
        <f t="shared" si="3"/>
        <v>1</v>
      </c>
    </row>
    <row r="134" spans="2:13" x14ac:dyDescent="0.25">
      <c r="B134" t="s">
        <v>185</v>
      </c>
      <c r="C134" t="s">
        <v>429</v>
      </c>
      <c r="D134" t="str">
        <f t="shared" si="2"/>
        <v>WideFlangeSolidColumnsW21x55</v>
      </c>
      <c r="E134" s="25">
        <v>72.599999999999994</v>
      </c>
      <c r="F134" s="25">
        <v>0.75800000000000001</v>
      </c>
      <c r="G134" s="25">
        <v>6.05</v>
      </c>
      <c r="H134" t="s">
        <v>129</v>
      </c>
      <c r="I134">
        <v>1</v>
      </c>
      <c r="K134" t="s">
        <v>405</v>
      </c>
      <c r="L134">
        <v>0.75800000000000001</v>
      </c>
      <c r="M134" t="b">
        <f t="shared" si="3"/>
        <v>1</v>
      </c>
    </row>
    <row r="135" spans="2:13" x14ac:dyDescent="0.25">
      <c r="B135" t="s">
        <v>185</v>
      </c>
      <c r="C135" t="s">
        <v>430</v>
      </c>
      <c r="D135" t="str">
        <f t="shared" si="2"/>
        <v>WideFlangeSolidColumnsW21x48</v>
      </c>
      <c r="E135" s="25">
        <v>72.099999999999994</v>
      </c>
      <c r="F135" s="25">
        <v>0.66600000000000004</v>
      </c>
      <c r="G135" s="25">
        <v>6.01</v>
      </c>
      <c r="H135" t="s">
        <v>129</v>
      </c>
      <c r="I135">
        <v>1</v>
      </c>
      <c r="K135" t="s">
        <v>431</v>
      </c>
      <c r="L135">
        <v>0.66600000000000004</v>
      </c>
      <c r="M135" t="b">
        <f t="shared" si="3"/>
        <v>1</v>
      </c>
    </row>
    <row r="136" spans="2:13" x14ac:dyDescent="0.25">
      <c r="B136" t="s">
        <v>185</v>
      </c>
      <c r="C136" t="s">
        <v>432</v>
      </c>
      <c r="D136" t="str">
        <f t="shared" ref="D136:D199" si="4">SUBSTITUTE(B136&amp;C136," ","")</f>
        <v>WideFlangeSolidColumnsW21x57</v>
      </c>
      <c r="E136" s="25">
        <v>66.5</v>
      </c>
      <c r="F136" s="25">
        <v>0.85699999999999998</v>
      </c>
      <c r="G136" s="25">
        <v>5.54</v>
      </c>
      <c r="H136" t="s">
        <v>129</v>
      </c>
      <c r="I136">
        <v>1</v>
      </c>
      <c r="K136" t="s">
        <v>433</v>
      </c>
      <c r="L136">
        <v>0.85699999999999998</v>
      </c>
      <c r="M136" t="b">
        <f t="shared" ref="M136:M199" si="5">EXACT(F136,L136)</f>
        <v>1</v>
      </c>
    </row>
    <row r="137" spans="2:13" x14ac:dyDescent="0.25">
      <c r="B137" t="s">
        <v>185</v>
      </c>
      <c r="C137" t="s">
        <v>434</v>
      </c>
      <c r="D137" t="str">
        <f t="shared" si="4"/>
        <v>WideFlangeSolidColumnsW21x50</v>
      </c>
      <c r="E137" s="25">
        <v>66.3</v>
      </c>
      <c r="F137" s="25">
        <v>0.754</v>
      </c>
      <c r="G137" s="25">
        <v>5.53</v>
      </c>
      <c r="H137" t="s">
        <v>129</v>
      </c>
      <c r="I137">
        <v>1</v>
      </c>
      <c r="K137" t="s">
        <v>435</v>
      </c>
      <c r="L137">
        <v>0.754</v>
      </c>
      <c r="M137" t="b">
        <f t="shared" si="5"/>
        <v>1</v>
      </c>
    </row>
    <row r="138" spans="2:13" x14ac:dyDescent="0.25">
      <c r="B138" t="s">
        <v>185</v>
      </c>
      <c r="C138" t="s">
        <v>436</v>
      </c>
      <c r="D138" t="str">
        <f t="shared" si="4"/>
        <v>WideFlangeSolidColumnsW21x44</v>
      </c>
      <c r="E138" s="25">
        <v>65.5</v>
      </c>
      <c r="F138" s="25">
        <v>0.67200000000000004</v>
      </c>
      <c r="G138" s="25">
        <v>5.46</v>
      </c>
      <c r="H138" t="s">
        <v>129</v>
      </c>
      <c r="I138">
        <v>1</v>
      </c>
      <c r="K138" t="s">
        <v>437</v>
      </c>
      <c r="L138">
        <v>0.67200000000000004</v>
      </c>
      <c r="M138" t="b">
        <f t="shared" si="5"/>
        <v>1</v>
      </c>
    </row>
    <row r="139" spans="2:13" x14ac:dyDescent="0.25">
      <c r="B139" t="s">
        <v>185</v>
      </c>
      <c r="C139" t="s">
        <v>438</v>
      </c>
      <c r="D139" t="str">
        <f t="shared" si="4"/>
        <v>WideFlangeSolidColumnsW18x175</v>
      </c>
      <c r="E139" s="25">
        <v>82.5</v>
      </c>
      <c r="F139" s="25">
        <v>2.12</v>
      </c>
      <c r="G139" s="25">
        <v>6.88</v>
      </c>
      <c r="H139" t="s">
        <v>129</v>
      </c>
      <c r="I139">
        <v>1</v>
      </c>
      <c r="K139" t="s">
        <v>439</v>
      </c>
      <c r="L139">
        <v>2.12</v>
      </c>
      <c r="M139" t="b">
        <f t="shared" si="5"/>
        <v>1</v>
      </c>
    </row>
    <row r="140" spans="2:13" x14ac:dyDescent="0.25">
      <c r="B140" t="s">
        <v>185</v>
      </c>
      <c r="C140" t="s">
        <v>440</v>
      </c>
      <c r="D140" t="str">
        <f t="shared" si="4"/>
        <v>WideFlangeSolidColumnsW18x158</v>
      </c>
      <c r="E140" s="25">
        <v>81.8</v>
      </c>
      <c r="F140" s="25">
        <v>1.93</v>
      </c>
      <c r="G140" s="25">
        <v>6.82</v>
      </c>
      <c r="H140" t="s">
        <v>129</v>
      </c>
      <c r="I140">
        <v>1</v>
      </c>
      <c r="K140" t="s">
        <v>441</v>
      </c>
      <c r="L140">
        <v>1.93</v>
      </c>
      <c r="M140" t="b">
        <f t="shared" si="5"/>
        <v>1</v>
      </c>
    </row>
    <row r="141" spans="2:13" x14ac:dyDescent="0.25">
      <c r="B141" t="s">
        <v>185</v>
      </c>
      <c r="C141" t="s">
        <v>442</v>
      </c>
      <c r="D141" t="str">
        <f t="shared" si="4"/>
        <v>WideFlangeSolidColumnsW18x143</v>
      </c>
      <c r="E141" s="25">
        <v>81</v>
      </c>
      <c r="F141" s="25">
        <v>1.77</v>
      </c>
      <c r="G141" s="25">
        <v>6.75</v>
      </c>
      <c r="H141" t="s">
        <v>129</v>
      </c>
      <c r="I141">
        <v>1</v>
      </c>
      <c r="K141" t="s">
        <v>443</v>
      </c>
      <c r="L141">
        <v>1.77</v>
      </c>
      <c r="M141" t="b">
        <f t="shared" si="5"/>
        <v>1</v>
      </c>
    </row>
    <row r="142" spans="2:13" x14ac:dyDescent="0.25">
      <c r="B142" t="s">
        <v>185</v>
      </c>
      <c r="C142" t="s">
        <v>444</v>
      </c>
      <c r="D142" t="str">
        <f t="shared" si="4"/>
        <v>WideFlangeSolidColumnsW18x130</v>
      </c>
      <c r="E142" s="25">
        <v>80.5</v>
      </c>
      <c r="F142" s="25">
        <v>1.61</v>
      </c>
      <c r="G142" s="25">
        <v>6.71</v>
      </c>
      <c r="H142" t="s">
        <v>129</v>
      </c>
      <c r="I142">
        <v>1</v>
      </c>
      <c r="K142" t="s">
        <v>302</v>
      </c>
      <c r="L142">
        <v>1.61</v>
      </c>
      <c r="M142" t="b">
        <f t="shared" si="5"/>
        <v>1</v>
      </c>
    </row>
    <row r="143" spans="2:13" x14ac:dyDescent="0.25">
      <c r="B143" t="s">
        <v>185</v>
      </c>
      <c r="C143" t="s">
        <v>445</v>
      </c>
      <c r="D143" t="str">
        <f t="shared" si="4"/>
        <v>WideFlangeSolidColumnsW18x119</v>
      </c>
      <c r="E143" s="25">
        <v>80.5</v>
      </c>
      <c r="F143" s="25">
        <v>1.48</v>
      </c>
      <c r="G143" s="25">
        <v>6.71</v>
      </c>
      <c r="H143" t="s">
        <v>129</v>
      </c>
      <c r="I143">
        <v>1</v>
      </c>
      <c r="K143" t="s">
        <v>446</v>
      </c>
      <c r="L143">
        <v>1.48</v>
      </c>
      <c r="M143" t="b">
        <f t="shared" si="5"/>
        <v>1</v>
      </c>
    </row>
    <row r="144" spans="2:13" x14ac:dyDescent="0.25">
      <c r="B144" t="s">
        <v>185</v>
      </c>
      <c r="C144" t="s">
        <v>447</v>
      </c>
      <c r="D144" t="str">
        <f t="shared" si="4"/>
        <v>WideFlangeSolidColumnsW18x106</v>
      </c>
      <c r="E144" s="25">
        <v>79.8</v>
      </c>
      <c r="F144" s="25">
        <v>1.33</v>
      </c>
      <c r="G144" s="25">
        <v>6.65</v>
      </c>
      <c r="H144" t="s">
        <v>129</v>
      </c>
      <c r="I144">
        <v>1</v>
      </c>
      <c r="K144" t="s">
        <v>448</v>
      </c>
      <c r="L144">
        <v>1.33</v>
      </c>
      <c r="M144" t="b">
        <f t="shared" si="5"/>
        <v>1</v>
      </c>
    </row>
    <row r="145" spans="2:13" x14ac:dyDescent="0.25">
      <c r="B145" t="s">
        <v>185</v>
      </c>
      <c r="C145" t="s">
        <v>449</v>
      </c>
      <c r="D145" t="str">
        <f t="shared" si="4"/>
        <v>WideFlangeSolidColumnsW18x97</v>
      </c>
      <c r="E145" s="25">
        <v>79.2</v>
      </c>
      <c r="F145" s="25">
        <v>1.22</v>
      </c>
      <c r="G145" s="25">
        <v>6.6</v>
      </c>
      <c r="H145" t="s">
        <v>129</v>
      </c>
      <c r="I145">
        <v>1</v>
      </c>
      <c r="K145" t="s">
        <v>450</v>
      </c>
      <c r="L145">
        <v>1.22</v>
      </c>
      <c r="M145" t="b">
        <f t="shared" si="5"/>
        <v>1</v>
      </c>
    </row>
    <row r="146" spans="2:13" x14ac:dyDescent="0.25">
      <c r="B146" t="s">
        <v>185</v>
      </c>
      <c r="C146" t="s">
        <v>451</v>
      </c>
      <c r="D146" t="str">
        <f t="shared" si="4"/>
        <v>WideFlangeSolidColumnsW18x86</v>
      </c>
      <c r="E146" s="25">
        <v>78.900000000000006</v>
      </c>
      <c r="F146" s="25">
        <v>1.0900000000000001</v>
      </c>
      <c r="G146" s="25">
        <v>6.58</v>
      </c>
      <c r="H146" t="s">
        <v>129</v>
      </c>
      <c r="I146">
        <v>1</v>
      </c>
      <c r="K146" t="s">
        <v>452</v>
      </c>
      <c r="L146">
        <v>1.0900000000000001</v>
      </c>
      <c r="M146" t="b">
        <f t="shared" si="5"/>
        <v>1</v>
      </c>
    </row>
    <row r="147" spans="2:13" x14ac:dyDescent="0.25">
      <c r="B147" t="s">
        <v>185</v>
      </c>
      <c r="C147" t="s">
        <v>453</v>
      </c>
      <c r="D147" t="str">
        <f t="shared" si="4"/>
        <v>WideFlangeSolidColumnsW18x76</v>
      </c>
      <c r="E147" s="25">
        <v>78.3</v>
      </c>
      <c r="F147" s="25">
        <v>0.97099999999999997</v>
      </c>
      <c r="G147" s="25">
        <v>6.53</v>
      </c>
      <c r="H147" t="s">
        <v>129</v>
      </c>
      <c r="I147">
        <v>1</v>
      </c>
      <c r="K147" t="s">
        <v>399</v>
      </c>
      <c r="L147">
        <v>0.97099999999999997</v>
      </c>
      <c r="M147" t="b">
        <f t="shared" si="5"/>
        <v>1</v>
      </c>
    </row>
    <row r="148" spans="2:13" x14ac:dyDescent="0.25">
      <c r="B148" t="s">
        <v>185</v>
      </c>
      <c r="C148" t="s">
        <v>454</v>
      </c>
      <c r="D148" t="str">
        <f t="shared" si="4"/>
        <v>WideFlangeSolidColumnsW18x71</v>
      </c>
      <c r="E148" s="25">
        <v>65.599999999999994</v>
      </c>
      <c r="F148" s="25">
        <v>1.08</v>
      </c>
      <c r="G148" s="25">
        <v>5.47</v>
      </c>
      <c r="H148" t="s">
        <v>129</v>
      </c>
      <c r="I148">
        <v>1</v>
      </c>
      <c r="K148" t="s">
        <v>455</v>
      </c>
      <c r="L148">
        <v>1.08</v>
      </c>
      <c r="M148" t="b">
        <f t="shared" si="5"/>
        <v>1</v>
      </c>
    </row>
    <row r="149" spans="2:13" x14ac:dyDescent="0.25">
      <c r="B149" t="s">
        <v>185</v>
      </c>
      <c r="C149" t="s">
        <v>456</v>
      </c>
      <c r="D149" t="str">
        <f t="shared" si="4"/>
        <v>WideFlangeSolidColumnsW18x65</v>
      </c>
      <c r="E149" s="25">
        <v>65.2</v>
      </c>
      <c r="F149" s="25">
        <v>0.997</v>
      </c>
      <c r="G149" s="25">
        <v>5.43</v>
      </c>
      <c r="H149" t="s">
        <v>129</v>
      </c>
      <c r="I149">
        <v>1</v>
      </c>
      <c r="K149" t="s">
        <v>457</v>
      </c>
      <c r="L149">
        <v>0.997</v>
      </c>
      <c r="M149" t="b">
        <f t="shared" si="5"/>
        <v>1</v>
      </c>
    </row>
    <row r="150" spans="2:13" x14ac:dyDescent="0.25">
      <c r="B150" t="s">
        <v>185</v>
      </c>
      <c r="C150" t="s">
        <v>458</v>
      </c>
      <c r="D150" t="str">
        <f t="shared" si="4"/>
        <v>WideFlangeSolidColumnsW18x60</v>
      </c>
      <c r="E150" s="25">
        <v>65</v>
      </c>
      <c r="F150" s="25">
        <v>0.92300000000000004</v>
      </c>
      <c r="G150" s="25">
        <v>5.42</v>
      </c>
      <c r="H150" t="s">
        <v>129</v>
      </c>
      <c r="I150">
        <v>1</v>
      </c>
      <c r="K150" t="s">
        <v>459</v>
      </c>
      <c r="L150">
        <v>0.92300000000000004</v>
      </c>
      <c r="M150" t="b">
        <f t="shared" si="5"/>
        <v>1</v>
      </c>
    </row>
    <row r="151" spans="2:13" x14ac:dyDescent="0.25">
      <c r="B151" t="s">
        <v>185</v>
      </c>
      <c r="C151" t="s">
        <v>460</v>
      </c>
      <c r="D151" t="str">
        <f t="shared" si="4"/>
        <v>WideFlangeSolidColumnsW18x55</v>
      </c>
      <c r="E151" s="25">
        <v>64.7</v>
      </c>
      <c r="F151" s="25">
        <v>0.85</v>
      </c>
      <c r="G151" s="25">
        <v>5.39</v>
      </c>
      <c r="H151" t="s">
        <v>129</v>
      </c>
      <c r="I151">
        <v>1</v>
      </c>
      <c r="K151" t="s">
        <v>405</v>
      </c>
      <c r="L151">
        <v>0.85</v>
      </c>
      <c r="M151" t="b">
        <f t="shared" si="5"/>
        <v>1</v>
      </c>
    </row>
    <row r="152" spans="2:13" x14ac:dyDescent="0.25">
      <c r="B152" t="s">
        <v>185</v>
      </c>
      <c r="C152" t="s">
        <v>461</v>
      </c>
      <c r="D152" t="str">
        <f t="shared" si="4"/>
        <v>WideFlangeSolidColumnsW18x50</v>
      </c>
      <c r="E152" s="25">
        <v>64.3</v>
      </c>
      <c r="F152" s="25">
        <v>0.77800000000000002</v>
      </c>
      <c r="G152" s="25">
        <v>5.36</v>
      </c>
      <c r="H152" t="s">
        <v>129</v>
      </c>
      <c r="I152">
        <v>1</v>
      </c>
      <c r="K152" t="s">
        <v>435</v>
      </c>
      <c r="L152">
        <v>0.77800000000000002</v>
      </c>
      <c r="M152" t="b">
        <f t="shared" si="5"/>
        <v>1</v>
      </c>
    </row>
    <row r="153" spans="2:13" x14ac:dyDescent="0.25">
      <c r="B153" t="s">
        <v>185</v>
      </c>
      <c r="C153" t="s">
        <v>462</v>
      </c>
      <c r="D153" t="str">
        <f t="shared" si="4"/>
        <v>WideFlangeSolidColumnsW18x46</v>
      </c>
      <c r="E153" s="25">
        <v>58.5</v>
      </c>
      <c r="F153" s="25">
        <v>0.78600000000000003</v>
      </c>
      <c r="G153" s="25">
        <v>4.88</v>
      </c>
      <c r="H153" t="s">
        <v>129</v>
      </c>
      <c r="I153">
        <v>1</v>
      </c>
      <c r="K153" t="s">
        <v>463</v>
      </c>
      <c r="L153">
        <v>0.78600000000000003</v>
      </c>
      <c r="M153" t="b">
        <f t="shared" si="5"/>
        <v>1</v>
      </c>
    </row>
    <row r="154" spans="2:13" x14ac:dyDescent="0.25">
      <c r="B154" t="s">
        <v>185</v>
      </c>
      <c r="C154" t="s">
        <v>464</v>
      </c>
      <c r="D154" t="str">
        <f t="shared" si="4"/>
        <v>WideFlangeSolidColumnsW18x40</v>
      </c>
      <c r="E154" s="25">
        <v>58.1</v>
      </c>
      <c r="F154" s="25">
        <v>0.68799999999999994</v>
      </c>
      <c r="G154" s="25">
        <v>4.84</v>
      </c>
      <c r="H154" t="s">
        <v>129</v>
      </c>
      <c r="I154">
        <v>1</v>
      </c>
      <c r="K154" t="s">
        <v>465</v>
      </c>
      <c r="L154">
        <v>0.68799999999999994</v>
      </c>
      <c r="M154" t="b">
        <f t="shared" si="5"/>
        <v>1</v>
      </c>
    </row>
    <row r="155" spans="2:13" x14ac:dyDescent="0.25">
      <c r="B155" t="s">
        <v>185</v>
      </c>
      <c r="C155" t="s">
        <v>466</v>
      </c>
      <c r="D155" t="str">
        <f t="shared" si="4"/>
        <v>WideFlangeSolidColumnsW18x35</v>
      </c>
      <c r="E155" s="25">
        <v>58.1</v>
      </c>
      <c r="F155" s="25">
        <v>0.60199999999999998</v>
      </c>
      <c r="G155" s="25">
        <v>4.84</v>
      </c>
      <c r="H155" t="s">
        <v>129</v>
      </c>
      <c r="I155">
        <v>1</v>
      </c>
      <c r="K155" t="s">
        <v>467</v>
      </c>
      <c r="L155">
        <v>0.60199999999999998</v>
      </c>
      <c r="M155" t="b">
        <f t="shared" si="5"/>
        <v>1</v>
      </c>
    </row>
    <row r="156" spans="2:13" x14ac:dyDescent="0.25">
      <c r="B156" t="s">
        <v>185</v>
      </c>
      <c r="C156" t="s">
        <v>468</v>
      </c>
      <c r="D156" t="str">
        <f t="shared" si="4"/>
        <v>WideFlangeSolidColumnsW16x100</v>
      </c>
      <c r="E156" s="25">
        <v>73.099999999999994</v>
      </c>
      <c r="F156" s="25">
        <v>1.37</v>
      </c>
      <c r="G156" s="25">
        <v>6.09</v>
      </c>
      <c r="H156" t="s">
        <v>129</v>
      </c>
      <c r="I156">
        <v>1</v>
      </c>
      <c r="K156" t="s">
        <v>469</v>
      </c>
      <c r="L156">
        <v>1.37</v>
      </c>
      <c r="M156" t="b">
        <f t="shared" si="5"/>
        <v>1</v>
      </c>
    </row>
    <row r="157" spans="2:13" x14ac:dyDescent="0.25">
      <c r="B157" t="s">
        <v>185</v>
      </c>
      <c r="C157" t="s">
        <v>470</v>
      </c>
      <c r="D157" t="str">
        <f t="shared" si="4"/>
        <v>WideFlangeSolidColumnsW16x89</v>
      </c>
      <c r="E157" s="25">
        <v>72.8</v>
      </c>
      <c r="F157" s="25">
        <v>1.22</v>
      </c>
      <c r="G157" s="25">
        <v>6.07</v>
      </c>
      <c r="H157" t="s">
        <v>129</v>
      </c>
      <c r="I157">
        <v>1</v>
      </c>
      <c r="K157" t="s">
        <v>471</v>
      </c>
      <c r="L157">
        <v>1.22</v>
      </c>
      <c r="M157" t="b">
        <f t="shared" si="5"/>
        <v>1</v>
      </c>
    </row>
    <row r="158" spans="2:13" x14ac:dyDescent="0.25">
      <c r="B158" t="s">
        <v>185</v>
      </c>
      <c r="C158" t="s">
        <v>472</v>
      </c>
      <c r="D158" t="str">
        <f t="shared" si="4"/>
        <v>WideFlangeSolidColumnsW16x77</v>
      </c>
      <c r="E158" s="25">
        <v>71.900000000000006</v>
      </c>
      <c r="F158" s="25">
        <v>1.07</v>
      </c>
      <c r="G158" s="25">
        <v>5.99</v>
      </c>
      <c r="H158" t="s">
        <v>129</v>
      </c>
      <c r="I158">
        <v>1</v>
      </c>
      <c r="K158" t="s">
        <v>473</v>
      </c>
      <c r="L158">
        <v>1.07</v>
      </c>
      <c r="M158" t="b">
        <f t="shared" si="5"/>
        <v>1</v>
      </c>
    </row>
    <row r="159" spans="2:13" x14ac:dyDescent="0.25">
      <c r="B159" t="s">
        <v>185</v>
      </c>
      <c r="C159" t="s">
        <v>474</v>
      </c>
      <c r="D159" t="str">
        <f t="shared" si="4"/>
        <v>WideFlangeSolidColumnsW16x67</v>
      </c>
      <c r="E159" s="25">
        <v>71.599999999999994</v>
      </c>
      <c r="F159" s="25">
        <v>0.93600000000000005</v>
      </c>
      <c r="G159" s="25">
        <v>5.97</v>
      </c>
      <c r="H159" t="s">
        <v>129</v>
      </c>
      <c r="I159">
        <v>1</v>
      </c>
      <c r="K159" t="s">
        <v>475</v>
      </c>
      <c r="L159">
        <v>0.93600000000000005</v>
      </c>
      <c r="M159" t="b">
        <f t="shared" si="5"/>
        <v>1</v>
      </c>
    </row>
    <row r="160" spans="2:13" x14ac:dyDescent="0.25">
      <c r="B160" t="s">
        <v>185</v>
      </c>
      <c r="C160" t="s">
        <v>476</v>
      </c>
      <c r="D160" t="str">
        <f t="shared" si="4"/>
        <v>WideFlangeSolidColumnsW16x57</v>
      </c>
      <c r="E160" s="25">
        <v>59.2</v>
      </c>
      <c r="F160" s="25">
        <v>0.96299999999999997</v>
      </c>
      <c r="G160" s="25">
        <v>4.93</v>
      </c>
      <c r="H160" t="s">
        <v>129</v>
      </c>
      <c r="I160">
        <v>1</v>
      </c>
      <c r="K160" t="s">
        <v>477</v>
      </c>
      <c r="L160">
        <v>0.96299999999999997</v>
      </c>
      <c r="M160" t="b">
        <f t="shared" si="5"/>
        <v>1</v>
      </c>
    </row>
    <row r="161" spans="2:13" x14ac:dyDescent="0.25">
      <c r="B161" t="s">
        <v>185</v>
      </c>
      <c r="C161" t="s">
        <v>478</v>
      </c>
      <c r="D161" t="str">
        <f t="shared" si="4"/>
        <v>WideFlangeSolidColumnsW16x50</v>
      </c>
      <c r="E161" s="25">
        <v>59.1</v>
      </c>
      <c r="F161" s="25">
        <v>0.84599999999999997</v>
      </c>
      <c r="G161" s="25">
        <v>4.93</v>
      </c>
      <c r="H161" t="s">
        <v>129</v>
      </c>
      <c r="I161">
        <v>1</v>
      </c>
      <c r="K161" t="s">
        <v>435</v>
      </c>
      <c r="L161">
        <v>0.84599999999999997</v>
      </c>
      <c r="M161" t="b">
        <f t="shared" si="5"/>
        <v>1</v>
      </c>
    </row>
    <row r="162" spans="2:13" x14ac:dyDescent="0.25">
      <c r="B162" t="s">
        <v>185</v>
      </c>
      <c r="C162" t="s">
        <v>479</v>
      </c>
      <c r="D162" t="str">
        <f t="shared" si="4"/>
        <v>WideFlangeSolidColumnsW16x45</v>
      </c>
      <c r="E162" s="25">
        <v>58.7</v>
      </c>
      <c r="F162" s="25">
        <v>0.76700000000000002</v>
      </c>
      <c r="G162" s="25">
        <v>4.8899999999999997</v>
      </c>
      <c r="H162" t="s">
        <v>129</v>
      </c>
      <c r="I162">
        <v>1</v>
      </c>
      <c r="K162" t="s">
        <v>480</v>
      </c>
      <c r="L162">
        <v>0.76700000000000002</v>
      </c>
      <c r="M162" t="b">
        <f t="shared" si="5"/>
        <v>1</v>
      </c>
    </row>
    <row r="163" spans="2:13" x14ac:dyDescent="0.25">
      <c r="B163" t="s">
        <v>185</v>
      </c>
      <c r="C163" t="s">
        <v>481</v>
      </c>
      <c r="D163" t="str">
        <f t="shared" si="4"/>
        <v>WideFlangeSolidColumnsW16x40</v>
      </c>
      <c r="E163" s="25">
        <v>58.3</v>
      </c>
      <c r="F163" s="25">
        <v>0.68600000000000005</v>
      </c>
      <c r="G163" s="25">
        <v>4.8600000000000003</v>
      </c>
      <c r="H163" t="s">
        <v>129</v>
      </c>
      <c r="I163">
        <v>1</v>
      </c>
      <c r="K163" t="s">
        <v>465</v>
      </c>
      <c r="L163">
        <v>0.68600000000000005</v>
      </c>
      <c r="M163" t="b">
        <f t="shared" si="5"/>
        <v>1</v>
      </c>
    </row>
    <row r="164" spans="2:13" x14ac:dyDescent="0.25">
      <c r="B164" t="s">
        <v>185</v>
      </c>
      <c r="C164" t="s">
        <v>482</v>
      </c>
      <c r="D164" t="str">
        <f t="shared" si="4"/>
        <v>WideFlangeSolidColumnsW16x36</v>
      </c>
      <c r="E164" s="25">
        <v>58.3</v>
      </c>
      <c r="F164" s="25">
        <v>0.61699999999999999</v>
      </c>
      <c r="G164" s="25">
        <v>4.8600000000000003</v>
      </c>
      <c r="H164" t="s">
        <v>129</v>
      </c>
      <c r="I164">
        <v>1</v>
      </c>
      <c r="K164" t="s">
        <v>483</v>
      </c>
      <c r="L164">
        <v>0.61699999999999999</v>
      </c>
      <c r="M164" t="b">
        <f t="shared" si="5"/>
        <v>1</v>
      </c>
    </row>
    <row r="165" spans="2:13" x14ac:dyDescent="0.25">
      <c r="B165" t="s">
        <v>185</v>
      </c>
      <c r="C165" t="s">
        <v>484</v>
      </c>
      <c r="D165" t="str">
        <f t="shared" si="4"/>
        <v>WideFlangeSolidColumnsW16x31</v>
      </c>
      <c r="E165" s="25">
        <v>52.4</v>
      </c>
      <c r="F165" s="25">
        <v>0.59199999999999997</v>
      </c>
      <c r="G165" s="25">
        <v>4.37</v>
      </c>
      <c r="H165" t="s">
        <v>129</v>
      </c>
      <c r="I165">
        <v>1</v>
      </c>
      <c r="K165" t="s">
        <v>485</v>
      </c>
      <c r="L165">
        <v>0.59199999999999997</v>
      </c>
      <c r="M165" t="b">
        <f t="shared" si="5"/>
        <v>1</v>
      </c>
    </row>
    <row r="166" spans="2:13" x14ac:dyDescent="0.25">
      <c r="B166" t="s">
        <v>185</v>
      </c>
      <c r="C166" t="s">
        <v>486</v>
      </c>
      <c r="D166" t="str">
        <f t="shared" si="4"/>
        <v>WideFlangeSolidColumnsW16x26</v>
      </c>
      <c r="E166" s="25">
        <v>52.1</v>
      </c>
      <c r="F166" s="25">
        <v>0.499</v>
      </c>
      <c r="G166" s="25">
        <v>4.34</v>
      </c>
      <c r="H166" t="s">
        <v>129</v>
      </c>
      <c r="I166">
        <v>1</v>
      </c>
      <c r="K166" t="s">
        <v>487</v>
      </c>
      <c r="L166">
        <v>0.499</v>
      </c>
      <c r="M166" t="b">
        <f t="shared" si="5"/>
        <v>1</v>
      </c>
    </row>
    <row r="167" spans="2:13" x14ac:dyDescent="0.25">
      <c r="B167" t="s">
        <v>185</v>
      </c>
      <c r="C167" t="s">
        <v>488</v>
      </c>
      <c r="D167" t="str">
        <f t="shared" si="4"/>
        <v>WideFlangeSolidColumnsW14x808</v>
      </c>
      <c r="E167" s="25">
        <v>111</v>
      </c>
      <c r="F167" s="25">
        <v>7.28</v>
      </c>
      <c r="G167" s="25">
        <v>9.25</v>
      </c>
      <c r="H167" t="s">
        <v>129</v>
      </c>
      <c r="I167">
        <v>1</v>
      </c>
      <c r="K167" t="s">
        <v>489</v>
      </c>
      <c r="L167">
        <v>7.28</v>
      </c>
      <c r="M167" t="b">
        <f t="shared" si="5"/>
        <v>1</v>
      </c>
    </row>
    <row r="168" spans="2:13" x14ac:dyDescent="0.25">
      <c r="B168" t="s">
        <v>185</v>
      </c>
      <c r="C168" t="s">
        <v>490</v>
      </c>
      <c r="D168" t="str">
        <f t="shared" si="4"/>
        <v>WideFlangeSolidColumnsW14x730</v>
      </c>
      <c r="E168" s="25">
        <v>108</v>
      </c>
      <c r="F168" s="25">
        <v>6.76</v>
      </c>
      <c r="G168" s="25">
        <v>9</v>
      </c>
      <c r="H168" t="s">
        <v>129</v>
      </c>
      <c r="I168">
        <v>1</v>
      </c>
      <c r="K168" t="s">
        <v>491</v>
      </c>
      <c r="L168">
        <v>6.76</v>
      </c>
      <c r="M168" t="b">
        <f t="shared" si="5"/>
        <v>1</v>
      </c>
    </row>
    <row r="169" spans="2:13" x14ac:dyDescent="0.25">
      <c r="B169" t="s">
        <v>185</v>
      </c>
      <c r="C169" t="s">
        <v>492</v>
      </c>
      <c r="D169" t="str">
        <f t="shared" si="4"/>
        <v>WideFlangeSolidColumnsW14x665</v>
      </c>
      <c r="E169" s="25">
        <v>107</v>
      </c>
      <c r="F169" s="25">
        <v>6.21</v>
      </c>
      <c r="G169" s="25">
        <v>8.92</v>
      </c>
      <c r="H169" t="s">
        <v>129</v>
      </c>
      <c r="I169">
        <v>1</v>
      </c>
      <c r="K169" t="s">
        <v>493</v>
      </c>
      <c r="L169">
        <v>6.21</v>
      </c>
      <c r="M169" t="b">
        <f t="shared" si="5"/>
        <v>1</v>
      </c>
    </row>
    <row r="170" spans="2:13" x14ac:dyDescent="0.25">
      <c r="B170" t="s">
        <v>185</v>
      </c>
      <c r="C170" t="s">
        <v>494</v>
      </c>
      <c r="D170" t="str">
        <f t="shared" si="4"/>
        <v>WideFlangeSolidColumnsW14x605</v>
      </c>
      <c r="E170" s="25">
        <v>104</v>
      </c>
      <c r="F170" s="25">
        <v>5.82</v>
      </c>
      <c r="G170" s="25">
        <v>8.67</v>
      </c>
      <c r="H170" t="s">
        <v>129</v>
      </c>
      <c r="I170">
        <v>1</v>
      </c>
      <c r="K170" t="s">
        <v>495</v>
      </c>
      <c r="L170">
        <v>5.82</v>
      </c>
      <c r="M170" t="b">
        <f t="shared" si="5"/>
        <v>1</v>
      </c>
    </row>
    <row r="171" spans="2:13" x14ac:dyDescent="0.25">
      <c r="B171" t="s">
        <v>185</v>
      </c>
      <c r="C171" t="s">
        <v>496</v>
      </c>
      <c r="D171" t="str">
        <f t="shared" si="4"/>
        <v>WideFlangeSolidColumnsW14x550</v>
      </c>
      <c r="E171" s="25">
        <v>103</v>
      </c>
      <c r="F171" s="25">
        <v>5.34</v>
      </c>
      <c r="G171" s="25">
        <v>8.58</v>
      </c>
      <c r="H171" t="s">
        <v>129</v>
      </c>
      <c r="I171">
        <v>1</v>
      </c>
      <c r="K171" t="s">
        <v>497</v>
      </c>
      <c r="L171">
        <v>5.34</v>
      </c>
      <c r="M171" t="b">
        <f t="shared" si="5"/>
        <v>1</v>
      </c>
    </row>
    <row r="172" spans="2:13" x14ac:dyDescent="0.25">
      <c r="B172" t="s">
        <v>185</v>
      </c>
      <c r="C172" t="s">
        <v>498</v>
      </c>
      <c r="D172" t="str">
        <f t="shared" si="4"/>
        <v>WideFlangeSolidColumnsW14x500</v>
      </c>
      <c r="E172" s="25">
        <v>101</v>
      </c>
      <c r="F172" s="25">
        <v>4.95</v>
      </c>
      <c r="G172" s="25">
        <v>8.42</v>
      </c>
      <c r="H172" t="s">
        <v>129</v>
      </c>
      <c r="I172">
        <v>1</v>
      </c>
      <c r="K172" t="s">
        <v>499</v>
      </c>
      <c r="L172">
        <v>4.95</v>
      </c>
      <c r="M172" t="b">
        <f t="shared" si="5"/>
        <v>1</v>
      </c>
    </row>
    <row r="173" spans="2:13" x14ac:dyDescent="0.25">
      <c r="B173" t="s">
        <v>185</v>
      </c>
      <c r="C173" t="s">
        <v>500</v>
      </c>
      <c r="D173" t="str">
        <f t="shared" si="4"/>
        <v>WideFlangeSolidColumnsW14x455</v>
      </c>
      <c r="E173" s="25">
        <v>99.1</v>
      </c>
      <c r="F173" s="25">
        <v>4.59</v>
      </c>
      <c r="G173" s="25">
        <v>8.26</v>
      </c>
      <c r="H173" t="s">
        <v>129</v>
      </c>
      <c r="I173">
        <v>1</v>
      </c>
      <c r="K173" t="s">
        <v>501</v>
      </c>
      <c r="L173">
        <v>4.59</v>
      </c>
      <c r="M173" t="b">
        <f t="shared" si="5"/>
        <v>1</v>
      </c>
    </row>
    <row r="174" spans="2:13" x14ac:dyDescent="0.25">
      <c r="B174" t="s">
        <v>185</v>
      </c>
      <c r="C174" t="s">
        <v>502</v>
      </c>
      <c r="D174" t="str">
        <f t="shared" si="4"/>
        <v>WideFlangeSolidColumnsW14x426</v>
      </c>
      <c r="E174" s="25">
        <v>98.5</v>
      </c>
      <c r="F174" s="25">
        <v>4.32</v>
      </c>
      <c r="G174" s="25">
        <v>8.2100000000000009</v>
      </c>
      <c r="H174" t="s">
        <v>129</v>
      </c>
      <c r="I174">
        <v>1</v>
      </c>
      <c r="K174" t="s">
        <v>503</v>
      </c>
      <c r="L174">
        <v>4.32</v>
      </c>
      <c r="M174" t="b">
        <f t="shared" si="5"/>
        <v>1</v>
      </c>
    </row>
    <row r="175" spans="2:13" x14ac:dyDescent="0.25">
      <c r="B175" t="s">
        <v>185</v>
      </c>
      <c r="C175" t="s">
        <v>504</v>
      </c>
      <c r="D175" t="str">
        <f t="shared" si="4"/>
        <v>WideFlangeSolidColumnsW14x398</v>
      </c>
      <c r="E175" s="25">
        <v>97.3</v>
      </c>
      <c r="F175" s="25">
        <v>4.09</v>
      </c>
      <c r="G175" s="25">
        <v>8.11</v>
      </c>
      <c r="H175" t="s">
        <v>129</v>
      </c>
      <c r="I175">
        <v>1</v>
      </c>
      <c r="K175" t="s">
        <v>505</v>
      </c>
      <c r="L175">
        <v>4.09</v>
      </c>
      <c r="M175" t="b">
        <f t="shared" si="5"/>
        <v>1</v>
      </c>
    </row>
    <row r="176" spans="2:13" x14ac:dyDescent="0.25">
      <c r="B176" t="s">
        <v>185</v>
      </c>
      <c r="C176" t="s">
        <v>506</v>
      </c>
      <c r="D176" t="str">
        <f t="shared" si="4"/>
        <v>WideFlangeSolidColumnsW14x370</v>
      </c>
      <c r="E176" s="25">
        <v>96.4</v>
      </c>
      <c r="F176" s="25">
        <v>3.84</v>
      </c>
      <c r="G176" s="25">
        <v>8.0299999999999994</v>
      </c>
      <c r="H176" t="s">
        <v>129</v>
      </c>
      <c r="I176">
        <v>1</v>
      </c>
      <c r="K176" t="s">
        <v>507</v>
      </c>
      <c r="L176">
        <v>3.84</v>
      </c>
      <c r="M176" t="b">
        <f t="shared" si="5"/>
        <v>1</v>
      </c>
    </row>
    <row r="177" spans="2:13" x14ac:dyDescent="0.25">
      <c r="B177" t="s">
        <v>185</v>
      </c>
      <c r="C177" t="s">
        <v>508</v>
      </c>
      <c r="D177" t="str">
        <f t="shared" si="4"/>
        <v>WideFlangeSolidColumnsW14x342</v>
      </c>
      <c r="E177" s="25">
        <v>95.5</v>
      </c>
      <c r="F177" s="25">
        <v>3.58</v>
      </c>
      <c r="G177" s="25">
        <v>7.96</v>
      </c>
      <c r="H177" t="s">
        <v>129</v>
      </c>
      <c r="I177">
        <v>1</v>
      </c>
      <c r="K177" t="s">
        <v>509</v>
      </c>
      <c r="L177">
        <v>3.58</v>
      </c>
      <c r="M177" t="b">
        <f t="shared" si="5"/>
        <v>1</v>
      </c>
    </row>
    <row r="178" spans="2:13" x14ac:dyDescent="0.25">
      <c r="B178" t="s">
        <v>185</v>
      </c>
      <c r="C178" t="s">
        <v>510</v>
      </c>
      <c r="D178" t="str">
        <f t="shared" si="4"/>
        <v>WideFlangeSolidColumnsW14x311</v>
      </c>
      <c r="E178" s="25">
        <v>94.3</v>
      </c>
      <c r="F178" s="25">
        <v>3.3</v>
      </c>
      <c r="G178" s="25">
        <v>7.86</v>
      </c>
      <c r="H178" t="s">
        <v>129</v>
      </c>
      <c r="I178">
        <v>1</v>
      </c>
      <c r="K178" t="s">
        <v>511</v>
      </c>
      <c r="L178">
        <v>3.3</v>
      </c>
      <c r="M178" t="b">
        <f t="shared" si="5"/>
        <v>1</v>
      </c>
    </row>
    <row r="179" spans="2:13" x14ac:dyDescent="0.25">
      <c r="B179" t="s">
        <v>185</v>
      </c>
      <c r="C179" t="s">
        <v>512</v>
      </c>
      <c r="D179" t="str">
        <f t="shared" si="4"/>
        <v>WideFlangeSolidColumnsW14x283</v>
      </c>
      <c r="E179" s="25">
        <v>93.4</v>
      </c>
      <c r="F179" s="25">
        <v>3.03</v>
      </c>
      <c r="G179" s="25">
        <v>7.78</v>
      </c>
      <c r="H179" t="s">
        <v>129</v>
      </c>
      <c r="I179">
        <v>1</v>
      </c>
      <c r="K179" t="s">
        <v>513</v>
      </c>
      <c r="L179">
        <v>3.03</v>
      </c>
      <c r="M179" t="b">
        <f t="shared" si="5"/>
        <v>1</v>
      </c>
    </row>
    <row r="180" spans="2:13" x14ac:dyDescent="0.25">
      <c r="B180" t="s">
        <v>185</v>
      </c>
      <c r="C180" t="s">
        <v>514</v>
      </c>
      <c r="D180" t="str">
        <f t="shared" si="4"/>
        <v>WideFlangeSolidColumnsW14x257</v>
      </c>
      <c r="E180" s="25">
        <v>92.5</v>
      </c>
      <c r="F180" s="25">
        <v>2.78</v>
      </c>
      <c r="G180" s="25">
        <v>7.71</v>
      </c>
      <c r="H180" t="s">
        <v>129</v>
      </c>
      <c r="I180">
        <v>1</v>
      </c>
      <c r="K180" t="s">
        <v>515</v>
      </c>
      <c r="L180">
        <v>2.78</v>
      </c>
      <c r="M180" t="b">
        <f t="shared" si="5"/>
        <v>1</v>
      </c>
    </row>
    <row r="181" spans="2:13" x14ac:dyDescent="0.25">
      <c r="B181" t="s">
        <v>185</v>
      </c>
      <c r="C181" t="s">
        <v>516</v>
      </c>
      <c r="D181" t="str">
        <f t="shared" si="4"/>
        <v>WideFlangeSolidColumnsW14x233</v>
      </c>
      <c r="E181" s="25">
        <v>91.5</v>
      </c>
      <c r="F181" s="25">
        <v>2.5499999999999998</v>
      </c>
      <c r="G181" s="25">
        <v>7.63</v>
      </c>
      <c r="H181" t="s">
        <v>129</v>
      </c>
      <c r="I181">
        <v>1</v>
      </c>
      <c r="K181" t="s">
        <v>517</v>
      </c>
      <c r="L181">
        <v>2.5499999999999998</v>
      </c>
      <c r="M181" t="b">
        <f t="shared" si="5"/>
        <v>1</v>
      </c>
    </row>
    <row r="182" spans="2:13" x14ac:dyDescent="0.25">
      <c r="B182" t="s">
        <v>185</v>
      </c>
      <c r="C182" t="s">
        <v>518</v>
      </c>
      <c r="D182" t="str">
        <f t="shared" si="4"/>
        <v>WideFlangeSolidColumnsW14x211</v>
      </c>
      <c r="E182" s="25">
        <v>91</v>
      </c>
      <c r="F182" s="25">
        <v>2.3199999999999998</v>
      </c>
      <c r="G182" s="25">
        <v>7.58</v>
      </c>
      <c r="H182" t="s">
        <v>129</v>
      </c>
      <c r="I182">
        <v>1</v>
      </c>
      <c r="K182" t="s">
        <v>231</v>
      </c>
      <c r="L182">
        <v>2.3199999999999998</v>
      </c>
      <c r="M182" t="b">
        <f t="shared" si="5"/>
        <v>1</v>
      </c>
    </row>
    <row r="183" spans="2:13" x14ac:dyDescent="0.25">
      <c r="B183" t="s">
        <v>185</v>
      </c>
      <c r="C183" t="s">
        <v>519</v>
      </c>
      <c r="D183" t="str">
        <f t="shared" si="4"/>
        <v>WideFlangeSolidColumnsW14x193</v>
      </c>
      <c r="E183" s="25">
        <v>90</v>
      </c>
      <c r="F183" s="25">
        <v>2.14</v>
      </c>
      <c r="G183" s="25">
        <v>7.5</v>
      </c>
      <c r="H183" t="s">
        <v>129</v>
      </c>
      <c r="I183">
        <v>1</v>
      </c>
      <c r="K183" t="s">
        <v>520</v>
      </c>
      <c r="L183">
        <v>2.14</v>
      </c>
      <c r="M183" t="b">
        <f t="shared" si="5"/>
        <v>1</v>
      </c>
    </row>
    <row r="184" spans="2:13" x14ac:dyDescent="0.25">
      <c r="B184" t="s">
        <v>185</v>
      </c>
      <c r="C184" t="s">
        <v>521</v>
      </c>
      <c r="D184" t="str">
        <f t="shared" si="4"/>
        <v>WideFlangeSolidColumnsW14x176</v>
      </c>
      <c r="E184" s="25">
        <v>89.8</v>
      </c>
      <c r="F184" s="25">
        <v>1.96</v>
      </c>
      <c r="G184" s="25">
        <v>7.48</v>
      </c>
      <c r="H184" t="s">
        <v>129</v>
      </c>
      <c r="I184">
        <v>1</v>
      </c>
      <c r="K184" t="s">
        <v>384</v>
      </c>
      <c r="L184">
        <v>1.96</v>
      </c>
      <c r="M184" t="b">
        <f t="shared" si="5"/>
        <v>1</v>
      </c>
    </row>
    <row r="185" spans="2:13" x14ac:dyDescent="0.25">
      <c r="B185" t="s">
        <v>185</v>
      </c>
      <c r="C185" t="s">
        <v>522</v>
      </c>
      <c r="D185" t="str">
        <f t="shared" si="4"/>
        <v>WideFlangeSolidColumnsW14x159</v>
      </c>
      <c r="E185" s="25">
        <v>89.1</v>
      </c>
      <c r="F185" s="25">
        <v>1.78</v>
      </c>
      <c r="G185" s="25">
        <v>7.43</v>
      </c>
      <c r="H185" t="s">
        <v>129</v>
      </c>
      <c r="I185">
        <v>1</v>
      </c>
      <c r="K185" t="s">
        <v>523</v>
      </c>
      <c r="L185">
        <v>1.78</v>
      </c>
      <c r="M185" t="b">
        <f t="shared" si="5"/>
        <v>1</v>
      </c>
    </row>
    <row r="186" spans="2:13" x14ac:dyDescent="0.25">
      <c r="B186" t="s">
        <v>185</v>
      </c>
      <c r="C186" t="s">
        <v>524</v>
      </c>
      <c r="D186" t="str">
        <f t="shared" si="4"/>
        <v>WideFlangeSolidColumnsW14x145</v>
      </c>
      <c r="E186" s="25">
        <v>88.2</v>
      </c>
      <c r="F186" s="25">
        <v>1.64</v>
      </c>
      <c r="G186" s="25">
        <v>7.35</v>
      </c>
      <c r="H186" t="s">
        <v>129</v>
      </c>
      <c r="I186">
        <v>1</v>
      </c>
      <c r="K186" t="s">
        <v>525</v>
      </c>
      <c r="L186">
        <v>1.64</v>
      </c>
      <c r="M186" t="b">
        <f t="shared" si="5"/>
        <v>1</v>
      </c>
    </row>
    <row r="187" spans="2:13" x14ac:dyDescent="0.25">
      <c r="B187" t="s">
        <v>185</v>
      </c>
      <c r="C187" t="s">
        <v>526</v>
      </c>
      <c r="D187" t="str">
        <f t="shared" si="4"/>
        <v>WideFlangeSolidColumnsW14x132</v>
      </c>
      <c r="E187" s="25">
        <v>84.7</v>
      </c>
      <c r="F187" s="25">
        <v>1.56</v>
      </c>
      <c r="G187" s="25">
        <v>7.06</v>
      </c>
      <c r="H187" t="s">
        <v>129</v>
      </c>
      <c r="I187">
        <v>1</v>
      </c>
      <c r="K187" t="s">
        <v>527</v>
      </c>
      <c r="L187">
        <v>1.56</v>
      </c>
      <c r="M187" t="b">
        <f t="shared" si="5"/>
        <v>1</v>
      </c>
    </row>
    <row r="188" spans="2:13" x14ac:dyDescent="0.25">
      <c r="B188" t="s">
        <v>185</v>
      </c>
      <c r="C188" t="s">
        <v>528</v>
      </c>
      <c r="D188" t="str">
        <f t="shared" si="4"/>
        <v>WideFlangeSolidColumnsW14x120</v>
      </c>
      <c r="E188" s="25">
        <v>84.8</v>
      </c>
      <c r="F188" s="25">
        <v>1.42</v>
      </c>
      <c r="G188" s="25">
        <v>7.07</v>
      </c>
      <c r="H188" t="s">
        <v>129</v>
      </c>
      <c r="I188">
        <v>1</v>
      </c>
      <c r="K188" t="s">
        <v>529</v>
      </c>
      <c r="L188">
        <v>1.42</v>
      </c>
      <c r="M188" t="b">
        <f t="shared" si="5"/>
        <v>1</v>
      </c>
    </row>
    <row r="189" spans="2:13" x14ac:dyDescent="0.25">
      <c r="B189" t="s">
        <v>185</v>
      </c>
      <c r="C189" t="s">
        <v>530</v>
      </c>
      <c r="D189" t="str">
        <f t="shared" si="4"/>
        <v>WideFlangeSolidColumnsW14x109</v>
      </c>
      <c r="E189" s="25">
        <v>84.2</v>
      </c>
      <c r="F189" s="25">
        <v>1.29</v>
      </c>
      <c r="G189" s="25">
        <v>7.02</v>
      </c>
      <c r="H189" t="s">
        <v>129</v>
      </c>
      <c r="I189">
        <v>1</v>
      </c>
      <c r="K189" t="s">
        <v>531</v>
      </c>
      <c r="L189">
        <v>1.29</v>
      </c>
      <c r="M189" t="b">
        <f t="shared" si="5"/>
        <v>1</v>
      </c>
    </row>
    <row r="190" spans="2:13" x14ac:dyDescent="0.25">
      <c r="B190" t="s">
        <v>185</v>
      </c>
      <c r="C190" t="s">
        <v>532</v>
      </c>
      <c r="D190" t="str">
        <f t="shared" si="4"/>
        <v>WideFlangeSolidColumnsW14x99</v>
      </c>
      <c r="E190" s="25">
        <v>83.8</v>
      </c>
      <c r="F190" s="25">
        <v>1.18</v>
      </c>
      <c r="G190" s="25">
        <v>6.98</v>
      </c>
      <c r="H190" t="s">
        <v>129</v>
      </c>
      <c r="I190">
        <v>1</v>
      </c>
      <c r="K190" t="s">
        <v>332</v>
      </c>
      <c r="L190">
        <v>1.18</v>
      </c>
      <c r="M190" t="b">
        <f t="shared" si="5"/>
        <v>1</v>
      </c>
    </row>
    <row r="191" spans="2:13" x14ac:dyDescent="0.25">
      <c r="B191" t="s">
        <v>185</v>
      </c>
      <c r="C191" t="s">
        <v>533</v>
      </c>
      <c r="D191" t="str">
        <f t="shared" si="4"/>
        <v>WideFlangeSolidColumnsW14x90</v>
      </c>
      <c r="E191" s="25">
        <v>83.2</v>
      </c>
      <c r="F191" s="25">
        <v>1.08</v>
      </c>
      <c r="G191" s="25">
        <v>6.93</v>
      </c>
      <c r="H191" t="s">
        <v>129</v>
      </c>
      <c r="I191">
        <v>1</v>
      </c>
      <c r="K191" t="s">
        <v>334</v>
      </c>
      <c r="L191">
        <v>1.08</v>
      </c>
      <c r="M191" t="b">
        <f t="shared" si="5"/>
        <v>1</v>
      </c>
    </row>
    <row r="192" spans="2:13" x14ac:dyDescent="0.25">
      <c r="B192" t="s">
        <v>185</v>
      </c>
      <c r="C192" t="s">
        <v>534</v>
      </c>
      <c r="D192" t="str">
        <f t="shared" si="4"/>
        <v>WideFlangeSolidColumnsW14x82</v>
      </c>
      <c r="E192" s="25">
        <v>66.599999999999994</v>
      </c>
      <c r="F192" s="25">
        <v>1.23</v>
      </c>
      <c r="G192" s="25">
        <v>5.55</v>
      </c>
      <c r="H192" t="s">
        <v>129</v>
      </c>
      <c r="I192">
        <v>1</v>
      </c>
      <c r="K192" t="s">
        <v>535</v>
      </c>
      <c r="L192">
        <v>1.23</v>
      </c>
      <c r="M192" t="b">
        <f t="shared" si="5"/>
        <v>1</v>
      </c>
    </row>
    <row r="193" spans="2:13" x14ac:dyDescent="0.25">
      <c r="B193" t="s">
        <v>185</v>
      </c>
      <c r="C193" t="s">
        <v>536</v>
      </c>
      <c r="D193" t="str">
        <f t="shared" si="4"/>
        <v>WideFlangeSolidColumnsW14x74</v>
      </c>
      <c r="E193" s="25">
        <v>66.3</v>
      </c>
      <c r="F193" s="25">
        <v>1.1200000000000001</v>
      </c>
      <c r="G193" s="25">
        <v>5.53</v>
      </c>
      <c r="H193" t="s">
        <v>129</v>
      </c>
      <c r="I193">
        <v>1</v>
      </c>
      <c r="K193" t="s">
        <v>537</v>
      </c>
      <c r="L193">
        <v>1.1200000000000001</v>
      </c>
      <c r="M193" t="b">
        <f t="shared" si="5"/>
        <v>1</v>
      </c>
    </row>
    <row r="194" spans="2:13" x14ac:dyDescent="0.25">
      <c r="B194" t="s">
        <v>185</v>
      </c>
      <c r="C194" t="s">
        <v>538</v>
      </c>
      <c r="D194" t="str">
        <f t="shared" si="4"/>
        <v>WideFlangeSolidColumnsW14x68</v>
      </c>
      <c r="E194" s="25">
        <v>65.7</v>
      </c>
      <c r="F194" s="25">
        <v>1.04</v>
      </c>
      <c r="G194" s="25">
        <v>5.48</v>
      </c>
      <c r="H194" t="s">
        <v>129</v>
      </c>
      <c r="I194">
        <v>1</v>
      </c>
      <c r="K194" t="s">
        <v>401</v>
      </c>
      <c r="L194">
        <v>1.04</v>
      </c>
      <c r="M194" t="b">
        <f t="shared" si="5"/>
        <v>1</v>
      </c>
    </row>
    <row r="195" spans="2:13" x14ac:dyDescent="0.25">
      <c r="B195" t="s">
        <v>185</v>
      </c>
      <c r="C195" t="s">
        <v>539</v>
      </c>
      <c r="D195" t="str">
        <f t="shared" si="4"/>
        <v>WideFlangeSolidColumnsW14x61</v>
      </c>
      <c r="E195" s="25">
        <v>65.7</v>
      </c>
      <c r="F195" s="25">
        <v>0.92800000000000005</v>
      </c>
      <c r="G195" s="25">
        <v>5.48</v>
      </c>
      <c r="H195" t="s">
        <v>129</v>
      </c>
      <c r="I195">
        <v>1</v>
      </c>
      <c r="K195" t="s">
        <v>540</v>
      </c>
      <c r="L195">
        <v>0.92800000000000005</v>
      </c>
      <c r="M195" t="b">
        <f t="shared" si="5"/>
        <v>1</v>
      </c>
    </row>
    <row r="196" spans="2:13" x14ac:dyDescent="0.25">
      <c r="B196" t="s">
        <v>185</v>
      </c>
      <c r="C196" t="s">
        <v>541</v>
      </c>
      <c r="D196" t="str">
        <f t="shared" si="4"/>
        <v>WideFlangeSolidColumnsW14x53</v>
      </c>
      <c r="E196" s="25">
        <v>57.9</v>
      </c>
      <c r="F196" s="25">
        <v>0.91500000000000004</v>
      </c>
      <c r="G196" s="25">
        <v>4.83</v>
      </c>
      <c r="H196" t="s">
        <v>129</v>
      </c>
      <c r="I196">
        <v>1</v>
      </c>
      <c r="K196" t="s">
        <v>542</v>
      </c>
      <c r="L196">
        <v>0.91500000000000004</v>
      </c>
      <c r="M196" t="b">
        <f t="shared" si="5"/>
        <v>1</v>
      </c>
    </row>
    <row r="197" spans="2:13" x14ac:dyDescent="0.25">
      <c r="B197" t="s">
        <v>185</v>
      </c>
      <c r="C197" t="s">
        <v>543</v>
      </c>
      <c r="D197" t="str">
        <f t="shared" si="4"/>
        <v>WideFlangeSolidColumnsW14x48</v>
      </c>
      <c r="E197" s="25">
        <v>57.5</v>
      </c>
      <c r="F197" s="25">
        <v>0.83499999999999996</v>
      </c>
      <c r="G197" s="25">
        <v>4.79</v>
      </c>
      <c r="H197" t="s">
        <v>129</v>
      </c>
      <c r="I197">
        <v>1</v>
      </c>
      <c r="K197" t="s">
        <v>431</v>
      </c>
      <c r="L197">
        <v>0.83499999999999996</v>
      </c>
      <c r="M197" t="b">
        <f t="shared" si="5"/>
        <v>1</v>
      </c>
    </row>
    <row r="198" spans="2:13" x14ac:dyDescent="0.25">
      <c r="B198" t="s">
        <v>185</v>
      </c>
      <c r="C198" t="s">
        <v>544</v>
      </c>
      <c r="D198" t="str">
        <f t="shared" si="4"/>
        <v>WideFlangeSolidColumnsW14x43</v>
      </c>
      <c r="E198" s="25">
        <v>57.2</v>
      </c>
      <c r="F198" s="25">
        <v>0.752</v>
      </c>
      <c r="G198" s="25">
        <v>4.7699999999999996</v>
      </c>
      <c r="H198" t="s">
        <v>129</v>
      </c>
      <c r="I198">
        <v>1</v>
      </c>
      <c r="K198" t="s">
        <v>545</v>
      </c>
      <c r="L198">
        <v>0.752</v>
      </c>
      <c r="M198" t="b">
        <f t="shared" si="5"/>
        <v>1</v>
      </c>
    </row>
    <row r="199" spans="2:13" x14ac:dyDescent="0.25">
      <c r="B199" t="s">
        <v>185</v>
      </c>
      <c r="C199" t="s">
        <v>546</v>
      </c>
      <c r="D199" t="str">
        <f t="shared" si="4"/>
        <v>WideFlangeSolidColumnsW14x38</v>
      </c>
      <c r="E199" s="25">
        <v>53.8</v>
      </c>
      <c r="F199" s="25">
        <v>0.70599999999999996</v>
      </c>
      <c r="G199" s="25">
        <v>4.4800000000000004</v>
      </c>
      <c r="H199" t="s">
        <v>129</v>
      </c>
      <c r="I199">
        <v>1</v>
      </c>
      <c r="K199" t="s">
        <v>547</v>
      </c>
      <c r="L199">
        <v>0.70599999999999996</v>
      </c>
      <c r="M199" t="b">
        <f t="shared" si="5"/>
        <v>1</v>
      </c>
    </row>
    <row r="200" spans="2:13" x14ac:dyDescent="0.25">
      <c r="B200" t="s">
        <v>185</v>
      </c>
      <c r="C200" t="s">
        <v>548</v>
      </c>
      <c r="D200" t="str">
        <f t="shared" ref="D200:D263" si="6">SUBSTITUTE(B200&amp;C200," ","")</f>
        <v>WideFlangeSolidColumnsW14x34</v>
      </c>
      <c r="E200" s="25">
        <v>53.7</v>
      </c>
      <c r="F200" s="25">
        <v>0.63300000000000001</v>
      </c>
      <c r="G200" s="25">
        <v>4.4800000000000004</v>
      </c>
      <c r="H200" t="s">
        <v>129</v>
      </c>
      <c r="I200">
        <v>1</v>
      </c>
      <c r="K200" t="s">
        <v>549</v>
      </c>
      <c r="L200">
        <v>0.63300000000000001</v>
      </c>
      <c r="M200" t="b">
        <f t="shared" ref="M200:M263" si="7">EXACT(F200,L200)</f>
        <v>1</v>
      </c>
    </row>
    <row r="201" spans="2:13" x14ac:dyDescent="0.25">
      <c r="B201" t="s">
        <v>185</v>
      </c>
      <c r="C201" t="s">
        <v>550</v>
      </c>
      <c r="D201" t="str">
        <f t="shared" si="6"/>
        <v>WideFlangeSolidColumnsW14x30</v>
      </c>
      <c r="E201" s="25">
        <v>53.4</v>
      </c>
      <c r="F201" s="25">
        <v>0.56200000000000006</v>
      </c>
      <c r="G201" s="25">
        <v>4.45</v>
      </c>
      <c r="H201" t="s">
        <v>129</v>
      </c>
      <c r="I201">
        <v>1</v>
      </c>
      <c r="K201" t="s">
        <v>551</v>
      </c>
      <c r="L201">
        <v>0.56200000000000006</v>
      </c>
      <c r="M201" t="b">
        <f t="shared" si="7"/>
        <v>1</v>
      </c>
    </row>
    <row r="202" spans="2:13" x14ac:dyDescent="0.25">
      <c r="B202" t="s">
        <v>185</v>
      </c>
      <c r="C202" t="s">
        <v>552</v>
      </c>
      <c r="D202" t="str">
        <f t="shared" si="6"/>
        <v>WideFlangeSolidColumnsW14x26</v>
      </c>
      <c r="E202" s="25">
        <v>46.5</v>
      </c>
      <c r="F202" s="25">
        <v>0.55900000000000005</v>
      </c>
      <c r="G202" s="25">
        <v>3.88</v>
      </c>
      <c r="H202" t="s">
        <v>129</v>
      </c>
      <c r="I202">
        <v>1</v>
      </c>
      <c r="K202" t="s">
        <v>553</v>
      </c>
      <c r="L202">
        <v>0.55900000000000005</v>
      </c>
      <c r="M202" t="b">
        <f t="shared" si="7"/>
        <v>1</v>
      </c>
    </row>
    <row r="203" spans="2:13" x14ac:dyDescent="0.25">
      <c r="B203" t="s">
        <v>185</v>
      </c>
      <c r="C203" t="s">
        <v>554</v>
      </c>
      <c r="D203" t="str">
        <f t="shared" si="6"/>
        <v>WideFlangeSolidColumnsW14x22</v>
      </c>
      <c r="E203" s="25">
        <v>46.2</v>
      </c>
      <c r="F203" s="25">
        <v>0.47599999999999998</v>
      </c>
      <c r="G203" s="25">
        <v>3.85</v>
      </c>
      <c r="H203" t="s">
        <v>129</v>
      </c>
      <c r="I203">
        <v>1</v>
      </c>
      <c r="K203" t="s">
        <v>555</v>
      </c>
      <c r="L203">
        <v>0.47599999999999998</v>
      </c>
      <c r="M203" t="b">
        <f t="shared" si="7"/>
        <v>1</v>
      </c>
    </row>
    <row r="204" spans="2:13" x14ac:dyDescent="0.25">
      <c r="B204" t="s">
        <v>185</v>
      </c>
      <c r="C204" t="s">
        <v>556</v>
      </c>
      <c r="D204" t="str">
        <f t="shared" si="6"/>
        <v>WideFlangeSolidColumnsW12x336</v>
      </c>
      <c r="E204" s="25">
        <v>82.7</v>
      </c>
      <c r="F204" s="25">
        <v>4.0599999999999996</v>
      </c>
      <c r="G204" s="25">
        <v>6.89</v>
      </c>
      <c r="H204" t="s">
        <v>129</v>
      </c>
      <c r="I204">
        <v>1</v>
      </c>
      <c r="K204" t="s">
        <v>557</v>
      </c>
      <c r="L204">
        <v>4.0599999999999996</v>
      </c>
      <c r="M204" t="b">
        <f t="shared" si="7"/>
        <v>1</v>
      </c>
    </row>
    <row r="205" spans="2:13" x14ac:dyDescent="0.25">
      <c r="B205" t="s">
        <v>185</v>
      </c>
      <c r="C205" t="s">
        <v>558</v>
      </c>
      <c r="D205" t="str">
        <f t="shared" si="6"/>
        <v>WideFlangeSolidColumnsW12x305</v>
      </c>
      <c r="E205" s="25">
        <v>81.099999999999994</v>
      </c>
      <c r="F205" s="25">
        <v>3.76</v>
      </c>
      <c r="G205" s="25">
        <v>6.76</v>
      </c>
      <c r="H205" t="s">
        <v>129</v>
      </c>
      <c r="I205">
        <v>1</v>
      </c>
      <c r="K205" t="s">
        <v>559</v>
      </c>
      <c r="L205">
        <v>3.76</v>
      </c>
      <c r="M205" t="b">
        <f t="shared" si="7"/>
        <v>1</v>
      </c>
    </row>
    <row r="206" spans="2:13" x14ac:dyDescent="0.25">
      <c r="B206" t="s">
        <v>185</v>
      </c>
      <c r="C206" t="s">
        <v>560</v>
      </c>
      <c r="D206" t="str">
        <f t="shared" si="6"/>
        <v>WideFlangeSolidColumnsW12x279</v>
      </c>
      <c r="E206" s="25">
        <v>79.7</v>
      </c>
      <c r="F206" s="25">
        <v>3.5</v>
      </c>
      <c r="G206" s="25">
        <v>6.64</v>
      </c>
      <c r="H206" t="s">
        <v>129</v>
      </c>
      <c r="I206">
        <v>1</v>
      </c>
      <c r="K206" t="s">
        <v>374</v>
      </c>
      <c r="L206">
        <v>3.5</v>
      </c>
      <c r="M206" t="b">
        <f t="shared" si="7"/>
        <v>1</v>
      </c>
    </row>
    <row r="207" spans="2:13" x14ac:dyDescent="0.25">
      <c r="B207" t="s">
        <v>185</v>
      </c>
      <c r="C207" t="s">
        <v>561</v>
      </c>
      <c r="D207" t="str">
        <f t="shared" si="6"/>
        <v>WideFlangeSolidColumnsW12x252</v>
      </c>
      <c r="E207" s="25">
        <v>78.7</v>
      </c>
      <c r="F207" s="25">
        <v>3.2</v>
      </c>
      <c r="G207" s="25">
        <v>6.56</v>
      </c>
      <c r="H207" t="s">
        <v>129</v>
      </c>
      <c r="I207">
        <v>1</v>
      </c>
      <c r="K207" t="s">
        <v>562</v>
      </c>
      <c r="L207">
        <v>3.2</v>
      </c>
      <c r="M207" t="b">
        <f t="shared" si="7"/>
        <v>1</v>
      </c>
    </row>
    <row r="208" spans="2:13" x14ac:dyDescent="0.25">
      <c r="B208" t="s">
        <v>185</v>
      </c>
      <c r="C208" t="s">
        <v>563</v>
      </c>
      <c r="D208" t="str">
        <f t="shared" si="6"/>
        <v>WideFlangeSolidColumnsW12x230</v>
      </c>
      <c r="E208" s="25">
        <v>77.599999999999994</v>
      </c>
      <c r="F208" s="25">
        <v>2.96</v>
      </c>
      <c r="G208" s="25">
        <v>6.47</v>
      </c>
      <c r="H208" t="s">
        <v>129</v>
      </c>
      <c r="I208">
        <v>1</v>
      </c>
      <c r="K208" t="s">
        <v>193</v>
      </c>
      <c r="L208">
        <v>2.96</v>
      </c>
      <c r="M208" t="b">
        <f t="shared" si="7"/>
        <v>1</v>
      </c>
    </row>
    <row r="209" spans="2:13" x14ac:dyDescent="0.25">
      <c r="B209" t="s">
        <v>185</v>
      </c>
      <c r="C209" t="s">
        <v>564</v>
      </c>
      <c r="D209" t="str">
        <f t="shared" si="6"/>
        <v>WideFlangeSolidColumnsW12x210</v>
      </c>
      <c r="E209" s="25">
        <v>77</v>
      </c>
      <c r="F209" s="25">
        <v>2.73</v>
      </c>
      <c r="G209" s="25">
        <v>6.42</v>
      </c>
      <c r="H209" t="s">
        <v>129</v>
      </c>
      <c r="I209">
        <v>1</v>
      </c>
      <c r="K209" t="s">
        <v>266</v>
      </c>
      <c r="L209">
        <v>2.73</v>
      </c>
      <c r="M209" t="b">
        <f t="shared" si="7"/>
        <v>1</v>
      </c>
    </row>
    <row r="210" spans="2:13" x14ac:dyDescent="0.25">
      <c r="B210" t="s">
        <v>185</v>
      </c>
      <c r="C210" t="s">
        <v>565</v>
      </c>
      <c r="D210" t="str">
        <f t="shared" si="6"/>
        <v>WideFlangeSolidColumnsW12x190</v>
      </c>
      <c r="E210" s="25">
        <v>76.099999999999994</v>
      </c>
      <c r="F210" s="25">
        <v>2.5</v>
      </c>
      <c r="G210" s="25">
        <v>6.34</v>
      </c>
      <c r="H210" t="s">
        <v>129</v>
      </c>
      <c r="I210">
        <v>1</v>
      </c>
      <c r="K210" t="s">
        <v>566</v>
      </c>
      <c r="L210">
        <v>2.5</v>
      </c>
      <c r="M210" t="b">
        <f t="shared" si="7"/>
        <v>1</v>
      </c>
    </row>
    <row r="211" spans="2:13" x14ac:dyDescent="0.25">
      <c r="B211" t="s">
        <v>185</v>
      </c>
      <c r="C211" t="s">
        <v>567</v>
      </c>
      <c r="D211" t="str">
        <f t="shared" si="6"/>
        <v>WideFlangeSolidColumnsW12x170</v>
      </c>
      <c r="E211" s="25">
        <v>75.2</v>
      </c>
      <c r="F211" s="25">
        <v>2.2599999999999998</v>
      </c>
      <c r="G211" s="25">
        <v>6.27</v>
      </c>
      <c r="H211" t="s">
        <v>129</v>
      </c>
      <c r="I211">
        <v>1</v>
      </c>
      <c r="K211" t="s">
        <v>272</v>
      </c>
      <c r="L211">
        <v>2.2599999999999998</v>
      </c>
      <c r="M211" t="b">
        <f t="shared" si="7"/>
        <v>1</v>
      </c>
    </row>
    <row r="212" spans="2:13" x14ac:dyDescent="0.25">
      <c r="B212" t="s">
        <v>185</v>
      </c>
      <c r="C212" t="s">
        <v>568</v>
      </c>
      <c r="D212" t="str">
        <f t="shared" si="6"/>
        <v>WideFlangeSolidColumnsW12x152</v>
      </c>
      <c r="E212" s="25">
        <v>74.599999999999994</v>
      </c>
      <c r="F212" s="25">
        <v>2.04</v>
      </c>
      <c r="G212" s="25">
        <v>6.22</v>
      </c>
      <c r="H212" t="s">
        <v>129</v>
      </c>
      <c r="I212">
        <v>1</v>
      </c>
      <c r="K212" t="s">
        <v>298</v>
      </c>
      <c r="L212">
        <v>2.04</v>
      </c>
      <c r="M212" t="b">
        <f t="shared" si="7"/>
        <v>1</v>
      </c>
    </row>
    <row r="213" spans="2:13" x14ac:dyDescent="0.25">
      <c r="B213" t="s">
        <v>185</v>
      </c>
      <c r="C213" t="s">
        <v>569</v>
      </c>
      <c r="D213" t="str">
        <f t="shared" si="6"/>
        <v>WideFlangeSolidColumnsW12x136</v>
      </c>
      <c r="E213" s="25">
        <v>73.3</v>
      </c>
      <c r="F213" s="25">
        <v>1.86</v>
      </c>
      <c r="G213" s="25">
        <v>6.11</v>
      </c>
      <c r="H213" t="s">
        <v>129</v>
      </c>
      <c r="I213">
        <v>1</v>
      </c>
      <c r="K213" t="s">
        <v>570</v>
      </c>
      <c r="L213">
        <v>1.86</v>
      </c>
      <c r="M213" t="b">
        <f t="shared" si="7"/>
        <v>1</v>
      </c>
    </row>
    <row r="214" spans="2:13" x14ac:dyDescent="0.25">
      <c r="B214" t="s">
        <v>185</v>
      </c>
      <c r="C214" t="s">
        <v>571</v>
      </c>
      <c r="D214" t="str">
        <f t="shared" si="6"/>
        <v>WideFlangeSolidColumnsW12x120</v>
      </c>
      <c r="E214" s="25">
        <v>72.7</v>
      </c>
      <c r="F214" s="25">
        <v>1.65</v>
      </c>
      <c r="G214" s="25">
        <v>6.06</v>
      </c>
      <c r="H214" t="s">
        <v>129</v>
      </c>
      <c r="I214">
        <v>1</v>
      </c>
      <c r="K214" t="s">
        <v>529</v>
      </c>
      <c r="L214">
        <v>1.65</v>
      </c>
      <c r="M214" t="b">
        <f t="shared" si="7"/>
        <v>1</v>
      </c>
    </row>
    <row r="215" spans="2:13" x14ac:dyDescent="0.25">
      <c r="B215" t="s">
        <v>185</v>
      </c>
      <c r="C215" t="s">
        <v>572</v>
      </c>
      <c r="D215" t="str">
        <f t="shared" si="6"/>
        <v>WideFlangeSolidColumnsW12x106</v>
      </c>
      <c r="E215" s="25">
        <v>72.099999999999994</v>
      </c>
      <c r="F215" s="25">
        <v>1.47</v>
      </c>
      <c r="G215" s="25">
        <v>6.01</v>
      </c>
      <c r="H215" t="s">
        <v>129</v>
      </c>
      <c r="I215">
        <v>1</v>
      </c>
      <c r="K215" t="s">
        <v>448</v>
      </c>
      <c r="L215">
        <v>1.47</v>
      </c>
      <c r="M215" t="b">
        <f t="shared" si="7"/>
        <v>1</v>
      </c>
    </row>
    <row r="216" spans="2:13" x14ac:dyDescent="0.25">
      <c r="B216" t="s">
        <v>185</v>
      </c>
      <c r="C216" t="s">
        <v>573</v>
      </c>
      <c r="D216" t="str">
        <f t="shared" si="6"/>
        <v>WideFlangeSolidColumnsW12x96</v>
      </c>
      <c r="E216" s="25">
        <v>71.900000000000006</v>
      </c>
      <c r="F216" s="25">
        <v>1.34</v>
      </c>
      <c r="G216" s="25">
        <v>5.99</v>
      </c>
      <c r="H216" t="s">
        <v>129</v>
      </c>
      <c r="I216">
        <v>1</v>
      </c>
      <c r="K216" t="s">
        <v>574</v>
      </c>
      <c r="L216">
        <v>1.34</v>
      </c>
      <c r="M216" t="b">
        <f t="shared" si="7"/>
        <v>1</v>
      </c>
    </row>
    <row r="217" spans="2:13" x14ac:dyDescent="0.25">
      <c r="B217" t="s">
        <v>185</v>
      </c>
      <c r="C217" t="s">
        <v>575</v>
      </c>
      <c r="D217" t="str">
        <f t="shared" si="6"/>
        <v>WideFlangeSolidColumnsW12x87</v>
      </c>
      <c r="E217" s="25">
        <v>71.2</v>
      </c>
      <c r="F217" s="25">
        <v>1.22</v>
      </c>
      <c r="G217" s="25">
        <v>5.93</v>
      </c>
      <c r="H217" t="s">
        <v>129</v>
      </c>
      <c r="I217">
        <v>1</v>
      </c>
      <c r="K217" t="s">
        <v>576</v>
      </c>
      <c r="L217">
        <v>1.22</v>
      </c>
      <c r="M217" t="b">
        <f t="shared" si="7"/>
        <v>1</v>
      </c>
    </row>
    <row r="218" spans="2:13" x14ac:dyDescent="0.25">
      <c r="B218" t="s">
        <v>185</v>
      </c>
      <c r="C218" t="s">
        <v>577</v>
      </c>
      <c r="D218" t="str">
        <f t="shared" si="6"/>
        <v>WideFlangeSolidColumnsW12x79</v>
      </c>
      <c r="E218" s="25">
        <v>70.900000000000006</v>
      </c>
      <c r="F218" s="25">
        <v>1.1100000000000001</v>
      </c>
      <c r="G218" s="25">
        <v>5.91</v>
      </c>
      <c r="H218" t="s">
        <v>129</v>
      </c>
      <c r="I218">
        <v>1</v>
      </c>
      <c r="K218" t="s">
        <v>578</v>
      </c>
      <c r="L218">
        <v>1.1100000000000001</v>
      </c>
      <c r="M218" t="b">
        <f t="shared" si="7"/>
        <v>1</v>
      </c>
    </row>
    <row r="219" spans="2:13" x14ac:dyDescent="0.25">
      <c r="B219" t="s">
        <v>185</v>
      </c>
      <c r="C219" t="s">
        <v>579</v>
      </c>
      <c r="D219" t="str">
        <f t="shared" si="6"/>
        <v>WideFlangeSolidColumnsW12x72</v>
      </c>
      <c r="E219" s="25">
        <v>70.3</v>
      </c>
      <c r="F219" s="25">
        <v>1.02</v>
      </c>
      <c r="G219" s="25">
        <v>5.86</v>
      </c>
      <c r="H219" t="s">
        <v>129</v>
      </c>
      <c r="I219">
        <v>1</v>
      </c>
      <c r="K219" t="s">
        <v>580</v>
      </c>
      <c r="L219">
        <v>1.02</v>
      </c>
      <c r="M219" t="b">
        <f t="shared" si="7"/>
        <v>1</v>
      </c>
    </row>
    <row r="220" spans="2:13" x14ac:dyDescent="0.25">
      <c r="B220" t="s">
        <v>185</v>
      </c>
      <c r="C220" t="s">
        <v>581</v>
      </c>
      <c r="D220" t="str">
        <f t="shared" si="6"/>
        <v>WideFlangeSolidColumnsW12x65</v>
      </c>
      <c r="E220" s="25">
        <v>70.3</v>
      </c>
      <c r="F220" s="25">
        <v>0.92500000000000004</v>
      </c>
      <c r="G220" s="25">
        <v>5.86</v>
      </c>
      <c r="H220" t="s">
        <v>129</v>
      </c>
      <c r="I220">
        <v>1</v>
      </c>
      <c r="K220" t="s">
        <v>457</v>
      </c>
      <c r="L220">
        <v>0.92500000000000004</v>
      </c>
      <c r="M220" t="b">
        <f t="shared" si="7"/>
        <v>1</v>
      </c>
    </row>
    <row r="221" spans="2:13" x14ac:dyDescent="0.25">
      <c r="B221" t="s">
        <v>185</v>
      </c>
      <c r="C221" t="s">
        <v>582</v>
      </c>
      <c r="D221" t="str">
        <f t="shared" si="6"/>
        <v>WideFlangeSolidColumnsW12x58</v>
      </c>
      <c r="E221" s="25">
        <v>62.7</v>
      </c>
      <c r="F221" s="25">
        <v>0.92500000000000004</v>
      </c>
      <c r="G221" s="25">
        <v>5.23</v>
      </c>
      <c r="H221" t="s">
        <v>129</v>
      </c>
      <c r="I221">
        <v>1</v>
      </c>
      <c r="K221" t="s">
        <v>583</v>
      </c>
      <c r="L221">
        <v>0.92500000000000004</v>
      </c>
      <c r="M221" t="b">
        <f t="shared" si="7"/>
        <v>1</v>
      </c>
    </row>
    <row r="222" spans="2:13" x14ac:dyDescent="0.25">
      <c r="B222" t="s">
        <v>185</v>
      </c>
      <c r="C222" t="s">
        <v>584</v>
      </c>
      <c r="D222" t="str">
        <f t="shared" si="6"/>
        <v>WideFlangeSolidColumnsW12x53</v>
      </c>
      <c r="E222" s="25">
        <v>62</v>
      </c>
      <c r="F222" s="25">
        <v>0.85499999999999998</v>
      </c>
      <c r="G222" s="25">
        <v>5.17</v>
      </c>
      <c r="H222" t="s">
        <v>129</v>
      </c>
      <c r="I222">
        <v>1</v>
      </c>
      <c r="K222" t="s">
        <v>585</v>
      </c>
      <c r="L222">
        <v>0.85499999999999998</v>
      </c>
      <c r="M222" t="b">
        <f t="shared" si="7"/>
        <v>1</v>
      </c>
    </row>
    <row r="223" spans="2:13" x14ac:dyDescent="0.25">
      <c r="B223" t="s">
        <v>185</v>
      </c>
      <c r="C223" t="s">
        <v>586</v>
      </c>
      <c r="D223" t="str">
        <f t="shared" si="6"/>
        <v>WideFlangeSolidColumnsW12x50</v>
      </c>
      <c r="E223" s="25">
        <v>55</v>
      </c>
      <c r="F223" s="25">
        <v>0.90900000000000003</v>
      </c>
      <c r="G223" s="25">
        <v>4.58</v>
      </c>
      <c r="H223" t="s">
        <v>129</v>
      </c>
      <c r="I223">
        <v>1</v>
      </c>
      <c r="K223" t="s">
        <v>587</v>
      </c>
      <c r="L223">
        <v>0.90900000000000003</v>
      </c>
      <c r="M223" t="b">
        <f t="shared" si="7"/>
        <v>1</v>
      </c>
    </row>
    <row r="224" spans="2:13" x14ac:dyDescent="0.25">
      <c r="B224" t="s">
        <v>185</v>
      </c>
      <c r="C224" t="s">
        <v>588</v>
      </c>
      <c r="D224" t="str">
        <f t="shared" si="6"/>
        <v>WideFlangeSolidColumnsW12x45</v>
      </c>
      <c r="E224" s="25">
        <v>54.3</v>
      </c>
      <c r="F224" s="25">
        <v>0.82899999999999996</v>
      </c>
      <c r="G224" s="25">
        <v>4.53</v>
      </c>
      <c r="H224" t="s">
        <v>129</v>
      </c>
      <c r="I224">
        <v>1</v>
      </c>
      <c r="K224" t="s">
        <v>480</v>
      </c>
      <c r="L224">
        <v>0.82899999999999996</v>
      </c>
      <c r="M224" t="b">
        <f t="shared" si="7"/>
        <v>1</v>
      </c>
    </row>
    <row r="225" spans="2:13" x14ac:dyDescent="0.25">
      <c r="B225" t="s">
        <v>185</v>
      </c>
      <c r="C225" t="s">
        <v>589</v>
      </c>
      <c r="D225" t="str">
        <f t="shared" si="6"/>
        <v>WideFlangeSolidColumnsW12x40</v>
      </c>
      <c r="E225" s="25">
        <v>54.5</v>
      </c>
      <c r="F225" s="25">
        <v>0.73399999999999999</v>
      </c>
      <c r="G225" s="25">
        <v>4.54</v>
      </c>
      <c r="H225" t="s">
        <v>129</v>
      </c>
      <c r="I225">
        <v>1</v>
      </c>
      <c r="K225" t="s">
        <v>465</v>
      </c>
      <c r="L225">
        <v>0.73399999999999999</v>
      </c>
      <c r="M225" t="b">
        <f t="shared" si="7"/>
        <v>1</v>
      </c>
    </row>
    <row r="226" spans="2:13" x14ac:dyDescent="0.25">
      <c r="B226" t="s">
        <v>185</v>
      </c>
      <c r="C226" t="s">
        <v>590</v>
      </c>
      <c r="D226" t="str">
        <f t="shared" si="6"/>
        <v>WideFlangeSolidColumnsW12x35</v>
      </c>
      <c r="E226" s="25">
        <v>49.8</v>
      </c>
      <c r="F226" s="25">
        <v>0.70299999999999996</v>
      </c>
      <c r="G226" s="25">
        <v>4.1500000000000004</v>
      </c>
      <c r="H226" t="s">
        <v>129</v>
      </c>
      <c r="I226">
        <v>1</v>
      </c>
      <c r="K226" t="s">
        <v>591</v>
      </c>
      <c r="L226">
        <v>0.70299999999999996</v>
      </c>
      <c r="M226" t="b">
        <f t="shared" si="7"/>
        <v>1</v>
      </c>
    </row>
    <row r="227" spans="2:13" x14ac:dyDescent="0.25">
      <c r="B227" t="s">
        <v>185</v>
      </c>
      <c r="C227" t="s">
        <v>592</v>
      </c>
      <c r="D227" t="str">
        <f t="shared" si="6"/>
        <v>WideFlangeSolidColumnsW12x30</v>
      </c>
      <c r="E227" s="25">
        <v>49.4</v>
      </c>
      <c r="F227" s="25">
        <v>0.60699999999999998</v>
      </c>
      <c r="G227" s="25">
        <v>4.12</v>
      </c>
      <c r="H227" t="s">
        <v>129</v>
      </c>
      <c r="I227">
        <v>1</v>
      </c>
      <c r="K227" t="s">
        <v>551</v>
      </c>
      <c r="L227">
        <v>0.60699999999999998</v>
      </c>
      <c r="M227" t="b">
        <f t="shared" si="7"/>
        <v>1</v>
      </c>
    </row>
    <row r="228" spans="2:13" x14ac:dyDescent="0.25">
      <c r="B228" t="s">
        <v>185</v>
      </c>
      <c r="C228" t="s">
        <v>593</v>
      </c>
      <c r="D228" t="str">
        <f t="shared" si="6"/>
        <v>WideFlangeSolidColumnsW12x26</v>
      </c>
      <c r="E228" s="25">
        <v>49</v>
      </c>
      <c r="F228" s="25">
        <v>0.53100000000000003</v>
      </c>
      <c r="G228" s="25">
        <v>4.08</v>
      </c>
      <c r="H228" t="s">
        <v>129</v>
      </c>
      <c r="I228">
        <v>1</v>
      </c>
      <c r="K228" t="s">
        <v>487</v>
      </c>
      <c r="L228">
        <v>0.53100000000000003</v>
      </c>
      <c r="M228" t="b">
        <f t="shared" si="7"/>
        <v>1</v>
      </c>
    </row>
    <row r="229" spans="2:13" x14ac:dyDescent="0.25">
      <c r="B229" t="s">
        <v>185</v>
      </c>
      <c r="C229" t="s">
        <v>594</v>
      </c>
      <c r="D229" t="str">
        <f t="shared" si="6"/>
        <v>WideFlangeSolidColumnsW12x22</v>
      </c>
      <c r="E229" s="25">
        <v>39.299999999999997</v>
      </c>
      <c r="F229" s="25">
        <v>0.56000000000000005</v>
      </c>
      <c r="G229" s="25">
        <v>3.28</v>
      </c>
      <c r="H229" t="s">
        <v>129</v>
      </c>
      <c r="I229">
        <v>1</v>
      </c>
      <c r="K229" t="s">
        <v>595</v>
      </c>
      <c r="L229">
        <v>0.56000000000000005</v>
      </c>
      <c r="M229" t="b">
        <f t="shared" si="7"/>
        <v>1</v>
      </c>
    </row>
    <row r="230" spans="2:13" x14ac:dyDescent="0.25">
      <c r="B230" t="s">
        <v>185</v>
      </c>
      <c r="C230" t="s">
        <v>596</v>
      </c>
      <c r="D230" t="str">
        <f t="shared" si="6"/>
        <v>WideFlangeSolidColumnsW12x19</v>
      </c>
      <c r="E230" s="25">
        <v>39.200000000000003</v>
      </c>
      <c r="F230" s="25">
        <v>0.48499999999999999</v>
      </c>
      <c r="G230" s="25">
        <v>3.27</v>
      </c>
      <c r="H230" t="s">
        <v>129</v>
      </c>
      <c r="I230">
        <v>1</v>
      </c>
      <c r="K230" t="s">
        <v>597</v>
      </c>
      <c r="L230">
        <v>0.48499999999999999</v>
      </c>
      <c r="M230" t="b">
        <f t="shared" si="7"/>
        <v>1</v>
      </c>
    </row>
    <row r="231" spans="2:13" x14ac:dyDescent="0.25">
      <c r="B231" t="s">
        <v>185</v>
      </c>
      <c r="C231" t="s">
        <v>598</v>
      </c>
      <c r="D231" t="str">
        <f t="shared" si="6"/>
        <v>WideFlangeSolidColumnsW12x16</v>
      </c>
      <c r="E231" s="25">
        <v>39</v>
      </c>
      <c r="F231" s="25">
        <v>0.41</v>
      </c>
      <c r="G231" s="25">
        <v>3.25</v>
      </c>
      <c r="H231" t="s">
        <v>129</v>
      </c>
      <c r="I231">
        <v>1</v>
      </c>
      <c r="K231" t="s">
        <v>599</v>
      </c>
      <c r="L231">
        <v>0.41</v>
      </c>
      <c r="M231" t="b">
        <f t="shared" si="7"/>
        <v>1</v>
      </c>
    </row>
    <row r="232" spans="2:13" x14ac:dyDescent="0.25">
      <c r="B232" t="s">
        <v>185</v>
      </c>
      <c r="C232" t="s">
        <v>600</v>
      </c>
      <c r="D232" t="str">
        <f t="shared" si="6"/>
        <v>WideFlangeSolidColumnsW12x14</v>
      </c>
      <c r="E232" s="25">
        <v>38.6</v>
      </c>
      <c r="F232" s="25">
        <v>0.36299999999999999</v>
      </c>
      <c r="G232" s="25">
        <v>3.22</v>
      </c>
      <c r="H232" t="s">
        <v>129</v>
      </c>
      <c r="I232">
        <v>1</v>
      </c>
      <c r="K232" t="s">
        <v>601</v>
      </c>
      <c r="L232">
        <v>0.36299999999999999</v>
      </c>
      <c r="M232" t="b">
        <f t="shared" si="7"/>
        <v>1</v>
      </c>
    </row>
    <row r="233" spans="2:13" x14ac:dyDescent="0.25">
      <c r="B233" t="s">
        <v>185</v>
      </c>
      <c r="C233" t="s">
        <v>602</v>
      </c>
      <c r="D233" t="str">
        <f t="shared" si="6"/>
        <v>WideFlangeSolidColumnsW10x112</v>
      </c>
      <c r="E233" s="25">
        <v>61.9</v>
      </c>
      <c r="F233" s="25">
        <v>1.81</v>
      </c>
      <c r="G233" s="25">
        <v>5.16</v>
      </c>
      <c r="H233" t="s">
        <v>129</v>
      </c>
      <c r="I233">
        <v>1</v>
      </c>
      <c r="K233" t="s">
        <v>603</v>
      </c>
      <c r="L233">
        <v>1.81</v>
      </c>
      <c r="M233" t="b">
        <f t="shared" si="7"/>
        <v>1</v>
      </c>
    </row>
    <row r="234" spans="2:13" x14ac:dyDescent="0.25">
      <c r="B234" t="s">
        <v>185</v>
      </c>
      <c r="C234" t="s">
        <v>604</v>
      </c>
      <c r="D234" t="str">
        <f t="shared" si="6"/>
        <v>WideFlangeSolidColumnsW10x100</v>
      </c>
      <c r="E234" s="25">
        <v>61</v>
      </c>
      <c r="F234" s="25">
        <v>1.64</v>
      </c>
      <c r="G234" s="25">
        <v>5.08</v>
      </c>
      <c r="H234" t="s">
        <v>129</v>
      </c>
      <c r="I234">
        <v>1</v>
      </c>
      <c r="K234" t="s">
        <v>605</v>
      </c>
      <c r="L234">
        <v>1.64</v>
      </c>
      <c r="M234" t="b">
        <f t="shared" si="7"/>
        <v>1</v>
      </c>
    </row>
    <row r="235" spans="2:13" x14ac:dyDescent="0.25">
      <c r="B235" t="s">
        <v>185</v>
      </c>
      <c r="C235" t="s">
        <v>606</v>
      </c>
      <c r="D235" t="str">
        <f t="shared" si="6"/>
        <v>WideFlangeSolidColumnsW10x88</v>
      </c>
      <c r="E235" s="25">
        <v>60.8</v>
      </c>
      <c r="F235" s="25">
        <v>1.45</v>
      </c>
      <c r="G235" s="25">
        <v>5.07</v>
      </c>
      <c r="H235" t="s">
        <v>129</v>
      </c>
      <c r="I235">
        <v>1</v>
      </c>
      <c r="K235" t="s">
        <v>607</v>
      </c>
      <c r="L235">
        <v>1.45</v>
      </c>
      <c r="M235" t="b">
        <f t="shared" si="7"/>
        <v>1</v>
      </c>
    </row>
    <row r="236" spans="2:13" x14ac:dyDescent="0.25">
      <c r="B236" t="s">
        <v>185</v>
      </c>
      <c r="C236" t="s">
        <v>608</v>
      </c>
      <c r="D236" t="str">
        <f t="shared" si="6"/>
        <v>WideFlangeSolidColumnsW10x77</v>
      </c>
      <c r="E236" s="25">
        <v>60.1</v>
      </c>
      <c r="F236" s="25">
        <v>1.28</v>
      </c>
      <c r="G236" s="25">
        <v>5.01</v>
      </c>
      <c r="H236" t="s">
        <v>129</v>
      </c>
      <c r="I236">
        <v>1</v>
      </c>
      <c r="K236" t="s">
        <v>473</v>
      </c>
      <c r="L236">
        <v>1.28</v>
      </c>
      <c r="M236" t="b">
        <f t="shared" si="7"/>
        <v>1</v>
      </c>
    </row>
    <row r="237" spans="2:13" x14ac:dyDescent="0.25">
      <c r="B237" t="s">
        <v>185</v>
      </c>
      <c r="C237" t="s">
        <v>609</v>
      </c>
      <c r="D237" t="str">
        <f t="shared" si="6"/>
        <v>WideFlangeSolidColumnsW10x68</v>
      </c>
      <c r="E237" s="25">
        <v>59.2</v>
      </c>
      <c r="F237" s="25">
        <v>1.1499999999999999</v>
      </c>
      <c r="G237" s="25">
        <v>4.93</v>
      </c>
      <c r="H237" t="s">
        <v>129</v>
      </c>
      <c r="I237">
        <v>1</v>
      </c>
      <c r="K237" t="s">
        <v>401</v>
      </c>
      <c r="L237">
        <v>1.1499999999999999</v>
      </c>
      <c r="M237" t="b">
        <f t="shared" si="7"/>
        <v>1</v>
      </c>
    </row>
    <row r="238" spans="2:13" x14ac:dyDescent="0.25">
      <c r="B238" t="s">
        <v>185</v>
      </c>
      <c r="C238" t="s">
        <v>610</v>
      </c>
      <c r="D238" t="str">
        <f t="shared" si="6"/>
        <v>WideFlangeSolidColumnsW10x60</v>
      </c>
      <c r="E238" s="25">
        <v>59.2</v>
      </c>
      <c r="F238" s="25">
        <v>1.01</v>
      </c>
      <c r="G238" s="25">
        <v>4.93</v>
      </c>
      <c r="H238" t="s">
        <v>129</v>
      </c>
      <c r="I238">
        <v>1</v>
      </c>
      <c r="K238" t="s">
        <v>459</v>
      </c>
      <c r="L238">
        <v>1.01</v>
      </c>
      <c r="M238" t="b">
        <f t="shared" si="7"/>
        <v>1</v>
      </c>
    </row>
    <row r="239" spans="2:13" x14ac:dyDescent="0.25">
      <c r="B239" t="s">
        <v>185</v>
      </c>
      <c r="C239" t="s">
        <v>611</v>
      </c>
      <c r="D239" t="str">
        <f t="shared" si="6"/>
        <v>WideFlangeSolidColumnsW10x54</v>
      </c>
      <c r="E239" s="25">
        <v>58.6</v>
      </c>
      <c r="F239" s="25">
        <v>0.92200000000000004</v>
      </c>
      <c r="G239" s="25">
        <v>4.88</v>
      </c>
      <c r="H239" t="s">
        <v>129</v>
      </c>
      <c r="I239">
        <v>1</v>
      </c>
      <c r="K239" t="s">
        <v>612</v>
      </c>
      <c r="L239">
        <v>0.92200000000000004</v>
      </c>
      <c r="M239" t="b">
        <f t="shared" si="7"/>
        <v>1</v>
      </c>
    </row>
    <row r="240" spans="2:13" x14ac:dyDescent="0.25">
      <c r="B240" t="s">
        <v>185</v>
      </c>
      <c r="C240" t="s">
        <v>613</v>
      </c>
      <c r="D240" t="str">
        <f t="shared" si="6"/>
        <v>WideFlangeSolidColumnsW10x49</v>
      </c>
      <c r="E240" s="25">
        <v>58.3</v>
      </c>
      <c r="F240" s="25">
        <v>0.84</v>
      </c>
      <c r="G240" s="25">
        <v>4.8600000000000003</v>
      </c>
      <c r="H240" t="s">
        <v>129</v>
      </c>
      <c r="I240">
        <v>1</v>
      </c>
      <c r="K240" t="s">
        <v>614</v>
      </c>
      <c r="L240">
        <v>0.84</v>
      </c>
      <c r="M240" t="b">
        <f t="shared" si="7"/>
        <v>1</v>
      </c>
    </row>
    <row r="241" spans="2:13" x14ac:dyDescent="0.25">
      <c r="B241" t="s">
        <v>185</v>
      </c>
      <c r="C241" t="s">
        <v>615</v>
      </c>
      <c r="D241" t="str">
        <f t="shared" si="6"/>
        <v>WideFlangeSolidColumnsW10x45</v>
      </c>
      <c r="E241" s="25">
        <v>50.7</v>
      </c>
      <c r="F241" s="25">
        <v>0.88800000000000001</v>
      </c>
      <c r="G241" s="25">
        <v>4.2300000000000004</v>
      </c>
      <c r="H241" t="s">
        <v>129</v>
      </c>
      <c r="I241">
        <v>1</v>
      </c>
      <c r="K241" t="s">
        <v>616</v>
      </c>
      <c r="L241">
        <v>0.88800000000000001</v>
      </c>
      <c r="M241" t="b">
        <f t="shared" si="7"/>
        <v>1</v>
      </c>
    </row>
    <row r="242" spans="2:13" x14ac:dyDescent="0.25">
      <c r="B242" t="s">
        <v>185</v>
      </c>
      <c r="C242" t="s">
        <v>617</v>
      </c>
      <c r="D242" t="str">
        <f t="shared" si="6"/>
        <v>WideFlangeSolidColumnsW10x39</v>
      </c>
      <c r="E242" s="25">
        <v>50</v>
      </c>
      <c r="F242" s="25">
        <v>0.78</v>
      </c>
      <c r="G242" s="25">
        <v>4.17</v>
      </c>
      <c r="H242" t="s">
        <v>129</v>
      </c>
      <c r="I242">
        <v>1</v>
      </c>
      <c r="K242" t="s">
        <v>618</v>
      </c>
      <c r="L242">
        <v>0.78</v>
      </c>
      <c r="M242" t="b">
        <f t="shared" si="7"/>
        <v>1</v>
      </c>
    </row>
    <row r="243" spans="2:13" x14ac:dyDescent="0.25">
      <c r="B243" t="s">
        <v>185</v>
      </c>
      <c r="C243" t="s">
        <v>619</v>
      </c>
      <c r="D243" t="str">
        <f t="shared" si="6"/>
        <v>WideFlangeSolidColumnsW10x33</v>
      </c>
      <c r="E243" s="25">
        <v>49.9</v>
      </c>
      <c r="F243" s="25">
        <v>0.66100000000000003</v>
      </c>
      <c r="G243" s="25">
        <v>4.16</v>
      </c>
      <c r="H243" t="s">
        <v>129</v>
      </c>
      <c r="I243">
        <v>1</v>
      </c>
      <c r="K243" t="s">
        <v>620</v>
      </c>
      <c r="L243">
        <v>0.66100000000000003</v>
      </c>
      <c r="M243" t="b">
        <f t="shared" si="7"/>
        <v>1</v>
      </c>
    </row>
    <row r="244" spans="2:13" x14ac:dyDescent="0.25">
      <c r="B244" t="s">
        <v>185</v>
      </c>
      <c r="C244" t="s">
        <v>621</v>
      </c>
      <c r="D244" t="str">
        <f t="shared" si="6"/>
        <v>WideFlangeSolidColumnsW10x30</v>
      </c>
      <c r="E244" s="25">
        <v>42.9</v>
      </c>
      <c r="F244" s="25">
        <v>0.69899999999999995</v>
      </c>
      <c r="G244" s="25">
        <v>3.58</v>
      </c>
      <c r="H244" t="s">
        <v>129</v>
      </c>
      <c r="I244">
        <v>1</v>
      </c>
      <c r="K244" t="s">
        <v>622</v>
      </c>
      <c r="L244">
        <v>0.69899999999999995</v>
      </c>
      <c r="M244" t="b">
        <f t="shared" si="7"/>
        <v>1</v>
      </c>
    </row>
    <row r="245" spans="2:13" x14ac:dyDescent="0.25">
      <c r="B245" t="s">
        <v>185</v>
      </c>
      <c r="C245" t="s">
        <v>623</v>
      </c>
      <c r="D245" t="str">
        <f t="shared" si="6"/>
        <v>WideFlangeSolidColumnsW10x26</v>
      </c>
      <c r="E245" s="25">
        <v>42.5</v>
      </c>
      <c r="F245" s="25">
        <v>0.61199999999999999</v>
      </c>
      <c r="G245" s="25">
        <v>3.54</v>
      </c>
      <c r="H245" t="s">
        <v>129</v>
      </c>
      <c r="I245">
        <v>1</v>
      </c>
      <c r="K245" t="s">
        <v>487</v>
      </c>
      <c r="L245">
        <v>0.61199999999999999</v>
      </c>
      <c r="M245" t="b">
        <f t="shared" si="7"/>
        <v>1</v>
      </c>
    </row>
    <row r="246" spans="2:13" x14ac:dyDescent="0.25">
      <c r="B246" t="s">
        <v>185</v>
      </c>
      <c r="C246" t="s">
        <v>624</v>
      </c>
      <c r="D246" t="str">
        <f t="shared" si="6"/>
        <v>WideFlangeSolidColumnsW10x22</v>
      </c>
      <c r="E246" s="25">
        <v>42.1</v>
      </c>
      <c r="F246" s="25">
        <v>0.52300000000000002</v>
      </c>
      <c r="G246" s="25">
        <v>3.51</v>
      </c>
      <c r="H246" t="s">
        <v>129</v>
      </c>
      <c r="I246">
        <v>1</v>
      </c>
      <c r="K246" t="s">
        <v>555</v>
      </c>
      <c r="L246">
        <v>0.52300000000000002</v>
      </c>
      <c r="M246" t="b">
        <f t="shared" si="7"/>
        <v>1</v>
      </c>
    </row>
    <row r="247" spans="2:13" x14ac:dyDescent="0.25">
      <c r="B247" t="s">
        <v>185</v>
      </c>
      <c r="C247" t="s">
        <v>625</v>
      </c>
      <c r="D247" t="str">
        <f t="shared" si="6"/>
        <v>WideFlangeSolidColumnsW10x19</v>
      </c>
      <c r="E247" s="25">
        <v>35.299999999999997</v>
      </c>
      <c r="F247" s="25">
        <v>0.53800000000000003</v>
      </c>
      <c r="G247" s="25">
        <v>2.94</v>
      </c>
      <c r="H247" t="s">
        <v>129</v>
      </c>
      <c r="I247">
        <v>1</v>
      </c>
      <c r="K247" t="s">
        <v>626</v>
      </c>
      <c r="L247">
        <v>0.53800000000000003</v>
      </c>
      <c r="M247" t="b">
        <f t="shared" si="7"/>
        <v>1</v>
      </c>
    </row>
    <row r="248" spans="2:13" x14ac:dyDescent="0.25">
      <c r="B248" t="s">
        <v>185</v>
      </c>
      <c r="C248" t="s">
        <v>627</v>
      </c>
      <c r="D248" t="str">
        <f t="shared" si="6"/>
        <v>WideFlangeSolidColumnsW10x17</v>
      </c>
      <c r="E248" s="25">
        <v>35.299999999999997</v>
      </c>
      <c r="F248" s="25">
        <v>0.48199999999999998</v>
      </c>
      <c r="G248" s="25">
        <v>2.94</v>
      </c>
      <c r="H248" t="s">
        <v>129</v>
      </c>
      <c r="I248">
        <v>1</v>
      </c>
      <c r="K248" t="s">
        <v>628</v>
      </c>
      <c r="L248">
        <v>0.48199999999999998</v>
      </c>
      <c r="M248" t="b">
        <f t="shared" si="7"/>
        <v>1</v>
      </c>
    </row>
    <row r="249" spans="2:13" x14ac:dyDescent="0.25">
      <c r="B249" t="s">
        <v>185</v>
      </c>
      <c r="C249" t="s">
        <v>629</v>
      </c>
      <c r="D249" t="str">
        <f t="shared" si="6"/>
        <v>WideFlangeSolidColumnsW10x15</v>
      </c>
      <c r="E249" s="25">
        <v>35</v>
      </c>
      <c r="F249" s="25">
        <v>0.42899999999999999</v>
      </c>
      <c r="G249" s="25">
        <v>2.92</v>
      </c>
      <c r="H249" t="s">
        <v>129</v>
      </c>
      <c r="I249">
        <v>1</v>
      </c>
      <c r="K249" t="s">
        <v>630</v>
      </c>
      <c r="L249">
        <v>0.42899999999999999</v>
      </c>
      <c r="M249" t="b">
        <f t="shared" si="7"/>
        <v>1</v>
      </c>
    </row>
    <row r="250" spans="2:13" x14ac:dyDescent="0.25">
      <c r="B250" t="s">
        <v>185</v>
      </c>
      <c r="C250" t="s">
        <v>631</v>
      </c>
      <c r="D250" t="str">
        <f t="shared" si="6"/>
        <v>WideFlangeSolidColumnsW10x12</v>
      </c>
      <c r="E250" s="25">
        <v>34.6</v>
      </c>
      <c r="F250" s="25">
        <v>0.34699999999999998</v>
      </c>
      <c r="G250" s="25">
        <v>2.88</v>
      </c>
      <c r="H250" t="s">
        <v>129</v>
      </c>
      <c r="I250">
        <v>1</v>
      </c>
      <c r="K250" t="s">
        <v>632</v>
      </c>
      <c r="L250">
        <v>0.34699999999999998</v>
      </c>
      <c r="M250" t="b">
        <f t="shared" si="7"/>
        <v>1</v>
      </c>
    </row>
    <row r="251" spans="2:13" x14ac:dyDescent="0.25">
      <c r="B251" t="s">
        <v>185</v>
      </c>
      <c r="C251" t="s">
        <v>633</v>
      </c>
      <c r="D251" t="str">
        <f t="shared" si="6"/>
        <v>WideFlangeSolidColumnsW8x67</v>
      </c>
      <c r="E251" s="25">
        <v>48.9</v>
      </c>
      <c r="F251" s="25">
        <v>1.37</v>
      </c>
      <c r="G251" s="25">
        <v>4.08</v>
      </c>
      <c r="H251" t="s">
        <v>129</v>
      </c>
      <c r="I251">
        <v>1</v>
      </c>
      <c r="K251" t="s">
        <v>634</v>
      </c>
      <c r="L251">
        <v>1.37</v>
      </c>
      <c r="M251" t="b">
        <f t="shared" si="7"/>
        <v>1</v>
      </c>
    </row>
    <row r="252" spans="2:13" x14ac:dyDescent="0.25">
      <c r="B252" t="s">
        <v>185</v>
      </c>
      <c r="C252" t="s">
        <v>635</v>
      </c>
      <c r="D252" t="str">
        <f t="shared" si="6"/>
        <v>WideFlangeSolidColumnsW8x58</v>
      </c>
      <c r="E252" s="25">
        <v>48.5</v>
      </c>
      <c r="F252" s="25">
        <v>1.2</v>
      </c>
      <c r="G252" s="25">
        <v>4.04</v>
      </c>
      <c r="H252" t="s">
        <v>129</v>
      </c>
      <c r="I252">
        <v>1</v>
      </c>
      <c r="K252" t="s">
        <v>636</v>
      </c>
      <c r="L252">
        <v>1.2</v>
      </c>
      <c r="M252" t="b">
        <f t="shared" si="7"/>
        <v>1</v>
      </c>
    </row>
    <row r="253" spans="2:13" x14ac:dyDescent="0.25">
      <c r="B253" t="s">
        <v>185</v>
      </c>
      <c r="C253" t="s">
        <v>637</v>
      </c>
      <c r="D253" t="str">
        <f t="shared" si="6"/>
        <v>WideFlangeSolidColumnsW8x48</v>
      </c>
      <c r="E253" s="25">
        <v>47.8</v>
      </c>
      <c r="F253" s="25">
        <v>1</v>
      </c>
      <c r="G253" s="25">
        <v>3.98</v>
      </c>
      <c r="H253" t="s">
        <v>129</v>
      </c>
      <c r="I253">
        <v>1</v>
      </c>
      <c r="K253" t="s">
        <v>431</v>
      </c>
      <c r="L253">
        <v>1</v>
      </c>
      <c r="M253" t="b">
        <f t="shared" si="7"/>
        <v>1</v>
      </c>
    </row>
    <row r="254" spans="2:13" x14ac:dyDescent="0.25">
      <c r="B254" t="s">
        <v>185</v>
      </c>
      <c r="C254" t="s">
        <v>638</v>
      </c>
      <c r="D254" t="str">
        <f t="shared" si="6"/>
        <v>WideFlangeSolidColumnsW8x40</v>
      </c>
      <c r="E254" s="25">
        <v>47.1</v>
      </c>
      <c r="F254" s="25">
        <v>0.84899999999999998</v>
      </c>
      <c r="G254" s="25">
        <v>3.93</v>
      </c>
      <c r="H254" t="s">
        <v>129</v>
      </c>
      <c r="I254">
        <v>1</v>
      </c>
      <c r="K254" t="s">
        <v>465</v>
      </c>
      <c r="L254">
        <v>0.84899999999999998</v>
      </c>
      <c r="M254" t="b">
        <f t="shared" si="7"/>
        <v>1</v>
      </c>
    </row>
    <row r="255" spans="2:13" x14ac:dyDescent="0.25">
      <c r="B255" t="s">
        <v>185</v>
      </c>
      <c r="C255" t="s">
        <v>639</v>
      </c>
      <c r="D255" t="str">
        <f t="shared" si="6"/>
        <v>WideFlangeSolidColumnsW8x35</v>
      </c>
      <c r="E255" s="25">
        <v>46.7</v>
      </c>
      <c r="F255" s="25">
        <v>0.749</v>
      </c>
      <c r="G255" s="25">
        <v>3.89</v>
      </c>
      <c r="H255" t="s">
        <v>129</v>
      </c>
      <c r="I255">
        <v>1</v>
      </c>
      <c r="K255" t="s">
        <v>467</v>
      </c>
      <c r="L255">
        <v>0.749</v>
      </c>
      <c r="M255" t="b">
        <f t="shared" si="7"/>
        <v>1</v>
      </c>
    </row>
    <row r="256" spans="2:13" x14ac:dyDescent="0.25">
      <c r="B256" t="s">
        <v>185</v>
      </c>
      <c r="C256" t="s">
        <v>640</v>
      </c>
      <c r="D256" t="str">
        <f t="shared" si="6"/>
        <v>WideFlangeSolidColumnsW8x31</v>
      </c>
      <c r="E256" s="25">
        <v>46.6</v>
      </c>
      <c r="F256" s="25">
        <v>0.66500000000000004</v>
      </c>
      <c r="G256" s="25">
        <v>3.88</v>
      </c>
      <c r="H256" t="s">
        <v>129</v>
      </c>
      <c r="I256">
        <v>1</v>
      </c>
      <c r="K256" t="s">
        <v>641</v>
      </c>
      <c r="L256">
        <v>0.66500000000000004</v>
      </c>
      <c r="M256" t="b">
        <f t="shared" si="7"/>
        <v>1</v>
      </c>
    </row>
    <row r="257" spans="2:13" x14ac:dyDescent="0.25">
      <c r="B257" t="s">
        <v>185</v>
      </c>
      <c r="C257" t="s">
        <v>642</v>
      </c>
      <c r="D257" t="str">
        <f t="shared" si="6"/>
        <v>WideFlangeSolidColumnsW8x28</v>
      </c>
      <c r="E257" s="25">
        <v>40.700000000000003</v>
      </c>
      <c r="F257" s="25">
        <v>0.68799999999999994</v>
      </c>
      <c r="G257" s="25">
        <v>3.39</v>
      </c>
      <c r="H257" t="s">
        <v>129</v>
      </c>
      <c r="I257">
        <v>1</v>
      </c>
      <c r="K257" t="s">
        <v>643</v>
      </c>
      <c r="L257">
        <v>0.68799999999999994</v>
      </c>
      <c r="M257" t="b">
        <f t="shared" si="7"/>
        <v>1</v>
      </c>
    </row>
    <row r="258" spans="2:13" x14ac:dyDescent="0.25">
      <c r="B258" t="s">
        <v>185</v>
      </c>
      <c r="C258" t="s">
        <v>644</v>
      </c>
      <c r="D258" t="str">
        <f t="shared" si="6"/>
        <v>WideFlangeSolidColumnsW8x24</v>
      </c>
      <c r="E258" s="25">
        <v>40.6</v>
      </c>
      <c r="F258" s="25">
        <v>0.59099999999999997</v>
      </c>
      <c r="G258" s="25">
        <v>3.38</v>
      </c>
      <c r="H258" t="s">
        <v>129</v>
      </c>
      <c r="I258">
        <v>1</v>
      </c>
      <c r="K258" t="s">
        <v>645</v>
      </c>
      <c r="L258">
        <v>0.59099999999999997</v>
      </c>
      <c r="M258" t="b">
        <f t="shared" si="7"/>
        <v>1</v>
      </c>
    </row>
    <row r="259" spans="2:13" x14ac:dyDescent="0.25">
      <c r="B259" t="s">
        <v>185</v>
      </c>
      <c r="C259" t="s">
        <v>646</v>
      </c>
      <c r="D259" t="str">
        <f t="shared" si="6"/>
        <v>WideFlangeSolidColumnsW8x21</v>
      </c>
      <c r="E259" s="25">
        <v>36.4</v>
      </c>
      <c r="F259" s="25">
        <v>0.57699999999999996</v>
      </c>
      <c r="G259" s="25">
        <v>3.03</v>
      </c>
      <c r="H259" t="s">
        <v>129</v>
      </c>
      <c r="I259">
        <v>1</v>
      </c>
      <c r="K259" t="s">
        <v>647</v>
      </c>
      <c r="L259">
        <v>0.57699999999999996</v>
      </c>
      <c r="M259" t="b">
        <f t="shared" si="7"/>
        <v>1</v>
      </c>
    </row>
    <row r="260" spans="2:13" x14ac:dyDescent="0.25">
      <c r="B260" t="s">
        <v>185</v>
      </c>
      <c r="C260" t="s">
        <v>648</v>
      </c>
      <c r="D260" t="str">
        <f t="shared" si="6"/>
        <v>WideFlangeSolidColumnsW8x18</v>
      </c>
      <c r="E260" s="25">
        <v>36.1</v>
      </c>
      <c r="F260" s="25">
        <v>0.499</v>
      </c>
      <c r="G260" s="25">
        <v>3.01</v>
      </c>
      <c r="H260" t="s">
        <v>129</v>
      </c>
      <c r="I260">
        <v>1</v>
      </c>
      <c r="K260" t="s">
        <v>649</v>
      </c>
      <c r="L260">
        <v>0.499</v>
      </c>
      <c r="M260" t="b">
        <f t="shared" si="7"/>
        <v>1</v>
      </c>
    </row>
    <row r="261" spans="2:13" x14ac:dyDescent="0.25">
      <c r="B261" t="s">
        <v>185</v>
      </c>
      <c r="C261" t="s">
        <v>650</v>
      </c>
      <c r="D261" t="str">
        <f t="shared" si="6"/>
        <v>WideFlangeSolidColumnsW8x15</v>
      </c>
      <c r="E261" s="25">
        <v>31.2</v>
      </c>
      <c r="F261" s="25">
        <v>0.48099999999999998</v>
      </c>
      <c r="G261" s="25">
        <v>2.6</v>
      </c>
      <c r="H261" t="s">
        <v>129</v>
      </c>
      <c r="I261">
        <v>1</v>
      </c>
      <c r="K261" t="s">
        <v>651</v>
      </c>
      <c r="L261">
        <v>0.48099999999999998</v>
      </c>
      <c r="M261" t="b">
        <f t="shared" si="7"/>
        <v>1</v>
      </c>
    </row>
    <row r="262" spans="2:13" x14ac:dyDescent="0.25">
      <c r="B262" t="s">
        <v>185</v>
      </c>
      <c r="C262" t="s">
        <v>652</v>
      </c>
      <c r="D262" t="str">
        <f t="shared" si="6"/>
        <v>WideFlangeSolidColumnsW8x13</v>
      </c>
      <c r="E262" s="25">
        <v>30.9</v>
      </c>
      <c r="F262" s="25">
        <v>0.42099999999999999</v>
      </c>
      <c r="G262" s="25">
        <v>2.58</v>
      </c>
      <c r="H262" t="s">
        <v>129</v>
      </c>
      <c r="I262">
        <v>1</v>
      </c>
      <c r="K262" t="s">
        <v>653</v>
      </c>
      <c r="L262">
        <v>0.42099999999999999</v>
      </c>
      <c r="M262" t="b">
        <f t="shared" si="7"/>
        <v>1</v>
      </c>
    </row>
    <row r="263" spans="2:13" x14ac:dyDescent="0.25">
      <c r="B263" t="s">
        <v>185</v>
      </c>
      <c r="C263" t="s">
        <v>654</v>
      </c>
      <c r="D263" t="str">
        <f t="shared" si="6"/>
        <v>WideFlangeSolidColumnsW8x10</v>
      </c>
      <c r="E263" s="25">
        <v>30.6</v>
      </c>
      <c r="F263" s="25">
        <v>0.32700000000000001</v>
      </c>
      <c r="G263" s="25">
        <v>2.5499999999999998</v>
      </c>
      <c r="H263" t="s">
        <v>129</v>
      </c>
      <c r="I263">
        <v>1</v>
      </c>
      <c r="K263" t="s">
        <v>655</v>
      </c>
      <c r="L263">
        <v>0.32700000000000001</v>
      </c>
      <c r="M263" t="b">
        <f t="shared" si="7"/>
        <v>1</v>
      </c>
    </row>
    <row r="264" spans="2:13" x14ac:dyDescent="0.25">
      <c r="B264" t="s">
        <v>185</v>
      </c>
      <c r="C264" t="s">
        <v>656</v>
      </c>
      <c r="D264" t="str">
        <f t="shared" ref="D264:D273" si="8">SUBSTITUTE(B264&amp;C264," ","")</f>
        <v>WideFlangeSolidColumnsW6x25</v>
      </c>
      <c r="E264" s="25">
        <v>35.9</v>
      </c>
      <c r="F264" s="25">
        <v>0.69599999999999995</v>
      </c>
      <c r="G264" s="25">
        <v>2.99</v>
      </c>
      <c r="H264" t="s">
        <v>129</v>
      </c>
      <c r="I264">
        <v>1</v>
      </c>
      <c r="K264" t="s">
        <v>657</v>
      </c>
      <c r="L264">
        <v>0.69599999999999995</v>
      </c>
      <c r="M264" t="b">
        <f t="shared" ref="M264:M327" si="9">EXACT(F264,L264)</f>
        <v>1</v>
      </c>
    </row>
    <row r="265" spans="2:13" x14ac:dyDescent="0.25">
      <c r="B265" t="s">
        <v>185</v>
      </c>
      <c r="C265" t="s">
        <v>658</v>
      </c>
      <c r="D265" t="str">
        <f t="shared" si="8"/>
        <v>WideFlangeSolidColumnsW6x20</v>
      </c>
      <c r="E265" s="25">
        <v>35.5</v>
      </c>
      <c r="F265" s="25">
        <v>0.56299999999999994</v>
      </c>
      <c r="G265" s="25">
        <v>2.96</v>
      </c>
      <c r="H265" t="s">
        <v>129</v>
      </c>
      <c r="I265">
        <v>1</v>
      </c>
      <c r="K265" t="s">
        <v>659</v>
      </c>
      <c r="L265">
        <v>0.56299999999999994</v>
      </c>
      <c r="M265" t="b">
        <f t="shared" si="9"/>
        <v>1</v>
      </c>
    </row>
    <row r="266" spans="2:13" x14ac:dyDescent="0.25">
      <c r="B266" t="s">
        <v>185</v>
      </c>
      <c r="C266" t="s">
        <v>660</v>
      </c>
      <c r="D266" t="str">
        <f t="shared" si="8"/>
        <v>WideFlangeSolidColumnsW6x15</v>
      </c>
      <c r="E266" s="25">
        <v>34.799999999999997</v>
      </c>
      <c r="F266" s="25">
        <v>0.43099999999999999</v>
      </c>
      <c r="G266" s="25">
        <v>2.9</v>
      </c>
      <c r="H266" t="s">
        <v>129</v>
      </c>
      <c r="I266">
        <v>1</v>
      </c>
      <c r="K266" t="s">
        <v>630</v>
      </c>
      <c r="L266">
        <v>0.43099999999999999</v>
      </c>
      <c r="M266" t="b">
        <f t="shared" si="9"/>
        <v>1</v>
      </c>
    </row>
    <row r="267" spans="2:13" x14ac:dyDescent="0.25">
      <c r="B267" t="s">
        <v>185</v>
      </c>
      <c r="C267" t="s">
        <v>661</v>
      </c>
      <c r="D267" t="str">
        <f t="shared" si="8"/>
        <v>WideFlangeSolidColumnsW6x16</v>
      </c>
      <c r="E267" s="25">
        <v>27.4</v>
      </c>
      <c r="F267" s="25">
        <v>0.58399999999999996</v>
      </c>
      <c r="G267" s="25">
        <v>2.2799999999999998</v>
      </c>
      <c r="H267" t="s">
        <v>129</v>
      </c>
      <c r="I267">
        <v>1</v>
      </c>
      <c r="K267" t="s">
        <v>662</v>
      </c>
      <c r="L267">
        <v>0.58399999999999996</v>
      </c>
      <c r="M267" t="b">
        <f t="shared" si="9"/>
        <v>1</v>
      </c>
    </row>
    <row r="268" spans="2:13" x14ac:dyDescent="0.25">
      <c r="B268" t="s">
        <v>185</v>
      </c>
      <c r="C268" t="s">
        <v>663</v>
      </c>
      <c r="D268" t="str">
        <f t="shared" si="8"/>
        <v>WideFlangeSolidColumnsW6x12</v>
      </c>
      <c r="E268" s="25">
        <v>26.8</v>
      </c>
      <c r="F268" s="25">
        <v>0.44800000000000001</v>
      </c>
      <c r="G268" s="25">
        <v>2.23</v>
      </c>
      <c r="H268" t="s">
        <v>129</v>
      </c>
      <c r="I268">
        <v>1</v>
      </c>
      <c r="K268" t="s">
        <v>632</v>
      </c>
      <c r="L268">
        <v>0.44800000000000001</v>
      </c>
      <c r="M268" t="b">
        <f t="shared" si="9"/>
        <v>1</v>
      </c>
    </row>
    <row r="269" spans="2:13" x14ac:dyDescent="0.25">
      <c r="B269" t="s">
        <v>185</v>
      </c>
      <c r="C269" t="s">
        <v>664</v>
      </c>
      <c r="D269" t="str">
        <f t="shared" si="8"/>
        <v>WideFlangeSolidColumnsW6x9</v>
      </c>
      <c r="E269" s="25">
        <v>26.6</v>
      </c>
      <c r="F269" s="25">
        <v>0.33800000000000002</v>
      </c>
      <c r="G269" s="25">
        <v>2.2200000000000002</v>
      </c>
      <c r="H269" t="s">
        <v>129</v>
      </c>
      <c r="I269">
        <v>1</v>
      </c>
      <c r="K269" t="s">
        <v>665</v>
      </c>
      <c r="L269">
        <v>0.33800000000000002</v>
      </c>
      <c r="M269" t="b">
        <f t="shared" si="9"/>
        <v>1</v>
      </c>
    </row>
    <row r="270" spans="2:13" x14ac:dyDescent="0.25">
      <c r="B270" t="s">
        <v>185</v>
      </c>
      <c r="C270" t="s">
        <v>666</v>
      </c>
      <c r="D270" t="str">
        <f t="shared" si="8"/>
        <v>WideFlangeSolidColumnsW6x8.5</v>
      </c>
      <c r="E270" s="25">
        <v>26.6</v>
      </c>
      <c r="F270" s="25">
        <v>0.32</v>
      </c>
      <c r="G270" s="25">
        <v>2.2200000000000002</v>
      </c>
      <c r="H270" t="s">
        <v>129</v>
      </c>
      <c r="I270">
        <v>1</v>
      </c>
      <c r="K270" t="s">
        <v>667</v>
      </c>
      <c r="L270">
        <v>0.32</v>
      </c>
      <c r="M270" t="b">
        <f t="shared" si="9"/>
        <v>1</v>
      </c>
    </row>
    <row r="271" spans="2:13" x14ac:dyDescent="0.25">
      <c r="B271" t="s">
        <v>185</v>
      </c>
      <c r="C271" t="s">
        <v>668</v>
      </c>
      <c r="D271" t="str">
        <f t="shared" si="8"/>
        <v>WideFlangeSolidColumnsW5x19</v>
      </c>
      <c r="E271" s="25">
        <v>29.5</v>
      </c>
      <c r="F271" s="25">
        <v>0.64400000000000002</v>
      </c>
      <c r="G271" s="25">
        <v>2.46</v>
      </c>
      <c r="H271" t="s">
        <v>129</v>
      </c>
      <c r="I271">
        <v>1</v>
      </c>
      <c r="K271" t="s">
        <v>669</v>
      </c>
      <c r="L271">
        <v>0.64400000000000002</v>
      </c>
      <c r="M271" t="b">
        <f t="shared" si="9"/>
        <v>1</v>
      </c>
    </row>
    <row r="272" spans="2:13" x14ac:dyDescent="0.25">
      <c r="B272" t="s">
        <v>185</v>
      </c>
      <c r="C272" t="s">
        <v>670</v>
      </c>
      <c r="D272" t="str">
        <f t="shared" si="8"/>
        <v>WideFlangeSolidColumnsW5x16</v>
      </c>
      <c r="E272" s="25">
        <v>29.1</v>
      </c>
      <c r="F272" s="25">
        <v>0.55000000000000004</v>
      </c>
      <c r="G272" s="25">
        <v>2.4300000000000002</v>
      </c>
      <c r="H272" t="s">
        <v>129</v>
      </c>
      <c r="I272">
        <v>1</v>
      </c>
      <c r="K272" t="s">
        <v>599</v>
      </c>
      <c r="L272">
        <v>0.55000000000000004</v>
      </c>
      <c r="M272" t="b">
        <f t="shared" si="9"/>
        <v>1</v>
      </c>
    </row>
    <row r="273" spans="2:13" x14ac:dyDescent="0.25">
      <c r="B273" t="s">
        <v>185</v>
      </c>
      <c r="C273" t="s">
        <v>671</v>
      </c>
      <c r="D273" t="str">
        <f t="shared" si="8"/>
        <v>WideFlangeSolidColumnsW4x13</v>
      </c>
      <c r="E273" s="25">
        <v>23.4</v>
      </c>
      <c r="F273" s="25">
        <v>0.55600000000000005</v>
      </c>
      <c r="G273" s="25">
        <v>1.95</v>
      </c>
      <c r="H273" t="s">
        <v>129</v>
      </c>
      <c r="I273">
        <v>1</v>
      </c>
      <c r="K273" t="s">
        <v>672</v>
      </c>
      <c r="L273">
        <v>0.55600000000000005</v>
      </c>
      <c r="M273" t="b">
        <f t="shared" si="9"/>
        <v>1</v>
      </c>
    </row>
    <row r="275" spans="2:13" x14ac:dyDescent="0.25">
      <c r="B275" t="s">
        <v>673</v>
      </c>
      <c r="C275" t="s">
        <v>674</v>
      </c>
      <c r="D275" t="str">
        <f t="shared" ref="D275:D305" si="10">SUBSTITUTE(B275&amp;C275," ","")</f>
        <v>AmericanStandardChannelsC15x50</v>
      </c>
      <c r="E275" s="27">
        <v>43.4</v>
      </c>
      <c r="F275" s="27">
        <v>1.1499999999999999</v>
      </c>
      <c r="G275" s="27">
        <v>3.62</v>
      </c>
      <c r="H275" t="s">
        <v>129</v>
      </c>
      <c r="I275">
        <v>1</v>
      </c>
      <c r="K275" t="s">
        <v>675</v>
      </c>
      <c r="L275">
        <v>1.1499999999999999</v>
      </c>
      <c r="M275" t="b">
        <f t="shared" si="9"/>
        <v>1</v>
      </c>
    </row>
    <row r="276" spans="2:13" x14ac:dyDescent="0.25">
      <c r="B276" t="s">
        <v>673</v>
      </c>
      <c r="C276" t="s">
        <v>676</v>
      </c>
      <c r="D276" t="str">
        <f t="shared" si="10"/>
        <v>AmericanStandardChannelsC15x40</v>
      </c>
      <c r="E276" s="27">
        <v>42.7</v>
      </c>
      <c r="F276" s="27">
        <v>0.93700000000000006</v>
      </c>
      <c r="G276" s="27">
        <v>3.56</v>
      </c>
      <c r="H276" t="s">
        <v>129</v>
      </c>
      <c r="I276">
        <v>1</v>
      </c>
      <c r="K276" t="s">
        <v>465</v>
      </c>
      <c r="L276">
        <v>0.93700000000000006</v>
      </c>
      <c r="M276" t="b">
        <f t="shared" si="9"/>
        <v>1</v>
      </c>
    </row>
    <row r="277" spans="2:13" x14ac:dyDescent="0.25">
      <c r="B277" t="s">
        <v>673</v>
      </c>
      <c r="C277" t="s">
        <v>677</v>
      </c>
      <c r="D277" t="str">
        <f t="shared" si="10"/>
        <v>AmericanStandardChannelsC15x33.9</v>
      </c>
      <c r="E277" s="27">
        <v>42.2</v>
      </c>
      <c r="F277" s="27">
        <v>0.80300000000000005</v>
      </c>
      <c r="G277" s="27">
        <v>3.52</v>
      </c>
      <c r="H277" t="s">
        <v>129</v>
      </c>
      <c r="I277">
        <v>1</v>
      </c>
      <c r="K277" t="s">
        <v>678</v>
      </c>
      <c r="L277">
        <v>0.80300000000000005</v>
      </c>
      <c r="M277" t="b">
        <f t="shared" si="9"/>
        <v>1</v>
      </c>
    </row>
    <row r="278" spans="2:13" x14ac:dyDescent="0.25">
      <c r="B278" t="s">
        <v>673</v>
      </c>
      <c r="C278" t="s">
        <v>679</v>
      </c>
      <c r="D278" t="str">
        <f t="shared" si="10"/>
        <v>AmericanStandardChannelsC12x30</v>
      </c>
      <c r="E278" s="27">
        <v>35.5</v>
      </c>
      <c r="F278" s="27">
        <v>0.84499999999999997</v>
      </c>
      <c r="G278" s="27">
        <v>2.96</v>
      </c>
      <c r="H278" t="s">
        <v>129</v>
      </c>
      <c r="I278">
        <v>1</v>
      </c>
      <c r="K278" t="s">
        <v>680</v>
      </c>
      <c r="L278">
        <v>0.84499999999999997</v>
      </c>
      <c r="M278" t="b">
        <f t="shared" si="9"/>
        <v>1</v>
      </c>
    </row>
    <row r="279" spans="2:13" x14ac:dyDescent="0.25">
      <c r="B279" t="s">
        <v>673</v>
      </c>
      <c r="C279" t="s">
        <v>681</v>
      </c>
      <c r="D279" t="str">
        <f t="shared" si="10"/>
        <v>AmericanStandardChannelsC12x25</v>
      </c>
      <c r="E279" s="27">
        <v>35</v>
      </c>
      <c r="F279" s="27">
        <v>0.71399999999999997</v>
      </c>
      <c r="G279" s="27">
        <v>2.92</v>
      </c>
      <c r="H279" t="s">
        <v>129</v>
      </c>
      <c r="I279">
        <v>1</v>
      </c>
      <c r="K279" t="s">
        <v>682</v>
      </c>
      <c r="L279">
        <v>0.71399999999999997</v>
      </c>
      <c r="M279" t="b">
        <f t="shared" si="9"/>
        <v>1</v>
      </c>
    </row>
    <row r="280" spans="2:13" x14ac:dyDescent="0.25">
      <c r="B280" t="s">
        <v>673</v>
      </c>
      <c r="C280" t="s">
        <v>683</v>
      </c>
      <c r="D280" t="str">
        <f t="shared" si="10"/>
        <v>AmericanStandardChannelsC12x20.7</v>
      </c>
      <c r="E280" s="27">
        <v>34.6</v>
      </c>
      <c r="F280" s="27">
        <v>0.59799999999999998</v>
      </c>
      <c r="G280" s="27">
        <v>2.88</v>
      </c>
      <c r="H280" t="s">
        <v>129</v>
      </c>
      <c r="I280">
        <v>1</v>
      </c>
      <c r="K280" t="s">
        <v>684</v>
      </c>
      <c r="L280">
        <v>0.59799999999999998</v>
      </c>
      <c r="M280" t="b">
        <f t="shared" si="9"/>
        <v>1</v>
      </c>
    </row>
    <row r="281" spans="2:13" x14ac:dyDescent="0.25">
      <c r="B281" t="s">
        <v>673</v>
      </c>
      <c r="C281" t="s">
        <v>685</v>
      </c>
      <c r="D281" t="str">
        <f t="shared" si="10"/>
        <v>AmericanStandardChannelsC10x30</v>
      </c>
      <c r="E281" s="27">
        <v>31</v>
      </c>
      <c r="F281" s="27">
        <v>0.96799999999999997</v>
      </c>
      <c r="G281" s="27">
        <v>2.58</v>
      </c>
      <c r="H281" t="s">
        <v>129</v>
      </c>
      <c r="I281">
        <v>1</v>
      </c>
      <c r="K281" t="s">
        <v>686</v>
      </c>
      <c r="L281">
        <v>0.96799999999999997</v>
      </c>
      <c r="M281" t="b">
        <f t="shared" si="9"/>
        <v>1</v>
      </c>
    </row>
    <row r="282" spans="2:13" x14ac:dyDescent="0.25">
      <c r="B282" t="s">
        <v>673</v>
      </c>
      <c r="C282" t="s">
        <v>687</v>
      </c>
      <c r="D282" t="str">
        <f t="shared" si="10"/>
        <v>AmericanStandardChannelsC10x25</v>
      </c>
      <c r="E282" s="27">
        <v>30.5</v>
      </c>
      <c r="F282" s="27">
        <v>0.82</v>
      </c>
      <c r="G282" s="27">
        <v>2.54</v>
      </c>
      <c r="H282" t="s">
        <v>129</v>
      </c>
      <c r="I282">
        <v>1</v>
      </c>
      <c r="K282" t="s">
        <v>682</v>
      </c>
      <c r="L282">
        <v>0.82</v>
      </c>
      <c r="M282" t="b">
        <f t="shared" si="9"/>
        <v>1</v>
      </c>
    </row>
    <row r="283" spans="2:13" x14ac:dyDescent="0.25">
      <c r="B283" t="s">
        <v>673</v>
      </c>
      <c r="C283" t="s">
        <v>688</v>
      </c>
      <c r="D283" t="str">
        <f t="shared" si="10"/>
        <v>AmericanStandardChannelsC10x20</v>
      </c>
      <c r="E283" s="27">
        <v>29.9</v>
      </c>
      <c r="F283" s="27">
        <v>0.66900000000000004</v>
      </c>
      <c r="G283" s="27">
        <v>2.4900000000000002</v>
      </c>
      <c r="H283" t="s">
        <v>129</v>
      </c>
      <c r="I283">
        <v>1</v>
      </c>
      <c r="K283" t="s">
        <v>659</v>
      </c>
      <c r="L283">
        <v>0.66900000000000004</v>
      </c>
      <c r="M283" t="b">
        <f t="shared" si="9"/>
        <v>1</v>
      </c>
    </row>
    <row r="284" spans="2:13" x14ac:dyDescent="0.25">
      <c r="B284" t="s">
        <v>673</v>
      </c>
      <c r="C284" t="s">
        <v>689</v>
      </c>
      <c r="D284" t="str">
        <f t="shared" si="10"/>
        <v>AmericanStandardChannelsC10x15.3</v>
      </c>
      <c r="E284" s="27">
        <v>29.4</v>
      </c>
      <c r="F284" s="27">
        <v>0.52</v>
      </c>
      <c r="G284" s="27">
        <v>2.4500000000000002</v>
      </c>
      <c r="H284" t="s">
        <v>129</v>
      </c>
      <c r="I284">
        <v>1</v>
      </c>
      <c r="K284" t="s">
        <v>690</v>
      </c>
      <c r="L284">
        <v>0.52</v>
      </c>
      <c r="M284" t="b">
        <f t="shared" si="9"/>
        <v>1</v>
      </c>
    </row>
    <row r="285" spans="2:13" x14ac:dyDescent="0.25">
      <c r="B285" t="s">
        <v>673</v>
      </c>
      <c r="C285" t="s">
        <v>691</v>
      </c>
      <c r="D285" t="str">
        <f t="shared" si="10"/>
        <v>AmericanStandardChannelsC9x20</v>
      </c>
      <c r="E285" s="27">
        <v>27.6</v>
      </c>
      <c r="F285" s="27">
        <v>0.72499999999999998</v>
      </c>
      <c r="G285" s="27">
        <v>2.2999999999999998</v>
      </c>
      <c r="H285" t="s">
        <v>129</v>
      </c>
      <c r="I285">
        <v>1</v>
      </c>
      <c r="K285" t="s">
        <v>692</v>
      </c>
      <c r="L285">
        <v>0.72499999999999998</v>
      </c>
      <c r="M285" t="b">
        <f t="shared" si="9"/>
        <v>1</v>
      </c>
    </row>
    <row r="286" spans="2:13" x14ac:dyDescent="0.25">
      <c r="B286" t="s">
        <v>673</v>
      </c>
      <c r="C286" t="s">
        <v>693</v>
      </c>
      <c r="D286" t="str">
        <f t="shared" si="10"/>
        <v>AmericanStandardChannelsC9x15</v>
      </c>
      <c r="E286" s="27">
        <v>27</v>
      </c>
      <c r="F286" s="27">
        <v>0.55600000000000005</v>
      </c>
      <c r="G286" s="27">
        <v>2.25</v>
      </c>
      <c r="H286" t="s">
        <v>129</v>
      </c>
      <c r="I286">
        <v>1</v>
      </c>
      <c r="K286" t="s">
        <v>630</v>
      </c>
      <c r="L286">
        <v>0.55600000000000005</v>
      </c>
      <c r="M286" t="b">
        <f t="shared" si="9"/>
        <v>1</v>
      </c>
    </row>
    <row r="287" spans="2:13" x14ac:dyDescent="0.25">
      <c r="B287" t="s">
        <v>673</v>
      </c>
      <c r="C287" t="s">
        <v>694</v>
      </c>
      <c r="D287" t="str">
        <f t="shared" si="10"/>
        <v>AmericanStandardChannelsC9x13.4</v>
      </c>
      <c r="E287" s="27">
        <v>26.7</v>
      </c>
      <c r="F287" s="27">
        <v>0.502</v>
      </c>
      <c r="G287" s="27">
        <v>2.23</v>
      </c>
      <c r="H287" t="s">
        <v>129</v>
      </c>
      <c r="I287">
        <v>1</v>
      </c>
      <c r="K287" t="s">
        <v>695</v>
      </c>
      <c r="L287">
        <v>0.502</v>
      </c>
      <c r="M287" t="b">
        <f t="shared" si="9"/>
        <v>1</v>
      </c>
    </row>
    <row r="288" spans="2:13" x14ac:dyDescent="0.25">
      <c r="B288" t="s">
        <v>673</v>
      </c>
      <c r="C288" t="s">
        <v>696</v>
      </c>
      <c r="D288" t="str">
        <f t="shared" si="10"/>
        <v>AmericanStandardChannelsC8x18.75</v>
      </c>
      <c r="E288" s="27">
        <v>25.1</v>
      </c>
      <c r="F288" s="27">
        <v>0.747</v>
      </c>
      <c r="G288" s="27">
        <v>2.09</v>
      </c>
      <c r="H288" t="s">
        <v>129</v>
      </c>
      <c r="I288">
        <v>1</v>
      </c>
      <c r="K288" t="s">
        <v>697</v>
      </c>
      <c r="L288">
        <v>0.747</v>
      </c>
      <c r="M288" t="b">
        <f t="shared" si="9"/>
        <v>1</v>
      </c>
    </row>
    <row r="289" spans="2:13" x14ac:dyDescent="0.25">
      <c r="B289" t="s">
        <v>673</v>
      </c>
      <c r="C289" t="s">
        <v>698</v>
      </c>
      <c r="D289" t="str">
        <f t="shared" si="10"/>
        <v>AmericanStandardChannelsC8x13.75</v>
      </c>
      <c r="E289" s="27">
        <v>24.4</v>
      </c>
      <c r="F289" s="27">
        <v>0.56399999999999995</v>
      </c>
      <c r="G289" s="27">
        <v>2.0299999999999998</v>
      </c>
      <c r="H289" t="s">
        <v>129</v>
      </c>
      <c r="I289">
        <v>1</v>
      </c>
      <c r="K289" t="s">
        <v>699</v>
      </c>
      <c r="L289">
        <v>0.56399999999999995</v>
      </c>
      <c r="M289" t="b">
        <f t="shared" si="9"/>
        <v>1</v>
      </c>
    </row>
    <row r="290" spans="2:13" x14ac:dyDescent="0.25">
      <c r="B290" t="s">
        <v>673</v>
      </c>
      <c r="C290" t="s">
        <v>700</v>
      </c>
      <c r="D290" t="str">
        <f t="shared" si="10"/>
        <v>AmericanStandardChannelsC8x11.5</v>
      </c>
      <c r="E290" s="27">
        <v>24.1</v>
      </c>
      <c r="F290" s="27">
        <v>0.47699999999999998</v>
      </c>
      <c r="G290" s="27">
        <v>2.0099999999999998</v>
      </c>
      <c r="H290" t="s">
        <v>129</v>
      </c>
      <c r="I290">
        <v>1</v>
      </c>
      <c r="K290" t="s">
        <v>701</v>
      </c>
      <c r="L290">
        <v>0.47699999999999998</v>
      </c>
      <c r="M290" t="b">
        <f t="shared" si="9"/>
        <v>1</v>
      </c>
    </row>
    <row r="291" spans="2:13" x14ac:dyDescent="0.25">
      <c r="B291" t="s">
        <v>673</v>
      </c>
      <c r="C291" t="s">
        <v>702</v>
      </c>
      <c r="D291" t="str">
        <f t="shared" si="10"/>
        <v>AmericanStandardChannelsC7x14.75</v>
      </c>
      <c r="E291" s="27">
        <v>22.3</v>
      </c>
      <c r="F291" s="27">
        <v>0.66100000000000003</v>
      </c>
      <c r="G291" s="27">
        <v>1.86</v>
      </c>
      <c r="H291" t="s">
        <v>129</v>
      </c>
      <c r="I291">
        <v>1</v>
      </c>
      <c r="K291" t="s">
        <v>703</v>
      </c>
      <c r="L291">
        <v>0.66100000000000003</v>
      </c>
      <c r="M291" t="b">
        <f t="shared" si="9"/>
        <v>1</v>
      </c>
    </row>
    <row r="292" spans="2:13" x14ac:dyDescent="0.25">
      <c r="B292" t="s">
        <v>673</v>
      </c>
      <c r="C292" t="s">
        <v>704</v>
      </c>
      <c r="D292" t="str">
        <f t="shared" si="10"/>
        <v>AmericanStandardChannelsC7x12.25</v>
      </c>
      <c r="E292" s="27">
        <v>21.9</v>
      </c>
      <c r="F292" s="27">
        <v>0.55900000000000005</v>
      </c>
      <c r="G292" s="27">
        <v>1.83</v>
      </c>
      <c r="H292" t="s">
        <v>129</v>
      </c>
      <c r="I292">
        <v>1</v>
      </c>
      <c r="K292" t="s">
        <v>705</v>
      </c>
      <c r="L292">
        <v>0.55900000000000005</v>
      </c>
      <c r="M292" t="b">
        <f t="shared" si="9"/>
        <v>1</v>
      </c>
    </row>
    <row r="293" spans="2:13" x14ac:dyDescent="0.25">
      <c r="B293" t="s">
        <v>673</v>
      </c>
      <c r="C293" t="s">
        <v>706</v>
      </c>
      <c r="D293" t="str">
        <f t="shared" si="10"/>
        <v>AmericanStandardChannelsC7x9.8</v>
      </c>
      <c r="E293" s="27">
        <v>21.5</v>
      </c>
      <c r="F293" s="27">
        <v>0.45600000000000002</v>
      </c>
      <c r="G293" s="27">
        <v>1.79</v>
      </c>
      <c r="H293" t="s">
        <v>129</v>
      </c>
      <c r="I293">
        <v>1</v>
      </c>
      <c r="K293" t="s">
        <v>707</v>
      </c>
      <c r="L293">
        <v>0.45600000000000002</v>
      </c>
      <c r="M293" t="b">
        <f t="shared" si="9"/>
        <v>1</v>
      </c>
    </row>
    <row r="294" spans="2:13" x14ac:dyDescent="0.25">
      <c r="B294" t="s">
        <v>673</v>
      </c>
      <c r="C294" t="s">
        <v>708</v>
      </c>
      <c r="D294" t="str">
        <f t="shared" si="10"/>
        <v>AmericanStandardChannelsC6x13</v>
      </c>
      <c r="E294" s="27">
        <v>19.8</v>
      </c>
      <c r="F294" s="27">
        <v>0.65700000000000003</v>
      </c>
      <c r="G294" s="27">
        <v>1.65</v>
      </c>
      <c r="H294" t="s">
        <v>129</v>
      </c>
      <c r="I294">
        <v>1</v>
      </c>
      <c r="K294" t="s">
        <v>709</v>
      </c>
      <c r="L294">
        <v>0.65700000000000003</v>
      </c>
      <c r="M294" t="b">
        <f t="shared" si="9"/>
        <v>1</v>
      </c>
    </row>
    <row r="295" spans="2:13" x14ac:dyDescent="0.25">
      <c r="B295" t="s">
        <v>673</v>
      </c>
      <c r="C295" t="s">
        <v>710</v>
      </c>
      <c r="D295" t="str">
        <f t="shared" si="10"/>
        <v>AmericanStandardChannelsC6x10.5</v>
      </c>
      <c r="E295" s="27">
        <v>19.3</v>
      </c>
      <c r="F295" s="27">
        <v>0.54400000000000004</v>
      </c>
      <c r="G295" s="27">
        <v>1.61</v>
      </c>
      <c r="H295" t="s">
        <v>129</v>
      </c>
      <c r="I295">
        <v>1</v>
      </c>
      <c r="K295" t="s">
        <v>711</v>
      </c>
      <c r="L295">
        <v>0.54400000000000004</v>
      </c>
      <c r="M295" t="b">
        <f t="shared" si="9"/>
        <v>1</v>
      </c>
    </row>
    <row r="296" spans="2:13" x14ac:dyDescent="0.25">
      <c r="B296" t="s">
        <v>673</v>
      </c>
      <c r="C296" t="s">
        <v>712</v>
      </c>
      <c r="D296" t="str">
        <f t="shared" si="10"/>
        <v>AmericanStandardChannelsC6x8.2</v>
      </c>
      <c r="E296" s="27">
        <v>18.899999999999999</v>
      </c>
      <c r="F296" s="27">
        <v>0.434</v>
      </c>
      <c r="G296" s="27">
        <v>1.58</v>
      </c>
      <c r="H296" t="s">
        <v>129</v>
      </c>
      <c r="I296">
        <v>1</v>
      </c>
      <c r="K296" t="s">
        <v>713</v>
      </c>
      <c r="L296">
        <v>0.434</v>
      </c>
      <c r="M296" t="b">
        <f t="shared" si="9"/>
        <v>1</v>
      </c>
    </row>
    <row r="297" spans="2:13" x14ac:dyDescent="0.25">
      <c r="B297" t="s">
        <v>673</v>
      </c>
      <c r="C297" t="s">
        <v>714</v>
      </c>
      <c r="D297" t="str">
        <f t="shared" si="10"/>
        <v>AmericanStandardChannelsC5x9</v>
      </c>
      <c r="E297" s="27">
        <v>16.8</v>
      </c>
      <c r="F297" s="27">
        <v>0.53600000000000003</v>
      </c>
      <c r="G297" s="27">
        <v>1.4</v>
      </c>
      <c r="H297" t="s">
        <v>129</v>
      </c>
      <c r="I297">
        <v>1</v>
      </c>
      <c r="K297" t="s">
        <v>715</v>
      </c>
      <c r="L297">
        <v>0.53600000000000003</v>
      </c>
      <c r="M297" t="b">
        <f t="shared" si="9"/>
        <v>1</v>
      </c>
    </row>
    <row r="298" spans="2:13" x14ac:dyDescent="0.25">
      <c r="B298" t="s">
        <v>673</v>
      </c>
      <c r="C298" t="s">
        <v>716</v>
      </c>
      <c r="D298" t="str">
        <f t="shared" si="10"/>
        <v>AmericanStandardChannelsC5x6.7</v>
      </c>
      <c r="E298" s="27">
        <v>16.3</v>
      </c>
      <c r="F298" s="27">
        <v>0.41099999999999998</v>
      </c>
      <c r="G298" s="27">
        <v>1.36</v>
      </c>
      <c r="H298" t="s">
        <v>129</v>
      </c>
      <c r="I298">
        <v>1</v>
      </c>
      <c r="K298" t="s">
        <v>717</v>
      </c>
      <c r="L298">
        <v>0.41099999999999998</v>
      </c>
      <c r="M298" t="b">
        <f t="shared" si="9"/>
        <v>1</v>
      </c>
    </row>
    <row r="299" spans="2:13" x14ac:dyDescent="0.25">
      <c r="B299" t="s">
        <v>673</v>
      </c>
      <c r="C299" t="s">
        <v>718</v>
      </c>
      <c r="D299" t="str">
        <f t="shared" si="10"/>
        <v>AmericanStandardChannelsC4x7.25</v>
      </c>
      <c r="E299" s="27">
        <v>14.2</v>
      </c>
      <c r="F299" s="27">
        <v>0.51100000000000001</v>
      </c>
      <c r="G299" s="27">
        <v>1.18</v>
      </c>
      <c r="H299" t="s">
        <v>129</v>
      </c>
      <c r="I299">
        <v>1</v>
      </c>
      <c r="K299" t="s">
        <v>719</v>
      </c>
      <c r="L299">
        <v>0.51100000000000001</v>
      </c>
      <c r="M299" t="b">
        <f t="shared" si="9"/>
        <v>1</v>
      </c>
    </row>
    <row r="300" spans="2:13" x14ac:dyDescent="0.25">
      <c r="B300" t="s">
        <v>673</v>
      </c>
      <c r="C300" t="s">
        <v>720</v>
      </c>
      <c r="D300" t="str">
        <f t="shared" si="10"/>
        <v>AmericanStandardChannelsC4x5.4</v>
      </c>
      <c r="E300" s="27">
        <v>13.6</v>
      </c>
      <c r="F300" s="27">
        <v>0.39700000000000002</v>
      </c>
      <c r="G300" s="27">
        <v>1.1299999999999999</v>
      </c>
      <c r="H300" t="s">
        <v>129</v>
      </c>
      <c r="I300">
        <v>1</v>
      </c>
      <c r="K300" t="s">
        <v>721</v>
      </c>
      <c r="L300">
        <v>0.39700000000000002</v>
      </c>
      <c r="M300" t="b">
        <f t="shared" si="9"/>
        <v>1</v>
      </c>
    </row>
    <row r="301" spans="2:13" x14ac:dyDescent="0.25">
      <c r="B301" t="s">
        <v>673</v>
      </c>
      <c r="C301" t="s">
        <v>722</v>
      </c>
      <c r="D301" t="str">
        <f t="shared" si="10"/>
        <v>AmericanStandardChannelsC4x4.5</v>
      </c>
      <c r="E301" s="27">
        <v>13.6</v>
      </c>
      <c r="F301" s="27">
        <v>0.33100000000000002</v>
      </c>
      <c r="G301" s="27">
        <v>1.1299999999999999</v>
      </c>
      <c r="H301" t="s">
        <v>129</v>
      </c>
      <c r="I301">
        <v>1</v>
      </c>
      <c r="K301" t="s">
        <v>723</v>
      </c>
      <c r="L301">
        <v>0.33100000000000002</v>
      </c>
      <c r="M301" t="b">
        <f t="shared" si="9"/>
        <v>1</v>
      </c>
    </row>
    <row r="302" spans="2:13" x14ac:dyDescent="0.25">
      <c r="B302" t="s">
        <v>673</v>
      </c>
      <c r="C302" t="s">
        <v>724</v>
      </c>
      <c r="D302" t="str">
        <f t="shared" si="10"/>
        <v>AmericanStandardChannelsC3x6</v>
      </c>
      <c r="E302" s="27">
        <v>11.7</v>
      </c>
      <c r="F302" s="27">
        <v>0.51300000000000001</v>
      </c>
      <c r="G302" s="27">
        <v>0.97499999999999998</v>
      </c>
      <c r="H302" t="s">
        <v>129</v>
      </c>
      <c r="I302">
        <v>1</v>
      </c>
      <c r="K302" t="s">
        <v>725</v>
      </c>
      <c r="L302">
        <v>0.51300000000000001</v>
      </c>
      <c r="M302" t="b">
        <f t="shared" si="9"/>
        <v>1</v>
      </c>
    </row>
    <row r="303" spans="2:13" x14ac:dyDescent="0.25">
      <c r="B303" t="s">
        <v>673</v>
      </c>
      <c r="C303" t="s">
        <v>726</v>
      </c>
      <c r="D303" t="str">
        <f t="shared" si="10"/>
        <v>AmericanStandardChannelsC3x5</v>
      </c>
      <c r="E303" s="27">
        <v>11.4</v>
      </c>
      <c r="F303" s="27">
        <v>0.439</v>
      </c>
      <c r="G303" s="27">
        <v>0.95</v>
      </c>
      <c r="H303" t="s">
        <v>129</v>
      </c>
      <c r="I303">
        <v>1</v>
      </c>
      <c r="K303" t="s">
        <v>727</v>
      </c>
      <c r="L303">
        <v>0.439</v>
      </c>
      <c r="M303" t="b">
        <f t="shared" si="9"/>
        <v>1</v>
      </c>
    </row>
    <row r="304" spans="2:13" x14ac:dyDescent="0.25">
      <c r="B304" t="s">
        <v>673</v>
      </c>
      <c r="C304" t="s">
        <v>728</v>
      </c>
      <c r="D304" t="str">
        <f t="shared" si="10"/>
        <v>AmericanStandardChannelsC3x4.1</v>
      </c>
      <c r="E304" s="27">
        <v>11</v>
      </c>
      <c r="F304" s="27">
        <v>0.373</v>
      </c>
      <c r="G304" s="27">
        <v>0.91700000000000004</v>
      </c>
      <c r="H304" t="s">
        <v>129</v>
      </c>
      <c r="I304">
        <v>1</v>
      </c>
      <c r="K304" t="s">
        <v>729</v>
      </c>
      <c r="L304">
        <v>0.373</v>
      </c>
      <c r="M304" t="b">
        <f t="shared" si="9"/>
        <v>1</v>
      </c>
    </row>
    <row r="305" spans="2:13" x14ac:dyDescent="0.25">
      <c r="B305" t="s">
        <v>673</v>
      </c>
      <c r="C305" t="s">
        <v>730</v>
      </c>
      <c r="D305" t="str">
        <f t="shared" si="10"/>
        <v>AmericanStandardChannelsC3x3.5</v>
      </c>
      <c r="E305" s="27">
        <v>10.9</v>
      </c>
      <c r="F305" s="27">
        <v>0.32100000000000001</v>
      </c>
      <c r="G305" s="27">
        <v>0.90800000000000003</v>
      </c>
      <c r="H305" t="s">
        <v>129</v>
      </c>
      <c r="I305">
        <v>1</v>
      </c>
      <c r="K305" t="s">
        <v>731</v>
      </c>
      <c r="L305">
        <v>0.32100000000000001</v>
      </c>
      <c r="M305" t="b">
        <f t="shared" si="9"/>
        <v>1</v>
      </c>
    </row>
    <row r="307" spans="2:13" x14ac:dyDescent="0.25">
      <c r="B307" t="s">
        <v>732</v>
      </c>
      <c r="C307" t="s">
        <v>733</v>
      </c>
      <c r="D307" t="str">
        <f t="shared" ref="D307:D338" si="11">SUBSTITUTE(B307&amp;C307," ","")</f>
        <v>WTColumnsWT22x167.5</v>
      </c>
      <c r="E307" s="26">
        <v>75.3</v>
      </c>
      <c r="F307" s="26">
        <v>2.2200000000000002</v>
      </c>
      <c r="G307" s="26">
        <v>6.28</v>
      </c>
      <c r="H307" t="s">
        <v>129</v>
      </c>
      <c r="I307">
        <v>1</v>
      </c>
      <c r="K307" t="s">
        <v>734</v>
      </c>
      <c r="L307">
        <v>2.2200000000000002</v>
      </c>
      <c r="M307" t="b">
        <f t="shared" si="9"/>
        <v>1</v>
      </c>
    </row>
    <row r="308" spans="2:13" x14ac:dyDescent="0.25">
      <c r="B308" t="s">
        <v>732</v>
      </c>
      <c r="C308" t="s">
        <v>735</v>
      </c>
      <c r="D308" t="str">
        <f t="shared" si="11"/>
        <v>WTColumnsWT22x145</v>
      </c>
      <c r="E308" s="26">
        <v>74.5</v>
      </c>
      <c r="F308" s="26">
        <v>1.95</v>
      </c>
      <c r="G308" s="26">
        <v>6.21</v>
      </c>
      <c r="H308" t="s">
        <v>129</v>
      </c>
      <c r="I308">
        <v>1</v>
      </c>
      <c r="K308" t="s">
        <v>525</v>
      </c>
      <c r="L308">
        <v>1.95</v>
      </c>
      <c r="M308" t="b">
        <f t="shared" si="9"/>
        <v>1</v>
      </c>
    </row>
    <row r="309" spans="2:13" x14ac:dyDescent="0.25">
      <c r="B309" t="s">
        <v>732</v>
      </c>
      <c r="C309" t="s">
        <v>736</v>
      </c>
      <c r="D309" t="str">
        <f t="shared" si="11"/>
        <v>WTColumnsWT22x131</v>
      </c>
      <c r="E309" s="26">
        <v>74.3</v>
      </c>
      <c r="F309" s="26">
        <v>1.76</v>
      </c>
      <c r="G309" s="26">
        <v>6.19</v>
      </c>
      <c r="H309" t="s">
        <v>129</v>
      </c>
      <c r="I309">
        <v>1</v>
      </c>
      <c r="K309" t="s">
        <v>389</v>
      </c>
      <c r="L309">
        <v>1.76</v>
      </c>
      <c r="M309" t="b">
        <f t="shared" si="9"/>
        <v>1</v>
      </c>
    </row>
    <row r="310" spans="2:13" x14ac:dyDescent="0.25">
      <c r="B310" t="s">
        <v>732</v>
      </c>
      <c r="C310" t="s">
        <v>737</v>
      </c>
      <c r="D310" t="str">
        <f t="shared" si="11"/>
        <v>WTColumnsWT22x115</v>
      </c>
      <c r="E310" s="26">
        <v>73.900000000000006</v>
      </c>
      <c r="F310" s="26">
        <v>1.56</v>
      </c>
      <c r="G310" s="26">
        <v>6.16</v>
      </c>
      <c r="H310" t="s">
        <v>129</v>
      </c>
      <c r="I310">
        <v>1</v>
      </c>
      <c r="K310" t="s">
        <v>738</v>
      </c>
      <c r="L310">
        <v>1.56</v>
      </c>
      <c r="M310" t="b">
        <f t="shared" si="9"/>
        <v>1</v>
      </c>
    </row>
    <row r="311" spans="2:13" x14ac:dyDescent="0.25">
      <c r="B311" t="s">
        <v>732</v>
      </c>
      <c r="C311" t="s">
        <v>739</v>
      </c>
      <c r="D311" t="str">
        <f t="shared" si="11"/>
        <v>WTColumnsWT20x296.5</v>
      </c>
      <c r="E311" s="26">
        <v>75.3</v>
      </c>
      <c r="F311" s="26">
        <v>3.94</v>
      </c>
      <c r="G311" s="26">
        <v>6.28</v>
      </c>
      <c r="H311" t="s">
        <v>129</v>
      </c>
      <c r="I311">
        <v>1</v>
      </c>
      <c r="K311" t="s">
        <v>740</v>
      </c>
      <c r="L311">
        <v>3.94</v>
      </c>
      <c r="M311" t="b">
        <f t="shared" si="9"/>
        <v>1</v>
      </c>
    </row>
    <row r="312" spans="2:13" x14ac:dyDescent="0.25">
      <c r="B312" t="s">
        <v>732</v>
      </c>
      <c r="C312" t="s">
        <v>741</v>
      </c>
      <c r="D312" t="str">
        <f t="shared" si="11"/>
        <v>WTColumnsWT20x251.5</v>
      </c>
      <c r="E312" s="26">
        <v>73.7</v>
      </c>
      <c r="F312" s="26">
        <v>3.41</v>
      </c>
      <c r="G312" s="26">
        <v>6.14</v>
      </c>
      <c r="H312" t="s">
        <v>129</v>
      </c>
      <c r="I312">
        <v>1</v>
      </c>
      <c r="K312" t="s">
        <v>742</v>
      </c>
      <c r="L312">
        <v>3.41</v>
      </c>
      <c r="M312" t="b">
        <f t="shared" si="9"/>
        <v>1</v>
      </c>
    </row>
    <row r="313" spans="2:13" x14ac:dyDescent="0.25">
      <c r="B313" t="s">
        <v>732</v>
      </c>
      <c r="C313" t="s">
        <v>743</v>
      </c>
      <c r="D313" t="str">
        <f t="shared" si="11"/>
        <v>WTColumnsWT20x215.5</v>
      </c>
      <c r="E313" s="26">
        <v>72.5</v>
      </c>
      <c r="F313" s="26">
        <v>2.97</v>
      </c>
      <c r="G313" s="26">
        <v>6.04</v>
      </c>
      <c r="H313" t="s">
        <v>129</v>
      </c>
      <c r="I313">
        <v>1</v>
      </c>
      <c r="K313" t="s">
        <v>744</v>
      </c>
      <c r="L313">
        <v>2.97</v>
      </c>
      <c r="M313" t="b">
        <f t="shared" si="9"/>
        <v>1</v>
      </c>
    </row>
    <row r="314" spans="2:13" x14ac:dyDescent="0.25">
      <c r="B314" t="s">
        <v>732</v>
      </c>
      <c r="C314" t="s">
        <v>745</v>
      </c>
      <c r="D314" t="str">
        <f t="shared" si="11"/>
        <v>WTColumnsWT20x198.5</v>
      </c>
      <c r="E314" s="26">
        <v>72.099999999999994</v>
      </c>
      <c r="F314" s="26">
        <v>2.75</v>
      </c>
      <c r="G314" s="26">
        <v>6.01</v>
      </c>
      <c r="H314" t="s">
        <v>129</v>
      </c>
      <c r="I314">
        <v>1</v>
      </c>
      <c r="K314" t="s">
        <v>746</v>
      </c>
      <c r="L314">
        <v>2.75</v>
      </c>
      <c r="M314" t="b">
        <f t="shared" si="9"/>
        <v>1</v>
      </c>
    </row>
    <row r="315" spans="2:13" x14ac:dyDescent="0.25">
      <c r="B315" t="s">
        <v>732</v>
      </c>
      <c r="C315" t="s">
        <v>747</v>
      </c>
      <c r="D315" t="str">
        <f t="shared" si="11"/>
        <v>WTColumnsWT20x186</v>
      </c>
      <c r="E315" s="26">
        <v>71.7</v>
      </c>
      <c r="F315" s="26">
        <v>2.59</v>
      </c>
      <c r="G315" s="26">
        <v>5.98</v>
      </c>
      <c r="H315" t="s">
        <v>129</v>
      </c>
      <c r="I315">
        <v>1</v>
      </c>
      <c r="K315" t="s">
        <v>748</v>
      </c>
      <c r="L315">
        <v>2.59</v>
      </c>
      <c r="M315" t="b">
        <f t="shared" si="9"/>
        <v>1</v>
      </c>
    </row>
    <row r="316" spans="2:13" x14ac:dyDescent="0.25">
      <c r="B316" t="s">
        <v>732</v>
      </c>
      <c r="C316" t="s">
        <v>749</v>
      </c>
      <c r="D316" t="str">
        <f t="shared" si="11"/>
        <v>WTColumnsWT20x181</v>
      </c>
      <c r="E316" s="26">
        <v>71.5</v>
      </c>
      <c r="F316" s="26">
        <v>2.5299999999999998</v>
      </c>
      <c r="G316" s="26">
        <v>5.96</v>
      </c>
      <c r="H316" t="s">
        <v>129</v>
      </c>
      <c r="I316">
        <v>1</v>
      </c>
      <c r="K316" t="s">
        <v>750</v>
      </c>
      <c r="L316">
        <v>2.5299999999999998</v>
      </c>
      <c r="M316" t="b">
        <f t="shared" si="9"/>
        <v>1</v>
      </c>
    </row>
    <row r="317" spans="2:13" x14ac:dyDescent="0.25">
      <c r="B317" t="s">
        <v>732</v>
      </c>
      <c r="C317" t="s">
        <v>751</v>
      </c>
      <c r="D317" t="str">
        <f t="shared" si="11"/>
        <v>WTColumnsWT20x162</v>
      </c>
      <c r="E317" s="26">
        <v>70.900000000000006</v>
      </c>
      <c r="F317" s="26">
        <v>2.2799999999999998</v>
      </c>
      <c r="G317" s="26">
        <v>5.91</v>
      </c>
      <c r="H317" t="s">
        <v>129</v>
      </c>
      <c r="I317">
        <v>1</v>
      </c>
      <c r="K317" t="s">
        <v>386</v>
      </c>
      <c r="L317">
        <v>2.2799999999999998</v>
      </c>
      <c r="M317" t="b">
        <f t="shared" si="9"/>
        <v>1</v>
      </c>
    </row>
    <row r="318" spans="2:13" x14ac:dyDescent="0.25">
      <c r="B318" t="s">
        <v>732</v>
      </c>
      <c r="C318" t="s">
        <v>752</v>
      </c>
      <c r="D318" t="str">
        <f t="shared" si="11"/>
        <v>WTColumnsWT20x148.5</v>
      </c>
      <c r="E318" s="26">
        <v>70.3</v>
      </c>
      <c r="F318" s="26">
        <v>2.11</v>
      </c>
      <c r="G318" s="26">
        <v>5.86</v>
      </c>
      <c r="H318" t="s">
        <v>129</v>
      </c>
      <c r="I318">
        <v>1</v>
      </c>
      <c r="K318" t="s">
        <v>753</v>
      </c>
      <c r="L318">
        <v>2.11</v>
      </c>
      <c r="M318" t="b">
        <f t="shared" si="9"/>
        <v>1</v>
      </c>
    </row>
    <row r="319" spans="2:13" x14ac:dyDescent="0.25">
      <c r="B319" t="s">
        <v>732</v>
      </c>
      <c r="C319" t="s">
        <v>754</v>
      </c>
      <c r="D319" t="str">
        <f t="shared" si="11"/>
        <v>WTColumnsWT20x138.5</v>
      </c>
      <c r="E319" s="26">
        <v>70.099999999999994</v>
      </c>
      <c r="F319" s="26">
        <v>1.98</v>
      </c>
      <c r="G319" s="26">
        <v>5.84</v>
      </c>
      <c r="H319" t="s">
        <v>129</v>
      </c>
      <c r="I319">
        <v>1</v>
      </c>
      <c r="K319" t="s">
        <v>755</v>
      </c>
      <c r="L319">
        <v>1.98</v>
      </c>
      <c r="M319" t="b">
        <f t="shared" si="9"/>
        <v>1</v>
      </c>
    </row>
    <row r="320" spans="2:13" x14ac:dyDescent="0.25">
      <c r="B320" t="s">
        <v>732</v>
      </c>
      <c r="C320" t="s">
        <v>756</v>
      </c>
      <c r="D320" t="str">
        <f t="shared" si="11"/>
        <v>WTColumnsWT20x124.5</v>
      </c>
      <c r="E320" s="26">
        <v>69.900000000000006</v>
      </c>
      <c r="F320" s="26">
        <v>1.78</v>
      </c>
      <c r="G320" s="26">
        <v>5.83</v>
      </c>
      <c r="H320" t="s">
        <v>129</v>
      </c>
      <c r="I320">
        <v>1</v>
      </c>
      <c r="K320" t="s">
        <v>757</v>
      </c>
      <c r="L320">
        <v>1.78</v>
      </c>
      <c r="M320" t="b">
        <f t="shared" si="9"/>
        <v>1</v>
      </c>
    </row>
    <row r="321" spans="2:13" x14ac:dyDescent="0.25">
      <c r="B321" t="s">
        <v>732</v>
      </c>
      <c r="C321" t="s">
        <v>758</v>
      </c>
      <c r="D321" t="str">
        <f t="shared" si="11"/>
        <v>WTColumnsWT20x107.5</v>
      </c>
      <c r="E321" s="26">
        <v>69.5</v>
      </c>
      <c r="F321" s="26">
        <v>1.55</v>
      </c>
      <c r="G321" s="26">
        <v>5.79</v>
      </c>
      <c r="H321" t="s">
        <v>129</v>
      </c>
      <c r="I321">
        <v>1</v>
      </c>
      <c r="K321" t="s">
        <v>759</v>
      </c>
      <c r="L321">
        <v>1.55</v>
      </c>
      <c r="M321" t="b">
        <f t="shared" si="9"/>
        <v>1</v>
      </c>
    </row>
    <row r="322" spans="2:13" x14ac:dyDescent="0.25">
      <c r="B322" t="s">
        <v>732</v>
      </c>
      <c r="C322" t="s">
        <v>760</v>
      </c>
      <c r="D322" t="str">
        <f t="shared" si="11"/>
        <v>WTColumnsWT20x99.5</v>
      </c>
      <c r="E322" s="26">
        <v>69.099999999999994</v>
      </c>
      <c r="F322" s="26">
        <v>1.44</v>
      </c>
      <c r="G322" s="26">
        <v>5.76</v>
      </c>
      <c r="H322" t="s">
        <v>129</v>
      </c>
      <c r="I322">
        <v>1</v>
      </c>
      <c r="K322" t="s">
        <v>761</v>
      </c>
      <c r="L322">
        <v>1.44</v>
      </c>
      <c r="M322" t="b">
        <f t="shared" si="9"/>
        <v>1</v>
      </c>
    </row>
    <row r="323" spans="2:13" x14ac:dyDescent="0.25">
      <c r="B323" t="s">
        <v>732</v>
      </c>
      <c r="C323" t="s">
        <v>762</v>
      </c>
      <c r="D323" t="str">
        <f t="shared" si="11"/>
        <v>WTColumnsWT20x196</v>
      </c>
      <c r="E323" s="26">
        <v>65.3</v>
      </c>
      <c r="F323" s="26">
        <v>3</v>
      </c>
      <c r="G323" s="26">
        <v>5.44</v>
      </c>
      <c r="H323" t="s">
        <v>129</v>
      </c>
      <c r="I323">
        <v>1</v>
      </c>
      <c r="K323" t="s">
        <v>763</v>
      </c>
      <c r="L323">
        <v>3</v>
      </c>
      <c r="M323" t="b">
        <f t="shared" si="9"/>
        <v>1</v>
      </c>
    </row>
    <row r="324" spans="2:13" x14ac:dyDescent="0.25">
      <c r="B324" t="s">
        <v>732</v>
      </c>
      <c r="C324" t="s">
        <v>764</v>
      </c>
      <c r="D324" t="str">
        <f t="shared" si="11"/>
        <v>WTColumnsWT20x165.5</v>
      </c>
      <c r="E324" s="26">
        <v>64.099999999999994</v>
      </c>
      <c r="F324" s="26">
        <v>2.58</v>
      </c>
      <c r="G324" s="26">
        <v>5.34</v>
      </c>
      <c r="H324" t="s">
        <v>129</v>
      </c>
      <c r="I324">
        <v>1</v>
      </c>
      <c r="K324" t="s">
        <v>765</v>
      </c>
      <c r="L324">
        <v>2.58</v>
      </c>
      <c r="M324" t="b">
        <f t="shared" si="9"/>
        <v>1</v>
      </c>
    </row>
    <row r="325" spans="2:13" x14ac:dyDescent="0.25">
      <c r="B325" t="s">
        <v>732</v>
      </c>
      <c r="C325" t="s">
        <v>766</v>
      </c>
      <c r="D325" t="str">
        <f t="shared" si="11"/>
        <v>WTColumnsWT20x163.5</v>
      </c>
      <c r="E325" s="26">
        <v>63.9</v>
      </c>
      <c r="F325" s="26">
        <v>2.56</v>
      </c>
      <c r="G325" s="26">
        <v>5.33</v>
      </c>
      <c r="H325" t="s">
        <v>129</v>
      </c>
      <c r="I325">
        <v>1</v>
      </c>
      <c r="K325" t="s">
        <v>767</v>
      </c>
      <c r="L325">
        <v>2.56</v>
      </c>
      <c r="M325" t="b">
        <f t="shared" si="9"/>
        <v>1</v>
      </c>
    </row>
    <row r="326" spans="2:13" x14ac:dyDescent="0.25">
      <c r="B326" t="s">
        <v>732</v>
      </c>
      <c r="C326" t="s">
        <v>768</v>
      </c>
      <c r="D326" t="str">
        <f t="shared" si="11"/>
        <v>WTColumnsWT20x139</v>
      </c>
      <c r="E326" s="26">
        <v>63.1</v>
      </c>
      <c r="F326" s="26">
        <v>2.2000000000000002</v>
      </c>
      <c r="G326" s="26">
        <v>5.26</v>
      </c>
      <c r="H326" t="s">
        <v>129</v>
      </c>
      <c r="I326">
        <v>1</v>
      </c>
      <c r="K326" t="s">
        <v>769</v>
      </c>
      <c r="L326">
        <v>2.2000000000000002</v>
      </c>
      <c r="M326" t="b">
        <f t="shared" si="9"/>
        <v>1</v>
      </c>
    </row>
    <row r="327" spans="2:13" x14ac:dyDescent="0.25">
      <c r="B327" t="s">
        <v>732</v>
      </c>
      <c r="C327" t="s">
        <v>770</v>
      </c>
      <c r="D327" t="str">
        <f t="shared" si="11"/>
        <v>WTColumnsWT20x132</v>
      </c>
      <c r="E327" s="26">
        <v>62.7</v>
      </c>
      <c r="F327" s="26">
        <v>2.11</v>
      </c>
      <c r="G327" s="26">
        <v>5.23</v>
      </c>
      <c r="H327" t="s">
        <v>129</v>
      </c>
      <c r="I327">
        <v>1</v>
      </c>
      <c r="K327" t="s">
        <v>324</v>
      </c>
      <c r="L327">
        <v>2.11</v>
      </c>
      <c r="M327" t="b">
        <f t="shared" si="9"/>
        <v>1</v>
      </c>
    </row>
    <row r="328" spans="2:13" x14ac:dyDescent="0.25">
      <c r="B328" t="s">
        <v>732</v>
      </c>
      <c r="C328" t="s">
        <v>771</v>
      </c>
      <c r="D328" t="str">
        <f t="shared" si="11"/>
        <v>WTColumnsWT20x117.5</v>
      </c>
      <c r="E328" s="26">
        <v>62.3</v>
      </c>
      <c r="F328" s="26">
        <v>1.89</v>
      </c>
      <c r="G328" s="26">
        <v>5.19</v>
      </c>
      <c r="H328" t="s">
        <v>129</v>
      </c>
      <c r="I328">
        <v>1</v>
      </c>
      <c r="K328" t="s">
        <v>772</v>
      </c>
      <c r="L328">
        <v>1.89</v>
      </c>
      <c r="M328" t="b">
        <f t="shared" ref="M328:M391" si="12">EXACT(F328,L328)</f>
        <v>1</v>
      </c>
    </row>
    <row r="329" spans="2:13" x14ac:dyDescent="0.25">
      <c r="B329" t="s">
        <v>732</v>
      </c>
      <c r="C329" t="s">
        <v>773</v>
      </c>
      <c r="D329" t="str">
        <f t="shared" si="11"/>
        <v>WTColumnsWT20x105.5</v>
      </c>
      <c r="E329" s="26">
        <v>61.9</v>
      </c>
      <c r="F329" s="26">
        <v>1.7</v>
      </c>
      <c r="G329" s="26">
        <v>5.16</v>
      </c>
      <c r="H329" t="s">
        <v>129</v>
      </c>
      <c r="I329">
        <v>1</v>
      </c>
      <c r="K329" t="s">
        <v>774</v>
      </c>
      <c r="L329">
        <v>1.7</v>
      </c>
      <c r="M329" t="b">
        <f t="shared" si="12"/>
        <v>1</v>
      </c>
    </row>
    <row r="330" spans="2:13" x14ac:dyDescent="0.25">
      <c r="B330" t="s">
        <v>732</v>
      </c>
      <c r="C330" t="s">
        <v>775</v>
      </c>
      <c r="D330" t="str">
        <f t="shared" si="11"/>
        <v>WTColumnsWT20x91.5</v>
      </c>
      <c r="E330" s="26">
        <v>61.5</v>
      </c>
      <c r="F330" s="26">
        <v>1.49</v>
      </c>
      <c r="G330" s="26">
        <v>5.13</v>
      </c>
      <c r="H330" t="s">
        <v>129</v>
      </c>
      <c r="I330">
        <v>1</v>
      </c>
      <c r="K330" t="s">
        <v>776</v>
      </c>
      <c r="L330">
        <v>1.49</v>
      </c>
      <c r="M330" t="b">
        <f t="shared" si="12"/>
        <v>1</v>
      </c>
    </row>
    <row r="331" spans="2:13" x14ac:dyDescent="0.25">
      <c r="B331" t="s">
        <v>732</v>
      </c>
      <c r="C331" t="s">
        <v>777</v>
      </c>
      <c r="D331" t="str">
        <f t="shared" si="11"/>
        <v>WTColumnsWT20x83.5</v>
      </c>
      <c r="E331" s="26">
        <v>61.1</v>
      </c>
      <c r="F331" s="26">
        <v>1.37</v>
      </c>
      <c r="G331" s="26">
        <v>5.09</v>
      </c>
      <c r="H331" t="s">
        <v>129</v>
      </c>
      <c r="I331">
        <v>1</v>
      </c>
      <c r="K331" t="s">
        <v>778</v>
      </c>
      <c r="L331">
        <v>1.37</v>
      </c>
      <c r="M331" t="b">
        <f t="shared" si="12"/>
        <v>1</v>
      </c>
    </row>
    <row r="332" spans="2:13" x14ac:dyDescent="0.25">
      <c r="B332" t="s">
        <v>732</v>
      </c>
      <c r="C332" t="s">
        <v>779</v>
      </c>
      <c r="D332" t="str">
        <f t="shared" si="11"/>
        <v>WTColumnsWT20x74.5</v>
      </c>
      <c r="E332" s="26">
        <v>60.7</v>
      </c>
      <c r="F332" s="26">
        <v>1.23</v>
      </c>
      <c r="G332" s="26">
        <v>5.0599999999999996</v>
      </c>
      <c r="H332" t="s">
        <v>129</v>
      </c>
      <c r="I332">
        <v>1</v>
      </c>
      <c r="K332" t="s">
        <v>780</v>
      </c>
      <c r="L332">
        <v>1.23</v>
      </c>
      <c r="M332" t="b">
        <f t="shared" si="12"/>
        <v>1</v>
      </c>
    </row>
    <row r="333" spans="2:13" x14ac:dyDescent="0.25">
      <c r="B333" t="s">
        <v>732</v>
      </c>
      <c r="C333" t="s">
        <v>781</v>
      </c>
      <c r="D333" t="str">
        <f t="shared" si="11"/>
        <v>WTColumnsWT18x399</v>
      </c>
      <c r="E333" s="26">
        <v>76.900000000000006</v>
      </c>
      <c r="F333" s="26">
        <v>5.19</v>
      </c>
      <c r="G333" s="26">
        <v>6.41</v>
      </c>
      <c r="H333" t="s">
        <v>129</v>
      </c>
      <c r="I333">
        <v>1</v>
      </c>
      <c r="K333" t="s">
        <v>782</v>
      </c>
      <c r="L333">
        <v>5.19</v>
      </c>
      <c r="M333" t="b">
        <f t="shared" si="12"/>
        <v>1</v>
      </c>
    </row>
    <row r="334" spans="2:13" x14ac:dyDescent="0.25">
      <c r="B334" t="s">
        <v>732</v>
      </c>
      <c r="C334" t="s">
        <v>783</v>
      </c>
      <c r="D334" t="str">
        <f t="shared" si="11"/>
        <v>WTColumnsWT18x325</v>
      </c>
      <c r="E334" s="26">
        <v>74.5</v>
      </c>
      <c r="F334" s="26">
        <v>4.3600000000000003</v>
      </c>
      <c r="G334" s="26">
        <v>6.21</v>
      </c>
      <c r="H334" t="s">
        <v>129</v>
      </c>
      <c r="I334">
        <v>1</v>
      </c>
      <c r="K334" t="s">
        <v>784</v>
      </c>
      <c r="L334">
        <v>4.3600000000000003</v>
      </c>
      <c r="M334" t="b">
        <f t="shared" si="12"/>
        <v>1</v>
      </c>
    </row>
    <row r="335" spans="2:13" x14ac:dyDescent="0.25">
      <c r="B335" t="s">
        <v>732</v>
      </c>
      <c r="C335" t="s">
        <v>785</v>
      </c>
      <c r="D335" t="str">
        <f t="shared" si="11"/>
        <v>WTColumnsWT18x263.5</v>
      </c>
      <c r="E335" s="26">
        <v>72.5</v>
      </c>
      <c r="F335" s="26">
        <v>3.63</v>
      </c>
      <c r="G335" s="26">
        <v>6.04</v>
      </c>
      <c r="H335" t="s">
        <v>129</v>
      </c>
      <c r="I335">
        <v>1</v>
      </c>
      <c r="K335" t="s">
        <v>786</v>
      </c>
      <c r="L335">
        <v>3.63</v>
      </c>
      <c r="M335" t="b">
        <f t="shared" si="12"/>
        <v>1</v>
      </c>
    </row>
    <row r="336" spans="2:13" x14ac:dyDescent="0.25">
      <c r="B336" t="s">
        <v>732</v>
      </c>
      <c r="C336" t="s">
        <v>787</v>
      </c>
      <c r="D336" t="str">
        <f t="shared" si="11"/>
        <v>WTColumnsWT18x219.5</v>
      </c>
      <c r="E336" s="26">
        <v>71.099999999999994</v>
      </c>
      <c r="F336" s="26">
        <v>3.09</v>
      </c>
      <c r="G336" s="26">
        <v>5.93</v>
      </c>
      <c r="H336" t="s">
        <v>129</v>
      </c>
      <c r="I336">
        <v>1</v>
      </c>
      <c r="K336" t="s">
        <v>788</v>
      </c>
      <c r="L336">
        <v>3.09</v>
      </c>
      <c r="M336" t="b">
        <f t="shared" si="12"/>
        <v>1</v>
      </c>
    </row>
    <row r="337" spans="2:13" x14ac:dyDescent="0.25">
      <c r="B337" t="s">
        <v>732</v>
      </c>
      <c r="C337" t="s">
        <v>789</v>
      </c>
      <c r="D337" t="str">
        <f t="shared" si="11"/>
        <v>WTColumnsWT18x196.5</v>
      </c>
      <c r="E337" s="26">
        <v>70.3</v>
      </c>
      <c r="F337" s="26">
        <v>2.8</v>
      </c>
      <c r="G337" s="26">
        <v>5.86</v>
      </c>
      <c r="H337" t="s">
        <v>129</v>
      </c>
      <c r="I337">
        <v>1</v>
      </c>
      <c r="K337" t="s">
        <v>790</v>
      </c>
      <c r="L337">
        <v>2.8</v>
      </c>
      <c r="M337" t="b">
        <f t="shared" si="12"/>
        <v>1</v>
      </c>
    </row>
    <row r="338" spans="2:13" x14ac:dyDescent="0.25">
      <c r="B338" t="s">
        <v>732</v>
      </c>
      <c r="C338" t="s">
        <v>791</v>
      </c>
      <c r="D338" t="str">
        <f t="shared" si="11"/>
        <v>WTColumnsWT18x179.5</v>
      </c>
      <c r="E338" s="26">
        <v>69.7</v>
      </c>
      <c r="F338" s="26">
        <v>2.58</v>
      </c>
      <c r="G338" s="26">
        <v>5.81</v>
      </c>
      <c r="H338" t="s">
        <v>129</v>
      </c>
      <c r="I338">
        <v>1</v>
      </c>
      <c r="K338" t="s">
        <v>792</v>
      </c>
      <c r="L338">
        <v>2.58</v>
      </c>
      <c r="M338" t="b">
        <f t="shared" si="12"/>
        <v>1</v>
      </c>
    </row>
    <row r="339" spans="2:13" x14ac:dyDescent="0.25">
      <c r="B339" t="s">
        <v>732</v>
      </c>
      <c r="C339" t="s">
        <v>793</v>
      </c>
      <c r="D339" t="str">
        <f t="shared" ref="D339:D362" si="13">SUBSTITUTE(B339&amp;C339," ","")</f>
        <v>WTColumnsWT18x164</v>
      </c>
      <c r="E339" s="26">
        <v>69.099999999999994</v>
      </c>
      <c r="F339" s="26">
        <v>2.37</v>
      </c>
      <c r="G339" s="26">
        <v>5.76</v>
      </c>
      <c r="H339" t="s">
        <v>129</v>
      </c>
      <c r="I339">
        <v>1</v>
      </c>
      <c r="K339" t="s">
        <v>794</v>
      </c>
      <c r="L339">
        <v>2.37</v>
      </c>
      <c r="M339" t="b">
        <f t="shared" si="12"/>
        <v>1</v>
      </c>
    </row>
    <row r="340" spans="2:13" x14ac:dyDescent="0.25">
      <c r="B340" t="s">
        <v>732</v>
      </c>
      <c r="C340" t="s">
        <v>795</v>
      </c>
      <c r="D340" t="str">
        <f t="shared" si="13"/>
        <v>WTColumnsWT18x150</v>
      </c>
      <c r="E340" s="26">
        <v>69.099999999999994</v>
      </c>
      <c r="F340" s="26">
        <v>2.17</v>
      </c>
      <c r="G340" s="26">
        <v>5.76</v>
      </c>
      <c r="H340" t="s">
        <v>129</v>
      </c>
      <c r="I340">
        <v>1</v>
      </c>
      <c r="K340" t="s">
        <v>276</v>
      </c>
      <c r="L340">
        <v>2.17</v>
      </c>
      <c r="M340" t="b">
        <f t="shared" si="12"/>
        <v>1</v>
      </c>
    </row>
    <row r="341" spans="2:13" x14ac:dyDescent="0.25">
      <c r="B341" t="s">
        <v>732</v>
      </c>
      <c r="C341" t="s">
        <v>796</v>
      </c>
      <c r="D341" t="str">
        <f t="shared" si="13"/>
        <v>WTColumnsWT18x140</v>
      </c>
      <c r="E341" s="26">
        <v>68.7</v>
      </c>
      <c r="F341" s="26">
        <v>2.04</v>
      </c>
      <c r="G341" s="26">
        <v>5.73</v>
      </c>
      <c r="H341" t="s">
        <v>129</v>
      </c>
      <c r="I341">
        <v>1</v>
      </c>
      <c r="K341" t="s">
        <v>797</v>
      </c>
      <c r="L341">
        <v>2.04</v>
      </c>
      <c r="M341" t="b">
        <f t="shared" si="12"/>
        <v>1</v>
      </c>
    </row>
    <row r="342" spans="2:13" x14ac:dyDescent="0.25">
      <c r="B342" t="s">
        <v>732</v>
      </c>
      <c r="C342" t="s">
        <v>798</v>
      </c>
      <c r="D342" t="str">
        <f t="shared" si="13"/>
        <v>WTColumnsWT18x130</v>
      </c>
      <c r="E342" s="26">
        <v>68.3</v>
      </c>
      <c r="F342" s="26">
        <v>1.9</v>
      </c>
      <c r="G342" s="26">
        <v>5.69</v>
      </c>
      <c r="H342" t="s">
        <v>129</v>
      </c>
      <c r="I342">
        <v>1</v>
      </c>
      <c r="K342" t="s">
        <v>302</v>
      </c>
      <c r="L342">
        <v>1.9</v>
      </c>
      <c r="M342" t="b">
        <f t="shared" si="12"/>
        <v>1</v>
      </c>
    </row>
    <row r="343" spans="2:13" x14ac:dyDescent="0.25">
      <c r="B343" t="s">
        <v>732</v>
      </c>
      <c r="C343" t="s">
        <v>799</v>
      </c>
      <c r="D343" t="str">
        <f t="shared" si="13"/>
        <v>WTColumnsWT18x122.5</v>
      </c>
      <c r="E343" s="26">
        <v>67.900000000000006</v>
      </c>
      <c r="F343" s="26">
        <v>1.8</v>
      </c>
      <c r="G343" s="26">
        <v>5.66</v>
      </c>
      <c r="H343" t="s">
        <v>129</v>
      </c>
      <c r="I343">
        <v>1</v>
      </c>
      <c r="K343" t="s">
        <v>800</v>
      </c>
      <c r="L343">
        <v>1.8</v>
      </c>
      <c r="M343" t="b">
        <f t="shared" si="12"/>
        <v>1</v>
      </c>
    </row>
    <row r="344" spans="2:13" x14ac:dyDescent="0.25">
      <c r="B344" t="s">
        <v>732</v>
      </c>
      <c r="C344" t="s">
        <v>801</v>
      </c>
      <c r="D344" t="str">
        <f t="shared" si="13"/>
        <v>WTColumnsWT18x115</v>
      </c>
      <c r="E344" s="26">
        <v>67.900000000000006</v>
      </c>
      <c r="F344" s="26">
        <v>1.69</v>
      </c>
      <c r="G344" s="26">
        <v>5.66</v>
      </c>
      <c r="H344" t="s">
        <v>129</v>
      </c>
      <c r="I344">
        <v>1</v>
      </c>
      <c r="K344" t="s">
        <v>738</v>
      </c>
      <c r="L344">
        <v>1.69</v>
      </c>
      <c r="M344" t="b">
        <f t="shared" si="12"/>
        <v>1</v>
      </c>
    </row>
    <row r="345" spans="2:13" x14ac:dyDescent="0.25">
      <c r="B345" t="s">
        <v>732</v>
      </c>
      <c r="C345" t="s">
        <v>802</v>
      </c>
      <c r="D345" t="str">
        <f t="shared" si="13"/>
        <v>WTColumnsWT18x128</v>
      </c>
      <c r="E345" s="26">
        <v>61</v>
      </c>
      <c r="F345" s="26">
        <v>2.1</v>
      </c>
      <c r="G345" s="26">
        <v>5.08</v>
      </c>
      <c r="H345" t="s">
        <v>129</v>
      </c>
      <c r="I345">
        <v>1</v>
      </c>
      <c r="K345" t="s">
        <v>803</v>
      </c>
      <c r="L345">
        <v>2.1</v>
      </c>
      <c r="M345" t="b">
        <f t="shared" si="12"/>
        <v>1</v>
      </c>
    </row>
    <row r="346" spans="2:13" x14ac:dyDescent="0.25">
      <c r="B346" t="s">
        <v>732</v>
      </c>
      <c r="C346" t="s">
        <v>804</v>
      </c>
      <c r="D346" t="str">
        <f t="shared" si="13"/>
        <v>WTColumnsWT18x116</v>
      </c>
      <c r="E346" s="26">
        <v>60.7</v>
      </c>
      <c r="F346" s="26">
        <v>1.91</v>
      </c>
      <c r="G346" s="26">
        <v>5.0599999999999996</v>
      </c>
      <c r="H346" t="s">
        <v>129</v>
      </c>
      <c r="I346">
        <v>1</v>
      </c>
      <c r="K346" t="s">
        <v>328</v>
      </c>
      <c r="L346">
        <v>1.91</v>
      </c>
      <c r="M346" t="b">
        <f t="shared" si="12"/>
        <v>1</v>
      </c>
    </row>
    <row r="347" spans="2:13" x14ac:dyDescent="0.25">
      <c r="B347" t="s">
        <v>732</v>
      </c>
      <c r="C347" t="s">
        <v>805</v>
      </c>
      <c r="D347" t="str">
        <f t="shared" si="13"/>
        <v>WTColumnsWT18x105</v>
      </c>
      <c r="E347" s="26">
        <v>60.2</v>
      </c>
      <c r="F347" s="26">
        <v>1.74</v>
      </c>
      <c r="G347" s="26">
        <v>5.0199999999999996</v>
      </c>
      <c r="H347" t="s">
        <v>129</v>
      </c>
      <c r="I347">
        <v>1</v>
      </c>
      <c r="K347" t="s">
        <v>806</v>
      </c>
      <c r="L347">
        <v>1.74</v>
      </c>
      <c r="M347" t="b">
        <f t="shared" si="12"/>
        <v>1</v>
      </c>
    </row>
    <row r="348" spans="2:13" x14ac:dyDescent="0.25">
      <c r="B348" t="s">
        <v>732</v>
      </c>
      <c r="C348" t="s">
        <v>807</v>
      </c>
      <c r="D348" t="str">
        <f t="shared" si="13"/>
        <v>WTColumnsWT18x97</v>
      </c>
      <c r="E348" s="26">
        <v>59.8</v>
      </c>
      <c r="F348" s="26">
        <v>1.62</v>
      </c>
      <c r="G348" s="26">
        <v>4.9800000000000004</v>
      </c>
      <c r="H348" t="s">
        <v>129</v>
      </c>
      <c r="I348">
        <v>1</v>
      </c>
      <c r="K348" t="s">
        <v>450</v>
      </c>
      <c r="L348">
        <v>1.62</v>
      </c>
      <c r="M348" t="b">
        <f t="shared" si="12"/>
        <v>1</v>
      </c>
    </row>
    <row r="349" spans="2:13" x14ac:dyDescent="0.25">
      <c r="B349" t="s">
        <v>732</v>
      </c>
      <c r="C349" t="s">
        <v>808</v>
      </c>
      <c r="D349" t="str">
        <f t="shared" si="13"/>
        <v>WTColumnsWT18x91</v>
      </c>
      <c r="E349" s="26">
        <v>59.8</v>
      </c>
      <c r="F349" s="26">
        <v>1.52</v>
      </c>
      <c r="G349" s="26">
        <v>4.9800000000000004</v>
      </c>
      <c r="H349" t="s">
        <v>129</v>
      </c>
      <c r="I349">
        <v>1</v>
      </c>
      <c r="K349" t="s">
        <v>809</v>
      </c>
      <c r="L349">
        <v>1.52</v>
      </c>
      <c r="M349" t="b">
        <f t="shared" si="12"/>
        <v>1</v>
      </c>
    </row>
    <row r="350" spans="2:13" x14ac:dyDescent="0.25">
      <c r="B350" t="s">
        <v>732</v>
      </c>
      <c r="C350" t="s">
        <v>810</v>
      </c>
      <c r="D350" t="str">
        <f t="shared" si="13"/>
        <v>WTColumnsWT18x85</v>
      </c>
      <c r="E350" s="26">
        <v>59.4</v>
      </c>
      <c r="F350" s="26">
        <v>1.43</v>
      </c>
      <c r="G350" s="26">
        <v>4.95</v>
      </c>
      <c r="H350" t="s">
        <v>129</v>
      </c>
      <c r="I350">
        <v>1</v>
      </c>
      <c r="K350" t="s">
        <v>811</v>
      </c>
      <c r="L350">
        <v>1.43</v>
      </c>
      <c r="M350" t="b">
        <f t="shared" si="12"/>
        <v>1</v>
      </c>
    </row>
    <row r="351" spans="2:13" x14ac:dyDescent="0.25">
      <c r="B351" t="s">
        <v>732</v>
      </c>
      <c r="C351" t="s">
        <v>812</v>
      </c>
      <c r="D351" t="str">
        <f t="shared" si="13"/>
        <v>WTColumnsWT18x80</v>
      </c>
      <c r="E351" s="26">
        <v>59.2</v>
      </c>
      <c r="F351" s="26">
        <v>1.35</v>
      </c>
      <c r="G351" s="26">
        <v>4.93</v>
      </c>
      <c r="H351" t="s">
        <v>129</v>
      </c>
      <c r="I351">
        <v>1</v>
      </c>
      <c r="K351" t="s">
        <v>813</v>
      </c>
      <c r="L351">
        <v>1.35</v>
      </c>
      <c r="M351" t="b">
        <f t="shared" si="12"/>
        <v>1</v>
      </c>
    </row>
    <row r="352" spans="2:13" x14ac:dyDescent="0.25">
      <c r="B352" t="s">
        <v>732</v>
      </c>
      <c r="C352" t="s">
        <v>814</v>
      </c>
      <c r="D352" t="str">
        <f t="shared" si="13"/>
        <v>WTColumnsWT18x75</v>
      </c>
      <c r="E352" s="26">
        <v>59</v>
      </c>
      <c r="F352" s="26">
        <v>1.27</v>
      </c>
      <c r="G352" s="26">
        <v>4.92</v>
      </c>
      <c r="H352" t="s">
        <v>129</v>
      </c>
      <c r="I352">
        <v>1</v>
      </c>
      <c r="K352" t="s">
        <v>815</v>
      </c>
      <c r="L352">
        <v>1.27</v>
      </c>
      <c r="M352" t="b">
        <f t="shared" si="12"/>
        <v>1</v>
      </c>
    </row>
    <row r="353" spans="2:13" x14ac:dyDescent="0.25">
      <c r="B353" t="s">
        <v>732</v>
      </c>
      <c r="C353" t="s">
        <v>816</v>
      </c>
      <c r="D353" t="str">
        <f t="shared" si="13"/>
        <v>WTColumnsWT18x67.5</v>
      </c>
      <c r="E353" s="26">
        <v>58.8</v>
      </c>
      <c r="F353" s="26">
        <v>1.1499999999999999</v>
      </c>
      <c r="G353" s="26">
        <v>4.9000000000000004</v>
      </c>
      <c r="H353" t="s">
        <v>129</v>
      </c>
      <c r="I353">
        <v>1</v>
      </c>
      <c r="K353" t="s">
        <v>817</v>
      </c>
      <c r="L353">
        <v>1.1499999999999999</v>
      </c>
      <c r="M353" t="b">
        <f t="shared" si="12"/>
        <v>1</v>
      </c>
    </row>
    <row r="354" spans="2:13" x14ac:dyDescent="0.25">
      <c r="B354" t="s">
        <v>732</v>
      </c>
      <c r="C354" t="s">
        <v>818</v>
      </c>
      <c r="D354" t="str">
        <f t="shared" si="13"/>
        <v>WTColumnsWT16.5x193.5</v>
      </c>
      <c r="E354" s="26">
        <v>67.599999999999994</v>
      </c>
      <c r="F354" s="26">
        <v>2.86</v>
      </c>
      <c r="G354" s="26">
        <v>5.63</v>
      </c>
      <c r="H354" t="s">
        <v>129</v>
      </c>
      <c r="I354">
        <v>1</v>
      </c>
      <c r="K354" t="s">
        <v>819</v>
      </c>
      <c r="L354">
        <v>2.86</v>
      </c>
      <c r="M354" t="b">
        <f t="shared" si="12"/>
        <v>1</v>
      </c>
    </row>
    <row r="355" spans="2:13" x14ac:dyDescent="0.25">
      <c r="B355" t="s">
        <v>732</v>
      </c>
      <c r="C355" t="s">
        <v>820</v>
      </c>
      <c r="D355" t="str">
        <f t="shared" si="13"/>
        <v>WTColumnsWT16.5x177</v>
      </c>
      <c r="E355" s="26">
        <v>67.099999999999994</v>
      </c>
      <c r="F355" s="26">
        <v>2.64</v>
      </c>
      <c r="G355" s="26">
        <v>5.59</v>
      </c>
      <c r="H355" t="s">
        <v>129</v>
      </c>
      <c r="I355">
        <v>1</v>
      </c>
      <c r="K355" t="s">
        <v>821</v>
      </c>
      <c r="L355">
        <v>2.64</v>
      </c>
      <c r="M355" t="b">
        <f t="shared" si="12"/>
        <v>1</v>
      </c>
    </row>
    <row r="356" spans="2:13" x14ac:dyDescent="0.25">
      <c r="B356" t="s">
        <v>732</v>
      </c>
      <c r="C356" t="s">
        <v>822</v>
      </c>
      <c r="D356" t="str">
        <f t="shared" si="13"/>
        <v>WTColumnsWT16.5x159</v>
      </c>
      <c r="E356" s="26">
        <v>66.5</v>
      </c>
      <c r="F356" s="26">
        <v>2.39</v>
      </c>
      <c r="G356" s="26">
        <v>5.54</v>
      </c>
      <c r="H356" t="s">
        <v>129</v>
      </c>
      <c r="I356">
        <v>1</v>
      </c>
      <c r="K356" t="s">
        <v>523</v>
      </c>
      <c r="L356">
        <v>2.39</v>
      </c>
      <c r="M356" t="b">
        <f t="shared" si="12"/>
        <v>1</v>
      </c>
    </row>
    <row r="357" spans="2:13" x14ac:dyDescent="0.25">
      <c r="B357" t="s">
        <v>732</v>
      </c>
      <c r="C357" t="s">
        <v>823</v>
      </c>
      <c r="D357" t="str">
        <f t="shared" si="13"/>
        <v>WTColumnsWT16.5x145.5</v>
      </c>
      <c r="E357" s="26">
        <v>65.8</v>
      </c>
      <c r="F357" s="26">
        <v>2.21</v>
      </c>
      <c r="G357" s="26">
        <v>5.48</v>
      </c>
      <c r="H357" t="s">
        <v>129</v>
      </c>
      <c r="I357">
        <v>1</v>
      </c>
      <c r="K357" t="s">
        <v>824</v>
      </c>
      <c r="L357">
        <v>2.21</v>
      </c>
      <c r="M357" t="b">
        <f t="shared" si="12"/>
        <v>1</v>
      </c>
    </row>
    <row r="358" spans="2:13" x14ac:dyDescent="0.25">
      <c r="B358" t="s">
        <v>732</v>
      </c>
      <c r="C358" t="s">
        <v>825</v>
      </c>
      <c r="D358" t="str">
        <f t="shared" si="13"/>
        <v>WTColumnsWT16.5x131.5</v>
      </c>
      <c r="E358" s="26">
        <v>65.5</v>
      </c>
      <c r="F358" s="26">
        <v>2.0099999999999998</v>
      </c>
      <c r="G358" s="26">
        <v>5.46</v>
      </c>
      <c r="H358" t="s">
        <v>129</v>
      </c>
      <c r="I358">
        <v>1</v>
      </c>
      <c r="K358" t="s">
        <v>826</v>
      </c>
      <c r="L358">
        <v>2.0099999999999998</v>
      </c>
      <c r="M358" t="b">
        <f t="shared" si="12"/>
        <v>1</v>
      </c>
    </row>
    <row r="359" spans="2:13" x14ac:dyDescent="0.25">
      <c r="B359" t="s">
        <v>732</v>
      </c>
      <c r="C359" t="s">
        <v>827</v>
      </c>
      <c r="D359" t="str">
        <f t="shared" si="13"/>
        <v>WTColumnsWT16.5x120.5</v>
      </c>
      <c r="E359" s="26">
        <v>65.3</v>
      </c>
      <c r="F359" s="26">
        <v>1.85</v>
      </c>
      <c r="G359" s="26">
        <v>5.44</v>
      </c>
      <c r="H359" t="s">
        <v>129</v>
      </c>
      <c r="I359">
        <v>1</v>
      </c>
      <c r="K359" t="s">
        <v>828</v>
      </c>
      <c r="L359">
        <v>1.85</v>
      </c>
      <c r="M359" t="b">
        <f t="shared" si="12"/>
        <v>1</v>
      </c>
    </row>
    <row r="360" spans="2:13" x14ac:dyDescent="0.25">
      <c r="B360" t="s">
        <v>732</v>
      </c>
      <c r="C360" t="s">
        <v>829</v>
      </c>
      <c r="D360" t="str">
        <f t="shared" si="13"/>
        <v>WTColumnsWT16.5x110.5</v>
      </c>
      <c r="E360" s="26">
        <v>64.900000000000006</v>
      </c>
      <c r="F360" s="26">
        <v>1.7</v>
      </c>
      <c r="G360" s="26">
        <v>5.41</v>
      </c>
      <c r="H360" t="s">
        <v>129</v>
      </c>
      <c r="I360">
        <v>1</v>
      </c>
      <c r="K360" t="s">
        <v>830</v>
      </c>
      <c r="L360">
        <v>1.7</v>
      </c>
      <c r="M360" t="b">
        <f t="shared" si="12"/>
        <v>1</v>
      </c>
    </row>
    <row r="361" spans="2:13" x14ac:dyDescent="0.25">
      <c r="B361" t="s">
        <v>732</v>
      </c>
      <c r="C361" t="s">
        <v>831</v>
      </c>
      <c r="D361" t="str">
        <f t="shared" si="13"/>
        <v>WTColumnsWT16.5x100.5</v>
      </c>
      <c r="E361" s="26">
        <v>64.3</v>
      </c>
      <c r="F361" s="26">
        <v>1.56</v>
      </c>
      <c r="G361" s="26">
        <v>5.36</v>
      </c>
      <c r="H361" t="s">
        <v>129</v>
      </c>
      <c r="I361">
        <v>1</v>
      </c>
      <c r="K361" t="s">
        <v>832</v>
      </c>
      <c r="L361">
        <v>1.56</v>
      </c>
      <c r="M361" t="b">
        <f t="shared" si="12"/>
        <v>1</v>
      </c>
    </row>
    <row r="362" spans="2:13" x14ac:dyDescent="0.25">
      <c r="B362" t="s">
        <v>732</v>
      </c>
      <c r="C362" t="s">
        <v>833</v>
      </c>
      <c r="D362" t="str">
        <f t="shared" si="13"/>
        <v>WTColumnsWT16.5x84.5</v>
      </c>
      <c r="E362" s="26">
        <v>56</v>
      </c>
      <c r="F362" s="26">
        <v>1.51</v>
      </c>
      <c r="G362" s="26">
        <v>4.67</v>
      </c>
      <c r="H362" t="s">
        <v>129</v>
      </c>
      <c r="I362">
        <v>1</v>
      </c>
      <c r="K362" t="s">
        <v>834</v>
      </c>
      <c r="L362">
        <v>1.51</v>
      </c>
      <c r="M362" t="b">
        <f t="shared" si="12"/>
        <v>1</v>
      </c>
    </row>
    <row r="363" spans="2:13" x14ac:dyDescent="0.25">
      <c r="B363" t="s">
        <v>732</v>
      </c>
      <c r="C363" t="s">
        <v>835</v>
      </c>
      <c r="D363" t="str">
        <f t="shared" ref="D363:D426" si="14">SUBSTITUTE(B363&amp;C363," ","")</f>
        <v>WTColumnsWT16.5x76</v>
      </c>
      <c r="E363" s="26">
        <v>55.8</v>
      </c>
      <c r="F363" s="26">
        <v>1.36</v>
      </c>
      <c r="G363" s="26">
        <v>4.6500000000000004</v>
      </c>
      <c r="H363" t="s">
        <v>129</v>
      </c>
      <c r="I363">
        <v>1</v>
      </c>
      <c r="K363" t="s">
        <v>399</v>
      </c>
      <c r="L363">
        <v>1.36</v>
      </c>
      <c r="M363" t="b">
        <f t="shared" si="12"/>
        <v>1</v>
      </c>
    </row>
    <row r="364" spans="2:13" x14ac:dyDescent="0.25">
      <c r="B364" t="s">
        <v>732</v>
      </c>
      <c r="C364" t="s">
        <v>836</v>
      </c>
      <c r="D364" t="str">
        <f t="shared" si="14"/>
        <v>WTColumnsWT16.5x70.5</v>
      </c>
      <c r="E364" s="26">
        <v>55.7</v>
      </c>
      <c r="F364" s="26">
        <v>1.27</v>
      </c>
      <c r="G364" s="26">
        <v>4.6399999999999997</v>
      </c>
      <c r="H364" t="s">
        <v>129</v>
      </c>
      <c r="I364">
        <v>1</v>
      </c>
      <c r="K364" t="s">
        <v>837</v>
      </c>
      <c r="L364">
        <v>1.27</v>
      </c>
      <c r="M364" t="b">
        <f t="shared" si="12"/>
        <v>1</v>
      </c>
    </row>
    <row r="365" spans="2:13" x14ac:dyDescent="0.25">
      <c r="B365" t="s">
        <v>732</v>
      </c>
      <c r="C365" t="s">
        <v>838</v>
      </c>
      <c r="D365" t="str">
        <f t="shared" si="14"/>
        <v>WTColumnsWT16.5x65</v>
      </c>
      <c r="E365" s="26">
        <v>55.2</v>
      </c>
      <c r="F365" s="26">
        <v>1.18</v>
      </c>
      <c r="G365" s="26">
        <v>4.5999999999999996</v>
      </c>
      <c r="H365" t="s">
        <v>129</v>
      </c>
      <c r="I365">
        <v>1</v>
      </c>
      <c r="K365" t="s">
        <v>457</v>
      </c>
      <c r="L365">
        <v>1.18</v>
      </c>
      <c r="M365" t="b">
        <f t="shared" si="12"/>
        <v>1</v>
      </c>
    </row>
    <row r="366" spans="2:13" x14ac:dyDescent="0.25">
      <c r="B366" t="s">
        <v>732</v>
      </c>
      <c r="C366" t="s">
        <v>839</v>
      </c>
      <c r="D366" t="str">
        <f t="shared" si="14"/>
        <v>WTColumnsWT16.5x59</v>
      </c>
      <c r="E366" s="26">
        <v>55</v>
      </c>
      <c r="F366" s="26">
        <v>1.07</v>
      </c>
      <c r="G366" s="26">
        <v>4.58</v>
      </c>
      <c r="H366" t="s">
        <v>129</v>
      </c>
      <c r="I366">
        <v>1</v>
      </c>
      <c r="K366" t="s">
        <v>840</v>
      </c>
      <c r="L366">
        <v>1.07</v>
      </c>
      <c r="M366" t="b">
        <f t="shared" si="12"/>
        <v>1</v>
      </c>
    </row>
    <row r="367" spans="2:13" x14ac:dyDescent="0.25">
      <c r="B367" t="s">
        <v>732</v>
      </c>
      <c r="C367" t="s">
        <v>841</v>
      </c>
      <c r="D367" t="str">
        <f t="shared" si="14"/>
        <v>WTColumnsWT15x195.5</v>
      </c>
      <c r="E367" s="26">
        <v>63.6</v>
      </c>
      <c r="F367" s="26">
        <v>3.07</v>
      </c>
      <c r="G367" s="26">
        <v>5.3</v>
      </c>
      <c r="H367" t="s">
        <v>129</v>
      </c>
      <c r="I367">
        <v>1</v>
      </c>
      <c r="K367" t="s">
        <v>842</v>
      </c>
      <c r="L367">
        <v>3.07</v>
      </c>
      <c r="M367" t="b">
        <f t="shared" si="12"/>
        <v>1</v>
      </c>
    </row>
    <row r="368" spans="2:13" x14ac:dyDescent="0.25">
      <c r="B368" t="s">
        <v>732</v>
      </c>
      <c r="C368" t="s">
        <v>843</v>
      </c>
      <c r="D368" t="str">
        <f t="shared" si="14"/>
        <v>WTColumnsWT15x178.5</v>
      </c>
      <c r="E368" s="26">
        <v>63</v>
      </c>
      <c r="F368" s="26">
        <v>2.83</v>
      </c>
      <c r="G368" s="26">
        <v>5.25</v>
      </c>
      <c r="H368" t="s">
        <v>129</v>
      </c>
      <c r="I368">
        <v>1</v>
      </c>
      <c r="K368" t="s">
        <v>844</v>
      </c>
      <c r="L368">
        <v>2.83</v>
      </c>
      <c r="M368" t="b">
        <f t="shared" si="12"/>
        <v>1</v>
      </c>
    </row>
    <row r="369" spans="2:13" x14ac:dyDescent="0.25">
      <c r="B369" t="s">
        <v>732</v>
      </c>
      <c r="C369" t="s">
        <v>845</v>
      </c>
      <c r="D369" t="str">
        <f t="shared" si="14"/>
        <v>WTColumnsWT15x163</v>
      </c>
      <c r="E369" s="26">
        <v>62.4</v>
      </c>
      <c r="F369" s="26">
        <v>2.61</v>
      </c>
      <c r="G369" s="26">
        <v>5.2</v>
      </c>
      <c r="H369" t="s">
        <v>129</v>
      </c>
      <c r="I369">
        <v>1</v>
      </c>
      <c r="K369" t="s">
        <v>846</v>
      </c>
      <c r="L369">
        <v>2.61</v>
      </c>
      <c r="M369" t="b">
        <f t="shared" si="12"/>
        <v>1</v>
      </c>
    </row>
    <row r="370" spans="2:13" x14ac:dyDescent="0.25">
      <c r="B370" t="s">
        <v>732</v>
      </c>
      <c r="C370" t="s">
        <v>847</v>
      </c>
      <c r="D370" t="str">
        <f t="shared" si="14"/>
        <v>WTColumnsWT15x146</v>
      </c>
      <c r="E370" s="26">
        <v>61.8</v>
      </c>
      <c r="F370" s="26">
        <v>2.36</v>
      </c>
      <c r="G370" s="26">
        <v>5.15</v>
      </c>
      <c r="H370" t="s">
        <v>129</v>
      </c>
      <c r="I370">
        <v>1</v>
      </c>
      <c r="K370" t="s">
        <v>356</v>
      </c>
      <c r="L370">
        <v>2.36</v>
      </c>
      <c r="M370" t="b">
        <f t="shared" si="12"/>
        <v>1</v>
      </c>
    </row>
    <row r="371" spans="2:13" x14ac:dyDescent="0.25">
      <c r="B371" t="s">
        <v>732</v>
      </c>
      <c r="C371" t="s">
        <v>848</v>
      </c>
      <c r="D371" t="str">
        <f t="shared" si="14"/>
        <v>WTColumnsWT15x130.5</v>
      </c>
      <c r="E371" s="26">
        <v>61.2</v>
      </c>
      <c r="F371" s="26">
        <v>2.13</v>
      </c>
      <c r="G371" s="26">
        <v>5.0999999999999996</v>
      </c>
      <c r="H371" t="s">
        <v>129</v>
      </c>
      <c r="I371">
        <v>1</v>
      </c>
      <c r="K371" t="s">
        <v>849</v>
      </c>
      <c r="L371">
        <v>2.13</v>
      </c>
      <c r="M371" t="b">
        <f t="shared" si="12"/>
        <v>1</v>
      </c>
    </row>
    <row r="372" spans="2:13" x14ac:dyDescent="0.25">
      <c r="B372" t="s">
        <v>732</v>
      </c>
      <c r="C372" t="s">
        <v>850</v>
      </c>
      <c r="D372" t="str">
        <f t="shared" si="14"/>
        <v>WTColumnsWT15x117.5</v>
      </c>
      <c r="E372" s="26">
        <v>60.8</v>
      </c>
      <c r="F372" s="26">
        <v>1.93</v>
      </c>
      <c r="G372" s="26">
        <v>5.07</v>
      </c>
      <c r="H372" t="s">
        <v>129</v>
      </c>
      <c r="I372">
        <v>1</v>
      </c>
      <c r="K372" t="s">
        <v>772</v>
      </c>
      <c r="L372">
        <v>1.93</v>
      </c>
      <c r="M372" t="b">
        <f t="shared" si="12"/>
        <v>1</v>
      </c>
    </row>
    <row r="373" spans="2:13" x14ac:dyDescent="0.25">
      <c r="B373" t="s">
        <v>732</v>
      </c>
      <c r="C373" t="s">
        <v>851</v>
      </c>
      <c r="D373" t="str">
        <f t="shared" si="14"/>
        <v>WTColumnsWT15x105.5</v>
      </c>
      <c r="E373" s="26">
        <v>60.4</v>
      </c>
      <c r="F373" s="26">
        <v>1.75</v>
      </c>
      <c r="G373" s="26">
        <v>5.03</v>
      </c>
      <c r="H373" t="s">
        <v>129</v>
      </c>
      <c r="I373">
        <v>1</v>
      </c>
      <c r="K373" t="s">
        <v>774</v>
      </c>
      <c r="L373">
        <v>1.75</v>
      </c>
      <c r="M373" t="b">
        <f t="shared" si="12"/>
        <v>1</v>
      </c>
    </row>
    <row r="374" spans="2:13" x14ac:dyDescent="0.25">
      <c r="B374" t="s">
        <v>732</v>
      </c>
      <c r="C374" t="s">
        <v>852</v>
      </c>
      <c r="D374" t="str">
        <f t="shared" si="14"/>
        <v>WTColumnsWT15x95.5</v>
      </c>
      <c r="E374" s="26">
        <v>59.9</v>
      </c>
      <c r="F374" s="26">
        <v>1.59</v>
      </c>
      <c r="G374" s="26">
        <v>4.99</v>
      </c>
      <c r="H374" t="s">
        <v>129</v>
      </c>
      <c r="I374">
        <v>1</v>
      </c>
      <c r="K374" t="s">
        <v>853</v>
      </c>
      <c r="L374">
        <v>1.59</v>
      </c>
      <c r="M374" t="b">
        <f t="shared" si="12"/>
        <v>1</v>
      </c>
    </row>
    <row r="375" spans="2:13" x14ac:dyDescent="0.25">
      <c r="B375" t="s">
        <v>732</v>
      </c>
      <c r="C375" t="s">
        <v>854</v>
      </c>
      <c r="D375" t="str">
        <f t="shared" si="14"/>
        <v>WTColumnsWT15x86.5</v>
      </c>
      <c r="E375" s="26">
        <v>59.6</v>
      </c>
      <c r="F375" s="26">
        <v>1.45</v>
      </c>
      <c r="G375" s="26">
        <v>4.97</v>
      </c>
      <c r="H375" t="s">
        <v>129</v>
      </c>
      <c r="I375">
        <v>1</v>
      </c>
      <c r="K375" t="s">
        <v>855</v>
      </c>
      <c r="L375">
        <v>1.45</v>
      </c>
      <c r="M375" t="b">
        <f t="shared" si="12"/>
        <v>1</v>
      </c>
    </row>
    <row r="376" spans="2:13" x14ac:dyDescent="0.25">
      <c r="B376" t="s">
        <v>732</v>
      </c>
      <c r="C376" t="s">
        <v>856</v>
      </c>
      <c r="D376" t="str">
        <f t="shared" si="14"/>
        <v>WTColumnsWT15x74</v>
      </c>
      <c r="E376" s="26">
        <v>50.8</v>
      </c>
      <c r="F376" s="26">
        <v>1.46</v>
      </c>
      <c r="G376" s="26">
        <v>4.2300000000000004</v>
      </c>
      <c r="H376" t="s">
        <v>129</v>
      </c>
      <c r="I376">
        <v>1</v>
      </c>
      <c r="K376" t="s">
        <v>857</v>
      </c>
      <c r="L376">
        <v>1.46</v>
      </c>
      <c r="M376" t="b">
        <f t="shared" si="12"/>
        <v>1</v>
      </c>
    </row>
    <row r="377" spans="2:13" x14ac:dyDescent="0.25">
      <c r="B377" t="s">
        <v>732</v>
      </c>
      <c r="C377" t="s">
        <v>858</v>
      </c>
      <c r="D377" t="str">
        <f t="shared" si="14"/>
        <v>WTColumnsWT15x66</v>
      </c>
      <c r="E377" s="26">
        <v>50.6</v>
      </c>
      <c r="F377" s="26">
        <v>1.3</v>
      </c>
      <c r="G377" s="26">
        <v>4.22</v>
      </c>
      <c r="H377" t="s">
        <v>129</v>
      </c>
      <c r="I377">
        <v>1</v>
      </c>
      <c r="K377" t="s">
        <v>859</v>
      </c>
      <c r="L377">
        <v>1.3</v>
      </c>
      <c r="M377" t="b">
        <f t="shared" si="12"/>
        <v>1</v>
      </c>
    </row>
    <row r="378" spans="2:13" x14ac:dyDescent="0.25">
      <c r="B378" t="s">
        <v>732</v>
      </c>
      <c r="C378" t="s">
        <v>860</v>
      </c>
      <c r="D378" t="str">
        <f t="shared" si="14"/>
        <v>WTColumnsWT15x62</v>
      </c>
      <c r="E378" s="26">
        <v>50.4</v>
      </c>
      <c r="F378" s="26">
        <v>1.23</v>
      </c>
      <c r="G378" s="26">
        <v>4.2</v>
      </c>
      <c r="H378" t="s">
        <v>129</v>
      </c>
      <c r="I378">
        <v>1</v>
      </c>
      <c r="K378" t="s">
        <v>428</v>
      </c>
      <c r="L378">
        <v>1.23</v>
      </c>
      <c r="M378" t="b">
        <f t="shared" si="12"/>
        <v>1</v>
      </c>
    </row>
    <row r="379" spans="2:13" x14ac:dyDescent="0.25">
      <c r="B379" t="s">
        <v>732</v>
      </c>
      <c r="C379" t="s">
        <v>861</v>
      </c>
      <c r="D379" t="str">
        <f t="shared" si="14"/>
        <v>WTColumnsWT15x58</v>
      </c>
      <c r="E379" s="26">
        <v>50.2</v>
      </c>
      <c r="F379" s="26">
        <v>1.1599999999999999</v>
      </c>
      <c r="G379" s="26">
        <v>4.18</v>
      </c>
      <c r="H379" t="s">
        <v>129</v>
      </c>
      <c r="I379">
        <v>1</v>
      </c>
      <c r="K379" t="s">
        <v>636</v>
      </c>
      <c r="L379">
        <v>1.1599999999999999</v>
      </c>
      <c r="M379" t="b">
        <f t="shared" si="12"/>
        <v>1</v>
      </c>
    </row>
    <row r="380" spans="2:13" x14ac:dyDescent="0.25">
      <c r="B380" t="s">
        <v>732</v>
      </c>
      <c r="C380" t="s">
        <v>862</v>
      </c>
      <c r="D380" t="str">
        <f t="shared" si="14"/>
        <v>WTColumnsWT15x54</v>
      </c>
      <c r="E380" s="26">
        <v>50</v>
      </c>
      <c r="F380" s="26">
        <v>1.08</v>
      </c>
      <c r="G380" s="26">
        <v>4.17</v>
      </c>
      <c r="H380" t="s">
        <v>129</v>
      </c>
      <c r="I380">
        <v>1</v>
      </c>
      <c r="K380" t="s">
        <v>612</v>
      </c>
      <c r="L380">
        <v>1.08</v>
      </c>
      <c r="M380" t="b">
        <f t="shared" si="12"/>
        <v>1</v>
      </c>
    </row>
    <row r="381" spans="2:13" x14ac:dyDescent="0.25">
      <c r="B381" t="s">
        <v>732</v>
      </c>
      <c r="C381" t="s">
        <v>863</v>
      </c>
      <c r="D381" t="str">
        <f t="shared" si="14"/>
        <v>WTColumnsWT15x49.5</v>
      </c>
      <c r="E381" s="26">
        <v>49.8</v>
      </c>
      <c r="F381" s="26">
        <v>0.99399999999999999</v>
      </c>
      <c r="G381" s="26">
        <v>4.1500000000000004</v>
      </c>
      <c r="H381" t="s">
        <v>129</v>
      </c>
      <c r="I381">
        <v>1</v>
      </c>
      <c r="K381" t="s">
        <v>864</v>
      </c>
      <c r="L381">
        <v>0.99399999999999999</v>
      </c>
      <c r="M381" t="b">
        <f t="shared" si="12"/>
        <v>1</v>
      </c>
    </row>
    <row r="382" spans="2:13" x14ac:dyDescent="0.25">
      <c r="B382" t="s">
        <v>732</v>
      </c>
      <c r="C382" t="s">
        <v>865</v>
      </c>
      <c r="D382" t="str">
        <f t="shared" si="14"/>
        <v>WTColumnsWT15x45</v>
      </c>
      <c r="E382" s="26">
        <v>49.6</v>
      </c>
      <c r="F382" s="26">
        <v>0.90700000000000003</v>
      </c>
      <c r="G382" s="26">
        <v>4.13</v>
      </c>
      <c r="H382" t="s">
        <v>129</v>
      </c>
      <c r="I382">
        <v>1</v>
      </c>
      <c r="K382" t="s">
        <v>480</v>
      </c>
      <c r="L382">
        <v>0.90700000000000003</v>
      </c>
      <c r="M382" t="b">
        <f t="shared" si="12"/>
        <v>1</v>
      </c>
    </row>
    <row r="383" spans="2:13" x14ac:dyDescent="0.25">
      <c r="B383" t="s">
        <v>732</v>
      </c>
      <c r="C383" t="s">
        <v>866</v>
      </c>
      <c r="D383" t="str">
        <f t="shared" si="14"/>
        <v>WTColumnsWT13.5x269.5</v>
      </c>
      <c r="E383" s="26">
        <v>62.4</v>
      </c>
      <c r="F383" s="26">
        <v>4.32</v>
      </c>
      <c r="G383" s="26">
        <v>5.2</v>
      </c>
      <c r="H383" t="s">
        <v>129</v>
      </c>
      <c r="I383">
        <v>1</v>
      </c>
      <c r="K383" t="s">
        <v>867</v>
      </c>
      <c r="L383">
        <v>4.32</v>
      </c>
      <c r="M383" t="b">
        <f t="shared" si="12"/>
        <v>1</v>
      </c>
    </row>
    <row r="384" spans="2:13" x14ac:dyDescent="0.25">
      <c r="B384" t="s">
        <v>732</v>
      </c>
      <c r="C384" t="s">
        <v>868</v>
      </c>
      <c r="D384" t="str">
        <f t="shared" si="14"/>
        <v>WTColumnsWT13.5x184</v>
      </c>
      <c r="E384" s="26">
        <v>59</v>
      </c>
      <c r="F384" s="26">
        <v>3.12</v>
      </c>
      <c r="G384" s="26">
        <v>4.92</v>
      </c>
      <c r="H384" t="s">
        <v>129</v>
      </c>
      <c r="I384">
        <v>1</v>
      </c>
      <c r="K384" t="s">
        <v>869</v>
      </c>
      <c r="L384">
        <v>3.12</v>
      </c>
      <c r="M384" t="b">
        <f t="shared" si="12"/>
        <v>1</v>
      </c>
    </row>
    <row r="385" spans="2:13" x14ac:dyDescent="0.25">
      <c r="B385" t="s">
        <v>732</v>
      </c>
      <c r="C385" t="s">
        <v>870</v>
      </c>
      <c r="D385" t="str">
        <f t="shared" si="14"/>
        <v>WTColumnsWT13.5x168</v>
      </c>
      <c r="E385" s="26">
        <v>58.4</v>
      </c>
      <c r="F385" s="26">
        <v>2.88</v>
      </c>
      <c r="G385" s="26">
        <v>4.87</v>
      </c>
      <c r="H385" t="s">
        <v>129</v>
      </c>
      <c r="I385">
        <v>1</v>
      </c>
      <c r="K385" t="s">
        <v>871</v>
      </c>
      <c r="L385">
        <v>2.88</v>
      </c>
      <c r="M385" t="b">
        <f t="shared" si="12"/>
        <v>1</v>
      </c>
    </row>
    <row r="386" spans="2:13" x14ac:dyDescent="0.25">
      <c r="B386" t="s">
        <v>732</v>
      </c>
      <c r="C386" t="s">
        <v>872</v>
      </c>
      <c r="D386" t="str">
        <f t="shared" si="14"/>
        <v>WTColumnsWT13.5x153.5</v>
      </c>
      <c r="E386" s="26">
        <v>57.6</v>
      </c>
      <c r="F386" s="26">
        <v>2.66</v>
      </c>
      <c r="G386" s="26">
        <v>4.8</v>
      </c>
      <c r="H386" t="s">
        <v>129</v>
      </c>
      <c r="I386">
        <v>1</v>
      </c>
      <c r="K386" t="s">
        <v>873</v>
      </c>
      <c r="L386">
        <v>2.66</v>
      </c>
      <c r="M386" t="b">
        <f t="shared" si="12"/>
        <v>1</v>
      </c>
    </row>
    <row r="387" spans="2:13" x14ac:dyDescent="0.25">
      <c r="B387" t="s">
        <v>732</v>
      </c>
      <c r="C387" t="s">
        <v>874</v>
      </c>
      <c r="D387" t="str">
        <f t="shared" si="14"/>
        <v>WTColumnsWT13.5x140.5</v>
      </c>
      <c r="E387" s="26">
        <v>57.2</v>
      </c>
      <c r="F387" s="26">
        <v>2.46</v>
      </c>
      <c r="G387" s="26">
        <v>4.7699999999999996</v>
      </c>
      <c r="H387" t="s">
        <v>129</v>
      </c>
      <c r="I387">
        <v>1</v>
      </c>
      <c r="K387" t="s">
        <v>875</v>
      </c>
      <c r="L387">
        <v>2.46</v>
      </c>
      <c r="M387" t="b">
        <f t="shared" si="12"/>
        <v>1</v>
      </c>
    </row>
    <row r="388" spans="2:13" x14ac:dyDescent="0.25">
      <c r="B388" t="s">
        <v>732</v>
      </c>
      <c r="C388" t="s">
        <v>876</v>
      </c>
      <c r="D388" t="str">
        <f t="shared" si="14"/>
        <v>WTColumnsWT13.5x129</v>
      </c>
      <c r="E388" s="26">
        <v>56.8</v>
      </c>
      <c r="F388" s="26">
        <v>2.27</v>
      </c>
      <c r="G388" s="26">
        <v>4.7300000000000004</v>
      </c>
      <c r="H388" t="s">
        <v>129</v>
      </c>
      <c r="I388">
        <v>1</v>
      </c>
      <c r="K388" t="s">
        <v>877</v>
      </c>
      <c r="L388">
        <v>2.27</v>
      </c>
      <c r="M388" t="b">
        <f t="shared" si="12"/>
        <v>1</v>
      </c>
    </row>
    <row r="389" spans="2:13" x14ac:dyDescent="0.25">
      <c r="B389" t="s">
        <v>732</v>
      </c>
      <c r="C389" t="s">
        <v>878</v>
      </c>
      <c r="D389" t="str">
        <f t="shared" si="14"/>
        <v>WTColumnsWT13.5x117.5</v>
      </c>
      <c r="E389" s="26">
        <v>56.2</v>
      </c>
      <c r="F389" s="26">
        <v>2.09</v>
      </c>
      <c r="G389" s="26">
        <v>4.68</v>
      </c>
      <c r="H389" t="s">
        <v>129</v>
      </c>
      <c r="I389">
        <v>1</v>
      </c>
      <c r="K389" t="s">
        <v>772</v>
      </c>
      <c r="L389">
        <v>2.09</v>
      </c>
      <c r="M389" t="b">
        <f t="shared" si="12"/>
        <v>1</v>
      </c>
    </row>
    <row r="390" spans="2:13" x14ac:dyDescent="0.25">
      <c r="B390" t="s">
        <v>732</v>
      </c>
      <c r="C390" t="s">
        <v>879</v>
      </c>
      <c r="D390" t="str">
        <f t="shared" si="14"/>
        <v>WTColumnsWT13.5x108.5</v>
      </c>
      <c r="E390" s="26">
        <v>55.8</v>
      </c>
      <c r="F390" s="26">
        <v>1.94</v>
      </c>
      <c r="G390" s="26">
        <v>4.6500000000000004</v>
      </c>
      <c r="H390" t="s">
        <v>129</v>
      </c>
      <c r="I390">
        <v>1</v>
      </c>
      <c r="K390" t="s">
        <v>880</v>
      </c>
      <c r="L390">
        <v>1.94</v>
      </c>
      <c r="M390" t="b">
        <f t="shared" si="12"/>
        <v>1</v>
      </c>
    </row>
    <row r="391" spans="2:13" x14ac:dyDescent="0.25">
      <c r="B391" t="s">
        <v>732</v>
      </c>
      <c r="C391" t="s">
        <v>881</v>
      </c>
      <c r="D391" t="str">
        <f t="shared" si="14"/>
        <v>WTColumnsWT13.5x97</v>
      </c>
      <c r="E391" s="26">
        <v>55.4</v>
      </c>
      <c r="F391" s="26">
        <v>1.75</v>
      </c>
      <c r="G391" s="26">
        <v>4.62</v>
      </c>
      <c r="H391" t="s">
        <v>129</v>
      </c>
      <c r="I391">
        <v>1</v>
      </c>
      <c r="K391" t="s">
        <v>450</v>
      </c>
      <c r="L391">
        <v>1.75</v>
      </c>
      <c r="M391" t="b">
        <f t="shared" si="12"/>
        <v>1</v>
      </c>
    </row>
    <row r="392" spans="2:13" x14ac:dyDescent="0.25">
      <c r="B392" t="s">
        <v>732</v>
      </c>
      <c r="C392" t="s">
        <v>882</v>
      </c>
      <c r="D392" t="str">
        <f t="shared" si="14"/>
        <v>WTColumnsWT13.5x89</v>
      </c>
      <c r="E392" s="26">
        <v>55.3</v>
      </c>
      <c r="F392" s="26">
        <v>1.61</v>
      </c>
      <c r="G392" s="26">
        <v>4.6100000000000003</v>
      </c>
      <c r="H392" t="s">
        <v>129</v>
      </c>
      <c r="I392">
        <v>1</v>
      </c>
      <c r="K392" t="s">
        <v>471</v>
      </c>
      <c r="L392">
        <v>1.61</v>
      </c>
      <c r="M392" t="b">
        <f t="shared" ref="M392:M455" si="15">EXACT(F392,L392)</f>
        <v>1</v>
      </c>
    </row>
    <row r="393" spans="2:13" x14ac:dyDescent="0.25">
      <c r="B393" t="s">
        <v>732</v>
      </c>
      <c r="C393" t="s">
        <v>883</v>
      </c>
      <c r="D393" t="str">
        <f t="shared" si="14"/>
        <v>WTColumnsWT13.5x80.5</v>
      </c>
      <c r="E393" s="26">
        <v>54.8</v>
      </c>
      <c r="F393" s="26">
        <v>1.47</v>
      </c>
      <c r="G393" s="26">
        <v>4.57</v>
      </c>
      <c r="H393" t="s">
        <v>129</v>
      </c>
      <c r="I393">
        <v>1</v>
      </c>
      <c r="K393" t="s">
        <v>884</v>
      </c>
      <c r="L393">
        <v>1.47</v>
      </c>
      <c r="M393" t="b">
        <f t="shared" si="15"/>
        <v>1</v>
      </c>
    </row>
    <row r="394" spans="2:13" x14ac:dyDescent="0.25">
      <c r="B394" t="s">
        <v>732</v>
      </c>
      <c r="C394" t="s">
        <v>885</v>
      </c>
      <c r="D394" t="str">
        <f t="shared" si="14"/>
        <v>WTColumnsWT13.5x73</v>
      </c>
      <c r="E394" s="26">
        <v>54.6</v>
      </c>
      <c r="F394" s="26">
        <v>1.34</v>
      </c>
      <c r="G394" s="26">
        <v>4.55</v>
      </c>
      <c r="H394" t="s">
        <v>129</v>
      </c>
      <c r="I394">
        <v>1</v>
      </c>
      <c r="K394" t="s">
        <v>425</v>
      </c>
      <c r="L394">
        <v>1.34</v>
      </c>
      <c r="M394" t="b">
        <f t="shared" si="15"/>
        <v>1</v>
      </c>
    </row>
    <row r="395" spans="2:13" x14ac:dyDescent="0.25">
      <c r="B395" t="s">
        <v>732</v>
      </c>
      <c r="C395" t="s">
        <v>886</v>
      </c>
      <c r="D395" t="str">
        <f t="shared" si="14"/>
        <v>WTColumnsWT13.5x64.5</v>
      </c>
      <c r="E395" s="26">
        <v>46.8</v>
      </c>
      <c r="F395" s="26">
        <v>1.38</v>
      </c>
      <c r="G395" s="26">
        <v>3.9</v>
      </c>
      <c r="H395" t="s">
        <v>129</v>
      </c>
      <c r="I395">
        <v>1</v>
      </c>
      <c r="K395" t="s">
        <v>887</v>
      </c>
      <c r="L395">
        <v>1.38</v>
      </c>
      <c r="M395" t="b">
        <f t="shared" si="15"/>
        <v>1</v>
      </c>
    </row>
    <row r="396" spans="2:13" x14ac:dyDescent="0.25">
      <c r="B396" t="s">
        <v>732</v>
      </c>
      <c r="C396" t="s">
        <v>888</v>
      </c>
      <c r="D396" t="str">
        <f t="shared" si="14"/>
        <v>WTColumnsWT13.5x57</v>
      </c>
      <c r="E396" s="26">
        <v>46.6</v>
      </c>
      <c r="F396" s="26">
        <v>1.22</v>
      </c>
      <c r="G396" s="26">
        <v>3.88</v>
      </c>
      <c r="H396" t="s">
        <v>129</v>
      </c>
      <c r="I396">
        <v>1</v>
      </c>
      <c r="K396" t="s">
        <v>889</v>
      </c>
      <c r="L396">
        <v>1.22</v>
      </c>
      <c r="M396" t="b">
        <f t="shared" si="15"/>
        <v>1</v>
      </c>
    </row>
    <row r="397" spans="2:13" x14ac:dyDescent="0.25">
      <c r="B397" t="s">
        <v>732</v>
      </c>
      <c r="C397" t="s">
        <v>890</v>
      </c>
      <c r="D397" t="str">
        <f t="shared" si="14"/>
        <v>WTColumnsWT13.5x51</v>
      </c>
      <c r="E397" s="26">
        <v>46.2</v>
      </c>
      <c r="F397" s="26">
        <v>1.1000000000000001</v>
      </c>
      <c r="G397" s="26">
        <v>3.85</v>
      </c>
      <c r="H397" t="s">
        <v>129</v>
      </c>
      <c r="I397">
        <v>1</v>
      </c>
      <c r="K397" t="s">
        <v>891</v>
      </c>
      <c r="L397">
        <v>1.1000000000000001</v>
      </c>
      <c r="M397" t="b">
        <f t="shared" si="15"/>
        <v>1</v>
      </c>
    </row>
    <row r="398" spans="2:13" x14ac:dyDescent="0.25">
      <c r="B398" t="s">
        <v>732</v>
      </c>
      <c r="C398" t="s">
        <v>892</v>
      </c>
      <c r="D398" t="str">
        <f t="shared" si="14"/>
        <v>WTColumnsWT13.5x47</v>
      </c>
      <c r="E398" s="26">
        <v>46.2</v>
      </c>
      <c r="F398" s="26">
        <v>1.02</v>
      </c>
      <c r="G398" s="26">
        <v>3.85</v>
      </c>
      <c r="H398" t="s">
        <v>129</v>
      </c>
      <c r="I398">
        <v>1</v>
      </c>
      <c r="K398" t="s">
        <v>893</v>
      </c>
      <c r="L398">
        <v>1.02</v>
      </c>
      <c r="M398" t="b">
        <f t="shared" si="15"/>
        <v>1</v>
      </c>
    </row>
    <row r="399" spans="2:13" x14ac:dyDescent="0.25">
      <c r="B399" t="s">
        <v>732</v>
      </c>
      <c r="C399" t="s">
        <v>894</v>
      </c>
      <c r="D399" t="str">
        <f t="shared" si="14"/>
        <v>WTColumnsWT13.5x42</v>
      </c>
      <c r="E399" s="26">
        <v>45.9</v>
      </c>
      <c r="F399" s="26">
        <v>0.91500000000000004</v>
      </c>
      <c r="G399" s="26">
        <v>3.83</v>
      </c>
      <c r="H399" t="s">
        <v>129</v>
      </c>
      <c r="I399">
        <v>1</v>
      </c>
      <c r="K399" t="s">
        <v>895</v>
      </c>
      <c r="L399">
        <v>0.91500000000000004</v>
      </c>
      <c r="M399" t="b">
        <f t="shared" si="15"/>
        <v>1</v>
      </c>
    </row>
    <row r="400" spans="2:13" x14ac:dyDescent="0.25">
      <c r="B400" t="s">
        <v>732</v>
      </c>
      <c r="C400" t="s">
        <v>896</v>
      </c>
      <c r="D400" t="str">
        <f t="shared" si="14"/>
        <v>WTColumnsWT12x185</v>
      </c>
      <c r="E400" s="26">
        <v>54.6</v>
      </c>
      <c r="F400" s="26">
        <v>3.39</v>
      </c>
      <c r="G400" s="26">
        <v>4.55</v>
      </c>
      <c r="H400" t="s">
        <v>129</v>
      </c>
      <c r="I400">
        <v>1</v>
      </c>
      <c r="K400" t="s">
        <v>897</v>
      </c>
      <c r="L400">
        <v>3.39</v>
      </c>
      <c r="M400" t="b">
        <f t="shared" si="15"/>
        <v>1</v>
      </c>
    </row>
    <row r="401" spans="2:13" x14ac:dyDescent="0.25">
      <c r="B401" t="s">
        <v>732</v>
      </c>
      <c r="C401" t="s">
        <v>898</v>
      </c>
      <c r="D401" t="str">
        <f t="shared" si="14"/>
        <v>WTColumnsWT12x167.5</v>
      </c>
      <c r="E401" s="26">
        <v>53.8</v>
      </c>
      <c r="F401" s="26">
        <v>3.11</v>
      </c>
      <c r="G401" s="26">
        <v>4.4800000000000004</v>
      </c>
      <c r="H401" t="s">
        <v>129</v>
      </c>
      <c r="I401">
        <v>1</v>
      </c>
      <c r="K401" t="s">
        <v>899</v>
      </c>
      <c r="L401">
        <v>3.11</v>
      </c>
      <c r="M401" t="b">
        <f t="shared" si="15"/>
        <v>1</v>
      </c>
    </row>
    <row r="402" spans="2:13" x14ac:dyDescent="0.25">
      <c r="B402" t="s">
        <v>732</v>
      </c>
      <c r="C402" t="s">
        <v>900</v>
      </c>
      <c r="D402" t="str">
        <f t="shared" si="14"/>
        <v>WTColumnsWT12x153</v>
      </c>
      <c r="E402" s="26">
        <v>53.2</v>
      </c>
      <c r="F402" s="26">
        <v>2.88</v>
      </c>
      <c r="G402" s="26">
        <v>4.43</v>
      </c>
      <c r="H402" t="s">
        <v>129</v>
      </c>
      <c r="I402">
        <v>1</v>
      </c>
      <c r="K402" t="s">
        <v>901</v>
      </c>
      <c r="L402">
        <v>2.88</v>
      </c>
      <c r="M402" t="b">
        <f t="shared" si="15"/>
        <v>1</v>
      </c>
    </row>
    <row r="403" spans="2:13" x14ac:dyDescent="0.25">
      <c r="B403" t="s">
        <v>732</v>
      </c>
      <c r="C403" t="s">
        <v>902</v>
      </c>
      <c r="D403" t="str">
        <f t="shared" si="14"/>
        <v>WTColumnsWT12x139.5</v>
      </c>
      <c r="E403" s="26">
        <v>52.6</v>
      </c>
      <c r="F403" s="26">
        <v>2.65</v>
      </c>
      <c r="G403" s="26">
        <v>4.38</v>
      </c>
      <c r="H403" t="s">
        <v>129</v>
      </c>
      <c r="I403">
        <v>1</v>
      </c>
      <c r="K403" t="s">
        <v>903</v>
      </c>
      <c r="L403">
        <v>2.65</v>
      </c>
      <c r="M403" t="b">
        <f t="shared" si="15"/>
        <v>1</v>
      </c>
    </row>
    <row r="404" spans="2:13" x14ac:dyDescent="0.25">
      <c r="B404" t="s">
        <v>732</v>
      </c>
      <c r="C404" t="s">
        <v>904</v>
      </c>
      <c r="D404" t="str">
        <f t="shared" si="14"/>
        <v>WTColumnsWT12x125</v>
      </c>
      <c r="E404" s="26">
        <v>52</v>
      </c>
      <c r="F404" s="26">
        <v>2.4</v>
      </c>
      <c r="G404" s="26">
        <v>4.33</v>
      </c>
      <c r="H404" t="s">
        <v>129</v>
      </c>
      <c r="I404">
        <v>1</v>
      </c>
      <c r="K404" t="s">
        <v>905</v>
      </c>
      <c r="L404">
        <v>2.4</v>
      </c>
      <c r="M404" t="b">
        <f t="shared" si="15"/>
        <v>1</v>
      </c>
    </row>
    <row r="405" spans="2:13" x14ac:dyDescent="0.25">
      <c r="B405" t="s">
        <v>732</v>
      </c>
      <c r="C405" t="s">
        <v>906</v>
      </c>
      <c r="D405" t="str">
        <f t="shared" si="14"/>
        <v>WTColumnsWT12x114.5</v>
      </c>
      <c r="E405" s="26">
        <v>51.4</v>
      </c>
      <c r="F405" s="26">
        <v>2.23</v>
      </c>
      <c r="G405" s="26">
        <v>4.28</v>
      </c>
      <c r="H405" t="s">
        <v>129</v>
      </c>
      <c r="I405">
        <v>1</v>
      </c>
      <c r="K405" t="s">
        <v>907</v>
      </c>
      <c r="L405">
        <v>2.23</v>
      </c>
      <c r="M405" t="b">
        <f t="shared" si="15"/>
        <v>1</v>
      </c>
    </row>
    <row r="406" spans="2:13" x14ac:dyDescent="0.25">
      <c r="B406" t="s">
        <v>732</v>
      </c>
      <c r="C406" t="s">
        <v>908</v>
      </c>
      <c r="D406" t="str">
        <f t="shared" si="14"/>
        <v>WTColumnsWT12x103.5</v>
      </c>
      <c r="E406" s="26">
        <v>51</v>
      </c>
      <c r="F406" s="26">
        <v>2.0299999999999998</v>
      </c>
      <c r="G406" s="26">
        <v>4.25</v>
      </c>
      <c r="H406" t="s">
        <v>129</v>
      </c>
      <c r="I406">
        <v>1</v>
      </c>
      <c r="K406" t="s">
        <v>909</v>
      </c>
      <c r="L406">
        <v>2.0299999999999998</v>
      </c>
      <c r="M406" t="b">
        <f t="shared" si="15"/>
        <v>1</v>
      </c>
    </row>
    <row r="407" spans="2:13" x14ac:dyDescent="0.25">
      <c r="B407" t="s">
        <v>732</v>
      </c>
      <c r="C407" t="s">
        <v>910</v>
      </c>
      <c r="D407" t="str">
        <f t="shared" si="14"/>
        <v>WTColumnsWT12x96</v>
      </c>
      <c r="E407" s="26">
        <v>50.6</v>
      </c>
      <c r="F407" s="26">
        <v>1.9</v>
      </c>
      <c r="G407" s="26">
        <v>4.22</v>
      </c>
      <c r="H407" t="s">
        <v>129</v>
      </c>
      <c r="I407">
        <v>1</v>
      </c>
      <c r="K407" t="s">
        <v>574</v>
      </c>
      <c r="L407">
        <v>1.9</v>
      </c>
      <c r="M407" t="b">
        <f t="shared" si="15"/>
        <v>1</v>
      </c>
    </row>
    <row r="408" spans="2:13" x14ac:dyDescent="0.25">
      <c r="B408" t="s">
        <v>732</v>
      </c>
      <c r="C408" t="s">
        <v>911</v>
      </c>
      <c r="D408" t="str">
        <f t="shared" si="14"/>
        <v>WTColumnsWT12x88</v>
      </c>
      <c r="E408" s="26">
        <v>50.2</v>
      </c>
      <c r="F408" s="26">
        <v>1.75</v>
      </c>
      <c r="G408" s="26">
        <v>4.18</v>
      </c>
      <c r="H408" t="s">
        <v>129</v>
      </c>
      <c r="I408">
        <v>1</v>
      </c>
      <c r="K408" t="s">
        <v>607</v>
      </c>
      <c r="L408">
        <v>1.75</v>
      </c>
      <c r="M408" t="b">
        <f t="shared" si="15"/>
        <v>1</v>
      </c>
    </row>
    <row r="409" spans="2:13" x14ac:dyDescent="0.25">
      <c r="B409" t="s">
        <v>732</v>
      </c>
      <c r="C409" t="s">
        <v>912</v>
      </c>
      <c r="D409" t="str">
        <f t="shared" si="14"/>
        <v>WTColumnsWT12x81</v>
      </c>
      <c r="E409" s="26">
        <v>50.2</v>
      </c>
      <c r="F409" s="26">
        <v>1.61</v>
      </c>
      <c r="G409" s="26">
        <v>4.18</v>
      </c>
      <c r="H409" t="s">
        <v>129</v>
      </c>
      <c r="I409">
        <v>1</v>
      </c>
      <c r="K409" t="s">
        <v>913</v>
      </c>
      <c r="L409">
        <v>1.61</v>
      </c>
      <c r="M409" t="b">
        <f t="shared" si="15"/>
        <v>1</v>
      </c>
    </row>
    <row r="410" spans="2:13" x14ac:dyDescent="0.25">
      <c r="B410" t="s">
        <v>732</v>
      </c>
      <c r="C410" t="s">
        <v>914</v>
      </c>
      <c r="D410" t="str">
        <f t="shared" si="14"/>
        <v>WTColumnsWT12x73</v>
      </c>
      <c r="E410" s="26">
        <v>49.8</v>
      </c>
      <c r="F410" s="26">
        <v>1.47</v>
      </c>
      <c r="G410" s="26">
        <v>4.1500000000000004</v>
      </c>
      <c r="H410" t="s">
        <v>129</v>
      </c>
      <c r="I410">
        <v>1</v>
      </c>
      <c r="K410" t="s">
        <v>425</v>
      </c>
      <c r="L410">
        <v>1.47</v>
      </c>
      <c r="M410" t="b">
        <f t="shared" si="15"/>
        <v>1</v>
      </c>
    </row>
    <row r="411" spans="2:13" x14ac:dyDescent="0.25">
      <c r="B411" t="s">
        <v>732</v>
      </c>
      <c r="C411" t="s">
        <v>915</v>
      </c>
      <c r="D411" t="str">
        <f t="shared" si="14"/>
        <v>WTColumnsWT12x65.5</v>
      </c>
      <c r="E411" s="26">
        <v>49.4</v>
      </c>
      <c r="F411" s="26">
        <v>1.33</v>
      </c>
      <c r="G411" s="26">
        <v>4.12</v>
      </c>
      <c r="H411" t="s">
        <v>129</v>
      </c>
      <c r="I411">
        <v>1</v>
      </c>
      <c r="K411" t="s">
        <v>916</v>
      </c>
      <c r="L411">
        <v>1.33</v>
      </c>
      <c r="M411" t="b">
        <f t="shared" si="15"/>
        <v>1</v>
      </c>
    </row>
    <row r="412" spans="2:13" x14ac:dyDescent="0.25">
      <c r="B412" t="s">
        <v>732</v>
      </c>
      <c r="C412" t="s">
        <v>917</v>
      </c>
      <c r="D412" t="str">
        <f t="shared" si="14"/>
        <v>WTColumnsWT12x58.5</v>
      </c>
      <c r="E412" s="26">
        <v>49</v>
      </c>
      <c r="F412" s="26">
        <v>1.19</v>
      </c>
      <c r="G412" s="26">
        <v>4.08</v>
      </c>
      <c r="H412" t="s">
        <v>129</v>
      </c>
      <c r="I412">
        <v>1</v>
      </c>
      <c r="K412" t="s">
        <v>918</v>
      </c>
      <c r="L412">
        <v>1.19</v>
      </c>
      <c r="M412" t="b">
        <f t="shared" si="15"/>
        <v>1</v>
      </c>
    </row>
    <row r="413" spans="2:13" x14ac:dyDescent="0.25">
      <c r="B413" t="s">
        <v>732</v>
      </c>
      <c r="C413" t="s">
        <v>919</v>
      </c>
      <c r="D413" t="str">
        <f t="shared" si="14"/>
        <v>WTColumnsWT12x52</v>
      </c>
      <c r="E413" s="26">
        <v>48.8</v>
      </c>
      <c r="F413" s="26">
        <v>1.07</v>
      </c>
      <c r="G413" s="26">
        <v>4.07</v>
      </c>
      <c r="H413" t="s">
        <v>129</v>
      </c>
      <c r="I413">
        <v>1</v>
      </c>
      <c r="K413" t="s">
        <v>920</v>
      </c>
      <c r="L413">
        <v>1.07</v>
      </c>
      <c r="M413" t="b">
        <f t="shared" si="15"/>
        <v>1</v>
      </c>
    </row>
    <row r="414" spans="2:13" x14ac:dyDescent="0.25">
      <c r="B414" t="s">
        <v>732</v>
      </c>
      <c r="C414" t="s">
        <v>921</v>
      </c>
      <c r="D414" t="str">
        <f t="shared" si="14"/>
        <v>WTColumnsWT12x51.5</v>
      </c>
      <c r="E414" s="26">
        <v>41.8</v>
      </c>
      <c r="F414" s="26">
        <v>1.23</v>
      </c>
      <c r="G414" s="26">
        <v>3.48</v>
      </c>
      <c r="H414" t="s">
        <v>129</v>
      </c>
      <c r="I414">
        <v>1</v>
      </c>
      <c r="K414" t="s">
        <v>922</v>
      </c>
      <c r="L414">
        <v>1.23</v>
      </c>
      <c r="M414" t="b">
        <f t="shared" si="15"/>
        <v>1</v>
      </c>
    </row>
    <row r="415" spans="2:13" x14ac:dyDescent="0.25">
      <c r="B415" t="s">
        <v>732</v>
      </c>
      <c r="C415" t="s">
        <v>923</v>
      </c>
      <c r="D415" t="str">
        <f t="shared" si="14"/>
        <v>WTColumnsWT12x47</v>
      </c>
      <c r="E415" s="26">
        <v>41.8</v>
      </c>
      <c r="F415" s="26">
        <v>1.1200000000000001</v>
      </c>
      <c r="G415" s="26">
        <v>3.48</v>
      </c>
      <c r="H415" t="s">
        <v>129</v>
      </c>
      <c r="I415">
        <v>1</v>
      </c>
      <c r="K415" t="s">
        <v>893</v>
      </c>
      <c r="L415">
        <v>1.1200000000000001</v>
      </c>
      <c r="M415" t="b">
        <f t="shared" si="15"/>
        <v>1</v>
      </c>
    </row>
    <row r="416" spans="2:13" x14ac:dyDescent="0.25">
      <c r="B416" t="s">
        <v>732</v>
      </c>
      <c r="C416" t="s">
        <v>924</v>
      </c>
      <c r="D416" t="str">
        <f t="shared" si="14"/>
        <v>WTColumnsWT12x42</v>
      </c>
      <c r="E416" s="26">
        <v>41.5</v>
      </c>
      <c r="F416" s="26">
        <v>1.01</v>
      </c>
      <c r="G416" s="26">
        <v>3.46</v>
      </c>
      <c r="H416" t="s">
        <v>129</v>
      </c>
      <c r="I416">
        <v>1</v>
      </c>
      <c r="K416" t="s">
        <v>895</v>
      </c>
      <c r="L416">
        <v>1.01</v>
      </c>
      <c r="M416" t="b">
        <f t="shared" si="15"/>
        <v>1</v>
      </c>
    </row>
    <row r="417" spans="2:13" x14ac:dyDescent="0.25">
      <c r="B417" t="s">
        <v>732</v>
      </c>
      <c r="C417" t="s">
        <v>925</v>
      </c>
      <c r="D417" t="str">
        <f t="shared" si="14"/>
        <v>WTColumnsWT12x38</v>
      </c>
      <c r="E417" s="26">
        <v>41.2</v>
      </c>
      <c r="F417" s="26">
        <v>0.92200000000000004</v>
      </c>
      <c r="G417" s="26">
        <v>3.43</v>
      </c>
      <c r="H417" t="s">
        <v>129</v>
      </c>
      <c r="I417">
        <v>1</v>
      </c>
      <c r="K417" t="s">
        <v>926</v>
      </c>
      <c r="L417">
        <v>0.92200000000000004</v>
      </c>
      <c r="M417" t="b">
        <f t="shared" si="15"/>
        <v>1</v>
      </c>
    </row>
    <row r="418" spans="2:13" x14ac:dyDescent="0.25">
      <c r="B418" t="s">
        <v>732</v>
      </c>
      <c r="C418" t="s">
        <v>927</v>
      </c>
      <c r="D418" t="str">
        <f t="shared" si="14"/>
        <v>WTColumnsWT12x34</v>
      </c>
      <c r="E418" s="26">
        <v>41</v>
      </c>
      <c r="F418" s="26">
        <v>0.82899999999999996</v>
      </c>
      <c r="G418" s="26">
        <v>3.42</v>
      </c>
      <c r="H418" t="s">
        <v>129</v>
      </c>
      <c r="I418">
        <v>1</v>
      </c>
      <c r="K418" t="s">
        <v>549</v>
      </c>
      <c r="L418">
        <v>0.82899999999999996</v>
      </c>
      <c r="M418" t="b">
        <f t="shared" si="15"/>
        <v>1</v>
      </c>
    </row>
    <row r="419" spans="2:13" x14ac:dyDescent="0.25">
      <c r="B419" t="s">
        <v>732</v>
      </c>
      <c r="C419" t="s">
        <v>928</v>
      </c>
      <c r="D419" t="str">
        <f t="shared" si="14"/>
        <v>WTColumnsWT12x31</v>
      </c>
      <c r="E419" s="26">
        <v>37.1</v>
      </c>
      <c r="F419" s="26">
        <v>0.83599999999999997</v>
      </c>
      <c r="G419" s="26">
        <v>3.09</v>
      </c>
      <c r="H419" t="s">
        <v>129</v>
      </c>
      <c r="I419">
        <v>1</v>
      </c>
      <c r="K419" t="s">
        <v>929</v>
      </c>
      <c r="L419">
        <v>0.83599999999999997</v>
      </c>
      <c r="M419" t="b">
        <f t="shared" si="15"/>
        <v>1</v>
      </c>
    </row>
    <row r="420" spans="2:13" x14ac:dyDescent="0.25">
      <c r="B420" t="s">
        <v>732</v>
      </c>
      <c r="C420" t="s">
        <v>930</v>
      </c>
      <c r="D420" t="str">
        <f t="shared" si="14"/>
        <v>WTColumnsWT12x27.5</v>
      </c>
      <c r="E420" s="26">
        <v>36.799999999999997</v>
      </c>
      <c r="F420" s="26">
        <v>0.747</v>
      </c>
      <c r="G420" s="26">
        <v>3.07</v>
      </c>
      <c r="H420" t="s">
        <v>129</v>
      </c>
      <c r="I420">
        <v>1</v>
      </c>
      <c r="K420" t="s">
        <v>931</v>
      </c>
      <c r="L420">
        <v>0.747</v>
      </c>
      <c r="M420" t="b">
        <f t="shared" si="15"/>
        <v>1</v>
      </c>
    </row>
    <row r="421" spans="2:13" x14ac:dyDescent="0.25">
      <c r="B421" t="s">
        <v>732</v>
      </c>
      <c r="C421" t="s">
        <v>932</v>
      </c>
      <c r="D421" t="str">
        <f t="shared" si="14"/>
        <v>WTColumnsWT10.5x100.5</v>
      </c>
      <c r="E421" s="26">
        <v>47.5</v>
      </c>
      <c r="F421" s="26">
        <v>2.12</v>
      </c>
      <c r="G421" s="26">
        <v>3.96</v>
      </c>
      <c r="H421" t="s">
        <v>129</v>
      </c>
      <c r="I421">
        <v>1</v>
      </c>
      <c r="K421" t="s">
        <v>933</v>
      </c>
      <c r="L421">
        <v>2.12</v>
      </c>
      <c r="M421" t="b">
        <f t="shared" si="15"/>
        <v>1</v>
      </c>
    </row>
    <row r="422" spans="2:13" x14ac:dyDescent="0.25">
      <c r="B422" t="s">
        <v>732</v>
      </c>
      <c r="C422" t="s">
        <v>934</v>
      </c>
      <c r="D422" t="str">
        <f t="shared" si="14"/>
        <v>WTColumnsWT10.5x91</v>
      </c>
      <c r="E422" s="26">
        <v>47</v>
      </c>
      <c r="F422" s="26">
        <v>1.94</v>
      </c>
      <c r="G422" s="26">
        <v>3.92</v>
      </c>
      <c r="H422" t="s">
        <v>129</v>
      </c>
      <c r="I422">
        <v>1</v>
      </c>
      <c r="K422" t="s">
        <v>809</v>
      </c>
      <c r="L422">
        <v>1.94</v>
      </c>
      <c r="M422" t="b">
        <f t="shared" si="15"/>
        <v>1</v>
      </c>
    </row>
    <row r="423" spans="2:13" x14ac:dyDescent="0.25">
      <c r="B423" t="s">
        <v>732</v>
      </c>
      <c r="C423" t="s">
        <v>935</v>
      </c>
      <c r="D423" t="str">
        <f t="shared" si="14"/>
        <v>WTColumnsWT10.5x83</v>
      </c>
      <c r="E423" s="26">
        <v>46.4</v>
      </c>
      <c r="F423" s="26">
        <v>1.79</v>
      </c>
      <c r="G423" s="26">
        <v>3.87</v>
      </c>
      <c r="H423" t="s">
        <v>129</v>
      </c>
      <c r="I423">
        <v>1</v>
      </c>
      <c r="K423" t="s">
        <v>423</v>
      </c>
      <c r="L423">
        <v>1.79</v>
      </c>
      <c r="M423" t="b">
        <f t="shared" si="15"/>
        <v>1</v>
      </c>
    </row>
    <row r="424" spans="2:13" x14ac:dyDescent="0.25">
      <c r="B424" t="s">
        <v>732</v>
      </c>
      <c r="C424" t="s">
        <v>936</v>
      </c>
      <c r="D424" t="str">
        <f t="shared" si="14"/>
        <v>WTColumnsWT10.5x73.5</v>
      </c>
      <c r="E424" s="26">
        <v>46.3</v>
      </c>
      <c r="F424" s="26">
        <v>1.59</v>
      </c>
      <c r="G424" s="26">
        <v>3.86</v>
      </c>
      <c r="H424" t="s">
        <v>129</v>
      </c>
      <c r="I424">
        <v>1</v>
      </c>
      <c r="K424" t="s">
        <v>937</v>
      </c>
      <c r="L424">
        <v>1.59</v>
      </c>
      <c r="M424" t="b">
        <f t="shared" si="15"/>
        <v>1</v>
      </c>
    </row>
    <row r="425" spans="2:13" x14ac:dyDescent="0.25">
      <c r="B425" t="s">
        <v>732</v>
      </c>
      <c r="C425" t="s">
        <v>938</v>
      </c>
      <c r="D425" t="str">
        <f t="shared" si="14"/>
        <v>WTColumnsWT10.5x66</v>
      </c>
      <c r="E425" s="26">
        <v>45.8</v>
      </c>
      <c r="F425" s="26">
        <v>1.44</v>
      </c>
      <c r="G425" s="26">
        <v>3.82</v>
      </c>
      <c r="H425" t="s">
        <v>129</v>
      </c>
      <c r="I425">
        <v>1</v>
      </c>
      <c r="K425" t="s">
        <v>859</v>
      </c>
      <c r="L425">
        <v>1.44</v>
      </c>
      <c r="M425" t="b">
        <f t="shared" si="15"/>
        <v>1</v>
      </c>
    </row>
    <row r="426" spans="2:13" x14ac:dyDescent="0.25">
      <c r="B426" t="s">
        <v>732</v>
      </c>
      <c r="C426" t="s">
        <v>939</v>
      </c>
      <c r="D426" t="str">
        <f t="shared" si="14"/>
        <v>WTColumnsWT10.5x61</v>
      </c>
      <c r="E426" s="26">
        <v>45.7</v>
      </c>
      <c r="F426" s="26">
        <v>1.33</v>
      </c>
      <c r="G426" s="26">
        <v>3.81</v>
      </c>
      <c r="H426" t="s">
        <v>129</v>
      </c>
      <c r="I426">
        <v>1</v>
      </c>
      <c r="K426" t="s">
        <v>540</v>
      </c>
      <c r="L426">
        <v>1.33</v>
      </c>
      <c r="M426" t="b">
        <f t="shared" si="15"/>
        <v>1</v>
      </c>
    </row>
    <row r="427" spans="2:13" x14ac:dyDescent="0.25">
      <c r="B427" t="s">
        <v>732</v>
      </c>
      <c r="C427" t="s">
        <v>940</v>
      </c>
      <c r="D427" t="str">
        <f t="shared" ref="D427:D490" si="16">SUBSTITUTE(B427&amp;C427," ","")</f>
        <v>WTColumnsWT10.5x55.5</v>
      </c>
      <c r="E427" s="26">
        <v>45.4</v>
      </c>
      <c r="F427" s="26">
        <v>1.22</v>
      </c>
      <c r="G427" s="26">
        <v>3.78</v>
      </c>
      <c r="H427" t="s">
        <v>129</v>
      </c>
      <c r="I427">
        <v>1</v>
      </c>
      <c r="K427" t="s">
        <v>941</v>
      </c>
      <c r="L427">
        <v>1.22</v>
      </c>
      <c r="M427" t="b">
        <f t="shared" si="15"/>
        <v>1</v>
      </c>
    </row>
    <row r="428" spans="2:13" x14ac:dyDescent="0.25">
      <c r="B428" t="s">
        <v>732</v>
      </c>
      <c r="C428" t="s">
        <v>942</v>
      </c>
      <c r="D428" t="str">
        <f t="shared" si="16"/>
        <v>WTColumnsWT10.5x50.5</v>
      </c>
      <c r="E428" s="26">
        <v>45.2</v>
      </c>
      <c r="F428" s="26">
        <v>1.1200000000000001</v>
      </c>
      <c r="G428" s="26">
        <v>3.77</v>
      </c>
      <c r="H428" t="s">
        <v>129</v>
      </c>
      <c r="I428">
        <v>1</v>
      </c>
      <c r="K428" t="s">
        <v>943</v>
      </c>
      <c r="L428">
        <v>1.1200000000000001</v>
      </c>
      <c r="M428" t="b">
        <f t="shared" si="15"/>
        <v>1</v>
      </c>
    </row>
    <row r="429" spans="2:13" x14ac:dyDescent="0.25">
      <c r="B429" t="s">
        <v>732</v>
      </c>
      <c r="C429" t="s">
        <v>944</v>
      </c>
      <c r="D429" t="str">
        <f t="shared" si="16"/>
        <v>WTColumnsWT10.5x46.5</v>
      </c>
      <c r="E429" s="26">
        <v>37.799999999999997</v>
      </c>
      <c r="F429" s="26">
        <v>1.23</v>
      </c>
      <c r="G429" s="26">
        <v>3.15</v>
      </c>
      <c r="H429" t="s">
        <v>129</v>
      </c>
      <c r="I429">
        <v>1</v>
      </c>
      <c r="K429" t="s">
        <v>945</v>
      </c>
      <c r="L429">
        <v>1.23</v>
      </c>
      <c r="M429" t="b">
        <f t="shared" si="15"/>
        <v>1</v>
      </c>
    </row>
    <row r="430" spans="2:13" x14ac:dyDescent="0.25">
      <c r="B430" t="s">
        <v>732</v>
      </c>
      <c r="C430" t="s">
        <v>946</v>
      </c>
      <c r="D430" t="str">
        <f t="shared" si="16"/>
        <v>WTColumnsWT10.5x41.5</v>
      </c>
      <c r="E430" s="26">
        <v>37.5</v>
      </c>
      <c r="F430" s="26">
        <v>1.1100000000000001</v>
      </c>
      <c r="G430" s="26">
        <v>3.13</v>
      </c>
      <c r="H430" t="s">
        <v>129</v>
      </c>
      <c r="I430">
        <v>1</v>
      </c>
      <c r="K430" t="s">
        <v>947</v>
      </c>
      <c r="L430">
        <v>1.1100000000000001</v>
      </c>
      <c r="M430" t="b">
        <f t="shared" si="15"/>
        <v>1</v>
      </c>
    </row>
    <row r="431" spans="2:13" x14ac:dyDescent="0.25">
      <c r="B431" t="s">
        <v>732</v>
      </c>
      <c r="C431" t="s">
        <v>948</v>
      </c>
      <c r="D431" t="str">
        <f t="shared" si="16"/>
        <v>WTColumnsWT10.5x36.5</v>
      </c>
      <c r="E431" s="26">
        <v>37.200000000000003</v>
      </c>
      <c r="F431" s="26">
        <v>0.98099999999999998</v>
      </c>
      <c r="G431" s="26">
        <v>3.1</v>
      </c>
      <c r="H431" t="s">
        <v>129</v>
      </c>
      <c r="I431">
        <v>1</v>
      </c>
      <c r="K431" t="s">
        <v>949</v>
      </c>
      <c r="L431">
        <v>0.98099999999999998</v>
      </c>
      <c r="M431" t="b">
        <f t="shared" si="15"/>
        <v>1</v>
      </c>
    </row>
    <row r="432" spans="2:13" x14ac:dyDescent="0.25">
      <c r="B432" t="s">
        <v>732</v>
      </c>
      <c r="C432" t="s">
        <v>950</v>
      </c>
      <c r="D432" t="str">
        <f t="shared" si="16"/>
        <v>WTColumnsWT10.5x34</v>
      </c>
      <c r="E432" s="26">
        <v>37.1</v>
      </c>
      <c r="F432" s="26">
        <v>0.91600000000000004</v>
      </c>
      <c r="G432" s="26">
        <v>3.09</v>
      </c>
      <c r="H432" t="s">
        <v>129</v>
      </c>
      <c r="I432">
        <v>1</v>
      </c>
      <c r="K432" t="s">
        <v>549</v>
      </c>
      <c r="L432">
        <v>0.91600000000000004</v>
      </c>
      <c r="M432" t="b">
        <f t="shared" si="15"/>
        <v>1</v>
      </c>
    </row>
    <row r="433" spans="2:13" x14ac:dyDescent="0.25">
      <c r="B433" t="s">
        <v>732</v>
      </c>
      <c r="C433" t="s">
        <v>951</v>
      </c>
      <c r="D433" t="str">
        <f t="shared" si="16"/>
        <v>WTColumnsWT10.5x31</v>
      </c>
      <c r="E433" s="26">
        <v>36.9</v>
      </c>
      <c r="F433" s="26">
        <v>0.84</v>
      </c>
      <c r="G433" s="26">
        <v>3.08</v>
      </c>
      <c r="H433" t="s">
        <v>129</v>
      </c>
      <c r="I433">
        <v>1</v>
      </c>
      <c r="K433" t="s">
        <v>641</v>
      </c>
      <c r="L433">
        <v>0.84</v>
      </c>
      <c r="M433" t="b">
        <f t="shared" si="15"/>
        <v>1</v>
      </c>
    </row>
    <row r="434" spans="2:13" x14ac:dyDescent="0.25">
      <c r="B434" t="s">
        <v>732</v>
      </c>
      <c r="C434" t="s">
        <v>952</v>
      </c>
      <c r="D434" t="str">
        <f t="shared" si="16"/>
        <v>WTColumnsWT10.5x27.5</v>
      </c>
      <c r="E434" s="26">
        <v>36.700000000000003</v>
      </c>
      <c r="F434" s="26">
        <v>0.749</v>
      </c>
      <c r="G434" s="26">
        <v>3.06</v>
      </c>
      <c r="H434" t="s">
        <v>129</v>
      </c>
      <c r="I434">
        <v>1</v>
      </c>
      <c r="K434" t="s">
        <v>931</v>
      </c>
      <c r="L434">
        <v>0.749</v>
      </c>
      <c r="M434" t="b">
        <f t="shared" si="15"/>
        <v>1</v>
      </c>
    </row>
    <row r="435" spans="2:13" x14ac:dyDescent="0.25">
      <c r="B435" t="s">
        <v>732</v>
      </c>
      <c r="C435" t="s">
        <v>953</v>
      </c>
      <c r="D435" t="str">
        <f t="shared" si="16"/>
        <v>WTColumnsWT10.5x24</v>
      </c>
      <c r="E435" s="26">
        <v>36.299999999999997</v>
      </c>
      <c r="F435" s="26">
        <v>0.66100000000000003</v>
      </c>
      <c r="G435" s="26">
        <v>3.03</v>
      </c>
      <c r="H435" t="s">
        <v>129</v>
      </c>
      <c r="I435">
        <v>1</v>
      </c>
      <c r="K435" t="s">
        <v>645</v>
      </c>
      <c r="L435">
        <v>0.66100000000000003</v>
      </c>
      <c r="M435" t="b">
        <f t="shared" si="15"/>
        <v>1</v>
      </c>
    </row>
    <row r="436" spans="2:13" x14ac:dyDescent="0.25">
      <c r="B436" t="s">
        <v>732</v>
      </c>
      <c r="C436" t="s">
        <v>954</v>
      </c>
      <c r="D436" t="str">
        <f t="shared" si="16"/>
        <v>WTColumnsWT10.5x28.5</v>
      </c>
      <c r="E436" s="26">
        <v>33.6</v>
      </c>
      <c r="F436" s="26">
        <v>0.84799999999999998</v>
      </c>
      <c r="G436" s="26">
        <v>2.8</v>
      </c>
      <c r="H436" t="s">
        <v>129</v>
      </c>
      <c r="I436">
        <v>1</v>
      </c>
      <c r="K436" t="s">
        <v>955</v>
      </c>
      <c r="L436">
        <v>0.84799999999999998</v>
      </c>
      <c r="M436" t="b">
        <f t="shared" si="15"/>
        <v>1</v>
      </c>
    </row>
    <row r="437" spans="2:13" x14ac:dyDescent="0.25">
      <c r="B437" t="s">
        <v>732</v>
      </c>
      <c r="C437" t="s">
        <v>956</v>
      </c>
      <c r="D437" t="str">
        <f t="shared" si="16"/>
        <v>WTColumnsWT10.5x25</v>
      </c>
      <c r="E437" s="26">
        <v>33.200000000000003</v>
      </c>
      <c r="F437" s="26">
        <v>0.753</v>
      </c>
      <c r="G437" s="26">
        <v>2.77</v>
      </c>
      <c r="H437" t="s">
        <v>129</v>
      </c>
      <c r="I437">
        <v>1</v>
      </c>
      <c r="K437" t="s">
        <v>682</v>
      </c>
      <c r="L437">
        <v>0.753</v>
      </c>
      <c r="M437" t="b">
        <f t="shared" si="15"/>
        <v>1</v>
      </c>
    </row>
    <row r="438" spans="2:13" x14ac:dyDescent="0.25">
      <c r="B438" t="s">
        <v>732</v>
      </c>
      <c r="C438" t="s">
        <v>957</v>
      </c>
      <c r="D438" t="str">
        <f t="shared" si="16"/>
        <v>WTColumnsWT10.5x22</v>
      </c>
      <c r="E438" s="26">
        <v>33</v>
      </c>
      <c r="F438" s="26">
        <v>0.66700000000000004</v>
      </c>
      <c r="G438" s="26">
        <v>2.75</v>
      </c>
      <c r="H438" t="s">
        <v>129</v>
      </c>
      <c r="I438">
        <v>1</v>
      </c>
      <c r="K438" t="s">
        <v>555</v>
      </c>
      <c r="L438">
        <v>0.66700000000000004</v>
      </c>
      <c r="M438" t="b">
        <f t="shared" si="15"/>
        <v>1</v>
      </c>
    </row>
    <row r="439" spans="2:13" x14ac:dyDescent="0.25">
      <c r="B439" t="s">
        <v>732</v>
      </c>
      <c r="C439" t="s">
        <v>958</v>
      </c>
      <c r="D439" t="str">
        <f t="shared" si="16"/>
        <v>WTColumnsWT9x87.5</v>
      </c>
      <c r="E439" s="26">
        <v>42.1</v>
      </c>
      <c r="F439" s="26">
        <v>2.08</v>
      </c>
      <c r="G439" s="26">
        <v>3.51</v>
      </c>
      <c r="H439" t="s">
        <v>129</v>
      </c>
      <c r="I439">
        <v>1</v>
      </c>
      <c r="K439" t="s">
        <v>959</v>
      </c>
      <c r="L439">
        <v>2.08</v>
      </c>
      <c r="M439" t="b">
        <f t="shared" si="15"/>
        <v>1</v>
      </c>
    </row>
    <row r="440" spans="2:13" x14ac:dyDescent="0.25">
      <c r="B440" t="s">
        <v>732</v>
      </c>
      <c r="C440" t="s">
        <v>960</v>
      </c>
      <c r="D440" t="str">
        <f t="shared" si="16"/>
        <v>WTColumnsWT9x79</v>
      </c>
      <c r="E440" s="26">
        <v>41.5</v>
      </c>
      <c r="F440" s="26">
        <v>1.9</v>
      </c>
      <c r="G440" s="26">
        <v>3.46</v>
      </c>
      <c r="H440" t="s">
        <v>129</v>
      </c>
      <c r="I440">
        <v>1</v>
      </c>
      <c r="K440" t="s">
        <v>578</v>
      </c>
      <c r="L440">
        <v>1.9</v>
      </c>
      <c r="M440" t="b">
        <f t="shared" si="15"/>
        <v>1</v>
      </c>
    </row>
    <row r="441" spans="2:13" x14ac:dyDescent="0.25">
      <c r="B441" t="s">
        <v>732</v>
      </c>
      <c r="C441" t="s">
        <v>961</v>
      </c>
      <c r="D441" t="str">
        <f t="shared" si="16"/>
        <v>WTColumnsWT9x71.5</v>
      </c>
      <c r="E441" s="26">
        <v>41.1</v>
      </c>
      <c r="F441" s="26">
        <v>1.74</v>
      </c>
      <c r="G441" s="26">
        <v>3.43</v>
      </c>
      <c r="H441" t="s">
        <v>129</v>
      </c>
      <c r="I441">
        <v>1</v>
      </c>
      <c r="K441" t="s">
        <v>962</v>
      </c>
      <c r="L441">
        <v>1.74</v>
      </c>
      <c r="M441" t="b">
        <f t="shared" si="15"/>
        <v>1</v>
      </c>
    </row>
    <row r="442" spans="2:13" x14ac:dyDescent="0.25">
      <c r="B442" t="s">
        <v>732</v>
      </c>
      <c r="C442" t="s">
        <v>963</v>
      </c>
      <c r="D442" t="str">
        <f t="shared" si="16"/>
        <v>WTColumnsWT9x65</v>
      </c>
      <c r="E442" s="26">
        <v>40.9</v>
      </c>
      <c r="F442" s="26">
        <v>1.59</v>
      </c>
      <c r="G442" s="26">
        <v>3.41</v>
      </c>
      <c r="H442" t="s">
        <v>129</v>
      </c>
      <c r="I442">
        <v>1</v>
      </c>
      <c r="K442" t="s">
        <v>457</v>
      </c>
      <c r="L442">
        <v>1.59</v>
      </c>
      <c r="M442" t="b">
        <f t="shared" si="15"/>
        <v>1</v>
      </c>
    </row>
    <row r="443" spans="2:13" x14ac:dyDescent="0.25">
      <c r="B443" t="s">
        <v>732</v>
      </c>
      <c r="C443" t="s">
        <v>964</v>
      </c>
      <c r="D443" t="str">
        <f t="shared" si="16"/>
        <v>WTColumnsWT9x59.5</v>
      </c>
      <c r="E443" s="26">
        <v>40.799999999999997</v>
      </c>
      <c r="F443" s="26">
        <v>1.46</v>
      </c>
      <c r="G443" s="26">
        <v>3.4</v>
      </c>
      <c r="H443" t="s">
        <v>129</v>
      </c>
      <c r="I443">
        <v>1</v>
      </c>
      <c r="K443" t="s">
        <v>965</v>
      </c>
      <c r="L443">
        <v>1.46</v>
      </c>
      <c r="M443" t="b">
        <f t="shared" si="15"/>
        <v>1</v>
      </c>
    </row>
    <row r="444" spans="2:13" x14ac:dyDescent="0.25">
      <c r="B444" t="s">
        <v>732</v>
      </c>
      <c r="C444" t="s">
        <v>966</v>
      </c>
      <c r="D444" t="str">
        <f t="shared" si="16"/>
        <v>WTColumnsWT9x53</v>
      </c>
      <c r="E444" s="26">
        <v>40.4</v>
      </c>
      <c r="F444" s="26">
        <v>1.31</v>
      </c>
      <c r="G444" s="26">
        <v>3.37</v>
      </c>
      <c r="H444" t="s">
        <v>129</v>
      </c>
      <c r="I444">
        <v>1</v>
      </c>
      <c r="K444" t="s">
        <v>585</v>
      </c>
      <c r="L444">
        <v>1.31</v>
      </c>
      <c r="M444" t="b">
        <f t="shared" si="15"/>
        <v>1</v>
      </c>
    </row>
    <row r="445" spans="2:13" x14ac:dyDescent="0.25">
      <c r="B445" t="s">
        <v>732</v>
      </c>
      <c r="C445" t="s">
        <v>967</v>
      </c>
      <c r="D445" t="str">
        <f t="shared" si="16"/>
        <v>WTColumnsWT9x48.5</v>
      </c>
      <c r="E445" s="26">
        <v>40</v>
      </c>
      <c r="F445" s="26">
        <v>1.21</v>
      </c>
      <c r="G445" s="26">
        <v>3.33</v>
      </c>
      <c r="H445" t="s">
        <v>129</v>
      </c>
      <c r="I445">
        <v>1</v>
      </c>
      <c r="K445" t="s">
        <v>968</v>
      </c>
      <c r="L445">
        <v>1.21</v>
      </c>
      <c r="M445" t="b">
        <f t="shared" si="15"/>
        <v>1</v>
      </c>
    </row>
    <row r="446" spans="2:13" x14ac:dyDescent="0.25">
      <c r="B446" t="s">
        <v>732</v>
      </c>
      <c r="C446" t="s">
        <v>969</v>
      </c>
      <c r="D446" t="str">
        <f t="shared" si="16"/>
        <v>WTColumnsWT9x43</v>
      </c>
      <c r="E446" s="26">
        <v>39.9</v>
      </c>
      <c r="F446" s="26">
        <v>1.08</v>
      </c>
      <c r="G446" s="26">
        <v>3.33</v>
      </c>
      <c r="H446" t="s">
        <v>129</v>
      </c>
      <c r="I446">
        <v>1</v>
      </c>
      <c r="K446" t="s">
        <v>545</v>
      </c>
      <c r="L446">
        <v>1.08</v>
      </c>
      <c r="M446" t="b">
        <f t="shared" si="15"/>
        <v>1</v>
      </c>
    </row>
    <row r="447" spans="2:13" x14ac:dyDescent="0.25">
      <c r="B447" t="s">
        <v>732</v>
      </c>
      <c r="C447" t="s">
        <v>970</v>
      </c>
      <c r="D447" t="str">
        <f t="shared" si="16"/>
        <v>WTColumnsWT9x38</v>
      </c>
      <c r="E447" s="26">
        <v>39.5</v>
      </c>
      <c r="F447" s="26">
        <v>0.96199999999999997</v>
      </c>
      <c r="G447" s="26">
        <v>3.29</v>
      </c>
      <c r="H447" t="s">
        <v>129</v>
      </c>
      <c r="I447">
        <v>1</v>
      </c>
      <c r="K447" t="s">
        <v>926</v>
      </c>
      <c r="L447">
        <v>0.96199999999999997</v>
      </c>
      <c r="M447" t="b">
        <f t="shared" si="15"/>
        <v>1</v>
      </c>
    </row>
    <row r="448" spans="2:13" x14ac:dyDescent="0.25">
      <c r="B448" t="s">
        <v>732</v>
      </c>
      <c r="C448" t="s">
        <v>971</v>
      </c>
      <c r="D448" t="str">
        <f t="shared" si="16"/>
        <v>WTColumnsWT9x35.5</v>
      </c>
      <c r="E448" s="26">
        <v>33.1</v>
      </c>
      <c r="F448" s="26">
        <v>1.07</v>
      </c>
      <c r="G448" s="26">
        <v>2.76</v>
      </c>
      <c r="H448" t="s">
        <v>129</v>
      </c>
      <c r="I448">
        <v>1</v>
      </c>
      <c r="K448" t="s">
        <v>972</v>
      </c>
      <c r="L448">
        <v>1.07</v>
      </c>
      <c r="M448" t="b">
        <f t="shared" si="15"/>
        <v>1</v>
      </c>
    </row>
    <row r="449" spans="2:13" x14ac:dyDescent="0.25">
      <c r="B449" t="s">
        <v>732</v>
      </c>
      <c r="C449" t="s">
        <v>973</v>
      </c>
      <c r="D449" t="str">
        <f t="shared" si="16"/>
        <v>WTColumnsWT9x32.5</v>
      </c>
      <c r="E449" s="26">
        <v>32.9</v>
      </c>
      <c r="F449" s="26">
        <v>0.98799999999999999</v>
      </c>
      <c r="G449" s="26">
        <v>2.74</v>
      </c>
      <c r="H449" t="s">
        <v>129</v>
      </c>
      <c r="I449">
        <v>1</v>
      </c>
      <c r="K449" t="s">
        <v>974</v>
      </c>
      <c r="L449">
        <v>0.98799999999999999</v>
      </c>
      <c r="M449" t="b">
        <f t="shared" si="15"/>
        <v>1</v>
      </c>
    </row>
    <row r="450" spans="2:13" x14ac:dyDescent="0.25">
      <c r="B450" t="s">
        <v>732</v>
      </c>
      <c r="C450" t="s">
        <v>975</v>
      </c>
      <c r="D450" t="str">
        <f t="shared" si="16"/>
        <v>WTColumnsWT9x30</v>
      </c>
      <c r="E450" s="26">
        <v>32.799999999999997</v>
      </c>
      <c r="F450" s="26">
        <v>0.91500000000000004</v>
      </c>
      <c r="G450" s="26">
        <v>2.73</v>
      </c>
      <c r="H450" t="s">
        <v>129</v>
      </c>
      <c r="I450">
        <v>1</v>
      </c>
      <c r="K450" t="s">
        <v>551</v>
      </c>
      <c r="L450">
        <v>0.91500000000000004</v>
      </c>
      <c r="M450" t="b">
        <f t="shared" si="15"/>
        <v>1</v>
      </c>
    </row>
    <row r="451" spans="2:13" x14ac:dyDescent="0.25">
      <c r="B451" t="s">
        <v>732</v>
      </c>
      <c r="C451" t="s">
        <v>976</v>
      </c>
      <c r="D451" t="str">
        <f t="shared" si="16"/>
        <v>WTColumnsWT9x27.5</v>
      </c>
      <c r="E451" s="26">
        <v>32.6</v>
      </c>
      <c r="F451" s="26">
        <v>0.84399999999999997</v>
      </c>
      <c r="G451" s="26">
        <v>2.72</v>
      </c>
      <c r="H451" t="s">
        <v>129</v>
      </c>
      <c r="I451">
        <v>1</v>
      </c>
      <c r="K451" t="s">
        <v>931</v>
      </c>
      <c r="L451">
        <v>0.84399999999999997</v>
      </c>
      <c r="M451" t="b">
        <f t="shared" si="15"/>
        <v>1</v>
      </c>
    </row>
    <row r="452" spans="2:13" x14ac:dyDescent="0.25">
      <c r="B452" t="s">
        <v>732</v>
      </c>
      <c r="C452" t="s">
        <v>977</v>
      </c>
      <c r="D452" t="str">
        <f t="shared" si="16"/>
        <v>WTColumnsWT9x25</v>
      </c>
      <c r="E452" s="26">
        <v>32.4</v>
      </c>
      <c r="F452" s="26">
        <v>0.77200000000000002</v>
      </c>
      <c r="G452" s="26">
        <v>2.7</v>
      </c>
      <c r="H452" t="s">
        <v>129</v>
      </c>
      <c r="I452">
        <v>1</v>
      </c>
      <c r="K452" t="s">
        <v>682</v>
      </c>
      <c r="L452">
        <v>0.77200000000000002</v>
      </c>
      <c r="M452" t="b">
        <f t="shared" si="15"/>
        <v>1</v>
      </c>
    </row>
    <row r="453" spans="2:13" x14ac:dyDescent="0.25">
      <c r="B453" t="s">
        <v>732</v>
      </c>
      <c r="C453" t="s">
        <v>978</v>
      </c>
      <c r="D453" t="str">
        <f t="shared" si="16"/>
        <v>WTColumnsWT9x23</v>
      </c>
      <c r="E453" s="26">
        <v>29.6</v>
      </c>
      <c r="F453" s="26">
        <v>0.77700000000000002</v>
      </c>
      <c r="G453" s="26">
        <v>2.4700000000000002</v>
      </c>
      <c r="H453" t="s">
        <v>129</v>
      </c>
      <c r="I453">
        <v>1</v>
      </c>
      <c r="K453" t="s">
        <v>979</v>
      </c>
      <c r="L453">
        <v>0.77700000000000002</v>
      </c>
      <c r="M453" t="b">
        <f t="shared" si="15"/>
        <v>1</v>
      </c>
    </row>
    <row r="454" spans="2:13" x14ac:dyDescent="0.25">
      <c r="B454" t="s">
        <v>732</v>
      </c>
      <c r="C454" t="s">
        <v>980</v>
      </c>
      <c r="D454" t="str">
        <f t="shared" si="16"/>
        <v>WTColumnsWT9x20</v>
      </c>
      <c r="E454" s="26">
        <v>29.4</v>
      </c>
      <c r="F454" s="26">
        <v>0.68</v>
      </c>
      <c r="G454" s="26">
        <v>2.4500000000000002</v>
      </c>
      <c r="H454" t="s">
        <v>129</v>
      </c>
      <c r="I454">
        <v>1</v>
      </c>
      <c r="K454" t="s">
        <v>659</v>
      </c>
      <c r="L454">
        <v>0.68</v>
      </c>
      <c r="M454" t="b">
        <f t="shared" si="15"/>
        <v>1</v>
      </c>
    </row>
    <row r="455" spans="2:13" x14ac:dyDescent="0.25">
      <c r="B455" t="s">
        <v>732</v>
      </c>
      <c r="C455" t="s">
        <v>981</v>
      </c>
      <c r="D455" t="str">
        <f t="shared" si="16"/>
        <v>WTColumnsWT9x17.5</v>
      </c>
      <c r="E455" s="26">
        <v>29.1</v>
      </c>
      <c r="F455" s="26">
        <v>0.60099999999999998</v>
      </c>
      <c r="G455" s="26">
        <v>2.4300000000000002</v>
      </c>
      <c r="H455" t="s">
        <v>129</v>
      </c>
      <c r="I455">
        <v>1</v>
      </c>
      <c r="K455" t="s">
        <v>982</v>
      </c>
      <c r="L455">
        <v>0.60099999999999998</v>
      </c>
      <c r="M455" t="b">
        <f t="shared" si="15"/>
        <v>1</v>
      </c>
    </row>
    <row r="456" spans="2:13" x14ac:dyDescent="0.25">
      <c r="B456" t="s">
        <v>732</v>
      </c>
      <c r="C456" t="s">
        <v>983</v>
      </c>
      <c r="D456" t="str">
        <f t="shared" si="16"/>
        <v>WTColumnsWT8x50</v>
      </c>
      <c r="E456" s="26">
        <v>37</v>
      </c>
      <c r="F456" s="26">
        <v>1.35</v>
      </c>
      <c r="G456" s="26">
        <v>3.08</v>
      </c>
      <c r="H456" t="s">
        <v>129</v>
      </c>
      <c r="I456">
        <v>1</v>
      </c>
      <c r="K456" t="s">
        <v>984</v>
      </c>
      <c r="L456">
        <v>1.35</v>
      </c>
      <c r="M456" t="b">
        <f t="shared" ref="M456:M519" si="17">EXACT(F456,L456)</f>
        <v>1</v>
      </c>
    </row>
    <row r="457" spans="2:13" x14ac:dyDescent="0.25">
      <c r="B457" t="s">
        <v>732</v>
      </c>
      <c r="C457" t="s">
        <v>985</v>
      </c>
      <c r="D457" t="str">
        <f t="shared" si="16"/>
        <v>WTColumnsWT8x44.5</v>
      </c>
      <c r="E457" s="26">
        <v>36.799999999999997</v>
      </c>
      <c r="F457" s="26">
        <v>1.21</v>
      </c>
      <c r="G457" s="26">
        <v>3.07</v>
      </c>
      <c r="H457" t="s">
        <v>129</v>
      </c>
      <c r="I457">
        <v>1</v>
      </c>
      <c r="K457" t="s">
        <v>986</v>
      </c>
      <c r="L457">
        <v>1.21</v>
      </c>
      <c r="M457" t="b">
        <f t="shared" si="17"/>
        <v>1</v>
      </c>
    </row>
    <row r="458" spans="2:13" x14ac:dyDescent="0.25">
      <c r="B458" t="s">
        <v>732</v>
      </c>
      <c r="C458" t="s">
        <v>987</v>
      </c>
      <c r="D458" t="str">
        <f t="shared" si="16"/>
        <v>WTColumnsWT8x38.5</v>
      </c>
      <c r="E458" s="26">
        <v>36.4</v>
      </c>
      <c r="F458" s="26">
        <v>1.06</v>
      </c>
      <c r="G458" s="26">
        <v>3.03</v>
      </c>
      <c r="H458" t="s">
        <v>129</v>
      </c>
      <c r="I458">
        <v>1</v>
      </c>
      <c r="K458" t="s">
        <v>988</v>
      </c>
      <c r="L458">
        <v>1.06</v>
      </c>
      <c r="M458" t="b">
        <f t="shared" si="17"/>
        <v>1</v>
      </c>
    </row>
    <row r="459" spans="2:13" x14ac:dyDescent="0.25">
      <c r="B459" t="s">
        <v>732</v>
      </c>
      <c r="C459" t="s">
        <v>989</v>
      </c>
      <c r="D459" t="str">
        <f t="shared" si="16"/>
        <v>WTColumnsWT8x33.5</v>
      </c>
      <c r="E459" s="26">
        <v>35.9</v>
      </c>
      <c r="F459" s="26">
        <v>0.93300000000000005</v>
      </c>
      <c r="G459" s="26">
        <v>2.99</v>
      </c>
      <c r="H459" t="s">
        <v>129</v>
      </c>
      <c r="I459">
        <v>1</v>
      </c>
      <c r="K459" t="s">
        <v>990</v>
      </c>
      <c r="L459">
        <v>0.93300000000000005</v>
      </c>
      <c r="M459" t="b">
        <f t="shared" si="17"/>
        <v>1</v>
      </c>
    </row>
    <row r="460" spans="2:13" x14ac:dyDescent="0.25">
      <c r="B460" t="s">
        <v>732</v>
      </c>
      <c r="C460" t="s">
        <v>991</v>
      </c>
      <c r="D460" t="str">
        <f t="shared" si="16"/>
        <v>WTColumnsWT8x28.5</v>
      </c>
      <c r="E460" s="26">
        <v>30.1</v>
      </c>
      <c r="F460" s="26">
        <v>0.94699999999999995</v>
      </c>
      <c r="G460" s="26">
        <v>2.5099999999999998</v>
      </c>
      <c r="H460" t="s">
        <v>129</v>
      </c>
      <c r="I460">
        <v>1</v>
      </c>
      <c r="K460" t="s">
        <v>992</v>
      </c>
      <c r="L460">
        <v>0.94699999999999995</v>
      </c>
      <c r="M460" t="b">
        <f t="shared" si="17"/>
        <v>1</v>
      </c>
    </row>
    <row r="461" spans="2:13" x14ac:dyDescent="0.25">
      <c r="B461" t="s">
        <v>732</v>
      </c>
      <c r="C461" t="s">
        <v>993</v>
      </c>
      <c r="D461" t="str">
        <f t="shared" si="16"/>
        <v>WTColumnsWT8x25</v>
      </c>
      <c r="E461" s="26">
        <v>29.8</v>
      </c>
      <c r="F461" s="26">
        <v>0.83899999999999997</v>
      </c>
      <c r="G461" s="26">
        <v>2.48</v>
      </c>
      <c r="H461" t="s">
        <v>129</v>
      </c>
      <c r="I461">
        <v>1</v>
      </c>
      <c r="K461" t="s">
        <v>682</v>
      </c>
      <c r="L461">
        <v>0.83899999999999997</v>
      </c>
      <c r="M461" t="b">
        <f t="shared" si="17"/>
        <v>1</v>
      </c>
    </row>
    <row r="462" spans="2:13" x14ac:dyDescent="0.25">
      <c r="B462" t="s">
        <v>732</v>
      </c>
      <c r="C462" t="s">
        <v>994</v>
      </c>
      <c r="D462" t="str">
        <f t="shared" si="16"/>
        <v>WTColumnsWT8x22.5</v>
      </c>
      <c r="E462" s="26">
        <v>29.6</v>
      </c>
      <c r="F462" s="26">
        <v>0.76</v>
      </c>
      <c r="G462" s="26">
        <v>2.4700000000000002</v>
      </c>
      <c r="H462" t="s">
        <v>129</v>
      </c>
      <c r="I462">
        <v>1</v>
      </c>
      <c r="K462" t="s">
        <v>995</v>
      </c>
      <c r="L462">
        <v>0.76</v>
      </c>
      <c r="M462" t="b">
        <f t="shared" si="17"/>
        <v>1</v>
      </c>
    </row>
    <row r="463" spans="2:13" x14ac:dyDescent="0.25">
      <c r="B463" t="s">
        <v>732</v>
      </c>
      <c r="C463" t="s">
        <v>996</v>
      </c>
      <c r="D463" t="str">
        <f t="shared" si="16"/>
        <v>WTColumnsWT8x20</v>
      </c>
      <c r="E463" s="26">
        <v>29.4</v>
      </c>
      <c r="F463" s="26">
        <v>0.68</v>
      </c>
      <c r="G463" s="26">
        <v>2.4500000000000002</v>
      </c>
      <c r="H463" t="s">
        <v>129</v>
      </c>
      <c r="I463">
        <v>1</v>
      </c>
      <c r="K463" t="s">
        <v>659</v>
      </c>
      <c r="L463">
        <v>0.68</v>
      </c>
      <c r="M463" t="b">
        <f t="shared" si="17"/>
        <v>1</v>
      </c>
    </row>
    <row r="464" spans="2:13" x14ac:dyDescent="0.25">
      <c r="B464" t="s">
        <v>732</v>
      </c>
      <c r="C464" t="s">
        <v>997</v>
      </c>
      <c r="D464" t="str">
        <f t="shared" si="16"/>
        <v>WTColumnsWT8x18</v>
      </c>
      <c r="E464" s="26">
        <v>29.2</v>
      </c>
      <c r="F464" s="26">
        <v>0.61599999999999999</v>
      </c>
      <c r="G464" s="26">
        <v>2.4300000000000002</v>
      </c>
      <c r="H464" t="s">
        <v>129</v>
      </c>
      <c r="I464">
        <v>1</v>
      </c>
      <c r="K464" t="s">
        <v>649</v>
      </c>
      <c r="L464">
        <v>0.61599999999999999</v>
      </c>
      <c r="M464" t="b">
        <f t="shared" si="17"/>
        <v>1</v>
      </c>
    </row>
    <row r="465" spans="2:13" x14ac:dyDescent="0.25">
      <c r="B465" t="s">
        <v>732</v>
      </c>
      <c r="C465" t="s">
        <v>998</v>
      </c>
      <c r="D465" t="str">
        <f t="shared" si="16"/>
        <v>WTColumnsWT8x15.5</v>
      </c>
      <c r="E465" s="26">
        <v>26.4</v>
      </c>
      <c r="F465" s="26">
        <v>0.58699999999999997</v>
      </c>
      <c r="G465" s="26">
        <v>2.2000000000000002</v>
      </c>
      <c r="H465" t="s">
        <v>129</v>
      </c>
      <c r="I465">
        <v>1</v>
      </c>
      <c r="K465" t="s">
        <v>999</v>
      </c>
      <c r="L465">
        <v>0.58699999999999997</v>
      </c>
      <c r="M465" t="b">
        <f t="shared" si="17"/>
        <v>1</v>
      </c>
    </row>
    <row r="466" spans="2:13" x14ac:dyDescent="0.25">
      <c r="B466" t="s">
        <v>732</v>
      </c>
      <c r="C466" t="s">
        <v>1000</v>
      </c>
      <c r="D466" t="str">
        <f t="shared" si="16"/>
        <v>WTColumnsWT8x13</v>
      </c>
      <c r="E466" s="26">
        <v>26.1</v>
      </c>
      <c r="F466" s="26">
        <v>0.498</v>
      </c>
      <c r="G466" s="26">
        <v>2.1800000000000002</v>
      </c>
      <c r="H466" t="s">
        <v>129</v>
      </c>
      <c r="I466">
        <v>1</v>
      </c>
      <c r="K466" t="s">
        <v>653</v>
      </c>
      <c r="L466">
        <v>0.498</v>
      </c>
      <c r="M466" t="b">
        <f t="shared" si="17"/>
        <v>1</v>
      </c>
    </row>
    <row r="467" spans="2:13" x14ac:dyDescent="0.25">
      <c r="B467" t="s">
        <v>732</v>
      </c>
      <c r="C467" t="s">
        <v>1001</v>
      </c>
      <c r="D467" t="str">
        <f t="shared" si="16"/>
        <v>WTColumnsWT7x404</v>
      </c>
      <c r="E467" s="26">
        <v>58.9</v>
      </c>
      <c r="F467" s="26">
        <v>6.86</v>
      </c>
      <c r="G467" s="26">
        <v>4.91</v>
      </c>
      <c r="H467" t="s">
        <v>129</v>
      </c>
      <c r="I467">
        <v>1</v>
      </c>
      <c r="K467" t="s">
        <v>1002</v>
      </c>
      <c r="L467">
        <v>6.86</v>
      </c>
      <c r="M467" t="b">
        <f t="shared" si="17"/>
        <v>1</v>
      </c>
    </row>
    <row r="468" spans="2:13" x14ac:dyDescent="0.25">
      <c r="B468" t="s">
        <v>732</v>
      </c>
      <c r="C468" t="s">
        <v>1003</v>
      </c>
      <c r="D468" t="str">
        <f t="shared" si="16"/>
        <v>WTColumnsWT7x365</v>
      </c>
      <c r="E468" s="26">
        <v>57.1</v>
      </c>
      <c r="F468" s="26">
        <v>6.39</v>
      </c>
      <c r="G468" s="26">
        <v>4.76</v>
      </c>
      <c r="H468" t="s">
        <v>129</v>
      </c>
      <c r="I468">
        <v>1</v>
      </c>
      <c r="K468" t="s">
        <v>1004</v>
      </c>
      <c r="L468">
        <v>6.39</v>
      </c>
      <c r="M468" t="b">
        <f t="shared" si="17"/>
        <v>1</v>
      </c>
    </row>
    <row r="469" spans="2:13" x14ac:dyDescent="0.25">
      <c r="B469" t="s">
        <v>732</v>
      </c>
      <c r="C469" t="s">
        <v>1005</v>
      </c>
      <c r="D469" t="str">
        <f t="shared" si="16"/>
        <v>WTColumnsWT7x332.5</v>
      </c>
      <c r="E469" s="26">
        <v>55.9</v>
      </c>
      <c r="F469" s="26">
        <v>5.95</v>
      </c>
      <c r="G469" s="26">
        <v>4.66</v>
      </c>
      <c r="H469" t="s">
        <v>129</v>
      </c>
      <c r="I469">
        <v>1</v>
      </c>
      <c r="K469" t="s">
        <v>1006</v>
      </c>
      <c r="L469">
        <v>5.95</v>
      </c>
      <c r="M469" t="b">
        <f t="shared" si="17"/>
        <v>1</v>
      </c>
    </row>
    <row r="470" spans="2:13" x14ac:dyDescent="0.25">
      <c r="B470" t="s">
        <v>732</v>
      </c>
      <c r="C470" t="s">
        <v>1007</v>
      </c>
      <c r="D470" t="str">
        <f t="shared" si="16"/>
        <v>WTColumnsWT7x302.5</v>
      </c>
      <c r="E470" s="26">
        <v>54.7</v>
      </c>
      <c r="F470" s="26">
        <v>5.53</v>
      </c>
      <c r="G470" s="26">
        <v>4.5599999999999996</v>
      </c>
      <c r="H470" t="s">
        <v>129</v>
      </c>
      <c r="I470">
        <v>1</v>
      </c>
      <c r="K470" t="s">
        <v>1008</v>
      </c>
      <c r="L470">
        <v>5.53</v>
      </c>
      <c r="M470" t="b">
        <f t="shared" si="17"/>
        <v>1</v>
      </c>
    </row>
    <row r="471" spans="2:13" x14ac:dyDescent="0.25">
      <c r="B471" t="s">
        <v>732</v>
      </c>
      <c r="C471" t="s">
        <v>1009</v>
      </c>
      <c r="D471" t="str">
        <f t="shared" si="16"/>
        <v>WTColumnsWT7x275</v>
      </c>
      <c r="E471" s="26">
        <v>53.5</v>
      </c>
      <c r="F471" s="26">
        <v>5.14</v>
      </c>
      <c r="G471" s="26">
        <v>4.46</v>
      </c>
      <c r="H471" t="s">
        <v>129</v>
      </c>
      <c r="I471">
        <v>1</v>
      </c>
      <c r="K471" t="s">
        <v>1010</v>
      </c>
      <c r="L471">
        <v>5.14</v>
      </c>
      <c r="M471" t="b">
        <f t="shared" si="17"/>
        <v>1</v>
      </c>
    </row>
    <row r="472" spans="2:13" x14ac:dyDescent="0.25">
      <c r="B472" t="s">
        <v>732</v>
      </c>
      <c r="C472" t="s">
        <v>1011</v>
      </c>
      <c r="D472" t="str">
        <f t="shared" si="16"/>
        <v>WTColumnsWT7x250</v>
      </c>
      <c r="E472" s="26">
        <v>52.5</v>
      </c>
      <c r="F472" s="26">
        <v>4.76</v>
      </c>
      <c r="G472" s="26">
        <v>4.38</v>
      </c>
      <c r="H472" t="s">
        <v>129</v>
      </c>
      <c r="I472">
        <v>1</v>
      </c>
      <c r="K472" t="s">
        <v>376</v>
      </c>
      <c r="L472">
        <v>4.76</v>
      </c>
      <c r="M472" t="b">
        <f t="shared" si="17"/>
        <v>1</v>
      </c>
    </row>
    <row r="473" spans="2:13" x14ac:dyDescent="0.25">
      <c r="B473" t="s">
        <v>732</v>
      </c>
      <c r="C473" t="s">
        <v>1012</v>
      </c>
      <c r="D473" t="str">
        <f t="shared" si="16"/>
        <v>WTColumnsWT7x227.5</v>
      </c>
      <c r="E473" s="26">
        <v>51.5</v>
      </c>
      <c r="F473" s="26">
        <v>4.42</v>
      </c>
      <c r="G473" s="26">
        <v>4.29</v>
      </c>
      <c r="H473" t="s">
        <v>129</v>
      </c>
      <c r="I473">
        <v>1</v>
      </c>
      <c r="K473" t="s">
        <v>1013</v>
      </c>
      <c r="L473">
        <v>4.42</v>
      </c>
      <c r="M473" t="b">
        <f t="shared" si="17"/>
        <v>1</v>
      </c>
    </row>
    <row r="474" spans="2:13" x14ac:dyDescent="0.25">
      <c r="B474" t="s">
        <v>732</v>
      </c>
      <c r="C474" t="s">
        <v>1014</v>
      </c>
      <c r="D474" t="str">
        <f t="shared" si="16"/>
        <v>WTColumnsWT7x213</v>
      </c>
      <c r="E474" s="26">
        <v>51</v>
      </c>
      <c r="F474" s="26">
        <v>4.18</v>
      </c>
      <c r="G474" s="26">
        <v>4.25</v>
      </c>
      <c r="H474" t="s">
        <v>129</v>
      </c>
      <c r="I474">
        <v>1</v>
      </c>
      <c r="K474" t="s">
        <v>1015</v>
      </c>
      <c r="L474">
        <v>4.18</v>
      </c>
      <c r="M474" t="b">
        <f t="shared" si="17"/>
        <v>1</v>
      </c>
    </row>
    <row r="475" spans="2:13" x14ac:dyDescent="0.25">
      <c r="B475" t="s">
        <v>732</v>
      </c>
      <c r="C475" t="s">
        <v>1016</v>
      </c>
      <c r="D475" t="str">
        <f t="shared" si="16"/>
        <v>WTColumnsWT7x199</v>
      </c>
      <c r="E475" s="26">
        <v>50.4</v>
      </c>
      <c r="F475" s="26">
        <v>3.95</v>
      </c>
      <c r="G475" s="26">
        <v>4.2</v>
      </c>
      <c r="H475" t="s">
        <v>129</v>
      </c>
      <c r="I475">
        <v>1</v>
      </c>
      <c r="K475" t="s">
        <v>217</v>
      </c>
      <c r="L475">
        <v>3.95</v>
      </c>
      <c r="M475" t="b">
        <f t="shared" si="17"/>
        <v>1</v>
      </c>
    </row>
    <row r="476" spans="2:13" x14ac:dyDescent="0.25">
      <c r="B476" t="s">
        <v>732</v>
      </c>
      <c r="C476" t="s">
        <v>1017</v>
      </c>
      <c r="D476" t="str">
        <f t="shared" si="16"/>
        <v>WTColumnsWT7x185</v>
      </c>
      <c r="E476" s="26">
        <v>49.8</v>
      </c>
      <c r="F476" s="26">
        <v>3.71</v>
      </c>
      <c r="G476" s="26">
        <v>4.1500000000000004</v>
      </c>
      <c r="H476" t="s">
        <v>129</v>
      </c>
      <c r="I476">
        <v>1</v>
      </c>
      <c r="K476" t="s">
        <v>1018</v>
      </c>
      <c r="L476">
        <v>3.71</v>
      </c>
      <c r="M476" t="b">
        <f t="shared" si="17"/>
        <v>1</v>
      </c>
    </row>
    <row r="477" spans="2:13" x14ac:dyDescent="0.25">
      <c r="B477" t="s">
        <v>732</v>
      </c>
      <c r="C477" t="s">
        <v>1019</v>
      </c>
      <c r="D477" t="str">
        <f t="shared" si="16"/>
        <v>WTColumnsWT7x171</v>
      </c>
      <c r="E477" s="26">
        <v>49.2</v>
      </c>
      <c r="F477" s="26">
        <v>3.48</v>
      </c>
      <c r="G477" s="26">
        <v>4.0999999999999996</v>
      </c>
      <c r="H477" t="s">
        <v>129</v>
      </c>
      <c r="I477">
        <v>1</v>
      </c>
      <c r="K477" t="s">
        <v>1020</v>
      </c>
      <c r="L477">
        <v>3.48</v>
      </c>
      <c r="M477" t="b">
        <f t="shared" si="17"/>
        <v>1</v>
      </c>
    </row>
    <row r="478" spans="2:13" x14ac:dyDescent="0.25">
      <c r="B478" t="s">
        <v>732</v>
      </c>
      <c r="C478" t="s">
        <v>1021</v>
      </c>
      <c r="D478" t="str">
        <f t="shared" si="16"/>
        <v>WTColumnsWT7x155.5</v>
      </c>
      <c r="E478" s="26">
        <v>48.4</v>
      </c>
      <c r="F478" s="26">
        <v>3.21</v>
      </c>
      <c r="G478" s="26">
        <v>4.03</v>
      </c>
      <c r="H478" t="s">
        <v>129</v>
      </c>
      <c r="I478">
        <v>1</v>
      </c>
      <c r="K478" t="s">
        <v>1022</v>
      </c>
      <c r="L478">
        <v>3.21</v>
      </c>
      <c r="M478" t="b">
        <f t="shared" si="17"/>
        <v>1</v>
      </c>
    </row>
    <row r="479" spans="2:13" x14ac:dyDescent="0.25">
      <c r="B479" t="s">
        <v>732</v>
      </c>
      <c r="C479" t="s">
        <v>1023</v>
      </c>
      <c r="D479" t="str">
        <f t="shared" si="16"/>
        <v>WTColumnsWT7x141.5</v>
      </c>
      <c r="E479" s="26">
        <v>47.8</v>
      </c>
      <c r="F479" s="26">
        <v>2.96</v>
      </c>
      <c r="G479" s="26">
        <v>3.98</v>
      </c>
      <c r="H479" t="s">
        <v>129</v>
      </c>
      <c r="I479">
        <v>1</v>
      </c>
      <c r="K479" t="s">
        <v>1024</v>
      </c>
      <c r="L479">
        <v>2.96</v>
      </c>
      <c r="M479" t="b">
        <f t="shared" si="17"/>
        <v>1</v>
      </c>
    </row>
    <row r="480" spans="2:13" x14ac:dyDescent="0.25">
      <c r="B480" t="s">
        <v>732</v>
      </c>
      <c r="C480" t="s">
        <v>1025</v>
      </c>
      <c r="D480" t="str">
        <f t="shared" si="16"/>
        <v>WTColumnsWT7x128.5</v>
      </c>
      <c r="E480" s="26">
        <v>47.3</v>
      </c>
      <c r="F480" s="26">
        <v>2.72</v>
      </c>
      <c r="G480" s="26">
        <v>3.94</v>
      </c>
      <c r="H480" t="s">
        <v>129</v>
      </c>
      <c r="I480">
        <v>1</v>
      </c>
      <c r="K480" t="s">
        <v>1026</v>
      </c>
      <c r="L480">
        <v>2.72</v>
      </c>
      <c r="M480" t="b">
        <f t="shared" si="17"/>
        <v>1</v>
      </c>
    </row>
    <row r="481" spans="2:13" x14ac:dyDescent="0.25">
      <c r="B481" t="s">
        <v>732</v>
      </c>
      <c r="C481" t="s">
        <v>1027</v>
      </c>
      <c r="D481" t="str">
        <f t="shared" si="16"/>
        <v>WTColumnsWT7x116.5</v>
      </c>
      <c r="E481" s="26">
        <v>46.7</v>
      </c>
      <c r="F481" s="26">
        <v>2.4900000000000002</v>
      </c>
      <c r="G481" s="26">
        <v>3.89</v>
      </c>
      <c r="H481" t="s">
        <v>129</v>
      </c>
      <c r="I481">
        <v>1</v>
      </c>
      <c r="K481" t="s">
        <v>1028</v>
      </c>
      <c r="L481">
        <v>2.4900000000000002</v>
      </c>
      <c r="M481" t="b">
        <f t="shared" si="17"/>
        <v>1</v>
      </c>
    </row>
    <row r="482" spans="2:13" x14ac:dyDescent="0.25">
      <c r="B482" t="s">
        <v>732</v>
      </c>
      <c r="C482" t="s">
        <v>1029</v>
      </c>
      <c r="D482" t="str">
        <f t="shared" si="16"/>
        <v>WTColumnsWT7x105.5</v>
      </c>
      <c r="E482" s="26">
        <v>46.2</v>
      </c>
      <c r="F482" s="26">
        <v>2.2799999999999998</v>
      </c>
      <c r="G482" s="26">
        <v>3.85</v>
      </c>
      <c r="H482" t="s">
        <v>129</v>
      </c>
      <c r="I482">
        <v>1</v>
      </c>
      <c r="K482" t="s">
        <v>774</v>
      </c>
      <c r="L482">
        <v>2.2799999999999998</v>
      </c>
      <c r="M482" t="b">
        <f t="shared" si="17"/>
        <v>1</v>
      </c>
    </row>
    <row r="483" spans="2:13" x14ac:dyDescent="0.25">
      <c r="B483" t="s">
        <v>732</v>
      </c>
      <c r="C483" t="s">
        <v>1030</v>
      </c>
      <c r="D483" t="str">
        <f t="shared" si="16"/>
        <v>WTColumnsWT7x96.5</v>
      </c>
      <c r="E483" s="26">
        <v>45.8</v>
      </c>
      <c r="F483" s="26">
        <v>2.11</v>
      </c>
      <c r="G483" s="26">
        <v>3.82</v>
      </c>
      <c r="H483" t="s">
        <v>129</v>
      </c>
      <c r="I483">
        <v>1</v>
      </c>
      <c r="K483" t="s">
        <v>1031</v>
      </c>
      <c r="L483">
        <v>2.11</v>
      </c>
      <c r="M483" t="b">
        <f t="shared" si="17"/>
        <v>1</v>
      </c>
    </row>
    <row r="484" spans="2:13" x14ac:dyDescent="0.25">
      <c r="B484" t="s">
        <v>732</v>
      </c>
      <c r="C484" t="s">
        <v>1032</v>
      </c>
      <c r="D484" t="str">
        <f t="shared" si="16"/>
        <v>WTColumnsWT7x88</v>
      </c>
      <c r="E484" s="26">
        <v>45.5</v>
      </c>
      <c r="F484" s="26">
        <v>1.93</v>
      </c>
      <c r="G484" s="26">
        <v>3.79</v>
      </c>
      <c r="H484" t="s">
        <v>129</v>
      </c>
      <c r="I484">
        <v>1</v>
      </c>
      <c r="K484" t="s">
        <v>607</v>
      </c>
      <c r="L484">
        <v>1.93</v>
      </c>
      <c r="M484" t="b">
        <f t="shared" si="17"/>
        <v>1</v>
      </c>
    </row>
    <row r="485" spans="2:13" x14ac:dyDescent="0.25">
      <c r="B485" t="s">
        <v>732</v>
      </c>
      <c r="C485" t="s">
        <v>1033</v>
      </c>
      <c r="D485" t="str">
        <f t="shared" si="16"/>
        <v>WTColumnsWT7x79.5</v>
      </c>
      <c r="E485" s="26">
        <v>45.1</v>
      </c>
      <c r="F485" s="26">
        <v>1.76</v>
      </c>
      <c r="G485" s="26">
        <v>3.76</v>
      </c>
      <c r="H485" t="s">
        <v>129</v>
      </c>
      <c r="I485">
        <v>1</v>
      </c>
      <c r="K485" t="s">
        <v>1034</v>
      </c>
      <c r="L485">
        <v>1.76</v>
      </c>
      <c r="M485" t="b">
        <f t="shared" si="17"/>
        <v>1</v>
      </c>
    </row>
    <row r="486" spans="2:13" x14ac:dyDescent="0.25">
      <c r="B486" t="s">
        <v>732</v>
      </c>
      <c r="C486" t="s">
        <v>1035</v>
      </c>
      <c r="D486" t="str">
        <f t="shared" si="16"/>
        <v>WTColumnsWT7x72.5</v>
      </c>
      <c r="E486" s="26">
        <v>44.7</v>
      </c>
      <c r="F486" s="26">
        <v>1.62</v>
      </c>
      <c r="G486" s="26">
        <v>3.73</v>
      </c>
      <c r="H486" t="s">
        <v>129</v>
      </c>
      <c r="I486">
        <v>1</v>
      </c>
      <c r="K486" t="s">
        <v>1036</v>
      </c>
      <c r="L486">
        <v>1.62</v>
      </c>
      <c r="M486" t="b">
        <f t="shared" si="17"/>
        <v>1</v>
      </c>
    </row>
    <row r="487" spans="2:13" x14ac:dyDescent="0.25">
      <c r="B487" t="s">
        <v>732</v>
      </c>
      <c r="C487" t="s">
        <v>1037</v>
      </c>
      <c r="D487" t="str">
        <f t="shared" si="16"/>
        <v>WTColumnsWT7x66</v>
      </c>
      <c r="E487" s="26">
        <v>43</v>
      </c>
      <c r="F487" s="26">
        <v>1.53</v>
      </c>
      <c r="G487" s="26">
        <v>3.58</v>
      </c>
      <c r="H487" t="s">
        <v>129</v>
      </c>
      <c r="I487">
        <v>1</v>
      </c>
      <c r="K487" t="s">
        <v>1038</v>
      </c>
      <c r="L487">
        <v>1.53</v>
      </c>
      <c r="M487" t="b">
        <f t="shared" si="17"/>
        <v>1</v>
      </c>
    </row>
    <row r="488" spans="2:13" x14ac:dyDescent="0.25">
      <c r="B488" t="s">
        <v>732</v>
      </c>
      <c r="C488" t="s">
        <v>1039</v>
      </c>
      <c r="D488" t="str">
        <f t="shared" si="16"/>
        <v>WTColumnsWT7x60</v>
      </c>
      <c r="E488" s="26">
        <v>42.8</v>
      </c>
      <c r="F488" s="26">
        <v>1.4</v>
      </c>
      <c r="G488" s="26">
        <v>3.57</v>
      </c>
      <c r="H488" t="s">
        <v>129</v>
      </c>
      <c r="I488">
        <v>1</v>
      </c>
      <c r="K488" t="s">
        <v>459</v>
      </c>
      <c r="L488">
        <v>1.4</v>
      </c>
      <c r="M488" t="b">
        <f t="shared" si="17"/>
        <v>1</v>
      </c>
    </row>
    <row r="489" spans="2:13" x14ac:dyDescent="0.25">
      <c r="B489" t="s">
        <v>732</v>
      </c>
      <c r="C489" t="s">
        <v>1040</v>
      </c>
      <c r="D489" t="str">
        <f t="shared" si="16"/>
        <v>WTColumnsWT7x54.5</v>
      </c>
      <c r="E489" s="26">
        <v>42.4</v>
      </c>
      <c r="F489" s="26">
        <v>1.29</v>
      </c>
      <c r="G489" s="26">
        <v>3.53</v>
      </c>
      <c r="H489" t="s">
        <v>129</v>
      </c>
      <c r="I489">
        <v>1</v>
      </c>
      <c r="K489" t="s">
        <v>1041</v>
      </c>
      <c r="L489">
        <v>1.29</v>
      </c>
      <c r="M489" t="b">
        <f t="shared" si="17"/>
        <v>1</v>
      </c>
    </row>
    <row r="490" spans="2:13" x14ac:dyDescent="0.25">
      <c r="B490" t="s">
        <v>732</v>
      </c>
      <c r="C490" t="s">
        <v>1042</v>
      </c>
      <c r="D490" t="str">
        <f t="shared" si="16"/>
        <v>WTColumnsWT7x49.5</v>
      </c>
      <c r="E490" s="26">
        <v>42.3</v>
      </c>
      <c r="F490" s="26">
        <v>1.17</v>
      </c>
      <c r="G490" s="26">
        <v>3.53</v>
      </c>
      <c r="H490" t="s">
        <v>129</v>
      </c>
      <c r="I490">
        <v>1</v>
      </c>
      <c r="K490" t="s">
        <v>864</v>
      </c>
      <c r="L490">
        <v>1.17</v>
      </c>
      <c r="M490" t="b">
        <f t="shared" si="17"/>
        <v>1</v>
      </c>
    </row>
    <row r="491" spans="2:13" x14ac:dyDescent="0.25">
      <c r="B491" t="s">
        <v>732</v>
      </c>
      <c r="C491" t="s">
        <v>1043</v>
      </c>
      <c r="D491" t="str">
        <f t="shared" ref="D491:D554" si="18">SUBSTITUTE(B491&amp;C491," ","")</f>
        <v>WTColumnsWT7x45</v>
      </c>
      <c r="E491" s="26">
        <v>41.9</v>
      </c>
      <c r="F491" s="26">
        <v>1.07</v>
      </c>
      <c r="G491" s="26">
        <v>3.49</v>
      </c>
      <c r="H491" t="s">
        <v>129</v>
      </c>
      <c r="I491">
        <v>1</v>
      </c>
      <c r="K491" t="s">
        <v>480</v>
      </c>
      <c r="L491">
        <v>1.07</v>
      </c>
      <c r="M491" t="b">
        <f t="shared" si="17"/>
        <v>1</v>
      </c>
    </row>
    <row r="492" spans="2:13" x14ac:dyDescent="0.25">
      <c r="B492" t="s">
        <v>732</v>
      </c>
      <c r="C492" t="s">
        <v>1044</v>
      </c>
      <c r="D492" t="str">
        <f t="shared" si="18"/>
        <v>WTColumnsWT7x41</v>
      </c>
      <c r="E492" s="26">
        <v>33.799999999999997</v>
      </c>
      <c r="F492" s="26">
        <v>1.21</v>
      </c>
      <c r="G492" s="26">
        <v>2.82</v>
      </c>
      <c r="H492" t="s">
        <v>129</v>
      </c>
      <c r="I492">
        <v>1</v>
      </c>
      <c r="K492" t="s">
        <v>1045</v>
      </c>
      <c r="L492">
        <v>1.21</v>
      </c>
      <c r="M492" t="b">
        <f t="shared" si="17"/>
        <v>1</v>
      </c>
    </row>
    <row r="493" spans="2:13" x14ac:dyDescent="0.25">
      <c r="B493" t="s">
        <v>732</v>
      </c>
      <c r="C493" t="s">
        <v>1046</v>
      </c>
      <c r="D493" t="str">
        <f t="shared" si="18"/>
        <v>WTColumnsWT7x37</v>
      </c>
      <c r="E493" s="26">
        <v>33.700000000000003</v>
      </c>
      <c r="F493" s="26">
        <v>1.1000000000000001</v>
      </c>
      <c r="G493" s="26">
        <v>2.81</v>
      </c>
      <c r="H493" t="s">
        <v>129</v>
      </c>
      <c r="I493">
        <v>1</v>
      </c>
      <c r="K493" t="s">
        <v>1047</v>
      </c>
      <c r="L493">
        <v>1.1000000000000001</v>
      </c>
      <c r="M493" t="b">
        <f t="shared" si="17"/>
        <v>1</v>
      </c>
    </row>
    <row r="494" spans="2:13" x14ac:dyDescent="0.25">
      <c r="B494" t="s">
        <v>732</v>
      </c>
      <c r="C494" t="s">
        <v>1048</v>
      </c>
      <c r="D494" t="str">
        <f t="shared" si="18"/>
        <v>WTColumnsWT7x34</v>
      </c>
      <c r="E494" s="26">
        <v>33.299999999999997</v>
      </c>
      <c r="F494" s="26">
        <v>1.02</v>
      </c>
      <c r="G494" s="26">
        <v>2.78</v>
      </c>
      <c r="H494" t="s">
        <v>129</v>
      </c>
      <c r="I494">
        <v>1</v>
      </c>
      <c r="K494" t="s">
        <v>549</v>
      </c>
      <c r="L494">
        <v>1.02</v>
      </c>
      <c r="M494" t="b">
        <f t="shared" si="17"/>
        <v>1</v>
      </c>
    </row>
    <row r="495" spans="2:13" x14ac:dyDescent="0.25">
      <c r="B495" t="s">
        <v>732</v>
      </c>
      <c r="C495" t="s">
        <v>1049</v>
      </c>
      <c r="D495" t="str">
        <f t="shared" si="18"/>
        <v>WTColumnsWT7x30.5</v>
      </c>
      <c r="E495" s="26">
        <v>33.1</v>
      </c>
      <c r="F495" s="26">
        <v>0.92100000000000004</v>
      </c>
      <c r="G495" s="26">
        <v>2.76</v>
      </c>
      <c r="H495" t="s">
        <v>129</v>
      </c>
      <c r="I495">
        <v>1</v>
      </c>
      <c r="K495" t="s">
        <v>1050</v>
      </c>
      <c r="L495">
        <v>0.92100000000000004</v>
      </c>
      <c r="M495" t="b">
        <f t="shared" si="17"/>
        <v>1</v>
      </c>
    </row>
    <row r="496" spans="2:13" x14ac:dyDescent="0.25">
      <c r="B496" t="s">
        <v>732</v>
      </c>
      <c r="C496" t="s">
        <v>1051</v>
      </c>
      <c r="D496" t="str">
        <f t="shared" si="18"/>
        <v>WTColumnsWT7x26.5</v>
      </c>
      <c r="E496" s="26">
        <v>29.3</v>
      </c>
      <c r="F496" s="26">
        <v>0.90400000000000003</v>
      </c>
      <c r="G496" s="26">
        <v>2.44</v>
      </c>
      <c r="H496" t="s">
        <v>129</v>
      </c>
      <c r="I496">
        <v>1</v>
      </c>
      <c r="K496" t="s">
        <v>1052</v>
      </c>
      <c r="L496">
        <v>0.90400000000000003</v>
      </c>
      <c r="M496" t="b">
        <f t="shared" si="17"/>
        <v>1</v>
      </c>
    </row>
    <row r="497" spans="2:13" x14ac:dyDescent="0.25">
      <c r="B497" t="s">
        <v>732</v>
      </c>
      <c r="C497" t="s">
        <v>1053</v>
      </c>
      <c r="D497" t="str">
        <f t="shared" si="18"/>
        <v>WTColumnsWT7x24</v>
      </c>
      <c r="E497" s="26">
        <v>29.1</v>
      </c>
      <c r="F497" s="26">
        <v>0.82499999999999996</v>
      </c>
      <c r="G497" s="26">
        <v>2.4300000000000002</v>
      </c>
      <c r="H497" t="s">
        <v>129</v>
      </c>
      <c r="I497">
        <v>1</v>
      </c>
      <c r="K497" t="s">
        <v>645</v>
      </c>
      <c r="L497">
        <v>0.82499999999999996</v>
      </c>
      <c r="M497" t="b">
        <f t="shared" si="17"/>
        <v>1</v>
      </c>
    </row>
    <row r="498" spans="2:13" x14ac:dyDescent="0.25">
      <c r="B498" t="s">
        <v>732</v>
      </c>
      <c r="C498" t="s">
        <v>1054</v>
      </c>
      <c r="D498" t="str">
        <f t="shared" si="18"/>
        <v>WTColumnsWT7x21.5</v>
      </c>
      <c r="E498" s="26">
        <v>28.9</v>
      </c>
      <c r="F498" s="26">
        <v>0.74399999999999999</v>
      </c>
      <c r="G498" s="26">
        <v>2.41</v>
      </c>
      <c r="H498" t="s">
        <v>129</v>
      </c>
      <c r="I498">
        <v>1</v>
      </c>
      <c r="K498" t="s">
        <v>1055</v>
      </c>
      <c r="L498">
        <v>0.74399999999999999</v>
      </c>
      <c r="M498" t="b">
        <f t="shared" si="17"/>
        <v>1</v>
      </c>
    </row>
    <row r="499" spans="2:13" x14ac:dyDescent="0.25">
      <c r="B499" t="s">
        <v>732</v>
      </c>
      <c r="C499" t="s">
        <v>1056</v>
      </c>
      <c r="D499" t="str">
        <f t="shared" si="18"/>
        <v>WTColumnsWT7x19</v>
      </c>
      <c r="E499" s="26">
        <v>27</v>
      </c>
      <c r="F499" s="26">
        <v>0.70399999999999996</v>
      </c>
      <c r="G499" s="26">
        <v>2.25</v>
      </c>
      <c r="H499" t="s">
        <v>129</v>
      </c>
      <c r="I499">
        <v>1</v>
      </c>
      <c r="K499" t="s">
        <v>1057</v>
      </c>
      <c r="L499">
        <v>0.70399999999999996</v>
      </c>
      <c r="M499" t="b">
        <f t="shared" si="17"/>
        <v>1</v>
      </c>
    </row>
    <row r="500" spans="2:13" x14ac:dyDescent="0.25">
      <c r="B500" t="s">
        <v>732</v>
      </c>
      <c r="C500" t="s">
        <v>1058</v>
      </c>
      <c r="D500" t="str">
        <f t="shared" si="18"/>
        <v>WTColumnsWT7x17</v>
      </c>
      <c r="E500" s="26">
        <v>26.9</v>
      </c>
      <c r="F500" s="26">
        <v>0.63200000000000001</v>
      </c>
      <c r="G500" s="26">
        <v>2.2400000000000002</v>
      </c>
      <c r="H500" t="s">
        <v>129</v>
      </c>
      <c r="I500">
        <v>1</v>
      </c>
      <c r="K500" t="s">
        <v>628</v>
      </c>
      <c r="L500">
        <v>0.63200000000000001</v>
      </c>
      <c r="M500" t="b">
        <f t="shared" si="17"/>
        <v>1</v>
      </c>
    </row>
    <row r="501" spans="2:13" x14ac:dyDescent="0.25">
      <c r="B501" t="s">
        <v>732</v>
      </c>
      <c r="C501" t="s">
        <v>1059</v>
      </c>
      <c r="D501" t="str">
        <f t="shared" si="18"/>
        <v>WTColumnsWT7x15</v>
      </c>
      <c r="E501" s="26">
        <v>26.7</v>
      </c>
      <c r="F501" s="26">
        <v>0.56200000000000006</v>
      </c>
      <c r="G501" s="26">
        <v>2.23</v>
      </c>
      <c r="H501" t="s">
        <v>129</v>
      </c>
      <c r="I501">
        <v>1</v>
      </c>
      <c r="K501" t="s">
        <v>630</v>
      </c>
      <c r="L501">
        <v>0.56200000000000006</v>
      </c>
      <c r="M501" t="b">
        <f t="shared" si="17"/>
        <v>1</v>
      </c>
    </row>
    <row r="502" spans="2:13" x14ac:dyDescent="0.25">
      <c r="B502" t="s">
        <v>732</v>
      </c>
      <c r="C502" t="s">
        <v>1060</v>
      </c>
      <c r="D502" t="str">
        <f t="shared" si="18"/>
        <v>WTColumnsWT7x13</v>
      </c>
      <c r="E502" s="26">
        <v>23.4</v>
      </c>
      <c r="F502" s="26">
        <v>0.55600000000000005</v>
      </c>
      <c r="G502" s="26">
        <v>1.95</v>
      </c>
      <c r="H502" t="s">
        <v>129</v>
      </c>
      <c r="I502">
        <v>1</v>
      </c>
      <c r="K502" t="s">
        <v>1061</v>
      </c>
      <c r="L502">
        <v>0.55600000000000005</v>
      </c>
      <c r="M502" t="b">
        <f t="shared" si="17"/>
        <v>1</v>
      </c>
    </row>
    <row r="503" spans="2:13" x14ac:dyDescent="0.25">
      <c r="B503" t="s">
        <v>732</v>
      </c>
      <c r="C503" t="s">
        <v>1062</v>
      </c>
      <c r="D503" t="str">
        <f t="shared" si="18"/>
        <v>WTColumnsWT7x11</v>
      </c>
      <c r="E503" s="26">
        <v>23.1</v>
      </c>
      <c r="F503" s="26">
        <v>0.47599999999999998</v>
      </c>
      <c r="G503" s="26">
        <v>1.93</v>
      </c>
      <c r="H503" t="s">
        <v>129</v>
      </c>
      <c r="I503">
        <v>1</v>
      </c>
      <c r="K503" t="s">
        <v>1063</v>
      </c>
      <c r="L503">
        <v>0.47599999999999998</v>
      </c>
      <c r="M503" t="b">
        <f t="shared" si="17"/>
        <v>1</v>
      </c>
    </row>
    <row r="504" spans="2:13" x14ac:dyDescent="0.25">
      <c r="B504" t="s">
        <v>732</v>
      </c>
      <c r="C504" t="s">
        <v>1064</v>
      </c>
      <c r="D504" t="str">
        <f t="shared" si="18"/>
        <v>WTColumnsWT6x168</v>
      </c>
      <c r="E504" s="26">
        <v>42.8</v>
      </c>
      <c r="F504" s="26">
        <v>3.93</v>
      </c>
      <c r="G504" s="26">
        <v>3.57</v>
      </c>
      <c r="H504" t="s">
        <v>129</v>
      </c>
      <c r="I504">
        <v>1</v>
      </c>
      <c r="K504" t="s">
        <v>1065</v>
      </c>
      <c r="L504">
        <v>3.93</v>
      </c>
      <c r="M504" t="b">
        <f t="shared" si="17"/>
        <v>1</v>
      </c>
    </row>
    <row r="505" spans="2:13" x14ac:dyDescent="0.25">
      <c r="B505" t="s">
        <v>732</v>
      </c>
      <c r="C505" t="s">
        <v>1066</v>
      </c>
      <c r="D505" t="str">
        <f t="shared" si="18"/>
        <v>WTColumnsWT6x152.5</v>
      </c>
      <c r="E505" s="26">
        <v>41.9</v>
      </c>
      <c r="F505" s="26">
        <v>3.64</v>
      </c>
      <c r="G505" s="26">
        <v>3.49</v>
      </c>
      <c r="H505" t="s">
        <v>129</v>
      </c>
      <c r="I505">
        <v>1</v>
      </c>
      <c r="K505" t="s">
        <v>1067</v>
      </c>
      <c r="L505">
        <v>3.64</v>
      </c>
      <c r="M505" t="b">
        <f t="shared" si="17"/>
        <v>1</v>
      </c>
    </row>
    <row r="506" spans="2:13" x14ac:dyDescent="0.25">
      <c r="B506" t="s">
        <v>732</v>
      </c>
      <c r="C506" t="s">
        <v>1068</v>
      </c>
      <c r="D506" t="str">
        <f t="shared" si="18"/>
        <v>WTColumnsWT6x139.5</v>
      </c>
      <c r="E506" s="26">
        <v>41.3</v>
      </c>
      <c r="F506" s="26">
        <v>3.38</v>
      </c>
      <c r="G506" s="26">
        <v>3.44</v>
      </c>
      <c r="H506" t="s">
        <v>129</v>
      </c>
      <c r="I506">
        <v>1</v>
      </c>
      <c r="K506" t="s">
        <v>903</v>
      </c>
      <c r="L506">
        <v>3.38</v>
      </c>
      <c r="M506" t="b">
        <f t="shared" si="17"/>
        <v>1</v>
      </c>
    </row>
    <row r="507" spans="2:13" x14ac:dyDescent="0.25">
      <c r="B507" t="s">
        <v>732</v>
      </c>
      <c r="C507" t="s">
        <v>1069</v>
      </c>
      <c r="D507" t="str">
        <f t="shared" si="18"/>
        <v>WTColumnsWT6x126</v>
      </c>
      <c r="E507" s="26">
        <v>40.700000000000003</v>
      </c>
      <c r="F507" s="26">
        <v>3.1</v>
      </c>
      <c r="G507" s="26">
        <v>3.39</v>
      </c>
      <c r="H507" t="s">
        <v>129</v>
      </c>
      <c r="I507">
        <v>1</v>
      </c>
      <c r="K507" t="s">
        <v>1070</v>
      </c>
      <c r="L507">
        <v>3.1</v>
      </c>
      <c r="M507" t="b">
        <f t="shared" si="17"/>
        <v>1</v>
      </c>
    </row>
    <row r="508" spans="2:13" x14ac:dyDescent="0.25">
      <c r="B508" t="s">
        <v>732</v>
      </c>
      <c r="C508" t="s">
        <v>1071</v>
      </c>
      <c r="D508" t="str">
        <f t="shared" si="18"/>
        <v>WTColumnsWT6x115</v>
      </c>
      <c r="E508" s="26">
        <v>40.1</v>
      </c>
      <c r="F508" s="26">
        <v>2.87</v>
      </c>
      <c r="G508" s="26">
        <v>3.34</v>
      </c>
      <c r="H508" t="s">
        <v>129</v>
      </c>
      <c r="I508">
        <v>1</v>
      </c>
      <c r="K508" t="s">
        <v>738</v>
      </c>
      <c r="L508">
        <v>2.87</v>
      </c>
      <c r="M508" t="b">
        <f t="shared" si="17"/>
        <v>1</v>
      </c>
    </row>
    <row r="509" spans="2:13" x14ac:dyDescent="0.25">
      <c r="B509" t="s">
        <v>732</v>
      </c>
      <c r="C509" t="s">
        <v>1072</v>
      </c>
      <c r="D509" t="str">
        <f t="shared" si="18"/>
        <v>WTColumnsWT6x105</v>
      </c>
      <c r="E509" s="26">
        <v>39.5</v>
      </c>
      <c r="F509" s="26">
        <v>2.66</v>
      </c>
      <c r="G509" s="26">
        <v>3.29</v>
      </c>
      <c r="H509" t="s">
        <v>129</v>
      </c>
      <c r="I509">
        <v>1</v>
      </c>
      <c r="K509" t="s">
        <v>806</v>
      </c>
      <c r="L509">
        <v>2.66</v>
      </c>
      <c r="M509" t="b">
        <f t="shared" si="17"/>
        <v>1</v>
      </c>
    </row>
    <row r="510" spans="2:13" x14ac:dyDescent="0.25">
      <c r="B510" t="s">
        <v>732</v>
      </c>
      <c r="C510" t="s">
        <v>1073</v>
      </c>
      <c r="D510" t="str">
        <f t="shared" si="18"/>
        <v>WTColumnsWT6x95</v>
      </c>
      <c r="E510" s="26">
        <v>39</v>
      </c>
      <c r="F510" s="26">
        <v>2.44</v>
      </c>
      <c r="G510" s="26">
        <v>3.25</v>
      </c>
      <c r="H510" t="s">
        <v>129</v>
      </c>
      <c r="I510">
        <v>1</v>
      </c>
      <c r="K510" t="s">
        <v>1074</v>
      </c>
      <c r="L510">
        <v>2.44</v>
      </c>
      <c r="M510" t="b">
        <f t="shared" si="17"/>
        <v>1</v>
      </c>
    </row>
    <row r="511" spans="2:13" x14ac:dyDescent="0.25">
      <c r="B511" t="s">
        <v>732</v>
      </c>
      <c r="C511" t="s">
        <v>1075</v>
      </c>
      <c r="D511" t="str">
        <f t="shared" si="18"/>
        <v>WTColumnsWT6x85</v>
      </c>
      <c r="E511" s="26">
        <v>38.5</v>
      </c>
      <c r="F511" s="26">
        <v>2.21</v>
      </c>
      <c r="G511" s="26">
        <v>3.21</v>
      </c>
      <c r="H511" t="s">
        <v>129</v>
      </c>
      <c r="I511">
        <v>1</v>
      </c>
      <c r="K511" t="s">
        <v>811</v>
      </c>
      <c r="L511">
        <v>2.21</v>
      </c>
      <c r="M511" t="b">
        <f t="shared" si="17"/>
        <v>1</v>
      </c>
    </row>
    <row r="512" spans="2:13" x14ac:dyDescent="0.25">
      <c r="B512" t="s">
        <v>732</v>
      </c>
      <c r="C512" t="s">
        <v>1076</v>
      </c>
      <c r="D512" t="str">
        <f t="shared" si="18"/>
        <v>WTColumnsWT6x76</v>
      </c>
      <c r="E512" s="26">
        <v>37.9</v>
      </c>
      <c r="F512" s="26">
        <v>2.0099999999999998</v>
      </c>
      <c r="G512" s="26">
        <v>3.16</v>
      </c>
      <c r="H512" t="s">
        <v>129</v>
      </c>
      <c r="I512">
        <v>1</v>
      </c>
      <c r="K512" t="s">
        <v>399</v>
      </c>
      <c r="L512">
        <v>2.0099999999999998</v>
      </c>
      <c r="M512" t="b">
        <f t="shared" si="17"/>
        <v>1</v>
      </c>
    </row>
    <row r="513" spans="2:13" x14ac:dyDescent="0.25">
      <c r="B513" t="s">
        <v>732</v>
      </c>
      <c r="C513" t="s">
        <v>1077</v>
      </c>
      <c r="D513" t="str">
        <f t="shared" si="18"/>
        <v>WTColumnsWT6x68</v>
      </c>
      <c r="E513" s="26">
        <v>37.5</v>
      </c>
      <c r="F513" s="26">
        <v>1.81</v>
      </c>
      <c r="G513" s="26">
        <v>3.13</v>
      </c>
      <c r="H513" t="s">
        <v>129</v>
      </c>
      <c r="I513">
        <v>1</v>
      </c>
      <c r="K513" t="s">
        <v>401</v>
      </c>
      <c r="L513">
        <v>1.81</v>
      </c>
      <c r="M513" t="b">
        <f t="shared" si="17"/>
        <v>1</v>
      </c>
    </row>
    <row r="514" spans="2:13" x14ac:dyDescent="0.25">
      <c r="B514" t="s">
        <v>732</v>
      </c>
      <c r="C514" t="s">
        <v>1078</v>
      </c>
      <c r="D514" t="str">
        <f t="shared" si="18"/>
        <v>WTColumnsWT6x60</v>
      </c>
      <c r="E514" s="26">
        <v>37</v>
      </c>
      <c r="F514" s="26">
        <v>1.62</v>
      </c>
      <c r="G514" s="26">
        <v>3.08</v>
      </c>
      <c r="H514" t="s">
        <v>129</v>
      </c>
      <c r="I514">
        <v>1</v>
      </c>
      <c r="K514" t="s">
        <v>459</v>
      </c>
      <c r="L514">
        <v>1.62</v>
      </c>
      <c r="M514" t="b">
        <f t="shared" si="17"/>
        <v>1</v>
      </c>
    </row>
    <row r="515" spans="2:13" x14ac:dyDescent="0.25">
      <c r="B515" t="s">
        <v>732</v>
      </c>
      <c r="C515" t="s">
        <v>1079</v>
      </c>
      <c r="D515" t="str">
        <f t="shared" si="18"/>
        <v>WTColumnsWT6x53</v>
      </c>
      <c r="E515" s="26">
        <v>36.5</v>
      </c>
      <c r="F515" s="26">
        <v>1.45</v>
      </c>
      <c r="G515" s="26">
        <v>3.04</v>
      </c>
      <c r="H515" t="s">
        <v>129</v>
      </c>
      <c r="I515">
        <v>1</v>
      </c>
      <c r="K515" t="s">
        <v>585</v>
      </c>
      <c r="L515">
        <v>1.45</v>
      </c>
      <c r="M515" t="b">
        <f t="shared" si="17"/>
        <v>1</v>
      </c>
    </row>
    <row r="516" spans="2:13" x14ac:dyDescent="0.25">
      <c r="B516" t="s">
        <v>732</v>
      </c>
      <c r="C516" t="s">
        <v>1080</v>
      </c>
      <c r="D516" t="str">
        <f t="shared" si="18"/>
        <v>WTColumnsWT6x48</v>
      </c>
      <c r="E516" s="26">
        <v>36.299999999999997</v>
      </c>
      <c r="F516" s="26">
        <v>1.32</v>
      </c>
      <c r="G516" s="26">
        <v>3.03</v>
      </c>
      <c r="H516" t="s">
        <v>129</v>
      </c>
      <c r="I516">
        <v>1</v>
      </c>
      <c r="K516" t="s">
        <v>431</v>
      </c>
      <c r="L516">
        <v>1.32</v>
      </c>
      <c r="M516" t="b">
        <f t="shared" si="17"/>
        <v>1</v>
      </c>
    </row>
    <row r="517" spans="2:13" x14ac:dyDescent="0.25">
      <c r="B517" t="s">
        <v>732</v>
      </c>
      <c r="C517" t="s">
        <v>1081</v>
      </c>
      <c r="D517" t="str">
        <f t="shared" si="18"/>
        <v>WTColumnsWT6x43.5</v>
      </c>
      <c r="E517" s="26">
        <v>36</v>
      </c>
      <c r="F517" s="26">
        <v>1.21</v>
      </c>
      <c r="G517" s="26">
        <v>3</v>
      </c>
      <c r="H517" t="s">
        <v>129</v>
      </c>
      <c r="I517">
        <v>1</v>
      </c>
      <c r="K517" t="s">
        <v>1082</v>
      </c>
      <c r="L517">
        <v>1.21</v>
      </c>
      <c r="M517" t="b">
        <f t="shared" si="17"/>
        <v>1</v>
      </c>
    </row>
    <row r="518" spans="2:13" x14ac:dyDescent="0.25">
      <c r="B518" t="s">
        <v>732</v>
      </c>
      <c r="C518" t="s">
        <v>1083</v>
      </c>
      <c r="D518" t="str">
        <f t="shared" si="18"/>
        <v>WTColumnsWT6x39.5</v>
      </c>
      <c r="E518" s="26">
        <v>35.799999999999997</v>
      </c>
      <c r="F518" s="26">
        <v>1.1000000000000001</v>
      </c>
      <c r="G518" s="26">
        <v>2.98</v>
      </c>
      <c r="H518" t="s">
        <v>129</v>
      </c>
      <c r="I518">
        <v>1</v>
      </c>
      <c r="K518" t="s">
        <v>1084</v>
      </c>
      <c r="L518">
        <v>1.1000000000000001</v>
      </c>
      <c r="M518" t="b">
        <f t="shared" si="17"/>
        <v>1</v>
      </c>
    </row>
    <row r="519" spans="2:13" x14ac:dyDescent="0.25">
      <c r="B519" t="s">
        <v>732</v>
      </c>
      <c r="C519" t="s">
        <v>1085</v>
      </c>
      <c r="D519" t="str">
        <f t="shared" si="18"/>
        <v>WTColumnsWT6x36</v>
      </c>
      <c r="E519" s="26">
        <v>35.5</v>
      </c>
      <c r="F519" s="26">
        <v>1.01</v>
      </c>
      <c r="G519" s="26">
        <v>2.96</v>
      </c>
      <c r="H519" t="s">
        <v>129</v>
      </c>
      <c r="I519">
        <v>1</v>
      </c>
      <c r="K519" t="s">
        <v>483</v>
      </c>
      <c r="L519">
        <v>1.01</v>
      </c>
      <c r="M519" t="b">
        <f t="shared" si="17"/>
        <v>1</v>
      </c>
    </row>
    <row r="520" spans="2:13" x14ac:dyDescent="0.25">
      <c r="B520" t="s">
        <v>732</v>
      </c>
      <c r="C520" t="s">
        <v>1086</v>
      </c>
      <c r="D520" t="str">
        <f t="shared" si="18"/>
        <v>WTColumnsWT6x32.5</v>
      </c>
      <c r="E520" s="26">
        <v>35.4</v>
      </c>
      <c r="F520" s="26">
        <v>0.91800000000000004</v>
      </c>
      <c r="G520" s="26">
        <v>2.95</v>
      </c>
      <c r="H520" t="s">
        <v>129</v>
      </c>
      <c r="I520">
        <v>1</v>
      </c>
      <c r="K520" t="s">
        <v>974</v>
      </c>
      <c r="L520">
        <v>0.91800000000000004</v>
      </c>
      <c r="M520" t="b">
        <f t="shared" ref="M520:M583" si="19">EXACT(F520,L520)</f>
        <v>1</v>
      </c>
    </row>
    <row r="521" spans="2:13" x14ac:dyDescent="0.25">
      <c r="B521" t="s">
        <v>732</v>
      </c>
      <c r="C521" t="s">
        <v>1087</v>
      </c>
      <c r="D521" t="str">
        <f t="shared" si="18"/>
        <v>WTColumnsWT6x29</v>
      </c>
      <c r="E521" s="26">
        <v>31.5</v>
      </c>
      <c r="F521" s="26">
        <v>0.92100000000000004</v>
      </c>
      <c r="G521" s="26">
        <v>2.63</v>
      </c>
      <c r="H521" t="s">
        <v>129</v>
      </c>
      <c r="I521">
        <v>1</v>
      </c>
      <c r="K521" t="s">
        <v>1088</v>
      </c>
      <c r="L521">
        <v>0.92100000000000004</v>
      </c>
      <c r="M521" t="b">
        <f t="shared" si="19"/>
        <v>1</v>
      </c>
    </row>
    <row r="522" spans="2:13" x14ac:dyDescent="0.25">
      <c r="B522" t="s">
        <v>732</v>
      </c>
      <c r="C522" t="s">
        <v>1089</v>
      </c>
      <c r="D522" t="str">
        <f t="shared" si="18"/>
        <v>WTColumnsWT6x26.5</v>
      </c>
      <c r="E522" s="26">
        <v>31.4</v>
      </c>
      <c r="F522" s="26">
        <v>0.84399999999999997</v>
      </c>
      <c r="G522" s="26">
        <v>2.62</v>
      </c>
      <c r="H522" t="s">
        <v>129</v>
      </c>
      <c r="I522">
        <v>1</v>
      </c>
      <c r="K522" t="s">
        <v>1090</v>
      </c>
      <c r="L522">
        <v>0.84399999999999997</v>
      </c>
      <c r="M522" t="b">
        <f t="shared" si="19"/>
        <v>1</v>
      </c>
    </row>
    <row r="523" spans="2:13" x14ac:dyDescent="0.25">
      <c r="B523" t="s">
        <v>732</v>
      </c>
      <c r="C523" t="s">
        <v>1091</v>
      </c>
      <c r="D523" t="str">
        <f t="shared" si="18"/>
        <v>WTColumnsWT6x25</v>
      </c>
      <c r="E523" s="26">
        <v>27.6</v>
      </c>
      <c r="F523" s="26">
        <v>0.90600000000000003</v>
      </c>
      <c r="G523" s="26">
        <v>2.2999999999999998</v>
      </c>
      <c r="H523" t="s">
        <v>129</v>
      </c>
      <c r="I523">
        <v>1</v>
      </c>
      <c r="K523" t="s">
        <v>1092</v>
      </c>
      <c r="L523">
        <v>0.90600000000000003</v>
      </c>
      <c r="M523" t="b">
        <f t="shared" si="19"/>
        <v>1</v>
      </c>
    </row>
    <row r="524" spans="2:13" x14ac:dyDescent="0.25">
      <c r="B524" t="s">
        <v>732</v>
      </c>
      <c r="C524" t="s">
        <v>1093</v>
      </c>
      <c r="D524" t="str">
        <f t="shared" si="18"/>
        <v>WTColumnsWT6x22.5</v>
      </c>
      <c r="E524" s="26">
        <v>27.5</v>
      </c>
      <c r="F524" s="26">
        <v>0.81799999999999995</v>
      </c>
      <c r="G524" s="26">
        <v>2.29</v>
      </c>
      <c r="H524" t="s">
        <v>129</v>
      </c>
      <c r="I524">
        <v>1</v>
      </c>
      <c r="K524" t="s">
        <v>995</v>
      </c>
      <c r="L524">
        <v>0.81799999999999995</v>
      </c>
      <c r="M524" t="b">
        <f t="shared" si="19"/>
        <v>1</v>
      </c>
    </row>
    <row r="525" spans="2:13" x14ac:dyDescent="0.25">
      <c r="B525" t="s">
        <v>732</v>
      </c>
      <c r="C525" t="s">
        <v>1094</v>
      </c>
      <c r="D525" t="str">
        <f t="shared" si="18"/>
        <v>WTColumnsWT6x20</v>
      </c>
      <c r="E525" s="26">
        <v>27.2</v>
      </c>
      <c r="F525" s="26">
        <v>0.73499999999999999</v>
      </c>
      <c r="G525" s="26">
        <v>2.27</v>
      </c>
      <c r="H525" t="s">
        <v>129</v>
      </c>
      <c r="I525">
        <v>1</v>
      </c>
      <c r="K525" t="s">
        <v>659</v>
      </c>
      <c r="L525">
        <v>0.73499999999999999</v>
      </c>
      <c r="M525" t="b">
        <f t="shared" si="19"/>
        <v>1</v>
      </c>
    </row>
    <row r="526" spans="2:13" x14ac:dyDescent="0.25">
      <c r="B526" t="s">
        <v>732</v>
      </c>
      <c r="C526" t="s">
        <v>1095</v>
      </c>
      <c r="D526" t="str">
        <f t="shared" si="18"/>
        <v>WTColumnsWT6x17.5</v>
      </c>
      <c r="E526" s="26">
        <v>25</v>
      </c>
      <c r="F526" s="26">
        <v>0.7</v>
      </c>
      <c r="G526" s="26">
        <v>2.08</v>
      </c>
      <c r="H526" t="s">
        <v>129</v>
      </c>
      <c r="I526">
        <v>1</v>
      </c>
      <c r="K526" t="s">
        <v>1096</v>
      </c>
      <c r="L526">
        <v>0.7</v>
      </c>
      <c r="M526" t="b">
        <f t="shared" si="19"/>
        <v>1</v>
      </c>
    </row>
    <row r="527" spans="2:13" x14ac:dyDescent="0.25">
      <c r="B527" t="s">
        <v>732</v>
      </c>
      <c r="C527" t="s">
        <v>1097</v>
      </c>
      <c r="D527" t="str">
        <f t="shared" si="18"/>
        <v>WTColumnsWT6x15</v>
      </c>
      <c r="E527" s="26">
        <v>24.8</v>
      </c>
      <c r="F527" s="26">
        <v>0.60499999999999998</v>
      </c>
      <c r="G527" s="26">
        <v>2.0699999999999998</v>
      </c>
      <c r="H527" t="s">
        <v>129</v>
      </c>
      <c r="I527">
        <v>1</v>
      </c>
      <c r="K527" t="s">
        <v>630</v>
      </c>
      <c r="L527">
        <v>0.60499999999999998</v>
      </c>
      <c r="M527" t="b">
        <f t="shared" si="19"/>
        <v>1</v>
      </c>
    </row>
    <row r="528" spans="2:13" x14ac:dyDescent="0.25">
      <c r="B528" t="s">
        <v>732</v>
      </c>
      <c r="C528" t="s">
        <v>1098</v>
      </c>
      <c r="D528" t="str">
        <f t="shared" si="18"/>
        <v>WTColumnsWT6x13</v>
      </c>
      <c r="E528" s="26">
        <v>24.6</v>
      </c>
      <c r="F528" s="26">
        <v>0.52800000000000002</v>
      </c>
      <c r="G528" s="26">
        <v>2.0499999999999998</v>
      </c>
      <c r="H528" t="s">
        <v>129</v>
      </c>
      <c r="I528">
        <v>1</v>
      </c>
      <c r="K528" t="s">
        <v>653</v>
      </c>
      <c r="L528">
        <v>0.52800000000000002</v>
      </c>
      <c r="M528" t="b">
        <f t="shared" si="19"/>
        <v>1</v>
      </c>
    </row>
    <row r="529" spans="2:13" x14ac:dyDescent="0.25">
      <c r="B529" t="s">
        <v>732</v>
      </c>
      <c r="C529" t="s">
        <v>1099</v>
      </c>
      <c r="D529" t="str">
        <f t="shared" si="18"/>
        <v>WTColumnsWT6x11</v>
      </c>
      <c r="E529" s="26">
        <v>19.899999999999999</v>
      </c>
      <c r="F529" s="26">
        <v>0.55300000000000005</v>
      </c>
      <c r="G529" s="26">
        <v>1.66</v>
      </c>
      <c r="H529" t="s">
        <v>129</v>
      </c>
      <c r="I529">
        <v>1</v>
      </c>
      <c r="K529" t="s">
        <v>1100</v>
      </c>
      <c r="L529">
        <v>0.55300000000000005</v>
      </c>
      <c r="M529" t="b">
        <f t="shared" si="19"/>
        <v>1</v>
      </c>
    </row>
    <row r="530" spans="2:13" x14ac:dyDescent="0.25">
      <c r="B530" t="s">
        <v>732</v>
      </c>
      <c r="C530" t="s">
        <v>1101</v>
      </c>
      <c r="D530" t="str">
        <f t="shared" si="18"/>
        <v>WTColumnsWT6x9.5</v>
      </c>
      <c r="E530" s="26">
        <v>19.7</v>
      </c>
      <c r="F530" s="26">
        <v>0.48199999999999998</v>
      </c>
      <c r="G530" s="26">
        <v>1.64</v>
      </c>
      <c r="H530" t="s">
        <v>129</v>
      </c>
      <c r="I530">
        <v>1</v>
      </c>
      <c r="K530" t="s">
        <v>1102</v>
      </c>
      <c r="L530">
        <v>0.48199999999999998</v>
      </c>
      <c r="M530" t="b">
        <f t="shared" si="19"/>
        <v>1</v>
      </c>
    </row>
    <row r="531" spans="2:13" x14ac:dyDescent="0.25">
      <c r="B531" t="s">
        <v>732</v>
      </c>
      <c r="C531" t="s">
        <v>1103</v>
      </c>
      <c r="D531" t="str">
        <f t="shared" si="18"/>
        <v>WTColumnsWT6x8</v>
      </c>
      <c r="E531" s="26">
        <v>19.5</v>
      </c>
      <c r="F531" s="26">
        <v>0.41</v>
      </c>
      <c r="G531" s="26">
        <v>1.63</v>
      </c>
      <c r="H531" t="s">
        <v>129</v>
      </c>
      <c r="I531">
        <v>1</v>
      </c>
      <c r="K531" t="s">
        <v>1104</v>
      </c>
      <c r="L531">
        <v>0.41</v>
      </c>
      <c r="M531" t="b">
        <f t="shared" si="19"/>
        <v>1</v>
      </c>
    </row>
    <row r="532" spans="2:13" x14ac:dyDescent="0.25">
      <c r="B532" t="s">
        <v>732</v>
      </c>
      <c r="C532" t="s">
        <v>1105</v>
      </c>
      <c r="D532" t="str">
        <f t="shared" si="18"/>
        <v>WTColumnsWT6x7</v>
      </c>
      <c r="E532" s="26">
        <v>19.399999999999999</v>
      </c>
      <c r="F532" s="26">
        <v>0.36099999999999999</v>
      </c>
      <c r="G532" s="26">
        <v>1.62</v>
      </c>
      <c r="H532" t="s">
        <v>129</v>
      </c>
      <c r="I532">
        <v>1</v>
      </c>
      <c r="K532" t="s">
        <v>1106</v>
      </c>
      <c r="L532">
        <v>0.36099999999999999</v>
      </c>
      <c r="M532" t="b">
        <f t="shared" si="19"/>
        <v>1</v>
      </c>
    </row>
    <row r="533" spans="2:13" x14ac:dyDescent="0.25">
      <c r="B533" t="s">
        <v>732</v>
      </c>
      <c r="C533" t="s">
        <v>1107</v>
      </c>
      <c r="D533" t="str">
        <f t="shared" si="18"/>
        <v>WTColumnsWT5x56</v>
      </c>
      <c r="E533" s="26">
        <v>31.6</v>
      </c>
      <c r="F533" s="26">
        <v>1.77</v>
      </c>
      <c r="G533" s="26">
        <v>2.63</v>
      </c>
      <c r="H533" t="s">
        <v>129</v>
      </c>
      <c r="I533">
        <v>1</v>
      </c>
      <c r="K533" t="s">
        <v>1108</v>
      </c>
      <c r="L533">
        <v>1.77</v>
      </c>
      <c r="M533" t="b">
        <f t="shared" si="19"/>
        <v>1</v>
      </c>
    </row>
    <row r="534" spans="2:13" x14ac:dyDescent="0.25">
      <c r="B534" t="s">
        <v>732</v>
      </c>
      <c r="C534" t="s">
        <v>1109</v>
      </c>
      <c r="D534" t="str">
        <f t="shared" si="18"/>
        <v>WTColumnsWT5x50</v>
      </c>
      <c r="E534" s="26">
        <v>31.1</v>
      </c>
      <c r="F534" s="26">
        <v>1.61</v>
      </c>
      <c r="G534" s="26">
        <v>2.59</v>
      </c>
      <c r="H534" t="s">
        <v>129</v>
      </c>
      <c r="I534">
        <v>1</v>
      </c>
      <c r="K534" t="s">
        <v>435</v>
      </c>
      <c r="L534">
        <v>1.61</v>
      </c>
      <c r="M534" t="b">
        <f t="shared" si="19"/>
        <v>1</v>
      </c>
    </row>
    <row r="535" spans="2:13" x14ac:dyDescent="0.25">
      <c r="B535" t="s">
        <v>732</v>
      </c>
      <c r="C535" t="s">
        <v>1110</v>
      </c>
      <c r="D535" t="str">
        <f t="shared" si="18"/>
        <v>WTColumnsWT5x44</v>
      </c>
      <c r="E535" s="26">
        <v>30.8</v>
      </c>
      <c r="F535" s="26">
        <v>1.43</v>
      </c>
      <c r="G535" s="26">
        <v>2.57</v>
      </c>
      <c r="H535" t="s">
        <v>129</v>
      </c>
      <c r="I535">
        <v>1</v>
      </c>
      <c r="K535" t="s">
        <v>437</v>
      </c>
      <c r="L535">
        <v>1.43</v>
      </c>
      <c r="M535" t="b">
        <f t="shared" si="19"/>
        <v>1</v>
      </c>
    </row>
    <row r="536" spans="2:13" x14ac:dyDescent="0.25">
      <c r="B536" t="s">
        <v>732</v>
      </c>
      <c r="C536" t="s">
        <v>1111</v>
      </c>
      <c r="D536" t="str">
        <f t="shared" si="18"/>
        <v>WTColumnsWT5x38.5</v>
      </c>
      <c r="E536" s="26">
        <v>30.4</v>
      </c>
      <c r="F536" s="26">
        <v>1.27</v>
      </c>
      <c r="G536" s="26">
        <v>2.5299999999999998</v>
      </c>
      <c r="H536" t="s">
        <v>129</v>
      </c>
      <c r="I536">
        <v>1</v>
      </c>
      <c r="K536" t="s">
        <v>988</v>
      </c>
      <c r="L536">
        <v>1.27</v>
      </c>
      <c r="M536" t="b">
        <f t="shared" si="19"/>
        <v>1</v>
      </c>
    </row>
    <row r="537" spans="2:13" x14ac:dyDescent="0.25">
      <c r="B537" t="s">
        <v>732</v>
      </c>
      <c r="C537" t="s">
        <v>1112</v>
      </c>
      <c r="D537" t="str">
        <f t="shared" si="18"/>
        <v>WTColumnsWT5x34</v>
      </c>
      <c r="E537" s="26">
        <v>30</v>
      </c>
      <c r="F537" s="26">
        <v>1.1299999999999999</v>
      </c>
      <c r="G537" s="26">
        <v>2.5</v>
      </c>
      <c r="H537" t="s">
        <v>129</v>
      </c>
      <c r="I537">
        <v>1</v>
      </c>
      <c r="K537" t="s">
        <v>549</v>
      </c>
      <c r="L537">
        <v>1.1299999999999999</v>
      </c>
      <c r="M537" t="b">
        <f t="shared" si="19"/>
        <v>1</v>
      </c>
    </row>
    <row r="538" spans="2:13" x14ac:dyDescent="0.25">
      <c r="B538" t="s">
        <v>732</v>
      </c>
      <c r="C538" t="s">
        <v>1113</v>
      </c>
      <c r="D538" t="str">
        <f t="shared" si="18"/>
        <v>WTColumnsWT5x30</v>
      </c>
      <c r="E538" s="26">
        <v>29.8</v>
      </c>
      <c r="F538" s="26">
        <v>1.01</v>
      </c>
      <c r="G538" s="26">
        <v>2.48</v>
      </c>
      <c r="H538" t="s">
        <v>129</v>
      </c>
      <c r="I538">
        <v>1</v>
      </c>
      <c r="K538" t="s">
        <v>551</v>
      </c>
      <c r="L538">
        <v>1.01</v>
      </c>
      <c r="M538" t="b">
        <f t="shared" si="19"/>
        <v>1</v>
      </c>
    </row>
    <row r="539" spans="2:13" x14ac:dyDescent="0.25">
      <c r="B539" t="s">
        <v>732</v>
      </c>
      <c r="C539" t="s">
        <v>1114</v>
      </c>
      <c r="D539" t="str">
        <f t="shared" si="18"/>
        <v>WTColumnsWT5x27</v>
      </c>
      <c r="E539" s="26">
        <v>29.5</v>
      </c>
      <c r="F539" s="26">
        <v>0.91500000000000004</v>
      </c>
      <c r="G539" s="26">
        <v>2.46</v>
      </c>
      <c r="H539" t="s">
        <v>129</v>
      </c>
      <c r="I539">
        <v>1</v>
      </c>
      <c r="K539" t="s">
        <v>1115</v>
      </c>
      <c r="L539">
        <v>0.91500000000000004</v>
      </c>
      <c r="M539" t="b">
        <f t="shared" si="19"/>
        <v>1</v>
      </c>
    </row>
    <row r="540" spans="2:13" x14ac:dyDescent="0.25">
      <c r="B540" t="s">
        <v>732</v>
      </c>
      <c r="C540" t="s">
        <v>1116</v>
      </c>
      <c r="D540" t="str">
        <f t="shared" si="18"/>
        <v>WTColumnsWT5x24.5</v>
      </c>
      <c r="E540" s="26">
        <v>29.4</v>
      </c>
      <c r="F540" s="26">
        <v>0.83299999999999996</v>
      </c>
      <c r="G540" s="26">
        <v>2.4500000000000002</v>
      </c>
      <c r="H540" t="s">
        <v>129</v>
      </c>
      <c r="I540">
        <v>1</v>
      </c>
      <c r="K540" t="s">
        <v>1117</v>
      </c>
      <c r="L540">
        <v>0.83299999999999996</v>
      </c>
      <c r="M540" t="b">
        <f t="shared" si="19"/>
        <v>1</v>
      </c>
    </row>
    <row r="541" spans="2:13" x14ac:dyDescent="0.25">
      <c r="B541" t="s">
        <v>732</v>
      </c>
      <c r="C541" t="s">
        <v>1118</v>
      </c>
      <c r="D541" t="str">
        <f t="shared" si="18"/>
        <v>WTColumnsWT5x22.5</v>
      </c>
      <c r="E541" s="26">
        <v>25.5</v>
      </c>
      <c r="F541" s="26">
        <v>0.88200000000000001</v>
      </c>
      <c r="G541" s="26">
        <v>2.13</v>
      </c>
      <c r="H541" t="s">
        <v>129</v>
      </c>
      <c r="I541">
        <v>1</v>
      </c>
      <c r="K541" t="s">
        <v>1119</v>
      </c>
      <c r="L541">
        <v>0.88200000000000001</v>
      </c>
      <c r="M541" t="b">
        <f t="shared" si="19"/>
        <v>1</v>
      </c>
    </row>
    <row r="542" spans="2:13" x14ac:dyDescent="0.25">
      <c r="B542" t="s">
        <v>732</v>
      </c>
      <c r="C542" t="s">
        <v>1120</v>
      </c>
      <c r="D542" t="str">
        <f t="shared" si="18"/>
        <v>WTColumnsWT5x19.5</v>
      </c>
      <c r="E542" s="26">
        <v>25.3</v>
      </c>
      <c r="F542" s="26">
        <v>0.77100000000000002</v>
      </c>
      <c r="G542" s="26">
        <v>2.11</v>
      </c>
      <c r="H542" t="s">
        <v>129</v>
      </c>
      <c r="I542">
        <v>1</v>
      </c>
      <c r="K542" t="s">
        <v>1121</v>
      </c>
      <c r="L542">
        <v>0.77100000000000002</v>
      </c>
      <c r="M542" t="b">
        <f t="shared" si="19"/>
        <v>1</v>
      </c>
    </row>
    <row r="543" spans="2:13" x14ac:dyDescent="0.25">
      <c r="B543" t="s">
        <v>732</v>
      </c>
      <c r="C543" t="s">
        <v>1122</v>
      </c>
      <c r="D543" t="str">
        <f t="shared" si="18"/>
        <v>WTColumnsWT5x16.5</v>
      </c>
      <c r="E543" s="26">
        <v>25.1</v>
      </c>
      <c r="F543" s="26">
        <v>0.65700000000000003</v>
      </c>
      <c r="G543" s="26">
        <v>2.09</v>
      </c>
      <c r="H543" t="s">
        <v>129</v>
      </c>
      <c r="I543">
        <v>1</v>
      </c>
      <c r="K543" t="s">
        <v>1123</v>
      </c>
      <c r="L543">
        <v>0.65700000000000003</v>
      </c>
      <c r="M543" t="b">
        <f t="shared" si="19"/>
        <v>1</v>
      </c>
    </row>
    <row r="544" spans="2:13" x14ac:dyDescent="0.25">
      <c r="B544" t="s">
        <v>732</v>
      </c>
      <c r="C544" t="s">
        <v>1124</v>
      </c>
      <c r="D544" t="str">
        <f t="shared" si="18"/>
        <v>WTColumnsWT5x15</v>
      </c>
      <c r="E544" s="26">
        <v>21.6</v>
      </c>
      <c r="F544" s="26">
        <v>0.69399999999999995</v>
      </c>
      <c r="G544" s="26">
        <v>1.8</v>
      </c>
      <c r="H544" t="s">
        <v>129</v>
      </c>
      <c r="I544">
        <v>1</v>
      </c>
      <c r="K544" t="s">
        <v>1125</v>
      </c>
      <c r="L544">
        <v>0.69399999999999995</v>
      </c>
      <c r="M544" t="b">
        <f t="shared" si="19"/>
        <v>1</v>
      </c>
    </row>
    <row r="545" spans="2:13" x14ac:dyDescent="0.25">
      <c r="B545" t="s">
        <v>732</v>
      </c>
      <c r="C545" t="s">
        <v>1126</v>
      </c>
      <c r="D545" t="str">
        <f t="shared" si="18"/>
        <v>WTColumnsWT5x13</v>
      </c>
      <c r="E545" s="26">
        <v>21.3</v>
      </c>
      <c r="F545" s="26">
        <v>0.61</v>
      </c>
      <c r="G545" s="26">
        <v>1.78</v>
      </c>
      <c r="H545" t="s">
        <v>129</v>
      </c>
      <c r="I545">
        <v>1</v>
      </c>
      <c r="K545" t="s">
        <v>653</v>
      </c>
      <c r="L545">
        <v>0.61</v>
      </c>
      <c r="M545" t="b">
        <f t="shared" si="19"/>
        <v>1</v>
      </c>
    </row>
    <row r="546" spans="2:13" x14ac:dyDescent="0.25">
      <c r="B546" t="s">
        <v>732</v>
      </c>
      <c r="C546" t="s">
        <v>1127</v>
      </c>
      <c r="D546" t="str">
        <f t="shared" si="18"/>
        <v>WTColumnsWT5x11</v>
      </c>
      <c r="E546" s="26">
        <v>21.2</v>
      </c>
      <c r="F546" s="26">
        <v>0.51900000000000002</v>
      </c>
      <c r="G546" s="26">
        <v>1.77</v>
      </c>
      <c r="H546" t="s">
        <v>129</v>
      </c>
      <c r="I546">
        <v>1</v>
      </c>
      <c r="K546" t="s">
        <v>1063</v>
      </c>
      <c r="L546">
        <v>0.51900000000000002</v>
      </c>
      <c r="M546" t="b">
        <f t="shared" si="19"/>
        <v>1</v>
      </c>
    </row>
    <row r="547" spans="2:13" x14ac:dyDescent="0.25">
      <c r="B547" t="s">
        <v>732</v>
      </c>
      <c r="C547" t="s">
        <v>1128</v>
      </c>
      <c r="D547" t="str">
        <f t="shared" si="18"/>
        <v>WTColumnsWT5x9.5</v>
      </c>
      <c r="E547" s="26">
        <v>17.8</v>
      </c>
      <c r="F547" s="26">
        <v>0.53400000000000003</v>
      </c>
      <c r="G547" s="26">
        <v>1.48</v>
      </c>
      <c r="H547" t="s">
        <v>129</v>
      </c>
      <c r="I547">
        <v>1</v>
      </c>
      <c r="K547" t="s">
        <v>1129</v>
      </c>
      <c r="L547">
        <v>0.53400000000000003</v>
      </c>
      <c r="M547" t="b">
        <f t="shared" si="19"/>
        <v>1</v>
      </c>
    </row>
    <row r="548" spans="2:13" x14ac:dyDescent="0.25">
      <c r="B548" t="s">
        <v>732</v>
      </c>
      <c r="C548" t="s">
        <v>1130</v>
      </c>
      <c r="D548" t="str">
        <f t="shared" si="18"/>
        <v>WTColumnsWT5x8.5</v>
      </c>
      <c r="E548" s="26">
        <v>17.7</v>
      </c>
      <c r="F548" s="26">
        <v>0.48</v>
      </c>
      <c r="G548" s="26">
        <v>1.48</v>
      </c>
      <c r="H548" t="s">
        <v>129</v>
      </c>
      <c r="I548">
        <v>1</v>
      </c>
      <c r="K548" t="s">
        <v>667</v>
      </c>
      <c r="L548">
        <v>0.48</v>
      </c>
      <c r="M548" t="b">
        <f t="shared" si="19"/>
        <v>1</v>
      </c>
    </row>
    <row r="549" spans="2:13" x14ac:dyDescent="0.25">
      <c r="B549" t="s">
        <v>732</v>
      </c>
      <c r="C549" t="s">
        <v>1131</v>
      </c>
      <c r="D549" t="str">
        <f t="shared" si="18"/>
        <v>WTColumnsWT5x7.5</v>
      </c>
      <c r="E549" s="26">
        <v>17.5</v>
      </c>
      <c r="F549" s="26">
        <v>0.42899999999999999</v>
      </c>
      <c r="G549" s="26">
        <v>1.46</v>
      </c>
      <c r="H549" t="s">
        <v>129</v>
      </c>
      <c r="I549">
        <v>1</v>
      </c>
      <c r="K549" t="s">
        <v>1132</v>
      </c>
      <c r="L549">
        <v>0.42899999999999999</v>
      </c>
      <c r="M549" t="b">
        <f t="shared" si="19"/>
        <v>1</v>
      </c>
    </row>
    <row r="550" spans="2:13" x14ac:dyDescent="0.25">
      <c r="B550" t="s">
        <v>732</v>
      </c>
      <c r="C550" t="s">
        <v>1133</v>
      </c>
      <c r="D550" t="str">
        <f t="shared" si="18"/>
        <v>WTColumnsWT5x6</v>
      </c>
      <c r="E550" s="26">
        <v>17.3</v>
      </c>
      <c r="F550" s="26">
        <v>0.34699999999999998</v>
      </c>
      <c r="G550" s="26">
        <v>1.44</v>
      </c>
      <c r="H550" t="s">
        <v>129</v>
      </c>
      <c r="I550">
        <v>1</v>
      </c>
      <c r="K550" t="s">
        <v>1134</v>
      </c>
      <c r="L550">
        <v>0.34699999999999998</v>
      </c>
      <c r="M550" t="b">
        <f t="shared" si="19"/>
        <v>1</v>
      </c>
    </row>
    <row r="551" spans="2:13" x14ac:dyDescent="0.25">
      <c r="B551" t="s">
        <v>732</v>
      </c>
      <c r="C551" t="s">
        <v>1135</v>
      </c>
      <c r="D551" t="str">
        <f t="shared" si="18"/>
        <v>WTColumnsWT4x33.5</v>
      </c>
      <c r="E551" s="26">
        <v>25</v>
      </c>
      <c r="F551" s="26">
        <v>1.34</v>
      </c>
      <c r="G551" s="26">
        <v>2.08</v>
      </c>
      <c r="H551" t="s">
        <v>129</v>
      </c>
      <c r="I551">
        <v>1</v>
      </c>
      <c r="K551" t="s">
        <v>1136</v>
      </c>
      <c r="L551">
        <v>1.34</v>
      </c>
      <c r="M551" t="b">
        <f t="shared" si="19"/>
        <v>1</v>
      </c>
    </row>
    <row r="552" spans="2:13" x14ac:dyDescent="0.25">
      <c r="B552" t="s">
        <v>732</v>
      </c>
      <c r="C552" t="s">
        <v>1137</v>
      </c>
      <c r="D552" t="str">
        <f t="shared" si="18"/>
        <v>WTColumnsWT4x29</v>
      </c>
      <c r="E552" s="26">
        <v>24.6</v>
      </c>
      <c r="F552" s="26">
        <v>1.18</v>
      </c>
      <c r="G552" s="26">
        <v>2.0499999999999998</v>
      </c>
      <c r="H552" t="s">
        <v>129</v>
      </c>
      <c r="I552">
        <v>1</v>
      </c>
      <c r="K552" t="s">
        <v>1138</v>
      </c>
      <c r="L552">
        <v>1.18</v>
      </c>
      <c r="M552" t="b">
        <f t="shared" si="19"/>
        <v>1</v>
      </c>
    </row>
    <row r="553" spans="2:13" x14ac:dyDescent="0.25">
      <c r="B553" t="s">
        <v>732</v>
      </c>
      <c r="C553" t="s">
        <v>1139</v>
      </c>
      <c r="D553" t="str">
        <f t="shared" si="18"/>
        <v>WTColumnsWT4x24</v>
      </c>
      <c r="E553" s="26">
        <v>24.1</v>
      </c>
      <c r="F553" s="26">
        <v>0.996</v>
      </c>
      <c r="G553" s="26">
        <v>2.0099999999999998</v>
      </c>
      <c r="H553" t="s">
        <v>129</v>
      </c>
      <c r="I553">
        <v>1</v>
      </c>
      <c r="K553" t="s">
        <v>645</v>
      </c>
      <c r="L553">
        <v>0.996</v>
      </c>
      <c r="M553" t="b">
        <f t="shared" si="19"/>
        <v>1</v>
      </c>
    </row>
    <row r="554" spans="2:13" x14ac:dyDescent="0.25">
      <c r="B554" t="s">
        <v>732</v>
      </c>
      <c r="C554" t="s">
        <v>1140</v>
      </c>
      <c r="D554" t="str">
        <f t="shared" si="18"/>
        <v>WTColumnsWT4x20</v>
      </c>
      <c r="E554" s="26">
        <v>23.8</v>
      </c>
      <c r="F554" s="26">
        <v>0.84</v>
      </c>
      <c r="G554" s="26">
        <v>1.98</v>
      </c>
      <c r="H554" t="s">
        <v>129</v>
      </c>
      <c r="I554">
        <v>1</v>
      </c>
      <c r="K554" t="s">
        <v>659</v>
      </c>
      <c r="L554">
        <v>0.84</v>
      </c>
      <c r="M554" t="b">
        <f t="shared" si="19"/>
        <v>1</v>
      </c>
    </row>
    <row r="555" spans="2:13" x14ac:dyDescent="0.25">
      <c r="B555" t="s">
        <v>732</v>
      </c>
      <c r="C555" t="s">
        <v>1141</v>
      </c>
      <c r="D555" t="str">
        <f t="shared" ref="D555:D573" si="20">SUBSTITUTE(B555&amp;C555," ","")</f>
        <v>WTColumnsWT4x17.5</v>
      </c>
      <c r="E555" s="26">
        <v>23.6</v>
      </c>
      <c r="F555" s="26">
        <v>0.74199999999999999</v>
      </c>
      <c r="G555" s="26">
        <v>1.97</v>
      </c>
      <c r="H555" t="s">
        <v>129</v>
      </c>
      <c r="I555">
        <v>1</v>
      </c>
      <c r="K555" t="s">
        <v>982</v>
      </c>
      <c r="L555">
        <v>0.74199999999999999</v>
      </c>
      <c r="M555" t="b">
        <f t="shared" si="19"/>
        <v>1</v>
      </c>
    </row>
    <row r="556" spans="2:13" x14ac:dyDescent="0.25">
      <c r="B556" t="s">
        <v>732</v>
      </c>
      <c r="C556" t="s">
        <v>1142</v>
      </c>
      <c r="D556" t="str">
        <f t="shared" si="20"/>
        <v>WTColumnsWT4x15.5</v>
      </c>
      <c r="E556" s="26">
        <v>23.4</v>
      </c>
      <c r="F556" s="26">
        <v>0.66200000000000003</v>
      </c>
      <c r="G556" s="26">
        <v>1.95</v>
      </c>
      <c r="H556" t="s">
        <v>129</v>
      </c>
      <c r="I556">
        <v>1</v>
      </c>
      <c r="K556" t="s">
        <v>1143</v>
      </c>
      <c r="L556">
        <v>0.66200000000000003</v>
      </c>
      <c r="M556" t="b">
        <f t="shared" si="19"/>
        <v>1</v>
      </c>
    </row>
    <row r="557" spans="2:13" x14ac:dyDescent="0.25">
      <c r="B557" t="s">
        <v>732</v>
      </c>
      <c r="C557" t="s">
        <v>1144</v>
      </c>
      <c r="D557" t="str">
        <f t="shared" si="20"/>
        <v>WTColumnsWT4x14</v>
      </c>
      <c r="E557" s="26">
        <v>20.7</v>
      </c>
      <c r="F557" s="26">
        <v>0.67600000000000005</v>
      </c>
      <c r="G557" s="26">
        <v>1.73</v>
      </c>
      <c r="H557" t="s">
        <v>129</v>
      </c>
      <c r="I557">
        <v>1</v>
      </c>
      <c r="K557" t="s">
        <v>1145</v>
      </c>
      <c r="L557">
        <v>0.67600000000000005</v>
      </c>
      <c r="M557" t="b">
        <f t="shared" si="19"/>
        <v>1</v>
      </c>
    </row>
    <row r="558" spans="2:13" x14ac:dyDescent="0.25">
      <c r="B558" t="s">
        <v>732</v>
      </c>
      <c r="C558" t="s">
        <v>1146</v>
      </c>
      <c r="D558" t="str">
        <f t="shared" si="20"/>
        <v>WTColumnsWT4x12</v>
      </c>
      <c r="E558" s="26">
        <v>20.5</v>
      </c>
      <c r="F558" s="26">
        <v>0.58499999999999996</v>
      </c>
      <c r="G558" s="26">
        <v>1.71</v>
      </c>
      <c r="H558" t="s">
        <v>129</v>
      </c>
      <c r="I558">
        <v>1</v>
      </c>
      <c r="K558" t="s">
        <v>632</v>
      </c>
      <c r="L558">
        <v>0.58499999999999996</v>
      </c>
      <c r="M558" t="b">
        <f t="shared" si="19"/>
        <v>1</v>
      </c>
    </row>
    <row r="559" spans="2:13" x14ac:dyDescent="0.25">
      <c r="B559" t="s">
        <v>732</v>
      </c>
      <c r="C559" t="s">
        <v>1147</v>
      </c>
      <c r="D559" t="str">
        <f t="shared" si="20"/>
        <v>WTColumnsWT4x10.5</v>
      </c>
      <c r="E559" s="26">
        <v>18.399999999999999</v>
      </c>
      <c r="F559" s="26">
        <v>0.57099999999999995</v>
      </c>
      <c r="G559" s="26">
        <v>1.53</v>
      </c>
      <c r="H559" t="s">
        <v>129</v>
      </c>
      <c r="I559">
        <v>1</v>
      </c>
      <c r="K559" t="s">
        <v>1148</v>
      </c>
      <c r="L559">
        <v>0.57099999999999995</v>
      </c>
      <c r="M559" t="b">
        <f t="shared" si="19"/>
        <v>1</v>
      </c>
    </row>
    <row r="560" spans="2:13" x14ac:dyDescent="0.25">
      <c r="B560" t="s">
        <v>732</v>
      </c>
      <c r="C560" t="s">
        <v>1149</v>
      </c>
      <c r="D560" t="str">
        <f t="shared" si="20"/>
        <v>WTColumnsWT4x9</v>
      </c>
      <c r="E560" s="26">
        <v>18.2</v>
      </c>
      <c r="F560" s="26">
        <v>0.495</v>
      </c>
      <c r="G560" s="26">
        <v>1.52</v>
      </c>
      <c r="H560" t="s">
        <v>129</v>
      </c>
      <c r="I560">
        <v>1</v>
      </c>
      <c r="K560" t="s">
        <v>665</v>
      </c>
      <c r="L560">
        <v>0.495</v>
      </c>
      <c r="M560" t="b">
        <f t="shared" si="19"/>
        <v>1</v>
      </c>
    </row>
    <row r="561" spans="2:13" x14ac:dyDescent="0.25">
      <c r="B561" t="s">
        <v>732</v>
      </c>
      <c r="C561" t="s">
        <v>1150</v>
      </c>
      <c r="D561" t="str">
        <f t="shared" si="20"/>
        <v>WTColumnsWT4x7.5</v>
      </c>
      <c r="E561" s="26">
        <v>15.7</v>
      </c>
      <c r="F561" s="26">
        <v>0.47799999999999998</v>
      </c>
      <c r="G561" s="26">
        <v>1.31</v>
      </c>
      <c r="H561" t="s">
        <v>129</v>
      </c>
      <c r="I561">
        <v>1</v>
      </c>
      <c r="K561" t="s">
        <v>1151</v>
      </c>
      <c r="L561">
        <v>0.47799999999999998</v>
      </c>
      <c r="M561" t="b">
        <f t="shared" si="19"/>
        <v>1</v>
      </c>
    </row>
    <row r="562" spans="2:13" x14ac:dyDescent="0.25">
      <c r="B562" t="s">
        <v>732</v>
      </c>
      <c r="C562" t="s">
        <v>1152</v>
      </c>
      <c r="D562" t="str">
        <f t="shared" si="20"/>
        <v>WTColumnsWT4x6.5</v>
      </c>
      <c r="E562" s="26">
        <v>15.6</v>
      </c>
      <c r="F562" s="26">
        <v>0.41699999999999998</v>
      </c>
      <c r="G562" s="26">
        <v>1.3</v>
      </c>
      <c r="H562" t="s">
        <v>129</v>
      </c>
      <c r="I562">
        <v>1</v>
      </c>
      <c r="K562" t="s">
        <v>1153</v>
      </c>
      <c r="L562">
        <v>0.41699999999999998</v>
      </c>
      <c r="M562" t="b">
        <f t="shared" si="19"/>
        <v>1</v>
      </c>
    </row>
    <row r="563" spans="2:13" x14ac:dyDescent="0.25">
      <c r="B563" t="s">
        <v>732</v>
      </c>
      <c r="C563" t="s">
        <v>1154</v>
      </c>
      <c r="D563" t="str">
        <f t="shared" si="20"/>
        <v>WTColumnsWT4x5</v>
      </c>
      <c r="E563" s="26">
        <v>15.4</v>
      </c>
      <c r="F563" s="26">
        <v>0.32500000000000001</v>
      </c>
      <c r="G563" s="26">
        <v>1.28</v>
      </c>
      <c r="H563" t="s">
        <v>129</v>
      </c>
      <c r="I563">
        <v>1</v>
      </c>
      <c r="K563" t="s">
        <v>727</v>
      </c>
      <c r="L563">
        <v>0.32500000000000001</v>
      </c>
      <c r="M563" t="b">
        <f t="shared" si="19"/>
        <v>1</v>
      </c>
    </row>
    <row r="564" spans="2:13" x14ac:dyDescent="0.25">
      <c r="B564" t="s">
        <v>732</v>
      </c>
      <c r="C564" t="s">
        <v>1155</v>
      </c>
      <c r="D564" t="str">
        <f t="shared" si="20"/>
        <v>WTColumnsWT3x12.5</v>
      </c>
      <c r="E564" s="26">
        <v>18.100000000000001</v>
      </c>
      <c r="F564" s="26">
        <v>0.69099999999999995</v>
      </c>
      <c r="G564" s="26">
        <v>1.51</v>
      </c>
      <c r="H564" t="s">
        <v>129</v>
      </c>
      <c r="I564">
        <v>1</v>
      </c>
      <c r="K564" t="s">
        <v>1156</v>
      </c>
      <c r="L564">
        <v>0.69099999999999995</v>
      </c>
      <c r="M564" t="b">
        <f t="shared" si="19"/>
        <v>1</v>
      </c>
    </row>
    <row r="565" spans="2:13" x14ac:dyDescent="0.25">
      <c r="B565" t="s">
        <v>732</v>
      </c>
      <c r="C565" t="s">
        <v>1157</v>
      </c>
      <c r="D565" t="str">
        <f t="shared" si="20"/>
        <v>WTColumnsWT3x10</v>
      </c>
      <c r="E565" s="26">
        <v>17.8</v>
      </c>
      <c r="F565" s="26">
        <v>0.56200000000000006</v>
      </c>
      <c r="G565" s="26">
        <v>1.48</v>
      </c>
      <c r="H565" t="s">
        <v>129</v>
      </c>
      <c r="I565">
        <v>1</v>
      </c>
      <c r="K565" t="s">
        <v>655</v>
      </c>
      <c r="L565">
        <v>0.56200000000000006</v>
      </c>
      <c r="M565" t="b">
        <f t="shared" si="19"/>
        <v>1</v>
      </c>
    </row>
    <row r="566" spans="2:13" x14ac:dyDescent="0.25">
      <c r="B566" t="s">
        <v>732</v>
      </c>
      <c r="C566" t="s">
        <v>1158</v>
      </c>
      <c r="D566" t="str">
        <f t="shared" si="20"/>
        <v>WTColumnsWT3x7.5</v>
      </c>
      <c r="E566" s="26">
        <v>17.600000000000001</v>
      </c>
      <c r="F566" s="26">
        <v>0.42599999999999999</v>
      </c>
      <c r="G566" s="26">
        <v>1.47</v>
      </c>
      <c r="H566" t="s">
        <v>129</v>
      </c>
      <c r="I566">
        <v>1</v>
      </c>
      <c r="K566" t="s">
        <v>1132</v>
      </c>
      <c r="L566">
        <v>0.42599999999999999</v>
      </c>
      <c r="M566" t="b">
        <f t="shared" si="19"/>
        <v>1</v>
      </c>
    </row>
    <row r="567" spans="2:13" x14ac:dyDescent="0.25">
      <c r="B567" t="s">
        <v>732</v>
      </c>
      <c r="C567" t="s">
        <v>1159</v>
      </c>
      <c r="D567" t="str">
        <f t="shared" si="20"/>
        <v>WTColumnsWT3x8</v>
      </c>
      <c r="E567" s="26">
        <v>13.9</v>
      </c>
      <c r="F567" s="26">
        <v>0.57599999999999996</v>
      </c>
      <c r="G567" s="26">
        <v>1.1599999999999999</v>
      </c>
      <c r="H567" t="s">
        <v>129</v>
      </c>
      <c r="I567">
        <v>1</v>
      </c>
      <c r="K567" t="s">
        <v>1160</v>
      </c>
      <c r="L567">
        <v>0.57599999999999996</v>
      </c>
      <c r="M567" t="b">
        <f t="shared" si="19"/>
        <v>1</v>
      </c>
    </row>
    <row r="568" spans="2:13" x14ac:dyDescent="0.25">
      <c r="B568" t="s">
        <v>732</v>
      </c>
      <c r="C568" t="s">
        <v>1161</v>
      </c>
      <c r="D568" t="str">
        <f t="shared" si="20"/>
        <v>WTColumnsWT3x6</v>
      </c>
      <c r="E568" s="26">
        <v>13.6</v>
      </c>
      <c r="F568" s="26">
        <v>0.441</v>
      </c>
      <c r="G568" s="26">
        <v>1.1299999999999999</v>
      </c>
      <c r="H568" t="s">
        <v>129</v>
      </c>
      <c r="I568">
        <v>1</v>
      </c>
      <c r="K568" t="s">
        <v>1134</v>
      </c>
      <c r="L568">
        <v>0.441</v>
      </c>
      <c r="M568" t="b">
        <f t="shared" si="19"/>
        <v>1</v>
      </c>
    </row>
    <row r="569" spans="2:13" x14ac:dyDescent="0.25">
      <c r="B569" t="s">
        <v>732</v>
      </c>
      <c r="C569" t="s">
        <v>1162</v>
      </c>
      <c r="D569" t="str">
        <f t="shared" si="20"/>
        <v>WTColumnsWT3x4.5</v>
      </c>
      <c r="E569" s="26">
        <v>13.4</v>
      </c>
      <c r="F569" s="26">
        <v>0.33600000000000002</v>
      </c>
      <c r="G569" s="26">
        <v>1.1200000000000001</v>
      </c>
      <c r="H569" t="s">
        <v>129</v>
      </c>
      <c r="I569">
        <v>1</v>
      </c>
      <c r="K569" t="s">
        <v>723</v>
      </c>
      <c r="L569">
        <v>0.33600000000000002</v>
      </c>
      <c r="M569" t="b">
        <f t="shared" si="19"/>
        <v>1</v>
      </c>
    </row>
    <row r="570" spans="2:13" x14ac:dyDescent="0.25">
      <c r="B570" t="s">
        <v>732</v>
      </c>
      <c r="C570" t="s">
        <v>1163</v>
      </c>
      <c r="D570" t="str">
        <f t="shared" si="20"/>
        <v>WTColumnsWT3x4.25</v>
      </c>
      <c r="E570" s="26">
        <v>13.3</v>
      </c>
      <c r="F570" s="26">
        <v>0.32</v>
      </c>
      <c r="G570" s="26">
        <v>1.1100000000000001</v>
      </c>
      <c r="H570" t="s">
        <v>129</v>
      </c>
      <c r="I570">
        <v>1</v>
      </c>
      <c r="K570" t="s">
        <v>1164</v>
      </c>
      <c r="L570">
        <v>0.32</v>
      </c>
      <c r="M570" t="b">
        <f t="shared" si="19"/>
        <v>1</v>
      </c>
    </row>
    <row r="571" spans="2:13" x14ac:dyDescent="0.25">
      <c r="B571" t="s">
        <v>732</v>
      </c>
      <c r="C571" t="s">
        <v>1165</v>
      </c>
      <c r="D571" t="str">
        <f t="shared" si="20"/>
        <v>WTColumnsWT2.5x9.5</v>
      </c>
      <c r="E571" s="26">
        <v>14.9</v>
      </c>
      <c r="F571" s="26">
        <v>0.63800000000000001</v>
      </c>
      <c r="G571" s="26">
        <v>1.24</v>
      </c>
      <c r="H571" t="s">
        <v>129</v>
      </c>
      <c r="I571">
        <v>1</v>
      </c>
      <c r="K571" t="s">
        <v>1166</v>
      </c>
      <c r="L571">
        <v>0.63800000000000001</v>
      </c>
      <c r="M571" t="b">
        <f t="shared" si="19"/>
        <v>1</v>
      </c>
    </row>
    <row r="572" spans="2:13" x14ac:dyDescent="0.25">
      <c r="B572" t="s">
        <v>732</v>
      </c>
      <c r="C572" t="s">
        <v>1167</v>
      </c>
      <c r="D572" t="str">
        <f t="shared" si="20"/>
        <v>WTColumnsWT2.5x8</v>
      </c>
      <c r="E572" s="26">
        <v>14.7</v>
      </c>
      <c r="F572" s="26">
        <v>0.54400000000000004</v>
      </c>
      <c r="G572" s="26">
        <v>1.23</v>
      </c>
      <c r="H572" t="s">
        <v>129</v>
      </c>
      <c r="I572">
        <v>1</v>
      </c>
      <c r="K572" t="s">
        <v>1104</v>
      </c>
      <c r="L572">
        <v>0.54400000000000004</v>
      </c>
      <c r="M572" t="b">
        <f t="shared" si="19"/>
        <v>1</v>
      </c>
    </row>
    <row r="573" spans="2:13" x14ac:dyDescent="0.25">
      <c r="B573" t="s">
        <v>732</v>
      </c>
      <c r="C573" t="s">
        <v>1168</v>
      </c>
      <c r="D573" t="str">
        <f t="shared" si="20"/>
        <v>WTColumnsWT2x6.5</v>
      </c>
      <c r="E573" s="26">
        <v>11.9</v>
      </c>
      <c r="F573" s="26">
        <v>0.54600000000000004</v>
      </c>
      <c r="G573" s="26">
        <v>0.99</v>
      </c>
      <c r="H573" t="s">
        <v>129</v>
      </c>
      <c r="I573">
        <v>1</v>
      </c>
      <c r="K573" t="s">
        <v>1169</v>
      </c>
      <c r="L573">
        <v>0.54600000000000004</v>
      </c>
      <c r="M573" t="b">
        <f t="shared" si="19"/>
        <v>1</v>
      </c>
    </row>
    <row r="575" spans="2:13" x14ac:dyDescent="0.25">
      <c r="B575" t="s">
        <v>70</v>
      </c>
      <c r="C575" t="s">
        <v>1170</v>
      </c>
      <c r="D575" t="str">
        <f t="shared" ref="D575:D608" si="21">SUBSTITUTE(B575&amp;C575," ","")</f>
        <v>MiscellaneousChannelsMC18x58</v>
      </c>
      <c r="E575" s="27">
        <v>51.2</v>
      </c>
      <c r="F575" s="27">
        <v>1.1299999999999999</v>
      </c>
      <c r="G575" s="27">
        <v>4.2699999999999996</v>
      </c>
      <c r="H575" t="s">
        <v>129</v>
      </c>
      <c r="I575">
        <v>1</v>
      </c>
      <c r="K575" t="s">
        <v>1171</v>
      </c>
      <c r="L575">
        <v>1.1299999999999999</v>
      </c>
      <c r="M575" t="b">
        <f t="shared" si="19"/>
        <v>1</v>
      </c>
    </row>
    <row r="576" spans="2:13" x14ac:dyDescent="0.25">
      <c r="B576" t="s">
        <v>70</v>
      </c>
      <c r="C576" t="s">
        <v>1172</v>
      </c>
      <c r="D576" t="str">
        <f t="shared" si="21"/>
        <v>MiscellaneousChannelsMC18x51.9</v>
      </c>
      <c r="E576" s="27">
        <v>50.8</v>
      </c>
      <c r="F576" s="27">
        <v>1.02</v>
      </c>
      <c r="G576" s="27">
        <v>4.2300000000000004</v>
      </c>
      <c r="H576" t="s">
        <v>129</v>
      </c>
      <c r="I576">
        <v>1</v>
      </c>
      <c r="K576" t="s">
        <v>1173</v>
      </c>
      <c r="L576">
        <v>1.02</v>
      </c>
      <c r="M576" t="b">
        <f t="shared" si="19"/>
        <v>1</v>
      </c>
    </row>
    <row r="577" spans="2:13" x14ac:dyDescent="0.25">
      <c r="B577" t="s">
        <v>70</v>
      </c>
      <c r="C577" t="s">
        <v>1174</v>
      </c>
      <c r="D577" t="str">
        <f t="shared" si="21"/>
        <v>MiscellaneousChannelsMC18x45.8</v>
      </c>
      <c r="E577" s="27">
        <v>50.5</v>
      </c>
      <c r="F577" s="27">
        <v>0.90700000000000003</v>
      </c>
      <c r="G577" s="27">
        <v>4.21</v>
      </c>
      <c r="H577" t="s">
        <v>129</v>
      </c>
      <c r="I577">
        <v>1</v>
      </c>
      <c r="K577" t="s">
        <v>1175</v>
      </c>
      <c r="L577">
        <v>0.90700000000000003</v>
      </c>
      <c r="M577" t="b">
        <f t="shared" si="19"/>
        <v>1</v>
      </c>
    </row>
    <row r="578" spans="2:13" x14ac:dyDescent="0.25">
      <c r="B578" t="s">
        <v>70</v>
      </c>
      <c r="C578" t="s">
        <v>1176</v>
      </c>
      <c r="D578" t="str">
        <f t="shared" si="21"/>
        <v>MiscellaneousChannelsMC18x42.7</v>
      </c>
      <c r="E578" s="27">
        <v>50.3</v>
      </c>
      <c r="F578" s="27">
        <v>0.84899999999999998</v>
      </c>
      <c r="G578" s="27">
        <v>4.1900000000000004</v>
      </c>
      <c r="H578" t="s">
        <v>129</v>
      </c>
      <c r="I578">
        <v>1</v>
      </c>
      <c r="K578" t="s">
        <v>1177</v>
      </c>
      <c r="L578">
        <v>0.84899999999999998</v>
      </c>
      <c r="M578" t="b">
        <f t="shared" si="19"/>
        <v>1</v>
      </c>
    </row>
    <row r="579" spans="2:13" x14ac:dyDescent="0.25">
      <c r="B579" t="s">
        <v>70</v>
      </c>
      <c r="C579" t="s">
        <v>1178</v>
      </c>
      <c r="D579" t="str">
        <f t="shared" si="21"/>
        <v>MiscellaneousChannelsMC13x50</v>
      </c>
      <c r="E579" s="27">
        <v>42</v>
      </c>
      <c r="F579" s="27">
        <v>1.19</v>
      </c>
      <c r="G579" s="27">
        <v>3.5</v>
      </c>
      <c r="H579" t="s">
        <v>129</v>
      </c>
      <c r="I579">
        <v>1</v>
      </c>
      <c r="K579" t="s">
        <v>1179</v>
      </c>
      <c r="L579">
        <v>1.19</v>
      </c>
      <c r="M579" t="b">
        <f t="shared" si="19"/>
        <v>1</v>
      </c>
    </row>
    <row r="580" spans="2:13" x14ac:dyDescent="0.25">
      <c r="B580" t="s">
        <v>70</v>
      </c>
      <c r="C580" t="s">
        <v>1180</v>
      </c>
      <c r="D580" t="str">
        <f t="shared" si="21"/>
        <v>MiscellaneousChannelsMC13x40</v>
      </c>
      <c r="E580" s="27">
        <v>41.1</v>
      </c>
      <c r="F580" s="27">
        <v>0.97299999999999998</v>
      </c>
      <c r="G580" s="27">
        <v>3.43</v>
      </c>
      <c r="H580" t="s">
        <v>129</v>
      </c>
      <c r="I580">
        <v>1</v>
      </c>
      <c r="K580" t="s">
        <v>465</v>
      </c>
      <c r="L580">
        <v>0.97299999999999998</v>
      </c>
      <c r="M580" t="b">
        <f t="shared" si="19"/>
        <v>1</v>
      </c>
    </row>
    <row r="581" spans="2:13" x14ac:dyDescent="0.25">
      <c r="B581" t="s">
        <v>70</v>
      </c>
      <c r="C581" t="s">
        <v>1181</v>
      </c>
      <c r="D581" t="str">
        <f t="shared" si="21"/>
        <v>MiscellaneousChannelsMC13x35</v>
      </c>
      <c r="E581" s="27">
        <v>40.700000000000003</v>
      </c>
      <c r="F581" s="27">
        <v>0.86</v>
      </c>
      <c r="G581" s="27">
        <v>3.39</v>
      </c>
      <c r="H581" t="s">
        <v>129</v>
      </c>
      <c r="I581">
        <v>1</v>
      </c>
      <c r="K581" t="s">
        <v>467</v>
      </c>
      <c r="L581">
        <v>0.86</v>
      </c>
      <c r="M581" t="b">
        <f t="shared" si="19"/>
        <v>1</v>
      </c>
    </row>
    <row r="582" spans="2:13" x14ac:dyDescent="0.25">
      <c r="B582" t="s">
        <v>70</v>
      </c>
      <c r="C582" t="s">
        <v>1182</v>
      </c>
      <c r="D582" t="str">
        <f t="shared" si="21"/>
        <v>MiscellaneousChannelsMC13x31.8</v>
      </c>
      <c r="E582" s="27">
        <v>40.5</v>
      </c>
      <c r="F582" s="27">
        <v>0.78500000000000003</v>
      </c>
      <c r="G582" s="27">
        <v>3.38</v>
      </c>
      <c r="H582" t="s">
        <v>129</v>
      </c>
      <c r="I582">
        <v>1</v>
      </c>
      <c r="K582" t="s">
        <v>1183</v>
      </c>
      <c r="L582">
        <v>0.78500000000000003</v>
      </c>
      <c r="M582" t="b">
        <f t="shared" si="19"/>
        <v>1</v>
      </c>
    </row>
    <row r="583" spans="2:13" x14ac:dyDescent="0.25">
      <c r="B583" t="s">
        <v>70</v>
      </c>
      <c r="C583" t="s">
        <v>1184</v>
      </c>
      <c r="D583" t="str">
        <f t="shared" si="21"/>
        <v>MiscellaneousChannelsMC12x50</v>
      </c>
      <c r="E583" s="27">
        <v>39.1</v>
      </c>
      <c r="F583" s="27">
        <v>1.28</v>
      </c>
      <c r="G583" s="27">
        <v>3.26</v>
      </c>
      <c r="H583" t="s">
        <v>129</v>
      </c>
      <c r="I583">
        <v>1</v>
      </c>
      <c r="K583" t="s">
        <v>1185</v>
      </c>
      <c r="L583">
        <v>1.28</v>
      </c>
      <c r="M583" t="b">
        <f t="shared" si="19"/>
        <v>1</v>
      </c>
    </row>
    <row r="584" spans="2:13" x14ac:dyDescent="0.25">
      <c r="B584" t="s">
        <v>70</v>
      </c>
      <c r="C584" t="s">
        <v>1186</v>
      </c>
      <c r="D584" t="str">
        <f t="shared" si="21"/>
        <v>MiscellaneousChannelsMC12x45</v>
      </c>
      <c r="E584" s="27">
        <v>38.6</v>
      </c>
      <c r="F584" s="27">
        <v>1.17</v>
      </c>
      <c r="G584" s="27">
        <v>3.22</v>
      </c>
      <c r="H584" t="s">
        <v>129</v>
      </c>
      <c r="I584">
        <v>1</v>
      </c>
      <c r="K584" t="s">
        <v>480</v>
      </c>
      <c r="L584">
        <v>1.17</v>
      </c>
      <c r="M584" t="b">
        <f t="shared" ref="M584:M647" si="22">EXACT(F584,L584)</f>
        <v>1</v>
      </c>
    </row>
    <row r="585" spans="2:13" x14ac:dyDescent="0.25">
      <c r="B585" t="s">
        <v>70</v>
      </c>
      <c r="C585" t="s">
        <v>1187</v>
      </c>
      <c r="D585" t="str">
        <f t="shared" si="21"/>
        <v>MiscellaneousChannelsMC12x40</v>
      </c>
      <c r="E585" s="27">
        <v>38.200000000000003</v>
      </c>
      <c r="F585" s="27">
        <v>1.05</v>
      </c>
      <c r="G585" s="27">
        <v>3.18</v>
      </c>
      <c r="H585" t="s">
        <v>129</v>
      </c>
      <c r="I585">
        <v>1</v>
      </c>
      <c r="K585" t="s">
        <v>465</v>
      </c>
      <c r="L585">
        <v>1.05</v>
      </c>
      <c r="M585" t="b">
        <f t="shared" si="22"/>
        <v>1</v>
      </c>
    </row>
    <row r="586" spans="2:13" x14ac:dyDescent="0.25">
      <c r="B586" t="s">
        <v>70</v>
      </c>
      <c r="C586" t="s">
        <v>1188</v>
      </c>
      <c r="D586" t="str">
        <f t="shared" si="21"/>
        <v>MiscellaneousChannelsMC12x35</v>
      </c>
      <c r="E586" s="27">
        <v>37.700000000000003</v>
      </c>
      <c r="F586" s="27">
        <v>0.92800000000000005</v>
      </c>
      <c r="G586" s="27">
        <v>3.14</v>
      </c>
      <c r="H586" t="s">
        <v>129</v>
      </c>
      <c r="I586">
        <v>1</v>
      </c>
      <c r="K586" t="s">
        <v>467</v>
      </c>
      <c r="L586">
        <v>0.92800000000000005</v>
      </c>
      <c r="M586" t="b">
        <f t="shared" si="22"/>
        <v>1</v>
      </c>
    </row>
    <row r="587" spans="2:13" x14ac:dyDescent="0.25">
      <c r="B587" t="s">
        <v>70</v>
      </c>
      <c r="C587" t="s">
        <v>1189</v>
      </c>
      <c r="D587" t="str">
        <f t="shared" si="21"/>
        <v>MiscellaneousChannelsMC12x31</v>
      </c>
      <c r="E587" s="27">
        <v>37.4</v>
      </c>
      <c r="F587" s="27">
        <v>0.82899999999999996</v>
      </c>
      <c r="G587" s="27">
        <v>3.12</v>
      </c>
      <c r="H587" t="s">
        <v>129</v>
      </c>
      <c r="I587">
        <v>1</v>
      </c>
      <c r="K587" t="s">
        <v>641</v>
      </c>
      <c r="L587">
        <v>0.82899999999999996</v>
      </c>
      <c r="M587" t="b">
        <f t="shared" si="22"/>
        <v>1</v>
      </c>
    </row>
    <row r="588" spans="2:13" x14ac:dyDescent="0.25">
      <c r="B588" t="s">
        <v>70</v>
      </c>
      <c r="C588" t="s">
        <v>1190</v>
      </c>
      <c r="D588" t="str">
        <f t="shared" si="21"/>
        <v>MiscellaneousChannelsMC12x10.6</v>
      </c>
      <c r="E588" s="27">
        <v>29.3</v>
      </c>
      <c r="F588" s="27">
        <v>0.36199999999999999</v>
      </c>
      <c r="G588" s="27">
        <v>2.44</v>
      </c>
      <c r="H588" t="s">
        <v>129</v>
      </c>
      <c r="I588">
        <v>1</v>
      </c>
      <c r="K588" t="s">
        <v>1191</v>
      </c>
      <c r="L588">
        <v>0.36199999999999999</v>
      </c>
      <c r="M588" t="b">
        <f t="shared" si="22"/>
        <v>1</v>
      </c>
    </row>
    <row r="589" spans="2:13" x14ac:dyDescent="0.25">
      <c r="B589" t="s">
        <v>70</v>
      </c>
      <c r="C589" t="s">
        <v>1192</v>
      </c>
      <c r="D589" t="str">
        <f t="shared" si="21"/>
        <v>MiscellaneousChannelsMC10x41.1</v>
      </c>
      <c r="E589" s="27">
        <v>35.700000000000003</v>
      </c>
      <c r="F589" s="27">
        <v>1.1499999999999999</v>
      </c>
      <c r="G589" s="27">
        <v>2.98</v>
      </c>
      <c r="H589" t="s">
        <v>129</v>
      </c>
      <c r="I589">
        <v>1</v>
      </c>
      <c r="K589" t="s">
        <v>1193</v>
      </c>
      <c r="L589">
        <v>1.1499999999999999</v>
      </c>
      <c r="M589" t="b">
        <f t="shared" si="22"/>
        <v>1</v>
      </c>
    </row>
    <row r="590" spans="2:13" x14ac:dyDescent="0.25">
      <c r="B590" t="s">
        <v>70</v>
      </c>
      <c r="C590" t="s">
        <v>1194</v>
      </c>
      <c r="D590" t="str">
        <f t="shared" si="21"/>
        <v>MiscellaneousChannelsMC10x33.6</v>
      </c>
      <c r="E590" s="27">
        <v>34.9</v>
      </c>
      <c r="F590" s="27">
        <v>0.96299999999999997</v>
      </c>
      <c r="G590" s="27">
        <v>2.91</v>
      </c>
      <c r="H590" t="s">
        <v>129</v>
      </c>
      <c r="I590">
        <v>1</v>
      </c>
      <c r="K590" t="s">
        <v>1195</v>
      </c>
      <c r="L590">
        <v>0.96299999999999997</v>
      </c>
      <c r="M590" t="b">
        <f t="shared" si="22"/>
        <v>1</v>
      </c>
    </row>
    <row r="591" spans="2:13" x14ac:dyDescent="0.25">
      <c r="B591" t="s">
        <v>70</v>
      </c>
      <c r="C591" t="s">
        <v>1196</v>
      </c>
      <c r="D591" t="str">
        <f t="shared" si="21"/>
        <v>MiscellaneousChannelsMC10x28.5</v>
      </c>
      <c r="E591" s="27">
        <v>34.299999999999997</v>
      </c>
      <c r="F591" s="27">
        <v>0.83099999999999996</v>
      </c>
      <c r="G591" s="27">
        <v>2.86</v>
      </c>
      <c r="H591" t="s">
        <v>129</v>
      </c>
      <c r="I591">
        <v>1</v>
      </c>
      <c r="K591" t="s">
        <v>1197</v>
      </c>
      <c r="L591">
        <v>0.83099999999999996</v>
      </c>
      <c r="M591" t="b">
        <f t="shared" si="22"/>
        <v>1</v>
      </c>
    </row>
    <row r="592" spans="2:13" x14ac:dyDescent="0.25">
      <c r="B592" t="s">
        <v>70</v>
      </c>
      <c r="C592" t="s">
        <v>1198</v>
      </c>
      <c r="D592" t="str">
        <f t="shared" si="21"/>
        <v>MiscellaneousChannelsMC10x25</v>
      </c>
      <c r="E592" s="27">
        <v>32.299999999999997</v>
      </c>
      <c r="F592" s="27">
        <v>0.77400000000000002</v>
      </c>
      <c r="G592" s="27">
        <v>2.69</v>
      </c>
      <c r="H592" t="s">
        <v>129</v>
      </c>
      <c r="I592">
        <v>1</v>
      </c>
      <c r="K592" t="s">
        <v>1199</v>
      </c>
      <c r="L592">
        <v>0.77400000000000002</v>
      </c>
      <c r="M592" t="b">
        <f t="shared" si="22"/>
        <v>1</v>
      </c>
    </row>
    <row r="593" spans="2:13" x14ac:dyDescent="0.25">
      <c r="B593" t="s">
        <v>70</v>
      </c>
      <c r="C593" t="s">
        <v>1200</v>
      </c>
      <c r="D593" t="str">
        <f t="shared" si="21"/>
        <v>MiscellaneousChannelsMC10x22</v>
      </c>
      <c r="E593" s="27">
        <v>32</v>
      </c>
      <c r="F593" s="27">
        <v>0.68799999999999994</v>
      </c>
      <c r="G593" s="27">
        <v>2.67</v>
      </c>
      <c r="H593" t="s">
        <v>129</v>
      </c>
      <c r="I593">
        <v>1</v>
      </c>
      <c r="K593" t="s">
        <v>555</v>
      </c>
      <c r="L593">
        <v>0.68799999999999994</v>
      </c>
      <c r="M593" t="b">
        <f t="shared" si="22"/>
        <v>1</v>
      </c>
    </row>
    <row r="594" spans="2:13" x14ac:dyDescent="0.25">
      <c r="B594" t="s">
        <v>70</v>
      </c>
      <c r="C594" t="s">
        <v>1201</v>
      </c>
      <c r="D594" t="str">
        <f t="shared" si="21"/>
        <v>MiscellaneousChannelsMC10x8.4</v>
      </c>
      <c r="E594" s="27">
        <v>25.3</v>
      </c>
      <c r="F594" s="27">
        <v>0.33200000000000002</v>
      </c>
      <c r="G594" s="27">
        <v>2.11</v>
      </c>
      <c r="H594" t="s">
        <v>129</v>
      </c>
      <c r="I594">
        <v>1</v>
      </c>
      <c r="K594" t="s">
        <v>1202</v>
      </c>
      <c r="L594">
        <v>0.33200000000000002</v>
      </c>
      <c r="M594" t="b">
        <f t="shared" si="22"/>
        <v>1</v>
      </c>
    </row>
    <row r="595" spans="2:13" x14ac:dyDescent="0.25">
      <c r="B595" t="s">
        <v>70</v>
      </c>
      <c r="C595" t="s">
        <v>1203</v>
      </c>
      <c r="D595" t="str">
        <f t="shared" si="21"/>
        <v>MiscellaneousChannelsMC9x25.4</v>
      </c>
      <c r="E595" s="27">
        <v>30.7</v>
      </c>
      <c r="F595" s="27">
        <v>0.82699999999999996</v>
      </c>
      <c r="G595" s="27">
        <v>2.56</v>
      </c>
      <c r="H595" t="s">
        <v>129</v>
      </c>
      <c r="I595">
        <v>1</v>
      </c>
      <c r="K595" t="s">
        <v>1204</v>
      </c>
      <c r="L595">
        <v>0.82699999999999996</v>
      </c>
      <c r="M595" t="b">
        <f t="shared" si="22"/>
        <v>1</v>
      </c>
    </row>
    <row r="596" spans="2:13" x14ac:dyDescent="0.25">
      <c r="B596" t="s">
        <v>70</v>
      </c>
      <c r="C596" t="s">
        <v>1205</v>
      </c>
      <c r="D596" t="str">
        <f t="shared" si="21"/>
        <v>MiscellaneousChannelsMC9x23.9</v>
      </c>
      <c r="E596" s="27">
        <v>30.5</v>
      </c>
      <c r="F596" s="27">
        <v>0.78400000000000003</v>
      </c>
      <c r="G596" s="27">
        <v>2.54</v>
      </c>
      <c r="H596" t="s">
        <v>129</v>
      </c>
      <c r="I596">
        <v>1</v>
      </c>
      <c r="K596" t="s">
        <v>1206</v>
      </c>
      <c r="L596">
        <v>0.78400000000000003</v>
      </c>
      <c r="M596" t="b">
        <f t="shared" si="22"/>
        <v>1</v>
      </c>
    </row>
    <row r="597" spans="2:13" x14ac:dyDescent="0.25">
      <c r="B597" t="s">
        <v>70</v>
      </c>
      <c r="C597" t="s">
        <v>1207</v>
      </c>
      <c r="D597" t="str">
        <f t="shared" si="21"/>
        <v>MiscellaneousChannelsMC8x22.8</v>
      </c>
      <c r="E597" s="27">
        <v>28.7</v>
      </c>
      <c r="F597" s="27">
        <v>0.79400000000000004</v>
      </c>
      <c r="G597" s="27">
        <v>2.39</v>
      </c>
      <c r="H597" t="s">
        <v>129</v>
      </c>
      <c r="I597">
        <v>1</v>
      </c>
      <c r="K597" t="s">
        <v>1208</v>
      </c>
      <c r="L597">
        <v>0.79400000000000004</v>
      </c>
      <c r="M597" t="b">
        <f t="shared" si="22"/>
        <v>1</v>
      </c>
    </row>
    <row r="598" spans="2:13" x14ac:dyDescent="0.25">
      <c r="B598" t="s">
        <v>70</v>
      </c>
      <c r="C598" t="s">
        <v>1209</v>
      </c>
      <c r="D598" t="str">
        <f t="shared" si="21"/>
        <v>MiscellaneousChannelsMC8x21.4</v>
      </c>
      <c r="E598" s="27">
        <v>28.5</v>
      </c>
      <c r="F598" s="27">
        <v>0.751</v>
      </c>
      <c r="G598" s="27">
        <v>2.38</v>
      </c>
      <c r="H598" t="s">
        <v>129</v>
      </c>
      <c r="I598">
        <v>1</v>
      </c>
      <c r="K598" t="s">
        <v>1210</v>
      </c>
      <c r="L598">
        <v>0.751</v>
      </c>
      <c r="M598" t="b">
        <f t="shared" si="22"/>
        <v>1</v>
      </c>
    </row>
    <row r="599" spans="2:13" x14ac:dyDescent="0.25">
      <c r="B599" t="s">
        <v>70</v>
      </c>
      <c r="C599" t="s">
        <v>1211</v>
      </c>
      <c r="D599" t="str">
        <f t="shared" si="21"/>
        <v>MiscellaneousChannelsMC8x20</v>
      </c>
      <c r="E599" s="27">
        <v>27</v>
      </c>
      <c r="F599" s="27">
        <v>0.74099999999999999</v>
      </c>
      <c r="G599" s="27">
        <v>2.25</v>
      </c>
      <c r="H599" t="s">
        <v>129</v>
      </c>
      <c r="I599">
        <v>1</v>
      </c>
      <c r="K599" t="s">
        <v>1212</v>
      </c>
      <c r="L599">
        <v>0.74099999999999999</v>
      </c>
      <c r="M599" t="b">
        <f t="shared" si="22"/>
        <v>1</v>
      </c>
    </row>
    <row r="600" spans="2:13" x14ac:dyDescent="0.25">
      <c r="B600" t="s">
        <v>70</v>
      </c>
      <c r="C600" t="s">
        <v>1213</v>
      </c>
      <c r="D600" t="str">
        <f t="shared" si="21"/>
        <v>MiscellaneousChannelsMC8x18.7</v>
      </c>
      <c r="E600" s="27">
        <v>26.8</v>
      </c>
      <c r="F600" s="27">
        <v>0.69799999999999995</v>
      </c>
      <c r="G600" s="27">
        <v>2.23</v>
      </c>
      <c r="H600" t="s">
        <v>129</v>
      </c>
      <c r="I600">
        <v>1</v>
      </c>
      <c r="K600" t="s">
        <v>1214</v>
      </c>
      <c r="L600">
        <v>0.69799999999999995</v>
      </c>
      <c r="M600" t="b">
        <f t="shared" si="22"/>
        <v>1</v>
      </c>
    </row>
    <row r="601" spans="2:13" x14ac:dyDescent="0.25">
      <c r="B601" t="s">
        <v>70</v>
      </c>
      <c r="C601" t="s">
        <v>1215</v>
      </c>
      <c r="D601" t="str">
        <f t="shared" si="21"/>
        <v>MiscellaneousChannelsMC8x8.5</v>
      </c>
      <c r="E601" s="27">
        <v>22.7</v>
      </c>
      <c r="F601" s="27">
        <v>0.374</v>
      </c>
      <c r="G601" s="27">
        <v>1.89</v>
      </c>
      <c r="H601" t="s">
        <v>129</v>
      </c>
      <c r="I601">
        <v>1</v>
      </c>
      <c r="K601" t="s">
        <v>1216</v>
      </c>
      <c r="L601">
        <v>0.374</v>
      </c>
      <c r="M601" t="b">
        <f t="shared" si="22"/>
        <v>1</v>
      </c>
    </row>
    <row r="602" spans="2:13" x14ac:dyDescent="0.25">
      <c r="B602" t="s">
        <v>70</v>
      </c>
      <c r="C602" t="s">
        <v>1217</v>
      </c>
      <c r="D602" t="str">
        <f t="shared" si="21"/>
        <v>MiscellaneousChannelsMC7x22.7</v>
      </c>
      <c r="E602" s="27">
        <v>27.1</v>
      </c>
      <c r="F602" s="27">
        <v>0.83799999999999997</v>
      </c>
      <c r="G602" s="27">
        <v>2.2599999999999998</v>
      </c>
      <c r="H602" t="s">
        <v>129</v>
      </c>
      <c r="I602">
        <v>1</v>
      </c>
      <c r="K602" t="s">
        <v>1218</v>
      </c>
      <c r="L602">
        <v>0.83799999999999997</v>
      </c>
      <c r="M602" t="b">
        <f t="shared" si="22"/>
        <v>1</v>
      </c>
    </row>
    <row r="603" spans="2:13" x14ac:dyDescent="0.25">
      <c r="B603" t="s">
        <v>70</v>
      </c>
      <c r="C603" t="s">
        <v>1219</v>
      </c>
      <c r="D603" t="str">
        <f t="shared" si="21"/>
        <v>MiscellaneousChannelsMC7x19.1</v>
      </c>
      <c r="E603" s="27">
        <v>26.5</v>
      </c>
      <c r="F603" s="27">
        <v>0.72099999999999997</v>
      </c>
      <c r="G603" s="27">
        <v>2.21</v>
      </c>
      <c r="H603" t="s">
        <v>129</v>
      </c>
      <c r="I603">
        <v>1</v>
      </c>
      <c r="K603" t="s">
        <v>1220</v>
      </c>
      <c r="L603">
        <v>0.72099999999999997</v>
      </c>
      <c r="M603" t="b">
        <f t="shared" si="22"/>
        <v>1</v>
      </c>
    </row>
    <row r="604" spans="2:13" x14ac:dyDescent="0.25">
      <c r="B604" t="s">
        <v>70</v>
      </c>
      <c r="C604" t="s">
        <v>1221</v>
      </c>
      <c r="D604" t="str">
        <f t="shared" si="21"/>
        <v>MiscellaneousChannelsMC6x18</v>
      </c>
      <c r="E604" s="27">
        <v>24.7</v>
      </c>
      <c r="F604" s="27">
        <v>0.72899999999999998</v>
      </c>
      <c r="G604" s="27">
        <v>2.06</v>
      </c>
      <c r="H604" t="s">
        <v>129</v>
      </c>
      <c r="I604">
        <v>1</v>
      </c>
      <c r="K604" t="s">
        <v>1222</v>
      </c>
      <c r="L604">
        <v>0.72899999999999998</v>
      </c>
      <c r="M604" t="b">
        <f t="shared" si="22"/>
        <v>1</v>
      </c>
    </row>
    <row r="605" spans="2:13" x14ac:dyDescent="0.25">
      <c r="B605" t="s">
        <v>70</v>
      </c>
      <c r="C605" t="s">
        <v>1223</v>
      </c>
      <c r="D605" t="str">
        <f t="shared" si="21"/>
        <v>MiscellaneousChannelsMC6x15.3</v>
      </c>
      <c r="E605" s="27">
        <v>24.8</v>
      </c>
      <c r="F605" s="27">
        <v>0.61699999999999999</v>
      </c>
      <c r="G605" s="27">
        <v>2.0699999999999998</v>
      </c>
      <c r="H605" t="s">
        <v>129</v>
      </c>
      <c r="I605">
        <v>1</v>
      </c>
      <c r="K605" t="s">
        <v>690</v>
      </c>
      <c r="L605">
        <v>0.61699999999999999</v>
      </c>
      <c r="M605" t="b">
        <f t="shared" si="22"/>
        <v>1</v>
      </c>
    </row>
    <row r="606" spans="2:13" x14ac:dyDescent="0.25">
      <c r="B606" t="s">
        <v>70</v>
      </c>
      <c r="C606" t="s">
        <v>1224</v>
      </c>
      <c r="D606" t="str">
        <f t="shared" si="21"/>
        <v>MiscellaneousChannelsMC6x16.3</v>
      </c>
      <c r="E606" s="27">
        <v>22.9</v>
      </c>
      <c r="F606" s="27">
        <v>0.71199999999999997</v>
      </c>
      <c r="G606" s="27">
        <v>1.91</v>
      </c>
      <c r="H606" t="s">
        <v>129</v>
      </c>
      <c r="I606">
        <v>1</v>
      </c>
      <c r="K606" t="s">
        <v>1225</v>
      </c>
      <c r="L606">
        <v>0.71199999999999997</v>
      </c>
      <c r="M606" t="b">
        <f t="shared" si="22"/>
        <v>1</v>
      </c>
    </row>
    <row r="607" spans="2:13" x14ac:dyDescent="0.25">
      <c r="B607" t="s">
        <v>70</v>
      </c>
      <c r="C607" t="s">
        <v>1226</v>
      </c>
      <c r="D607" t="str">
        <f t="shared" si="21"/>
        <v>MiscellaneousChannelsMC6x15.1</v>
      </c>
      <c r="E607" s="27">
        <v>22.6</v>
      </c>
      <c r="F607" s="27">
        <v>0.66800000000000004</v>
      </c>
      <c r="G607" s="27">
        <v>1.88</v>
      </c>
      <c r="H607" t="s">
        <v>129</v>
      </c>
      <c r="I607">
        <v>1</v>
      </c>
      <c r="K607" t="s">
        <v>1227</v>
      </c>
      <c r="L607">
        <v>0.66800000000000004</v>
      </c>
      <c r="M607" t="b">
        <f t="shared" si="22"/>
        <v>1</v>
      </c>
    </row>
    <row r="608" spans="2:13" x14ac:dyDescent="0.25">
      <c r="B608" t="s">
        <v>70</v>
      </c>
      <c r="C608" t="s">
        <v>1228</v>
      </c>
      <c r="D608" t="str">
        <f t="shared" si="21"/>
        <v>MiscellaneousChannelsMC6x12</v>
      </c>
      <c r="E608" s="27">
        <v>21.1</v>
      </c>
      <c r="F608" s="27">
        <v>0.56899999999999995</v>
      </c>
      <c r="G608" s="27">
        <v>1.76</v>
      </c>
      <c r="H608" t="s">
        <v>129</v>
      </c>
      <c r="I608">
        <v>1</v>
      </c>
      <c r="K608" t="s">
        <v>1229</v>
      </c>
      <c r="L608">
        <v>0.56899999999999995</v>
      </c>
      <c r="M608" t="b">
        <f t="shared" si="22"/>
        <v>1</v>
      </c>
    </row>
    <row r="610" spans="2:13" x14ac:dyDescent="0.25">
      <c r="B610" t="s">
        <v>132</v>
      </c>
      <c r="C610" t="s">
        <v>186</v>
      </c>
      <c r="D610" t="str">
        <f>SUBSTITUTE(B610&amp;C610," ","")</f>
        <v>UnrestrainedBeamW44x335</v>
      </c>
      <c r="E610">
        <v>133</v>
      </c>
      <c r="F610">
        <v>2.52</v>
      </c>
      <c r="G610">
        <v>11.1</v>
      </c>
      <c r="H610" t="s">
        <v>132</v>
      </c>
      <c r="I610">
        <v>3</v>
      </c>
      <c r="K610" t="s">
        <v>187</v>
      </c>
      <c r="L610">
        <v>2.52</v>
      </c>
      <c r="M610" t="b">
        <f t="shared" si="22"/>
        <v>1</v>
      </c>
    </row>
    <row r="611" spans="2:13" x14ac:dyDescent="0.25">
      <c r="B611" t="s">
        <v>132</v>
      </c>
      <c r="C611" t="s">
        <v>188</v>
      </c>
      <c r="D611" t="str">
        <f t="shared" ref="D611:D674" si="23">SUBSTITUTE(B611&amp;C611," ","")</f>
        <v>UnrestrainedBeamW44x290</v>
      </c>
      <c r="E611">
        <v>132</v>
      </c>
      <c r="F611">
        <v>2.2000000000000002</v>
      </c>
      <c r="G611">
        <v>11</v>
      </c>
      <c r="H611" t="s">
        <v>132</v>
      </c>
      <c r="I611">
        <v>3</v>
      </c>
      <c r="K611" t="s">
        <v>189</v>
      </c>
      <c r="L611">
        <v>2.2000000000000002</v>
      </c>
      <c r="M611" t="b">
        <f t="shared" si="22"/>
        <v>1</v>
      </c>
    </row>
    <row r="612" spans="2:13" x14ac:dyDescent="0.25">
      <c r="B612" t="s">
        <v>132</v>
      </c>
      <c r="C612" t="s">
        <v>190</v>
      </c>
      <c r="D612" t="str">
        <f t="shared" si="23"/>
        <v>UnrestrainedBeamW44x262</v>
      </c>
      <c r="E612">
        <v>131</v>
      </c>
      <c r="F612">
        <v>2</v>
      </c>
      <c r="G612">
        <v>10.9</v>
      </c>
      <c r="H612" t="s">
        <v>132</v>
      </c>
      <c r="I612">
        <v>3</v>
      </c>
      <c r="K612" t="s">
        <v>191</v>
      </c>
      <c r="L612">
        <v>2</v>
      </c>
      <c r="M612" t="b">
        <f t="shared" si="22"/>
        <v>1</v>
      </c>
    </row>
    <row r="613" spans="2:13" x14ac:dyDescent="0.25">
      <c r="B613" t="s">
        <v>132</v>
      </c>
      <c r="C613" t="s">
        <v>192</v>
      </c>
      <c r="D613" t="str">
        <f t="shared" si="23"/>
        <v>UnrestrainedBeamW44x230</v>
      </c>
      <c r="E613">
        <v>130</v>
      </c>
      <c r="F613">
        <v>1.77</v>
      </c>
      <c r="G613">
        <v>10.8</v>
      </c>
      <c r="H613" t="s">
        <v>132</v>
      </c>
      <c r="I613">
        <v>3</v>
      </c>
      <c r="K613" t="s">
        <v>193</v>
      </c>
      <c r="L613">
        <v>1.77</v>
      </c>
      <c r="M613" t="b">
        <f t="shared" si="22"/>
        <v>1</v>
      </c>
    </row>
    <row r="614" spans="2:13" x14ac:dyDescent="0.25">
      <c r="B614" t="s">
        <v>132</v>
      </c>
      <c r="C614" t="s">
        <v>194</v>
      </c>
      <c r="D614" t="str">
        <f t="shared" si="23"/>
        <v>UnrestrainedBeamW40x593</v>
      </c>
      <c r="E614">
        <v>130</v>
      </c>
      <c r="F614">
        <v>4.5599999999999996</v>
      </c>
      <c r="G614">
        <v>10.8</v>
      </c>
      <c r="H614" t="s">
        <v>132</v>
      </c>
      <c r="I614">
        <v>3</v>
      </c>
      <c r="K614" t="s">
        <v>195</v>
      </c>
      <c r="L614">
        <v>4.5599999999999996</v>
      </c>
      <c r="M614" t="b">
        <f t="shared" si="22"/>
        <v>1</v>
      </c>
    </row>
    <row r="615" spans="2:13" x14ac:dyDescent="0.25">
      <c r="B615" t="s">
        <v>132</v>
      </c>
      <c r="C615" t="s">
        <v>196</v>
      </c>
      <c r="D615" t="str">
        <f t="shared" si="23"/>
        <v>UnrestrainedBeamW40x503</v>
      </c>
      <c r="E615">
        <v>128</v>
      </c>
      <c r="F615">
        <v>3.93</v>
      </c>
      <c r="G615">
        <v>10.7</v>
      </c>
      <c r="H615" t="s">
        <v>132</v>
      </c>
      <c r="I615">
        <v>3</v>
      </c>
      <c r="K615" t="s">
        <v>197</v>
      </c>
      <c r="L615">
        <v>3.93</v>
      </c>
      <c r="M615" t="b">
        <f t="shared" si="22"/>
        <v>1</v>
      </c>
    </row>
    <row r="616" spans="2:13" x14ac:dyDescent="0.25">
      <c r="B616" t="s">
        <v>132</v>
      </c>
      <c r="C616" t="s">
        <v>198</v>
      </c>
      <c r="D616" t="str">
        <f t="shared" si="23"/>
        <v>UnrestrainedBeamW40x431</v>
      </c>
      <c r="E616">
        <v>126</v>
      </c>
      <c r="F616">
        <v>3.42</v>
      </c>
      <c r="G616">
        <v>10.5</v>
      </c>
      <c r="H616" t="s">
        <v>132</v>
      </c>
      <c r="I616">
        <v>3</v>
      </c>
      <c r="K616" t="s">
        <v>199</v>
      </c>
      <c r="L616">
        <v>3.42</v>
      </c>
      <c r="M616" t="b">
        <f t="shared" si="22"/>
        <v>1</v>
      </c>
    </row>
    <row r="617" spans="2:13" x14ac:dyDescent="0.25">
      <c r="B617" t="s">
        <v>132</v>
      </c>
      <c r="C617" t="s">
        <v>200</v>
      </c>
      <c r="D617" t="str">
        <f t="shared" si="23"/>
        <v>UnrestrainedBeamW40x397</v>
      </c>
      <c r="E617">
        <v>126</v>
      </c>
      <c r="F617">
        <v>3.15</v>
      </c>
      <c r="G617">
        <v>10.5</v>
      </c>
      <c r="H617" t="s">
        <v>132</v>
      </c>
      <c r="I617">
        <v>3</v>
      </c>
      <c r="K617" t="s">
        <v>201</v>
      </c>
      <c r="L617">
        <v>3.15</v>
      </c>
      <c r="M617" t="b">
        <f t="shared" si="22"/>
        <v>1</v>
      </c>
    </row>
    <row r="618" spans="2:13" x14ac:dyDescent="0.25">
      <c r="B618" t="s">
        <v>132</v>
      </c>
      <c r="C618" t="s">
        <v>202</v>
      </c>
      <c r="D618" t="str">
        <f t="shared" si="23"/>
        <v>UnrestrainedBeamW40x372</v>
      </c>
      <c r="E618">
        <v>125</v>
      </c>
      <c r="F618">
        <v>2.98</v>
      </c>
      <c r="G618">
        <v>10.4</v>
      </c>
      <c r="H618" t="s">
        <v>132</v>
      </c>
      <c r="I618">
        <v>3</v>
      </c>
      <c r="K618" t="s">
        <v>203</v>
      </c>
      <c r="L618">
        <v>2.98</v>
      </c>
      <c r="M618" t="b">
        <f t="shared" si="22"/>
        <v>1</v>
      </c>
    </row>
    <row r="619" spans="2:13" x14ac:dyDescent="0.25">
      <c r="B619" t="s">
        <v>132</v>
      </c>
      <c r="C619" t="s">
        <v>204</v>
      </c>
      <c r="D619" t="str">
        <f t="shared" si="23"/>
        <v>UnrestrainedBeamW40x362</v>
      </c>
      <c r="E619">
        <v>125</v>
      </c>
      <c r="F619">
        <v>2.9</v>
      </c>
      <c r="G619">
        <v>10.4</v>
      </c>
      <c r="H619" t="s">
        <v>132</v>
      </c>
      <c r="I619">
        <v>3</v>
      </c>
      <c r="K619" t="s">
        <v>205</v>
      </c>
      <c r="L619">
        <v>2.9</v>
      </c>
      <c r="M619" t="b">
        <f t="shared" si="22"/>
        <v>1</v>
      </c>
    </row>
    <row r="620" spans="2:13" x14ac:dyDescent="0.25">
      <c r="B620" t="s">
        <v>132</v>
      </c>
      <c r="C620" t="s">
        <v>206</v>
      </c>
      <c r="D620" t="str">
        <f t="shared" si="23"/>
        <v>UnrestrainedBeamW40x324</v>
      </c>
      <c r="E620">
        <v>124</v>
      </c>
      <c r="F620">
        <v>2.61</v>
      </c>
      <c r="G620">
        <v>10.3</v>
      </c>
      <c r="H620" t="s">
        <v>132</v>
      </c>
      <c r="I620">
        <v>3</v>
      </c>
      <c r="K620" t="s">
        <v>207</v>
      </c>
      <c r="L620">
        <v>2.61</v>
      </c>
      <c r="M620" t="b">
        <f t="shared" si="22"/>
        <v>1</v>
      </c>
    </row>
    <row r="621" spans="2:13" x14ac:dyDescent="0.25">
      <c r="B621" t="s">
        <v>132</v>
      </c>
      <c r="C621" t="s">
        <v>208</v>
      </c>
      <c r="D621" t="str">
        <f t="shared" si="23"/>
        <v>UnrestrainedBeamW40x297</v>
      </c>
      <c r="E621">
        <v>123</v>
      </c>
      <c r="F621">
        <v>2.41</v>
      </c>
      <c r="G621">
        <v>10.3</v>
      </c>
      <c r="H621" t="s">
        <v>132</v>
      </c>
      <c r="I621">
        <v>3</v>
      </c>
      <c r="K621" t="s">
        <v>209</v>
      </c>
      <c r="L621">
        <v>2.41</v>
      </c>
      <c r="M621" t="b">
        <f t="shared" si="22"/>
        <v>1</v>
      </c>
    </row>
    <row r="622" spans="2:13" x14ac:dyDescent="0.25">
      <c r="B622" t="s">
        <v>132</v>
      </c>
      <c r="C622" t="s">
        <v>210</v>
      </c>
      <c r="D622" t="str">
        <f t="shared" si="23"/>
        <v>UnrestrainedBeamW40x277</v>
      </c>
      <c r="E622">
        <v>123</v>
      </c>
      <c r="F622">
        <v>2.25</v>
      </c>
      <c r="G622">
        <v>10.3</v>
      </c>
      <c r="H622" t="s">
        <v>132</v>
      </c>
      <c r="I622">
        <v>3</v>
      </c>
      <c r="K622" t="s">
        <v>211</v>
      </c>
      <c r="L622">
        <v>2.25</v>
      </c>
      <c r="M622" t="b">
        <f t="shared" si="22"/>
        <v>1</v>
      </c>
    </row>
    <row r="623" spans="2:13" x14ac:dyDescent="0.25">
      <c r="B623" t="s">
        <v>132</v>
      </c>
      <c r="C623" t="s">
        <v>212</v>
      </c>
      <c r="D623" t="str">
        <f t="shared" si="23"/>
        <v>UnrestrainedBeamW40x249</v>
      </c>
      <c r="E623">
        <v>123</v>
      </c>
      <c r="F623">
        <v>2.02</v>
      </c>
      <c r="G623">
        <v>10.3</v>
      </c>
      <c r="H623" t="s">
        <v>132</v>
      </c>
      <c r="I623">
        <v>3</v>
      </c>
      <c r="K623" t="s">
        <v>213</v>
      </c>
      <c r="L623">
        <v>2.02</v>
      </c>
      <c r="M623" t="b">
        <f t="shared" si="22"/>
        <v>1</v>
      </c>
    </row>
    <row r="624" spans="2:13" x14ac:dyDescent="0.25">
      <c r="B624" t="s">
        <v>132</v>
      </c>
      <c r="C624" t="s">
        <v>214</v>
      </c>
      <c r="D624" t="str">
        <f t="shared" si="23"/>
        <v>UnrestrainedBeamW40x215</v>
      </c>
      <c r="E624">
        <v>122</v>
      </c>
      <c r="F624">
        <v>1.76</v>
      </c>
      <c r="G624">
        <v>10.199999999999999</v>
      </c>
      <c r="H624" t="s">
        <v>132</v>
      </c>
      <c r="I624">
        <v>3</v>
      </c>
      <c r="K624" t="s">
        <v>215</v>
      </c>
      <c r="L624">
        <v>1.76</v>
      </c>
      <c r="M624" t="b">
        <f t="shared" si="22"/>
        <v>1</v>
      </c>
    </row>
    <row r="625" spans="2:13" x14ac:dyDescent="0.25">
      <c r="B625" t="s">
        <v>132</v>
      </c>
      <c r="C625" t="s">
        <v>216</v>
      </c>
      <c r="D625" t="str">
        <f t="shared" si="23"/>
        <v>UnrestrainedBeamW40x199</v>
      </c>
      <c r="E625">
        <v>121</v>
      </c>
      <c r="F625">
        <v>1.64</v>
      </c>
      <c r="G625">
        <v>10.1</v>
      </c>
      <c r="H625" t="s">
        <v>132</v>
      </c>
      <c r="I625">
        <v>3</v>
      </c>
      <c r="K625" t="s">
        <v>217</v>
      </c>
      <c r="L625">
        <v>1.64</v>
      </c>
      <c r="M625" t="b">
        <f t="shared" si="22"/>
        <v>1</v>
      </c>
    </row>
    <row r="626" spans="2:13" x14ac:dyDescent="0.25">
      <c r="B626" t="s">
        <v>132</v>
      </c>
      <c r="C626" t="s">
        <v>218</v>
      </c>
      <c r="D626" t="str">
        <f t="shared" si="23"/>
        <v>UnrestrainedBeamW40x392</v>
      </c>
      <c r="E626">
        <v>116</v>
      </c>
      <c r="F626">
        <v>3.38</v>
      </c>
      <c r="G626">
        <v>9.67</v>
      </c>
      <c r="H626" t="s">
        <v>132</v>
      </c>
      <c r="I626">
        <v>3</v>
      </c>
      <c r="K626" t="s">
        <v>219</v>
      </c>
      <c r="L626">
        <v>3.38</v>
      </c>
      <c r="M626" t="b">
        <f t="shared" si="22"/>
        <v>1</v>
      </c>
    </row>
    <row r="627" spans="2:13" x14ac:dyDescent="0.25">
      <c r="B627" t="s">
        <v>132</v>
      </c>
      <c r="C627" t="s">
        <v>220</v>
      </c>
      <c r="D627" t="str">
        <f t="shared" si="23"/>
        <v>UnrestrainedBeamW40x331</v>
      </c>
      <c r="E627">
        <v>114</v>
      </c>
      <c r="F627">
        <v>2.9</v>
      </c>
      <c r="G627">
        <v>9.5</v>
      </c>
      <c r="H627" t="s">
        <v>132</v>
      </c>
      <c r="I627">
        <v>3</v>
      </c>
      <c r="K627" t="s">
        <v>221</v>
      </c>
      <c r="L627">
        <v>2.9</v>
      </c>
      <c r="M627" t="b">
        <f t="shared" si="22"/>
        <v>1</v>
      </c>
    </row>
    <row r="628" spans="2:13" x14ac:dyDescent="0.25">
      <c r="B628" t="s">
        <v>132</v>
      </c>
      <c r="C628" t="s">
        <v>222</v>
      </c>
      <c r="D628" t="str">
        <f t="shared" si="23"/>
        <v>UnrestrainedBeamW40x327</v>
      </c>
      <c r="E628">
        <v>113</v>
      </c>
      <c r="F628">
        <v>2.89</v>
      </c>
      <c r="G628">
        <v>9.42</v>
      </c>
      <c r="H628" t="s">
        <v>132</v>
      </c>
      <c r="I628">
        <v>3</v>
      </c>
      <c r="K628" t="s">
        <v>223</v>
      </c>
      <c r="L628">
        <v>2.89</v>
      </c>
      <c r="M628" t="b">
        <f t="shared" si="22"/>
        <v>1</v>
      </c>
    </row>
    <row r="629" spans="2:13" x14ac:dyDescent="0.25">
      <c r="B629" t="s">
        <v>132</v>
      </c>
      <c r="C629" t="s">
        <v>224</v>
      </c>
      <c r="D629" t="str">
        <f t="shared" si="23"/>
        <v>UnrestrainedBeamW40x278</v>
      </c>
      <c r="E629">
        <v>112</v>
      </c>
      <c r="F629">
        <v>2.48</v>
      </c>
      <c r="G629">
        <v>9.33</v>
      </c>
      <c r="H629" t="s">
        <v>132</v>
      </c>
      <c r="I629">
        <v>3</v>
      </c>
      <c r="K629" t="s">
        <v>225</v>
      </c>
      <c r="L629">
        <v>2.48</v>
      </c>
      <c r="M629" t="b">
        <f t="shared" si="22"/>
        <v>1</v>
      </c>
    </row>
    <row r="630" spans="2:13" x14ac:dyDescent="0.25">
      <c r="B630" t="s">
        <v>132</v>
      </c>
      <c r="C630" t="s">
        <v>226</v>
      </c>
      <c r="D630" t="str">
        <f t="shared" si="23"/>
        <v>UnrestrainedBeamW40x264</v>
      </c>
      <c r="E630">
        <v>112</v>
      </c>
      <c r="F630">
        <v>2.36</v>
      </c>
      <c r="G630">
        <v>9.33</v>
      </c>
      <c r="H630" t="s">
        <v>132</v>
      </c>
      <c r="I630">
        <v>3</v>
      </c>
      <c r="K630" t="s">
        <v>227</v>
      </c>
      <c r="L630">
        <v>2.36</v>
      </c>
      <c r="M630" t="b">
        <f t="shared" si="22"/>
        <v>1</v>
      </c>
    </row>
    <row r="631" spans="2:13" x14ac:dyDescent="0.25">
      <c r="B631" t="s">
        <v>132</v>
      </c>
      <c r="C631" t="s">
        <v>228</v>
      </c>
      <c r="D631" t="str">
        <f t="shared" si="23"/>
        <v>UnrestrainedBeamW40x235</v>
      </c>
      <c r="E631">
        <v>112</v>
      </c>
      <c r="F631">
        <v>2.1</v>
      </c>
      <c r="G631">
        <v>9.33</v>
      </c>
      <c r="H631" t="s">
        <v>132</v>
      </c>
      <c r="I631">
        <v>3</v>
      </c>
      <c r="K631" t="s">
        <v>229</v>
      </c>
      <c r="L631">
        <v>2.1</v>
      </c>
      <c r="M631" t="b">
        <f t="shared" si="22"/>
        <v>1</v>
      </c>
    </row>
    <row r="632" spans="2:13" x14ac:dyDescent="0.25">
      <c r="B632" t="s">
        <v>132</v>
      </c>
      <c r="C632" t="s">
        <v>230</v>
      </c>
      <c r="D632" t="str">
        <f t="shared" si="23"/>
        <v>UnrestrainedBeamW40x211</v>
      </c>
      <c r="E632">
        <v>111</v>
      </c>
      <c r="F632">
        <v>1.9</v>
      </c>
      <c r="G632">
        <v>9.25</v>
      </c>
      <c r="H632" t="s">
        <v>132</v>
      </c>
      <c r="I632">
        <v>3</v>
      </c>
      <c r="K632" t="s">
        <v>231</v>
      </c>
      <c r="L632">
        <v>1.9</v>
      </c>
      <c r="M632" t="b">
        <f t="shared" si="22"/>
        <v>1</v>
      </c>
    </row>
    <row r="633" spans="2:13" x14ac:dyDescent="0.25">
      <c r="B633" t="s">
        <v>132</v>
      </c>
      <c r="C633" t="s">
        <v>232</v>
      </c>
      <c r="D633" t="str">
        <f t="shared" si="23"/>
        <v>UnrestrainedBeamW40x183</v>
      </c>
      <c r="E633">
        <v>110</v>
      </c>
      <c r="F633">
        <v>1.66</v>
      </c>
      <c r="G633">
        <v>9.17</v>
      </c>
      <c r="H633" t="s">
        <v>132</v>
      </c>
      <c r="I633">
        <v>3</v>
      </c>
      <c r="K633" t="s">
        <v>233</v>
      </c>
      <c r="L633">
        <v>1.66</v>
      </c>
      <c r="M633" t="b">
        <f t="shared" si="22"/>
        <v>1</v>
      </c>
    </row>
    <row r="634" spans="2:13" x14ac:dyDescent="0.25">
      <c r="B634" t="s">
        <v>132</v>
      </c>
      <c r="C634" t="s">
        <v>234</v>
      </c>
      <c r="D634" t="str">
        <f t="shared" si="23"/>
        <v>UnrestrainedBeamW40x167</v>
      </c>
      <c r="E634">
        <v>109</v>
      </c>
      <c r="F634">
        <v>1.53</v>
      </c>
      <c r="G634">
        <v>9.08</v>
      </c>
      <c r="H634" t="s">
        <v>132</v>
      </c>
      <c r="I634">
        <v>3</v>
      </c>
      <c r="K634" t="s">
        <v>235</v>
      </c>
      <c r="L634">
        <v>1.53</v>
      </c>
      <c r="M634" t="b">
        <f t="shared" si="22"/>
        <v>1</v>
      </c>
    </row>
    <row r="635" spans="2:13" x14ac:dyDescent="0.25">
      <c r="B635" t="s">
        <v>132</v>
      </c>
      <c r="C635" t="s">
        <v>236</v>
      </c>
      <c r="D635" t="str">
        <f t="shared" si="23"/>
        <v>UnrestrainedBeamW40x149</v>
      </c>
      <c r="E635">
        <v>109</v>
      </c>
      <c r="F635">
        <v>1.37</v>
      </c>
      <c r="G635">
        <v>9.08</v>
      </c>
      <c r="H635" t="s">
        <v>132</v>
      </c>
      <c r="I635">
        <v>3</v>
      </c>
      <c r="K635" t="s">
        <v>237</v>
      </c>
      <c r="L635">
        <v>1.37</v>
      </c>
      <c r="M635" t="b">
        <f t="shared" si="22"/>
        <v>1</v>
      </c>
    </row>
    <row r="636" spans="2:13" x14ac:dyDescent="0.25">
      <c r="B636" t="s">
        <v>132</v>
      </c>
      <c r="C636" t="s">
        <v>238</v>
      </c>
      <c r="D636" t="str">
        <f t="shared" si="23"/>
        <v>UnrestrainedBeamW36x798</v>
      </c>
      <c r="E636">
        <v>131</v>
      </c>
      <c r="F636">
        <v>6.09</v>
      </c>
      <c r="G636">
        <v>10.9</v>
      </c>
      <c r="H636" t="s">
        <v>132</v>
      </c>
      <c r="I636">
        <v>3</v>
      </c>
      <c r="K636" t="s">
        <v>239</v>
      </c>
      <c r="L636">
        <v>6.09</v>
      </c>
      <c r="M636" t="b">
        <f t="shared" si="22"/>
        <v>1</v>
      </c>
    </row>
    <row r="637" spans="2:13" x14ac:dyDescent="0.25">
      <c r="B637" t="s">
        <v>132</v>
      </c>
      <c r="C637" t="s">
        <v>240</v>
      </c>
      <c r="D637" t="str">
        <f t="shared" si="23"/>
        <v>UnrestrainedBeamW36x650</v>
      </c>
      <c r="E637">
        <v>128</v>
      </c>
      <c r="F637">
        <v>5.08</v>
      </c>
      <c r="G637">
        <v>10.7</v>
      </c>
      <c r="H637" t="s">
        <v>132</v>
      </c>
      <c r="I637">
        <v>3</v>
      </c>
      <c r="K637" t="s">
        <v>241</v>
      </c>
      <c r="L637">
        <v>5.08</v>
      </c>
      <c r="M637" t="b">
        <f t="shared" si="22"/>
        <v>1</v>
      </c>
    </row>
    <row r="638" spans="2:13" x14ac:dyDescent="0.25">
      <c r="B638" t="s">
        <v>132</v>
      </c>
      <c r="C638" t="s">
        <v>242</v>
      </c>
      <c r="D638" t="str">
        <f t="shared" si="23"/>
        <v>UnrestrainedBeamW36x527</v>
      </c>
      <c r="E638">
        <v>125</v>
      </c>
      <c r="F638">
        <v>4.22</v>
      </c>
      <c r="G638">
        <v>10.4</v>
      </c>
      <c r="H638" t="s">
        <v>132</v>
      </c>
      <c r="I638">
        <v>3</v>
      </c>
      <c r="K638" t="s">
        <v>243</v>
      </c>
      <c r="L638">
        <v>4.22</v>
      </c>
      <c r="M638" t="b">
        <f t="shared" si="22"/>
        <v>1</v>
      </c>
    </row>
    <row r="639" spans="2:13" x14ac:dyDescent="0.25">
      <c r="B639" t="s">
        <v>132</v>
      </c>
      <c r="C639" t="s">
        <v>244</v>
      </c>
      <c r="D639" t="str">
        <f t="shared" si="23"/>
        <v>UnrestrainedBeamW36x439</v>
      </c>
      <c r="E639">
        <v>123</v>
      </c>
      <c r="F639">
        <v>3.57</v>
      </c>
      <c r="G639">
        <v>10.3</v>
      </c>
      <c r="H639" t="s">
        <v>132</v>
      </c>
      <c r="I639">
        <v>3</v>
      </c>
      <c r="K639" t="s">
        <v>245</v>
      </c>
      <c r="L639">
        <v>3.57</v>
      </c>
      <c r="M639" t="b">
        <f t="shared" si="22"/>
        <v>1</v>
      </c>
    </row>
    <row r="640" spans="2:13" x14ac:dyDescent="0.25">
      <c r="B640" t="s">
        <v>132</v>
      </c>
      <c r="C640" t="s">
        <v>246</v>
      </c>
      <c r="D640" t="str">
        <f t="shared" si="23"/>
        <v>UnrestrainedBeamW36x393</v>
      </c>
      <c r="E640">
        <v>121</v>
      </c>
      <c r="F640">
        <v>3.25</v>
      </c>
      <c r="G640">
        <v>10.1</v>
      </c>
      <c r="H640" t="s">
        <v>132</v>
      </c>
      <c r="I640">
        <v>3</v>
      </c>
      <c r="K640" t="s">
        <v>247</v>
      </c>
      <c r="L640">
        <v>3.25</v>
      </c>
      <c r="M640" t="b">
        <f t="shared" si="22"/>
        <v>1</v>
      </c>
    </row>
    <row r="641" spans="2:13" x14ac:dyDescent="0.25">
      <c r="B641" t="s">
        <v>132</v>
      </c>
      <c r="C641" t="s">
        <v>248</v>
      </c>
      <c r="D641" t="str">
        <f t="shared" si="23"/>
        <v>UnrestrainedBeamW36x359</v>
      </c>
      <c r="E641">
        <v>121</v>
      </c>
      <c r="F641">
        <v>2.97</v>
      </c>
      <c r="G641">
        <v>10.1</v>
      </c>
      <c r="H641" t="s">
        <v>132</v>
      </c>
      <c r="I641">
        <v>3</v>
      </c>
      <c r="K641" t="s">
        <v>249</v>
      </c>
      <c r="L641">
        <v>2.97</v>
      </c>
      <c r="M641" t="b">
        <f t="shared" si="22"/>
        <v>1</v>
      </c>
    </row>
    <row r="642" spans="2:13" x14ac:dyDescent="0.25">
      <c r="B642" t="s">
        <v>132</v>
      </c>
      <c r="C642" t="s">
        <v>250</v>
      </c>
      <c r="D642" t="str">
        <f t="shared" si="23"/>
        <v>UnrestrainedBeamW36x328</v>
      </c>
      <c r="E642">
        <v>120</v>
      </c>
      <c r="F642">
        <v>2.73</v>
      </c>
      <c r="G642">
        <v>10</v>
      </c>
      <c r="H642" t="s">
        <v>132</v>
      </c>
      <c r="I642">
        <v>3</v>
      </c>
      <c r="K642" t="s">
        <v>251</v>
      </c>
      <c r="L642">
        <v>2.73</v>
      </c>
      <c r="M642" t="b">
        <f t="shared" si="22"/>
        <v>1</v>
      </c>
    </row>
    <row r="643" spans="2:13" x14ac:dyDescent="0.25">
      <c r="B643" t="s">
        <v>132</v>
      </c>
      <c r="C643" t="s">
        <v>252</v>
      </c>
      <c r="D643" t="str">
        <f t="shared" si="23"/>
        <v>UnrestrainedBeamW36x300</v>
      </c>
      <c r="E643">
        <v>120</v>
      </c>
      <c r="F643">
        <v>2.5</v>
      </c>
      <c r="G643">
        <v>10</v>
      </c>
      <c r="H643" t="s">
        <v>132</v>
      </c>
      <c r="I643">
        <v>3</v>
      </c>
      <c r="K643" t="s">
        <v>253</v>
      </c>
      <c r="L643">
        <v>2.5</v>
      </c>
      <c r="M643" t="b">
        <f t="shared" si="22"/>
        <v>1</v>
      </c>
    </row>
    <row r="644" spans="2:13" x14ac:dyDescent="0.25">
      <c r="B644" t="s">
        <v>132</v>
      </c>
      <c r="C644" t="s">
        <v>254</v>
      </c>
      <c r="D644" t="str">
        <f t="shared" si="23"/>
        <v>UnrestrainedBeamW36x280</v>
      </c>
      <c r="E644">
        <v>119</v>
      </c>
      <c r="F644">
        <v>2.35</v>
      </c>
      <c r="G644">
        <v>9.92</v>
      </c>
      <c r="H644" t="s">
        <v>132</v>
      </c>
      <c r="I644">
        <v>3</v>
      </c>
      <c r="K644" t="s">
        <v>255</v>
      </c>
      <c r="L644">
        <v>2.35</v>
      </c>
      <c r="M644" t="b">
        <f t="shared" si="22"/>
        <v>1</v>
      </c>
    </row>
    <row r="645" spans="2:13" x14ac:dyDescent="0.25">
      <c r="B645" t="s">
        <v>132</v>
      </c>
      <c r="C645" t="s">
        <v>256</v>
      </c>
      <c r="D645" t="str">
        <f t="shared" si="23"/>
        <v>UnrestrainedBeamW36x260</v>
      </c>
      <c r="E645">
        <v>119</v>
      </c>
      <c r="F645">
        <v>2.1800000000000002</v>
      </c>
      <c r="G645">
        <v>9.92</v>
      </c>
      <c r="H645" t="s">
        <v>132</v>
      </c>
      <c r="I645">
        <v>3</v>
      </c>
      <c r="K645" t="s">
        <v>257</v>
      </c>
      <c r="L645">
        <v>2.1800000000000002</v>
      </c>
      <c r="M645" t="b">
        <f t="shared" si="22"/>
        <v>1</v>
      </c>
    </row>
    <row r="646" spans="2:13" x14ac:dyDescent="0.25">
      <c r="B646" t="s">
        <v>132</v>
      </c>
      <c r="C646" t="s">
        <v>258</v>
      </c>
      <c r="D646" t="str">
        <f t="shared" si="23"/>
        <v>UnrestrainedBeamW36x245</v>
      </c>
      <c r="E646">
        <v>118</v>
      </c>
      <c r="F646">
        <v>2.08</v>
      </c>
      <c r="G646">
        <v>9.83</v>
      </c>
      <c r="H646" t="s">
        <v>132</v>
      </c>
      <c r="I646">
        <v>3</v>
      </c>
      <c r="K646" t="s">
        <v>259</v>
      </c>
      <c r="L646">
        <v>2.08</v>
      </c>
      <c r="M646" t="b">
        <f t="shared" si="22"/>
        <v>1</v>
      </c>
    </row>
    <row r="647" spans="2:13" x14ac:dyDescent="0.25">
      <c r="B647" t="s">
        <v>132</v>
      </c>
      <c r="C647" t="s">
        <v>260</v>
      </c>
      <c r="D647" t="str">
        <f t="shared" si="23"/>
        <v>UnrestrainedBeamW36x230</v>
      </c>
      <c r="E647">
        <v>118</v>
      </c>
      <c r="F647">
        <v>1.95</v>
      </c>
      <c r="G647">
        <v>9.83</v>
      </c>
      <c r="H647" t="s">
        <v>132</v>
      </c>
      <c r="I647">
        <v>3</v>
      </c>
      <c r="K647" t="s">
        <v>193</v>
      </c>
      <c r="L647">
        <v>1.95</v>
      </c>
      <c r="M647" t="b">
        <f t="shared" si="22"/>
        <v>1</v>
      </c>
    </row>
    <row r="648" spans="2:13" x14ac:dyDescent="0.25">
      <c r="B648" t="s">
        <v>132</v>
      </c>
      <c r="C648" t="s">
        <v>261</v>
      </c>
      <c r="D648" t="str">
        <f t="shared" si="23"/>
        <v>UnrestrainedBeamW36x256</v>
      </c>
      <c r="E648">
        <v>108</v>
      </c>
      <c r="F648">
        <v>2.37</v>
      </c>
      <c r="G648">
        <v>9</v>
      </c>
      <c r="H648" t="s">
        <v>132</v>
      </c>
      <c r="I648">
        <v>3</v>
      </c>
      <c r="K648" t="s">
        <v>262</v>
      </c>
      <c r="L648">
        <v>2.37</v>
      </c>
      <c r="M648" t="b">
        <f t="shared" ref="M648:M711" si="24">EXACT(F648,L648)</f>
        <v>1</v>
      </c>
    </row>
    <row r="649" spans="2:13" x14ac:dyDescent="0.25">
      <c r="B649" t="s">
        <v>132</v>
      </c>
      <c r="C649" t="s">
        <v>263</v>
      </c>
      <c r="D649" t="str">
        <f t="shared" si="23"/>
        <v>UnrestrainedBeamW36x232</v>
      </c>
      <c r="E649">
        <v>108</v>
      </c>
      <c r="F649">
        <v>2.15</v>
      </c>
      <c r="G649">
        <v>9</v>
      </c>
      <c r="H649" t="s">
        <v>132</v>
      </c>
      <c r="I649">
        <v>3</v>
      </c>
      <c r="K649" t="s">
        <v>264</v>
      </c>
      <c r="L649">
        <v>2.15</v>
      </c>
      <c r="M649" t="b">
        <f t="shared" si="24"/>
        <v>1</v>
      </c>
    </row>
    <row r="650" spans="2:13" x14ac:dyDescent="0.25">
      <c r="B650" t="s">
        <v>132</v>
      </c>
      <c r="C650" t="s">
        <v>265</v>
      </c>
      <c r="D650" t="str">
        <f t="shared" si="23"/>
        <v>UnrestrainedBeamW36x210</v>
      </c>
      <c r="E650">
        <v>107</v>
      </c>
      <c r="F650">
        <v>1.96</v>
      </c>
      <c r="G650">
        <v>8.92</v>
      </c>
      <c r="H650" t="s">
        <v>132</v>
      </c>
      <c r="I650">
        <v>3</v>
      </c>
      <c r="K650" t="s">
        <v>266</v>
      </c>
      <c r="L650">
        <v>1.96</v>
      </c>
      <c r="M650" t="b">
        <f t="shared" si="24"/>
        <v>1</v>
      </c>
    </row>
    <row r="651" spans="2:13" x14ac:dyDescent="0.25">
      <c r="B651" t="s">
        <v>132</v>
      </c>
      <c r="C651" t="s">
        <v>267</v>
      </c>
      <c r="D651" t="str">
        <f t="shared" si="23"/>
        <v>UnrestrainedBeamW36x194</v>
      </c>
      <c r="E651">
        <v>107</v>
      </c>
      <c r="F651">
        <v>1.81</v>
      </c>
      <c r="G651">
        <v>8.92</v>
      </c>
      <c r="H651" t="s">
        <v>132</v>
      </c>
      <c r="I651">
        <v>3</v>
      </c>
      <c r="K651" t="s">
        <v>268</v>
      </c>
      <c r="L651">
        <v>1.81</v>
      </c>
      <c r="M651" t="b">
        <f t="shared" si="24"/>
        <v>1</v>
      </c>
    </row>
    <row r="652" spans="2:13" x14ac:dyDescent="0.25">
      <c r="B652" t="s">
        <v>132</v>
      </c>
      <c r="C652" t="s">
        <v>269</v>
      </c>
      <c r="D652" t="str">
        <f t="shared" si="23"/>
        <v>UnrestrainedBeamW36x182</v>
      </c>
      <c r="E652">
        <v>106</v>
      </c>
      <c r="F652">
        <v>1.72</v>
      </c>
      <c r="G652">
        <v>8.83</v>
      </c>
      <c r="H652" t="s">
        <v>132</v>
      </c>
      <c r="I652">
        <v>3</v>
      </c>
      <c r="K652" t="s">
        <v>270</v>
      </c>
      <c r="L652">
        <v>1.72</v>
      </c>
      <c r="M652" t="b">
        <f t="shared" si="24"/>
        <v>1</v>
      </c>
    </row>
    <row r="653" spans="2:13" x14ac:dyDescent="0.25">
      <c r="B653" t="s">
        <v>132</v>
      </c>
      <c r="C653" t="s">
        <v>271</v>
      </c>
      <c r="D653" t="str">
        <f t="shared" si="23"/>
        <v>UnrestrainedBeamW36x170</v>
      </c>
      <c r="E653">
        <v>106</v>
      </c>
      <c r="F653">
        <v>1.6</v>
      </c>
      <c r="G653">
        <v>8.83</v>
      </c>
      <c r="H653" t="s">
        <v>132</v>
      </c>
      <c r="I653">
        <v>3</v>
      </c>
      <c r="K653" t="s">
        <v>272</v>
      </c>
      <c r="L653">
        <v>1.6</v>
      </c>
      <c r="M653" t="b">
        <f t="shared" si="24"/>
        <v>1</v>
      </c>
    </row>
    <row r="654" spans="2:13" x14ac:dyDescent="0.25">
      <c r="B654" t="s">
        <v>132</v>
      </c>
      <c r="C654" t="s">
        <v>273</v>
      </c>
      <c r="D654" t="str">
        <f t="shared" si="23"/>
        <v>UnrestrainedBeamW36x160</v>
      </c>
      <c r="E654">
        <v>106</v>
      </c>
      <c r="F654">
        <v>1.51</v>
      </c>
      <c r="G654">
        <v>8.83</v>
      </c>
      <c r="H654" t="s">
        <v>132</v>
      </c>
      <c r="I654">
        <v>3</v>
      </c>
      <c r="K654" t="s">
        <v>274</v>
      </c>
      <c r="L654">
        <v>1.51</v>
      </c>
      <c r="M654" t="b">
        <f t="shared" si="24"/>
        <v>1</v>
      </c>
    </row>
    <row r="655" spans="2:13" x14ac:dyDescent="0.25">
      <c r="B655" t="s">
        <v>132</v>
      </c>
      <c r="C655" t="s">
        <v>275</v>
      </c>
      <c r="D655" t="str">
        <f t="shared" si="23"/>
        <v>UnrestrainedBeamW36x150</v>
      </c>
      <c r="E655">
        <v>105</v>
      </c>
      <c r="F655">
        <v>1.43</v>
      </c>
      <c r="G655">
        <v>8.75</v>
      </c>
      <c r="H655" t="s">
        <v>132</v>
      </c>
      <c r="I655">
        <v>3</v>
      </c>
      <c r="K655" t="s">
        <v>276</v>
      </c>
      <c r="L655">
        <v>1.43</v>
      </c>
      <c r="M655" t="b">
        <f t="shared" si="24"/>
        <v>1</v>
      </c>
    </row>
    <row r="656" spans="2:13" x14ac:dyDescent="0.25">
      <c r="B656" t="s">
        <v>132</v>
      </c>
      <c r="C656" t="s">
        <v>277</v>
      </c>
      <c r="D656" t="str">
        <f t="shared" si="23"/>
        <v>UnrestrainedBeamW36x135</v>
      </c>
      <c r="E656">
        <v>105</v>
      </c>
      <c r="F656">
        <v>1.29</v>
      </c>
      <c r="G656">
        <v>8.75</v>
      </c>
      <c r="H656" t="s">
        <v>132</v>
      </c>
      <c r="I656">
        <v>3</v>
      </c>
      <c r="K656" t="s">
        <v>278</v>
      </c>
      <c r="L656">
        <v>1.29</v>
      </c>
      <c r="M656" t="b">
        <f t="shared" si="24"/>
        <v>1</v>
      </c>
    </row>
    <row r="657" spans="2:13" x14ac:dyDescent="0.25">
      <c r="B657" t="s">
        <v>132</v>
      </c>
      <c r="C657" t="s">
        <v>279</v>
      </c>
      <c r="D657" t="str">
        <f t="shared" si="23"/>
        <v>UnrestrainedBeamW33x387</v>
      </c>
      <c r="E657">
        <v>117</v>
      </c>
      <c r="F657">
        <v>3.31</v>
      </c>
      <c r="G657">
        <v>9.75</v>
      </c>
      <c r="H657" t="s">
        <v>132</v>
      </c>
      <c r="I657">
        <v>3</v>
      </c>
      <c r="K657" t="s">
        <v>280</v>
      </c>
      <c r="L657">
        <v>3.31</v>
      </c>
      <c r="M657" t="b">
        <f t="shared" si="24"/>
        <v>1</v>
      </c>
    </row>
    <row r="658" spans="2:13" x14ac:dyDescent="0.25">
      <c r="B658" t="s">
        <v>132</v>
      </c>
      <c r="C658" t="s">
        <v>281</v>
      </c>
      <c r="D658" t="str">
        <f t="shared" si="23"/>
        <v>UnrestrainedBeamW33x354</v>
      </c>
      <c r="E658">
        <v>116</v>
      </c>
      <c r="F658">
        <v>3.05</v>
      </c>
      <c r="G658">
        <v>9.67</v>
      </c>
      <c r="H658" t="s">
        <v>132</v>
      </c>
      <c r="I658">
        <v>3</v>
      </c>
      <c r="K658" t="s">
        <v>282</v>
      </c>
      <c r="L658">
        <v>3.05</v>
      </c>
      <c r="M658" t="b">
        <f t="shared" si="24"/>
        <v>1</v>
      </c>
    </row>
    <row r="659" spans="2:13" x14ac:dyDescent="0.25">
      <c r="B659" t="s">
        <v>132</v>
      </c>
      <c r="C659" t="s">
        <v>283</v>
      </c>
      <c r="D659" t="str">
        <f t="shared" si="23"/>
        <v>UnrestrainedBeamW33x318</v>
      </c>
      <c r="E659">
        <v>115</v>
      </c>
      <c r="F659">
        <v>2.77</v>
      </c>
      <c r="G659">
        <v>9.58</v>
      </c>
      <c r="H659" t="s">
        <v>132</v>
      </c>
      <c r="I659">
        <v>3</v>
      </c>
      <c r="K659" t="s">
        <v>284</v>
      </c>
      <c r="L659">
        <v>2.77</v>
      </c>
      <c r="M659" t="b">
        <f t="shared" si="24"/>
        <v>1</v>
      </c>
    </row>
    <row r="660" spans="2:13" x14ac:dyDescent="0.25">
      <c r="B660" t="s">
        <v>132</v>
      </c>
      <c r="C660" t="s">
        <v>285</v>
      </c>
      <c r="D660" t="str">
        <f t="shared" si="23"/>
        <v>UnrestrainedBeamW33x291</v>
      </c>
      <c r="E660">
        <v>114</v>
      </c>
      <c r="F660">
        <v>2.5499999999999998</v>
      </c>
      <c r="G660">
        <v>9.5</v>
      </c>
      <c r="H660" t="s">
        <v>132</v>
      </c>
      <c r="I660">
        <v>3</v>
      </c>
      <c r="K660" t="s">
        <v>286</v>
      </c>
      <c r="L660">
        <v>2.5499999999999998</v>
      </c>
      <c r="M660" t="b">
        <f t="shared" si="24"/>
        <v>1</v>
      </c>
    </row>
    <row r="661" spans="2:13" x14ac:dyDescent="0.25">
      <c r="B661" t="s">
        <v>132</v>
      </c>
      <c r="C661" t="s">
        <v>287</v>
      </c>
      <c r="D661" t="str">
        <f t="shared" si="23"/>
        <v>UnrestrainedBeamW33x263</v>
      </c>
      <c r="E661">
        <v>113</v>
      </c>
      <c r="F661">
        <v>2.33</v>
      </c>
      <c r="G661">
        <v>9.42</v>
      </c>
      <c r="H661" t="s">
        <v>132</v>
      </c>
      <c r="I661">
        <v>3</v>
      </c>
      <c r="K661" t="s">
        <v>288</v>
      </c>
      <c r="L661">
        <v>2.33</v>
      </c>
      <c r="M661" t="b">
        <f t="shared" si="24"/>
        <v>1</v>
      </c>
    </row>
    <row r="662" spans="2:13" x14ac:dyDescent="0.25">
      <c r="B662" t="s">
        <v>132</v>
      </c>
      <c r="C662" t="s">
        <v>289</v>
      </c>
      <c r="D662" t="str">
        <f t="shared" si="23"/>
        <v>UnrestrainedBeamW33x241</v>
      </c>
      <c r="E662">
        <v>113</v>
      </c>
      <c r="F662">
        <v>2.13</v>
      </c>
      <c r="G662">
        <v>9.42</v>
      </c>
      <c r="H662" t="s">
        <v>132</v>
      </c>
      <c r="I662">
        <v>3</v>
      </c>
      <c r="K662" t="s">
        <v>290</v>
      </c>
      <c r="L662">
        <v>2.13</v>
      </c>
      <c r="M662" t="b">
        <f t="shared" si="24"/>
        <v>1</v>
      </c>
    </row>
    <row r="663" spans="2:13" x14ac:dyDescent="0.25">
      <c r="B663" t="s">
        <v>132</v>
      </c>
      <c r="C663" t="s">
        <v>291</v>
      </c>
      <c r="D663" t="str">
        <f t="shared" si="23"/>
        <v>UnrestrainedBeamW33x221</v>
      </c>
      <c r="E663">
        <v>112</v>
      </c>
      <c r="F663">
        <v>1.97</v>
      </c>
      <c r="G663">
        <v>9.33</v>
      </c>
      <c r="H663" t="s">
        <v>132</v>
      </c>
      <c r="I663">
        <v>3</v>
      </c>
      <c r="K663" t="s">
        <v>292</v>
      </c>
      <c r="L663">
        <v>1.97</v>
      </c>
      <c r="M663" t="b">
        <f t="shared" si="24"/>
        <v>1</v>
      </c>
    </row>
    <row r="664" spans="2:13" x14ac:dyDescent="0.25">
      <c r="B664" t="s">
        <v>132</v>
      </c>
      <c r="C664" t="s">
        <v>293</v>
      </c>
      <c r="D664" t="str">
        <f t="shared" si="23"/>
        <v>UnrestrainedBeamW33x201</v>
      </c>
      <c r="E664">
        <v>112</v>
      </c>
      <c r="F664">
        <v>1.79</v>
      </c>
      <c r="G664">
        <v>9.33</v>
      </c>
      <c r="H664" t="s">
        <v>132</v>
      </c>
      <c r="I664">
        <v>3</v>
      </c>
      <c r="K664" t="s">
        <v>294</v>
      </c>
      <c r="L664">
        <v>1.79</v>
      </c>
      <c r="M664" t="b">
        <f t="shared" si="24"/>
        <v>1</v>
      </c>
    </row>
    <row r="665" spans="2:13" x14ac:dyDescent="0.25">
      <c r="B665" t="s">
        <v>132</v>
      </c>
      <c r="C665" t="s">
        <v>295</v>
      </c>
      <c r="D665" t="str">
        <f t="shared" si="23"/>
        <v>UnrestrainedBeamW33x169</v>
      </c>
      <c r="E665">
        <v>99.6</v>
      </c>
      <c r="F665">
        <v>1.7</v>
      </c>
      <c r="G665">
        <v>8.3000000000000007</v>
      </c>
      <c r="H665" t="s">
        <v>132</v>
      </c>
      <c r="I665">
        <v>3</v>
      </c>
      <c r="K665" t="s">
        <v>296</v>
      </c>
      <c r="L665">
        <v>1.7</v>
      </c>
      <c r="M665" t="b">
        <f t="shared" si="24"/>
        <v>1</v>
      </c>
    </row>
    <row r="666" spans="2:13" x14ac:dyDescent="0.25">
      <c r="B666" t="s">
        <v>132</v>
      </c>
      <c r="C666" t="s">
        <v>297</v>
      </c>
      <c r="D666" t="str">
        <f t="shared" si="23"/>
        <v>UnrestrainedBeamW33x152</v>
      </c>
      <c r="E666">
        <v>99.3</v>
      </c>
      <c r="F666">
        <v>1.53</v>
      </c>
      <c r="G666">
        <v>8.2799999999999994</v>
      </c>
      <c r="H666" t="s">
        <v>132</v>
      </c>
      <c r="I666">
        <v>3</v>
      </c>
      <c r="K666" t="s">
        <v>298</v>
      </c>
      <c r="L666">
        <v>1.53</v>
      </c>
      <c r="M666" t="b">
        <f t="shared" si="24"/>
        <v>1</v>
      </c>
    </row>
    <row r="667" spans="2:13" x14ac:dyDescent="0.25">
      <c r="B667" t="s">
        <v>132</v>
      </c>
      <c r="C667" t="s">
        <v>299</v>
      </c>
      <c r="D667" t="str">
        <f t="shared" si="23"/>
        <v>UnrestrainedBeamW33x141</v>
      </c>
      <c r="E667">
        <v>98.4</v>
      </c>
      <c r="F667">
        <v>1.43</v>
      </c>
      <c r="G667">
        <v>8.1999999999999993</v>
      </c>
      <c r="H667" t="s">
        <v>132</v>
      </c>
      <c r="I667">
        <v>3</v>
      </c>
      <c r="K667" t="s">
        <v>300</v>
      </c>
      <c r="L667">
        <v>1.43</v>
      </c>
      <c r="M667" t="b">
        <f t="shared" si="24"/>
        <v>1</v>
      </c>
    </row>
    <row r="668" spans="2:13" x14ac:dyDescent="0.25">
      <c r="B668" t="s">
        <v>132</v>
      </c>
      <c r="C668" t="s">
        <v>301</v>
      </c>
      <c r="D668" t="str">
        <f t="shared" si="23"/>
        <v>UnrestrainedBeamW33x130</v>
      </c>
      <c r="E668">
        <v>98.3</v>
      </c>
      <c r="F668">
        <v>1.32</v>
      </c>
      <c r="G668">
        <v>8.19</v>
      </c>
      <c r="H668" t="s">
        <v>132</v>
      </c>
      <c r="I668">
        <v>3</v>
      </c>
      <c r="K668" t="s">
        <v>302</v>
      </c>
      <c r="L668">
        <v>1.32</v>
      </c>
      <c r="M668" t="b">
        <f t="shared" si="24"/>
        <v>1</v>
      </c>
    </row>
    <row r="669" spans="2:13" x14ac:dyDescent="0.25">
      <c r="B669" t="s">
        <v>132</v>
      </c>
      <c r="C669" t="s">
        <v>303</v>
      </c>
      <c r="D669" t="str">
        <f t="shared" si="23"/>
        <v>UnrestrainedBeamW33x118</v>
      </c>
      <c r="E669">
        <v>97.8</v>
      </c>
      <c r="F669">
        <v>1.21</v>
      </c>
      <c r="G669">
        <v>8.15</v>
      </c>
      <c r="H669" t="s">
        <v>132</v>
      </c>
      <c r="I669">
        <v>3</v>
      </c>
      <c r="K669" t="s">
        <v>304</v>
      </c>
      <c r="L669">
        <v>1.21</v>
      </c>
      <c r="M669" t="b">
        <f t="shared" si="24"/>
        <v>1</v>
      </c>
    </row>
    <row r="670" spans="2:13" x14ac:dyDescent="0.25">
      <c r="B670" t="s">
        <v>132</v>
      </c>
      <c r="C670" t="s">
        <v>305</v>
      </c>
      <c r="D670" t="str">
        <f t="shared" si="23"/>
        <v>UnrestrainedBeamW30x391</v>
      </c>
      <c r="E670">
        <v>109</v>
      </c>
      <c r="F670">
        <v>3.59</v>
      </c>
      <c r="G670">
        <v>9.08</v>
      </c>
      <c r="H670" t="s">
        <v>132</v>
      </c>
      <c r="I670">
        <v>3</v>
      </c>
      <c r="K670" t="s">
        <v>306</v>
      </c>
      <c r="L670">
        <v>3.59</v>
      </c>
      <c r="M670" t="b">
        <f t="shared" si="24"/>
        <v>1</v>
      </c>
    </row>
    <row r="671" spans="2:13" x14ac:dyDescent="0.25">
      <c r="B671" t="s">
        <v>132</v>
      </c>
      <c r="C671" t="s">
        <v>307</v>
      </c>
      <c r="D671" t="str">
        <f t="shared" si="23"/>
        <v>UnrestrainedBeamW30x357</v>
      </c>
      <c r="E671">
        <v>108</v>
      </c>
      <c r="F671">
        <v>3.31</v>
      </c>
      <c r="G671">
        <v>9</v>
      </c>
      <c r="H671" t="s">
        <v>132</v>
      </c>
      <c r="I671">
        <v>3</v>
      </c>
      <c r="K671" t="s">
        <v>308</v>
      </c>
      <c r="L671">
        <v>3.31</v>
      </c>
      <c r="M671" t="b">
        <f t="shared" si="24"/>
        <v>1</v>
      </c>
    </row>
    <row r="672" spans="2:13" x14ac:dyDescent="0.25">
      <c r="B672" t="s">
        <v>132</v>
      </c>
      <c r="C672" t="s">
        <v>309</v>
      </c>
      <c r="D672" t="str">
        <f t="shared" si="23"/>
        <v>UnrestrainedBeamW30x326</v>
      </c>
      <c r="E672">
        <v>107</v>
      </c>
      <c r="F672">
        <v>3.05</v>
      </c>
      <c r="G672">
        <v>8.92</v>
      </c>
      <c r="H672" t="s">
        <v>132</v>
      </c>
      <c r="I672">
        <v>3</v>
      </c>
      <c r="K672" t="s">
        <v>310</v>
      </c>
      <c r="L672">
        <v>3.05</v>
      </c>
      <c r="M672" t="b">
        <f t="shared" si="24"/>
        <v>1</v>
      </c>
    </row>
    <row r="673" spans="2:13" x14ac:dyDescent="0.25">
      <c r="B673" t="s">
        <v>132</v>
      </c>
      <c r="C673" t="s">
        <v>311</v>
      </c>
      <c r="D673" t="str">
        <f t="shared" si="23"/>
        <v>UnrestrainedBeamW30x292</v>
      </c>
      <c r="E673">
        <v>107</v>
      </c>
      <c r="F673">
        <v>2.73</v>
      </c>
      <c r="G673">
        <v>8.92</v>
      </c>
      <c r="H673" t="s">
        <v>132</v>
      </c>
      <c r="I673">
        <v>3</v>
      </c>
      <c r="K673" t="s">
        <v>312</v>
      </c>
      <c r="L673">
        <v>2.73</v>
      </c>
      <c r="M673" t="b">
        <f t="shared" si="24"/>
        <v>1</v>
      </c>
    </row>
    <row r="674" spans="2:13" x14ac:dyDescent="0.25">
      <c r="B674" t="s">
        <v>132</v>
      </c>
      <c r="C674" t="s">
        <v>313</v>
      </c>
      <c r="D674" t="str">
        <f t="shared" si="23"/>
        <v>UnrestrainedBeamW30x261</v>
      </c>
      <c r="E674">
        <v>106</v>
      </c>
      <c r="F674">
        <v>2.46</v>
      </c>
      <c r="G674">
        <v>8.83</v>
      </c>
      <c r="H674" t="s">
        <v>132</v>
      </c>
      <c r="I674">
        <v>3</v>
      </c>
      <c r="K674" t="s">
        <v>314</v>
      </c>
      <c r="L674">
        <v>2.46</v>
      </c>
      <c r="M674" t="b">
        <f t="shared" si="24"/>
        <v>1</v>
      </c>
    </row>
    <row r="675" spans="2:13" x14ac:dyDescent="0.25">
      <c r="B675" t="s">
        <v>132</v>
      </c>
      <c r="C675" t="s">
        <v>315</v>
      </c>
      <c r="D675" t="str">
        <f t="shared" ref="D675:D738" si="25">SUBSTITUTE(B675&amp;C675," ","")</f>
        <v>UnrestrainedBeamW30x235</v>
      </c>
      <c r="E675">
        <v>105</v>
      </c>
      <c r="F675">
        <v>2.2400000000000002</v>
      </c>
      <c r="G675">
        <v>8.75</v>
      </c>
      <c r="H675" t="s">
        <v>132</v>
      </c>
      <c r="I675">
        <v>3</v>
      </c>
      <c r="K675" t="s">
        <v>229</v>
      </c>
      <c r="L675">
        <v>2.2400000000000002</v>
      </c>
      <c r="M675" t="b">
        <f t="shared" si="24"/>
        <v>1</v>
      </c>
    </row>
    <row r="676" spans="2:13" x14ac:dyDescent="0.25">
      <c r="B676" t="s">
        <v>132</v>
      </c>
      <c r="C676" t="s">
        <v>316</v>
      </c>
      <c r="D676" t="str">
        <f t="shared" si="25"/>
        <v>UnrestrainedBeamW30x211</v>
      </c>
      <c r="E676">
        <v>105</v>
      </c>
      <c r="F676">
        <v>2.0099999999999998</v>
      </c>
      <c r="G676">
        <v>8.75</v>
      </c>
      <c r="H676" t="s">
        <v>132</v>
      </c>
      <c r="I676">
        <v>3</v>
      </c>
      <c r="K676" t="s">
        <v>231</v>
      </c>
      <c r="L676">
        <v>2.0099999999999998</v>
      </c>
      <c r="M676" t="b">
        <f t="shared" si="24"/>
        <v>1</v>
      </c>
    </row>
    <row r="677" spans="2:13" x14ac:dyDescent="0.25">
      <c r="B677" t="s">
        <v>132</v>
      </c>
      <c r="C677" t="s">
        <v>317</v>
      </c>
      <c r="D677" t="str">
        <f t="shared" si="25"/>
        <v>UnrestrainedBeamW30x191</v>
      </c>
      <c r="E677">
        <v>103</v>
      </c>
      <c r="F677">
        <v>1.85</v>
      </c>
      <c r="G677">
        <v>8.58</v>
      </c>
      <c r="H677" t="s">
        <v>132</v>
      </c>
      <c r="I677">
        <v>3</v>
      </c>
      <c r="K677" t="s">
        <v>318</v>
      </c>
      <c r="L677">
        <v>1.85</v>
      </c>
      <c r="M677" t="b">
        <f t="shared" si="24"/>
        <v>1</v>
      </c>
    </row>
    <row r="678" spans="2:13" x14ac:dyDescent="0.25">
      <c r="B678" t="s">
        <v>132</v>
      </c>
      <c r="C678" t="s">
        <v>319</v>
      </c>
      <c r="D678" t="str">
        <f t="shared" si="25"/>
        <v>UnrestrainedBeamW30x173</v>
      </c>
      <c r="E678">
        <v>104</v>
      </c>
      <c r="F678">
        <v>1.66</v>
      </c>
      <c r="G678">
        <v>8.67</v>
      </c>
      <c r="H678" t="s">
        <v>132</v>
      </c>
      <c r="I678">
        <v>3</v>
      </c>
      <c r="K678" t="s">
        <v>320</v>
      </c>
      <c r="L678">
        <v>1.66</v>
      </c>
      <c r="M678" t="b">
        <f t="shared" si="24"/>
        <v>1</v>
      </c>
    </row>
    <row r="679" spans="2:13" x14ac:dyDescent="0.25">
      <c r="B679" t="s">
        <v>132</v>
      </c>
      <c r="C679" t="s">
        <v>321</v>
      </c>
      <c r="D679" t="str">
        <f t="shared" si="25"/>
        <v>UnrestrainedBeamW30x148</v>
      </c>
      <c r="E679">
        <v>90.3</v>
      </c>
      <c r="F679">
        <v>1.64</v>
      </c>
      <c r="G679">
        <v>7.53</v>
      </c>
      <c r="H679" t="s">
        <v>132</v>
      </c>
      <c r="I679">
        <v>3</v>
      </c>
      <c r="K679" t="s">
        <v>322</v>
      </c>
      <c r="L679">
        <v>1.64</v>
      </c>
      <c r="M679" t="b">
        <f t="shared" si="24"/>
        <v>1</v>
      </c>
    </row>
    <row r="680" spans="2:13" x14ac:dyDescent="0.25">
      <c r="B680" t="s">
        <v>132</v>
      </c>
      <c r="C680" t="s">
        <v>323</v>
      </c>
      <c r="D680" t="str">
        <f t="shared" si="25"/>
        <v>UnrestrainedBeamW30x132</v>
      </c>
      <c r="E680">
        <v>89.5</v>
      </c>
      <c r="F680">
        <v>1.47</v>
      </c>
      <c r="G680">
        <v>7.46</v>
      </c>
      <c r="H680" t="s">
        <v>132</v>
      </c>
      <c r="I680">
        <v>3</v>
      </c>
      <c r="K680" t="s">
        <v>324</v>
      </c>
      <c r="L680">
        <v>1.47</v>
      </c>
      <c r="M680" t="b">
        <f t="shared" si="24"/>
        <v>1</v>
      </c>
    </row>
    <row r="681" spans="2:13" x14ac:dyDescent="0.25">
      <c r="B681" t="s">
        <v>132</v>
      </c>
      <c r="C681" t="s">
        <v>325</v>
      </c>
      <c r="D681" t="str">
        <f t="shared" si="25"/>
        <v>UnrestrainedBeamW30x124</v>
      </c>
      <c r="E681">
        <v>89.3</v>
      </c>
      <c r="F681">
        <v>1.39</v>
      </c>
      <c r="G681">
        <v>7.44</v>
      </c>
      <c r="H681" t="s">
        <v>132</v>
      </c>
      <c r="I681">
        <v>3</v>
      </c>
      <c r="K681" t="s">
        <v>326</v>
      </c>
      <c r="L681">
        <v>1.39</v>
      </c>
      <c r="M681" t="b">
        <f t="shared" si="24"/>
        <v>1</v>
      </c>
    </row>
    <row r="682" spans="2:13" x14ac:dyDescent="0.25">
      <c r="B682" t="s">
        <v>132</v>
      </c>
      <c r="C682" t="s">
        <v>327</v>
      </c>
      <c r="D682" t="str">
        <f t="shared" si="25"/>
        <v>UnrestrainedBeamW30x116</v>
      </c>
      <c r="E682">
        <v>89.1</v>
      </c>
      <c r="F682">
        <v>1.3</v>
      </c>
      <c r="G682">
        <v>7.43</v>
      </c>
      <c r="H682" t="s">
        <v>132</v>
      </c>
      <c r="I682">
        <v>3</v>
      </c>
      <c r="K682" t="s">
        <v>328</v>
      </c>
      <c r="L682">
        <v>1.3</v>
      </c>
      <c r="M682" t="b">
        <f t="shared" si="24"/>
        <v>1</v>
      </c>
    </row>
    <row r="683" spans="2:13" x14ac:dyDescent="0.25">
      <c r="B683" t="s">
        <v>132</v>
      </c>
      <c r="C683" t="s">
        <v>329</v>
      </c>
      <c r="D683" t="str">
        <f t="shared" si="25"/>
        <v>UnrestrainedBeamW30x108</v>
      </c>
      <c r="E683">
        <v>88.9</v>
      </c>
      <c r="F683">
        <v>1.21</v>
      </c>
      <c r="G683">
        <v>7.41</v>
      </c>
      <c r="H683" t="s">
        <v>132</v>
      </c>
      <c r="I683">
        <v>3</v>
      </c>
      <c r="K683" t="s">
        <v>330</v>
      </c>
      <c r="L683">
        <v>1.21</v>
      </c>
      <c r="M683" t="b">
        <f t="shared" si="24"/>
        <v>1</v>
      </c>
    </row>
    <row r="684" spans="2:13" x14ac:dyDescent="0.25">
      <c r="B684" t="s">
        <v>132</v>
      </c>
      <c r="C684" t="s">
        <v>331</v>
      </c>
      <c r="D684" t="str">
        <f t="shared" si="25"/>
        <v>UnrestrainedBeamW30x99</v>
      </c>
      <c r="E684">
        <v>88.5</v>
      </c>
      <c r="F684">
        <v>1.1200000000000001</v>
      </c>
      <c r="G684">
        <v>7.38</v>
      </c>
      <c r="H684" t="s">
        <v>132</v>
      </c>
      <c r="I684">
        <v>3</v>
      </c>
      <c r="K684" t="s">
        <v>332</v>
      </c>
      <c r="L684">
        <v>1.1200000000000001</v>
      </c>
      <c r="M684" t="b">
        <f t="shared" si="24"/>
        <v>1</v>
      </c>
    </row>
    <row r="685" spans="2:13" x14ac:dyDescent="0.25">
      <c r="B685" t="s">
        <v>132</v>
      </c>
      <c r="C685" t="s">
        <v>333</v>
      </c>
      <c r="D685" t="str">
        <f t="shared" si="25"/>
        <v>UnrestrainedBeamW30x90</v>
      </c>
      <c r="E685">
        <v>88</v>
      </c>
      <c r="F685">
        <v>1.02</v>
      </c>
      <c r="G685">
        <v>7.33</v>
      </c>
      <c r="H685" t="s">
        <v>132</v>
      </c>
      <c r="I685">
        <v>3</v>
      </c>
      <c r="K685" t="s">
        <v>334</v>
      </c>
      <c r="L685">
        <v>1.02</v>
      </c>
      <c r="M685" t="b">
        <f t="shared" si="24"/>
        <v>1</v>
      </c>
    </row>
    <row r="686" spans="2:13" x14ac:dyDescent="0.25">
      <c r="B686" t="s">
        <v>132</v>
      </c>
      <c r="C686" t="s">
        <v>335</v>
      </c>
      <c r="D686" t="str">
        <f t="shared" si="25"/>
        <v>UnrestrainedBeamW27x539</v>
      </c>
      <c r="E686">
        <v>106</v>
      </c>
      <c r="F686">
        <v>5.08</v>
      </c>
      <c r="G686">
        <v>8.83</v>
      </c>
      <c r="H686" t="s">
        <v>132</v>
      </c>
      <c r="I686">
        <v>3</v>
      </c>
      <c r="K686" t="s">
        <v>336</v>
      </c>
      <c r="L686">
        <v>5.08</v>
      </c>
      <c r="M686" t="b">
        <f t="shared" si="24"/>
        <v>1</v>
      </c>
    </row>
    <row r="687" spans="2:13" x14ac:dyDescent="0.25">
      <c r="B687" t="s">
        <v>132</v>
      </c>
      <c r="C687" t="s">
        <v>337</v>
      </c>
      <c r="D687" t="str">
        <f t="shared" si="25"/>
        <v>UnrestrainedBeamW27x368</v>
      </c>
      <c r="E687">
        <v>101</v>
      </c>
      <c r="F687">
        <v>3.64</v>
      </c>
      <c r="G687">
        <v>8.42</v>
      </c>
      <c r="H687" t="s">
        <v>132</v>
      </c>
      <c r="I687">
        <v>3</v>
      </c>
      <c r="K687" t="s">
        <v>338</v>
      </c>
      <c r="L687">
        <v>3.64</v>
      </c>
      <c r="M687" t="b">
        <f t="shared" si="24"/>
        <v>1</v>
      </c>
    </row>
    <row r="688" spans="2:13" x14ac:dyDescent="0.25">
      <c r="B688" t="s">
        <v>132</v>
      </c>
      <c r="C688" t="s">
        <v>339</v>
      </c>
      <c r="D688" t="str">
        <f t="shared" si="25"/>
        <v>UnrestrainedBeamW27x336</v>
      </c>
      <c r="E688">
        <v>100</v>
      </c>
      <c r="F688">
        <v>3.36</v>
      </c>
      <c r="G688">
        <v>8.33</v>
      </c>
      <c r="H688" t="s">
        <v>132</v>
      </c>
      <c r="I688">
        <v>3</v>
      </c>
      <c r="K688" t="s">
        <v>340</v>
      </c>
      <c r="L688">
        <v>3.36</v>
      </c>
      <c r="M688" t="b">
        <f t="shared" si="24"/>
        <v>1</v>
      </c>
    </row>
    <row r="689" spans="2:13" x14ac:dyDescent="0.25">
      <c r="B689" t="s">
        <v>132</v>
      </c>
      <c r="C689" t="s">
        <v>341</v>
      </c>
      <c r="D689" t="str">
        <f t="shared" si="25"/>
        <v>UnrestrainedBeamW27x307</v>
      </c>
      <c r="E689">
        <v>98.8</v>
      </c>
      <c r="F689">
        <v>3.11</v>
      </c>
      <c r="G689">
        <v>8.23</v>
      </c>
      <c r="H689" t="s">
        <v>132</v>
      </c>
      <c r="I689">
        <v>3</v>
      </c>
      <c r="K689" t="s">
        <v>342</v>
      </c>
      <c r="L689">
        <v>3.11</v>
      </c>
      <c r="M689" t="b">
        <f t="shared" si="24"/>
        <v>1</v>
      </c>
    </row>
    <row r="690" spans="2:13" x14ac:dyDescent="0.25">
      <c r="B690" t="s">
        <v>132</v>
      </c>
      <c r="C690" t="s">
        <v>343</v>
      </c>
      <c r="D690" t="str">
        <f t="shared" si="25"/>
        <v>UnrestrainedBeamW27x281</v>
      </c>
      <c r="E690">
        <v>98.2</v>
      </c>
      <c r="F690">
        <v>2.86</v>
      </c>
      <c r="G690">
        <v>8.18</v>
      </c>
      <c r="H690" t="s">
        <v>132</v>
      </c>
      <c r="I690">
        <v>3</v>
      </c>
      <c r="K690" t="s">
        <v>344</v>
      </c>
      <c r="L690">
        <v>2.86</v>
      </c>
      <c r="M690" t="b">
        <f t="shared" si="24"/>
        <v>1</v>
      </c>
    </row>
    <row r="691" spans="2:13" x14ac:dyDescent="0.25">
      <c r="B691" t="s">
        <v>132</v>
      </c>
      <c r="C691" t="s">
        <v>345</v>
      </c>
      <c r="D691" t="str">
        <f t="shared" si="25"/>
        <v>UnrestrainedBeamW27x258</v>
      </c>
      <c r="E691">
        <v>97.7</v>
      </c>
      <c r="F691">
        <v>2.64</v>
      </c>
      <c r="G691">
        <v>8.14</v>
      </c>
      <c r="H691" t="s">
        <v>132</v>
      </c>
      <c r="I691">
        <v>3</v>
      </c>
      <c r="K691" t="s">
        <v>346</v>
      </c>
      <c r="L691">
        <v>2.64</v>
      </c>
      <c r="M691" t="b">
        <f t="shared" si="24"/>
        <v>1</v>
      </c>
    </row>
    <row r="692" spans="2:13" x14ac:dyDescent="0.25">
      <c r="B692" t="s">
        <v>132</v>
      </c>
      <c r="C692" t="s">
        <v>347</v>
      </c>
      <c r="D692" t="str">
        <f t="shared" si="25"/>
        <v>UnrestrainedBeamW27x235</v>
      </c>
      <c r="E692">
        <v>96.6</v>
      </c>
      <c r="F692">
        <v>2.4300000000000002</v>
      </c>
      <c r="G692">
        <v>8.0500000000000007</v>
      </c>
      <c r="H692" t="s">
        <v>132</v>
      </c>
      <c r="I692">
        <v>3</v>
      </c>
      <c r="K692" t="s">
        <v>229</v>
      </c>
      <c r="L692">
        <v>2.4300000000000002</v>
      </c>
      <c r="M692" t="b">
        <f t="shared" si="24"/>
        <v>1</v>
      </c>
    </row>
    <row r="693" spans="2:13" x14ac:dyDescent="0.25">
      <c r="B693" t="s">
        <v>132</v>
      </c>
      <c r="C693" t="s">
        <v>348</v>
      </c>
      <c r="D693" t="str">
        <f t="shared" si="25"/>
        <v>UnrestrainedBeamW27x217</v>
      </c>
      <c r="E693">
        <v>96</v>
      </c>
      <c r="F693">
        <v>2.2599999999999998</v>
      </c>
      <c r="G693">
        <v>8</v>
      </c>
      <c r="H693" t="s">
        <v>132</v>
      </c>
      <c r="I693">
        <v>3</v>
      </c>
      <c r="K693" t="s">
        <v>349</v>
      </c>
      <c r="L693">
        <v>2.2599999999999998</v>
      </c>
      <c r="M693" t="b">
        <f t="shared" si="24"/>
        <v>1</v>
      </c>
    </row>
    <row r="694" spans="2:13" x14ac:dyDescent="0.25">
      <c r="B694" t="s">
        <v>132</v>
      </c>
      <c r="C694" t="s">
        <v>350</v>
      </c>
      <c r="D694" t="str">
        <f t="shared" si="25"/>
        <v>UnrestrainedBeamW27x194</v>
      </c>
      <c r="E694">
        <v>95.6</v>
      </c>
      <c r="F694">
        <v>2.0299999999999998</v>
      </c>
      <c r="G694">
        <v>7.97</v>
      </c>
      <c r="H694" t="s">
        <v>132</v>
      </c>
      <c r="I694">
        <v>3</v>
      </c>
      <c r="K694" t="s">
        <v>268</v>
      </c>
      <c r="L694">
        <v>2.0299999999999998</v>
      </c>
      <c r="M694" t="b">
        <f t="shared" si="24"/>
        <v>1</v>
      </c>
    </row>
    <row r="695" spans="2:13" x14ac:dyDescent="0.25">
      <c r="B695" t="s">
        <v>132</v>
      </c>
      <c r="C695" t="s">
        <v>351</v>
      </c>
      <c r="D695" t="str">
        <f t="shared" si="25"/>
        <v>UnrestrainedBeamW27x178</v>
      </c>
      <c r="E695">
        <v>95</v>
      </c>
      <c r="F695">
        <v>1.87</v>
      </c>
      <c r="G695">
        <v>7.92</v>
      </c>
      <c r="H695" t="s">
        <v>132</v>
      </c>
      <c r="I695">
        <v>3</v>
      </c>
      <c r="K695" t="s">
        <v>352</v>
      </c>
      <c r="L695">
        <v>1.87</v>
      </c>
      <c r="M695" t="b">
        <f t="shared" si="24"/>
        <v>1</v>
      </c>
    </row>
    <row r="696" spans="2:13" x14ac:dyDescent="0.25">
      <c r="B696" t="s">
        <v>132</v>
      </c>
      <c r="C696" t="s">
        <v>353</v>
      </c>
      <c r="D696" t="str">
        <f t="shared" si="25"/>
        <v>UnrestrainedBeamW27x161</v>
      </c>
      <c r="E696">
        <v>94.6</v>
      </c>
      <c r="F696">
        <v>1.7</v>
      </c>
      <c r="G696">
        <v>7.88</v>
      </c>
      <c r="H696" t="s">
        <v>132</v>
      </c>
      <c r="I696">
        <v>3</v>
      </c>
      <c r="K696" t="s">
        <v>354</v>
      </c>
      <c r="L696">
        <v>1.7</v>
      </c>
      <c r="M696" t="b">
        <f t="shared" si="24"/>
        <v>1</v>
      </c>
    </row>
    <row r="697" spans="2:13" x14ac:dyDescent="0.25">
      <c r="B697" t="s">
        <v>132</v>
      </c>
      <c r="C697" t="s">
        <v>355</v>
      </c>
      <c r="D697" t="str">
        <f t="shared" si="25"/>
        <v>UnrestrainedBeamW27x146</v>
      </c>
      <c r="E697">
        <v>94.3</v>
      </c>
      <c r="F697">
        <v>1.55</v>
      </c>
      <c r="G697">
        <v>7.86</v>
      </c>
      <c r="H697" t="s">
        <v>132</v>
      </c>
      <c r="I697">
        <v>3</v>
      </c>
      <c r="K697" t="s">
        <v>356</v>
      </c>
      <c r="L697">
        <v>1.55</v>
      </c>
      <c r="M697" t="b">
        <f t="shared" si="24"/>
        <v>1</v>
      </c>
    </row>
    <row r="698" spans="2:13" x14ac:dyDescent="0.25">
      <c r="B698" t="s">
        <v>132</v>
      </c>
      <c r="C698" t="s">
        <v>357</v>
      </c>
      <c r="D698" t="str">
        <f t="shared" si="25"/>
        <v>UnrestrainedBeamW27x129</v>
      </c>
      <c r="E698">
        <v>82.8</v>
      </c>
      <c r="F698">
        <v>1.56</v>
      </c>
      <c r="G698">
        <v>6.9</v>
      </c>
      <c r="H698" t="s">
        <v>132</v>
      </c>
      <c r="I698">
        <v>3</v>
      </c>
      <c r="K698" t="s">
        <v>358</v>
      </c>
      <c r="L698">
        <v>1.56</v>
      </c>
      <c r="M698" t="b">
        <f t="shared" si="24"/>
        <v>1</v>
      </c>
    </row>
    <row r="699" spans="2:13" x14ac:dyDescent="0.25">
      <c r="B699" t="s">
        <v>132</v>
      </c>
      <c r="C699" t="s">
        <v>359</v>
      </c>
      <c r="D699" t="str">
        <f t="shared" si="25"/>
        <v>UnrestrainedBeamW27x114</v>
      </c>
      <c r="E699">
        <v>82.3</v>
      </c>
      <c r="F699">
        <v>1.39</v>
      </c>
      <c r="G699">
        <v>6.86</v>
      </c>
      <c r="H699" t="s">
        <v>132</v>
      </c>
      <c r="I699">
        <v>3</v>
      </c>
      <c r="K699" t="s">
        <v>360</v>
      </c>
      <c r="L699">
        <v>1.39</v>
      </c>
      <c r="M699" t="b">
        <f t="shared" si="24"/>
        <v>1</v>
      </c>
    </row>
    <row r="700" spans="2:13" x14ac:dyDescent="0.25">
      <c r="B700" t="s">
        <v>132</v>
      </c>
      <c r="C700" t="s">
        <v>361</v>
      </c>
      <c r="D700" t="str">
        <f t="shared" si="25"/>
        <v>UnrestrainedBeamW27x102</v>
      </c>
      <c r="E700">
        <v>82.1</v>
      </c>
      <c r="F700">
        <v>1.24</v>
      </c>
      <c r="G700">
        <v>6.84</v>
      </c>
      <c r="H700" t="s">
        <v>132</v>
      </c>
      <c r="I700">
        <v>3</v>
      </c>
      <c r="K700" t="s">
        <v>362</v>
      </c>
      <c r="L700">
        <v>1.24</v>
      </c>
      <c r="M700" t="b">
        <f t="shared" si="24"/>
        <v>1</v>
      </c>
    </row>
    <row r="701" spans="2:13" x14ac:dyDescent="0.25">
      <c r="B701" t="s">
        <v>132</v>
      </c>
      <c r="C701" t="s">
        <v>363</v>
      </c>
      <c r="D701" t="str">
        <f t="shared" si="25"/>
        <v>UnrestrainedBeamW27x94</v>
      </c>
      <c r="E701">
        <v>81.5</v>
      </c>
      <c r="F701">
        <v>1.1499999999999999</v>
      </c>
      <c r="G701">
        <v>6.79</v>
      </c>
      <c r="H701" t="s">
        <v>132</v>
      </c>
      <c r="I701">
        <v>3</v>
      </c>
      <c r="K701" t="s">
        <v>364</v>
      </c>
      <c r="L701">
        <v>1.1499999999999999</v>
      </c>
      <c r="M701" t="b">
        <f t="shared" si="24"/>
        <v>1</v>
      </c>
    </row>
    <row r="702" spans="2:13" x14ac:dyDescent="0.25">
      <c r="B702" t="s">
        <v>132</v>
      </c>
      <c r="C702" t="s">
        <v>365</v>
      </c>
      <c r="D702" t="str">
        <f t="shared" si="25"/>
        <v>UnrestrainedBeamW27x84</v>
      </c>
      <c r="E702">
        <v>81.2</v>
      </c>
      <c r="F702">
        <v>1.03</v>
      </c>
      <c r="G702">
        <v>6.77</v>
      </c>
      <c r="H702" t="s">
        <v>132</v>
      </c>
      <c r="I702">
        <v>3</v>
      </c>
      <c r="K702" t="s">
        <v>366</v>
      </c>
      <c r="L702">
        <v>1.03</v>
      </c>
      <c r="M702" t="b">
        <f t="shared" si="24"/>
        <v>1</v>
      </c>
    </row>
    <row r="703" spans="2:13" x14ac:dyDescent="0.25">
      <c r="B703" t="s">
        <v>132</v>
      </c>
      <c r="C703" t="s">
        <v>367</v>
      </c>
      <c r="D703" t="str">
        <f t="shared" si="25"/>
        <v>UnrestrainedBeamW24x370</v>
      </c>
      <c r="E703">
        <v>92.9</v>
      </c>
      <c r="F703">
        <v>3.98</v>
      </c>
      <c r="G703">
        <v>7.74</v>
      </c>
      <c r="H703" t="s">
        <v>132</v>
      </c>
      <c r="I703">
        <v>3</v>
      </c>
      <c r="K703" t="s">
        <v>368</v>
      </c>
      <c r="L703">
        <v>3.98</v>
      </c>
      <c r="M703" t="b">
        <f t="shared" si="24"/>
        <v>1</v>
      </c>
    </row>
    <row r="704" spans="2:13" x14ac:dyDescent="0.25">
      <c r="B704" t="s">
        <v>132</v>
      </c>
      <c r="C704" t="s">
        <v>369</v>
      </c>
      <c r="D704" t="str">
        <f t="shared" si="25"/>
        <v>UnrestrainedBeamW24x335</v>
      </c>
      <c r="E704">
        <v>91.5</v>
      </c>
      <c r="F704">
        <v>3.66</v>
      </c>
      <c r="G704">
        <v>7.63</v>
      </c>
      <c r="H704" t="s">
        <v>132</v>
      </c>
      <c r="I704">
        <v>3</v>
      </c>
      <c r="K704" t="s">
        <v>370</v>
      </c>
      <c r="L704">
        <v>3.66</v>
      </c>
      <c r="M704" t="b">
        <f t="shared" si="24"/>
        <v>1</v>
      </c>
    </row>
    <row r="705" spans="2:13" x14ac:dyDescent="0.25">
      <c r="B705" t="s">
        <v>132</v>
      </c>
      <c r="C705" t="s">
        <v>371</v>
      </c>
      <c r="D705" t="str">
        <f t="shared" si="25"/>
        <v>UnrestrainedBeamW24x306</v>
      </c>
      <c r="E705">
        <v>90.8</v>
      </c>
      <c r="F705">
        <v>3.37</v>
      </c>
      <c r="G705">
        <v>7.57</v>
      </c>
      <c r="H705" t="s">
        <v>132</v>
      </c>
      <c r="I705">
        <v>3</v>
      </c>
      <c r="K705" t="s">
        <v>372</v>
      </c>
      <c r="L705">
        <v>3.37</v>
      </c>
      <c r="M705" t="b">
        <f t="shared" si="24"/>
        <v>1</v>
      </c>
    </row>
    <row r="706" spans="2:13" x14ac:dyDescent="0.25">
      <c r="B706" t="s">
        <v>132</v>
      </c>
      <c r="C706" t="s">
        <v>373</v>
      </c>
      <c r="D706" t="str">
        <f t="shared" si="25"/>
        <v>UnrestrainedBeamW24x279</v>
      </c>
      <c r="E706">
        <v>89.7</v>
      </c>
      <c r="F706">
        <v>3.11</v>
      </c>
      <c r="G706">
        <v>7.48</v>
      </c>
      <c r="H706" t="s">
        <v>132</v>
      </c>
      <c r="I706">
        <v>3</v>
      </c>
      <c r="K706" t="s">
        <v>374</v>
      </c>
      <c r="L706">
        <v>3.11</v>
      </c>
      <c r="M706" t="b">
        <f t="shared" si="24"/>
        <v>1</v>
      </c>
    </row>
    <row r="707" spans="2:13" x14ac:dyDescent="0.25">
      <c r="B707" t="s">
        <v>132</v>
      </c>
      <c r="C707" t="s">
        <v>375</v>
      </c>
      <c r="D707" t="str">
        <f t="shared" si="25"/>
        <v>UnrestrainedBeamW24x250</v>
      </c>
      <c r="E707">
        <v>89</v>
      </c>
      <c r="F707">
        <v>2.81</v>
      </c>
      <c r="G707">
        <v>7.42</v>
      </c>
      <c r="H707" t="s">
        <v>132</v>
      </c>
      <c r="I707">
        <v>3</v>
      </c>
      <c r="K707" t="s">
        <v>376</v>
      </c>
      <c r="L707">
        <v>2.81</v>
      </c>
      <c r="M707" t="b">
        <f t="shared" si="24"/>
        <v>1</v>
      </c>
    </row>
    <row r="708" spans="2:13" x14ac:dyDescent="0.25">
      <c r="B708" t="s">
        <v>132</v>
      </c>
      <c r="C708" t="s">
        <v>377</v>
      </c>
      <c r="D708" t="str">
        <f t="shared" si="25"/>
        <v>UnrestrainedBeamW24x229</v>
      </c>
      <c r="E708">
        <v>88.1</v>
      </c>
      <c r="F708">
        <v>2.6</v>
      </c>
      <c r="G708">
        <v>7.34</v>
      </c>
      <c r="H708" t="s">
        <v>132</v>
      </c>
      <c r="I708">
        <v>3</v>
      </c>
      <c r="K708" t="s">
        <v>378</v>
      </c>
      <c r="L708">
        <v>2.6</v>
      </c>
      <c r="M708" t="b">
        <f t="shared" si="24"/>
        <v>1</v>
      </c>
    </row>
    <row r="709" spans="2:13" x14ac:dyDescent="0.25">
      <c r="B709" t="s">
        <v>132</v>
      </c>
      <c r="C709" t="s">
        <v>379</v>
      </c>
      <c r="D709" t="str">
        <f t="shared" si="25"/>
        <v>UnrestrainedBeamW24x207</v>
      </c>
      <c r="E709">
        <v>87.6</v>
      </c>
      <c r="F709">
        <v>2.36</v>
      </c>
      <c r="G709">
        <v>7.3</v>
      </c>
      <c r="H709" t="s">
        <v>132</v>
      </c>
      <c r="I709">
        <v>3</v>
      </c>
      <c r="K709" t="s">
        <v>380</v>
      </c>
      <c r="L709">
        <v>2.36</v>
      </c>
      <c r="M709" t="b">
        <f t="shared" si="24"/>
        <v>1</v>
      </c>
    </row>
    <row r="710" spans="2:13" x14ac:dyDescent="0.25">
      <c r="B710" t="s">
        <v>132</v>
      </c>
      <c r="C710" t="s">
        <v>381</v>
      </c>
      <c r="D710" t="str">
        <f t="shared" si="25"/>
        <v>UnrestrainedBeamW24x192</v>
      </c>
      <c r="E710">
        <v>87.1</v>
      </c>
      <c r="F710">
        <v>2.2000000000000002</v>
      </c>
      <c r="G710">
        <v>7.26</v>
      </c>
      <c r="H710" t="s">
        <v>132</v>
      </c>
      <c r="I710">
        <v>3</v>
      </c>
      <c r="K710" t="s">
        <v>382</v>
      </c>
      <c r="L710">
        <v>2.2000000000000002</v>
      </c>
      <c r="M710" t="b">
        <f t="shared" si="24"/>
        <v>1</v>
      </c>
    </row>
    <row r="711" spans="2:13" x14ac:dyDescent="0.25">
      <c r="B711" t="s">
        <v>132</v>
      </c>
      <c r="C711" t="s">
        <v>383</v>
      </c>
      <c r="D711" t="str">
        <f t="shared" si="25"/>
        <v>UnrestrainedBeamW24x176</v>
      </c>
      <c r="E711">
        <v>86.5</v>
      </c>
      <c r="F711">
        <v>2.0299999999999998</v>
      </c>
      <c r="G711">
        <v>7.21</v>
      </c>
      <c r="H711" t="s">
        <v>132</v>
      </c>
      <c r="I711">
        <v>3</v>
      </c>
      <c r="K711" t="s">
        <v>384</v>
      </c>
      <c r="L711">
        <v>2.0299999999999998</v>
      </c>
      <c r="M711" t="b">
        <f t="shared" si="24"/>
        <v>1</v>
      </c>
    </row>
    <row r="712" spans="2:13" x14ac:dyDescent="0.25">
      <c r="B712" t="s">
        <v>132</v>
      </c>
      <c r="C712" t="s">
        <v>385</v>
      </c>
      <c r="D712" t="str">
        <f t="shared" si="25"/>
        <v>UnrestrainedBeamW24x162</v>
      </c>
      <c r="E712">
        <v>86.3</v>
      </c>
      <c r="F712">
        <v>1.88</v>
      </c>
      <c r="G712">
        <v>7.19</v>
      </c>
      <c r="H712" t="s">
        <v>132</v>
      </c>
      <c r="I712">
        <v>3</v>
      </c>
      <c r="K712" t="s">
        <v>386</v>
      </c>
      <c r="L712">
        <v>1.88</v>
      </c>
      <c r="M712" t="b">
        <f t="shared" ref="M712:M775" si="26">EXACT(F712,L712)</f>
        <v>1</v>
      </c>
    </row>
    <row r="713" spans="2:13" x14ac:dyDescent="0.25">
      <c r="B713" t="s">
        <v>132</v>
      </c>
      <c r="C713" t="s">
        <v>387</v>
      </c>
      <c r="D713" t="str">
        <f t="shared" si="25"/>
        <v>UnrestrainedBeamW24x146</v>
      </c>
      <c r="E713">
        <v>85.8</v>
      </c>
      <c r="F713">
        <v>1.7</v>
      </c>
      <c r="G713">
        <v>7.15</v>
      </c>
      <c r="H713" t="s">
        <v>132</v>
      </c>
      <c r="I713">
        <v>3</v>
      </c>
      <c r="K713" t="s">
        <v>356</v>
      </c>
      <c r="L713">
        <v>1.7</v>
      </c>
      <c r="M713" t="b">
        <f t="shared" si="26"/>
        <v>1</v>
      </c>
    </row>
    <row r="714" spans="2:13" x14ac:dyDescent="0.25">
      <c r="B714" t="s">
        <v>132</v>
      </c>
      <c r="C714" t="s">
        <v>388</v>
      </c>
      <c r="D714" t="str">
        <f t="shared" si="25"/>
        <v>UnrestrainedBeamW24x131</v>
      </c>
      <c r="E714">
        <v>85.3</v>
      </c>
      <c r="F714">
        <v>1.54</v>
      </c>
      <c r="G714">
        <v>7.11</v>
      </c>
      <c r="H714" t="s">
        <v>132</v>
      </c>
      <c r="I714">
        <v>3</v>
      </c>
      <c r="K714" t="s">
        <v>389</v>
      </c>
      <c r="L714">
        <v>1.54</v>
      </c>
      <c r="M714" t="b">
        <f t="shared" si="26"/>
        <v>1</v>
      </c>
    </row>
    <row r="715" spans="2:13" x14ac:dyDescent="0.25">
      <c r="B715" t="s">
        <v>132</v>
      </c>
      <c r="C715" t="s">
        <v>390</v>
      </c>
      <c r="D715" t="str">
        <f t="shared" si="25"/>
        <v>UnrestrainedBeamW24x117</v>
      </c>
      <c r="E715">
        <v>84.5</v>
      </c>
      <c r="F715">
        <v>1.38</v>
      </c>
      <c r="G715">
        <v>7.04</v>
      </c>
      <c r="H715" t="s">
        <v>132</v>
      </c>
      <c r="I715">
        <v>3</v>
      </c>
      <c r="K715" t="s">
        <v>391</v>
      </c>
      <c r="L715">
        <v>1.38</v>
      </c>
      <c r="M715" t="b">
        <f t="shared" si="26"/>
        <v>1</v>
      </c>
    </row>
    <row r="716" spans="2:13" x14ac:dyDescent="0.25">
      <c r="B716" t="s">
        <v>132</v>
      </c>
      <c r="C716" t="s">
        <v>392</v>
      </c>
      <c r="D716" t="str">
        <f t="shared" si="25"/>
        <v>UnrestrainedBeamW24x104</v>
      </c>
      <c r="E716">
        <v>84.1</v>
      </c>
      <c r="F716">
        <v>1.24</v>
      </c>
      <c r="G716">
        <v>7.01</v>
      </c>
      <c r="H716" t="s">
        <v>132</v>
      </c>
      <c r="I716">
        <v>3</v>
      </c>
      <c r="K716" t="s">
        <v>393</v>
      </c>
      <c r="L716">
        <v>1.24</v>
      </c>
      <c r="M716" t="b">
        <f t="shared" si="26"/>
        <v>1</v>
      </c>
    </row>
    <row r="717" spans="2:13" x14ac:dyDescent="0.25">
      <c r="B717" t="s">
        <v>132</v>
      </c>
      <c r="C717" t="s">
        <v>394</v>
      </c>
      <c r="D717" t="str">
        <f t="shared" si="25"/>
        <v>UnrestrainedBeamW24x103</v>
      </c>
      <c r="E717">
        <v>73.5</v>
      </c>
      <c r="F717">
        <v>1.4</v>
      </c>
      <c r="G717">
        <v>6.13</v>
      </c>
      <c r="H717" t="s">
        <v>132</v>
      </c>
      <c r="I717">
        <v>3</v>
      </c>
      <c r="K717" t="s">
        <v>395</v>
      </c>
      <c r="L717">
        <v>1.4</v>
      </c>
      <c r="M717" t="b">
        <f t="shared" si="26"/>
        <v>1</v>
      </c>
    </row>
    <row r="718" spans="2:13" x14ac:dyDescent="0.25">
      <c r="B718" t="s">
        <v>132</v>
      </c>
      <c r="C718" t="s">
        <v>396</v>
      </c>
      <c r="D718" t="str">
        <f t="shared" si="25"/>
        <v>UnrestrainedBeamW24x94</v>
      </c>
      <c r="E718">
        <v>73.5</v>
      </c>
      <c r="F718">
        <v>1.28</v>
      </c>
      <c r="G718">
        <v>6.13</v>
      </c>
      <c r="H718" t="s">
        <v>132</v>
      </c>
      <c r="I718">
        <v>3</v>
      </c>
      <c r="K718" t="s">
        <v>364</v>
      </c>
      <c r="L718">
        <v>1.28</v>
      </c>
      <c r="M718" t="b">
        <f t="shared" si="26"/>
        <v>1</v>
      </c>
    </row>
    <row r="719" spans="2:13" x14ac:dyDescent="0.25">
      <c r="B719" t="s">
        <v>132</v>
      </c>
      <c r="C719" t="s">
        <v>397</v>
      </c>
      <c r="D719" t="str">
        <f t="shared" si="25"/>
        <v>UnrestrainedBeamW24x84</v>
      </c>
      <c r="E719">
        <v>73.2</v>
      </c>
      <c r="F719">
        <v>1.1499999999999999</v>
      </c>
      <c r="G719">
        <v>6.1</v>
      </c>
      <c r="H719" t="s">
        <v>132</v>
      </c>
      <c r="I719">
        <v>3</v>
      </c>
      <c r="K719" t="s">
        <v>366</v>
      </c>
      <c r="L719">
        <v>1.1499999999999999</v>
      </c>
      <c r="M719" t="b">
        <f t="shared" si="26"/>
        <v>1</v>
      </c>
    </row>
    <row r="720" spans="2:13" x14ac:dyDescent="0.25">
      <c r="B720" t="s">
        <v>132</v>
      </c>
      <c r="C720" t="s">
        <v>398</v>
      </c>
      <c r="D720" t="str">
        <f t="shared" si="25"/>
        <v>UnrestrainedBeamW24x76</v>
      </c>
      <c r="E720">
        <v>72.5</v>
      </c>
      <c r="F720">
        <v>1.05</v>
      </c>
      <c r="G720">
        <v>6.04</v>
      </c>
      <c r="H720" t="s">
        <v>132</v>
      </c>
      <c r="I720">
        <v>3</v>
      </c>
      <c r="K720" t="s">
        <v>399</v>
      </c>
      <c r="L720">
        <v>1.05</v>
      </c>
      <c r="M720" t="b">
        <f t="shared" si="26"/>
        <v>1</v>
      </c>
    </row>
    <row r="721" spans="2:13" x14ac:dyDescent="0.25">
      <c r="B721" t="s">
        <v>132</v>
      </c>
      <c r="C721" t="s">
        <v>400</v>
      </c>
      <c r="D721" t="str">
        <f t="shared" si="25"/>
        <v>UnrestrainedBeamW24x68</v>
      </c>
      <c r="E721">
        <v>72.2</v>
      </c>
      <c r="F721">
        <v>0.94199999999999995</v>
      </c>
      <c r="G721">
        <v>6.02</v>
      </c>
      <c r="H721" t="s">
        <v>132</v>
      </c>
      <c r="I721">
        <v>3</v>
      </c>
      <c r="K721" t="s">
        <v>401</v>
      </c>
      <c r="L721">
        <v>0.94199999999999995</v>
      </c>
      <c r="M721" t="b">
        <f t="shared" si="26"/>
        <v>1</v>
      </c>
    </row>
    <row r="722" spans="2:13" x14ac:dyDescent="0.25">
      <c r="B722" t="s">
        <v>132</v>
      </c>
      <c r="C722" t="s">
        <v>402</v>
      </c>
      <c r="D722" t="str">
        <f t="shared" si="25"/>
        <v>UnrestrainedBeamW24x62</v>
      </c>
      <c r="E722">
        <v>66.400000000000006</v>
      </c>
      <c r="F722">
        <v>0.93400000000000005</v>
      </c>
      <c r="G722">
        <v>5.53</v>
      </c>
      <c r="H722" t="s">
        <v>132</v>
      </c>
      <c r="I722">
        <v>3</v>
      </c>
      <c r="K722" t="s">
        <v>403</v>
      </c>
      <c r="L722">
        <v>0.93400000000000005</v>
      </c>
      <c r="M722" t="b">
        <f t="shared" si="26"/>
        <v>1</v>
      </c>
    </row>
    <row r="723" spans="2:13" x14ac:dyDescent="0.25">
      <c r="B723" t="s">
        <v>132</v>
      </c>
      <c r="C723" t="s">
        <v>404</v>
      </c>
      <c r="D723" t="str">
        <f t="shared" si="25"/>
        <v>UnrestrainedBeamW24x55</v>
      </c>
      <c r="E723">
        <v>66.400000000000006</v>
      </c>
      <c r="F723">
        <v>0.82799999999999996</v>
      </c>
      <c r="G723">
        <v>5.53</v>
      </c>
      <c r="H723" t="s">
        <v>132</v>
      </c>
      <c r="I723">
        <v>3</v>
      </c>
      <c r="K723" t="s">
        <v>405</v>
      </c>
      <c r="L723">
        <v>0.82799999999999996</v>
      </c>
      <c r="M723" t="b">
        <f t="shared" si="26"/>
        <v>1</v>
      </c>
    </row>
    <row r="724" spans="2:13" x14ac:dyDescent="0.25">
      <c r="B724" t="s">
        <v>132</v>
      </c>
      <c r="C724" t="s">
        <v>406</v>
      </c>
      <c r="D724" t="str">
        <f t="shared" si="25"/>
        <v>UnrestrainedBeamW21x201</v>
      </c>
      <c r="E724">
        <v>80.5</v>
      </c>
      <c r="F724">
        <v>2.5</v>
      </c>
      <c r="G724">
        <v>6.71</v>
      </c>
      <c r="H724" t="s">
        <v>132</v>
      </c>
      <c r="I724">
        <v>3</v>
      </c>
      <c r="K724" t="s">
        <v>407</v>
      </c>
      <c r="L724">
        <v>2.5</v>
      </c>
      <c r="M724" t="b">
        <f t="shared" si="26"/>
        <v>1</v>
      </c>
    </row>
    <row r="725" spans="2:13" x14ac:dyDescent="0.25">
      <c r="B725" t="s">
        <v>132</v>
      </c>
      <c r="C725" t="s">
        <v>408</v>
      </c>
      <c r="D725" t="str">
        <f t="shared" si="25"/>
        <v>UnrestrainedBeamW21x182</v>
      </c>
      <c r="E725">
        <v>80</v>
      </c>
      <c r="F725">
        <v>2.2799999999999998</v>
      </c>
      <c r="G725">
        <v>6.67</v>
      </c>
      <c r="H725" t="s">
        <v>132</v>
      </c>
      <c r="I725">
        <v>3</v>
      </c>
      <c r="K725" t="s">
        <v>270</v>
      </c>
      <c r="L725">
        <v>2.2799999999999998</v>
      </c>
      <c r="M725" t="b">
        <f t="shared" si="26"/>
        <v>1</v>
      </c>
    </row>
    <row r="726" spans="2:13" x14ac:dyDescent="0.25">
      <c r="B726" t="s">
        <v>132</v>
      </c>
      <c r="C726" t="s">
        <v>409</v>
      </c>
      <c r="D726" t="str">
        <f t="shared" si="25"/>
        <v>UnrestrainedBeamW21x166</v>
      </c>
      <c r="E726">
        <v>79.5</v>
      </c>
      <c r="F726">
        <v>2.09</v>
      </c>
      <c r="G726">
        <v>6.63</v>
      </c>
      <c r="H726" t="s">
        <v>132</v>
      </c>
      <c r="I726">
        <v>3</v>
      </c>
      <c r="K726" t="s">
        <v>410</v>
      </c>
      <c r="L726">
        <v>2.09</v>
      </c>
      <c r="M726" t="b">
        <f t="shared" si="26"/>
        <v>1</v>
      </c>
    </row>
    <row r="727" spans="2:13" x14ac:dyDescent="0.25">
      <c r="B727" t="s">
        <v>132</v>
      </c>
      <c r="C727" t="s">
        <v>411</v>
      </c>
      <c r="D727" t="str">
        <f t="shared" si="25"/>
        <v>UnrestrainedBeamW21x147</v>
      </c>
      <c r="E727">
        <v>78.7</v>
      </c>
      <c r="F727">
        <v>1.87</v>
      </c>
      <c r="G727">
        <v>6.56</v>
      </c>
      <c r="H727" t="s">
        <v>132</v>
      </c>
      <c r="I727">
        <v>3</v>
      </c>
      <c r="K727" t="s">
        <v>412</v>
      </c>
      <c r="L727">
        <v>1.87</v>
      </c>
      <c r="M727" t="b">
        <f t="shared" si="26"/>
        <v>1</v>
      </c>
    </row>
    <row r="728" spans="2:13" x14ac:dyDescent="0.25">
      <c r="B728" t="s">
        <v>132</v>
      </c>
      <c r="C728" t="s">
        <v>413</v>
      </c>
      <c r="D728" t="str">
        <f t="shared" si="25"/>
        <v>UnrestrainedBeamW21x132</v>
      </c>
      <c r="E728">
        <v>78.5</v>
      </c>
      <c r="F728">
        <v>1.68</v>
      </c>
      <c r="G728">
        <v>6.54</v>
      </c>
      <c r="H728" t="s">
        <v>132</v>
      </c>
      <c r="I728">
        <v>3</v>
      </c>
      <c r="K728" t="s">
        <v>324</v>
      </c>
      <c r="L728">
        <v>1.68</v>
      </c>
      <c r="M728" t="b">
        <f t="shared" si="26"/>
        <v>1</v>
      </c>
    </row>
    <row r="729" spans="2:13" x14ac:dyDescent="0.25">
      <c r="B729" t="s">
        <v>132</v>
      </c>
      <c r="C729" t="s">
        <v>414</v>
      </c>
      <c r="D729" t="str">
        <f t="shared" si="25"/>
        <v>UnrestrainedBeamW21x122</v>
      </c>
      <c r="E729">
        <v>77.900000000000006</v>
      </c>
      <c r="F729">
        <v>1.57</v>
      </c>
      <c r="G729">
        <v>6.49</v>
      </c>
      <c r="H729" t="s">
        <v>132</v>
      </c>
      <c r="I729">
        <v>3</v>
      </c>
      <c r="K729" t="s">
        <v>415</v>
      </c>
      <c r="L729">
        <v>1.57</v>
      </c>
      <c r="M729" t="b">
        <f t="shared" si="26"/>
        <v>1</v>
      </c>
    </row>
    <row r="730" spans="2:13" x14ac:dyDescent="0.25">
      <c r="B730" t="s">
        <v>132</v>
      </c>
      <c r="C730" t="s">
        <v>416</v>
      </c>
      <c r="D730" t="str">
        <f t="shared" si="25"/>
        <v>UnrestrainedBeamW21x111</v>
      </c>
      <c r="E730">
        <v>77.400000000000006</v>
      </c>
      <c r="F730">
        <v>1.43</v>
      </c>
      <c r="G730">
        <v>6.45</v>
      </c>
      <c r="H730" t="s">
        <v>132</v>
      </c>
      <c r="I730">
        <v>3</v>
      </c>
      <c r="K730" t="s">
        <v>417</v>
      </c>
      <c r="L730">
        <v>1.43</v>
      </c>
      <c r="M730" t="b">
        <f t="shared" si="26"/>
        <v>1</v>
      </c>
    </row>
    <row r="731" spans="2:13" x14ac:dyDescent="0.25">
      <c r="B731" t="s">
        <v>132</v>
      </c>
      <c r="C731" t="s">
        <v>418</v>
      </c>
      <c r="D731" t="str">
        <f t="shared" si="25"/>
        <v>UnrestrainedBeamW21x101</v>
      </c>
      <c r="E731">
        <v>77.400000000000006</v>
      </c>
      <c r="F731">
        <v>1.3</v>
      </c>
      <c r="G731">
        <v>6.45</v>
      </c>
      <c r="H731" t="s">
        <v>132</v>
      </c>
      <c r="I731">
        <v>3</v>
      </c>
      <c r="K731" t="s">
        <v>419</v>
      </c>
      <c r="L731">
        <v>1.3</v>
      </c>
      <c r="M731" t="b">
        <f t="shared" si="26"/>
        <v>1</v>
      </c>
    </row>
    <row r="732" spans="2:13" x14ac:dyDescent="0.25">
      <c r="B732" t="s">
        <v>132</v>
      </c>
      <c r="C732" t="s">
        <v>420</v>
      </c>
      <c r="D732" t="str">
        <f t="shared" si="25"/>
        <v>UnrestrainedBeamW21x93</v>
      </c>
      <c r="E732">
        <v>66.3</v>
      </c>
      <c r="F732">
        <v>1.4</v>
      </c>
      <c r="G732">
        <v>5.53</v>
      </c>
      <c r="H732" t="s">
        <v>132</v>
      </c>
      <c r="I732">
        <v>3</v>
      </c>
      <c r="K732" t="s">
        <v>421</v>
      </c>
      <c r="L732">
        <v>1.4</v>
      </c>
      <c r="M732" t="b">
        <f t="shared" si="26"/>
        <v>1</v>
      </c>
    </row>
    <row r="733" spans="2:13" x14ac:dyDescent="0.25">
      <c r="B733" t="s">
        <v>132</v>
      </c>
      <c r="C733" t="s">
        <v>422</v>
      </c>
      <c r="D733" t="str">
        <f t="shared" si="25"/>
        <v>UnrestrainedBeamW21x83</v>
      </c>
      <c r="E733">
        <v>65.8</v>
      </c>
      <c r="F733">
        <v>1.26</v>
      </c>
      <c r="G733">
        <v>5.48</v>
      </c>
      <c r="H733" t="s">
        <v>132</v>
      </c>
      <c r="I733">
        <v>3</v>
      </c>
      <c r="K733" t="s">
        <v>423</v>
      </c>
      <c r="L733">
        <v>1.26</v>
      </c>
      <c r="M733" t="b">
        <f t="shared" si="26"/>
        <v>1</v>
      </c>
    </row>
    <row r="734" spans="2:13" x14ac:dyDescent="0.25">
      <c r="B734" t="s">
        <v>132</v>
      </c>
      <c r="C734" t="s">
        <v>424</v>
      </c>
      <c r="D734" t="str">
        <f t="shared" si="25"/>
        <v>UnrestrainedBeamW21x73</v>
      </c>
      <c r="E734">
        <v>65.5</v>
      </c>
      <c r="F734">
        <v>1.1100000000000001</v>
      </c>
      <c r="G734">
        <v>5.46</v>
      </c>
      <c r="H734" t="s">
        <v>132</v>
      </c>
      <c r="I734">
        <v>3</v>
      </c>
      <c r="K734" t="s">
        <v>425</v>
      </c>
      <c r="L734">
        <v>1.1100000000000001</v>
      </c>
      <c r="M734" t="b">
        <f t="shared" si="26"/>
        <v>1</v>
      </c>
    </row>
    <row r="735" spans="2:13" x14ac:dyDescent="0.25">
      <c r="B735" t="s">
        <v>132</v>
      </c>
      <c r="C735" t="s">
        <v>426</v>
      </c>
      <c r="D735" t="str">
        <f t="shared" si="25"/>
        <v>UnrestrainedBeamW21x68</v>
      </c>
      <c r="E735">
        <v>65.099999999999994</v>
      </c>
      <c r="F735">
        <v>1.04</v>
      </c>
      <c r="G735">
        <v>5.43</v>
      </c>
      <c r="H735" t="s">
        <v>132</v>
      </c>
      <c r="I735">
        <v>3</v>
      </c>
      <c r="K735" t="s">
        <v>401</v>
      </c>
      <c r="L735">
        <v>1.04</v>
      </c>
      <c r="M735" t="b">
        <f t="shared" si="26"/>
        <v>1</v>
      </c>
    </row>
    <row r="736" spans="2:13" x14ac:dyDescent="0.25">
      <c r="B736" t="s">
        <v>132</v>
      </c>
      <c r="C736" t="s">
        <v>427</v>
      </c>
      <c r="D736" t="str">
        <f t="shared" si="25"/>
        <v>UnrestrainedBeamW21x62</v>
      </c>
      <c r="E736">
        <v>65.099999999999994</v>
      </c>
      <c r="F736">
        <v>0.95199999999999996</v>
      </c>
      <c r="G736">
        <v>5.43</v>
      </c>
      <c r="H736" t="s">
        <v>132</v>
      </c>
      <c r="I736">
        <v>3</v>
      </c>
      <c r="K736" t="s">
        <v>428</v>
      </c>
      <c r="L736">
        <v>0.95199999999999996</v>
      </c>
      <c r="M736" t="b">
        <f t="shared" si="26"/>
        <v>1</v>
      </c>
    </row>
    <row r="737" spans="2:13" x14ac:dyDescent="0.25">
      <c r="B737" t="s">
        <v>132</v>
      </c>
      <c r="C737" t="s">
        <v>429</v>
      </c>
      <c r="D737" t="str">
        <f t="shared" si="25"/>
        <v>UnrestrainedBeamW21x55</v>
      </c>
      <c r="E737">
        <v>64.400000000000006</v>
      </c>
      <c r="F737">
        <v>0.85399999999999998</v>
      </c>
      <c r="G737">
        <v>5.37</v>
      </c>
      <c r="H737" t="s">
        <v>132</v>
      </c>
      <c r="I737">
        <v>3</v>
      </c>
      <c r="K737" t="s">
        <v>405</v>
      </c>
      <c r="L737">
        <v>0.85399999999999998</v>
      </c>
      <c r="M737" t="b">
        <f t="shared" si="26"/>
        <v>1</v>
      </c>
    </row>
    <row r="738" spans="2:13" x14ac:dyDescent="0.25">
      <c r="B738" t="s">
        <v>132</v>
      </c>
      <c r="C738" t="s">
        <v>430</v>
      </c>
      <c r="D738" t="str">
        <f t="shared" si="25"/>
        <v>UnrestrainedBeamW21x48</v>
      </c>
      <c r="E738">
        <v>64</v>
      </c>
      <c r="F738">
        <v>0.75</v>
      </c>
      <c r="G738">
        <v>5.33</v>
      </c>
      <c r="H738" t="s">
        <v>132</v>
      </c>
      <c r="I738">
        <v>3</v>
      </c>
      <c r="K738" t="s">
        <v>431</v>
      </c>
      <c r="L738">
        <v>0.75</v>
      </c>
      <c r="M738" t="b">
        <f t="shared" si="26"/>
        <v>1</v>
      </c>
    </row>
    <row r="739" spans="2:13" x14ac:dyDescent="0.25">
      <c r="B739" t="s">
        <v>132</v>
      </c>
      <c r="C739" t="s">
        <v>432</v>
      </c>
      <c r="D739" t="str">
        <f t="shared" ref="D739:D802" si="27">SUBSTITUTE(B739&amp;C739," ","")</f>
        <v>UnrestrainedBeamW21x57</v>
      </c>
      <c r="E739">
        <v>59.9</v>
      </c>
      <c r="F739">
        <v>0.95199999999999996</v>
      </c>
      <c r="G739">
        <v>4.99</v>
      </c>
      <c r="H739" t="s">
        <v>132</v>
      </c>
      <c r="I739">
        <v>3</v>
      </c>
      <c r="K739" t="s">
        <v>433</v>
      </c>
      <c r="L739">
        <v>0.95199999999999996</v>
      </c>
      <c r="M739" t="b">
        <f t="shared" si="26"/>
        <v>1</v>
      </c>
    </row>
    <row r="740" spans="2:13" x14ac:dyDescent="0.25">
      <c r="B740" t="s">
        <v>132</v>
      </c>
      <c r="C740" t="s">
        <v>434</v>
      </c>
      <c r="D740" t="str">
        <f t="shared" si="27"/>
        <v>UnrestrainedBeamW21x50</v>
      </c>
      <c r="E740">
        <v>59.7</v>
      </c>
      <c r="F740">
        <v>0.83799999999999997</v>
      </c>
      <c r="G740">
        <v>4.9800000000000004</v>
      </c>
      <c r="H740" t="s">
        <v>132</v>
      </c>
      <c r="I740">
        <v>3</v>
      </c>
      <c r="K740" t="s">
        <v>435</v>
      </c>
      <c r="L740">
        <v>0.83799999999999997</v>
      </c>
      <c r="M740" t="b">
        <f t="shared" si="26"/>
        <v>1</v>
      </c>
    </row>
    <row r="741" spans="2:13" x14ac:dyDescent="0.25">
      <c r="B741" t="s">
        <v>132</v>
      </c>
      <c r="C741" t="s">
        <v>436</v>
      </c>
      <c r="D741" t="str">
        <f t="shared" si="27"/>
        <v>UnrestrainedBeamW21x44</v>
      </c>
      <c r="E741">
        <v>59</v>
      </c>
      <c r="F741">
        <v>0.746</v>
      </c>
      <c r="G741">
        <v>4.92</v>
      </c>
      <c r="H741" t="s">
        <v>132</v>
      </c>
      <c r="I741">
        <v>3</v>
      </c>
      <c r="K741" t="s">
        <v>437</v>
      </c>
      <c r="L741">
        <v>0.746</v>
      </c>
      <c r="M741" t="b">
        <f t="shared" si="26"/>
        <v>1</v>
      </c>
    </row>
    <row r="742" spans="2:13" x14ac:dyDescent="0.25">
      <c r="B742" t="s">
        <v>132</v>
      </c>
      <c r="C742" t="s">
        <v>438</v>
      </c>
      <c r="D742" t="str">
        <f t="shared" si="27"/>
        <v>UnrestrainedBeamW18x175</v>
      </c>
      <c r="E742">
        <v>71.099999999999994</v>
      </c>
      <c r="F742">
        <v>2.46</v>
      </c>
      <c r="G742">
        <v>5.93</v>
      </c>
      <c r="H742" t="s">
        <v>132</v>
      </c>
      <c r="I742">
        <v>3</v>
      </c>
      <c r="K742" t="s">
        <v>439</v>
      </c>
      <c r="L742">
        <v>2.46</v>
      </c>
      <c r="M742" t="b">
        <f t="shared" si="26"/>
        <v>1</v>
      </c>
    </row>
    <row r="743" spans="2:13" x14ac:dyDescent="0.25">
      <c r="B743" t="s">
        <v>132</v>
      </c>
      <c r="C743" t="s">
        <v>440</v>
      </c>
      <c r="D743" t="str">
        <f t="shared" si="27"/>
        <v>UnrestrainedBeamW18x158</v>
      </c>
      <c r="E743">
        <v>70.5</v>
      </c>
      <c r="F743">
        <v>2.2400000000000002</v>
      </c>
      <c r="G743">
        <v>5.88</v>
      </c>
      <c r="H743" t="s">
        <v>132</v>
      </c>
      <c r="I743">
        <v>3</v>
      </c>
      <c r="K743" t="s">
        <v>441</v>
      </c>
      <c r="L743">
        <v>2.2400000000000002</v>
      </c>
      <c r="M743" t="b">
        <f t="shared" si="26"/>
        <v>1</v>
      </c>
    </row>
    <row r="744" spans="2:13" x14ac:dyDescent="0.25">
      <c r="B744" t="s">
        <v>132</v>
      </c>
      <c r="C744" t="s">
        <v>442</v>
      </c>
      <c r="D744" t="str">
        <f t="shared" si="27"/>
        <v>UnrestrainedBeamW18x143</v>
      </c>
      <c r="E744">
        <v>69.8</v>
      </c>
      <c r="F744">
        <v>2.0499999999999998</v>
      </c>
      <c r="G744">
        <v>5.82</v>
      </c>
      <c r="H744" t="s">
        <v>132</v>
      </c>
      <c r="I744">
        <v>3</v>
      </c>
      <c r="K744" t="s">
        <v>443</v>
      </c>
      <c r="L744">
        <v>2.0499999999999998</v>
      </c>
      <c r="M744" t="b">
        <f t="shared" si="26"/>
        <v>1</v>
      </c>
    </row>
    <row r="745" spans="2:13" x14ac:dyDescent="0.25">
      <c r="B745" t="s">
        <v>132</v>
      </c>
      <c r="C745" t="s">
        <v>444</v>
      </c>
      <c r="D745" t="str">
        <f t="shared" si="27"/>
        <v>UnrestrainedBeamW18x130</v>
      </c>
      <c r="E745">
        <v>69.3</v>
      </c>
      <c r="F745">
        <v>1.88</v>
      </c>
      <c r="G745">
        <v>5.78</v>
      </c>
      <c r="H745" t="s">
        <v>132</v>
      </c>
      <c r="I745">
        <v>3</v>
      </c>
      <c r="K745" t="s">
        <v>302</v>
      </c>
      <c r="L745">
        <v>1.88</v>
      </c>
      <c r="M745" t="b">
        <f t="shared" si="26"/>
        <v>1</v>
      </c>
    </row>
    <row r="746" spans="2:13" x14ac:dyDescent="0.25">
      <c r="B746" t="s">
        <v>132</v>
      </c>
      <c r="C746" t="s">
        <v>445</v>
      </c>
      <c r="D746" t="str">
        <f t="shared" si="27"/>
        <v>UnrestrainedBeamW18x119</v>
      </c>
      <c r="E746">
        <v>69.2</v>
      </c>
      <c r="F746">
        <v>1.72</v>
      </c>
      <c r="G746">
        <v>5.77</v>
      </c>
      <c r="H746" t="s">
        <v>132</v>
      </c>
      <c r="I746">
        <v>3</v>
      </c>
      <c r="K746" t="s">
        <v>446</v>
      </c>
      <c r="L746">
        <v>1.72</v>
      </c>
      <c r="M746" t="b">
        <f t="shared" si="26"/>
        <v>1</v>
      </c>
    </row>
    <row r="747" spans="2:13" x14ac:dyDescent="0.25">
      <c r="B747" t="s">
        <v>132</v>
      </c>
      <c r="C747" t="s">
        <v>447</v>
      </c>
      <c r="D747" t="str">
        <f t="shared" si="27"/>
        <v>UnrestrainedBeamW18x106</v>
      </c>
      <c r="E747">
        <v>68.599999999999994</v>
      </c>
      <c r="F747">
        <v>1.55</v>
      </c>
      <c r="G747">
        <v>5.72</v>
      </c>
      <c r="H747" t="s">
        <v>132</v>
      </c>
      <c r="I747">
        <v>3</v>
      </c>
      <c r="K747" t="s">
        <v>448</v>
      </c>
      <c r="L747">
        <v>1.55</v>
      </c>
      <c r="M747" t="b">
        <f t="shared" si="26"/>
        <v>1</v>
      </c>
    </row>
    <row r="748" spans="2:13" x14ac:dyDescent="0.25">
      <c r="B748" t="s">
        <v>132</v>
      </c>
      <c r="C748" t="s">
        <v>449</v>
      </c>
      <c r="D748" t="str">
        <f t="shared" si="27"/>
        <v>UnrestrainedBeamW18x97</v>
      </c>
      <c r="E748">
        <v>68.099999999999994</v>
      </c>
      <c r="F748">
        <v>1.42</v>
      </c>
      <c r="G748">
        <v>5.68</v>
      </c>
      <c r="H748" t="s">
        <v>132</v>
      </c>
      <c r="I748">
        <v>3</v>
      </c>
      <c r="K748" t="s">
        <v>450</v>
      </c>
      <c r="L748">
        <v>1.42</v>
      </c>
      <c r="M748" t="b">
        <f t="shared" si="26"/>
        <v>1</v>
      </c>
    </row>
    <row r="749" spans="2:13" x14ac:dyDescent="0.25">
      <c r="B749" t="s">
        <v>132</v>
      </c>
      <c r="C749" t="s">
        <v>451</v>
      </c>
      <c r="D749" t="str">
        <f t="shared" si="27"/>
        <v>UnrestrainedBeamW18x86</v>
      </c>
      <c r="E749">
        <v>67.8</v>
      </c>
      <c r="F749">
        <v>1.27</v>
      </c>
      <c r="G749">
        <v>5.65</v>
      </c>
      <c r="H749" t="s">
        <v>132</v>
      </c>
      <c r="I749">
        <v>3</v>
      </c>
      <c r="K749" t="s">
        <v>452</v>
      </c>
      <c r="L749">
        <v>1.27</v>
      </c>
      <c r="M749" t="b">
        <f t="shared" si="26"/>
        <v>1</v>
      </c>
    </row>
    <row r="750" spans="2:13" x14ac:dyDescent="0.25">
      <c r="B750" t="s">
        <v>132</v>
      </c>
      <c r="C750" t="s">
        <v>453</v>
      </c>
      <c r="D750" t="str">
        <f t="shared" si="27"/>
        <v>UnrestrainedBeamW18x76</v>
      </c>
      <c r="E750">
        <v>67.3</v>
      </c>
      <c r="F750">
        <v>1.1299999999999999</v>
      </c>
      <c r="G750">
        <v>5.61</v>
      </c>
      <c r="H750" t="s">
        <v>132</v>
      </c>
      <c r="I750">
        <v>3</v>
      </c>
      <c r="K750" t="s">
        <v>399</v>
      </c>
      <c r="L750">
        <v>1.1299999999999999</v>
      </c>
      <c r="M750" t="b">
        <f t="shared" si="26"/>
        <v>1</v>
      </c>
    </row>
    <row r="751" spans="2:13" x14ac:dyDescent="0.25">
      <c r="B751" t="s">
        <v>132</v>
      </c>
      <c r="C751" t="s">
        <v>454</v>
      </c>
      <c r="D751" t="str">
        <f t="shared" si="27"/>
        <v>UnrestrainedBeamW18x71</v>
      </c>
      <c r="E751">
        <v>58</v>
      </c>
      <c r="F751">
        <v>1.22</v>
      </c>
      <c r="G751">
        <v>4.83</v>
      </c>
      <c r="H751" t="s">
        <v>132</v>
      </c>
      <c r="I751">
        <v>3</v>
      </c>
      <c r="K751" t="s">
        <v>455</v>
      </c>
      <c r="L751">
        <v>1.22</v>
      </c>
      <c r="M751" t="b">
        <f t="shared" si="26"/>
        <v>1</v>
      </c>
    </row>
    <row r="752" spans="2:13" x14ac:dyDescent="0.25">
      <c r="B752" t="s">
        <v>132</v>
      </c>
      <c r="C752" t="s">
        <v>456</v>
      </c>
      <c r="D752" t="str">
        <f t="shared" si="27"/>
        <v>UnrestrainedBeamW18x65</v>
      </c>
      <c r="E752">
        <v>57.6</v>
      </c>
      <c r="F752">
        <v>1.1299999999999999</v>
      </c>
      <c r="G752">
        <v>4.8</v>
      </c>
      <c r="H752" t="s">
        <v>132</v>
      </c>
      <c r="I752">
        <v>3</v>
      </c>
      <c r="K752" t="s">
        <v>457</v>
      </c>
      <c r="L752">
        <v>1.1299999999999999</v>
      </c>
      <c r="M752" t="b">
        <f t="shared" si="26"/>
        <v>1</v>
      </c>
    </row>
    <row r="753" spans="2:13" x14ac:dyDescent="0.25">
      <c r="B753" t="s">
        <v>132</v>
      </c>
      <c r="C753" t="s">
        <v>458</v>
      </c>
      <c r="D753" t="str">
        <f t="shared" si="27"/>
        <v>UnrestrainedBeamW18x60</v>
      </c>
      <c r="E753">
        <v>57.5</v>
      </c>
      <c r="F753">
        <v>1.04</v>
      </c>
      <c r="G753">
        <v>4.79</v>
      </c>
      <c r="H753" t="s">
        <v>132</v>
      </c>
      <c r="I753">
        <v>3</v>
      </c>
      <c r="K753" t="s">
        <v>459</v>
      </c>
      <c r="L753">
        <v>1.04</v>
      </c>
      <c r="M753" t="b">
        <f t="shared" si="26"/>
        <v>1</v>
      </c>
    </row>
    <row r="754" spans="2:13" x14ac:dyDescent="0.25">
      <c r="B754" t="s">
        <v>132</v>
      </c>
      <c r="C754" t="s">
        <v>460</v>
      </c>
      <c r="D754" t="str">
        <f t="shared" si="27"/>
        <v>UnrestrainedBeamW18x55</v>
      </c>
      <c r="E754">
        <v>57.1</v>
      </c>
      <c r="F754">
        <v>0.96299999999999997</v>
      </c>
      <c r="G754">
        <v>4.76</v>
      </c>
      <c r="H754" t="s">
        <v>132</v>
      </c>
      <c r="I754">
        <v>3</v>
      </c>
      <c r="K754" t="s">
        <v>405</v>
      </c>
      <c r="L754">
        <v>0.96299999999999997</v>
      </c>
      <c r="M754" t="b">
        <f t="shared" si="26"/>
        <v>1</v>
      </c>
    </row>
    <row r="755" spans="2:13" x14ac:dyDescent="0.25">
      <c r="B755" t="s">
        <v>132</v>
      </c>
      <c r="C755" t="s">
        <v>461</v>
      </c>
      <c r="D755" t="str">
        <f t="shared" si="27"/>
        <v>UnrestrainedBeamW18x50</v>
      </c>
      <c r="E755">
        <v>56.8</v>
      </c>
      <c r="F755">
        <v>0.88</v>
      </c>
      <c r="G755">
        <v>4.7300000000000004</v>
      </c>
      <c r="H755" t="s">
        <v>132</v>
      </c>
      <c r="I755">
        <v>3</v>
      </c>
      <c r="K755" t="s">
        <v>435</v>
      </c>
      <c r="L755">
        <v>0.88</v>
      </c>
      <c r="M755" t="b">
        <f t="shared" si="26"/>
        <v>1</v>
      </c>
    </row>
    <row r="756" spans="2:13" x14ac:dyDescent="0.25">
      <c r="B756" t="s">
        <v>132</v>
      </c>
      <c r="C756" t="s">
        <v>462</v>
      </c>
      <c r="D756" t="str">
        <f t="shared" si="27"/>
        <v>UnrestrainedBeamW18x46</v>
      </c>
      <c r="E756">
        <v>52.4</v>
      </c>
      <c r="F756">
        <v>0.878</v>
      </c>
      <c r="G756">
        <v>4.37</v>
      </c>
      <c r="H756" t="s">
        <v>132</v>
      </c>
      <c r="I756">
        <v>3</v>
      </c>
      <c r="K756" t="s">
        <v>463</v>
      </c>
      <c r="L756">
        <v>0.878</v>
      </c>
      <c r="M756" t="b">
        <f t="shared" si="26"/>
        <v>1</v>
      </c>
    </row>
    <row r="757" spans="2:13" x14ac:dyDescent="0.25">
      <c r="B757" t="s">
        <v>132</v>
      </c>
      <c r="C757" t="s">
        <v>464</v>
      </c>
      <c r="D757" t="str">
        <f t="shared" si="27"/>
        <v>UnrestrainedBeamW18x40</v>
      </c>
      <c r="E757">
        <v>52.1</v>
      </c>
      <c r="F757">
        <v>0.76800000000000002</v>
      </c>
      <c r="G757">
        <v>4.34</v>
      </c>
      <c r="H757" t="s">
        <v>132</v>
      </c>
      <c r="I757">
        <v>3</v>
      </c>
      <c r="K757" t="s">
        <v>465</v>
      </c>
      <c r="L757">
        <v>0.76800000000000002</v>
      </c>
      <c r="M757" t="b">
        <f t="shared" si="26"/>
        <v>1</v>
      </c>
    </row>
    <row r="758" spans="2:13" x14ac:dyDescent="0.25">
      <c r="B758" t="s">
        <v>132</v>
      </c>
      <c r="C758" t="s">
        <v>466</v>
      </c>
      <c r="D758" t="str">
        <f t="shared" si="27"/>
        <v>UnrestrainedBeamW18x35</v>
      </c>
      <c r="E758">
        <v>52.1</v>
      </c>
      <c r="F758">
        <v>0.67200000000000004</v>
      </c>
      <c r="G758">
        <v>4.34</v>
      </c>
      <c r="H758" t="s">
        <v>132</v>
      </c>
      <c r="I758">
        <v>3</v>
      </c>
      <c r="K758" t="s">
        <v>467</v>
      </c>
      <c r="L758">
        <v>0.67200000000000004</v>
      </c>
      <c r="M758" t="b">
        <f t="shared" si="26"/>
        <v>1</v>
      </c>
    </row>
    <row r="759" spans="2:13" x14ac:dyDescent="0.25">
      <c r="B759" t="s">
        <v>132</v>
      </c>
      <c r="C759" t="s">
        <v>468</v>
      </c>
      <c r="D759" t="str">
        <f t="shared" si="27"/>
        <v>UnrestrainedBeamW16x100</v>
      </c>
      <c r="E759">
        <v>62.7</v>
      </c>
      <c r="F759">
        <v>1.59</v>
      </c>
      <c r="G759">
        <v>5.23</v>
      </c>
      <c r="H759" t="s">
        <v>132</v>
      </c>
      <c r="I759">
        <v>3</v>
      </c>
      <c r="K759" t="s">
        <v>469</v>
      </c>
      <c r="L759">
        <v>1.59</v>
      </c>
      <c r="M759" t="b">
        <f t="shared" si="26"/>
        <v>1</v>
      </c>
    </row>
    <row r="760" spans="2:13" x14ac:dyDescent="0.25">
      <c r="B760" t="s">
        <v>132</v>
      </c>
      <c r="C760" t="s">
        <v>470</v>
      </c>
      <c r="D760" t="str">
        <f t="shared" si="27"/>
        <v>UnrestrainedBeamW16x89</v>
      </c>
      <c r="E760">
        <v>62.4</v>
      </c>
      <c r="F760">
        <v>1.43</v>
      </c>
      <c r="G760">
        <v>5.2</v>
      </c>
      <c r="H760" t="s">
        <v>132</v>
      </c>
      <c r="I760">
        <v>3</v>
      </c>
      <c r="K760" t="s">
        <v>471</v>
      </c>
      <c r="L760">
        <v>1.43</v>
      </c>
      <c r="M760" t="b">
        <f t="shared" si="26"/>
        <v>1</v>
      </c>
    </row>
    <row r="761" spans="2:13" x14ac:dyDescent="0.25">
      <c r="B761" t="s">
        <v>132</v>
      </c>
      <c r="C761" t="s">
        <v>472</v>
      </c>
      <c r="D761" t="str">
        <f t="shared" si="27"/>
        <v>UnrestrainedBeamW16x77</v>
      </c>
      <c r="E761">
        <v>61.6</v>
      </c>
      <c r="F761">
        <v>1.25</v>
      </c>
      <c r="G761">
        <v>5.13</v>
      </c>
      <c r="H761" t="s">
        <v>132</v>
      </c>
      <c r="I761">
        <v>3</v>
      </c>
      <c r="K761" t="s">
        <v>473</v>
      </c>
      <c r="L761">
        <v>1.25</v>
      </c>
      <c r="M761" t="b">
        <f t="shared" si="26"/>
        <v>1</v>
      </c>
    </row>
    <row r="762" spans="2:13" x14ac:dyDescent="0.25">
      <c r="B762" t="s">
        <v>132</v>
      </c>
      <c r="C762" t="s">
        <v>474</v>
      </c>
      <c r="D762" t="str">
        <f t="shared" si="27"/>
        <v>UnrestrainedBeamW16x67</v>
      </c>
      <c r="E762">
        <v>61.4</v>
      </c>
      <c r="F762">
        <v>1.0900000000000001</v>
      </c>
      <c r="G762">
        <v>5.12</v>
      </c>
      <c r="H762" t="s">
        <v>132</v>
      </c>
      <c r="I762">
        <v>3</v>
      </c>
      <c r="K762" t="s">
        <v>475</v>
      </c>
      <c r="L762">
        <v>1.0900000000000001</v>
      </c>
      <c r="M762" t="b">
        <f t="shared" si="26"/>
        <v>1</v>
      </c>
    </row>
    <row r="763" spans="2:13" x14ac:dyDescent="0.25">
      <c r="B763" t="s">
        <v>132</v>
      </c>
      <c r="C763" t="s">
        <v>476</v>
      </c>
      <c r="D763" t="str">
        <f t="shared" si="27"/>
        <v>UnrestrainedBeamW16x57</v>
      </c>
      <c r="E763">
        <v>52.1</v>
      </c>
      <c r="F763">
        <v>1.0900000000000001</v>
      </c>
      <c r="G763">
        <v>4.34</v>
      </c>
      <c r="H763" t="s">
        <v>132</v>
      </c>
      <c r="I763">
        <v>3</v>
      </c>
      <c r="K763" t="s">
        <v>477</v>
      </c>
      <c r="L763">
        <v>1.0900000000000001</v>
      </c>
      <c r="M763" t="b">
        <f t="shared" si="26"/>
        <v>1</v>
      </c>
    </row>
    <row r="764" spans="2:13" x14ac:dyDescent="0.25">
      <c r="B764" t="s">
        <v>132</v>
      </c>
      <c r="C764" t="s">
        <v>478</v>
      </c>
      <c r="D764" t="str">
        <f t="shared" si="27"/>
        <v>UnrestrainedBeamW16x50</v>
      </c>
      <c r="E764">
        <v>52</v>
      </c>
      <c r="F764">
        <v>0.96199999999999997</v>
      </c>
      <c r="G764">
        <v>4.33</v>
      </c>
      <c r="H764" t="s">
        <v>132</v>
      </c>
      <c r="I764">
        <v>3</v>
      </c>
      <c r="K764" t="s">
        <v>435</v>
      </c>
      <c r="L764">
        <v>0.96199999999999997</v>
      </c>
      <c r="M764" t="b">
        <f t="shared" si="26"/>
        <v>1</v>
      </c>
    </row>
    <row r="765" spans="2:13" x14ac:dyDescent="0.25">
      <c r="B765" t="s">
        <v>132</v>
      </c>
      <c r="C765" t="s">
        <v>479</v>
      </c>
      <c r="D765" t="str">
        <f t="shared" si="27"/>
        <v>UnrestrainedBeamW16x45</v>
      </c>
      <c r="E765">
        <v>51.7</v>
      </c>
      <c r="F765">
        <v>0.87</v>
      </c>
      <c r="G765">
        <v>4.3099999999999996</v>
      </c>
      <c r="H765" t="s">
        <v>132</v>
      </c>
      <c r="I765">
        <v>3</v>
      </c>
      <c r="K765" t="s">
        <v>480</v>
      </c>
      <c r="L765">
        <v>0.87</v>
      </c>
      <c r="M765" t="b">
        <f t="shared" si="26"/>
        <v>1</v>
      </c>
    </row>
    <row r="766" spans="2:13" x14ac:dyDescent="0.25">
      <c r="B766" t="s">
        <v>132</v>
      </c>
      <c r="C766" t="s">
        <v>481</v>
      </c>
      <c r="D766" t="str">
        <f t="shared" si="27"/>
        <v>UnrestrainedBeamW16x40</v>
      </c>
      <c r="E766">
        <v>51.3</v>
      </c>
      <c r="F766">
        <v>0.78</v>
      </c>
      <c r="G766">
        <v>4.28</v>
      </c>
      <c r="H766" t="s">
        <v>132</v>
      </c>
      <c r="I766">
        <v>3</v>
      </c>
      <c r="K766" t="s">
        <v>465</v>
      </c>
      <c r="L766">
        <v>0.78</v>
      </c>
      <c r="M766" t="b">
        <f t="shared" si="26"/>
        <v>1</v>
      </c>
    </row>
    <row r="767" spans="2:13" x14ac:dyDescent="0.25">
      <c r="B767" t="s">
        <v>132</v>
      </c>
      <c r="C767" t="s">
        <v>482</v>
      </c>
      <c r="D767" t="str">
        <f t="shared" si="27"/>
        <v>UnrestrainedBeamW16x36</v>
      </c>
      <c r="E767">
        <v>51.3</v>
      </c>
      <c r="F767">
        <v>0.70199999999999996</v>
      </c>
      <c r="G767">
        <v>4.28</v>
      </c>
      <c r="H767" t="s">
        <v>132</v>
      </c>
      <c r="I767">
        <v>3</v>
      </c>
      <c r="K767" t="s">
        <v>483</v>
      </c>
      <c r="L767">
        <v>0.70199999999999996</v>
      </c>
      <c r="M767" t="b">
        <f t="shared" si="26"/>
        <v>1</v>
      </c>
    </row>
    <row r="768" spans="2:13" x14ac:dyDescent="0.25">
      <c r="B768" t="s">
        <v>132</v>
      </c>
      <c r="C768" t="s">
        <v>484</v>
      </c>
      <c r="D768" t="str">
        <f t="shared" si="27"/>
        <v>UnrestrainedBeamW16x31</v>
      </c>
      <c r="E768">
        <v>46.9</v>
      </c>
      <c r="F768">
        <v>0.66100000000000003</v>
      </c>
      <c r="G768">
        <v>3.91</v>
      </c>
      <c r="H768" t="s">
        <v>132</v>
      </c>
      <c r="I768">
        <v>3</v>
      </c>
      <c r="K768" t="s">
        <v>485</v>
      </c>
      <c r="L768">
        <v>0.66100000000000003</v>
      </c>
      <c r="M768" t="b">
        <f t="shared" si="26"/>
        <v>1</v>
      </c>
    </row>
    <row r="769" spans="2:13" x14ac:dyDescent="0.25">
      <c r="B769" t="s">
        <v>132</v>
      </c>
      <c r="C769" t="s">
        <v>486</v>
      </c>
      <c r="D769" t="str">
        <f t="shared" si="27"/>
        <v>UnrestrainedBeamW16x26</v>
      </c>
      <c r="E769">
        <v>46.6</v>
      </c>
      <c r="F769">
        <v>0.55800000000000005</v>
      </c>
      <c r="G769">
        <v>3.88</v>
      </c>
      <c r="H769" t="s">
        <v>132</v>
      </c>
      <c r="I769">
        <v>3</v>
      </c>
      <c r="K769" t="s">
        <v>487</v>
      </c>
      <c r="L769">
        <v>0.55800000000000005</v>
      </c>
      <c r="M769" t="b">
        <f t="shared" si="26"/>
        <v>1</v>
      </c>
    </row>
    <row r="770" spans="2:13" x14ac:dyDescent="0.25">
      <c r="B770" t="s">
        <v>132</v>
      </c>
      <c r="C770" t="s">
        <v>488</v>
      </c>
      <c r="D770" t="str">
        <f t="shared" si="27"/>
        <v>UnrestrainedBeamW14x808</v>
      </c>
      <c r="E770">
        <v>92.3</v>
      </c>
      <c r="F770">
        <v>8.75</v>
      </c>
      <c r="G770">
        <v>7.69</v>
      </c>
      <c r="H770" t="s">
        <v>132</v>
      </c>
      <c r="I770">
        <v>3</v>
      </c>
      <c r="K770" t="s">
        <v>489</v>
      </c>
      <c r="L770">
        <v>8.75</v>
      </c>
      <c r="M770" t="b">
        <f t="shared" si="26"/>
        <v>1</v>
      </c>
    </row>
    <row r="771" spans="2:13" x14ac:dyDescent="0.25">
      <c r="B771" t="s">
        <v>132</v>
      </c>
      <c r="C771" t="s">
        <v>490</v>
      </c>
      <c r="D771" t="str">
        <f t="shared" si="27"/>
        <v>UnrestrainedBeamW14x730</v>
      </c>
      <c r="E771">
        <v>90.4</v>
      </c>
      <c r="F771">
        <v>8.08</v>
      </c>
      <c r="G771">
        <v>7.53</v>
      </c>
      <c r="H771" t="s">
        <v>132</v>
      </c>
      <c r="I771">
        <v>3</v>
      </c>
      <c r="K771" t="s">
        <v>491</v>
      </c>
      <c r="L771">
        <v>8.08</v>
      </c>
      <c r="M771" t="b">
        <f t="shared" si="26"/>
        <v>1</v>
      </c>
    </row>
    <row r="772" spans="2:13" x14ac:dyDescent="0.25">
      <c r="B772" t="s">
        <v>132</v>
      </c>
      <c r="C772" t="s">
        <v>492</v>
      </c>
      <c r="D772" t="str">
        <f t="shared" si="27"/>
        <v>UnrestrainedBeamW14x665</v>
      </c>
      <c r="E772">
        <v>88.8</v>
      </c>
      <c r="F772">
        <v>7.49</v>
      </c>
      <c r="G772">
        <v>7.4</v>
      </c>
      <c r="H772" t="s">
        <v>132</v>
      </c>
      <c r="I772">
        <v>3</v>
      </c>
      <c r="K772" t="s">
        <v>493</v>
      </c>
      <c r="L772">
        <v>7.49</v>
      </c>
      <c r="M772" t="b">
        <f t="shared" si="26"/>
        <v>1</v>
      </c>
    </row>
    <row r="773" spans="2:13" x14ac:dyDescent="0.25">
      <c r="B773" t="s">
        <v>132</v>
      </c>
      <c r="C773" t="s">
        <v>494</v>
      </c>
      <c r="D773" t="str">
        <f t="shared" si="27"/>
        <v>UnrestrainedBeamW14x605</v>
      </c>
      <c r="E773">
        <v>86.9</v>
      </c>
      <c r="F773">
        <v>6.96</v>
      </c>
      <c r="G773">
        <v>7.24</v>
      </c>
      <c r="H773" t="s">
        <v>132</v>
      </c>
      <c r="I773">
        <v>3</v>
      </c>
      <c r="K773" t="s">
        <v>495</v>
      </c>
      <c r="L773">
        <v>6.96</v>
      </c>
      <c r="M773" t="b">
        <f t="shared" si="26"/>
        <v>1</v>
      </c>
    </row>
    <row r="774" spans="2:13" x14ac:dyDescent="0.25">
      <c r="B774" t="s">
        <v>132</v>
      </c>
      <c r="C774" t="s">
        <v>496</v>
      </c>
      <c r="D774" t="str">
        <f t="shared" si="27"/>
        <v>UnrestrainedBeamW14x550</v>
      </c>
      <c r="E774">
        <v>85.6</v>
      </c>
      <c r="F774">
        <v>6.43</v>
      </c>
      <c r="G774">
        <v>7.13</v>
      </c>
      <c r="H774" t="s">
        <v>132</v>
      </c>
      <c r="I774">
        <v>3</v>
      </c>
      <c r="K774" t="s">
        <v>497</v>
      </c>
      <c r="L774">
        <v>6.43</v>
      </c>
      <c r="M774" t="b">
        <f t="shared" si="26"/>
        <v>1</v>
      </c>
    </row>
    <row r="775" spans="2:13" x14ac:dyDescent="0.25">
      <c r="B775" t="s">
        <v>132</v>
      </c>
      <c r="C775" t="s">
        <v>498</v>
      </c>
      <c r="D775" t="str">
        <f t="shared" si="27"/>
        <v>UnrestrainedBeamW14x500</v>
      </c>
      <c r="E775">
        <v>84</v>
      </c>
      <c r="F775">
        <v>5.95</v>
      </c>
      <c r="G775">
        <v>7</v>
      </c>
      <c r="H775" t="s">
        <v>132</v>
      </c>
      <c r="I775">
        <v>3</v>
      </c>
      <c r="K775" t="s">
        <v>499</v>
      </c>
      <c r="L775">
        <v>5.95</v>
      </c>
      <c r="M775" t="b">
        <f t="shared" si="26"/>
        <v>1</v>
      </c>
    </row>
    <row r="776" spans="2:13" x14ac:dyDescent="0.25">
      <c r="B776" t="s">
        <v>132</v>
      </c>
      <c r="C776" t="s">
        <v>500</v>
      </c>
      <c r="D776" t="str">
        <f t="shared" si="27"/>
        <v>UnrestrainedBeamW14x455</v>
      </c>
      <c r="E776">
        <v>82.3</v>
      </c>
      <c r="F776">
        <v>5.53</v>
      </c>
      <c r="G776">
        <v>6.86</v>
      </c>
      <c r="H776" t="s">
        <v>132</v>
      </c>
      <c r="I776">
        <v>3</v>
      </c>
      <c r="K776" t="s">
        <v>501</v>
      </c>
      <c r="L776">
        <v>5.53</v>
      </c>
      <c r="M776" t="b">
        <f t="shared" ref="M776:M839" si="28">EXACT(F776,L776)</f>
        <v>1</v>
      </c>
    </row>
    <row r="777" spans="2:13" x14ac:dyDescent="0.25">
      <c r="B777" t="s">
        <v>132</v>
      </c>
      <c r="C777" t="s">
        <v>502</v>
      </c>
      <c r="D777" t="str">
        <f t="shared" si="27"/>
        <v>UnrestrainedBeamW14x426</v>
      </c>
      <c r="E777">
        <v>81.8</v>
      </c>
      <c r="F777">
        <v>5.21</v>
      </c>
      <c r="G777">
        <v>6.82</v>
      </c>
      <c r="H777" t="s">
        <v>132</v>
      </c>
      <c r="I777">
        <v>3</v>
      </c>
      <c r="K777" t="s">
        <v>503</v>
      </c>
      <c r="L777">
        <v>5.21</v>
      </c>
      <c r="M777" t="b">
        <f t="shared" si="28"/>
        <v>1</v>
      </c>
    </row>
    <row r="778" spans="2:13" x14ac:dyDescent="0.25">
      <c r="B778" t="s">
        <v>132</v>
      </c>
      <c r="C778" t="s">
        <v>504</v>
      </c>
      <c r="D778" t="str">
        <f t="shared" si="27"/>
        <v>UnrestrainedBeamW14x398</v>
      </c>
      <c r="E778">
        <v>80.7</v>
      </c>
      <c r="F778">
        <v>4.93</v>
      </c>
      <c r="G778">
        <v>6.73</v>
      </c>
      <c r="H778" t="s">
        <v>132</v>
      </c>
      <c r="I778">
        <v>3</v>
      </c>
      <c r="K778" t="s">
        <v>505</v>
      </c>
      <c r="L778">
        <v>4.93</v>
      </c>
      <c r="M778" t="b">
        <f t="shared" si="28"/>
        <v>1</v>
      </c>
    </row>
    <row r="779" spans="2:13" x14ac:dyDescent="0.25">
      <c r="B779" t="s">
        <v>132</v>
      </c>
      <c r="C779" t="s">
        <v>506</v>
      </c>
      <c r="D779" t="str">
        <f t="shared" si="27"/>
        <v>UnrestrainedBeamW14x370</v>
      </c>
      <c r="E779">
        <v>79.900000000000006</v>
      </c>
      <c r="F779">
        <v>4.63</v>
      </c>
      <c r="G779">
        <v>6.66</v>
      </c>
      <c r="H779" t="s">
        <v>132</v>
      </c>
      <c r="I779">
        <v>3</v>
      </c>
      <c r="K779" t="s">
        <v>507</v>
      </c>
      <c r="L779">
        <v>4.63</v>
      </c>
      <c r="M779" t="b">
        <f t="shared" si="28"/>
        <v>1</v>
      </c>
    </row>
    <row r="780" spans="2:13" x14ac:dyDescent="0.25">
      <c r="B780" t="s">
        <v>132</v>
      </c>
      <c r="C780" t="s">
        <v>508</v>
      </c>
      <c r="D780" t="str">
        <f t="shared" si="27"/>
        <v>UnrestrainedBeamW14x342</v>
      </c>
      <c r="E780">
        <v>79.099999999999994</v>
      </c>
      <c r="F780">
        <v>4.32</v>
      </c>
      <c r="G780">
        <v>6.59</v>
      </c>
      <c r="H780" t="s">
        <v>132</v>
      </c>
      <c r="I780">
        <v>3</v>
      </c>
      <c r="K780" t="s">
        <v>509</v>
      </c>
      <c r="L780">
        <v>4.32</v>
      </c>
      <c r="M780" t="b">
        <f t="shared" si="28"/>
        <v>1</v>
      </c>
    </row>
    <row r="781" spans="2:13" x14ac:dyDescent="0.25">
      <c r="B781" t="s">
        <v>132</v>
      </c>
      <c r="C781" t="s">
        <v>510</v>
      </c>
      <c r="D781" t="str">
        <f t="shared" si="27"/>
        <v>UnrestrainedBeamW14x311</v>
      </c>
      <c r="E781">
        <v>78.099999999999994</v>
      </c>
      <c r="F781">
        <v>3.98</v>
      </c>
      <c r="G781">
        <v>6.51</v>
      </c>
      <c r="H781" t="s">
        <v>132</v>
      </c>
      <c r="I781">
        <v>3</v>
      </c>
      <c r="K781" t="s">
        <v>511</v>
      </c>
      <c r="L781">
        <v>3.98</v>
      </c>
      <c r="M781" t="b">
        <f t="shared" si="28"/>
        <v>1</v>
      </c>
    </row>
    <row r="782" spans="2:13" x14ac:dyDescent="0.25">
      <c r="B782" t="s">
        <v>132</v>
      </c>
      <c r="C782" t="s">
        <v>512</v>
      </c>
      <c r="D782" t="str">
        <f t="shared" si="27"/>
        <v>UnrestrainedBeamW14x283</v>
      </c>
      <c r="E782">
        <v>77.3</v>
      </c>
      <c r="F782">
        <v>3.66</v>
      </c>
      <c r="G782">
        <v>6.44</v>
      </c>
      <c r="H782" t="s">
        <v>132</v>
      </c>
      <c r="I782">
        <v>3</v>
      </c>
      <c r="K782" t="s">
        <v>513</v>
      </c>
      <c r="L782">
        <v>3.66</v>
      </c>
      <c r="M782" t="b">
        <f t="shared" si="28"/>
        <v>1</v>
      </c>
    </row>
    <row r="783" spans="2:13" x14ac:dyDescent="0.25">
      <c r="B783" t="s">
        <v>132</v>
      </c>
      <c r="C783" t="s">
        <v>514</v>
      </c>
      <c r="D783" t="str">
        <f t="shared" si="27"/>
        <v>UnrestrainedBeamW14x257</v>
      </c>
      <c r="E783">
        <v>76.5</v>
      </c>
      <c r="F783">
        <v>3.36</v>
      </c>
      <c r="G783">
        <v>6.38</v>
      </c>
      <c r="H783" t="s">
        <v>132</v>
      </c>
      <c r="I783">
        <v>3</v>
      </c>
      <c r="K783" t="s">
        <v>515</v>
      </c>
      <c r="L783">
        <v>3.36</v>
      </c>
      <c r="M783" t="b">
        <f t="shared" si="28"/>
        <v>1</v>
      </c>
    </row>
    <row r="784" spans="2:13" x14ac:dyDescent="0.25">
      <c r="B784" t="s">
        <v>132</v>
      </c>
      <c r="C784" t="s">
        <v>516</v>
      </c>
      <c r="D784" t="str">
        <f t="shared" si="27"/>
        <v>UnrestrainedBeamW14x233</v>
      </c>
      <c r="E784">
        <v>75.599999999999994</v>
      </c>
      <c r="F784">
        <v>3.08</v>
      </c>
      <c r="G784">
        <v>6.3</v>
      </c>
      <c r="H784" t="s">
        <v>132</v>
      </c>
      <c r="I784">
        <v>3</v>
      </c>
      <c r="K784" t="s">
        <v>517</v>
      </c>
      <c r="L784">
        <v>3.08</v>
      </c>
      <c r="M784" t="b">
        <f t="shared" si="28"/>
        <v>1</v>
      </c>
    </row>
    <row r="785" spans="2:13" x14ac:dyDescent="0.25">
      <c r="B785" t="s">
        <v>132</v>
      </c>
      <c r="C785" t="s">
        <v>518</v>
      </c>
      <c r="D785" t="str">
        <f t="shared" si="27"/>
        <v>UnrestrainedBeamW14x211</v>
      </c>
      <c r="E785">
        <v>75.2</v>
      </c>
      <c r="F785">
        <v>2.81</v>
      </c>
      <c r="G785">
        <v>6.27</v>
      </c>
      <c r="H785" t="s">
        <v>132</v>
      </c>
      <c r="I785">
        <v>3</v>
      </c>
      <c r="K785" t="s">
        <v>231</v>
      </c>
      <c r="L785">
        <v>2.81</v>
      </c>
      <c r="M785" t="b">
        <f t="shared" si="28"/>
        <v>1</v>
      </c>
    </row>
    <row r="786" spans="2:13" x14ac:dyDescent="0.25">
      <c r="B786" t="s">
        <v>132</v>
      </c>
      <c r="C786" t="s">
        <v>519</v>
      </c>
      <c r="D786" t="str">
        <f t="shared" si="27"/>
        <v>UnrestrainedBeamW14x193</v>
      </c>
      <c r="E786">
        <v>74.3</v>
      </c>
      <c r="F786">
        <v>2.6</v>
      </c>
      <c r="G786">
        <v>6.19</v>
      </c>
      <c r="H786" t="s">
        <v>132</v>
      </c>
      <c r="I786">
        <v>3</v>
      </c>
      <c r="K786" t="s">
        <v>520</v>
      </c>
      <c r="L786">
        <v>2.6</v>
      </c>
      <c r="M786" t="b">
        <f t="shared" si="28"/>
        <v>1</v>
      </c>
    </row>
    <row r="787" spans="2:13" x14ac:dyDescent="0.25">
      <c r="B787" t="s">
        <v>132</v>
      </c>
      <c r="C787" t="s">
        <v>521</v>
      </c>
      <c r="D787" t="str">
        <f t="shared" si="27"/>
        <v>UnrestrainedBeamW14x176</v>
      </c>
      <c r="E787">
        <v>74.099999999999994</v>
      </c>
      <c r="F787">
        <v>2.38</v>
      </c>
      <c r="G787">
        <v>6.18</v>
      </c>
      <c r="H787" t="s">
        <v>132</v>
      </c>
      <c r="I787">
        <v>3</v>
      </c>
      <c r="K787" t="s">
        <v>384</v>
      </c>
      <c r="L787">
        <v>2.38</v>
      </c>
      <c r="M787" t="b">
        <f t="shared" si="28"/>
        <v>1</v>
      </c>
    </row>
    <row r="788" spans="2:13" x14ac:dyDescent="0.25">
      <c r="B788" t="s">
        <v>132</v>
      </c>
      <c r="C788" t="s">
        <v>522</v>
      </c>
      <c r="D788" t="str">
        <f t="shared" si="27"/>
        <v>UnrestrainedBeamW14x159</v>
      </c>
      <c r="E788">
        <v>73.5</v>
      </c>
      <c r="F788">
        <v>2.16</v>
      </c>
      <c r="G788">
        <v>6.13</v>
      </c>
      <c r="H788" t="s">
        <v>132</v>
      </c>
      <c r="I788">
        <v>3</v>
      </c>
      <c r="K788" t="s">
        <v>523</v>
      </c>
      <c r="L788">
        <v>2.16</v>
      </c>
      <c r="M788" t="b">
        <f t="shared" si="28"/>
        <v>1</v>
      </c>
    </row>
    <row r="789" spans="2:13" x14ac:dyDescent="0.25">
      <c r="B789" t="s">
        <v>132</v>
      </c>
      <c r="C789" t="s">
        <v>524</v>
      </c>
      <c r="D789" t="str">
        <f t="shared" si="27"/>
        <v>UnrestrainedBeamW14x145</v>
      </c>
      <c r="E789">
        <v>72.7</v>
      </c>
      <c r="F789">
        <v>1.99</v>
      </c>
      <c r="G789">
        <v>6.06</v>
      </c>
      <c r="H789" t="s">
        <v>132</v>
      </c>
      <c r="I789">
        <v>3</v>
      </c>
      <c r="K789" t="s">
        <v>525</v>
      </c>
      <c r="L789">
        <v>1.99</v>
      </c>
      <c r="M789" t="b">
        <f t="shared" si="28"/>
        <v>1</v>
      </c>
    </row>
    <row r="790" spans="2:13" x14ac:dyDescent="0.25">
      <c r="B790" t="s">
        <v>132</v>
      </c>
      <c r="C790" t="s">
        <v>526</v>
      </c>
      <c r="D790" t="str">
        <f t="shared" si="27"/>
        <v>UnrestrainedBeamW14x132</v>
      </c>
      <c r="E790">
        <v>70</v>
      </c>
      <c r="F790">
        <v>1.89</v>
      </c>
      <c r="G790">
        <v>5.83</v>
      </c>
      <c r="H790" t="s">
        <v>132</v>
      </c>
      <c r="I790">
        <v>3</v>
      </c>
      <c r="K790" t="s">
        <v>527</v>
      </c>
      <c r="L790">
        <v>1.89</v>
      </c>
      <c r="M790" t="b">
        <f t="shared" si="28"/>
        <v>1</v>
      </c>
    </row>
    <row r="791" spans="2:13" x14ac:dyDescent="0.25">
      <c r="B791" t="s">
        <v>132</v>
      </c>
      <c r="C791" t="s">
        <v>528</v>
      </c>
      <c r="D791" t="str">
        <f t="shared" si="27"/>
        <v>UnrestrainedBeamW14x120</v>
      </c>
      <c r="E791">
        <v>70.099999999999994</v>
      </c>
      <c r="F791">
        <v>1.71</v>
      </c>
      <c r="G791">
        <v>5.84</v>
      </c>
      <c r="H791" t="s">
        <v>132</v>
      </c>
      <c r="I791">
        <v>3</v>
      </c>
      <c r="K791" t="s">
        <v>529</v>
      </c>
      <c r="L791">
        <v>1.71</v>
      </c>
      <c r="M791" t="b">
        <f t="shared" si="28"/>
        <v>1</v>
      </c>
    </row>
    <row r="792" spans="2:13" x14ac:dyDescent="0.25">
      <c r="B792" t="s">
        <v>132</v>
      </c>
      <c r="C792" t="s">
        <v>530</v>
      </c>
      <c r="D792" t="str">
        <f t="shared" si="27"/>
        <v>UnrestrainedBeamW14x109</v>
      </c>
      <c r="E792">
        <v>69.599999999999994</v>
      </c>
      <c r="F792">
        <v>1.57</v>
      </c>
      <c r="G792">
        <v>5.8</v>
      </c>
      <c r="H792" t="s">
        <v>132</v>
      </c>
      <c r="I792">
        <v>3</v>
      </c>
      <c r="K792" t="s">
        <v>531</v>
      </c>
      <c r="L792">
        <v>1.57</v>
      </c>
      <c r="M792" t="b">
        <f t="shared" si="28"/>
        <v>1</v>
      </c>
    </row>
    <row r="793" spans="2:13" x14ac:dyDescent="0.25">
      <c r="B793" t="s">
        <v>132</v>
      </c>
      <c r="C793" t="s">
        <v>532</v>
      </c>
      <c r="D793" t="str">
        <f t="shared" si="27"/>
        <v>UnrestrainedBeamW14x99</v>
      </c>
      <c r="E793">
        <v>69.2</v>
      </c>
      <c r="F793">
        <v>1.43</v>
      </c>
      <c r="G793">
        <v>5.77</v>
      </c>
      <c r="H793" t="s">
        <v>132</v>
      </c>
      <c r="I793">
        <v>3</v>
      </c>
      <c r="K793" t="s">
        <v>332</v>
      </c>
      <c r="L793">
        <v>1.43</v>
      </c>
      <c r="M793" t="b">
        <f t="shared" si="28"/>
        <v>1</v>
      </c>
    </row>
    <row r="794" spans="2:13" x14ac:dyDescent="0.25">
      <c r="B794" t="s">
        <v>132</v>
      </c>
      <c r="C794" t="s">
        <v>533</v>
      </c>
      <c r="D794" t="str">
        <f t="shared" si="27"/>
        <v>UnrestrainedBeamW14x90</v>
      </c>
      <c r="E794">
        <v>68.7</v>
      </c>
      <c r="F794">
        <v>1.31</v>
      </c>
      <c r="G794">
        <v>5.73</v>
      </c>
      <c r="H794" t="s">
        <v>132</v>
      </c>
      <c r="I794">
        <v>3</v>
      </c>
      <c r="K794" t="s">
        <v>334</v>
      </c>
      <c r="L794">
        <v>1.31</v>
      </c>
      <c r="M794" t="b">
        <f t="shared" si="28"/>
        <v>1</v>
      </c>
    </row>
    <row r="795" spans="2:13" x14ac:dyDescent="0.25">
      <c r="B795" t="s">
        <v>132</v>
      </c>
      <c r="C795" t="s">
        <v>534</v>
      </c>
      <c r="D795" t="str">
        <f t="shared" si="27"/>
        <v>UnrestrainedBeamW14x82</v>
      </c>
      <c r="E795">
        <v>56.5</v>
      </c>
      <c r="F795">
        <v>1.45</v>
      </c>
      <c r="G795">
        <v>4.71</v>
      </c>
      <c r="H795" t="s">
        <v>132</v>
      </c>
      <c r="I795">
        <v>3</v>
      </c>
      <c r="K795" t="s">
        <v>535</v>
      </c>
      <c r="L795">
        <v>1.45</v>
      </c>
      <c r="M795" t="b">
        <f t="shared" si="28"/>
        <v>1</v>
      </c>
    </row>
    <row r="796" spans="2:13" x14ac:dyDescent="0.25">
      <c r="B796" t="s">
        <v>132</v>
      </c>
      <c r="C796" t="s">
        <v>536</v>
      </c>
      <c r="D796" t="str">
        <f t="shared" si="27"/>
        <v>UnrestrainedBeamW14x74</v>
      </c>
      <c r="E796">
        <v>56.2</v>
      </c>
      <c r="F796">
        <v>1.32</v>
      </c>
      <c r="G796">
        <v>4.68</v>
      </c>
      <c r="H796" t="s">
        <v>132</v>
      </c>
      <c r="I796">
        <v>3</v>
      </c>
      <c r="K796" t="s">
        <v>537</v>
      </c>
      <c r="L796">
        <v>1.32</v>
      </c>
      <c r="M796" t="b">
        <f t="shared" si="28"/>
        <v>1</v>
      </c>
    </row>
    <row r="797" spans="2:13" x14ac:dyDescent="0.25">
      <c r="B797" t="s">
        <v>132</v>
      </c>
      <c r="C797" t="s">
        <v>538</v>
      </c>
      <c r="D797" t="str">
        <f t="shared" si="27"/>
        <v>UnrestrainedBeamW14x68</v>
      </c>
      <c r="E797">
        <v>55.7</v>
      </c>
      <c r="F797">
        <v>1.22</v>
      </c>
      <c r="G797">
        <v>4.6399999999999997</v>
      </c>
      <c r="H797" t="s">
        <v>132</v>
      </c>
      <c r="I797">
        <v>3</v>
      </c>
      <c r="K797" t="s">
        <v>401</v>
      </c>
      <c r="L797">
        <v>1.22</v>
      </c>
      <c r="M797" t="b">
        <f t="shared" si="28"/>
        <v>1</v>
      </c>
    </row>
    <row r="798" spans="2:13" x14ac:dyDescent="0.25">
      <c r="B798" t="s">
        <v>132</v>
      </c>
      <c r="C798" t="s">
        <v>539</v>
      </c>
      <c r="D798" t="str">
        <f t="shared" si="27"/>
        <v>UnrestrainedBeamW14x61</v>
      </c>
      <c r="E798">
        <v>55.7</v>
      </c>
      <c r="F798">
        <v>1.1000000000000001</v>
      </c>
      <c r="G798">
        <v>4.6399999999999997</v>
      </c>
      <c r="H798" t="s">
        <v>132</v>
      </c>
      <c r="I798">
        <v>3</v>
      </c>
      <c r="K798" t="s">
        <v>540</v>
      </c>
      <c r="L798">
        <v>1.1000000000000001</v>
      </c>
      <c r="M798" t="b">
        <f t="shared" si="28"/>
        <v>1</v>
      </c>
    </row>
    <row r="799" spans="2:13" x14ac:dyDescent="0.25">
      <c r="B799" t="s">
        <v>132</v>
      </c>
      <c r="C799" t="s">
        <v>541</v>
      </c>
      <c r="D799" t="str">
        <f t="shared" si="27"/>
        <v>UnrestrainedBeamW14x53</v>
      </c>
      <c r="E799">
        <v>49.8</v>
      </c>
      <c r="F799">
        <v>1.06</v>
      </c>
      <c r="G799">
        <v>4.1500000000000004</v>
      </c>
      <c r="H799" t="s">
        <v>132</v>
      </c>
      <c r="I799">
        <v>3</v>
      </c>
      <c r="K799" t="s">
        <v>542</v>
      </c>
      <c r="L799">
        <v>1.06</v>
      </c>
      <c r="M799" t="b">
        <f t="shared" si="28"/>
        <v>1</v>
      </c>
    </row>
    <row r="800" spans="2:13" x14ac:dyDescent="0.25">
      <c r="B800" t="s">
        <v>132</v>
      </c>
      <c r="C800" t="s">
        <v>543</v>
      </c>
      <c r="D800" t="str">
        <f t="shared" si="27"/>
        <v>UnrestrainedBeamW14x48</v>
      </c>
      <c r="E800">
        <v>49.5</v>
      </c>
      <c r="F800">
        <v>0.97</v>
      </c>
      <c r="G800">
        <v>4.13</v>
      </c>
      <c r="H800" t="s">
        <v>132</v>
      </c>
      <c r="I800">
        <v>3</v>
      </c>
      <c r="K800" t="s">
        <v>431</v>
      </c>
      <c r="L800">
        <v>0.97</v>
      </c>
      <c r="M800" t="b">
        <f t="shared" si="28"/>
        <v>1</v>
      </c>
    </row>
    <row r="801" spans="2:13" x14ac:dyDescent="0.25">
      <c r="B801" t="s">
        <v>132</v>
      </c>
      <c r="C801" t="s">
        <v>544</v>
      </c>
      <c r="D801" t="str">
        <f t="shared" si="27"/>
        <v>UnrestrainedBeamW14x43</v>
      </c>
      <c r="E801">
        <v>49.2</v>
      </c>
      <c r="F801">
        <v>0.874</v>
      </c>
      <c r="G801">
        <v>4.0999999999999996</v>
      </c>
      <c r="H801" t="s">
        <v>132</v>
      </c>
      <c r="I801">
        <v>3</v>
      </c>
      <c r="K801" t="s">
        <v>545</v>
      </c>
      <c r="L801">
        <v>0.874</v>
      </c>
      <c r="M801" t="b">
        <f t="shared" si="28"/>
        <v>1</v>
      </c>
    </row>
    <row r="802" spans="2:13" x14ac:dyDescent="0.25">
      <c r="B802" t="s">
        <v>132</v>
      </c>
      <c r="C802" t="s">
        <v>546</v>
      </c>
      <c r="D802" t="str">
        <f t="shared" si="27"/>
        <v>UnrestrainedBeamW14x38</v>
      </c>
      <c r="E802">
        <v>47</v>
      </c>
      <c r="F802">
        <v>0.80900000000000005</v>
      </c>
      <c r="G802">
        <v>3.92</v>
      </c>
      <c r="H802" t="s">
        <v>132</v>
      </c>
      <c r="I802">
        <v>3</v>
      </c>
      <c r="K802" t="s">
        <v>547</v>
      </c>
      <c r="L802">
        <v>0.80900000000000005</v>
      </c>
      <c r="M802" t="b">
        <f t="shared" si="28"/>
        <v>1</v>
      </c>
    </row>
    <row r="803" spans="2:13" x14ac:dyDescent="0.25">
      <c r="B803" t="s">
        <v>132</v>
      </c>
      <c r="C803" t="s">
        <v>548</v>
      </c>
      <c r="D803" t="str">
        <f t="shared" ref="D803:D866" si="29">SUBSTITUTE(B803&amp;C803," ","")</f>
        <v>UnrestrainedBeamW14x34</v>
      </c>
      <c r="E803">
        <v>46.9</v>
      </c>
      <c r="F803">
        <v>0.72499999999999998</v>
      </c>
      <c r="G803">
        <v>3.91</v>
      </c>
      <c r="H803" t="s">
        <v>132</v>
      </c>
      <c r="I803">
        <v>3</v>
      </c>
      <c r="K803" t="s">
        <v>549</v>
      </c>
      <c r="L803">
        <v>0.72499999999999998</v>
      </c>
      <c r="M803" t="b">
        <f t="shared" si="28"/>
        <v>1</v>
      </c>
    </row>
    <row r="804" spans="2:13" x14ac:dyDescent="0.25">
      <c r="B804" t="s">
        <v>132</v>
      </c>
      <c r="C804" t="s">
        <v>550</v>
      </c>
      <c r="D804" t="str">
        <f t="shared" si="29"/>
        <v>UnrestrainedBeamW14x30</v>
      </c>
      <c r="E804">
        <v>46.6</v>
      </c>
      <c r="F804">
        <v>0.64400000000000002</v>
      </c>
      <c r="G804">
        <v>3.88</v>
      </c>
      <c r="H804" t="s">
        <v>132</v>
      </c>
      <c r="I804">
        <v>3</v>
      </c>
      <c r="K804" t="s">
        <v>551</v>
      </c>
      <c r="L804">
        <v>0.64400000000000002</v>
      </c>
      <c r="M804" t="b">
        <f t="shared" si="28"/>
        <v>1</v>
      </c>
    </row>
    <row r="805" spans="2:13" x14ac:dyDescent="0.25">
      <c r="B805" t="s">
        <v>132</v>
      </c>
      <c r="C805" t="s">
        <v>552</v>
      </c>
      <c r="D805" t="str">
        <f t="shared" si="29"/>
        <v>UnrestrainedBeamW14x26</v>
      </c>
      <c r="E805">
        <v>41.4</v>
      </c>
      <c r="F805">
        <v>0.628</v>
      </c>
      <c r="G805">
        <v>3.45</v>
      </c>
      <c r="H805" t="s">
        <v>132</v>
      </c>
      <c r="I805">
        <v>3</v>
      </c>
      <c r="K805" t="s">
        <v>553</v>
      </c>
      <c r="L805">
        <v>0.628</v>
      </c>
      <c r="M805" t="b">
        <f t="shared" si="28"/>
        <v>1</v>
      </c>
    </row>
    <row r="806" spans="2:13" x14ac:dyDescent="0.25">
      <c r="B806" t="s">
        <v>132</v>
      </c>
      <c r="C806" t="s">
        <v>554</v>
      </c>
      <c r="D806" t="str">
        <f t="shared" si="29"/>
        <v>UnrestrainedBeamW14x22</v>
      </c>
      <c r="E806">
        <v>41.2</v>
      </c>
      <c r="F806">
        <v>0.53400000000000003</v>
      </c>
      <c r="G806">
        <v>3.43</v>
      </c>
      <c r="H806" t="s">
        <v>132</v>
      </c>
      <c r="I806">
        <v>3</v>
      </c>
      <c r="K806" t="s">
        <v>555</v>
      </c>
      <c r="L806">
        <v>0.53400000000000003</v>
      </c>
      <c r="M806" t="b">
        <f t="shared" si="28"/>
        <v>1</v>
      </c>
    </row>
    <row r="807" spans="2:13" x14ac:dyDescent="0.25">
      <c r="B807" t="s">
        <v>132</v>
      </c>
      <c r="C807" t="s">
        <v>556</v>
      </c>
      <c r="D807" t="str">
        <f t="shared" si="29"/>
        <v>UnrestrainedBeamW12x336</v>
      </c>
      <c r="E807">
        <v>69.3</v>
      </c>
      <c r="F807">
        <v>4.8499999999999996</v>
      </c>
      <c r="G807">
        <v>5.78</v>
      </c>
      <c r="H807" t="s">
        <v>132</v>
      </c>
      <c r="I807">
        <v>3</v>
      </c>
      <c r="K807" t="s">
        <v>557</v>
      </c>
      <c r="L807">
        <v>4.8499999999999996</v>
      </c>
      <c r="M807" t="b">
        <f t="shared" si="28"/>
        <v>1</v>
      </c>
    </row>
    <row r="808" spans="2:13" x14ac:dyDescent="0.25">
      <c r="B808" t="s">
        <v>132</v>
      </c>
      <c r="C808" t="s">
        <v>558</v>
      </c>
      <c r="D808" t="str">
        <f t="shared" si="29"/>
        <v>UnrestrainedBeamW12x305</v>
      </c>
      <c r="E808">
        <v>67.900000000000006</v>
      </c>
      <c r="F808">
        <v>4.49</v>
      </c>
      <c r="G808">
        <v>5.66</v>
      </c>
      <c r="H808" t="s">
        <v>132</v>
      </c>
      <c r="I808">
        <v>3</v>
      </c>
      <c r="K808" t="s">
        <v>559</v>
      </c>
      <c r="L808">
        <v>4.49</v>
      </c>
      <c r="M808" t="b">
        <f t="shared" si="28"/>
        <v>1</v>
      </c>
    </row>
    <row r="809" spans="2:13" x14ac:dyDescent="0.25">
      <c r="B809" t="s">
        <v>132</v>
      </c>
      <c r="C809" t="s">
        <v>560</v>
      </c>
      <c r="D809" t="str">
        <f t="shared" si="29"/>
        <v>UnrestrainedBeamW12x279</v>
      </c>
      <c r="E809">
        <v>66.599999999999994</v>
      </c>
      <c r="F809">
        <v>4.1900000000000004</v>
      </c>
      <c r="G809">
        <v>5.55</v>
      </c>
      <c r="H809" t="s">
        <v>132</v>
      </c>
      <c r="I809">
        <v>3</v>
      </c>
      <c r="K809" t="s">
        <v>374</v>
      </c>
      <c r="L809">
        <v>4.1900000000000004</v>
      </c>
      <c r="M809" t="b">
        <f t="shared" si="28"/>
        <v>1</v>
      </c>
    </row>
    <row r="810" spans="2:13" x14ac:dyDescent="0.25">
      <c r="B810" t="s">
        <v>132</v>
      </c>
      <c r="C810" t="s">
        <v>561</v>
      </c>
      <c r="D810" t="str">
        <f t="shared" si="29"/>
        <v>UnrestrainedBeamW12x252</v>
      </c>
      <c r="E810">
        <v>65.7</v>
      </c>
      <c r="F810">
        <v>3.84</v>
      </c>
      <c r="G810">
        <v>5.48</v>
      </c>
      <c r="H810" t="s">
        <v>132</v>
      </c>
      <c r="I810">
        <v>3</v>
      </c>
      <c r="K810" t="s">
        <v>562</v>
      </c>
      <c r="L810">
        <v>3.84</v>
      </c>
      <c r="M810" t="b">
        <f t="shared" si="28"/>
        <v>1</v>
      </c>
    </row>
    <row r="811" spans="2:13" x14ac:dyDescent="0.25">
      <c r="B811" t="s">
        <v>132</v>
      </c>
      <c r="C811" t="s">
        <v>563</v>
      </c>
      <c r="D811" t="str">
        <f t="shared" si="29"/>
        <v>UnrestrainedBeamW12x230</v>
      </c>
      <c r="E811">
        <v>64.7</v>
      </c>
      <c r="F811">
        <v>3.55</v>
      </c>
      <c r="G811">
        <v>5.39</v>
      </c>
      <c r="H811" t="s">
        <v>132</v>
      </c>
      <c r="I811">
        <v>3</v>
      </c>
      <c r="K811" t="s">
        <v>193</v>
      </c>
      <c r="L811">
        <v>3.55</v>
      </c>
      <c r="M811" t="b">
        <f t="shared" si="28"/>
        <v>1</v>
      </c>
    </row>
    <row r="812" spans="2:13" x14ac:dyDescent="0.25">
      <c r="B812" t="s">
        <v>132</v>
      </c>
      <c r="C812" t="s">
        <v>564</v>
      </c>
      <c r="D812" t="str">
        <f t="shared" si="29"/>
        <v>UnrestrainedBeamW12x210</v>
      </c>
      <c r="E812">
        <v>64.2</v>
      </c>
      <c r="F812">
        <v>3.27</v>
      </c>
      <c r="G812">
        <v>5.35</v>
      </c>
      <c r="H812" t="s">
        <v>132</v>
      </c>
      <c r="I812">
        <v>3</v>
      </c>
      <c r="K812" t="s">
        <v>266</v>
      </c>
      <c r="L812">
        <v>3.27</v>
      </c>
      <c r="M812" t="b">
        <f t="shared" si="28"/>
        <v>1</v>
      </c>
    </row>
    <row r="813" spans="2:13" x14ac:dyDescent="0.25">
      <c r="B813" t="s">
        <v>132</v>
      </c>
      <c r="C813" t="s">
        <v>565</v>
      </c>
      <c r="D813" t="str">
        <f t="shared" si="29"/>
        <v>UnrestrainedBeamW12x190</v>
      </c>
      <c r="E813">
        <v>63.4</v>
      </c>
      <c r="F813">
        <v>3</v>
      </c>
      <c r="G813">
        <v>5.28</v>
      </c>
      <c r="H813" t="s">
        <v>132</v>
      </c>
      <c r="I813">
        <v>3</v>
      </c>
      <c r="K813" t="s">
        <v>566</v>
      </c>
      <c r="L813">
        <v>3</v>
      </c>
      <c r="M813" t="b">
        <f t="shared" si="28"/>
        <v>1</v>
      </c>
    </row>
    <row r="814" spans="2:13" x14ac:dyDescent="0.25">
      <c r="B814" t="s">
        <v>132</v>
      </c>
      <c r="C814" t="s">
        <v>567</v>
      </c>
      <c r="D814" t="str">
        <f t="shared" si="29"/>
        <v>UnrestrainedBeamW12x170</v>
      </c>
      <c r="E814">
        <v>62.6</v>
      </c>
      <c r="F814">
        <v>2.72</v>
      </c>
      <c r="G814">
        <v>5.22</v>
      </c>
      <c r="H814" t="s">
        <v>132</v>
      </c>
      <c r="I814">
        <v>3</v>
      </c>
      <c r="K814" t="s">
        <v>272</v>
      </c>
      <c r="L814">
        <v>2.72</v>
      </c>
      <c r="M814" t="b">
        <f t="shared" si="28"/>
        <v>1</v>
      </c>
    </row>
    <row r="815" spans="2:13" x14ac:dyDescent="0.25">
      <c r="B815" t="s">
        <v>132</v>
      </c>
      <c r="C815" t="s">
        <v>568</v>
      </c>
      <c r="D815" t="str">
        <f t="shared" si="29"/>
        <v>UnrestrainedBeamW12x152</v>
      </c>
      <c r="E815">
        <v>62.1</v>
      </c>
      <c r="F815">
        <v>2.4500000000000002</v>
      </c>
      <c r="G815">
        <v>5.18</v>
      </c>
      <c r="H815" t="s">
        <v>132</v>
      </c>
      <c r="I815">
        <v>3</v>
      </c>
      <c r="K815" t="s">
        <v>298</v>
      </c>
      <c r="L815">
        <v>2.4500000000000002</v>
      </c>
      <c r="M815" t="b">
        <f t="shared" si="28"/>
        <v>1</v>
      </c>
    </row>
    <row r="816" spans="2:13" x14ac:dyDescent="0.25">
      <c r="B816" t="s">
        <v>132</v>
      </c>
      <c r="C816" t="s">
        <v>569</v>
      </c>
      <c r="D816" t="str">
        <f t="shared" si="29"/>
        <v>UnrestrainedBeamW12x136</v>
      </c>
      <c r="E816">
        <v>60.9</v>
      </c>
      <c r="F816">
        <v>2.23</v>
      </c>
      <c r="G816">
        <v>5.08</v>
      </c>
      <c r="H816" t="s">
        <v>132</v>
      </c>
      <c r="I816">
        <v>3</v>
      </c>
      <c r="K816" t="s">
        <v>570</v>
      </c>
      <c r="L816">
        <v>2.23</v>
      </c>
      <c r="M816" t="b">
        <f t="shared" si="28"/>
        <v>1</v>
      </c>
    </row>
    <row r="817" spans="2:13" x14ac:dyDescent="0.25">
      <c r="B817" t="s">
        <v>132</v>
      </c>
      <c r="C817" t="s">
        <v>571</v>
      </c>
      <c r="D817" t="str">
        <f t="shared" si="29"/>
        <v>UnrestrainedBeamW12x120</v>
      </c>
      <c r="E817">
        <v>60.4</v>
      </c>
      <c r="F817">
        <v>1.99</v>
      </c>
      <c r="G817">
        <v>5.03</v>
      </c>
      <c r="H817" t="s">
        <v>132</v>
      </c>
      <c r="I817">
        <v>3</v>
      </c>
      <c r="K817" t="s">
        <v>529</v>
      </c>
      <c r="L817">
        <v>1.99</v>
      </c>
      <c r="M817" t="b">
        <f t="shared" si="28"/>
        <v>1</v>
      </c>
    </row>
    <row r="818" spans="2:13" x14ac:dyDescent="0.25">
      <c r="B818" t="s">
        <v>132</v>
      </c>
      <c r="C818" t="s">
        <v>572</v>
      </c>
      <c r="D818" t="str">
        <f t="shared" si="29"/>
        <v>UnrestrainedBeamW12x106</v>
      </c>
      <c r="E818">
        <v>59.9</v>
      </c>
      <c r="F818">
        <v>1.77</v>
      </c>
      <c r="G818">
        <v>4.99</v>
      </c>
      <c r="H818" t="s">
        <v>132</v>
      </c>
      <c r="I818">
        <v>3</v>
      </c>
      <c r="K818" t="s">
        <v>448</v>
      </c>
      <c r="L818">
        <v>1.77</v>
      </c>
      <c r="M818" t="b">
        <f t="shared" si="28"/>
        <v>1</v>
      </c>
    </row>
    <row r="819" spans="2:13" x14ac:dyDescent="0.25">
      <c r="B819" t="s">
        <v>132</v>
      </c>
      <c r="C819" t="s">
        <v>573</v>
      </c>
      <c r="D819" t="str">
        <f t="shared" si="29"/>
        <v>UnrestrainedBeamW12x96</v>
      </c>
      <c r="E819">
        <v>59.7</v>
      </c>
      <c r="F819">
        <v>1.61</v>
      </c>
      <c r="G819">
        <v>4.9800000000000004</v>
      </c>
      <c r="H819" t="s">
        <v>132</v>
      </c>
      <c r="I819">
        <v>3</v>
      </c>
      <c r="K819" t="s">
        <v>574</v>
      </c>
      <c r="L819">
        <v>1.61</v>
      </c>
      <c r="M819" t="b">
        <f t="shared" si="28"/>
        <v>1</v>
      </c>
    </row>
    <row r="820" spans="2:13" x14ac:dyDescent="0.25">
      <c r="B820" t="s">
        <v>132</v>
      </c>
      <c r="C820" t="s">
        <v>575</v>
      </c>
      <c r="D820" t="str">
        <f t="shared" si="29"/>
        <v>UnrestrainedBeamW12x87</v>
      </c>
      <c r="E820">
        <v>59.1</v>
      </c>
      <c r="F820">
        <v>1.47</v>
      </c>
      <c r="G820">
        <v>4.93</v>
      </c>
      <c r="H820" t="s">
        <v>132</v>
      </c>
      <c r="I820">
        <v>3</v>
      </c>
      <c r="K820" t="s">
        <v>576</v>
      </c>
      <c r="L820">
        <v>1.47</v>
      </c>
      <c r="M820" t="b">
        <f t="shared" si="28"/>
        <v>1</v>
      </c>
    </row>
    <row r="821" spans="2:13" x14ac:dyDescent="0.25">
      <c r="B821" t="s">
        <v>132</v>
      </c>
      <c r="C821" t="s">
        <v>577</v>
      </c>
      <c r="D821" t="str">
        <f t="shared" si="29"/>
        <v>UnrestrainedBeamW12x79</v>
      </c>
      <c r="E821">
        <v>58.8</v>
      </c>
      <c r="F821">
        <v>1.34</v>
      </c>
      <c r="G821">
        <v>4.9000000000000004</v>
      </c>
      <c r="H821" t="s">
        <v>132</v>
      </c>
      <c r="I821">
        <v>3</v>
      </c>
      <c r="K821" t="s">
        <v>578</v>
      </c>
      <c r="L821">
        <v>1.34</v>
      </c>
      <c r="M821" t="b">
        <f t="shared" si="28"/>
        <v>1</v>
      </c>
    </row>
    <row r="822" spans="2:13" x14ac:dyDescent="0.25">
      <c r="B822" t="s">
        <v>132</v>
      </c>
      <c r="C822" t="s">
        <v>579</v>
      </c>
      <c r="D822" t="str">
        <f t="shared" si="29"/>
        <v>UnrestrainedBeamW12x72</v>
      </c>
      <c r="E822">
        <v>58.3</v>
      </c>
      <c r="F822">
        <v>1.23</v>
      </c>
      <c r="G822">
        <v>4.8600000000000003</v>
      </c>
      <c r="H822" t="s">
        <v>132</v>
      </c>
      <c r="I822">
        <v>3</v>
      </c>
      <c r="K822" t="s">
        <v>580</v>
      </c>
      <c r="L822">
        <v>1.23</v>
      </c>
      <c r="M822" t="b">
        <f t="shared" si="28"/>
        <v>1</v>
      </c>
    </row>
    <row r="823" spans="2:13" x14ac:dyDescent="0.25">
      <c r="B823" t="s">
        <v>132</v>
      </c>
      <c r="C823" t="s">
        <v>581</v>
      </c>
      <c r="D823" t="str">
        <f t="shared" si="29"/>
        <v>UnrestrainedBeamW12x65</v>
      </c>
      <c r="E823">
        <v>58.3</v>
      </c>
      <c r="F823">
        <v>1.1100000000000001</v>
      </c>
      <c r="G823">
        <v>4.8600000000000003</v>
      </c>
      <c r="H823" t="s">
        <v>132</v>
      </c>
      <c r="I823">
        <v>3</v>
      </c>
      <c r="K823" t="s">
        <v>457</v>
      </c>
      <c r="L823">
        <v>1.1100000000000001</v>
      </c>
      <c r="M823" t="b">
        <f t="shared" si="28"/>
        <v>1</v>
      </c>
    </row>
    <row r="824" spans="2:13" x14ac:dyDescent="0.25">
      <c r="B824" t="s">
        <v>132</v>
      </c>
      <c r="C824" t="s">
        <v>582</v>
      </c>
      <c r="D824" t="str">
        <f t="shared" si="29"/>
        <v>UnrestrainedBeamW12x58</v>
      </c>
      <c r="E824">
        <v>52.7</v>
      </c>
      <c r="F824">
        <v>1.1000000000000001</v>
      </c>
      <c r="G824">
        <v>4.3899999999999997</v>
      </c>
      <c r="H824" t="s">
        <v>132</v>
      </c>
      <c r="I824">
        <v>3</v>
      </c>
      <c r="K824" t="s">
        <v>583</v>
      </c>
      <c r="L824">
        <v>1.1000000000000001</v>
      </c>
      <c r="M824" t="b">
        <f t="shared" si="28"/>
        <v>1</v>
      </c>
    </row>
    <row r="825" spans="2:13" x14ac:dyDescent="0.25">
      <c r="B825" t="s">
        <v>132</v>
      </c>
      <c r="C825" t="s">
        <v>584</v>
      </c>
      <c r="D825" t="str">
        <f t="shared" si="29"/>
        <v>UnrestrainedBeamW12x53</v>
      </c>
      <c r="E825">
        <v>52</v>
      </c>
      <c r="F825">
        <v>1.02</v>
      </c>
      <c r="G825">
        <v>4.33</v>
      </c>
      <c r="H825" t="s">
        <v>132</v>
      </c>
      <c r="I825">
        <v>3</v>
      </c>
      <c r="K825" t="s">
        <v>585</v>
      </c>
      <c r="L825">
        <v>1.02</v>
      </c>
      <c r="M825" t="b">
        <f t="shared" si="28"/>
        <v>1</v>
      </c>
    </row>
    <row r="826" spans="2:13" x14ac:dyDescent="0.25">
      <c r="B826" t="s">
        <v>132</v>
      </c>
      <c r="C826" t="s">
        <v>586</v>
      </c>
      <c r="D826" t="str">
        <f t="shared" si="29"/>
        <v>UnrestrainedBeamW12x50</v>
      </c>
      <c r="E826">
        <v>47</v>
      </c>
      <c r="F826">
        <v>1.06</v>
      </c>
      <c r="G826">
        <v>3.92</v>
      </c>
      <c r="H826" t="s">
        <v>132</v>
      </c>
      <c r="I826">
        <v>3</v>
      </c>
      <c r="K826" t="s">
        <v>587</v>
      </c>
      <c r="L826">
        <v>1.06</v>
      </c>
      <c r="M826" t="b">
        <f t="shared" si="28"/>
        <v>1</v>
      </c>
    </row>
    <row r="827" spans="2:13" x14ac:dyDescent="0.25">
      <c r="B827" t="s">
        <v>132</v>
      </c>
      <c r="C827" t="s">
        <v>588</v>
      </c>
      <c r="D827" t="str">
        <f t="shared" si="29"/>
        <v>UnrestrainedBeamW12x45</v>
      </c>
      <c r="E827">
        <v>46.2</v>
      </c>
      <c r="F827">
        <v>0.97399999999999998</v>
      </c>
      <c r="G827">
        <v>3.85</v>
      </c>
      <c r="H827" t="s">
        <v>132</v>
      </c>
      <c r="I827">
        <v>3</v>
      </c>
      <c r="K827" t="s">
        <v>480</v>
      </c>
      <c r="L827">
        <v>0.97399999999999998</v>
      </c>
      <c r="M827" t="b">
        <f t="shared" si="28"/>
        <v>1</v>
      </c>
    </row>
    <row r="828" spans="2:13" x14ac:dyDescent="0.25">
      <c r="B828" t="s">
        <v>132</v>
      </c>
      <c r="C828" t="s">
        <v>589</v>
      </c>
      <c r="D828" t="str">
        <f t="shared" si="29"/>
        <v>UnrestrainedBeamW12x40</v>
      </c>
      <c r="E828">
        <v>46.5</v>
      </c>
      <c r="F828">
        <v>0.86</v>
      </c>
      <c r="G828">
        <v>3.88</v>
      </c>
      <c r="H828" t="s">
        <v>132</v>
      </c>
      <c r="I828">
        <v>3</v>
      </c>
      <c r="K828" t="s">
        <v>465</v>
      </c>
      <c r="L828">
        <v>0.86</v>
      </c>
      <c r="M828" t="b">
        <f t="shared" si="28"/>
        <v>1</v>
      </c>
    </row>
    <row r="829" spans="2:13" x14ac:dyDescent="0.25">
      <c r="B829" t="s">
        <v>132</v>
      </c>
      <c r="C829" t="s">
        <v>590</v>
      </c>
      <c r="D829" t="str">
        <f t="shared" si="29"/>
        <v>UnrestrainedBeamW12x35</v>
      </c>
      <c r="E829">
        <v>43.2</v>
      </c>
      <c r="F829">
        <v>0.81</v>
      </c>
      <c r="G829">
        <v>3.6</v>
      </c>
      <c r="H829" t="s">
        <v>132</v>
      </c>
      <c r="I829">
        <v>3</v>
      </c>
      <c r="K829" t="s">
        <v>591</v>
      </c>
      <c r="L829">
        <v>0.81</v>
      </c>
      <c r="M829" t="b">
        <f t="shared" si="28"/>
        <v>1</v>
      </c>
    </row>
    <row r="830" spans="2:13" x14ac:dyDescent="0.25">
      <c r="B830" t="s">
        <v>132</v>
      </c>
      <c r="C830" t="s">
        <v>592</v>
      </c>
      <c r="D830" t="str">
        <f t="shared" si="29"/>
        <v>UnrestrainedBeamW12x30</v>
      </c>
      <c r="E830">
        <v>42.9</v>
      </c>
      <c r="F830">
        <v>0.69899999999999995</v>
      </c>
      <c r="G830">
        <v>3.58</v>
      </c>
      <c r="H830" t="s">
        <v>132</v>
      </c>
      <c r="I830">
        <v>3</v>
      </c>
      <c r="K830" t="s">
        <v>551</v>
      </c>
      <c r="L830">
        <v>0.69899999999999995</v>
      </c>
      <c r="M830" t="b">
        <f t="shared" si="28"/>
        <v>1</v>
      </c>
    </row>
    <row r="831" spans="2:13" x14ac:dyDescent="0.25">
      <c r="B831" t="s">
        <v>132</v>
      </c>
      <c r="C831" t="s">
        <v>593</v>
      </c>
      <c r="D831" t="str">
        <f t="shared" si="29"/>
        <v>UnrestrainedBeamW12x26</v>
      </c>
      <c r="E831">
        <v>42.5</v>
      </c>
      <c r="F831">
        <v>0.61199999999999999</v>
      </c>
      <c r="G831">
        <v>3.54</v>
      </c>
      <c r="H831" t="s">
        <v>132</v>
      </c>
      <c r="I831">
        <v>3</v>
      </c>
      <c r="K831" t="s">
        <v>487</v>
      </c>
      <c r="L831">
        <v>0.61199999999999999</v>
      </c>
      <c r="M831" t="b">
        <f t="shared" si="28"/>
        <v>1</v>
      </c>
    </row>
    <row r="832" spans="2:13" x14ac:dyDescent="0.25">
      <c r="B832" t="s">
        <v>132</v>
      </c>
      <c r="C832" t="s">
        <v>594</v>
      </c>
      <c r="D832" t="str">
        <f t="shared" si="29"/>
        <v>UnrestrainedBeamW12x22</v>
      </c>
      <c r="E832">
        <v>35.299999999999997</v>
      </c>
      <c r="F832">
        <v>0.623</v>
      </c>
      <c r="G832">
        <v>2.94</v>
      </c>
      <c r="H832" t="s">
        <v>132</v>
      </c>
      <c r="I832">
        <v>3</v>
      </c>
      <c r="K832" t="s">
        <v>595</v>
      </c>
      <c r="L832">
        <v>0.623</v>
      </c>
      <c r="M832" t="b">
        <f t="shared" si="28"/>
        <v>1</v>
      </c>
    </row>
    <row r="833" spans="2:13" x14ac:dyDescent="0.25">
      <c r="B833" t="s">
        <v>132</v>
      </c>
      <c r="C833" t="s">
        <v>596</v>
      </c>
      <c r="D833" t="str">
        <f t="shared" si="29"/>
        <v>UnrestrainedBeamW12x19</v>
      </c>
      <c r="E833">
        <v>35.200000000000003</v>
      </c>
      <c r="F833">
        <v>0.54</v>
      </c>
      <c r="G833">
        <v>2.93</v>
      </c>
      <c r="H833" t="s">
        <v>132</v>
      </c>
      <c r="I833">
        <v>3</v>
      </c>
      <c r="K833" t="s">
        <v>597</v>
      </c>
      <c r="L833">
        <v>0.54</v>
      </c>
      <c r="M833" t="b">
        <f t="shared" si="28"/>
        <v>1</v>
      </c>
    </row>
    <row r="834" spans="2:13" x14ac:dyDescent="0.25">
      <c r="B834" t="s">
        <v>132</v>
      </c>
      <c r="C834" t="s">
        <v>598</v>
      </c>
      <c r="D834" t="str">
        <f t="shared" si="29"/>
        <v>UnrestrainedBeamW12x16</v>
      </c>
      <c r="E834">
        <v>35</v>
      </c>
      <c r="F834">
        <v>0.45700000000000002</v>
      </c>
      <c r="G834">
        <v>2.92</v>
      </c>
      <c r="H834" t="s">
        <v>132</v>
      </c>
      <c r="I834">
        <v>3</v>
      </c>
      <c r="K834" t="s">
        <v>599</v>
      </c>
      <c r="L834">
        <v>0.45700000000000002</v>
      </c>
      <c r="M834" t="b">
        <f t="shared" si="28"/>
        <v>1</v>
      </c>
    </row>
    <row r="835" spans="2:13" x14ac:dyDescent="0.25">
      <c r="B835" t="s">
        <v>132</v>
      </c>
      <c r="C835" t="s">
        <v>600</v>
      </c>
      <c r="D835" t="str">
        <f t="shared" si="29"/>
        <v>UnrestrainedBeamW12x14</v>
      </c>
      <c r="E835">
        <v>34.6</v>
      </c>
      <c r="F835">
        <v>0.40500000000000003</v>
      </c>
      <c r="G835">
        <v>2.88</v>
      </c>
      <c r="H835" t="s">
        <v>132</v>
      </c>
      <c r="I835">
        <v>3</v>
      </c>
      <c r="K835" t="s">
        <v>601</v>
      </c>
      <c r="L835">
        <v>0.40500000000000003</v>
      </c>
      <c r="M835" t="b">
        <f t="shared" si="28"/>
        <v>1</v>
      </c>
    </row>
    <row r="836" spans="2:13" x14ac:dyDescent="0.25">
      <c r="B836" t="s">
        <v>132</v>
      </c>
      <c r="C836" t="s">
        <v>602</v>
      </c>
      <c r="D836" t="str">
        <f t="shared" si="29"/>
        <v>UnrestrainedBeamW10x112</v>
      </c>
      <c r="E836">
        <v>51.5</v>
      </c>
      <c r="F836">
        <v>2.17</v>
      </c>
      <c r="G836">
        <v>4.29</v>
      </c>
      <c r="H836" t="s">
        <v>132</v>
      </c>
      <c r="I836">
        <v>3</v>
      </c>
      <c r="K836" t="s">
        <v>603</v>
      </c>
      <c r="L836">
        <v>2.17</v>
      </c>
      <c r="M836" t="b">
        <f t="shared" si="28"/>
        <v>1</v>
      </c>
    </row>
    <row r="837" spans="2:13" x14ac:dyDescent="0.25">
      <c r="B837" t="s">
        <v>132</v>
      </c>
      <c r="C837" t="s">
        <v>604</v>
      </c>
      <c r="D837" t="str">
        <f t="shared" si="29"/>
        <v>UnrestrainedBeamW10x100</v>
      </c>
      <c r="E837">
        <v>50.7</v>
      </c>
      <c r="F837">
        <v>1.97</v>
      </c>
      <c r="G837">
        <v>4.2300000000000004</v>
      </c>
      <c r="H837" t="s">
        <v>132</v>
      </c>
      <c r="I837">
        <v>3</v>
      </c>
      <c r="K837" t="s">
        <v>605</v>
      </c>
      <c r="L837">
        <v>1.97</v>
      </c>
      <c r="M837" t="b">
        <f t="shared" si="28"/>
        <v>1</v>
      </c>
    </row>
    <row r="838" spans="2:13" x14ac:dyDescent="0.25">
      <c r="B838" t="s">
        <v>132</v>
      </c>
      <c r="C838" t="s">
        <v>606</v>
      </c>
      <c r="D838" t="str">
        <f t="shared" si="29"/>
        <v>UnrestrainedBeamW10x88</v>
      </c>
      <c r="E838">
        <v>50.5</v>
      </c>
      <c r="F838">
        <v>1.74</v>
      </c>
      <c r="G838">
        <v>4.21</v>
      </c>
      <c r="H838" t="s">
        <v>132</v>
      </c>
      <c r="I838">
        <v>3</v>
      </c>
      <c r="K838" t="s">
        <v>607</v>
      </c>
      <c r="L838">
        <v>1.74</v>
      </c>
      <c r="M838" t="b">
        <f t="shared" si="28"/>
        <v>1</v>
      </c>
    </row>
    <row r="839" spans="2:13" x14ac:dyDescent="0.25">
      <c r="B839" t="s">
        <v>132</v>
      </c>
      <c r="C839" t="s">
        <v>608</v>
      </c>
      <c r="D839" t="str">
        <f t="shared" si="29"/>
        <v>UnrestrainedBeamW10x77</v>
      </c>
      <c r="E839">
        <v>49.9</v>
      </c>
      <c r="F839">
        <v>1.54</v>
      </c>
      <c r="G839">
        <v>4.16</v>
      </c>
      <c r="H839" t="s">
        <v>132</v>
      </c>
      <c r="I839">
        <v>3</v>
      </c>
      <c r="K839" t="s">
        <v>473</v>
      </c>
      <c r="L839">
        <v>1.54</v>
      </c>
      <c r="M839" t="b">
        <f t="shared" si="28"/>
        <v>1</v>
      </c>
    </row>
    <row r="840" spans="2:13" x14ac:dyDescent="0.25">
      <c r="B840" t="s">
        <v>132</v>
      </c>
      <c r="C840" t="s">
        <v>609</v>
      </c>
      <c r="D840" t="str">
        <f t="shared" si="29"/>
        <v>UnrestrainedBeamW10x68</v>
      </c>
      <c r="E840">
        <v>49.1</v>
      </c>
      <c r="F840">
        <v>1.38</v>
      </c>
      <c r="G840">
        <v>4.09</v>
      </c>
      <c r="H840" t="s">
        <v>132</v>
      </c>
      <c r="I840">
        <v>3</v>
      </c>
      <c r="K840" t="s">
        <v>401</v>
      </c>
      <c r="L840">
        <v>1.38</v>
      </c>
      <c r="M840" t="b">
        <f t="shared" ref="M840:M876" si="30">EXACT(F840,L840)</f>
        <v>1</v>
      </c>
    </row>
    <row r="841" spans="2:13" x14ac:dyDescent="0.25">
      <c r="B841" t="s">
        <v>132</v>
      </c>
      <c r="C841" t="s">
        <v>610</v>
      </c>
      <c r="D841" t="str">
        <f t="shared" si="29"/>
        <v>UnrestrainedBeamW10x60</v>
      </c>
      <c r="E841">
        <v>49.1</v>
      </c>
      <c r="F841">
        <v>1.22</v>
      </c>
      <c r="G841">
        <v>4.09</v>
      </c>
      <c r="H841" t="s">
        <v>132</v>
      </c>
      <c r="I841">
        <v>3</v>
      </c>
      <c r="K841" t="s">
        <v>459</v>
      </c>
      <c r="L841">
        <v>1.22</v>
      </c>
      <c r="M841" t="b">
        <f t="shared" si="30"/>
        <v>1</v>
      </c>
    </row>
    <row r="842" spans="2:13" x14ac:dyDescent="0.25">
      <c r="B842" t="s">
        <v>132</v>
      </c>
      <c r="C842" t="s">
        <v>611</v>
      </c>
      <c r="D842" t="str">
        <f t="shared" si="29"/>
        <v>UnrestrainedBeamW10x54</v>
      </c>
      <c r="E842">
        <v>48.6</v>
      </c>
      <c r="F842">
        <v>1.1100000000000001</v>
      </c>
      <c r="G842">
        <v>4.05</v>
      </c>
      <c r="H842" t="s">
        <v>132</v>
      </c>
      <c r="I842">
        <v>3</v>
      </c>
      <c r="K842" t="s">
        <v>612</v>
      </c>
      <c r="L842">
        <v>1.1100000000000001</v>
      </c>
      <c r="M842" t="b">
        <f t="shared" si="30"/>
        <v>1</v>
      </c>
    </row>
    <row r="843" spans="2:13" x14ac:dyDescent="0.25">
      <c r="B843" t="s">
        <v>132</v>
      </c>
      <c r="C843" t="s">
        <v>613</v>
      </c>
      <c r="D843" t="str">
        <f t="shared" si="29"/>
        <v>UnrestrainedBeamW10x49</v>
      </c>
      <c r="E843">
        <v>48.3</v>
      </c>
      <c r="F843">
        <v>1.01</v>
      </c>
      <c r="G843">
        <v>4.03</v>
      </c>
      <c r="H843" t="s">
        <v>132</v>
      </c>
      <c r="I843">
        <v>3</v>
      </c>
      <c r="K843" t="s">
        <v>614</v>
      </c>
      <c r="L843">
        <v>1.01</v>
      </c>
      <c r="M843" t="b">
        <f t="shared" si="30"/>
        <v>1</v>
      </c>
    </row>
    <row r="844" spans="2:13" x14ac:dyDescent="0.25">
      <c r="B844" t="s">
        <v>132</v>
      </c>
      <c r="C844" t="s">
        <v>615</v>
      </c>
      <c r="D844" t="str">
        <f t="shared" si="29"/>
        <v>UnrestrainedBeamW10x45</v>
      </c>
      <c r="E844">
        <v>42.6</v>
      </c>
      <c r="F844">
        <v>1.06</v>
      </c>
      <c r="G844">
        <v>3.55</v>
      </c>
      <c r="H844" t="s">
        <v>132</v>
      </c>
      <c r="I844">
        <v>3</v>
      </c>
      <c r="K844" t="s">
        <v>616</v>
      </c>
      <c r="L844">
        <v>1.06</v>
      </c>
      <c r="M844" t="b">
        <f t="shared" si="30"/>
        <v>1</v>
      </c>
    </row>
    <row r="845" spans="2:13" x14ac:dyDescent="0.25">
      <c r="B845" t="s">
        <v>132</v>
      </c>
      <c r="C845" t="s">
        <v>617</v>
      </c>
      <c r="D845" t="str">
        <f t="shared" si="29"/>
        <v>UnrestrainedBeamW10x39</v>
      </c>
      <c r="E845">
        <v>42</v>
      </c>
      <c r="F845">
        <v>0.92900000000000005</v>
      </c>
      <c r="G845">
        <v>3.5</v>
      </c>
      <c r="H845" t="s">
        <v>132</v>
      </c>
      <c r="I845">
        <v>3</v>
      </c>
      <c r="K845" t="s">
        <v>618</v>
      </c>
      <c r="L845">
        <v>0.92900000000000005</v>
      </c>
      <c r="M845" t="b">
        <f t="shared" si="30"/>
        <v>1</v>
      </c>
    </row>
    <row r="846" spans="2:13" x14ac:dyDescent="0.25">
      <c r="B846" t="s">
        <v>132</v>
      </c>
      <c r="C846" t="s">
        <v>619</v>
      </c>
      <c r="D846" t="str">
        <f t="shared" si="29"/>
        <v>UnrestrainedBeamW10x33</v>
      </c>
      <c r="E846">
        <v>42</v>
      </c>
      <c r="F846">
        <v>0.78600000000000003</v>
      </c>
      <c r="G846">
        <v>3.5</v>
      </c>
      <c r="H846" t="s">
        <v>132</v>
      </c>
      <c r="I846">
        <v>3</v>
      </c>
      <c r="K846" t="s">
        <v>620</v>
      </c>
      <c r="L846">
        <v>0.78600000000000003</v>
      </c>
      <c r="M846" t="b">
        <f t="shared" si="30"/>
        <v>1</v>
      </c>
    </row>
    <row r="847" spans="2:13" x14ac:dyDescent="0.25">
      <c r="B847" t="s">
        <v>132</v>
      </c>
      <c r="C847" t="s">
        <v>621</v>
      </c>
      <c r="D847" t="str">
        <f t="shared" si="29"/>
        <v>UnrestrainedBeamW10x30</v>
      </c>
      <c r="E847">
        <v>37.1</v>
      </c>
      <c r="F847">
        <v>0.80900000000000005</v>
      </c>
      <c r="G847">
        <v>3.09</v>
      </c>
      <c r="H847" t="s">
        <v>132</v>
      </c>
      <c r="I847">
        <v>3</v>
      </c>
      <c r="K847" t="s">
        <v>622</v>
      </c>
      <c r="L847">
        <v>0.80900000000000005</v>
      </c>
      <c r="M847" t="b">
        <f t="shared" si="30"/>
        <v>1</v>
      </c>
    </row>
    <row r="848" spans="2:13" x14ac:dyDescent="0.25">
      <c r="B848" t="s">
        <v>132</v>
      </c>
      <c r="C848" t="s">
        <v>623</v>
      </c>
      <c r="D848" t="str">
        <f t="shared" si="29"/>
        <v>UnrestrainedBeamW10x26</v>
      </c>
      <c r="E848">
        <v>36.700000000000003</v>
      </c>
      <c r="F848">
        <v>0.70799999999999996</v>
      </c>
      <c r="G848">
        <v>3.06</v>
      </c>
      <c r="H848" t="s">
        <v>132</v>
      </c>
      <c r="I848">
        <v>3</v>
      </c>
      <c r="K848" t="s">
        <v>487</v>
      </c>
      <c r="L848">
        <v>0.70799999999999996</v>
      </c>
      <c r="M848" t="b">
        <f t="shared" si="30"/>
        <v>1</v>
      </c>
    </row>
    <row r="849" spans="2:13" x14ac:dyDescent="0.25">
      <c r="B849" t="s">
        <v>132</v>
      </c>
      <c r="C849" t="s">
        <v>624</v>
      </c>
      <c r="D849" t="str">
        <f t="shared" si="29"/>
        <v>UnrestrainedBeamW10x22</v>
      </c>
      <c r="E849">
        <v>36.299999999999997</v>
      </c>
      <c r="F849">
        <v>0.60599999999999998</v>
      </c>
      <c r="G849">
        <v>3.03</v>
      </c>
      <c r="H849" t="s">
        <v>132</v>
      </c>
      <c r="I849">
        <v>3</v>
      </c>
      <c r="K849" t="s">
        <v>555</v>
      </c>
      <c r="L849">
        <v>0.60599999999999998</v>
      </c>
      <c r="M849" t="b">
        <f t="shared" si="30"/>
        <v>1</v>
      </c>
    </row>
    <row r="850" spans="2:13" x14ac:dyDescent="0.25">
      <c r="B850" t="s">
        <v>132</v>
      </c>
      <c r="C850" t="s">
        <v>625</v>
      </c>
      <c r="D850" t="str">
        <f t="shared" si="29"/>
        <v>UnrestrainedBeamW10x19</v>
      </c>
      <c r="E850">
        <v>31.3</v>
      </c>
      <c r="F850">
        <v>0.60699999999999998</v>
      </c>
      <c r="G850">
        <v>2.61</v>
      </c>
      <c r="H850" t="s">
        <v>132</v>
      </c>
      <c r="I850">
        <v>3</v>
      </c>
      <c r="K850" t="s">
        <v>626</v>
      </c>
      <c r="L850">
        <v>0.60699999999999998</v>
      </c>
      <c r="M850" t="b">
        <f t="shared" si="30"/>
        <v>1</v>
      </c>
    </row>
    <row r="851" spans="2:13" x14ac:dyDescent="0.25">
      <c r="B851" t="s">
        <v>132</v>
      </c>
      <c r="C851" t="s">
        <v>627</v>
      </c>
      <c r="D851" t="str">
        <f t="shared" si="29"/>
        <v>UnrestrainedBeamW10x17</v>
      </c>
      <c r="E851">
        <v>31.3</v>
      </c>
      <c r="F851">
        <v>0.54300000000000004</v>
      </c>
      <c r="G851">
        <v>2.61</v>
      </c>
      <c r="H851" t="s">
        <v>132</v>
      </c>
      <c r="I851">
        <v>3</v>
      </c>
      <c r="K851" t="s">
        <v>628</v>
      </c>
      <c r="L851">
        <v>0.54300000000000004</v>
      </c>
      <c r="M851" t="b">
        <f t="shared" si="30"/>
        <v>1</v>
      </c>
    </row>
    <row r="852" spans="2:13" x14ac:dyDescent="0.25">
      <c r="B852" t="s">
        <v>132</v>
      </c>
      <c r="C852" t="s">
        <v>629</v>
      </c>
      <c r="D852" t="str">
        <f t="shared" si="29"/>
        <v>UnrestrainedBeamW10x15</v>
      </c>
      <c r="E852">
        <v>31</v>
      </c>
      <c r="F852">
        <v>0.48399999999999999</v>
      </c>
      <c r="G852">
        <v>2.58</v>
      </c>
      <c r="H852" t="s">
        <v>132</v>
      </c>
      <c r="I852">
        <v>3</v>
      </c>
      <c r="K852" t="s">
        <v>630</v>
      </c>
      <c r="L852">
        <v>0.48399999999999999</v>
      </c>
      <c r="M852" t="b">
        <f t="shared" si="30"/>
        <v>1</v>
      </c>
    </row>
    <row r="853" spans="2:13" x14ac:dyDescent="0.25">
      <c r="B853" t="s">
        <v>132</v>
      </c>
      <c r="C853" t="s">
        <v>631</v>
      </c>
      <c r="D853" t="str">
        <f t="shared" si="29"/>
        <v>UnrestrainedBeamW10x12</v>
      </c>
      <c r="E853">
        <v>30.6</v>
      </c>
      <c r="F853">
        <v>0.39200000000000002</v>
      </c>
      <c r="G853">
        <v>2.5499999999999998</v>
      </c>
      <c r="H853" t="s">
        <v>132</v>
      </c>
      <c r="I853">
        <v>3</v>
      </c>
      <c r="K853" t="s">
        <v>632</v>
      </c>
      <c r="L853">
        <v>0.39200000000000002</v>
      </c>
      <c r="M853" t="b">
        <f t="shared" si="30"/>
        <v>1</v>
      </c>
    </row>
    <row r="854" spans="2:13" x14ac:dyDescent="0.25">
      <c r="B854" t="s">
        <v>132</v>
      </c>
      <c r="C854" t="s">
        <v>633</v>
      </c>
      <c r="D854" t="str">
        <f t="shared" si="29"/>
        <v>UnrestrainedBeamW8x67</v>
      </c>
      <c r="E854">
        <v>40.700000000000003</v>
      </c>
      <c r="F854">
        <v>1.65</v>
      </c>
      <c r="G854">
        <v>3.39</v>
      </c>
      <c r="H854" t="s">
        <v>132</v>
      </c>
      <c r="I854">
        <v>3</v>
      </c>
      <c r="K854" t="s">
        <v>634</v>
      </c>
      <c r="L854">
        <v>1.65</v>
      </c>
      <c r="M854" t="b">
        <f t="shared" si="30"/>
        <v>1</v>
      </c>
    </row>
    <row r="855" spans="2:13" x14ac:dyDescent="0.25">
      <c r="B855" t="s">
        <v>132</v>
      </c>
      <c r="C855" t="s">
        <v>635</v>
      </c>
      <c r="D855" t="str">
        <f t="shared" si="29"/>
        <v>UnrestrainedBeamW8x58</v>
      </c>
      <c r="E855">
        <v>40.200000000000003</v>
      </c>
      <c r="F855">
        <v>1.44</v>
      </c>
      <c r="G855">
        <v>3.35</v>
      </c>
      <c r="H855" t="s">
        <v>132</v>
      </c>
      <c r="I855">
        <v>3</v>
      </c>
      <c r="K855" t="s">
        <v>636</v>
      </c>
      <c r="L855">
        <v>1.44</v>
      </c>
      <c r="M855" t="b">
        <f t="shared" si="30"/>
        <v>1</v>
      </c>
    </row>
    <row r="856" spans="2:13" x14ac:dyDescent="0.25">
      <c r="B856" t="s">
        <v>132</v>
      </c>
      <c r="C856" t="s">
        <v>637</v>
      </c>
      <c r="D856" t="str">
        <f t="shared" si="29"/>
        <v>UnrestrainedBeamW8x48</v>
      </c>
      <c r="E856">
        <v>39.700000000000003</v>
      </c>
      <c r="F856">
        <v>1.21</v>
      </c>
      <c r="G856">
        <v>3.31</v>
      </c>
      <c r="H856" t="s">
        <v>132</v>
      </c>
      <c r="I856">
        <v>3</v>
      </c>
      <c r="K856" t="s">
        <v>431</v>
      </c>
      <c r="L856">
        <v>1.21</v>
      </c>
      <c r="M856" t="b">
        <f t="shared" si="30"/>
        <v>1</v>
      </c>
    </row>
    <row r="857" spans="2:13" x14ac:dyDescent="0.25">
      <c r="B857" t="s">
        <v>132</v>
      </c>
      <c r="C857" t="s">
        <v>638</v>
      </c>
      <c r="D857" t="str">
        <f t="shared" si="29"/>
        <v>UnrestrainedBeamW8x40</v>
      </c>
      <c r="E857">
        <v>39</v>
      </c>
      <c r="F857">
        <v>1.03</v>
      </c>
      <c r="G857">
        <v>3.25</v>
      </c>
      <c r="H857" t="s">
        <v>132</v>
      </c>
      <c r="I857">
        <v>3</v>
      </c>
      <c r="K857" t="s">
        <v>465</v>
      </c>
      <c r="L857">
        <v>1.03</v>
      </c>
      <c r="M857" t="b">
        <f t="shared" si="30"/>
        <v>1</v>
      </c>
    </row>
    <row r="858" spans="2:13" x14ac:dyDescent="0.25">
      <c r="B858" t="s">
        <v>132</v>
      </c>
      <c r="C858" t="s">
        <v>639</v>
      </c>
      <c r="D858" t="str">
        <f t="shared" si="29"/>
        <v>UnrestrainedBeamW8x35</v>
      </c>
      <c r="E858">
        <v>38.6</v>
      </c>
      <c r="F858">
        <v>0.90700000000000003</v>
      </c>
      <c r="G858">
        <v>3.22</v>
      </c>
      <c r="H858" t="s">
        <v>132</v>
      </c>
      <c r="I858">
        <v>3</v>
      </c>
      <c r="K858" t="s">
        <v>467</v>
      </c>
      <c r="L858">
        <v>0.90700000000000003</v>
      </c>
      <c r="M858" t="b">
        <f t="shared" si="30"/>
        <v>1</v>
      </c>
    </row>
    <row r="859" spans="2:13" x14ac:dyDescent="0.25">
      <c r="B859" t="s">
        <v>132</v>
      </c>
      <c r="C859" t="s">
        <v>640</v>
      </c>
      <c r="D859" t="str">
        <f t="shared" si="29"/>
        <v>UnrestrainedBeamW8x31</v>
      </c>
      <c r="E859">
        <v>38.6</v>
      </c>
      <c r="F859">
        <v>0.80300000000000005</v>
      </c>
      <c r="G859">
        <v>3.22</v>
      </c>
      <c r="H859" t="s">
        <v>132</v>
      </c>
      <c r="I859">
        <v>3</v>
      </c>
      <c r="K859" t="s">
        <v>641</v>
      </c>
      <c r="L859">
        <v>0.80300000000000005</v>
      </c>
      <c r="M859" t="b">
        <f t="shared" si="30"/>
        <v>1</v>
      </c>
    </row>
    <row r="860" spans="2:13" x14ac:dyDescent="0.25">
      <c r="B860" t="s">
        <v>132</v>
      </c>
      <c r="C860" t="s">
        <v>642</v>
      </c>
      <c r="D860" t="str">
        <f t="shared" si="29"/>
        <v>UnrestrainedBeamW8x28</v>
      </c>
      <c r="E860">
        <v>34.200000000000003</v>
      </c>
      <c r="F860">
        <v>0.81899999999999995</v>
      </c>
      <c r="G860">
        <v>2.85</v>
      </c>
      <c r="H860" t="s">
        <v>132</v>
      </c>
      <c r="I860">
        <v>3</v>
      </c>
      <c r="K860" t="s">
        <v>643</v>
      </c>
      <c r="L860">
        <v>0.81899999999999995</v>
      </c>
      <c r="M860" t="b">
        <f t="shared" si="30"/>
        <v>1</v>
      </c>
    </row>
    <row r="861" spans="2:13" x14ac:dyDescent="0.25">
      <c r="B861" t="s">
        <v>132</v>
      </c>
      <c r="C861" t="s">
        <v>644</v>
      </c>
      <c r="D861" t="str">
        <f t="shared" si="29"/>
        <v>UnrestrainedBeamW8x24</v>
      </c>
      <c r="E861">
        <v>34.1</v>
      </c>
      <c r="F861">
        <v>0.70399999999999996</v>
      </c>
      <c r="G861">
        <v>2.84</v>
      </c>
      <c r="H861" t="s">
        <v>132</v>
      </c>
      <c r="I861">
        <v>3</v>
      </c>
      <c r="K861" t="s">
        <v>645</v>
      </c>
      <c r="L861">
        <v>0.70399999999999996</v>
      </c>
      <c r="M861" t="b">
        <f t="shared" si="30"/>
        <v>1</v>
      </c>
    </row>
    <row r="862" spans="2:13" x14ac:dyDescent="0.25">
      <c r="B862" t="s">
        <v>132</v>
      </c>
      <c r="C862" t="s">
        <v>646</v>
      </c>
      <c r="D862" t="str">
        <f t="shared" si="29"/>
        <v>UnrestrainedBeamW8x21</v>
      </c>
      <c r="E862">
        <v>31.1</v>
      </c>
      <c r="F862">
        <v>0.67500000000000004</v>
      </c>
      <c r="G862">
        <v>2.59</v>
      </c>
      <c r="H862" t="s">
        <v>132</v>
      </c>
      <c r="I862">
        <v>3</v>
      </c>
      <c r="K862" t="s">
        <v>647</v>
      </c>
      <c r="L862">
        <v>0.67500000000000004</v>
      </c>
      <c r="M862" t="b">
        <f t="shared" si="30"/>
        <v>1</v>
      </c>
    </row>
    <row r="863" spans="2:13" x14ac:dyDescent="0.25">
      <c r="B863" t="s">
        <v>132</v>
      </c>
      <c r="C863" t="s">
        <v>648</v>
      </c>
      <c r="D863" t="str">
        <f t="shared" si="29"/>
        <v>UnrestrainedBeamW8x18</v>
      </c>
      <c r="E863">
        <v>30.9</v>
      </c>
      <c r="F863">
        <v>0.58299999999999996</v>
      </c>
      <c r="G863">
        <v>2.58</v>
      </c>
      <c r="H863" t="s">
        <v>132</v>
      </c>
      <c r="I863">
        <v>3</v>
      </c>
      <c r="K863" t="s">
        <v>649</v>
      </c>
      <c r="L863">
        <v>0.58299999999999996</v>
      </c>
      <c r="M863" t="b">
        <f t="shared" si="30"/>
        <v>1</v>
      </c>
    </row>
    <row r="864" spans="2:13" x14ac:dyDescent="0.25">
      <c r="B864" t="s">
        <v>132</v>
      </c>
      <c r="C864" t="s">
        <v>650</v>
      </c>
      <c r="D864" t="str">
        <f t="shared" si="29"/>
        <v>UnrestrainedBeamW8x15</v>
      </c>
      <c r="E864">
        <v>27.2</v>
      </c>
      <c r="F864">
        <v>0.55100000000000005</v>
      </c>
      <c r="G864">
        <v>2.27</v>
      </c>
      <c r="H864" t="s">
        <v>132</v>
      </c>
      <c r="I864">
        <v>3</v>
      </c>
      <c r="K864" t="s">
        <v>651</v>
      </c>
      <c r="L864">
        <v>0.55100000000000005</v>
      </c>
      <c r="M864" t="b">
        <f t="shared" si="30"/>
        <v>1</v>
      </c>
    </row>
    <row r="865" spans="2:13" x14ac:dyDescent="0.25">
      <c r="B865" t="s">
        <v>132</v>
      </c>
      <c r="C865" t="s">
        <v>652</v>
      </c>
      <c r="D865" t="str">
        <f t="shared" si="29"/>
        <v>UnrestrainedBeamW8x13</v>
      </c>
      <c r="E865">
        <v>26.9</v>
      </c>
      <c r="F865">
        <v>0.48299999999999998</v>
      </c>
      <c r="G865">
        <v>2.2400000000000002</v>
      </c>
      <c r="H865" t="s">
        <v>132</v>
      </c>
      <c r="I865">
        <v>3</v>
      </c>
      <c r="K865" t="s">
        <v>653</v>
      </c>
      <c r="L865">
        <v>0.48299999999999998</v>
      </c>
      <c r="M865" t="b">
        <f t="shared" si="30"/>
        <v>1</v>
      </c>
    </row>
    <row r="866" spans="2:13" x14ac:dyDescent="0.25">
      <c r="B866" t="s">
        <v>132</v>
      </c>
      <c r="C866" t="s">
        <v>654</v>
      </c>
      <c r="D866" t="str">
        <f t="shared" si="29"/>
        <v>UnrestrainedBeamW8x10</v>
      </c>
      <c r="E866">
        <v>26.7</v>
      </c>
      <c r="F866">
        <v>0.375</v>
      </c>
      <c r="G866">
        <v>2.23</v>
      </c>
      <c r="H866" t="s">
        <v>132</v>
      </c>
      <c r="I866">
        <v>3</v>
      </c>
      <c r="K866" t="s">
        <v>655</v>
      </c>
      <c r="L866">
        <v>0.375</v>
      </c>
      <c r="M866" t="b">
        <f t="shared" si="30"/>
        <v>1</v>
      </c>
    </row>
    <row r="867" spans="2:13" x14ac:dyDescent="0.25">
      <c r="B867" t="s">
        <v>132</v>
      </c>
      <c r="C867" t="s">
        <v>656</v>
      </c>
      <c r="D867" t="str">
        <f t="shared" ref="D867:D876" si="31">SUBSTITUTE(B867&amp;C867," ","")</f>
        <v>UnrestrainedBeamW6x25</v>
      </c>
      <c r="E867">
        <v>29.8</v>
      </c>
      <c r="F867">
        <v>0.83899999999999997</v>
      </c>
      <c r="G867">
        <v>2.48</v>
      </c>
      <c r="H867" t="s">
        <v>132</v>
      </c>
      <c r="I867">
        <v>3</v>
      </c>
      <c r="K867" t="s">
        <v>657</v>
      </c>
      <c r="L867">
        <v>0.83899999999999997</v>
      </c>
      <c r="M867" t="b">
        <f t="shared" si="30"/>
        <v>1</v>
      </c>
    </row>
    <row r="868" spans="2:13" x14ac:dyDescent="0.25">
      <c r="B868" t="s">
        <v>132</v>
      </c>
      <c r="C868" t="s">
        <v>658</v>
      </c>
      <c r="D868" t="str">
        <f t="shared" si="31"/>
        <v>UnrestrainedBeamW6x20</v>
      </c>
      <c r="E868">
        <v>29.5</v>
      </c>
      <c r="F868">
        <v>0.67800000000000005</v>
      </c>
      <c r="G868">
        <v>2.46</v>
      </c>
      <c r="H868" t="s">
        <v>132</v>
      </c>
      <c r="I868">
        <v>3</v>
      </c>
      <c r="K868" t="s">
        <v>659</v>
      </c>
      <c r="L868">
        <v>0.67800000000000005</v>
      </c>
      <c r="M868" t="b">
        <f t="shared" si="30"/>
        <v>1</v>
      </c>
    </row>
    <row r="869" spans="2:13" x14ac:dyDescent="0.25">
      <c r="B869" t="s">
        <v>132</v>
      </c>
      <c r="C869" t="s">
        <v>660</v>
      </c>
      <c r="D869" t="str">
        <f t="shared" si="31"/>
        <v>UnrestrainedBeamW6x15</v>
      </c>
      <c r="E869">
        <v>28.8</v>
      </c>
      <c r="F869">
        <v>0.52100000000000002</v>
      </c>
      <c r="G869">
        <v>2.4</v>
      </c>
      <c r="H869" t="s">
        <v>132</v>
      </c>
      <c r="I869">
        <v>3</v>
      </c>
      <c r="K869" t="s">
        <v>630</v>
      </c>
      <c r="L869">
        <v>0.52100000000000002</v>
      </c>
      <c r="M869" t="b">
        <f t="shared" si="30"/>
        <v>1</v>
      </c>
    </row>
    <row r="870" spans="2:13" x14ac:dyDescent="0.25">
      <c r="B870" t="s">
        <v>132</v>
      </c>
      <c r="C870" t="s">
        <v>661</v>
      </c>
      <c r="D870" t="str">
        <f t="shared" si="31"/>
        <v>UnrestrainedBeamW6x16</v>
      </c>
      <c r="E870">
        <v>23.4</v>
      </c>
      <c r="F870">
        <v>0.68400000000000005</v>
      </c>
      <c r="G870">
        <v>1.95</v>
      </c>
      <c r="H870" t="s">
        <v>132</v>
      </c>
      <c r="I870">
        <v>3</v>
      </c>
      <c r="K870" t="s">
        <v>662</v>
      </c>
      <c r="L870">
        <v>0.68400000000000005</v>
      </c>
      <c r="M870" t="b">
        <f t="shared" si="30"/>
        <v>1</v>
      </c>
    </row>
    <row r="871" spans="2:13" x14ac:dyDescent="0.25">
      <c r="B871" t="s">
        <v>132</v>
      </c>
      <c r="C871" t="s">
        <v>663</v>
      </c>
      <c r="D871" t="str">
        <f t="shared" si="31"/>
        <v>UnrestrainedBeamW6x12</v>
      </c>
      <c r="E871">
        <v>22.8</v>
      </c>
      <c r="F871">
        <v>0.52600000000000002</v>
      </c>
      <c r="G871">
        <v>1.9</v>
      </c>
      <c r="H871" t="s">
        <v>132</v>
      </c>
      <c r="I871">
        <v>3</v>
      </c>
      <c r="K871" t="s">
        <v>632</v>
      </c>
      <c r="L871">
        <v>0.52600000000000002</v>
      </c>
      <c r="M871" t="b">
        <f t="shared" si="30"/>
        <v>1</v>
      </c>
    </row>
    <row r="872" spans="2:13" x14ac:dyDescent="0.25">
      <c r="B872" t="s">
        <v>132</v>
      </c>
      <c r="C872" t="s">
        <v>664</v>
      </c>
      <c r="D872" t="str">
        <f t="shared" si="31"/>
        <v>UnrestrainedBeamW6x9</v>
      </c>
      <c r="E872">
        <v>22.6</v>
      </c>
      <c r="F872">
        <v>0.39800000000000002</v>
      </c>
      <c r="G872">
        <v>1.88</v>
      </c>
      <c r="H872" t="s">
        <v>132</v>
      </c>
      <c r="I872">
        <v>3</v>
      </c>
      <c r="K872" t="s">
        <v>665</v>
      </c>
      <c r="L872">
        <v>0.39800000000000002</v>
      </c>
      <c r="M872" t="b">
        <f t="shared" si="30"/>
        <v>1</v>
      </c>
    </row>
    <row r="873" spans="2:13" x14ac:dyDescent="0.25">
      <c r="B873" t="s">
        <v>132</v>
      </c>
      <c r="C873" t="s">
        <v>666</v>
      </c>
      <c r="D873" t="str">
        <f t="shared" si="31"/>
        <v>UnrestrainedBeamW6x8.5</v>
      </c>
      <c r="E873">
        <v>22.7</v>
      </c>
      <c r="F873">
        <v>0.374</v>
      </c>
      <c r="G873">
        <v>1.89</v>
      </c>
      <c r="H873" t="s">
        <v>132</v>
      </c>
      <c r="I873">
        <v>3</v>
      </c>
      <c r="K873" t="s">
        <v>667</v>
      </c>
      <c r="L873">
        <v>0.374</v>
      </c>
      <c r="M873" t="b">
        <f t="shared" si="30"/>
        <v>1</v>
      </c>
    </row>
    <row r="874" spans="2:13" x14ac:dyDescent="0.25">
      <c r="B874" t="s">
        <v>132</v>
      </c>
      <c r="C874" t="s">
        <v>668</v>
      </c>
      <c r="D874" t="str">
        <f t="shared" si="31"/>
        <v>UnrestrainedBeamW5x19</v>
      </c>
      <c r="E874">
        <v>24.5</v>
      </c>
      <c r="F874">
        <v>0.77600000000000002</v>
      </c>
      <c r="G874">
        <v>2.04</v>
      </c>
      <c r="H874" t="s">
        <v>132</v>
      </c>
      <c r="I874">
        <v>3</v>
      </c>
      <c r="K874" t="s">
        <v>669</v>
      </c>
      <c r="L874">
        <v>0.77600000000000002</v>
      </c>
      <c r="M874" t="b">
        <f t="shared" si="30"/>
        <v>1</v>
      </c>
    </row>
    <row r="875" spans="2:13" x14ac:dyDescent="0.25">
      <c r="B875" t="s">
        <v>132</v>
      </c>
      <c r="C875" t="s">
        <v>670</v>
      </c>
      <c r="D875" t="str">
        <f t="shared" si="31"/>
        <v>UnrestrainedBeamW5x16</v>
      </c>
      <c r="E875">
        <v>24.1</v>
      </c>
      <c r="F875">
        <v>0.66400000000000003</v>
      </c>
      <c r="G875">
        <v>2.0099999999999998</v>
      </c>
      <c r="H875" t="s">
        <v>132</v>
      </c>
      <c r="I875">
        <v>3</v>
      </c>
      <c r="K875" t="s">
        <v>599</v>
      </c>
      <c r="L875">
        <v>0.66400000000000003</v>
      </c>
      <c r="M875" t="b">
        <f t="shared" si="30"/>
        <v>1</v>
      </c>
    </row>
    <row r="876" spans="2:13" x14ac:dyDescent="0.25">
      <c r="B876" t="s">
        <v>132</v>
      </c>
      <c r="C876" t="s">
        <v>671</v>
      </c>
      <c r="D876" t="str">
        <f t="shared" si="31"/>
        <v>UnrestrainedBeamW4x13</v>
      </c>
      <c r="E876">
        <v>19.399999999999999</v>
      </c>
      <c r="F876">
        <v>0.67</v>
      </c>
      <c r="G876">
        <v>1.62</v>
      </c>
      <c r="H876" t="s">
        <v>132</v>
      </c>
      <c r="I876">
        <v>3</v>
      </c>
      <c r="K876" t="s">
        <v>672</v>
      </c>
      <c r="L876">
        <v>0.67</v>
      </c>
      <c r="M876" t="b">
        <f t="shared" si="30"/>
        <v>1</v>
      </c>
    </row>
    <row r="878" spans="2:13" x14ac:dyDescent="0.25">
      <c r="B878" t="s">
        <v>133</v>
      </c>
      <c r="C878" t="s">
        <v>186</v>
      </c>
      <c r="D878" t="str">
        <f>SUBSTITUTE(B878&amp;C878," ","")</f>
        <v>RestrainedBeamW44x335</v>
      </c>
      <c r="E878">
        <v>133</v>
      </c>
      <c r="F878">
        <v>2.52</v>
      </c>
      <c r="G878">
        <v>11.1</v>
      </c>
      <c r="H878" t="s">
        <v>133</v>
      </c>
      <c r="I878">
        <v>4</v>
      </c>
      <c r="K878" t="s">
        <v>187</v>
      </c>
      <c r="L878">
        <v>2.52</v>
      </c>
      <c r="M878" t="b">
        <f t="shared" ref="M878:M941" si="32">EXACT(F878,L878)</f>
        <v>1</v>
      </c>
    </row>
    <row r="879" spans="2:13" x14ac:dyDescent="0.25">
      <c r="B879" t="s">
        <v>133</v>
      </c>
      <c r="C879" t="s">
        <v>188</v>
      </c>
      <c r="D879" t="str">
        <f t="shared" ref="D879:D942" si="33">SUBSTITUTE(B879&amp;C879," ","")</f>
        <v>RestrainedBeamW44x290</v>
      </c>
      <c r="E879">
        <v>132</v>
      </c>
      <c r="F879">
        <v>2.2000000000000002</v>
      </c>
      <c r="G879">
        <v>11</v>
      </c>
      <c r="H879" t="s">
        <v>133</v>
      </c>
      <c r="I879">
        <v>4</v>
      </c>
      <c r="K879" t="s">
        <v>189</v>
      </c>
      <c r="L879">
        <v>2.2000000000000002</v>
      </c>
      <c r="M879" t="b">
        <f t="shared" si="32"/>
        <v>1</v>
      </c>
    </row>
    <row r="880" spans="2:13" x14ac:dyDescent="0.25">
      <c r="B880" t="s">
        <v>133</v>
      </c>
      <c r="C880" t="s">
        <v>190</v>
      </c>
      <c r="D880" t="str">
        <f t="shared" si="33"/>
        <v>RestrainedBeamW44x262</v>
      </c>
      <c r="E880">
        <v>131</v>
      </c>
      <c r="F880">
        <v>2</v>
      </c>
      <c r="G880">
        <v>10.9</v>
      </c>
      <c r="H880" t="s">
        <v>133</v>
      </c>
      <c r="I880">
        <v>4</v>
      </c>
      <c r="K880" t="s">
        <v>191</v>
      </c>
      <c r="L880">
        <v>2</v>
      </c>
      <c r="M880" t="b">
        <f t="shared" si="32"/>
        <v>1</v>
      </c>
    </row>
    <row r="881" spans="2:13" x14ac:dyDescent="0.25">
      <c r="B881" t="s">
        <v>133</v>
      </c>
      <c r="C881" t="s">
        <v>192</v>
      </c>
      <c r="D881" t="str">
        <f t="shared" si="33"/>
        <v>RestrainedBeamW44x230</v>
      </c>
      <c r="E881">
        <v>130</v>
      </c>
      <c r="F881">
        <v>1.77</v>
      </c>
      <c r="G881">
        <v>10.8</v>
      </c>
      <c r="H881" t="s">
        <v>133</v>
      </c>
      <c r="I881">
        <v>4</v>
      </c>
      <c r="K881" t="s">
        <v>193</v>
      </c>
      <c r="L881">
        <v>1.77</v>
      </c>
      <c r="M881" t="b">
        <f t="shared" si="32"/>
        <v>1</v>
      </c>
    </row>
    <row r="882" spans="2:13" x14ac:dyDescent="0.25">
      <c r="B882" t="s">
        <v>133</v>
      </c>
      <c r="C882" t="s">
        <v>194</v>
      </c>
      <c r="D882" t="str">
        <f t="shared" si="33"/>
        <v>RestrainedBeamW40x593</v>
      </c>
      <c r="E882">
        <v>130</v>
      </c>
      <c r="F882">
        <v>4.5599999999999996</v>
      </c>
      <c r="G882">
        <v>10.8</v>
      </c>
      <c r="H882" t="s">
        <v>133</v>
      </c>
      <c r="I882">
        <v>4</v>
      </c>
      <c r="K882" t="s">
        <v>195</v>
      </c>
      <c r="L882">
        <v>4.5599999999999996</v>
      </c>
      <c r="M882" t="b">
        <f t="shared" si="32"/>
        <v>1</v>
      </c>
    </row>
    <row r="883" spans="2:13" x14ac:dyDescent="0.25">
      <c r="B883" t="s">
        <v>133</v>
      </c>
      <c r="C883" t="s">
        <v>196</v>
      </c>
      <c r="D883" t="str">
        <f t="shared" si="33"/>
        <v>RestrainedBeamW40x503</v>
      </c>
      <c r="E883">
        <v>128</v>
      </c>
      <c r="F883">
        <v>3.93</v>
      </c>
      <c r="G883">
        <v>10.7</v>
      </c>
      <c r="H883" t="s">
        <v>133</v>
      </c>
      <c r="I883">
        <v>4</v>
      </c>
      <c r="K883" t="s">
        <v>197</v>
      </c>
      <c r="L883">
        <v>3.93</v>
      </c>
      <c r="M883" t="b">
        <f t="shared" si="32"/>
        <v>1</v>
      </c>
    </row>
    <row r="884" spans="2:13" x14ac:dyDescent="0.25">
      <c r="B884" t="s">
        <v>133</v>
      </c>
      <c r="C884" t="s">
        <v>198</v>
      </c>
      <c r="D884" t="str">
        <f t="shared" si="33"/>
        <v>RestrainedBeamW40x431</v>
      </c>
      <c r="E884">
        <v>126</v>
      </c>
      <c r="F884">
        <v>3.42</v>
      </c>
      <c r="G884">
        <v>10.5</v>
      </c>
      <c r="H884" t="s">
        <v>133</v>
      </c>
      <c r="I884">
        <v>4</v>
      </c>
      <c r="K884" t="s">
        <v>199</v>
      </c>
      <c r="L884">
        <v>3.42</v>
      </c>
      <c r="M884" t="b">
        <f t="shared" si="32"/>
        <v>1</v>
      </c>
    </row>
    <row r="885" spans="2:13" x14ac:dyDescent="0.25">
      <c r="B885" t="s">
        <v>133</v>
      </c>
      <c r="C885" t="s">
        <v>200</v>
      </c>
      <c r="D885" t="str">
        <f t="shared" si="33"/>
        <v>RestrainedBeamW40x397</v>
      </c>
      <c r="E885">
        <v>126</v>
      </c>
      <c r="F885">
        <v>3.15</v>
      </c>
      <c r="G885">
        <v>10.5</v>
      </c>
      <c r="H885" t="s">
        <v>133</v>
      </c>
      <c r="I885">
        <v>4</v>
      </c>
      <c r="K885" t="s">
        <v>201</v>
      </c>
      <c r="L885">
        <v>3.15</v>
      </c>
      <c r="M885" t="b">
        <f t="shared" si="32"/>
        <v>1</v>
      </c>
    </row>
    <row r="886" spans="2:13" x14ac:dyDescent="0.25">
      <c r="B886" t="s">
        <v>133</v>
      </c>
      <c r="C886" t="s">
        <v>202</v>
      </c>
      <c r="D886" t="str">
        <f t="shared" si="33"/>
        <v>RestrainedBeamW40x372</v>
      </c>
      <c r="E886">
        <v>125</v>
      </c>
      <c r="F886">
        <v>2.98</v>
      </c>
      <c r="G886">
        <v>10.4</v>
      </c>
      <c r="H886" t="s">
        <v>133</v>
      </c>
      <c r="I886">
        <v>4</v>
      </c>
      <c r="K886" t="s">
        <v>203</v>
      </c>
      <c r="L886">
        <v>2.98</v>
      </c>
      <c r="M886" t="b">
        <f t="shared" si="32"/>
        <v>1</v>
      </c>
    </row>
    <row r="887" spans="2:13" x14ac:dyDescent="0.25">
      <c r="B887" t="s">
        <v>133</v>
      </c>
      <c r="C887" t="s">
        <v>204</v>
      </c>
      <c r="D887" t="str">
        <f t="shared" si="33"/>
        <v>RestrainedBeamW40x362</v>
      </c>
      <c r="E887">
        <v>125</v>
      </c>
      <c r="F887">
        <v>2.9</v>
      </c>
      <c r="G887">
        <v>10.4</v>
      </c>
      <c r="H887" t="s">
        <v>133</v>
      </c>
      <c r="I887">
        <v>4</v>
      </c>
      <c r="K887" t="s">
        <v>205</v>
      </c>
      <c r="L887">
        <v>2.9</v>
      </c>
      <c r="M887" t="b">
        <f t="shared" si="32"/>
        <v>1</v>
      </c>
    </row>
    <row r="888" spans="2:13" x14ac:dyDescent="0.25">
      <c r="B888" t="s">
        <v>133</v>
      </c>
      <c r="C888" t="s">
        <v>206</v>
      </c>
      <c r="D888" t="str">
        <f t="shared" si="33"/>
        <v>RestrainedBeamW40x324</v>
      </c>
      <c r="E888">
        <v>124</v>
      </c>
      <c r="F888">
        <v>2.61</v>
      </c>
      <c r="G888">
        <v>10.3</v>
      </c>
      <c r="H888" t="s">
        <v>133</v>
      </c>
      <c r="I888">
        <v>4</v>
      </c>
      <c r="K888" t="s">
        <v>207</v>
      </c>
      <c r="L888">
        <v>2.61</v>
      </c>
      <c r="M888" t="b">
        <f t="shared" si="32"/>
        <v>1</v>
      </c>
    </row>
    <row r="889" spans="2:13" x14ac:dyDescent="0.25">
      <c r="B889" t="s">
        <v>133</v>
      </c>
      <c r="C889" t="s">
        <v>208</v>
      </c>
      <c r="D889" t="str">
        <f t="shared" si="33"/>
        <v>RestrainedBeamW40x297</v>
      </c>
      <c r="E889">
        <v>123</v>
      </c>
      <c r="F889">
        <v>2.41</v>
      </c>
      <c r="G889">
        <v>10.3</v>
      </c>
      <c r="H889" t="s">
        <v>133</v>
      </c>
      <c r="I889">
        <v>4</v>
      </c>
      <c r="K889" t="s">
        <v>209</v>
      </c>
      <c r="L889">
        <v>2.41</v>
      </c>
      <c r="M889" t="b">
        <f t="shared" si="32"/>
        <v>1</v>
      </c>
    </row>
    <row r="890" spans="2:13" x14ac:dyDescent="0.25">
      <c r="B890" t="s">
        <v>133</v>
      </c>
      <c r="C890" t="s">
        <v>210</v>
      </c>
      <c r="D890" t="str">
        <f t="shared" si="33"/>
        <v>RestrainedBeamW40x277</v>
      </c>
      <c r="E890">
        <v>123</v>
      </c>
      <c r="F890">
        <v>2.25</v>
      </c>
      <c r="G890">
        <v>10.3</v>
      </c>
      <c r="H890" t="s">
        <v>133</v>
      </c>
      <c r="I890">
        <v>4</v>
      </c>
      <c r="K890" t="s">
        <v>211</v>
      </c>
      <c r="L890">
        <v>2.25</v>
      </c>
      <c r="M890" t="b">
        <f t="shared" si="32"/>
        <v>1</v>
      </c>
    </row>
    <row r="891" spans="2:13" x14ac:dyDescent="0.25">
      <c r="B891" t="s">
        <v>133</v>
      </c>
      <c r="C891" t="s">
        <v>212</v>
      </c>
      <c r="D891" t="str">
        <f t="shared" si="33"/>
        <v>RestrainedBeamW40x249</v>
      </c>
      <c r="E891">
        <v>123</v>
      </c>
      <c r="F891">
        <v>2.02</v>
      </c>
      <c r="G891">
        <v>10.3</v>
      </c>
      <c r="H891" t="s">
        <v>133</v>
      </c>
      <c r="I891">
        <v>4</v>
      </c>
      <c r="K891" t="s">
        <v>213</v>
      </c>
      <c r="L891">
        <v>2.02</v>
      </c>
      <c r="M891" t="b">
        <f t="shared" si="32"/>
        <v>1</v>
      </c>
    </row>
    <row r="892" spans="2:13" x14ac:dyDescent="0.25">
      <c r="B892" t="s">
        <v>133</v>
      </c>
      <c r="C892" t="s">
        <v>214</v>
      </c>
      <c r="D892" t="str">
        <f t="shared" si="33"/>
        <v>RestrainedBeamW40x215</v>
      </c>
      <c r="E892">
        <v>122</v>
      </c>
      <c r="F892">
        <v>1.76</v>
      </c>
      <c r="G892">
        <v>10.199999999999999</v>
      </c>
      <c r="H892" t="s">
        <v>133</v>
      </c>
      <c r="I892">
        <v>4</v>
      </c>
      <c r="K892" t="s">
        <v>215</v>
      </c>
      <c r="L892">
        <v>1.76</v>
      </c>
      <c r="M892" t="b">
        <f t="shared" si="32"/>
        <v>1</v>
      </c>
    </row>
    <row r="893" spans="2:13" x14ac:dyDescent="0.25">
      <c r="B893" t="s">
        <v>133</v>
      </c>
      <c r="C893" t="s">
        <v>216</v>
      </c>
      <c r="D893" t="str">
        <f t="shared" si="33"/>
        <v>RestrainedBeamW40x199</v>
      </c>
      <c r="E893">
        <v>121</v>
      </c>
      <c r="F893">
        <v>1.64</v>
      </c>
      <c r="G893">
        <v>10.1</v>
      </c>
      <c r="H893" t="s">
        <v>133</v>
      </c>
      <c r="I893">
        <v>4</v>
      </c>
      <c r="K893" t="s">
        <v>217</v>
      </c>
      <c r="L893">
        <v>1.64</v>
      </c>
      <c r="M893" t="b">
        <f t="shared" si="32"/>
        <v>1</v>
      </c>
    </row>
    <row r="894" spans="2:13" x14ac:dyDescent="0.25">
      <c r="B894" t="s">
        <v>133</v>
      </c>
      <c r="C894" t="s">
        <v>218</v>
      </c>
      <c r="D894" t="str">
        <f t="shared" si="33"/>
        <v>RestrainedBeamW40x392</v>
      </c>
      <c r="E894">
        <v>116</v>
      </c>
      <c r="F894">
        <v>3.38</v>
      </c>
      <c r="G894">
        <v>9.67</v>
      </c>
      <c r="H894" t="s">
        <v>133</v>
      </c>
      <c r="I894">
        <v>4</v>
      </c>
      <c r="K894" t="s">
        <v>219</v>
      </c>
      <c r="L894">
        <v>3.38</v>
      </c>
      <c r="M894" t="b">
        <f t="shared" si="32"/>
        <v>1</v>
      </c>
    </row>
    <row r="895" spans="2:13" x14ac:dyDescent="0.25">
      <c r="B895" t="s">
        <v>133</v>
      </c>
      <c r="C895" t="s">
        <v>220</v>
      </c>
      <c r="D895" t="str">
        <f t="shared" si="33"/>
        <v>RestrainedBeamW40x331</v>
      </c>
      <c r="E895">
        <v>114</v>
      </c>
      <c r="F895">
        <v>2.9</v>
      </c>
      <c r="G895">
        <v>9.5</v>
      </c>
      <c r="H895" t="s">
        <v>133</v>
      </c>
      <c r="I895">
        <v>4</v>
      </c>
      <c r="K895" t="s">
        <v>221</v>
      </c>
      <c r="L895">
        <v>2.9</v>
      </c>
      <c r="M895" t="b">
        <f t="shared" si="32"/>
        <v>1</v>
      </c>
    </row>
    <row r="896" spans="2:13" x14ac:dyDescent="0.25">
      <c r="B896" t="s">
        <v>133</v>
      </c>
      <c r="C896" t="s">
        <v>222</v>
      </c>
      <c r="D896" t="str">
        <f t="shared" si="33"/>
        <v>RestrainedBeamW40x327</v>
      </c>
      <c r="E896">
        <v>113</v>
      </c>
      <c r="F896">
        <v>2.89</v>
      </c>
      <c r="G896">
        <v>9.42</v>
      </c>
      <c r="H896" t="s">
        <v>133</v>
      </c>
      <c r="I896">
        <v>4</v>
      </c>
      <c r="K896" t="s">
        <v>223</v>
      </c>
      <c r="L896">
        <v>2.89</v>
      </c>
      <c r="M896" t="b">
        <f t="shared" si="32"/>
        <v>1</v>
      </c>
    </row>
    <row r="897" spans="2:13" x14ac:dyDescent="0.25">
      <c r="B897" t="s">
        <v>133</v>
      </c>
      <c r="C897" t="s">
        <v>224</v>
      </c>
      <c r="D897" t="str">
        <f t="shared" si="33"/>
        <v>RestrainedBeamW40x278</v>
      </c>
      <c r="E897">
        <v>112</v>
      </c>
      <c r="F897">
        <v>2.48</v>
      </c>
      <c r="G897">
        <v>9.33</v>
      </c>
      <c r="H897" t="s">
        <v>133</v>
      </c>
      <c r="I897">
        <v>4</v>
      </c>
      <c r="K897" t="s">
        <v>225</v>
      </c>
      <c r="L897">
        <v>2.48</v>
      </c>
      <c r="M897" t="b">
        <f t="shared" si="32"/>
        <v>1</v>
      </c>
    </row>
    <row r="898" spans="2:13" x14ac:dyDescent="0.25">
      <c r="B898" t="s">
        <v>133</v>
      </c>
      <c r="C898" t="s">
        <v>226</v>
      </c>
      <c r="D898" t="str">
        <f t="shared" si="33"/>
        <v>RestrainedBeamW40x264</v>
      </c>
      <c r="E898">
        <v>112</v>
      </c>
      <c r="F898">
        <v>2.36</v>
      </c>
      <c r="G898">
        <v>9.33</v>
      </c>
      <c r="H898" t="s">
        <v>133</v>
      </c>
      <c r="I898">
        <v>4</v>
      </c>
      <c r="K898" t="s">
        <v>227</v>
      </c>
      <c r="L898">
        <v>2.36</v>
      </c>
      <c r="M898" t="b">
        <f t="shared" si="32"/>
        <v>1</v>
      </c>
    </row>
    <row r="899" spans="2:13" x14ac:dyDescent="0.25">
      <c r="B899" t="s">
        <v>133</v>
      </c>
      <c r="C899" t="s">
        <v>228</v>
      </c>
      <c r="D899" t="str">
        <f t="shared" si="33"/>
        <v>RestrainedBeamW40x235</v>
      </c>
      <c r="E899">
        <v>112</v>
      </c>
      <c r="F899">
        <v>2.1</v>
      </c>
      <c r="G899">
        <v>9.33</v>
      </c>
      <c r="H899" t="s">
        <v>133</v>
      </c>
      <c r="I899">
        <v>4</v>
      </c>
      <c r="K899" t="s">
        <v>229</v>
      </c>
      <c r="L899">
        <v>2.1</v>
      </c>
      <c r="M899" t="b">
        <f t="shared" si="32"/>
        <v>1</v>
      </c>
    </row>
    <row r="900" spans="2:13" x14ac:dyDescent="0.25">
      <c r="B900" t="s">
        <v>133</v>
      </c>
      <c r="C900" t="s">
        <v>230</v>
      </c>
      <c r="D900" t="str">
        <f t="shared" si="33"/>
        <v>RestrainedBeamW40x211</v>
      </c>
      <c r="E900">
        <v>111</v>
      </c>
      <c r="F900">
        <v>1.9</v>
      </c>
      <c r="G900">
        <v>9.25</v>
      </c>
      <c r="H900" t="s">
        <v>133</v>
      </c>
      <c r="I900">
        <v>4</v>
      </c>
      <c r="K900" t="s">
        <v>231</v>
      </c>
      <c r="L900">
        <v>1.9</v>
      </c>
      <c r="M900" t="b">
        <f t="shared" si="32"/>
        <v>1</v>
      </c>
    </row>
    <row r="901" spans="2:13" x14ac:dyDescent="0.25">
      <c r="B901" t="s">
        <v>133</v>
      </c>
      <c r="C901" t="s">
        <v>232</v>
      </c>
      <c r="D901" t="str">
        <f t="shared" si="33"/>
        <v>RestrainedBeamW40x183</v>
      </c>
      <c r="E901">
        <v>110</v>
      </c>
      <c r="F901">
        <v>1.66</v>
      </c>
      <c r="G901">
        <v>9.17</v>
      </c>
      <c r="H901" t="s">
        <v>133</v>
      </c>
      <c r="I901">
        <v>4</v>
      </c>
      <c r="K901" t="s">
        <v>233</v>
      </c>
      <c r="L901">
        <v>1.66</v>
      </c>
      <c r="M901" t="b">
        <f t="shared" si="32"/>
        <v>1</v>
      </c>
    </row>
    <row r="902" spans="2:13" x14ac:dyDescent="0.25">
      <c r="B902" t="s">
        <v>133</v>
      </c>
      <c r="C902" t="s">
        <v>234</v>
      </c>
      <c r="D902" t="str">
        <f t="shared" si="33"/>
        <v>RestrainedBeamW40x167</v>
      </c>
      <c r="E902">
        <v>109</v>
      </c>
      <c r="F902">
        <v>1.53</v>
      </c>
      <c r="G902">
        <v>9.08</v>
      </c>
      <c r="H902" t="s">
        <v>133</v>
      </c>
      <c r="I902">
        <v>4</v>
      </c>
      <c r="K902" t="s">
        <v>235</v>
      </c>
      <c r="L902">
        <v>1.53</v>
      </c>
      <c r="M902" t="b">
        <f t="shared" si="32"/>
        <v>1</v>
      </c>
    </row>
    <row r="903" spans="2:13" x14ac:dyDescent="0.25">
      <c r="B903" t="s">
        <v>133</v>
      </c>
      <c r="C903" t="s">
        <v>236</v>
      </c>
      <c r="D903" t="str">
        <f t="shared" si="33"/>
        <v>RestrainedBeamW40x149</v>
      </c>
      <c r="E903">
        <v>109</v>
      </c>
      <c r="F903">
        <v>1.37</v>
      </c>
      <c r="G903">
        <v>9.08</v>
      </c>
      <c r="H903" t="s">
        <v>133</v>
      </c>
      <c r="I903">
        <v>4</v>
      </c>
      <c r="K903" t="s">
        <v>237</v>
      </c>
      <c r="L903">
        <v>1.37</v>
      </c>
      <c r="M903" t="b">
        <f t="shared" si="32"/>
        <v>1</v>
      </c>
    </row>
    <row r="904" spans="2:13" x14ac:dyDescent="0.25">
      <c r="B904" t="s">
        <v>133</v>
      </c>
      <c r="C904" t="s">
        <v>238</v>
      </c>
      <c r="D904" t="str">
        <f t="shared" si="33"/>
        <v>RestrainedBeamW36x798</v>
      </c>
      <c r="E904">
        <v>131</v>
      </c>
      <c r="F904">
        <v>6.09</v>
      </c>
      <c r="G904">
        <v>10.9</v>
      </c>
      <c r="H904" t="s">
        <v>133</v>
      </c>
      <c r="I904">
        <v>4</v>
      </c>
      <c r="K904" t="s">
        <v>239</v>
      </c>
      <c r="L904">
        <v>6.09</v>
      </c>
      <c r="M904" t="b">
        <f t="shared" si="32"/>
        <v>1</v>
      </c>
    </row>
    <row r="905" spans="2:13" x14ac:dyDescent="0.25">
      <c r="B905" t="s">
        <v>133</v>
      </c>
      <c r="C905" t="s">
        <v>240</v>
      </c>
      <c r="D905" t="str">
        <f t="shared" si="33"/>
        <v>RestrainedBeamW36x650</v>
      </c>
      <c r="E905">
        <v>128</v>
      </c>
      <c r="F905">
        <v>5.08</v>
      </c>
      <c r="G905">
        <v>10.7</v>
      </c>
      <c r="H905" t="s">
        <v>133</v>
      </c>
      <c r="I905">
        <v>4</v>
      </c>
      <c r="K905" t="s">
        <v>241</v>
      </c>
      <c r="L905">
        <v>5.08</v>
      </c>
      <c r="M905" t="b">
        <f t="shared" si="32"/>
        <v>1</v>
      </c>
    </row>
    <row r="906" spans="2:13" x14ac:dyDescent="0.25">
      <c r="B906" t="s">
        <v>133</v>
      </c>
      <c r="C906" t="s">
        <v>242</v>
      </c>
      <c r="D906" t="str">
        <f t="shared" si="33"/>
        <v>RestrainedBeamW36x527</v>
      </c>
      <c r="E906">
        <v>125</v>
      </c>
      <c r="F906">
        <v>4.22</v>
      </c>
      <c r="G906">
        <v>10.4</v>
      </c>
      <c r="H906" t="s">
        <v>133</v>
      </c>
      <c r="I906">
        <v>4</v>
      </c>
      <c r="K906" t="s">
        <v>243</v>
      </c>
      <c r="L906">
        <v>4.22</v>
      </c>
      <c r="M906" t="b">
        <f t="shared" si="32"/>
        <v>1</v>
      </c>
    </row>
    <row r="907" spans="2:13" x14ac:dyDescent="0.25">
      <c r="B907" t="s">
        <v>133</v>
      </c>
      <c r="C907" t="s">
        <v>244</v>
      </c>
      <c r="D907" t="str">
        <f t="shared" si="33"/>
        <v>RestrainedBeamW36x439</v>
      </c>
      <c r="E907">
        <v>123</v>
      </c>
      <c r="F907">
        <v>3.57</v>
      </c>
      <c r="G907">
        <v>10.3</v>
      </c>
      <c r="H907" t="s">
        <v>133</v>
      </c>
      <c r="I907">
        <v>4</v>
      </c>
      <c r="K907" t="s">
        <v>245</v>
      </c>
      <c r="L907">
        <v>3.57</v>
      </c>
      <c r="M907" t="b">
        <f t="shared" si="32"/>
        <v>1</v>
      </c>
    </row>
    <row r="908" spans="2:13" x14ac:dyDescent="0.25">
      <c r="B908" t="s">
        <v>133</v>
      </c>
      <c r="C908" t="s">
        <v>246</v>
      </c>
      <c r="D908" t="str">
        <f t="shared" si="33"/>
        <v>RestrainedBeamW36x393</v>
      </c>
      <c r="E908">
        <v>121</v>
      </c>
      <c r="F908">
        <v>3.25</v>
      </c>
      <c r="G908">
        <v>10.1</v>
      </c>
      <c r="H908" t="s">
        <v>133</v>
      </c>
      <c r="I908">
        <v>4</v>
      </c>
      <c r="K908" t="s">
        <v>247</v>
      </c>
      <c r="L908">
        <v>3.25</v>
      </c>
      <c r="M908" t="b">
        <f t="shared" si="32"/>
        <v>1</v>
      </c>
    </row>
    <row r="909" spans="2:13" x14ac:dyDescent="0.25">
      <c r="B909" t="s">
        <v>133</v>
      </c>
      <c r="C909" t="s">
        <v>248</v>
      </c>
      <c r="D909" t="str">
        <f t="shared" si="33"/>
        <v>RestrainedBeamW36x359</v>
      </c>
      <c r="E909">
        <v>121</v>
      </c>
      <c r="F909">
        <v>2.97</v>
      </c>
      <c r="G909">
        <v>10.1</v>
      </c>
      <c r="H909" t="s">
        <v>133</v>
      </c>
      <c r="I909">
        <v>4</v>
      </c>
      <c r="K909" t="s">
        <v>249</v>
      </c>
      <c r="L909">
        <v>2.97</v>
      </c>
      <c r="M909" t="b">
        <f t="shared" si="32"/>
        <v>1</v>
      </c>
    </row>
    <row r="910" spans="2:13" x14ac:dyDescent="0.25">
      <c r="B910" t="s">
        <v>133</v>
      </c>
      <c r="C910" t="s">
        <v>250</v>
      </c>
      <c r="D910" t="str">
        <f t="shared" si="33"/>
        <v>RestrainedBeamW36x328</v>
      </c>
      <c r="E910">
        <v>120</v>
      </c>
      <c r="F910">
        <v>2.73</v>
      </c>
      <c r="G910">
        <v>10</v>
      </c>
      <c r="H910" t="s">
        <v>133</v>
      </c>
      <c r="I910">
        <v>4</v>
      </c>
      <c r="K910" t="s">
        <v>251</v>
      </c>
      <c r="L910">
        <v>2.73</v>
      </c>
      <c r="M910" t="b">
        <f t="shared" si="32"/>
        <v>1</v>
      </c>
    </row>
    <row r="911" spans="2:13" x14ac:dyDescent="0.25">
      <c r="B911" t="s">
        <v>133</v>
      </c>
      <c r="C911" t="s">
        <v>252</v>
      </c>
      <c r="D911" t="str">
        <f t="shared" si="33"/>
        <v>RestrainedBeamW36x300</v>
      </c>
      <c r="E911">
        <v>120</v>
      </c>
      <c r="F911">
        <v>2.5</v>
      </c>
      <c r="G911">
        <v>10</v>
      </c>
      <c r="H911" t="s">
        <v>133</v>
      </c>
      <c r="I911">
        <v>4</v>
      </c>
      <c r="K911" t="s">
        <v>253</v>
      </c>
      <c r="L911">
        <v>2.5</v>
      </c>
      <c r="M911" t="b">
        <f t="shared" si="32"/>
        <v>1</v>
      </c>
    </row>
    <row r="912" spans="2:13" x14ac:dyDescent="0.25">
      <c r="B912" t="s">
        <v>133</v>
      </c>
      <c r="C912" t="s">
        <v>254</v>
      </c>
      <c r="D912" t="str">
        <f t="shared" si="33"/>
        <v>RestrainedBeamW36x280</v>
      </c>
      <c r="E912">
        <v>119</v>
      </c>
      <c r="F912">
        <v>2.35</v>
      </c>
      <c r="G912">
        <v>9.92</v>
      </c>
      <c r="H912" t="s">
        <v>133</v>
      </c>
      <c r="I912">
        <v>4</v>
      </c>
      <c r="K912" t="s">
        <v>255</v>
      </c>
      <c r="L912">
        <v>2.35</v>
      </c>
      <c r="M912" t="b">
        <f t="shared" si="32"/>
        <v>1</v>
      </c>
    </row>
    <row r="913" spans="2:13" x14ac:dyDescent="0.25">
      <c r="B913" t="s">
        <v>133</v>
      </c>
      <c r="C913" t="s">
        <v>256</v>
      </c>
      <c r="D913" t="str">
        <f t="shared" si="33"/>
        <v>RestrainedBeamW36x260</v>
      </c>
      <c r="E913">
        <v>119</v>
      </c>
      <c r="F913">
        <v>2.1800000000000002</v>
      </c>
      <c r="G913">
        <v>9.92</v>
      </c>
      <c r="H913" t="s">
        <v>133</v>
      </c>
      <c r="I913">
        <v>4</v>
      </c>
      <c r="K913" t="s">
        <v>257</v>
      </c>
      <c r="L913">
        <v>2.1800000000000002</v>
      </c>
      <c r="M913" t="b">
        <f t="shared" si="32"/>
        <v>1</v>
      </c>
    </row>
    <row r="914" spans="2:13" x14ac:dyDescent="0.25">
      <c r="B914" t="s">
        <v>133</v>
      </c>
      <c r="C914" t="s">
        <v>258</v>
      </c>
      <c r="D914" t="str">
        <f t="shared" si="33"/>
        <v>RestrainedBeamW36x245</v>
      </c>
      <c r="E914">
        <v>118</v>
      </c>
      <c r="F914">
        <v>2.08</v>
      </c>
      <c r="G914">
        <v>9.83</v>
      </c>
      <c r="H914" t="s">
        <v>133</v>
      </c>
      <c r="I914">
        <v>4</v>
      </c>
      <c r="K914" t="s">
        <v>259</v>
      </c>
      <c r="L914">
        <v>2.08</v>
      </c>
      <c r="M914" t="b">
        <f t="shared" si="32"/>
        <v>1</v>
      </c>
    </row>
    <row r="915" spans="2:13" x14ac:dyDescent="0.25">
      <c r="B915" t="s">
        <v>133</v>
      </c>
      <c r="C915" t="s">
        <v>260</v>
      </c>
      <c r="D915" t="str">
        <f t="shared" si="33"/>
        <v>RestrainedBeamW36x230</v>
      </c>
      <c r="E915">
        <v>118</v>
      </c>
      <c r="F915">
        <v>1.95</v>
      </c>
      <c r="G915">
        <v>9.83</v>
      </c>
      <c r="H915" t="s">
        <v>133</v>
      </c>
      <c r="I915">
        <v>4</v>
      </c>
      <c r="K915" t="s">
        <v>193</v>
      </c>
      <c r="L915">
        <v>1.95</v>
      </c>
      <c r="M915" t="b">
        <f t="shared" si="32"/>
        <v>1</v>
      </c>
    </row>
    <row r="916" spans="2:13" x14ac:dyDescent="0.25">
      <c r="B916" t="s">
        <v>133</v>
      </c>
      <c r="C916" t="s">
        <v>261</v>
      </c>
      <c r="D916" t="str">
        <f t="shared" si="33"/>
        <v>RestrainedBeamW36x256</v>
      </c>
      <c r="E916">
        <v>108</v>
      </c>
      <c r="F916">
        <v>2.37</v>
      </c>
      <c r="G916">
        <v>9</v>
      </c>
      <c r="H916" t="s">
        <v>133</v>
      </c>
      <c r="I916">
        <v>4</v>
      </c>
      <c r="K916" t="s">
        <v>262</v>
      </c>
      <c r="L916">
        <v>2.37</v>
      </c>
      <c r="M916" t="b">
        <f t="shared" si="32"/>
        <v>1</v>
      </c>
    </row>
    <row r="917" spans="2:13" x14ac:dyDescent="0.25">
      <c r="B917" t="s">
        <v>133</v>
      </c>
      <c r="C917" t="s">
        <v>263</v>
      </c>
      <c r="D917" t="str">
        <f t="shared" si="33"/>
        <v>RestrainedBeamW36x232</v>
      </c>
      <c r="E917">
        <v>108</v>
      </c>
      <c r="F917">
        <v>2.15</v>
      </c>
      <c r="G917">
        <v>9</v>
      </c>
      <c r="H917" t="s">
        <v>133</v>
      </c>
      <c r="I917">
        <v>4</v>
      </c>
      <c r="K917" t="s">
        <v>264</v>
      </c>
      <c r="L917">
        <v>2.15</v>
      </c>
      <c r="M917" t="b">
        <f t="shared" si="32"/>
        <v>1</v>
      </c>
    </row>
    <row r="918" spans="2:13" x14ac:dyDescent="0.25">
      <c r="B918" t="s">
        <v>133</v>
      </c>
      <c r="C918" t="s">
        <v>265</v>
      </c>
      <c r="D918" t="str">
        <f t="shared" si="33"/>
        <v>RestrainedBeamW36x210</v>
      </c>
      <c r="E918">
        <v>107</v>
      </c>
      <c r="F918">
        <v>1.96</v>
      </c>
      <c r="G918">
        <v>8.92</v>
      </c>
      <c r="H918" t="s">
        <v>133</v>
      </c>
      <c r="I918">
        <v>4</v>
      </c>
      <c r="K918" t="s">
        <v>266</v>
      </c>
      <c r="L918">
        <v>1.96</v>
      </c>
      <c r="M918" t="b">
        <f t="shared" si="32"/>
        <v>1</v>
      </c>
    </row>
    <row r="919" spans="2:13" x14ac:dyDescent="0.25">
      <c r="B919" t="s">
        <v>133</v>
      </c>
      <c r="C919" t="s">
        <v>267</v>
      </c>
      <c r="D919" t="str">
        <f t="shared" si="33"/>
        <v>RestrainedBeamW36x194</v>
      </c>
      <c r="E919">
        <v>107</v>
      </c>
      <c r="F919">
        <v>1.81</v>
      </c>
      <c r="G919">
        <v>8.92</v>
      </c>
      <c r="H919" t="s">
        <v>133</v>
      </c>
      <c r="I919">
        <v>4</v>
      </c>
      <c r="K919" t="s">
        <v>268</v>
      </c>
      <c r="L919">
        <v>1.81</v>
      </c>
      <c r="M919" t="b">
        <f t="shared" si="32"/>
        <v>1</v>
      </c>
    </row>
    <row r="920" spans="2:13" x14ac:dyDescent="0.25">
      <c r="B920" t="s">
        <v>133</v>
      </c>
      <c r="C920" t="s">
        <v>269</v>
      </c>
      <c r="D920" t="str">
        <f t="shared" si="33"/>
        <v>RestrainedBeamW36x182</v>
      </c>
      <c r="E920">
        <v>106</v>
      </c>
      <c r="F920">
        <v>1.72</v>
      </c>
      <c r="G920">
        <v>8.83</v>
      </c>
      <c r="H920" t="s">
        <v>133</v>
      </c>
      <c r="I920">
        <v>4</v>
      </c>
      <c r="K920" t="s">
        <v>270</v>
      </c>
      <c r="L920">
        <v>1.72</v>
      </c>
      <c r="M920" t="b">
        <f t="shared" si="32"/>
        <v>1</v>
      </c>
    </row>
    <row r="921" spans="2:13" x14ac:dyDescent="0.25">
      <c r="B921" t="s">
        <v>133</v>
      </c>
      <c r="C921" t="s">
        <v>271</v>
      </c>
      <c r="D921" t="str">
        <f t="shared" si="33"/>
        <v>RestrainedBeamW36x170</v>
      </c>
      <c r="E921">
        <v>106</v>
      </c>
      <c r="F921">
        <v>1.6</v>
      </c>
      <c r="G921">
        <v>8.83</v>
      </c>
      <c r="H921" t="s">
        <v>133</v>
      </c>
      <c r="I921">
        <v>4</v>
      </c>
      <c r="K921" t="s">
        <v>272</v>
      </c>
      <c r="L921">
        <v>1.6</v>
      </c>
      <c r="M921" t="b">
        <f t="shared" si="32"/>
        <v>1</v>
      </c>
    </row>
    <row r="922" spans="2:13" x14ac:dyDescent="0.25">
      <c r="B922" t="s">
        <v>133</v>
      </c>
      <c r="C922" t="s">
        <v>273</v>
      </c>
      <c r="D922" t="str">
        <f t="shared" si="33"/>
        <v>RestrainedBeamW36x160</v>
      </c>
      <c r="E922">
        <v>106</v>
      </c>
      <c r="F922">
        <v>1.51</v>
      </c>
      <c r="G922">
        <v>8.83</v>
      </c>
      <c r="H922" t="s">
        <v>133</v>
      </c>
      <c r="I922">
        <v>4</v>
      </c>
      <c r="K922" t="s">
        <v>274</v>
      </c>
      <c r="L922">
        <v>1.51</v>
      </c>
      <c r="M922" t="b">
        <f t="shared" si="32"/>
        <v>1</v>
      </c>
    </row>
    <row r="923" spans="2:13" x14ac:dyDescent="0.25">
      <c r="B923" t="s">
        <v>133</v>
      </c>
      <c r="C923" t="s">
        <v>275</v>
      </c>
      <c r="D923" t="str">
        <f t="shared" si="33"/>
        <v>RestrainedBeamW36x150</v>
      </c>
      <c r="E923">
        <v>105</v>
      </c>
      <c r="F923">
        <v>1.43</v>
      </c>
      <c r="G923">
        <v>8.75</v>
      </c>
      <c r="H923" t="s">
        <v>133</v>
      </c>
      <c r="I923">
        <v>4</v>
      </c>
      <c r="K923" t="s">
        <v>276</v>
      </c>
      <c r="L923">
        <v>1.43</v>
      </c>
      <c r="M923" t="b">
        <f t="shared" si="32"/>
        <v>1</v>
      </c>
    </row>
    <row r="924" spans="2:13" x14ac:dyDescent="0.25">
      <c r="B924" t="s">
        <v>133</v>
      </c>
      <c r="C924" t="s">
        <v>277</v>
      </c>
      <c r="D924" t="str">
        <f t="shared" si="33"/>
        <v>RestrainedBeamW36x135</v>
      </c>
      <c r="E924">
        <v>105</v>
      </c>
      <c r="F924">
        <v>1.29</v>
      </c>
      <c r="G924">
        <v>8.75</v>
      </c>
      <c r="H924" t="s">
        <v>133</v>
      </c>
      <c r="I924">
        <v>4</v>
      </c>
      <c r="K924" t="s">
        <v>278</v>
      </c>
      <c r="L924">
        <v>1.29</v>
      </c>
      <c r="M924" t="b">
        <f t="shared" si="32"/>
        <v>1</v>
      </c>
    </row>
    <row r="925" spans="2:13" x14ac:dyDescent="0.25">
      <c r="B925" t="s">
        <v>133</v>
      </c>
      <c r="C925" t="s">
        <v>279</v>
      </c>
      <c r="D925" t="str">
        <f t="shared" si="33"/>
        <v>RestrainedBeamW33x387</v>
      </c>
      <c r="E925">
        <v>117</v>
      </c>
      <c r="F925">
        <v>3.31</v>
      </c>
      <c r="G925">
        <v>9.75</v>
      </c>
      <c r="H925" t="s">
        <v>133</v>
      </c>
      <c r="I925">
        <v>4</v>
      </c>
      <c r="K925" t="s">
        <v>280</v>
      </c>
      <c r="L925">
        <v>3.31</v>
      </c>
      <c r="M925" t="b">
        <f t="shared" si="32"/>
        <v>1</v>
      </c>
    </row>
    <row r="926" spans="2:13" x14ac:dyDescent="0.25">
      <c r="B926" t="s">
        <v>133</v>
      </c>
      <c r="C926" t="s">
        <v>281</v>
      </c>
      <c r="D926" t="str">
        <f t="shared" si="33"/>
        <v>RestrainedBeamW33x354</v>
      </c>
      <c r="E926">
        <v>116</v>
      </c>
      <c r="F926">
        <v>3.05</v>
      </c>
      <c r="G926">
        <v>9.67</v>
      </c>
      <c r="H926" t="s">
        <v>133</v>
      </c>
      <c r="I926">
        <v>4</v>
      </c>
      <c r="K926" t="s">
        <v>282</v>
      </c>
      <c r="L926">
        <v>3.05</v>
      </c>
      <c r="M926" t="b">
        <f t="shared" si="32"/>
        <v>1</v>
      </c>
    </row>
    <row r="927" spans="2:13" x14ac:dyDescent="0.25">
      <c r="B927" t="s">
        <v>133</v>
      </c>
      <c r="C927" t="s">
        <v>283</v>
      </c>
      <c r="D927" t="str">
        <f t="shared" si="33"/>
        <v>RestrainedBeamW33x318</v>
      </c>
      <c r="E927">
        <v>115</v>
      </c>
      <c r="F927">
        <v>2.77</v>
      </c>
      <c r="G927">
        <v>9.58</v>
      </c>
      <c r="H927" t="s">
        <v>133</v>
      </c>
      <c r="I927">
        <v>4</v>
      </c>
      <c r="K927" t="s">
        <v>284</v>
      </c>
      <c r="L927">
        <v>2.77</v>
      </c>
      <c r="M927" t="b">
        <f t="shared" si="32"/>
        <v>1</v>
      </c>
    </row>
    <row r="928" spans="2:13" x14ac:dyDescent="0.25">
      <c r="B928" t="s">
        <v>133</v>
      </c>
      <c r="C928" t="s">
        <v>285</v>
      </c>
      <c r="D928" t="str">
        <f t="shared" si="33"/>
        <v>RestrainedBeamW33x291</v>
      </c>
      <c r="E928">
        <v>114</v>
      </c>
      <c r="F928">
        <v>2.5499999999999998</v>
      </c>
      <c r="G928">
        <v>9.5</v>
      </c>
      <c r="H928" t="s">
        <v>133</v>
      </c>
      <c r="I928">
        <v>4</v>
      </c>
      <c r="K928" t="s">
        <v>286</v>
      </c>
      <c r="L928">
        <v>2.5499999999999998</v>
      </c>
      <c r="M928" t="b">
        <f t="shared" si="32"/>
        <v>1</v>
      </c>
    </row>
    <row r="929" spans="2:13" x14ac:dyDescent="0.25">
      <c r="B929" t="s">
        <v>133</v>
      </c>
      <c r="C929" t="s">
        <v>287</v>
      </c>
      <c r="D929" t="str">
        <f t="shared" si="33"/>
        <v>RestrainedBeamW33x263</v>
      </c>
      <c r="E929">
        <v>113</v>
      </c>
      <c r="F929">
        <v>2.33</v>
      </c>
      <c r="G929">
        <v>9.42</v>
      </c>
      <c r="H929" t="s">
        <v>133</v>
      </c>
      <c r="I929">
        <v>4</v>
      </c>
      <c r="K929" t="s">
        <v>288</v>
      </c>
      <c r="L929">
        <v>2.33</v>
      </c>
      <c r="M929" t="b">
        <f t="shared" si="32"/>
        <v>1</v>
      </c>
    </row>
    <row r="930" spans="2:13" x14ac:dyDescent="0.25">
      <c r="B930" t="s">
        <v>133</v>
      </c>
      <c r="C930" t="s">
        <v>289</v>
      </c>
      <c r="D930" t="str">
        <f t="shared" si="33"/>
        <v>RestrainedBeamW33x241</v>
      </c>
      <c r="E930">
        <v>113</v>
      </c>
      <c r="F930">
        <v>2.13</v>
      </c>
      <c r="G930">
        <v>9.42</v>
      </c>
      <c r="H930" t="s">
        <v>133</v>
      </c>
      <c r="I930">
        <v>4</v>
      </c>
      <c r="K930" t="s">
        <v>290</v>
      </c>
      <c r="L930">
        <v>2.13</v>
      </c>
      <c r="M930" t="b">
        <f t="shared" si="32"/>
        <v>1</v>
      </c>
    </row>
    <row r="931" spans="2:13" x14ac:dyDescent="0.25">
      <c r="B931" t="s">
        <v>133</v>
      </c>
      <c r="C931" t="s">
        <v>291</v>
      </c>
      <c r="D931" t="str">
        <f t="shared" si="33"/>
        <v>RestrainedBeamW33x221</v>
      </c>
      <c r="E931">
        <v>112</v>
      </c>
      <c r="F931">
        <v>1.97</v>
      </c>
      <c r="G931">
        <v>9.33</v>
      </c>
      <c r="H931" t="s">
        <v>133</v>
      </c>
      <c r="I931">
        <v>4</v>
      </c>
      <c r="K931" t="s">
        <v>292</v>
      </c>
      <c r="L931">
        <v>1.97</v>
      </c>
      <c r="M931" t="b">
        <f t="shared" si="32"/>
        <v>1</v>
      </c>
    </row>
    <row r="932" spans="2:13" x14ac:dyDescent="0.25">
      <c r="B932" t="s">
        <v>133</v>
      </c>
      <c r="C932" t="s">
        <v>293</v>
      </c>
      <c r="D932" t="str">
        <f t="shared" si="33"/>
        <v>RestrainedBeamW33x201</v>
      </c>
      <c r="E932">
        <v>112</v>
      </c>
      <c r="F932">
        <v>1.79</v>
      </c>
      <c r="G932">
        <v>9.33</v>
      </c>
      <c r="H932" t="s">
        <v>133</v>
      </c>
      <c r="I932">
        <v>4</v>
      </c>
      <c r="K932" t="s">
        <v>294</v>
      </c>
      <c r="L932">
        <v>1.79</v>
      </c>
      <c r="M932" t="b">
        <f t="shared" si="32"/>
        <v>1</v>
      </c>
    </row>
    <row r="933" spans="2:13" x14ac:dyDescent="0.25">
      <c r="B933" t="s">
        <v>133</v>
      </c>
      <c r="C933" t="s">
        <v>295</v>
      </c>
      <c r="D933" t="str">
        <f t="shared" si="33"/>
        <v>RestrainedBeamW33x169</v>
      </c>
      <c r="E933">
        <v>99.6</v>
      </c>
      <c r="F933">
        <v>1.7</v>
      </c>
      <c r="G933">
        <v>8.3000000000000007</v>
      </c>
      <c r="H933" t="s">
        <v>133</v>
      </c>
      <c r="I933">
        <v>4</v>
      </c>
      <c r="K933" t="s">
        <v>296</v>
      </c>
      <c r="L933">
        <v>1.7</v>
      </c>
      <c r="M933" t="b">
        <f t="shared" si="32"/>
        <v>1</v>
      </c>
    </row>
    <row r="934" spans="2:13" x14ac:dyDescent="0.25">
      <c r="B934" t="s">
        <v>133</v>
      </c>
      <c r="C934" t="s">
        <v>297</v>
      </c>
      <c r="D934" t="str">
        <f t="shared" si="33"/>
        <v>RestrainedBeamW33x152</v>
      </c>
      <c r="E934">
        <v>99.3</v>
      </c>
      <c r="F934">
        <v>1.53</v>
      </c>
      <c r="G934">
        <v>8.2799999999999994</v>
      </c>
      <c r="H934" t="s">
        <v>133</v>
      </c>
      <c r="I934">
        <v>4</v>
      </c>
      <c r="K934" t="s">
        <v>298</v>
      </c>
      <c r="L934">
        <v>1.53</v>
      </c>
      <c r="M934" t="b">
        <f t="shared" si="32"/>
        <v>1</v>
      </c>
    </row>
    <row r="935" spans="2:13" x14ac:dyDescent="0.25">
      <c r="B935" t="s">
        <v>133</v>
      </c>
      <c r="C935" t="s">
        <v>299</v>
      </c>
      <c r="D935" t="str">
        <f t="shared" si="33"/>
        <v>RestrainedBeamW33x141</v>
      </c>
      <c r="E935">
        <v>98.4</v>
      </c>
      <c r="F935">
        <v>1.43</v>
      </c>
      <c r="G935">
        <v>8.1999999999999993</v>
      </c>
      <c r="H935" t="s">
        <v>133</v>
      </c>
      <c r="I935">
        <v>4</v>
      </c>
      <c r="K935" t="s">
        <v>300</v>
      </c>
      <c r="L935">
        <v>1.43</v>
      </c>
      <c r="M935" t="b">
        <f t="shared" si="32"/>
        <v>1</v>
      </c>
    </row>
    <row r="936" spans="2:13" x14ac:dyDescent="0.25">
      <c r="B936" t="s">
        <v>133</v>
      </c>
      <c r="C936" t="s">
        <v>301</v>
      </c>
      <c r="D936" t="str">
        <f t="shared" si="33"/>
        <v>RestrainedBeamW33x130</v>
      </c>
      <c r="E936">
        <v>98.3</v>
      </c>
      <c r="F936">
        <v>1.32</v>
      </c>
      <c r="G936">
        <v>8.19</v>
      </c>
      <c r="H936" t="s">
        <v>133</v>
      </c>
      <c r="I936">
        <v>4</v>
      </c>
      <c r="K936" t="s">
        <v>302</v>
      </c>
      <c r="L936">
        <v>1.32</v>
      </c>
      <c r="M936" t="b">
        <f t="shared" si="32"/>
        <v>1</v>
      </c>
    </row>
    <row r="937" spans="2:13" x14ac:dyDescent="0.25">
      <c r="B937" t="s">
        <v>133</v>
      </c>
      <c r="C937" t="s">
        <v>303</v>
      </c>
      <c r="D937" t="str">
        <f t="shared" si="33"/>
        <v>RestrainedBeamW33x118</v>
      </c>
      <c r="E937">
        <v>97.8</v>
      </c>
      <c r="F937">
        <v>1.21</v>
      </c>
      <c r="G937">
        <v>8.15</v>
      </c>
      <c r="H937" t="s">
        <v>133</v>
      </c>
      <c r="I937">
        <v>4</v>
      </c>
      <c r="K937" t="s">
        <v>304</v>
      </c>
      <c r="L937">
        <v>1.21</v>
      </c>
      <c r="M937" t="b">
        <f t="shared" si="32"/>
        <v>1</v>
      </c>
    </row>
    <row r="938" spans="2:13" x14ac:dyDescent="0.25">
      <c r="B938" t="s">
        <v>133</v>
      </c>
      <c r="C938" t="s">
        <v>305</v>
      </c>
      <c r="D938" t="str">
        <f t="shared" si="33"/>
        <v>RestrainedBeamW30x391</v>
      </c>
      <c r="E938">
        <v>109</v>
      </c>
      <c r="F938">
        <v>3.59</v>
      </c>
      <c r="G938">
        <v>9.08</v>
      </c>
      <c r="H938" t="s">
        <v>133</v>
      </c>
      <c r="I938">
        <v>4</v>
      </c>
      <c r="K938" t="s">
        <v>306</v>
      </c>
      <c r="L938">
        <v>3.59</v>
      </c>
      <c r="M938" t="b">
        <f t="shared" si="32"/>
        <v>1</v>
      </c>
    </row>
    <row r="939" spans="2:13" x14ac:dyDescent="0.25">
      <c r="B939" t="s">
        <v>133</v>
      </c>
      <c r="C939" t="s">
        <v>307</v>
      </c>
      <c r="D939" t="str">
        <f t="shared" si="33"/>
        <v>RestrainedBeamW30x357</v>
      </c>
      <c r="E939">
        <v>108</v>
      </c>
      <c r="F939">
        <v>3.31</v>
      </c>
      <c r="G939">
        <v>9</v>
      </c>
      <c r="H939" t="s">
        <v>133</v>
      </c>
      <c r="I939">
        <v>4</v>
      </c>
      <c r="K939" t="s">
        <v>308</v>
      </c>
      <c r="L939">
        <v>3.31</v>
      </c>
      <c r="M939" t="b">
        <f t="shared" si="32"/>
        <v>1</v>
      </c>
    </row>
    <row r="940" spans="2:13" x14ac:dyDescent="0.25">
      <c r="B940" t="s">
        <v>133</v>
      </c>
      <c r="C940" t="s">
        <v>309</v>
      </c>
      <c r="D940" t="str">
        <f t="shared" si="33"/>
        <v>RestrainedBeamW30x326</v>
      </c>
      <c r="E940">
        <v>107</v>
      </c>
      <c r="F940">
        <v>3.05</v>
      </c>
      <c r="G940">
        <v>8.92</v>
      </c>
      <c r="H940" t="s">
        <v>133</v>
      </c>
      <c r="I940">
        <v>4</v>
      </c>
      <c r="K940" t="s">
        <v>310</v>
      </c>
      <c r="L940">
        <v>3.05</v>
      </c>
      <c r="M940" t="b">
        <f t="shared" si="32"/>
        <v>1</v>
      </c>
    </row>
    <row r="941" spans="2:13" x14ac:dyDescent="0.25">
      <c r="B941" t="s">
        <v>133</v>
      </c>
      <c r="C941" t="s">
        <v>311</v>
      </c>
      <c r="D941" t="str">
        <f t="shared" si="33"/>
        <v>RestrainedBeamW30x292</v>
      </c>
      <c r="E941">
        <v>107</v>
      </c>
      <c r="F941">
        <v>2.73</v>
      </c>
      <c r="G941">
        <v>8.92</v>
      </c>
      <c r="H941" t="s">
        <v>133</v>
      </c>
      <c r="I941">
        <v>4</v>
      </c>
      <c r="K941" t="s">
        <v>312</v>
      </c>
      <c r="L941">
        <v>2.73</v>
      </c>
      <c r="M941" t="b">
        <f t="shared" si="32"/>
        <v>1</v>
      </c>
    </row>
    <row r="942" spans="2:13" x14ac:dyDescent="0.25">
      <c r="B942" t="s">
        <v>133</v>
      </c>
      <c r="C942" t="s">
        <v>313</v>
      </c>
      <c r="D942" t="str">
        <f t="shared" si="33"/>
        <v>RestrainedBeamW30x261</v>
      </c>
      <c r="E942">
        <v>106</v>
      </c>
      <c r="F942">
        <v>2.46</v>
      </c>
      <c r="G942">
        <v>8.83</v>
      </c>
      <c r="H942" t="s">
        <v>133</v>
      </c>
      <c r="I942">
        <v>4</v>
      </c>
      <c r="K942" t="s">
        <v>314</v>
      </c>
      <c r="L942">
        <v>2.46</v>
      </c>
      <c r="M942" t="b">
        <f t="shared" ref="M942:M1005" si="34">EXACT(F942,L942)</f>
        <v>1</v>
      </c>
    </row>
    <row r="943" spans="2:13" x14ac:dyDescent="0.25">
      <c r="B943" t="s">
        <v>133</v>
      </c>
      <c r="C943" t="s">
        <v>315</v>
      </c>
      <c r="D943" t="str">
        <f t="shared" ref="D943:D1006" si="35">SUBSTITUTE(B943&amp;C943," ","")</f>
        <v>RestrainedBeamW30x235</v>
      </c>
      <c r="E943">
        <v>105</v>
      </c>
      <c r="F943">
        <v>2.2400000000000002</v>
      </c>
      <c r="G943">
        <v>8.75</v>
      </c>
      <c r="H943" t="s">
        <v>133</v>
      </c>
      <c r="I943">
        <v>4</v>
      </c>
      <c r="K943" t="s">
        <v>229</v>
      </c>
      <c r="L943">
        <v>2.2400000000000002</v>
      </c>
      <c r="M943" t="b">
        <f t="shared" si="34"/>
        <v>1</v>
      </c>
    </row>
    <row r="944" spans="2:13" x14ac:dyDescent="0.25">
      <c r="B944" t="s">
        <v>133</v>
      </c>
      <c r="C944" t="s">
        <v>316</v>
      </c>
      <c r="D944" t="str">
        <f t="shared" si="35"/>
        <v>RestrainedBeamW30x211</v>
      </c>
      <c r="E944">
        <v>105</v>
      </c>
      <c r="F944">
        <v>2.0099999999999998</v>
      </c>
      <c r="G944">
        <v>8.75</v>
      </c>
      <c r="H944" t="s">
        <v>133</v>
      </c>
      <c r="I944">
        <v>4</v>
      </c>
      <c r="K944" t="s">
        <v>231</v>
      </c>
      <c r="L944">
        <v>2.0099999999999998</v>
      </c>
      <c r="M944" t="b">
        <f t="shared" si="34"/>
        <v>1</v>
      </c>
    </row>
    <row r="945" spans="2:13" x14ac:dyDescent="0.25">
      <c r="B945" t="s">
        <v>133</v>
      </c>
      <c r="C945" t="s">
        <v>317</v>
      </c>
      <c r="D945" t="str">
        <f t="shared" si="35"/>
        <v>RestrainedBeamW30x191</v>
      </c>
      <c r="E945">
        <v>103</v>
      </c>
      <c r="F945">
        <v>1.85</v>
      </c>
      <c r="G945">
        <v>8.58</v>
      </c>
      <c r="H945" t="s">
        <v>133</v>
      </c>
      <c r="I945">
        <v>4</v>
      </c>
      <c r="K945" t="s">
        <v>318</v>
      </c>
      <c r="L945">
        <v>1.85</v>
      </c>
      <c r="M945" t="b">
        <f t="shared" si="34"/>
        <v>1</v>
      </c>
    </row>
    <row r="946" spans="2:13" x14ac:dyDescent="0.25">
      <c r="B946" t="s">
        <v>133</v>
      </c>
      <c r="C946" t="s">
        <v>319</v>
      </c>
      <c r="D946" t="str">
        <f t="shared" si="35"/>
        <v>RestrainedBeamW30x173</v>
      </c>
      <c r="E946">
        <v>104</v>
      </c>
      <c r="F946">
        <v>1.66</v>
      </c>
      <c r="G946">
        <v>8.67</v>
      </c>
      <c r="H946" t="s">
        <v>133</v>
      </c>
      <c r="I946">
        <v>4</v>
      </c>
      <c r="K946" t="s">
        <v>320</v>
      </c>
      <c r="L946">
        <v>1.66</v>
      </c>
      <c r="M946" t="b">
        <f t="shared" si="34"/>
        <v>1</v>
      </c>
    </row>
    <row r="947" spans="2:13" x14ac:dyDescent="0.25">
      <c r="B947" t="s">
        <v>133</v>
      </c>
      <c r="C947" t="s">
        <v>321</v>
      </c>
      <c r="D947" t="str">
        <f t="shared" si="35"/>
        <v>RestrainedBeamW30x148</v>
      </c>
      <c r="E947">
        <v>90.3</v>
      </c>
      <c r="F947">
        <v>1.64</v>
      </c>
      <c r="G947">
        <v>7.53</v>
      </c>
      <c r="H947" t="s">
        <v>133</v>
      </c>
      <c r="I947">
        <v>4</v>
      </c>
      <c r="K947" t="s">
        <v>322</v>
      </c>
      <c r="L947">
        <v>1.64</v>
      </c>
      <c r="M947" t="b">
        <f t="shared" si="34"/>
        <v>1</v>
      </c>
    </row>
    <row r="948" spans="2:13" x14ac:dyDescent="0.25">
      <c r="B948" t="s">
        <v>133</v>
      </c>
      <c r="C948" t="s">
        <v>323</v>
      </c>
      <c r="D948" t="str">
        <f t="shared" si="35"/>
        <v>RestrainedBeamW30x132</v>
      </c>
      <c r="E948">
        <v>89.5</v>
      </c>
      <c r="F948">
        <v>1.47</v>
      </c>
      <c r="G948">
        <v>7.46</v>
      </c>
      <c r="H948" t="s">
        <v>133</v>
      </c>
      <c r="I948">
        <v>4</v>
      </c>
      <c r="K948" t="s">
        <v>324</v>
      </c>
      <c r="L948">
        <v>1.47</v>
      </c>
      <c r="M948" t="b">
        <f t="shared" si="34"/>
        <v>1</v>
      </c>
    </row>
    <row r="949" spans="2:13" x14ac:dyDescent="0.25">
      <c r="B949" t="s">
        <v>133</v>
      </c>
      <c r="C949" t="s">
        <v>325</v>
      </c>
      <c r="D949" t="str">
        <f t="shared" si="35"/>
        <v>RestrainedBeamW30x124</v>
      </c>
      <c r="E949">
        <v>89.3</v>
      </c>
      <c r="F949">
        <v>1.39</v>
      </c>
      <c r="G949">
        <v>7.44</v>
      </c>
      <c r="H949" t="s">
        <v>133</v>
      </c>
      <c r="I949">
        <v>4</v>
      </c>
      <c r="K949" t="s">
        <v>326</v>
      </c>
      <c r="L949">
        <v>1.39</v>
      </c>
      <c r="M949" t="b">
        <f t="shared" si="34"/>
        <v>1</v>
      </c>
    </row>
    <row r="950" spans="2:13" x14ac:dyDescent="0.25">
      <c r="B950" t="s">
        <v>133</v>
      </c>
      <c r="C950" t="s">
        <v>327</v>
      </c>
      <c r="D950" t="str">
        <f t="shared" si="35"/>
        <v>RestrainedBeamW30x116</v>
      </c>
      <c r="E950">
        <v>89.1</v>
      </c>
      <c r="F950">
        <v>1.3</v>
      </c>
      <c r="G950">
        <v>7.43</v>
      </c>
      <c r="H950" t="s">
        <v>133</v>
      </c>
      <c r="I950">
        <v>4</v>
      </c>
      <c r="K950" t="s">
        <v>328</v>
      </c>
      <c r="L950">
        <v>1.3</v>
      </c>
      <c r="M950" t="b">
        <f t="shared" si="34"/>
        <v>1</v>
      </c>
    </row>
    <row r="951" spans="2:13" x14ac:dyDescent="0.25">
      <c r="B951" t="s">
        <v>133</v>
      </c>
      <c r="C951" t="s">
        <v>329</v>
      </c>
      <c r="D951" t="str">
        <f t="shared" si="35"/>
        <v>RestrainedBeamW30x108</v>
      </c>
      <c r="E951">
        <v>88.9</v>
      </c>
      <c r="F951">
        <v>1.21</v>
      </c>
      <c r="G951">
        <v>7.41</v>
      </c>
      <c r="H951" t="s">
        <v>133</v>
      </c>
      <c r="I951">
        <v>4</v>
      </c>
      <c r="K951" t="s">
        <v>330</v>
      </c>
      <c r="L951">
        <v>1.21</v>
      </c>
      <c r="M951" t="b">
        <f t="shared" si="34"/>
        <v>1</v>
      </c>
    </row>
    <row r="952" spans="2:13" x14ac:dyDescent="0.25">
      <c r="B952" t="s">
        <v>133</v>
      </c>
      <c r="C952" t="s">
        <v>331</v>
      </c>
      <c r="D952" t="str">
        <f t="shared" si="35"/>
        <v>RestrainedBeamW30x99</v>
      </c>
      <c r="E952">
        <v>88.5</v>
      </c>
      <c r="F952">
        <v>1.1200000000000001</v>
      </c>
      <c r="G952">
        <v>7.38</v>
      </c>
      <c r="H952" t="s">
        <v>133</v>
      </c>
      <c r="I952">
        <v>4</v>
      </c>
      <c r="K952" t="s">
        <v>332</v>
      </c>
      <c r="L952">
        <v>1.1200000000000001</v>
      </c>
      <c r="M952" t="b">
        <f t="shared" si="34"/>
        <v>1</v>
      </c>
    </row>
    <row r="953" spans="2:13" x14ac:dyDescent="0.25">
      <c r="B953" t="s">
        <v>133</v>
      </c>
      <c r="C953" t="s">
        <v>333</v>
      </c>
      <c r="D953" t="str">
        <f t="shared" si="35"/>
        <v>RestrainedBeamW30x90</v>
      </c>
      <c r="E953">
        <v>88</v>
      </c>
      <c r="F953">
        <v>1.02</v>
      </c>
      <c r="G953">
        <v>7.33</v>
      </c>
      <c r="H953" t="s">
        <v>133</v>
      </c>
      <c r="I953">
        <v>4</v>
      </c>
      <c r="K953" t="s">
        <v>334</v>
      </c>
      <c r="L953">
        <v>1.02</v>
      </c>
      <c r="M953" t="b">
        <f t="shared" si="34"/>
        <v>1</v>
      </c>
    </row>
    <row r="954" spans="2:13" x14ac:dyDescent="0.25">
      <c r="B954" t="s">
        <v>133</v>
      </c>
      <c r="C954" t="s">
        <v>335</v>
      </c>
      <c r="D954" t="str">
        <f t="shared" si="35"/>
        <v>RestrainedBeamW27x539</v>
      </c>
      <c r="E954">
        <v>106</v>
      </c>
      <c r="F954">
        <v>5.08</v>
      </c>
      <c r="G954">
        <v>8.83</v>
      </c>
      <c r="H954" t="s">
        <v>133</v>
      </c>
      <c r="I954">
        <v>4</v>
      </c>
      <c r="K954" t="s">
        <v>336</v>
      </c>
      <c r="L954">
        <v>5.08</v>
      </c>
      <c r="M954" t="b">
        <f t="shared" si="34"/>
        <v>1</v>
      </c>
    </row>
    <row r="955" spans="2:13" x14ac:dyDescent="0.25">
      <c r="B955" t="s">
        <v>133</v>
      </c>
      <c r="C955" t="s">
        <v>337</v>
      </c>
      <c r="D955" t="str">
        <f t="shared" si="35"/>
        <v>RestrainedBeamW27x368</v>
      </c>
      <c r="E955">
        <v>101</v>
      </c>
      <c r="F955">
        <v>3.64</v>
      </c>
      <c r="G955">
        <v>8.42</v>
      </c>
      <c r="H955" t="s">
        <v>133</v>
      </c>
      <c r="I955">
        <v>4</v>
      </c>
      <c r="K955" t="s">
        <v>338</v>
      </c>
      <c r="L955">
        <v>3.64</v>
      </c>
      <c r="M955" t="b">
        <f t="shared" si="34"/>
        <v>1</v>
      </c>
    </row>
    <row r="956" spans="2:13" x14ac:dyDescent="0.25">
      <c r="B956" t="s">
        <v>133</v>
      </c>
      <c r="C956" t="s">
        <v>339</v>
      </c>
      <c r="D956" t="str">
        <f t="shared" si="35"/>
        <v>RestrainedBeamW27x336</v>
      </c>
      <c r="E956">
        <v>100</v>
      </c>
      <c r="F956">
        <v>3.36</v>
      </c>
      <c r="G956">
        <v>8.33</v>
      </c>
      <c r="H956" t="s">
        <v>133</v>
      </c>
      <c r="I956">
        <v>4</v>
      </c>
      <c r="K956" t="s">
        <v>340</v>
      </c>
      <c r="L956">
        <v>3.36</v>
      </c>
      <c r="M956" t="b">
        <f t="shared" si="34"/>
        <v>1</v>
      </c>
    </row>
    <row r="957" spans="2:13" x14ac:dyDescent="0.25">
      <c r="B957" t="s">
        <v>133</v>
      </c>
      <c r="C957" t="s">
        <v>341</v>
      </c>
      <c r="D957" t="str">
        <f t="shared" si="35"/>
        <v>RestrainedBeamW27x307</v>
      </c>
      <c r="E957">
        <v>98.8</v>
      </c>
      <c r="F957">
        <v>3.11</v>
      </c>
      <c r="G957">
        <v>8.23</v>
      </c>
      <c r="H957" t="s">
        <v>133</v>
      </c>
      <c r="I957">
        <v>4</v>
      </c>
      <c r="K957" t="s">
        <v>342</v>
      </c>
      <c r="L957">
        <v>3.11</v>
      </c>
      <c r="M957" t="b">
        <f t="shared" si="34"/>
        <v>1</v>
      </c>
    </row>
    <row r="958" spans="2:13" x14ac:dyDescent="0.25">
      <c r="B958" t="s">
        <v>133</v>
      </c>
      <c r="C958" t="s">
        <v>343</v>
      </c>
      <c r="D958" t="str">
        <f t="shared" si="35"/>
        <v>RestrainedBeamW27x281</v>
      </c>
      <c r="E958">
        <v>98.2</v>
      </c>
      <c r="F958">
        <v>2.86</v>
      </c>
      <c r="G958">
        <v>8.18</v>
      </c>
      <c r="H958" t="s">
        <v>133</v>
      </c>
      <c r="I958">
        <v>4</v>
      </c>
      <c r="K958" t="s">
        <v>344</v>
      </c>
      <c r="L958">
        <v>2.86</v>
      </c>
      <c r="M958" t="b">
        <f t="shared" si="34"/>
        <v>1</v>
      </c>
    </row>
    <row r="959" spans="2:13" x14ac:dyDescent="0.25">
      <c r="B959" t="s">
        <v>133</v>
      </c>
      <c r="C959" t="s">
        <v>345</v>
      </c>
      <c r="D959" t="str">
        <f t="shared" si="35"/>
        <v>RestrainedBeamW27x258</v>
      </c>
      <c r="E959">
        <v>97.7</v>
      </c>
      <c r="F959">
        <v>2.64</v>
      </c>
      <c r="G959">
        <v>8.14</v>
      </c>
      <c r="H959" t="s">
        <v>133</v>
      </c>
      <c r="I959">
        <v>4</v>
      </c>
      <c r="K959" t="s">
        <v>346</v>
      </c>
      <c r="L959">
        <v>2.64</v>
      </c>
      <c r="M959" t="b">
        <f t="shared" si="34"/>
        <v>1</v>
      </c>
    </row>
    <row r="960" spans="2:13" x14ac:dyDescent="0.25">
      <c r="B960" t="s">
        <v>133</v>
      </c>
      <c r="C960" t="s">
        <v>347</v>
      </c>
      <c r="D960" t="str">
        <f t="shared" si="35"/>
        <v>RestrainedBeamW27x235</v>
      </c>
      <c r="E960">
        <v>96.6</v>
      </c>
      <c r="F960">
        <v>2.4300000000000002</v>
      </c>
      <c r="G960">
        <v>8.0500000000000007</v>
      </c>
      <c r="H960" t="s">
        <v>133</v>
      </c>
      <c r="I960">
        <v>4</v>
      </c>
      <c r="K960" t="s">
        <v>229</v>
      </c>
      <c r="L960">
        <v>2.4300000000000002</v>
      </c>
      <c r="M960" t="b">
        <f t="shared" si="34"/>
        <v>1</v>
      </c>
    </row>
    <row r="961" spans="2:13" x14ac:dyDescent="0.25">
      <c r="B961" t="s">
        <v>133</v>
      </c>
      <c r="C961" t="s">
        <v>348</v>
      </c>
      <c r="D961" t="str">
        <f t="shared" si="35"/>
        <v>RestrainedBeamW27x217</v>
      </c>
      <c r="E961">
        <v>96</v>
      </c>
      <c r="F961">
        <v>2.2599999999999998</v>
      </c>
      <c r="G961">
        <v>8</v>
      </c>
      <c r="H961" t="s">
        <v>133</v>
      </c>
      <c r="I961">
        <v>4</v>
      </c>
      <c r="K961" t="s">
        <v>349</v>
      </c>
      <c r="L961">
        <v>2.2599999999999998</v>
      </c>
      <c r="M961" t="b">
        <f t="shared" si="34"/>
        <v>1</v>
      </c>
    </row>
    <row r="962" spans="2:13" x14ac:dyDescent="0.25">
      <c r="B962" t="s">
        <v>133</v>
      </c>
      <c r="C962" t="s">
        <v>350</v>
      </c>
      <c r="D962" t="str">
        <f t="shared" si="35"/>
        <v>RestrainedBeamW27x194</v>
      </c>
      <c r="E962">
        <v>95.6</v>
      </c>
      <c r="F962">
        <v>2.0299999999999998</v>
      </c>
      <c r="G962">
        <v>7.97</v>
      </c>
      <c r="H962" t="s">
        <v>133</v>
      </c>
      <c r="I962">
        <v>4</v>
      </c>
      <c r="K962" t="s">
        <v>268</v>
      </c>
      <c r="L962">
        <v>2.0299999999999998</v>
      </c>
      <c r="M962" t="b">
        <f t="shared" si="34"/>
        <v>1</v>
      </c>
    </row>
    <row r="963" spans="2:13" x14ac:dyDescent="0.25">
      <c r="B963" t="s">
        <v>133</v>
      </c>
      <c r="C963" t="s">
        <v>351</v>
      </c>
      <c r="D963" t="str">
        <f t="shared" si="35"/>
        <v>RestrainedBeamW27x178</v>
      </c>
      <c r="E963">
        <v>95</v>
      </c>
      <c r="F963">
        <v>1.87</v>
      </c>
      <c r="G963">
        <v>7.92</v>
      </c>
      <c r="H963" t="s">
        <v>133</v>
      </c>
      <c r="I963">
        <v>4</v>
      </c>
      <c r="K963" t="s">
        <v>352</v>
      </c>
      <c r="L963">
        <v>1.87</v>
      </c>
      <c r="M963" t="b">
        <f t="shared" si="34"/>
        <v>1</v>
      </c>
    </row>
    <row r="964" spans="2:13" x14ac:dyDescent="0.25">
      <c r="B964" t="s">
        <v>133</v>
      </c>
      <c r="C964" t="s">
        <v>353</v>
      </c>
      <c r="D964" t="str">
        <f t="shared" si="35"/>
        <v>RestrainedBeamW27x161</v>
      </c>
      <c r="E964">
        <v>94.6</v>
      </c>
      <c r="F964">
        <v>1.7</v>
      </c>
      <c r="G964">
        <v>7.88</v>
      </c>
      <c r="H964" t="s">
        <v>133</v>
      </c>
      <c r="I964">
        <v>4</v>
      </c>
      <c r="K964" t="s">
        <v>354</v>
      </c>
      <c r="L964">
        <v>1.7</v>
      </c>
      <c r="M964" t="b">
        <f t="shared" si="34"/>
        <v>1</v>
      </c>
    </row>
    <row r="965" spans="2:13" x14ac:dyDescent="0.25">
      <c r="B965" t="s">
        <v>133</v>
      </c>
      <c r="C965" t="s">
        <v>355</v>
      </c>
      <c r="D965" t="str">
        <f t="shared" si="35"/>
        <v>RestrainedBeamW27x146</v>
      </c>
      <c r="E965">
        <v>94.3</v>
      </c>
      <c r="F965">
        <v>1.55</v>
      </c>
      <c r="G965">
        <v>7.86</v>
      </c>
      <c r="H965" t="s">
        <v>133</v>
      </c>
      <c r="I965">
        <v>4</v>
      </c>
      <c r="K965" t="s">
        <v>356</v>
      </c>
      <c r="L965">
        <v>1.55</v>
      </c>
      <c r="M965" t="b">
        <f t="shared" si="34"/>
        <v>1</v>
      </c>
    </row>
    <row r="966" spans="2:13" x14ac:dyDescent="0.25">
      <c r="B966" t="s">
        <v>133</v>
      </c>
      <c r="C966" t="s">
        <v>357</v>
      </c>
      <c r="D966" t="str">
        <f t="shared" si="35"/>
        <v>RestrainedBeamW27x129</v>
      </c>
      <c r="E966">
        <v>82.8</v>
      </c>
      <c r="F966">
        <v>1.56</v>
      </c>
      <c r="G966">
        <v>6.9</v>
      </c>
      <c r="H966" t="s">
        <v>133</v>
      </c>
      <c r="I966">
        <v>4</v>
      </c>
      <c r="K966" t="s">
        <v>358</v>
      </c>
      <c r="L966">
        <v>1.56</v>
      </c>
      <c r="M966" t="b">
        <f t="shared" si="34"/>
        <v>1</v>
      </c>
    </row>
    <row r="967" spans="2:13" x14ac:dyDescent="0.25">
      <c r="B967" t="s">
        <v>133</v>
      </c>
      <c r="C967" t="s">
        <v>359</v>
      </c>
      <c r="D967" t="str">
        <f t="shared" si="35"/>
        <v>RestrainedBeamW27x114</v>
      </c>
      <c r="E967">
        <v>82.3</v>
      </c>
      <c r="F967">
        <v>1.39</v>
      </c>
      <c r="G967">
        <v>6.86</v>
      </c>
      <c r="H967" t="s">
        <v>133</v>
      </c>
      <c r="I967">
        <v>4</v>
      </c>
      <c r="K967" t="s">
        <v>360</v>
      </c>
      <c r="L967">
        <v>1.39</v>
      </c>
      <c r="M967" t="b">
        <f t="shared" si="34"/>
        <v>1</v>
      </c>
    </row>
    <row r="968" spans="2:13" x14ac:dyDescent="0.25">
      <c r="B968" t="s">
        <v>133</v>
      </c>
      <c r="C968" t="s">
        <v>361</v>
      </c>
      <c r="D968" t="str">
        <f t="shared" si="35"/>
        <v>RestrainedBeamW27x102</v>
      </c>
      <c r="E968">
        <v>82.1</v>
      </c>
      <c r="F968">
        <v>1.24</v>
      </c>
      <c r="G968">
        <v>6.84</v>
      </c>
      <c r="H968" t="s">
        <v>133</v>
      </c>
      <c r="I968">
        <v>4</v>
      </c>
      <c r="K968" t="s">
        <v>362</v>
      </c>
      <c r="L968">
        <v>1.24</v>
      </c>
      <c r="M968" t="b">
        <f t="shared" si="34"/>
        <v>1</v>
      </c>
    </row>
    <row r="969" spans="2:13" x14ac:dyDescent="0.25">
      <c r="B969" t="s">
        <v>133</v>
      </c>
      <c r="C969" t="s">
        <v>363</v>
      </c>
      <c r="D969" t="str">
        <f t="shared" si="35"/>
        <v>RestrainedBeamW27x94</v>
      </c>
      <c r="E969">
        <v>81.5</v>
      </c>
      <c r="F969">
        <v>1.1499999999999999</v>
      </c>
      <c r="G969">
        <v>6.79</v>
      </c>
      <c r="H969" t="s">
        <v>133</v>
      </c>
      <c r="I969">
        <v>4</v>
      </c>
      <c r="K969" t="s">
        <v>364</v>
      </c>
      <c r="L969">
        <v>1.1499999999999999</v>
      </c>
      <c r="M969" t="b">
        <f t="shared" si="34"/>
        <v>1</v>
      </c>
    </row>
    <row r="970" spans="2:13" x14ac:dyDescent="0.25">
      <c r="B970" t="s">
        <v>133</v>
      </c>
      <c r="C970" t="s">
        <v>365</v>
      </c>
      <c r="D970" t="str">
        <f t="shared" si="35"/>
        <v>RestrainedBeamW27x84</v>
      </c>
      <c r="E970">
        <v>81.2</v>
      </c>
      <c r="F970">
        <v>1.03</v>
      </c>
      <c r="G970">
        <v>6.77</v>
      </c>
      <c r="H970" t="s">
        <v>133</v>
      </c>
      <c r="I970">
        <v>4</v>
      </c>
      <c r="K970" t="s">
        <v>366</v>
      </c>
      <c r="L970">
        <v>1.03</v>
      </c>
      <c r="M970" t="b">
        <f t="shared" si="34"/>
        <v>1</v>
      </c>
    </row>
    <row r="971" spans="2:13" x14ac:dyDescent="0.25">
      <c r="B971" t="s">
        <v>133</v>
      </c>
      <c r="C971" t="s">
        <v>367</v>
      </c>
      <c r="D971" t="str">
        <f t="shared" si="35"/>
        <v>RestrainedBeamW24x370</v>
      </c>
      <c r="E971">
        <v>92.9</v>
      </c>
      <c r="F971">
        <v>3.98</v>
      </c>
      <c r="G971">
        <v>7.74</v>
      </c>
      <c r="H971" t="s">
        <v>133</v>
      </c>
      <c r="I971">
        <v>4</v>
      </c>
      <c r="K971" t="s">
        <v>368</v>
      </c>
      <c r="L971">
        <v>3.98</v>
      </c>
      <c r="M971" t="b">
        <f t="shared" si="34"/>
        <v>1</v>
      </c>
    </row>
    <row r="972" spans="2:13" x14ac:dyDescent="0.25">
      <c r="B972" t="s">
        <v>133</v>
      </c>
      <c r="C972" t="s">
        <v>369</v>
      </c>
      <c r="D972" t="str">
        <f t="shared" si="35"/>
        <v>RestrainedBeamW24x335</v>
      </c>
      <c r="E972">
        <v>91.5</v>
      </c>
      <c r="F972">
        <v>3.66</v>
      </c>
      <c r="G972">
        <v>7.63</v>
      </c>
      <c r="H972" t="s">
        <v>133</v>
      </c>
      <c r="I972">
        <v>4</v>
      </c>
      <c r="K972" t="s">
        <v>370</v>
      </c>
      <c r="L972">
        <v>3.66</v>
      </c>
      <c r="M972" t="b">
        <f t="shared" si="34"/>
        <v>1</v>
      </c>
    </row>
    <row r="973" spans="2:13" x14ac:dyDescent="0.25">
      <c r="B973" t="s">
        <v>133</v>
      </c>
      <c r="C973" t="s">
        <v>371</v>
      </c>
      <c r="D973" t="str">
        <f t="shared" si="35"/>
        <v>RestrainedBeamW24x306</v>
      </c>
      <c r="E973">
        <v>90.8</v>
      </c>
      <c r="F973">
        <v>3.37</v>
      </c>
      <c r="G973">
        <v>7.57</v>
      </c>
      <c r="H973" t="s">
        <v>133</v>
      </c>
      <c r="I973">
        <v>4</v>
      </c>
      <c r="K973" t="s">
        <v>372</v>
      </c>
      <c r="L973">
        <v>3.37</v>
      </c>
      <c r="M973" t="b">
        <f t="shared" si="34"/>
        <v>1</v>
      </c>
    </row>
    <row r="974" spans="2:13" x14ac:dyDescent="0.25">
      <c r="B974" t="s">
        <v>133</v>
      </c>
      <c r="C974" t="s">
        <v>373</v>
      </c>
      <c r="D974" t="str">
        <f t="shared" si="35"/>
        <v>RestrainedBeamW24x279</v>
      </c>
      <c r="E974">
        <v>89.7</v>
      </c>
      <c r="F974">
        <v>3.11</v>
      </c>
      <c r="G974">
        <v>7.48</v>
      </c>
      <c r="H974" t="s">
        <v>133</v>
      </c>
      <c r="I974">
        <v>4</v>
      </c>
      <c r="K974" t="s">
        <v>374</v>
      </c>
      <c r="L974">
        <v>3.11</v>
      </c>
      <c r="M974" t="b">
        <f t="shared" si="34"/>
        <v>1</v>
      </c>
    </row>
    <row r="975" spans="2:13" x14ac:dyDescent="0.25">
      <c r="B975" t="s">
        <v>133</v>
      </c>
      <c r="C975" t="s">
        <v>375</v>
      </c>
      <c r="D975" t="str">
        <f t="shared" si="35"/>
        <v>RestrainedBeamW24x250</v>
      </c>
      <c r="E975">
        <v>89</v>
      </c>
      <c r="F975">
        <v>2.81</v>
      </c>
      <c r="G975">
        <v>7.42</v>
      </c>
      <c r="H975" t="s">
        <v>133</v>
      </c>
      <c r="I975">
        <v>4</v>
      </c>
      <c r="K975" t="s">
        <v>376</v>
      </c>
      <c r="L975">
        <v>2.81</v>
      </c>
      <c r="M975" t="b">
        <f t="shared" si="34"/>
        <v>1</v>
      </c>
    </row>
    <row r="976" spans="2:13" x14ac:dyDescent="0.25">
      <c r="B976" t="s">
        <v>133</v>
      </c>
      <c r="C976" t="s">
        <v>377</v>
      </c>
      <c r="D976" t="str">
        <f t="shared" si="35"/>
        <v>RestrainedBeamW24x229</v>
      </c>
      <c r="E976">
        <v>88.1</v>
      </c>
      <c r="F976">
        <v>2.6</v>
      </c>
      <c r="G976">
        <v>7.34</v>
      </c>
      <c r="H976" t="s">
        <v>133</v>
      </c>
      <c r="I976">
        <v>4</v>
      </c>
      <c r="K976" t="s">
        <v>378</v>
      </c>
      <c r="L976">
        <v>2.6</v>
      </c>
      <c r="M976" t="b">
        <f t="shared" si="34"/>
        <v>1</v>
      </c>
    </row>
    <row r="977" spans="2:13" x14ac:dyDescent="0.25">
      <c r="B977" t="s">
        <v>133</v>
      </c>
      <c r="C977" t="s">
        <v>379</v>
      </c>
      <c r="D977" t="str">
        <f t="shared" si="35"/>
        <v>RestrainedBeamW24x207</v>
      </c>
      <c r="E977">
        <v>87.6</v>
      </c>
      <c r="F977">
        <v>2.36</v>
      </c>
      <c r="G977">
        <v>7.3</v>
      </c>
      <c r="H977" t="s">
        <v>133</v>
      </c>
      <c r="I977">
        <v>4</v>
      </c>
      <c r="K977" t="s">
        <v>380</v>
      </c>
      <c r="L977">
        <v>2.36</v>
      </c>
      <c r="M977" t="b">
        <f t="shared" si="34"/>
        <v>1</v>
      </c>
    </row>
    <row r="978" spans="2:13" x14ac:dyDescent="0.25">
      <c r="B978" t="s">
        <v>133</v>
      </c>
      <c r="C978" t="s">
        <v>381</v>
      </c>
      <c r="D978" t="str">
        <f t="shared" si="35"/>
        <v>RestrainedBeamW24x192</v>
      </c>
      <c r="E978">
        <v>87.1</v>
      </c>
      <c r="F978">
        <v>2.2000000000000002</v>
      </c>
      <c r="G978">
        <v>7.26</v>
      </c>
      <c r="H978" t="s">
        <v>133</v>
      </c>
      <c r="I978">
        <v>4</v>
      </c>
      <c r="K978" t="s">
        <v>382</v>
      </c>
      <c r="L978">
        <v>2.2000000000000002</v>
      </c>
      <c r="M978" t="b">
        <f t="shared" si="34"/>
        <v>1</v>
      </c>
    </row>
    <row r="979" spans="2:13" x14ac:dyDescent="0.25">
      <c r="B979" t="s">
        <v>133</v>
      </c>
      <c r="C979" t="s">
        <v>383</v>
      </c>
      <c r="D979" t="str">
        <f t="shared" si="35"/>
        <v>RestrainedBeamW24x176</v>
      </c>
      <c r="E979">
        <v>86.5</v>
      </c>
      <c r="F979">
        <v>2.0299999999999998</v>
      </c>
      <c r="G979">
        <v>7.21</v>
      </c>
      <c r="H979" t="s">
        <v>133</v>
      </c>
      <c r="I979">
        <v>4</v>
      </c>
      <c r="K979" t="s">
        <v>384</v>
      </c>
      <c r="L979">
        <v>2.0299999999999998</v>
      </c>
      <c r="M979" t="b">
        <f t="shared" si="34"/>
        <v>1</v>
      </c>
    </row>
    <row r="980" spans="2:13" x14ac:dyDescent="0.25">
      <c r="B980" t="s">
        <v>133</v>
      </c>
      <c r="C980" t="s">
        <v>385</v>
      </c>
      <c r="D980" t="str">
        <f t="shared" si="35"/>
        <v>RestrainedBeamW24x162</v>
      </c>
      <c r="E980">
        <v>86.3</v>
      </c>
      <c r="F980">
        <v>1.88</v>
      </c>
      <c r="G980">
        <v>7.19</v>
      </c>
      <c r="H980" t="s">
        <v>133</v>
      </c>
      <c r="I980">
        <v>4</v>
      </c>
      <c r="K980" t="s">
        <v>386</v>
      </c>
      <c r="L980">
        <v>1.88</v>
      </c>
      <c r="M980" t="b">
        <f t="shared" si="34"/>
        <v>1</v>
      </c>
    </row>
    <row r="981" spans="2:13" x14ac:dyDescent="0.25">
      <c r="B981" t="s">
        <v>133</v>
      </c>
      <c r="C981" t="s">
        <v>387</v>
      </c>
      <c r="D981" t="str">
        <f t="shared" si="35"/>
        <v>RestrainedBeamW24x146</v>
      </c>
      <c r="E981">
        <v>85.8</v>
      </c>
      <c r="F981">
        <v>1.7</v>
      </c>
      <c r="G981">
        <v>7.15</v>
      </c>
      <c r="H981" t="s">
        <v>133</v>
      </c>
      <c r="I981">
        <v>4</v>
      </c>
      <c r="K981" t="s">
        <v>356</v>
      </c>
      <c r="L981">
        <v>1.7</v>
      </c>
      <c r="M981" t="b">
        <f t="shared" si="34"/>
        <v>1</v>
      </c>
    </row>
    <row r="982" spans="2:13" x14ac:dyDescent="0.25">
      <c r="B982" t="s">
        <v>133</v>
      </c>
      <c r="C982" t="s">
        <v>388</v>
      </c>
      <c r="D982" t="str">
        <f t="shared" si="35"/>
        <v>RestrainedBeamW24x131</v>
      </c>
      <c r="E982">
        <v>85.3</v>
      </c>
      <c r="F982">
        <v>1.54</v>
      </c>
      <c r="G982">
        <v>7.11</v>
      </c>
      <c r="H982" t="s">
        <v>133</v>
      </c>
      <c r="I982">
        <v>4</v>
      </c>
      <c r="K982" t="s">
        <v>389</v>
      </c>
      <c r="L982">
        <v>1.54</v>
      </c>
      <c r="M982" t="b">
        <f t="shared" si="34"/>
        <v>1</v>
      </c>
    </row>
    <row r="983" spans="2:13" x14ac:dyDescent="0.25">
      <c r="B983" t="s">
        <v>133</v>
      </c>
      <c r="C983" t="s">
        <v>390</v>
      </c>
      <c r="D983" t="str">
        <f t="shared" si="35"/>
        <v>RestrainedBeamW24x117</v>
      </c>
      <c r="E983">
        <v>84.5</v>
      </c>
      <c r="F983">
        <v>1.38</v>
      </c>
      <c r="G983">
        <v>7.04</v>
      </c>
      <c r="H983" t="s">
        <v>133</v>
      </c>
      <c r="I983">
        <v>4</v>
      </c>
      <c r="K983" t="s">
        <v>391</v>
      </c>
      <c r="L983">
        <v>1.38</v>
      </c>
      <c r="M983" t="b">
        <f t="shared" si="34"/>
        <v>1</v>
      </c>
    </row>
    <row r="984" spans="2:13" x14ac:dyDescent="0.25">
      <c r="B984" t="s">
        <v>133</v>
      </c>
      <c r="C984" t="s">
        <v>392</v>
      </c>
      <c r="D984" t="str">
        <f t="shared" si="35"/>
        <v>RestrainedBeamW24x104</v>
      </c>
      <c r="E984">
        <v>84.1</v>
      </c>
      <c r="F984">
        <v>1.24</v>
      </c>
      <c r="G984">
        <v>7.01</v>
      </c>
      <c r="H984" t="s">
        <v>133</v>
      </c>
      <c r="I984">
        <v>4</v>
      </c>
      <c r="K984" t="s">
        <v>393</v>
      </c>
      <c r="L984">
        <v>1.24</v>
      </c>
      <c r="M984" t="b">
        <f t="shared" si="34"/>
        <v>1</v>
      </c>
    </row>
    <row r="985" spans="2:13" x14ac:dyDescent="0.25">
      <c r="B985" t="s">
        <v>133</v>
      </c>
      <c r="C985" t="s">
        <v>394</v>
      </c>
      <c r="D985" t="str">
        <f t="shared" si="35"/>
        <v>RestrainedBeamW24x103</v>
      </c>
      <c r="E985">
        <v>73.5</v>
      </c>
      <c r="F985">
        <v>1.4</v>
      </c>
      <c r="G985">
        <v>6.13</v>
      </c>
      <c r="H985" t="s">
        <v>133</v>
      </c>
      <c r="I985">
        <v>4</v>
      </c>
      <c r="K985" t="s">
        <v>395</v>
      </c>
      <c r="L985">
        <v>1.4</v>
      </c>
      <c r="M985" t="b">
        <f t="shared" si="34"/>
        <v>1</v>
      </c>
    </row>
    <row r="986" spans="2:13" x14ac:dyDescent="0.25">
      <c r="B986" t="s">
        <v>133</v>
      </c>
      <c r="C986" t="s">
        <v>396</v>
      </c>
      <c r="D986" t="str">
        <f t="shared" si="35"/>
        <v>RestrainedBeamW24x94</v>
      </c>
      <c r="E986">
        <v>73.5</v>
      </c>
      <c r="F986">
        <v>1.28</v>
      </c>
      <c r="G986">
        <v>6.13</v>
      </c>
      <c r="H986" t="s">
        <v>133</v>
      </c>
      <c r="I986">
        <v>4</v>
      </c>
      <c r="K986" t="s">
        <v>364</v>
      </c>
      <c r="L986">
        <v>1.28</v>
      </c>
      <c r="M986" t="b">
        <f t="shared" si="34"/>
        <v>1</v>
      </c>
    </row>
    <row r="987" spans="2:13" x14ac:dyDescent="0.25">
      <c r="B987" t="s">
        <v>133</v>
      </c>
      <c r="C987" t="s">
        <v>397</v>
      </c>
      <c r="D987" t="str">
        <f t="shared" si="35"/>
        <v>RestrainedBeamW24x84</v>
      </c>
      <c r="E987">
        <v>73.2</v>
      </c>
      <c r="F987">
        <v>1.1499999999999999</v>
      </c>
      <c r="G987">
        <v>6.1</v>
      </c>
      <c r="H987" t="s">
        <v>133</v>
      </c>
      <c r="I987">
        <v>4</v>
      </c>
      <c r="K987" t="s">
        <v>366</v>
      </c>
      <c r="L987">
        <v>1.1499999999999999</v>
      </c>
      <c r="M987" t="b">
        <f t="shared" si="34"/>
        <v>1</v>
      </c>
    </row>
    <row r="988" spans="2:13" x14ac:dyDescent="0.25">
      <c r="B988" t="s">
        <v>133</v>
      </c>
      <c r="C988" t="s">
        <v>398</v>
      </c>
      <c r="D988" t="str">
        <f t="shared" si="35"/>
        <v>RestrainedBeamW24x76</v>
      </c>
      <c r="E988">
        <v>72.5</v>
      </c>
      <c r="F988">
        <v>1.05</v>
      </c>
      <c r="G988">
        <v>6.04</v>
      </c>
      <c r="H988" t="s">
        <v>133</v>
      </c>
      <c r="I988">
        <v>4</v>
      </c>
      <c r="K988" t="s">
        <v>399</v>
      </c>
      <c r="L988">
        <v>1.05</v>
      </c>
      <c r="M988" t="b">
        <f t="shared" si="34"/>
        <v>1</v>
      </c>
    </row>
    <row r="989" spans="2:13" x14ac:dyDescent="0.25">
      <c r="B989" t="s">
        <v>133</v>
      </c>
      <c r="C989" t="s">
        <v>400</v>
      </c>
      <c r="D989" t="str">
        <f t="shared" si="35"/>
        <v>RestrainedBeamW24x68</v>
      </c>
      <c r="E989">
        <v>72.2</v>
      </c>
      <c r="F989">
        <v>0.94199999999999995</v>
      </c>
      <c r="G989">
        <v>6.02</v>
      </c>
      <c r="H989" t="s">
        <v>133</v>
      </c>
      <c r="I989">
        <v>4</v>
      </c>
      <c r="K989" t="s">
        <v>401</v>
      </c>
      <c r="L989">
        <v>0.94199999999999995</v>
      </c>
      <c r="M989" t="b">
        <f t="shared" si="34"/>
        <v>1</v>
      </c>
    </row>
    <row r="990" spans="2:13" x14ac:dyDescent="0.25">
      <c r="B990" t="s">
        <v>133</v>
      </c>
      <c r="C990" t="s">
        <v>402</v>
      </c>
      <c r="D990" t="str">
        <f t="shared" si="35"/>
        <v>RestrainedBeamW24x62</v>
      </c>
      <c r="E990">
        <v>66.400000000000006</v>
      </c>
      <c r="F990">
        <v>0.93400000000000005</v>
      </c>
      <c r="G990">
        <v>5.53</v>
      </c>
      <c r="H990" t="s">
        <v>133</v>
      </c>
      <c r="I990">
        <v>4</v>
      </c>
      <c r="K990" t="s">
        <v>403</v>
      </c>
      <c r="L990">
        <v>0.93400000000000005</v>
      </c>
      <c r="M990" t="b">
        <f t="shared" si="34"/>
        <v>1</v>
      </c>
    </row>
    <row r="991" spans="2:13" x14ac:dyDescent="0.25">
      <c r="B991" t="s">
        <v>133</v>
      </c>
      <c r="C991" t="s">
        <v>404</v>
      </c>
      <c r="D991" t="str">
        <f t="shared" si="35"/>
        <v>RestrainedBeamW24x55</v>
      </c>
      <c r="E991">
        <v>66.400000000000006</v>
      </c>
      <c r="F991">
        <v>0.82799999999999996</v>
      </c>
      <c r="G991">
        <v>5.53</v>
      </c>
      <c r="H991" t="s">
        <v>133</v>
      </c>
      <c r="I991">
        <v>4</v>
      </c>
      <c r="K991" t="s">
        <v>405</v>
      </c>
      <c r="L991">
        <v>0.82799999999999996</v>
      </c>
      <c r="M991" t="b">
        <f t="shared" si="34"/>
        <v>1</v>
      </c>
    </row>
    <row r="992" spans="2:13" x14ac:dyDescent="0.25">
      <c r="B992" t="s">
        <v>133</v>
      </c>
      <c r="C992" t="s">
        <v>406</v>
      </c>
      <c r="D992" t="str">
        <f t="shared" si="35"/>
        <v>RestrainedBeamW21x201</v>
      </c>
      <c r="E992">
        <v>80.5</v>
      </c>
      <c r="F992">
        <v>2.5</v>
      </c>
      <c r="G992">
        <v>6.71</v>
      </c>
      <c r="H992" t="s">
        <v>133</v>
      </c>
      <c r="I992">
        <v>4</v>
      </c>
      <c r="K992" t="s">
        <v>407</v>
      </c>
      <c r="L992">
        <v>2.5</v>
      </c>
      <c r="M992" t="b">
        <f t="shared" si="34"/>
        <v>1</v>
      </c>
    </row>
    <row r="993" spans="2:13" x14ac:dyDescent="0.25">
      <c r="B993" t="s">
        <v>133</v>
      </c>
      <c r="C993" t="s">
        <v>408</v>
      </c>
      <c r="D993" t="str">
        <f t="shared" si="35"/>
        <v>RestrainedBeamW21x182</v>
      </c>
      <c r="E993">
        <v>80</v>
      </c>
      <c r="F993">
        <v>2.2799999999999998</v>
      </c>
      <c r="G993">
        <v>6.67</v>
      </c>
      <c r="H993" t="s">
        <v>133</v>
      </c>
      <c r="I993">
        <v>4</v>
      </c>
      <c r="K993" t="s">
        <v>270</v>
      </c>
      <c r="L993">
        <v>2.2799999999999998</v>
      </c>
      <c r="M993" t="b">
        <f t="shared" si="34"/>
        <v>1</v>
      </c>
    </row>
    <row r="994" spans="2:13" x14ac:dyDescent="0.25">
      <c r="B994" t="s">
        <v>133</v>
      </c>
      <c r="C994" t="s">
        <v>409</v>
      </c>
      <c r="D994" t="str">
        <f t="shared" si="35"/>
        <v>RestrainedBeamW21x166</v>
      </c>
      <c r="E994">
        <v>79.5</v>
      </c>
      <c r="F994">
        <v>2.09</v>
      </c>
      <c r="G994">
        <v>6.63</v>
      </c>
      <c r="H994" t="s">
        <v>133</v>
      </c>
      <c r="I994">
        <v>4</v>
      </c>
      <c r="K994" t="s">
        <v>410</v>
      </c>
      <c r="L994">
        <v>2.09</v>
      </c>
      <c r="M994" t="b">
        <f t="shared" si="34"/>
        <v>1</v>
      </c>
    </row>
    <row r="995" spans="2:13" x14ac:dyDescent="0.25">
      <c r="B995" t="s">
        <v>133</v>
      </c>
      <c r="C995" t="s">
        <v>411</v>
      </c>
      <c r="D995" t="str">
        <f t="shared" si="35"/>
        <v>RestrainedBeamW21x147</v>
      </c>
      <c r="E995">
        <v>78.7</v>
      </c>
      <c r="F995">
        <v>1.87</v>
      </c>
      <c r="G995">
        <v>6.56</v>
      </c>
      <c r="H995" t="s">
        <v>133</v>
      </c>
      <c r="I995">
        <v>4</v>
      </c>
      <c r="K995" t="s">
        <v>412</v>
      </c>
      <c r="L995">
        <v>1.87</v>
      </c>
      <c r="M995" t="b">
        <f t="shared" si="34"/>
        <v>1</v>
      </c>
    </row>
    <row r="996" spans="2:13" x14ac:dyDescent="0.25">
      <c r="B996" t="s">
        <v>133</v>
      </c>
      <c r="C996" t="s">
        <v>413</v>
      </c>
      <c r="D996" t="str">
        <f t="shared" si="35"/>
        <v>RestrainedBeamW21x132</v>
      </c>
      <c r="E996">
        <v>78.5</v>
      </c>
      <c r="F996">
        <v>1.68</v>
      </c>
      <c r="G996">
        <v>6.54</v>
      </c>
      <c r="H996" t="s">
        <v>133</v>
      </c>
      <c r="I996">
        <v>4</v>
      </c>
      <c r="K996" t="s">
        <v>324</v>
      </c>
      <c r="L996">
        <v>1.68</v>
      </c>
      <c r="M996" t="b">
        <f t="shared" si="34"/>
        <v>1</v>
      </c>
    </row>
    <row r="997" spans="2:13" x14ac:dyDescent="0.25">
      <c r="B997" t="s">
        <v>133</v>
      </c>
      <c r="C997" t="s">
        <v>414</v>
      </c>
      <c r="D997" t="str">
        <f t="shared" si="35"/>
        <v>RestrainedBeamW21x122</v>
      </c>
      <c r="E997">
        <v>77.900000000000006</v>
      </c>
      <c r="F997">
        <v>1.57</v>
      </c>
      <c r="G997">
        <v>6.49</v>
      </c>
      <c r="H997" t="s">
        <v>133</v>
      </c>
      <c r="I997">
        <v>4</v>
      </c>
      <c r="K997" t="s">
        <v>415</v>
      </c>
      <c r="L997">
        <v>1.57</v>
      </c>
      <c r="M997" t="b">
        <f t="shared" si="34"/>
        <v>1</v>
      </c>
    </row>
    <row r="998" spans="2:13" x14ac:dyDescent="0.25">
      <c r="B998" t="s">
        <v>133</v>
      </c>
      <c r="C998" t="s">
        <v>416</v>
      </c>
      <c r="D998" t="str">
        <f t="shared" si="35"/>
        <v>RestrainedBeamW21x111</v>
      </c>
      <c r="E998">
        <v>77.400000000000006</v>
      </c>
      <c r="F998">
        <v>1.43</v>
      </c>
      <c r="G998">
        <v>6.45</v>
      </c>
      <c r="H998" t="s">
        <v>133</v>
      </c>
      <c r="I998">
        <v>4</v>
      </c>
      <c r="K998" t="s">
        <v>417</v>
      </c>
      <c r="L998">
        <v>1.43</v>
      </c>
      <c r="M998" t="b">
        <f t="shared" si="34"/>
        <v>1</v>
      </c>
    </row>
    <row r="999" spans="2:13" x14ac:dyDescent="0.25">
      <c r="B999" t="s">
        <v>133</v>
      </c>
      <c r="C999" t="s">
        <v>418</v>
      </c>
      <c r="D999" t="str">
        <f t="shared" si="35"/>
        <v>RestrainedBeamW21x101</v>
      </c>
      <c r="E999">
        <v>77.400000000000006</v>
      </c>
      <c r="F999">
        <v>1.3</v>
      </c>
      <c r="G999">
        <v>6.45</v>
      </c>
      <c r="H999" t="s">
        <v>133</v>
      </c>
      <c r="I999">
        <v>4</v>
      </c>
      <c r="K999" t="s">
        <v>419</v>
      </c>
      <c r="L999">
        <v>1.3</v>
      </c>
      <c r="M999" t="b">
        <f t="shared" si="34"/>
        <v>1</v>
      </c>
    </row>
    <row r="1000" spans="2:13" x14ac:dyDescent="0.25">
      <c r="B1000" t="s">
        <v>133</v>
      </c>
      <c r="C1000" t="s">
        <v>420</v>
      </c>
      <c r="D1000" t="str">
        <f t="shared" si="35"/>
        <v>RestrainedBeamW21x93</v>
      </c>
      <c r="E1000">
        <v>66.3</v>
      </c>
      <c r="F1000">
        <v>1.4</v>
      </c>
      <c r="G1000">
        <v>5.53</v>
      </c>
      <c r="H1000" t="s">
        <v>133</v>
      </c>
      <c r="I1000">
        <v>4</v>
      </c>
      <c r="K1000" t="s">
        <v>421</v>
      </c>
      <c r="L1000">
        <v>1.4</v>
      </c>
      <c r="M1000" t="b">
        <f t="shared" si="34"/>
        <v>1</v>
      </c>
    </row>
    <row r="1001" spans="2:13" x14ac:dyDescent="0.25">
      <c r="B1001" t="s">
        <v>133</v>
      </c>
      <c r="C1001" t="s">
        <v>422</v>
      </c>
      <c r="D1001" t="str">
        <f t="shared" si="35"/>
        <v>RestrainedBeamW21x83</v>
      </c>
      <c r="E1001">
        <v>65.8</v>
      </c>
      <c r="F1001">
        <v>1.26</v>
      </c>
      <c r="G1001">
        <v>5.48</v>
      </c>
      <c r="H1001" t="s">
        <v>133</v>
      </c>
      <c r="I1001">
        <v>4</v>
      </c>
      <c r="K1001" t="s">
        <v>423</v>
      </c>
      <c r="L1001">
        <v>1.26</v>
      </c>
      <c r="M1001" t="b">
        <f t="shared" si="34"/>
        <v>1</v>
      </c>
    </row>
    <row r="1002" spans="2:13" x14ac:dyDescent="0.25">
      <c r="B1002" t="s">
        <v>133</v>
      </c>
      <c r="C1002" t="s">
        <v>424</v>
      </c>
      <c r="D1002" t="str">
        <f t="shared" si="35"/>
        <v>RestrainedBeamW21x73</v>
      </c>
      <c r="E1002">
        <v>65.5</v>
      </c>
      <c r="F1002">
        <v>1.1100000000000001</v>
      </c>
      <c r="G1002">
        <v>5.46</v>
      </c>
      <c r="H1002" t="s">
        <v>133</v>
      </c>
      <c r="I1002">
        <v>4</v>
      </c>
      <c r="K1002" t="s">
        <v>425</v>
      </c>
      <c r="L1002">
        <v>1.1100000000000001</v>
      </c>
      <c r="M1002" t="b">
        <f t="shared" si="34"/>
        <v>1</v>
      </c>
    </row>
    <row r="1003" spans="2:13" x14ac:dyDescent="0.25">
      <c r="B1003" t="s">
        <v>133</v>
      </c>
      <c r="C1003" t="s">
        <v>426</v>
      </c>
      <c r="D1003" t="str">
        <f t="shared" si="35"/>
        <v>RestrainedBeamW21x68</v>
      </c>
      <c r="E1003">
        <v>65.099999999999994</v>
      </c>
      <c r="F1003">
        <v>1.04</v>
      </c>
      <c r="G1003">
        <v>5.43</v>
      </c>
      <c r="H1003" t="s">
        <v>133</v>
      </c>
      <c r="I1003">
        <v>4</v>
      </c>
      <c r="K1003" t="s">
        <v>401</v>
      </c>
      <c r="L1003">
        <v>1.04</v>
      </c>
      <c r="M1003" t="b">
        <f t="shared" si="34"/>
        <v>1</v>
      </c>
    </row>
    <row r="1004" spans="2:13" x14ac:dyDescent="0.25">
      <c r="B1004" t="s">
        <v>133</v>
      </c>
      <c r="C1004" t="s">
        <v>427</v>
      </c>
      <c r="D1004" t="str">
        <f t="shared" si="35"/>
        <v>RestrainedBeamW21x62</v>
      </c>
      <c r="E1004">
        <v>65.099999999999994</v>
      </c>
      <c r="F1004">
        <v>0.95199999999999996</v>
      </c>
      <c r="G1004">
        <v>5.43</v>
      </c>
      <c r="H1004" t="s">
        <v>133</v>
      </c>
      <c r="I1004">
        <v>4</v>
      </c>
      <c r="K1004" t="s">
        <v>428</v>
      </c>
      <c r="L1004">
        <v>0.95199999999999996</v>
      </c>
      <c r="M1004" t="b">
        <f t="shared" si="34"/>
        <v>1</v>
      </c>
    </row>
    <row r="1005" spans="2:13" x14ac:dyDescent="0.25">
      <c r="B1005" t="s">
        <v>133</v>
      </c>
      <c r="C1005" t="s">
        <v>429</v>
      </c>
      <c r="D1005" t="str">
        <f t="shared" si="35"/>
        <v>RestrainedBeamW21x55</v>
      </c>
      <c r="E1005">
        <v>64.400000000000006</v>
      </c>
      <c r="F1005">
        <v>0.85399999999999998</v>
      </c>
      <c r="G1005">
        <v>5.37</v>
      </c>
      <c r="H1005" t="s">
        <v>133</v>
      </c>
      <c r="I1005">
        <v>4</v>
      </c>
      <c r="K1005" t="s">
        <v>405</v>
      </c>
      <c r="L1005">
        <v>0.85399999999999998</v>
      </c>
      <c r="M1005" t="b">
        <f t="shared" si="34"/>
        <v>1</v>
      </c>
    </row>
    <row r="1006" spans="2:13" x14ac:dyDescent="0.25">
      <c r="B1006" t="s">
        <v>133</v>
      </c>
      <c r="C1006" t="s">
        <v>430</v>
      </c>
      <c r="D1006" t="str">
        <f t="shared" si="35"/>
        <v>RestrainedBeamW21x48</v>
      </c>
      <c r="E1006">
        <v>64</v>
      </c>
      <c r="F1006">
        <v>0.75</v>
      </c>
      <c r="G1006">
        <v>5.33</v>
      </c>
      <c r="H1006" t="s">
        <v>133</v>
      </c>
      <c r="I1006">
        <v>4</v>
      </c>
      <c r="K1006" t="s">
        <v>431</v>
      </c>
      <c r="L1006">
        <v>0.75</v>
      </c>
      <c r="M1006" t="b">
        <f t="shared" ref="M1006:M1069" si="36">EXACT(F1006,L1006)</f>
        <v>1</v>
      </c>
    </row>
    <row r="1007" spans="2:13" x14ac:dyDescent="0.25">
      <c r="B1007" t="s">
        <v>133</v>
      </c>
      <c r="C1007" t="s">
        <v>432</v>
      </c>
      <c r="D1007" t="str">
        <f t="shared" ref="D1007:D1070" si="37">SUBSTITUTE(B1007&amp;C1007," ","")</f>
        <v>RestrainedBeamW21x57</v>
      </c>
      <c r="E1007">
        <v>59.9</v>
      </c>
      <c r="F1007">
        <v>0.95199999999999996</v>
      </c>
      <c r="G1007">
        <v>4.99</v>
      </c>
      <c r="H1007" t="s">
        <v>133</v>
      </c>
      <c r="I1007">
        <v>4</v>
      </c>
      <c r="K1007" t="s">
        <v>433</v>
      </c>
      <c r="L1007">
        <v>0.95199999999999996</v>
      </c>
      <c r="M1007" t="b">
        <f t="shared" si="36"/>
        <v>1</v>
      </c>
    </row>
    <row r="1008" spans="2:13" x14ac:dyDescent="0.25">
      <c r="B1008" t="s">
        <v>133</v>
      </c>
      <c r="C1008" t="s">
        <v>434</v>
      </c>
      <c r="D1008" t="str">
        <f t="shared" si="37"/>
        <v>RestrainedBeamW21x50</v>
      </c>
      <c r="E1008">
        <v>59.7</v>
      </c>
      <c r="F1008">
        <v>0.83799999999999997</v>
      </c>
      <c r="G1008">
        <v>4.9800000000000004</v>
      </c>
      <c r="H1008" t="s">
        <v>133</v>
      </c>
      <c r="I1008">
        <v>4</v>
      </c>
      <c r="K1008" t="s">
        <v>435</v>
      </c>
      <c r="L1008">
        <v>0.83799999999999997</v>
      </c>
      <c r="M1008" t="b">
        <f t="shared" si="36"/>
        <v>1</v>
      </c>
    </row>
    <row r="1009" spans="2:13" x14ac:dyDescent="0.25">
      <c r="B1009" t="s">
        <v>133</v>
      </c>
      <c r="C1009" t="s">
        <v>436</v>
      </c>
      <c r="D1009" t="str">
        <f t="shared" si="37"/>
        <v>RestrainedBeamW21x44</v>
      </c>
      <c r="E1009">
        <v>59</v>
      </c>
      <c r="F1009">
        <v>0.746</v>
      </c>
      <c r="G1009">
        <v>4.92</v>
      </c>
      <c r="H1009" t="s">
        <v>133</v>
      </c>
      <c r="I1009">
        <v>4</v>
      </c>
      <c r="K1009" t="s">
        <v>437</v>
      </c>
      <c r="L1009">
        <v>0.746</v>
      </c>
      <c r="M1009" t="b">
        <f t="shared" si="36"/>
        <v>1</v>
      </c>
    </row>
    <row r="1010" spans="2:13" x14ac:dyDescent="0.25">
      <c r="B1010" t="s">
        <v>133</v>
      </c>
      <c r="C1010" t="s">
        <v>438</v>
      </c>
      <c r="D1010" t="str">
        <f t="shared" si="37"/>
        <v>RestrainedBeamW18x175</v>
      </c>
      <c r="E1010">
        <v>71.099999999999994</v>
      </c>
      <c r="F1010">
        <v>2.46</v>
      </c>
      <c r="G1010">
        <v>5.93</v>
      </c>
      <c r="H1010" t="s">
        <v>133</v>
      </c>
      <c r="I1010">
        <v>4</v>
      </c>
      <c r="K1010" t="s">
        <v>439</v>
      </c>
      <c r="L1010">
        <v>2.46</v>
      </c>
      <c r="M1010" t="b">
        <f t="shared" si="36"/>
        <v>1</v>
      </c>
    </row>
    <row r="1011" spans="2:13" x14ac:dyDescent="0.25">
      <c r="B1011" t="s">
        <v>133</v>
      </c>
      <c r="C1011" t="s">
        <v>440</v>
      </c>
      <c r="D1011" t="str">
        <f t="shared" si="37"/>
        <v>RestrainedBeamW18x158</v>
      </c>
      <c r="E1011">
        <v>70.5</v>
      </c>
      <c r="F1011">
        <v>2.2400000000000002</v>
      </c>
      <c r="G1011">
        <v>5.88</v>
      </c>
      <c r="H1011" t="s">
        <v>133</v>
      </c>
      <c r="I1011">
        <v>4</v>
      </c>
      <c r="K1011" t="s">
        <v>441</v>
      </c>
      <c r="L1011">
        <v>2.2400000000000002</v>
      </c>
      <c r="M1011" t="b">
        <f t="shared" si="36"/>
        <v>1</v>
      </c>
    </row>
    <row r="1012" spans="2:13" x14ac:dyDescent="0.25">
      <c r="B1012" t="s">
        <v>133</v>
      </c>
      <c r="C1012" t="s">
        <v>442</v>
      </c>
      <c r="D1012" t="str">
        <f t="shared" si="37"/>
        <v>RestrainedBeamW18x143</v>
      </c>
      <c r="E1012">
        <v>69.8</v>
      </c>
      <c r="F1012">
        <v>2.0499999999999998</v>
      </c>
      <c r="G1012">
        <v>5.82</v>
      </c>
      <c r="H1012" t="s">
        <v>133</v>
      </c>
      <c r="I1012">
        <v>4</v>
      </c>
      <c r="K1012" t="s">
        <v>443</v>
      </c>
      <c r="L1012">
        <v>2.0499999999999998</v>
      </c>
      <c r="M1012" t="b">
        <f t="shared" si="36"/>
        <v>1</v>
      </c>
    </row>
    <row r="1013" spans="2:13" x14ac:dyDescent="0.25">
      <c r="B1013" t="s">
        <v>133</v>
      </c>
      <c r="C1013" t="s">
        <v>444</v>
      </c>
      <c r="D1013" t="str">
        <f t="shared" si="37"/>
        <v>RestrainedBeamW18x130</v>
      </c>
      <c r="E1013">
        <v>69.3</v>
      </c>
      <c r="F1013">
        <v>1.88</v>
      </c>
      <c r="G1013">
        <v>5.78</v>
      </c>
      <c r="H1013" t="s">
        <v>133</v>
      </c>
      <c r="I1013">
        <v>4</v>
      </c>
      <c r="K1013" t="s">
        <v>302</v>
      </c>
      <c r="L1013">
        <v>1.88</v>
      </c>
      <c r="M1013" t="b">
        <f t="shared" si="36"/>
        <v>1</v>
      </c>
    </row>
    <row r="1014" spans="2:13" x14ac:dyDescent="0.25">
      <c r="B1014" t="s">
        <v>133</v>
      </c>
      <c r="C1014" t="s">
        <v>445</v>
      </c>
      <c r="D1014" t="str">
        <f t="shared" si="37"/>
        <v>RestrainedBeamW18x119</v>
      </c>
      <c r="E1014">
        <v>69.2</v>
      </c>
      <c r="F1014">
        <v>1.72</v>
      </c>
      <c r="G1014">
        <v>5.77</v>
      </c>
      <c r="H1014" t="s">
        <v>133</v>
      </c>
      <c r="I1014">
        <v>4</v>
      </c>
      <c r="K1014" t="s">
        <v>446</v>
      </c>
      <c r="L1014">
        <v>1.72</v>
      </c>
      <c r="M1014" t="b">
        <f t="shared" si="36"/>
        <v>1</v>
      </c>
    </row>
    <row r="1015" spans="2:13" x14ac:dyDescent="0.25">
      <c r="B1015" t="s">
        <v>133</v>
      </c>
      <c r="C1015" t="s">
        <v>447</v>
      </c>
      <c r="D1015" t="str">
        <f t="shared" si="37"/>
        <v>RestrainedBeamW18x106</v>
      </c>
      <c r="E1015">
        <v>68.599999999999994</v>
      </c>
      <c r="F1015">
        <v>1.55</v>
      </c>
      <c r="G1015">
        <v>5.72</v>
      </c>
      <c r="H1015" t="s">
        <v>133</v>
      </c>
      <c r="I1015">
        <v>4</v>
      </c>
      <c r="K1015" t="s">
        <v>448</v>
      </c>
      <c r="L1015">
        <v>1.55</v>
      </c>
      <c r="M1015" t="b">
        <f t="shared" si="36"/>
        <v>1</v>
      </c>
    </row>
    <row r="1016" spans="2:13" x14ac:dyDescent="0.25">
      <c r="B1016" t="s">
        <v>133</v>
      </c>
      <c r="C1016" t="s">
        <v>449</v>
      </c>
      <c r="D1016" t="str">
        <f t="shared" si="37"/>
        <v>RestrainedBeamW18x97</v>
      </c>
      <c r="E1016">
        <v>68.099999999999994</v>
      </c>
      <c r="F1016">
        <v>1.42</v>
      </c>
      <c r="G1016">
        <v>5.68</v>
      </c>
      <c r="H1016" t="s">
        <v>133</v>
      </c>
      <c r="I1016">
        <v>4</v>
      </c>
      <c r="K1016" t="s">
        <v>450</v>
      </c>
      <c r="L1016">
        <v>1.42</v>
      </c>
      <c r="M1016" t="b">
        <f t="shared" si="36"/>
        <v>1</v>
      </c>
    </row>
    <row r="1017" spans="2:13" x14ac:dyDescent="0.25">
      <c r="B1017" t="s">
        <v>133</v>
      </c>
      <c r="C1017" t="s">
        <v>451</v>
      </c>
      <c r="D1017" t="str">
        <f t="shared" si="37"/>
        <v>RestrainedBeamW18x86</v>
      </c>
      <c r="E1017">
        <v>67.8</v>
      </c>
      <c r="F1017">
        <v>1.27</v>
      </c>
      <c r="G1017">
        <v>5.65</v>
      </c>
      <c r="H1017" t="s">
        <v>133</v>
      </c>
      <c r="I1017">
        <v>4</v>
      </c>
      <c r="K1017" t="s">
        <v>452</v>
      </c>
      <c r="L1017">
        <v>1.27</v>
      </c>
      <c r="M1017" t="b">
        <f t="shared" si="36"/>
        <v>1</v>
      </c>
    </row>
    <row r="1018" spans="2:13" x14ac:dyDescent="0.25">
      <c r="B1018" t="s">
        <v>133</v>
      </c>
      <c r="C1018" t="s">
        <v>453</v>
      </c>
      <c r="D1018" t="str">
        <f t="shared" si="37"/>
        <v>RestrainedBeamW18x76</v>
      </c>
      <c r="E1018">
        <v>67.3</v>
      </c>
      <c r="F1018">
        <v>1.1299999999999999</v>
      </c>
      <c r="G1018">
        <v>5.61</v>
      </c>
      <c r="H1018" t="s">
        <v>133</v>
      </c>
      <c r="I1018">
        <v>4</v>
      </c>
      <c r="K1018" t="s">
        <v>399</v>
      </c>
      <c r="L1018">
        <v>1.1299999999999999</v>
      </c>
      <c r="M1018" t="b">
        <f t="shared" si="36"/>
        <v>1</v>
      </c>
    </row>
    <row r="1019" spans="2:13" x14ac:dyDescent="0.25">
      <c r="B1019" t="s">
        <v>133</v>
      </c>
      <c r="C1019" t="s">
        <v>454</v>
      </c>
      <c r="D1019" t="str">
        <f t="shared" si="37"/>
        <v>RestrainedBeamW18x71</v>
      </c>
      <c r="E1019">
        <v>58</v>
      </c>
      <c r="F1019">
        <v>1.22</v>
      </c>
      <c r="G1019">
        <v>4.83</v>
      </c>
      <c r="H1019" t="s">
        <v>133</v>
      </c>
      <c r="I1019">
        <v>4</v>
      </c>
      <c r="K1019" t="s">
        <v>455</v>
      </c>
      <c r="L1019">
        <v>1.22</v>
      </c>
      <c r="M1019" t="b">
        <f t="shared" si="36"/>
        <v>1</v>
      </c>
    </row>
    <row r="1020" spans="2:13" x14ac:dyDescent="0.25">
      <c r="B1020" t="s">
        <v>133</v>
      </c>
      <c r="C1020" t="s">
        <v>456</v>
      </c>
      <c r="D1020" t="str">
        <f t="shared" si="37"/>
        <v>RestrainedBeamW18x65</v>
      </c>
      <c r="E1020">
        <v>57.6</v>
      </c>
      <c r="F1020">
        <v>1.1299999999999999</v>
      </c>
      <c r="G1020">
        <v>4.8</v>
      </c>
      <c r="H1020" t="s">
        <v>133</v>
      </c>
      <c r="I1020">
        <v>4</v>
      </c>
      <c r="K1020" t="s">
        <v>457</v>
      </c>
      <c r="L1020">
        <v>1.1299999999999999</v>
      </c>
      <c r="M1020" t="b">
        <f t="shared" si="36"/>
        <v>1</v>
      </c>
    </row>
    <row r="1021" spans="2:13" x14ac:dyDescent="0.25">
      <c r="B1021" t="s">
        <v>133</v>
      </c>
      <c r="C1021" t="s">
        <v>458</v>
      </c>
      <c r="D1021" t="str">
        <f t="shared" si="37"/>
        <v>RestrainedBeamW18x60</v>
      </c>
      <c r="E1021">
        <v>57.5</v>
      </c>
      <c r="F1021">
        <v>1.04</v>
      </c>
      <c r="G1021">
        <v>4.79</v>
      </c>
      <c r="H1021" t="s">
        <v>133</v>
      </c>
      <c r="I1021">
        <v>4</v>
      </c>
      <c r="K1021" t="s">
        <v>459</v>
      </c>
      <c r="L1021">
        <v>1.04</v>
      </c>
      <c r="M1021" t="b">
        <f t="shared" si="36"/>
        <v>1</v>
      </c>
    </row>
    <row r="1022" spans="2:13" x14ac:dyDescent="0.25">
      <c r="B1022" t="s">
        <v>133</v>
      </c>
      <c r="C1022" t="s">
        <v>460</v>
      </c>
      <c r="D1022" t="str">
        <f t="shared" si="37"/>
        <v>RestrainedBeamW18x55</v>
      </c>
      <c r="E1022">
        <v>57.1</v>
      </c>
      <c r="F1022">
        <v>0.96299999999999997</v>
      </c>
      <c r="G1022">
        <v>4.76</v>
      </c>
      <c r="H1022" t="s">
        <v>133</v>
      </c>
      <c r="I1022">
        <v>4</v>
      </c>
      <c r="K1022" t="s">
        <v>405</v>
      </c>
      <c r="L1022">
        <v>0.96299999999999997</v>
      </c>
      <c r="M1022" t="b">
        <f t="shared" si="36"/>
        <v>1</v>
      </c>
    </row>
    <row r="1023" spans="2:13" x14ac:dyDescent="0.25">
      <c r="B1023" t="s">
        <v>133</v>
      </c>
      <c r="C1023" t="s">
        <v>461</v>
      </c>
      <c r="D1023" t="str">
        <f t="shared" si="37"/>
        <v>RestrainedBeamW18x50</v>
      </c>
      <c r="E1023">
        <v>56.8</v>
      </c>
      <c r="F1023">
        <v>0.88</v>
      </c>
      <c r="G1023">
        <v>4.7300000000000004</v>
      </c>
      <c r="H1023" t="s">
        <v>133</v>
      </c>
      <c r="I1023">
        <v>4</v>
      </c>
      <c r="K1023" t="s">
        <v>435</v>
      </c>
      <c r="L1023">
        <v>0.88</v>
      </c>
      <c r="M1023" t="b">
        <f t="shared" si="36"/>
        <v>1</v>
      </c>
    </row>
    <row r="1024" spans="2:13" x14ac:dyDescent="0.25">
      <c r="B1024" t="s">
        <v>133</v>
      </c>
      <c r="C1024" t="s">
        <v>462</v>
      </c>
      <c r="D1024" t="str">
        <f t="shared" si="37"/>
        <v>RestrainedBeamW18x46</v>
      </c>
      <c r="E1024">
        <v>52.4</v>
      </c>
      <c r="F1024">
        <v>0.878</v>
      </c>
      <c r="G1024">
        <v>4.37</v>
      </c>
      <c r="H1024" t="s">
        <v>133</v>
      </c>
      <c r="I1024">
        <v>4</v>
      </c>
      <c r="K1024" t="s">
        <v>463</v>
      </c>
      <c r="L1024">
        <v>0.878</v>
      </c>
      <c r="M1024" t="b">
        <f t="shared" si="36"/>
        <v>1</v>
      </c>
    </row>
    <row r="1025" spans="2:13" x14ac:dyDescent="0.25">
      <c r="B1025" t="s">
        <v>133</v>
      </c>
      <c r="C1025" t="s">
        <v>464</v>
      </c>
      <c r="D1025" t="str">
        <f t="shared" si="37"/>
        <v>RestrainedBeamW18x40</v>
      </c>
      <c r="E1025">
        <v>52.1</v>
      </c>
      <c r="F1025">
        <v>0.76800000000000002</v>
      </c>
      <c r="G1025">
        <v>4.34</v>
      </c>
      <c r="H1025" t="s">
        <v>133</v>
      </c>
      <c r="I1025">
        <v>4</v>
      </c>
      <c r="K1025" t="s">
        <v>465</v>
      </c>
      <c r="L1025">
        <v>0.76800000000000002</v>
      </c>
      <c r="M1025" t="b">
        <f t="shared" si="36"/>
        <v>1</v>
      </c>
    </row>
    <row r="1026" spans="2:13" x14ac:dyDescent="0.25">
      <c r="B1026" t="s">
        <v>133</v>
      </c>
      <c r="C1026" t="s">
        <v>466</v>
      </c>
      <c r="D1026" t="str">
        <f t="shared" si="37"/>
        <v>RestrainedBeamW18x35</v>
      </c>
      <c r="E1026">
        <v>52.1</v>
      </c>
      <c r="F1026">
        <v>0.67200000000000004</v>
      </c>
      <c r="G1026">
        <v>4.34</v>
      </c>
      <c r="H1026" t="s">
        <v>133</v>
      </c>
      <c r="I1026">
        <v>4</v>
      </c>
      <c r="K1026" t="s">
        <v>467</v>
      </c>
      <c r="L1026">
        <v>0.67200000000000004</v>
      </c>
      <c r="M1026" t="b">
        <f t="shared" si="36"/>
        <v>1</v>
      </c>
    </row>
    <row r="1027" spans="2:13" x14ac:dyDescent="0.25">
      <c r="B1027" t="s">
        <v>133</v>
      </c>
      <c r="C1027" t="s">
        <v>468</v>
      </c>
      <c r="D1027" t="str">
        <f t="shared" si="37"/>
        <v>RestrainedBeamW16x100</v>
      </c>
      <c r="E1027">
        <v>62.7</v>
      </c>
      <c r="F1027">
        <v>1.59</v>
      </c>
      <c r="G1027">
        <v>5.23</v>
      </c>
      <c r="H1027" t="s">
        <v>133</v>
      </c>
      <c r="I1027">
        <v>4</v>
      </c>
      <c r="K1027" t="s">
        <v>469</v>
      </c>
      <c r="L1027">
        <v>1.59</v>
      </c>
      <c r="M1027" t="b">
        <f t="shared" si="36"/>
        <v>1</v>
      </c>
    </row>
    <row r="1028" spans="2:13" x14ac:dyDescent="0.25">
      <c r="B1028" t="s">
        <v>133</v>
      </c>
      <c r="C1028" t="s">
        <v>470</v>
      </c>
      <c r="D1028" t="str">
        <f t="shared" si="37"/>
        <v>RestrainedBeamW16x89</v>
      </c>
      <c r="E1028">
        <v>62.4</v>
      </c>
      <c r="F1028">
        <v>1.43</v>
      </c>
      <c r="G1028">
        <v>5.2</v>
      </c>
      <c r="H1028" t="s">
        <v>133</v>
      </c>
      <c r="I1028">
        <v>4</v>
      </c>
      <c r="K1028" t="s">
        <v>471</v>
      </c>
      <c r="L1028">
        <v>1.43</v>
      </c>
      <c r="M1028" t="b">
        <f t="shared" si="36"/>
        <v>1</v>
      </c>
    </row>
    <row r="1029" spans="2:13" x14ac:dyDescent="0.25">
      <c r="B1029" t="s">
        <v>133</v>
      </c>
      <c r="C1029" t="s">
        <v>472</v>
      </c>
      <c r="D1029" t="str">
        <f t="shared" si="37"/>
        <v>RestrainedBeamW16x77</v>
      </c>
      <c r="E1029">
        <v>61.6</v>
      </c>
      <c r="F1029">
        <v>1.25</v>
      </c>
      <c r="G1029">
        <v>5.13</v>
      </c>
      <c r="H1029" t="s">
        <v>133</v>
      </c>
      <c r="I1029">
        <v>4</v>
      </c>
      <c r="K1029" t="s">
        <v>473</v>
      </c>
      <c r="L1029">
        <v>1.25</v>
      </c>
      <c r="M1029" t="b">
        <f t="shared" si="36"/>
        <v>1</v>
      </c>
    </row>
    <row r="1030" spans="2:13" x14ac:dyDescent="0.25">
      <c r="B1030" t="s">
        <v>133</v>
      </c>
      <c r="C1030" t="s">
        <v>474</v>
      </c>
      <c r="D1030" t="str">
        <f t="shared" si="37"/>
        <v>RestrainedBeamW16x67</v>
      </c>
      <c r="E1030">
        <v>61.4</v>
      </c>
      <c r="F1030">
        <v>1.0900000000000001</v>
      </c>
      <c r="G1030">
        <v>5.12</v>
      </c>
      <c r="H1030" t="s">
        <v>133</v>
      </c>
      <c r="I1030">
        <v>4</v>
      </c>
      <c r="K1030" t="s">
        <v>475</v>
      </c>
      <c r="L1030">
        <v>1.0900000000000001</v>
      </c>
      <c r="M1030" t="b">
        <f t="shared" si="36"/>
        <v>1</v>
      </c>
    </row>
    <row r="1031" spans="2:13" x14ac:dyDescent="0.25">
      <c r="B1031" t="s">
        <v>133</v>
      </c>
      <c r="C1031" t="s">
        <v>476</v>
      </c>
      <c r="D1031" t="str">
        <f t="shared" si="37"/>
        <v>RestrainedBeamW16x57</v>
      </c>
      <c r="E1031">
        <v>52.1</v>
      </c>
      <c r="F1031">
        <v>1.0900000000000001</v>
      </c>
      <c r="G1031">
        <v>4.34</v>
      </c>
      <c r="H1031" t="s">
        <v>133</v>
      </c>
      <c r="I1031">
        <v>4</v>
      </c>
      <c r="K1031" t="s">
        <v>477</v>
      </c>
      <c r="L1031">
        <v>1.0900000000000001</v>
      </c>
      <c r="M1031" t="b">
        <f t="shared" si="36"/>
        <v>1</v>
      </c>
    </row>
    <row r="1032" spans="2:13" x14ac:dyDescent="0.25">
      <c r="B1032" t="s">
        <v>133</v>
      </c>
      <c r="C1032" t="s">
        <v>478</v>
      </c>
      <c r="D1032" t="str">
        <f t="shared" si="37"/>
        <v>RestrainedBeamW16x50</v>
      </c>
      <c r="E1032">
        <v>52</v>
      </c>
      <c r="F1032">
        <v>0.96199999999999997</v>
      </c>
      <c r="G1032">
        <v>4.33</v>
      </c>
      <c r="H1032" t="s">
        <v>133</v>
      </c>
      <c r="I1032">
        <v>4</v>
      </c>
      <c r="K1032" t="s">
        <v>435</v>
      </c>
      <c r="L1032">
        <v>0.96199999999999997</v>
      </c>
      <c r="M1032" t="b">
        <f t="shared" si="36"/>
        <v>1</v>
      </c>
    </row>
    <row r="1033" spans="2:13" x14ac:dyDescent="0.25">
      <c r="B1033" t="s">
        <v>133</v>
      </c>
      <c r="C1033" t="s">
        <v>479</v>
      </c>
      <c r="D1033" t="str">
        <f t="shared" si="37"/>
        <v>RestrainedBeamW16x45</v>
      </c>
      <c r="E1033">
        <v>51.7</v>
      </c>
      <c r="F1033">
        <v>0.87</v>
      </c>
      <c r="G1033">
        <v>4.3099999999999996</v>
      </c>
      <c r="H1033" t="s">
        <v>133</v>
      </c>
      <c r="I1033">
        <v>4</v>
      </c>
      <c r="K1033" t="s">
        <v>480</v>
      </c>
      <c r="L1033">
        <v>0.87</v>
      </c>
      <c r="M1033" t="b">
        <f t="shared" si="36"/>
        <v>1</v>
      </c>
    </row>
    <row r="1034" spans="2:13" x14ac:dyDescent="0.25">
      <c r="B1034" t="s">
        <v>133</v>
      </c>
      <c r="C1034" t="s">
        <v>481</v>
      </c>
      <c r="D1034" t="str">
        <f t="shared" si="37"/>
        <v>RestrainedBeamW16x40</v>
      </c>
      <c r="E1034">
        <v>51.3</v>
      </c>
      <c r="F1034">
        <v>0.78</v>
      </c>
      <c r="G1034">
        <v>4.28</v>
      </c>
      <c r="H1034" t="s">
        <v>133</v>
      </c>
      <c r="I1034">
        <v>4</v>
      </c>
      <c r="K1034" t="s">
        <v>465</v>
      </c>
      <c r="L1034">
        <v>0.78</v>
      </c>
      <c r="M1034" t="b">
        <f t="shared" si="36"/>
        <v>1</v>
      </c>
    </row>
    <row r="1035" spans="2:13" x14ac:dyDescent="0.25">
      <c r="B1035" t="s">
        <v>133</v>
      </c>
      <c r="C1035" t="s">
        <v>482</v>
      </c>
      <c r="D1035" t="str">
        <f t="shared" si="37"/>
        <v>RestrainedBeamW16x36</v>
      </c>
      <c r="E1035">
        <v>51.3</v>
      </c>
      <c r="F1035">
        <v>0.70199999999999996</v>
      </c>
      <c r="G1035">
        <v>4.28</v>
      </c>
      <c r="H1035" t="s">
        <v>133</v>
      </c>
      <c r="I1035">
        <v>4</v>
      </c>
      <c r="K1035" t="s">
        <v>483</v>
      </c>
      <c r="L1035">
        <v>0.70199999999999996</v>
      </c>
      <c r="M1035" t="b">
        <f t="shared" si="36"/>
        <v>1</v>
      </c>
    </row>
    <row r="1036" spans="2:13" x14ac:dyDescent="0.25">
      <c r="B1036" t="s">
        <v>133</v>
      </c>
      <c r="C1036" t="s">
        <v>484</v>
      </c>
      <c r="D1036" t="str">
        <f t="shared" si="37"/>
        <v>RestrainedBeamW16x31</v>
      </c>
      <c r="E1036">
        <v>46.9</v>
      </c>
      <c r="F1036">
        <v>0.66100000000000003</v>
      </c>
      <c r="G1036">
        <v>3.91</v>
      </c>
      <c r="H1036" t="s">
        <v>133</v>
      </c>
      <c r="I1036">
        <v>4</v>
      </c>
      <c r="K1036" t="s">
        <v>485</v>
      </c>
      <c r="L1036">
        <v>0.66100000000000003</v>
      </c>
      <c r="M1036" t="b">
        <f t="shared" si="36"/>
        <v>1</v>
      </c>
    </row>
    <row r="1037" spans="2:13" x14ac:dyDescent="0.25">
      <c r="B1037" t="s">
        <v>133</v>
      </c>
      <c r="C1037" t="s">
        <v>486</v>
      </c>
      <c r="D1037" t="str">
        <f t="shared" si="37"/>
        <v>RestrainedBeamW16x26</v>
      </c>
      <c r="E1037">
        <v>46.6</v>
      </c>
      <c r="F1037">
        <v>0.55800000000000005</v>
      </c>
      <c r="G1037">
        <v>3.88</v>
      </c>
      <c r="H1037" t="s">
        <v>133</v>
      </c>
      <c r="I1037">
        <v>4</v>
      </c>
      <c r="K1037" t="s">
        <v>487</v>
      </c>
      <c r="L1037">
        <v>0.55800000000000005</v>
      </c>
      <c r="M1037" t="b">
        <f t="shared" si="36"/>
        <v>1</v>
      </c>
    </row>
    <row r="1038" spans="2:13" x14ac:dyDescent="0.25">
      <c r="B1038" t="s">
        <v>133</v>
      </c>
      <c r="C1038" t="s">
        <v>488</v>
      </c>
      <c r="D1038" t="str">
        <f t="shared" si="37"/>
        <v>RestrainedBeamW14x808</v>
      </c>
      <c r="E1038">
        <v>92.3</v>
      </c>
      <c r="F1038">
        <v>8.75</v>
      </c>
      <c r="G1038">
        <v>7.69</v>
      </c>
      <c r="H1038" t="s">
        <v>133</v>
      </c>
      <c r="I1038">
        <v>4</v>
      </c>
      <c r="K1038" t="s">
        <v>489</v>
      </c>
      <c r="L1038">
        <v>8.75</v>
      </c>
      <c r="M1038" t="b">
        <f t="shared" si="36"/>
        <v>1</v>
      </c>
    </row>
    <row r="1039" spans="2:13" x14ac:dyDescent="0.25">
      <c r="B1039" t="s">
        <v>133</v>
      </c>
      <c r="C1039" t="s">
        <v>490</v>
      </c>
      <c r="D1039" t="str">
        <f t="shared" si="37"/>
        <v>RestrainedBeamW14x730</v>
      </c>
      <c r="E1039">
        <v>90.4</v>
      </c>
      <c r="F1039">
        <v>8.08</v>
      </c>
      <c r="G1039">
        <v>7.53</v>
      </c>
      <c r="H1039" t="s">
        <v>133</v>
      </c>
      <c r="I1039">
        <v>4</v>
      </c>
      <c r="K1039" t="s">
        <v>491</v>
      </c>
      <c r="L1039">
        <v>8.08</v>
      </c>
      <c r="M1039" t="b">
        <f t="shared" si="36"/>
        <v>1</v>
      </c>
    </row>
    <row r="1040" spans="2:13" x14ac:dyDescent="0.25">
      <c r="B1040" t="s">
        <v>133</v>
      </c>
      <c r="C1040" t="s">
        <v>492</v>
      </c>
      <c r="D1040" t="str">
        <f t="shared" si="37"/>
        <v>RestrainedBeamW14x665</v>
      </c>
      <c r="E1040">
        <v>88.8</v>
      </c>
      <c r="F1040">
        <v>7.49</v>
      </c>
      <c r="G1040">
        <v>7.4</v>
      </c>
      <c r="H1040" t="s">
        <v>133</v>
      </c>
      <c r="I1040">
        <v>4</v>
      </c>
      <c r="K1040" t="s">
        <v>493</v>
      </c>
      <c r="L1040">
        <v>7.49</v>
      </c>
      <c r="M1040" t="b">
        <f t="shared" si="36"/>
        <v>1</v>
      </c>
    </row>
    <row r="1041" spans="2:13" x14ac:dyDescent="0.25">
      <c r="B1041" t="s">
        <v>133</v>
      </c>
      <c r="C1041" t="s">
        <v>494</v>
      </c>
      <c r="D1041" t="str">
        <f t="shared" si="37"/>
        <v>RestrainedBeamW14x605</v>
      </c>
      <c r="E1041">
        <v>86.9</v>
      </c>
      <c r="F1041">
        <v>6.96</v>
      </c>
      <c r="G1041">
        <v>7.24</v>
      </c>
      <c r="H1041" t="s">
        <v>133</v>
      </c>
      <c r="I1041">
        <v>4</v>
      </c>
      <c r="K1041" t="s">
        <v>495</v>
      </c>
      <c r="L1041">
        <v>6.96</v>
      </c>
      <c r="M1041" t="b">
        <f t="shared" si="36"/>
        <v>1</v>
      </c>
    </row>
    <row r="1042" spans="2:13" x14ac:dyDescent="0.25">
      <c r="B1042" t="s">
        <v>133</v>
      </c>
      <c r="C1042" t="s">
        <v>496</v>
      </c>
      <c r="D1042" t="str">
        <f t="shared" si="37"/>
        <v>RestrainedBeamW14x550</v>
      </c>
      <c r="E1042">
        <v>85.6</v>
      </c>
      <c r="F1042">
        <v>6.43</v>
      </c>
      <c r="G1042">
        <v>7.13</v>
      </c>
      <c r="H1042" t="s">
        <v>133</v>
      </c>
      <c r="I1042">
        <v>4</v>
      </c>
      <c r="K1042" t="s">
        <v>497</v>
      </c>
      <c r="L1042">
        <v>6.43</v>
      </c>
      <c r="M1042" t="b">
        <f t="shared" si="36"/>
        <v>1</v>
      </c>
    </row>
    <row r="1043" spans="2:13" x14ac:dyDescent="0.25">
      <c r="B1043" t="s">
        <v>133</v>
      </c>
      <c r="C1043" t="s">
        <v>498</v>
      </c>
      <c r="D1043" t="str">
        <f t="shared" si="37"/>
        <v>RestrainedBeamW14x500</v>
      </c>
      <c r="E1043">
        <v>84</v>
      </c>
      <c r="F1043">
        <v>5.95</v>
      </c>
      <c r="G1043">
        <v>7</v>
      </c>
      <c r="H1043" t="s">
        <v>133</v>
      </c>
      <c r="I1043">
        <v>4</v>
      </c>
      <c r="K1043" t="s">
        <v>499</v>
      </c>
      <c r="L1043">
        <v>5.95</v>
      </c>
      <c r="M1043" t="b">
        <f t="shared" si="36"/>
        <v>1</v>
      </c>
    </row>
    <row r="1044" spans="2:13" x14ac:dyDescent="0.25">
      <c r="B1044" t="s">
        <v>133</v>
      </c>
      <c r="C1044" t="s">
        <v>500</v>
      </c>
      <c r="D1044" t="str">
        <f t="shared" si="37"/>
        <v>RestrainedBeamW14x455</v>
      </c>
      <c r="E1044">
        <v>82.3</v>
      </c>
      <c r="F1044">
        <v>5.53</v>
      </c>
      <c r="G1044">
        <v>6.86</v>
      </c>
      <c r="H1044" t="s">
        <v>133</v>
      </c>
      <c r="I1044">
        <v>4</v>
      </c>
      <c r="K1044" t="s">
        <v>501</v>
      </c>
      <c r="L1044">
        <v>5.53</v>
      </c>
      <c r="M1044" t="b">
        <f t="shared" si="36"/>
        <v>1</v>
      </c>
    </row>
    <row r="1045" spans="2:13" x14ac:dyDescent="0.25">
      <c r="B1045" t="s">
        <v>133</v>
      </c>
      <c r="C1045" t="s">
        <v>502</v>
      </c>
      <c r="D1045" t="str">
        <f t="shared" si="37"/>
        <v>RestrainedBeamW14x426</v>
      </c>
      <c r="E1045">
        <v>81.8</v>
      </c>
      <c r="F1045">
        <v>5.21</v>
      </c>
      <c r="G1045">
        <v>6.82</v>
      </c>
      <c r="H1045" t="s">
        <v>133</v>
      </c>
      <c r="I1045">
        <v>4</v>
      </c>
      <c r="K1045" t="s">
        <v>503</v>
      </c>
      <c r="L1045">
        <v>5.21</v>
      </c>
      <c r="M1045" t="b">
        <f t="shared" si="36"/>
        <v>1</v>
      </c>
    </row>
    <row r="1046" spans="2:13" x14ac:dyDescent="0.25">
      <c r="B1046" t="s">
        <v>133</v>
      </c>
      <c r="C1046" t="s">
        <v>504</v>
      </c>
      <c r="D1046" t="str">
        <f t="shared" si="37"/>
        <v>RestrainedBeamW14x398</v>
      </c>
      <c r="E1046">
        <v>80.7</v>
      </c>
      <c r="F1046">
        <v>4.93</v>
      </c>
      <c r="G1046">
        <v>6.73</v>
      </c>
      <c r="H1046" t="s">
        <v>133</v>
      </c>
      <c r="I1046">
        <v>4</v>
      </c>
      <c r="K1046" t="s">
        <v>505</v>
      </c>
      <c r="L1046">
        <v>4.93</v>
      </c>
      <c r="M1046" t="b">
        <f t="shared" si="36"/>
        <v>1</v>
      </c>
    </row>
    <row r="1047" spans="2:13" x14ac:dyDescent="0.25">
      <c r="B1047" t="s">
        <v>133</v>
      </c>
      <c r="C1047" t="s">
        <v>506</v>
      </c>
      <c r="D1047" t="str">
        <f t="shared" si="37"/>
        <v>RestrainedBeamW14x370</v>
      </c>
      <c r="E1047">
        <v>79.900000000000006</v>
      </c>
      <c r="F1047">
        <v>4.63</v>
      </c>
      <c r="G1047">
        <v>6.66</v>
      </c>
      <c r="H1047" t="s">
        <v>133</v>
      </c>
      <c r="I1047">
        <v>4</v>
      </c>
      <c r="K1047" t="s">
        <v>507</v>
      </c>
      <c r="L1047">
        <v>4.63</v>
      </c>
      <c r="M1047" t="b">
        <f t="shared" si="36"/>
        <v>1</v>
      </c>
    </row>
    <row r="1048" spans="2:13" x14ac:dyDescent="0.25">
      <c r="B1048" t="s">
        <v>133</v>
      </c>
      <c r="C1048" t="s">
        <v>508</v>
      </c>
      <c r="D1048" t="str">
        <f t="shared" si="37"/>
        <v>RestrainedBeamW14x342</v>
      </c>
      <c r="E1048">
        <v>79.099999999999994</v>
      </c>
      <c r="F1048">
        <v>4.32</v>
      </c>
      <c r="G1048">
        <v>6.59</v>
      </c>
      <c r="H1048" t="s">
        <v>133</v>
      </c>
      <c r="I1048">
        <v>4</v>
      </c>
      <c r="K1048" t="s">
        <v>509</v>
      </c>
      <c r="L1048">
        <v>4.32</v>
      </c>
      <c r="M1048" t="b">
        <f t="shared" si="36"/>
        <v>1</v>
      </c>
    </row>
    <row r="1049" spans="2:13" x14ac:dyDescent="0.25">
      <c r="B1049" t="s">
        <v>133</v>
      </c>
      <c r="C1049" t="s">
        <v>510</v>
      </c>
      <c r="D1049" t="str">
        <f t="shared" si="37"/>
        <v>RestrainedBeamW14x311</v>
      </c>
      <c r="E1049">
        <v>78.099999999999994</v>
      </c>
      <c r="F1049">
        <v>3.98</v>
      </c>
      <c r="G1049">
        <v>6.51</v>
      </c>
      <c r="H1049" t="s">
        <v>133</v>
      </c>
      <c r="I1049">
        <v>4</v>
      </c>
      <c r="K1049" t="s">
        <v>511</v>
      </c>
      <c r="L1049">
        <v>3.98</v>
      </c>
      <c r="M1049" t="b">
        <f t="shared" si="36"/>
        <v>1</v>
      </c>
    </row>
    <row r="1050" spans="2:13" x14ac:dyDescent="0.25">
      <c r="B1050" t="s">
        <v>133</v>
      </c>
      <c r="C1050" t="s">
        <v>512</v>
      </c>
      <c r="D1050" t="str">
        <f t="shared" si="37"/>
        <v>RestrainedBeamW14x283</v>
      </c>
      <c r="E1050">
        <v>77.3</v>
      </c>
      <c r="F1050">
        <v>3.66</v>
      </c>
      <c r="G1050">
        <v>6.44</v>
      </c>
      <c r="H1050" t="s">
        <v>133</v>
      </c>
      <c r="I1050">
        <v>4</v>
      </c>
      <c r="K1050" t="s">
        <v>513</v>
      </c>
      <c r="L1050">
        <v>3.66</v>
      </c>
      <c r="M1050" t="b">
        <f t="shared" si="36"/>
        <v>1</v>
      </c>
    </row>
    <row r="1051" spans="2:13" x14ac:dyDescent="0.25">
      <c r="B1051" t="s">
        <v>133</v>
      </c>
      <c r="C1051" t="s">
        <v>514</v>
      </c>
      <c r="D1051" t="str">
        <f t="shared" si="37"/>
        <v>RestrainedBeamW14x257</v>
      </c>
      <c r="E1051">
        <v>76.5</v>
      </c>
      <c r="F1051">
        <v>3.36</v>
      </c>
      <c r="G1051">
        <v>6.38</v>
      </c>
      <c r="H1051" t="s">
        <v>133</v>
      </c>
      <c r="I1051">
        <v>4</v>
      </c>
      <c r="K1051" t="s">
        <v>515</v>
      </c>
      <c r="L1051">
        <v>3.36</v>
      </c>
      <c r="M1051" t="b">
        <f t="shared" si="36"/>
        <v>1</v>
      </c>
    </row>
    <row r="1052" spans="2:13" x14ac:dyDescent="0.25">
      <c r="B1052" t="s">
        <v>133</v>
      </c>
      <c r="C1052" t="s">
        <v>516</v>
      </c>
      <c r="D1052" t="str">
        <f t="shared" si="37"/>
        <v>RestrainedBeamW14x233</v>
      </c>
      <c r="E1052">
        <v>75.599999999999994</v>
      </c>
      <c r="F1052">
        <v>3.08</v>
      </c>
      <c r="G1052">
        <v>6.3</v>
      </c>
      <c r="H1052" t="s">
        <v>133</v>
      </c>
      <c r="I1052">
        <v>4</v>
      </c>
      <c r="K1052" t="s">
        <v>517</v>
      </c>
      <c r="L1052">
        <v>3.08</v>
      </c>
      <c r="M1052" t="b">
        <f t="shared" si="36"/>
        <v>1</v>
      </c>
    </row>
    <row r="1053" spans="2:13" x14ac:dyDescent="0.25">
      <c r="B1053" t="s">
        <v>133</v>
      </c>
      <c r="C1053" t="s">
        <v>518</v>
      </c>
      <c r="D1053" t="str">
        <f t="shared" si="37"/>
        <v>RestrainedBeamW14x211</v>
      </c>
      <c r="E1053">
        <v>75.2</v>
      </c>
      <c r="F1053">
        <v>2.81</v>
      </c>
      <c r="G1053">
        <v>6.27</v>
      </c>
      <c r="H1053" t="s">
        <v>133</v>
      </c>
      <c r="I1053">
        <v>4</v>
      </c>
      <c r="K1053" t="s">
        <v>231</v>
      </c>
      <c r="L1053">
        <v>2.81</v>
      </c>
      <c r="M1053" t="b">
        <f t="shared" si="36"/>
        <v>1</v>
      </c>
    </row>
    <row r="1054" spans="2:13" x14ac:dyDescent="0.25">
      <c r="B1054" t="s">
        <v>133</v>
      </c>
      <c r="C1054" t="s">
        <v>519</v>
      </c>
      <c r="D1054" t="str">
        <f t="shared" si="37"/>
        <v>RestrainedBeamW14x193</v>
      </c>
      <c r="E1054">
        <v>74.3</v>
      </c>
      <c r="F1054">
        <v>2.6</v>
      </c>
      <c r="G1054">
        <v>6.19</v>
      </c>
      <c r="H1054" t="s">
        <v>133</v>
      </c>
      <c r="I1054">
        <v>4</v>
      </c>
      <c r="K1054" t="s">
        <v>520</v>
      </c>
      <c r="L1054">
        <v>2.6</v>
      </c>
      <c r="M1054" t="b">
        <f t="shared" si="36"/>
        <v>1</v>
      </c>
    </row>
    <row r="1055" spans="2:13" x14ac:dyDescent="0.25">
      <c r="B1055" t="s">
        <v>133</v>
      </c>
      <c r="C1055" t="s">
        <v>521</v>
      </c>
      <c r="D1055" t="str">
        <f t="shared" si="37"/>
        <v>RestrainedBeamW14x176</v>
      </c>
      <c r="E1055">
        <v>74.099999999999994</v>
      </c>
      <c r="F1055">
        <v>2.38</v>
      </c>
      <c r="G1055">
        <v>6.18</v>
      </c>
      <c r="H1055" t="s">
        <v>133</v>
      </c>
      <c r="I1055">
        <v>4</v>
      </c>
      <c r="K1055" t="s">
        <v>384</v>
      </c>
      <c r="L1055">
        <v>2.38</v>
      </c>
      <c r="M1055" t="b">
        <f t="shared" si="36"/>
        <v>1</v>
      </c>
    </row>
    <row r="1056" spans="2:13" x14ac:dyDescent="0.25">
      <c r="B1056" t="s">
        <v>133</v>
      </c>
      <c r="C1056" t="s">
        <v>522</v>
      </c>
      <c r="D1056" t="str">
        <f t="shared" si="37"/>
        <v>RestrainedBeamW14x159</v>
      </c>
      <c r="E1056">
        <v>73.5</v>
      </c>
      <c r="F1056">
        <v>2.16</v>
      </c>
      <c r="G1056">
        <v>6.13</v>
      </c>
      <c r="H1056" t="s">
        <v>133</v>
      </c>
      <c r="I1056">
        <v>4</v>
      </c>
      <c r="K1056" t="s">
        <v>523</v>
      </c>
      <c r="L1056">
        <v>2.16</v>
      </c>
      <c r="M1056" t="b">
        <f t="shared" si="36"/>
        <v>1</v>
      </c>
    </row>
    <row r="1057" spans="2:13" x14ac:dyDescent="0.25">
      <c r="B1057" t="s">
        <v>133</v>
      </c>
      <c r="C1057" t="s">
        <v>524</v>
      </c>
      <c r="D1057" t="str">
        <f t="shared" si="37"/>
        <v>RestrainedBeamW14x145</v>
      </c>
      <c r="E1057">
        <v>72.7</v>
      </c>
      <c r="F1057">
        <v>1.99</v>
      </c>
      <c r="G1057">
        <v>6.06</v>
      </c>
      <c r="H1057" t="s">
        <v>133</v>
      </c>
      <c r="I1057">
        <v>4</v>
      </c>
      <c r="K1057" t="s">
        <v>525</v>
      </c>
      <c r="L1057">
        <v>1.99</v>
      </c>
      <c r="M1057" t="b">
        <f t="shared" si="36"/>
        <v>1</v>
      </c>
    </row>
    <row r="1058" spans="2:13" x14ac:dyDescent="0.25">
      <c r="B1058" t="s">
        <v>133</v>
      </c>
      <c r="C1058" t="s">
        <v>526</v>
      </c>
      <c r="D1058" t="str">
        <f t="shared" si="37"/>
        <v>RestrainedBeamW14x132</v>
      </c>
      <c r="E1058">
        <v>70</v>
      </c>
      <c r="F1058">
        <v>1.89</v>
      </c>
      <c r="G1058">
        <v>5.83</v>
      </c>
      <c r="H1058" t="s">
        <v>133</v>
      </c>
      <c r="I1058">
        <v>4</v>
      </c>
      <c r="K1058" t="s">
        <v>527</v>
      </c>
      <c r="L1058">
        <v>1.89</v>
      </c>
      <c r="M1058" t="b">
        <f t="shared" si="36"/>
        <v>1</v>
      </c>
    </row>
    <row r="1059" spans="2:13" x14ac:dyDescent="0.25">
      <c r="B1059" t="s">
        <v>133</v>
      </c>
      <c r="C1059" t="s">
        <v>528</v>
      </c>
      <c r="D1059" t="str">
        <f t="shared" si="37"/>
        <v>RestrainedBeamW14x120</v>
      </c>
      <c r="E1059">
        <v>70.099999999999994</v>
      </c>
      <c r="F1059">
        <v>1.71</v>
      </c>
      <c r="G1059">
        <v>5.84</v>
      </c>
      <c r="H1059" t="s">
        <v>133</v>
      </c>
      <c r="I1059">
        <v>4</v>
      </c>
      <c r="K1059" t="s">
        <v>529</v>
      </c>
      <c r="L1059">
        <v>1.71</v>
      </c>
      <c r="M1059" t="b">
        <f t="shared" si="36"/>
        <v>1</v>
      </c>
    </row>
    <row r="1060" spans="2:13" x14ac:dyDescent="0.25">
      <c r="B1060" t="s">
        <v>133</v>
      </c>
      <c r="C1060" t="s">
        <v>530</v>
      </c>
      <c r="D1060" t="str">
        <f t="shared" si="37"/>
        <v>RestrainedBeamW14x109</v>
      </c>
      <c r="E1060">
        <v>69.599999999999994</v>
      </c>
      <c r="F1060">
        <v>1.57</v>
      </c>
      <c r="G1060">
        <v>5.8</v>
      </c>
      <c r="H1060" t="s">
        <v>133</v>
      </c>
      <c r="I1060">
        <v>4</v>
      </c>
      <c r="K1060" t="s">
        <v>531</v>
      </c>
      <c r="L1060">
        <v>1.57</v>
      </c>
      <c r="M1060" t="b">
        <f t="shared" si="36"/>
        <v>1</v>
      </c>
    </row>
    <row r="1061" spans="2:13" x14ac:dyDescent="0.25">
      <c r="B1061" t="s">
        <v>133</v>
      </c>
      <c r="C1061" t="s">
        <v>532</v>
      </c>
      <c r="D1061" t="str">
        <f t="shared" si="37"/>
        <v>RestrainedBeamW14x99</v>
      </c>
      <c r="E1061">
        <v>69.2</v>
      </c>
      <c r="F1061">
        <v>1.43</v>
      </c>
      <c r="G1061">
        <v>5.77</v>
      </c>
      <c r="H1061" t="s">
        <v>133</v>
      </c>
      <c r="I1061">
        <v>4</v>
      </c>
      <c r="K1061" t="s">
        <v>332</v>
      </c>
      <c r="L1061">
        <v>1.43</v>
      </c>
      <c r="M1061" t="b">
        <f t="shared" si="36"/>
        <v>1</v>
      </c>
    </row>
    <row r="1062" spans="2:13" x14ac:dyDescent="0.25">
      <c r="B1062" t="s">
        <v>133</v>
      </c>
      <c r="C1062" t="s">
        <v>533</v>
      </c>
      <c r="D1062" t="str">
        <f t="shared" si="37"/>
        <v>RestrainedBeamW14x90</v>
      </c>
      <c r="E1062">
        <v>68.7</v>
      </c>
      <c r="F1062">
        <v>1.31</v>
      </c>
      <c r="G1062">
        <v>5.73</v>
      </c>
      <c r="H1062" t="s">
        <v>133</v>
      </c>
      <c r="I1062">
        <v>4</v>
      </c>
      <c r="K1062" t="s">
        <v>334</v>
      </c>
      <c r="L1062">
        <v>1.31</v>
      </c>
      <c r="M1062" t="b">
        <f t="shared" si="36"/>
        <v>1</v>
      </c>
    </row>
    <row r="1063" spans="2:13" x14ac:dyDescent="0.25">
      <c r="B1063" t="s">
        <v>133</v>
      </c>
      <c r="C1063" t="s">
        <v>534</v>
      </c>
      <c r="D1063" t="str">
        <f t="shared" si="37"/>
        <v>RestrainedBeamW14x82</v>
      </c>
      <c r="E1063">
        <v>56.5</v>
      </c>
      <c r="F1063">
        <v>1.45</v>
      </c>
      <c r="G1063">
        <v>4.71</v>
      </c>
      <c r="H1063" t="s">
        <v>133</v>
      </c>
      <c r="I1063">
        <v>4</v>
      </c>
      <c r="K1063" t="s">
        <v>535</v>
      </c>
      <c r="L1063">
        <v>1.45</v>
      </c>
      <c r="M1063" t="b">
        <f t="shared" si="36"/>
        <v>1</v>
      </c>
    </row>
    <row r="1064" spans="2:13" x14ac:dyDescent="0.25">
      <c r="B1064" t="s">
        <v>133</v>
      </c>
      <c r="C1064" t="s">
        <v>536</v>
      </c>
      <c r="D1064" t="str">
        <f t="shared" si="37"/>
        <v>RestrainedBeamW14x74</v>
      </c>
      <c r="E1064">
        <v>56.2</v>
      </c>
      <c r="F1064">
        <v>1.32</v>
      </c>
      <c r="G1064">
        <v>4.68</v>
      </c>
      <c r="H1064" t="s">
        <v>133</v>
      </c>
      <c r="I1064">
        <v>4</v>
      </c>
      <c r="K1064" t="s">
        <v>537</v>
      </c>
      <c r="L1064">
        <v>1.32</v>
      </c>
      <c r="M1064" t="b">
        <f t="shared" si="36"/>
        <v>1</v>
      </c>
    </row>
    <row r="1065" spans="2:13" x14ac:dyDescent="0.25">
      <c r="B1065" t="s">
        <v>133</v>
      </c>
      <c r="C1065" t="s">
        <v>538</v>
      </c>
      <c r="D1065" t="str">
        <f t="shared" si="37"/>
        <v>RestrainedBeamW14x68</v>
      </c>
      <c r="E1065">
        <v>55.7</v>
      </c>
      <c r="F1065">
        <v>1.22</v>
      </c>
      <c r="G1065">
        <v>4.6399999999999997</v>
      </c>
      <c r="H1065" t="s">
        <v>133</v>
      </c>
      <c r="I1065">
        <v>4</v>
      </c>
      <c r="K1065" t="s">
        <v>401</v>
      </c>
      <c r="L1065">
        <v>1.22</v>
      </c>
      <c r="M1065" t="b">
        <f t="shared" si="36"/>
        <v>1</v>
      </c>
    </row>
    <row r="1066" spans="2:13" x14ac:dyDescent="0.25">
      <c r="B1066" t="s">
        <v>133</v>
      </c>
      <c r="C1066" t="s">
        <v>539</v>
      </c>
      <c r="D1066" t="str">
        <f t="shared" si="37"/>
        <v>RestrainedBeamW14x61</v>
      </c>
      <c r="E1066">
        <v>55.7</v>
      </c>
      <c r="F1066">
        <v>1.1000000000000001</v>
      </c>
      <c r="G1066">
        <v>4.6399999999999997</v>
      </c>
      <c r="H1066" t="s">
        <v>133</v>
      </c>
      <c r="I1066">
        <v>4</v>
      </c>
      <c r="K1066" t="s">
        <v>540</v>
      </c>
      <c r="L1066">
        <v>1.1000000000000001</v>
      </c>
      <c r="M1066" t="b">
        <f t="shared" si="36"/>
        <v>1</v>
      </c>
    </row>
    <row r="1067" spans="2:13" x14ac:dyDescent="0.25">
      <c r="B1067" t="s">
        <v>133</v>
      </c>
      <c r="C1067" t="s">
        <v>541</v>
      </c>
      <c r="D1067" t="str">
        <f t="shared" si="37"/>
        <v>RestrainedBeamW14x53</v>
      </c>
      <c r="E1067">
        <v>49.8</v>
      </c>
      <c r="F1067">
        <v>1.06</v>
      </c>
      <c r="G1067">
        <v>4.1500000000000004</v>
      </c>
      <c r="H1067" t="s">
        <v>133</v>
      </c>
      <c r="I1067">
        <v>4</v>
      </c>
      <c r="K1067" t="s">
        <v>542</v>
      </c>
      <c r="L1067">
        <v>1.06</v>
      </c>
      <c r="M1067" t="b">
        <f t="shared" si="36"/>
        <v>1</v>
      </c>
    </row>
    <row r="1068" spans="2:13" x14ac:dyDescent="0.25">
      <c r="B1068" t="s">
        <v>133</v>
      </c>
      <c r="C1068" t="s">
        <v>543</v>
      </c>
      <c r="D1068" t="str">
        <f t="shared" si="37"/>
        <v>RestrainedBeamW14x48</v>
      </c>
      <c r="E1068">
        <v>49.5</v>
      </c>
      <c r="F1068">
        <v>0.97</v>
      </c>
      <c r="G1068">
        <v>4.13</v>
      </c>
      <c r="H1068" t="s">
        <v>133</v>
      </c>
      <c r="I1068">
        <v>4</v>
      </c>
      <c r="K1068" t="s">
        <v>431</v>
      </c>
      <c r="L1068">
        <v>0.97</v>
      </c>
      <c r="M1068" t="b">
        <f t="shared" si="36"/>
        <v>1</v>
      </c>
    </row>
    <row r="1069" spans="2:13" x14ac:dyDescent="0.25">
      <c r="B1069" t="s">
        <v>133</v>
      </c>
      <c r="C1069" t="s">
        <v>544</v>
      </c>
      <c r="D1069" t="str">
        <f t="shared" si="37"/>
        <v>RestrainedBeamW14x43</v>
      </c>
      <c r="E1069">
        <v>49.2</v>
      </c>
      <c r="F1069">
        <v>0.874</v>
      </c>
      <c r="G1069">
        <v>4.0999999999999996</v>
      </c>
      <c r="H1069" t="s">
        <v>133</v>
      </c>
      <c r="I1069">
        <v>4</v>
      </c>
      <c r="K1069" t="s">
        <v>545</v>
      </c>
      <c r="L1069">
        <v>0.874</v>
      </c>
      <c r="M1069" t="b">
        <f t="shared" si="36"/>
        <v>1</v>
      </c>
    </row>
    <row r="1070" spans="2:13" x14ac:dyDescent="0.25">
      <c r="B1070" t="s">
        <v>133</v>
      </c>
      <c r="C1070" t="s">
        <v>546</v>
      </c>
      <c r="D1070" t="str">
        <f t="shared" si="37"/>
        <v>RestrainedBeamW14x38</v>
      </c>
      <c r="E1070">
        <v>47</v>
      </c>
      <c r="F1070">
        <v>0.80900000000000005</v>
      </c>
      <c r="G1070">
        <v>3.92</v>
      </c>
      <c r="H1070" t="s">
        <v>133</v>
      </c>
      <c r="I1070">
        <v>4</v>
      </c>
      <c r="K1070" t="s">
        <v>547</v>
      </c>
      <c r="L1070">
        <v>0.80900000000000005</v>
      </c>
      <c r="M1070" t="b">
        <f t="shared" ref="M1070:M1133" si="38">EXACT(F1070,L1070)</f>
        <v>1</v>
      </c>
    </row>
    <row r="1071" spans="2:13" x14ac:dyDescent="0.25">
      <c r="B1071" t="s">
        <v>133</v>
      </c>
      <c r="C1071" t="s">
        <v>548</v>
      </c>
      <c r="D1071" t="str">
        <f t="shared" ref="D1071:D1134" si="39">SUBSTITUTE(B1071&amp;C1071," ","")</f>
        <v>RestrainedBeamW14x34</v>
      </c>
      <c r="E1071">
        <v>46.9</v>
      </c>
      <c r="F1071">
        <v>0.72499999999999998</v>
      </c>
      <c r="G1071">
        <v>3.91</v>
      </c>
      <c r="H1071" t="s">
        <v>133</v>
      </c>
      <c r="I1071">
        <v>4</v>
      </c>
      <c r="K1071" t="s">
        <v>549</v>
      </c>
      <c r="L1071">
        <v>0.72499999999999998</v>
      </c>
      <c r="M1071" t="b">
        <f t="shared" si="38"/>
        <v>1</v>
      </c>
    </row>
    <row r="1072" spans="2:13" x14ac:dyDescent="0.25">
      <c r="B1072" t="s">
        <v>133</v>
      </c>
      <c r="C1072" t="s">
        <v>550</v>
      </c>
      <c r="D1072" t="str">
        <f t="shared" si="39"/>
        <v>RestrainedBeamW14x30</v>
      </c>
      <c r="E1072">
        <v>46.6</v>
      </c>
      <c r="F1072">
        <v>0.64400000000000002</v>
      </c>
      <c r="G1072">
        <v>3.88</v>
      </c>
      <c r="H1072" t="s">
        <v>133</v>
      </c>
      <c r="I1072">
        <v>4</v>
      </c>
      <c r="K1072" t="s">
        <v>551</v>
      </c>
      <c r="L1072">
        <v>0.64400000000000002</v>
      </c>
      <c r="M1072" t="b">
        <f t="shared" si="38"/>
        <v>1</v>
      </c>
    </row>
    <row r="1073" spans="2:13" x14ac:dyDescent="0.25">
      <c r="B1073" t="s">
        <v>133</v>
      </c>
      <c r="C1073" t="s">
        <v>552</v>
      </c>
      <c r="D1073" t="str">
        <f t="shared" si="39"/>
        <v>RestrainedBeamW14x26</v>
      </c>
      <c r="E1073">
        <v>41.4</v>
      </c>
      <c r="F1073">
        <v>0.628</v>
      </c>
      <c r="G1073">
        <v>3.45</v>
      </c>
      <c r="H1073" t="s">
        <v>133</v>
      </c>
      <c r="I1073">
        <v>4</v>
      </c>
      <c r="K1073" t="s">
        <v>553</v>
      </c>
      <c r="L1073">
        <v>0.628</v>
      </c>
      <c r="M1073" t="b">
        <f t="shared" si="38"/>
        <v>1</v>
      </c>
    </row>
    <row r="1074" spans="2:13" x14ac:dyDescent="0.25">
      <c r="B1074" t="s">
        <v>133</v>
      </c>
      <c r="C1074" t="s">
        <v>554</v>
      </c>
      <c r="D1074" t="str">
        <f t="shared" si="39"/>
        <v>RestrainedBeamW14x22</v>
      </c>
      <c r="E1074">
        <v>41.2</v>
      </c>
      <c r="F1074">
        <v>0.53400000000000003</v>
      </c>
      <c r="G1074">
        <v>3.43</v>
      </c>
      <c r="H1074" t="s">
        <v>133</v>
      </c>
      <c r="I1074">
        <v>4</v>
      </c>
      <c r="K1074" t="s">
        <v>555</v>
      </c>
      <c r="L1074">
        <v>0.53400000000000003</v>
      </c>
      <c r="M1074" t="b">
        <f t="shared" si="38"/>
        <v>1</v>
      </c>
    </row>
    <row r="1075" spans="2:13" x14ac:dyDescent="0.25">
      <c r="B1075" t="s">
        <v>133</v>
      </c>
      <c r="C1075" t="s">
        <v>556</v>
      </c>
      <c r="D1075" t="str">
        <f t="shared" si="39"/>
        <v>RestrainedBeamW12x336</v>
      </c>
      <c r="E1075">
        <v>69.3</v>
      </c>
      <c r="F1075">
        <v>4.8499999999999996</v>
      </c>
      <c r="G1075">
        <v>5.78</v>
      </c>
      <c r="H1075" t="s">
        <v>133</v>
      </c>
      <c r="I1075">
        <v>4</v>
      </c>
      <c r="K1075" t="s">
        <v>557</v>
      </c>
      <c r="L1075">
        <v>4.8499999999999996</v>
      </c>
      <c r="M1075" t="b">
        <f t="shared" si="38"/>
        <v>1</v>
      </c>
    </row>
    <row r="1076" spans="2:13" x14ac:dyDescent="0.25">
      <c r="B1076" t="s">
        <v>133</v>
      </c>
      <c r="C1076" t="s">
        <v>558</v>
      </c>
      <c r="D1076" t="str">
        <f t="shared" si="39"/>
        <v>RestrainedBeamW12x305</v>
      </c>
      <c r="E1076">
        <v>67.900000000000006</v>
      </c>
      <c r="F1076">
        <v>4.49</v>
      </c>
      <c r="G1076">
        <v>5.66</v>
      </c>
      <c r="H1076" t="s">
        <v>133</v>
      </c>
      <c r="I1076">
        <v>4</v>
      </c>
      <c r="K1076" t="s">
        <v>559</v>
      </c>
      <c r="L1076">
        <v>4.49</v>
      </c>
      <c r="M1076" t="b">
        <f t="shared" si="38"/>
        <v>1</v>
      </c>
    </row>
    <row r="1077" spans="2:13" x14ac:dyDescent="0.25">
      <c r="B1077" t="s">
        <v>133</v>
      </c>
      <c r="C1077" t="s">
        <v>560</v>
      </c>
      <c r="D1077" t="str">
        <f t="shared" si="39"/>
        <v>RestrainedBeamW12x279</v>
      </c>
      <c r="E1077">
        <v>66.599999999999994</v>
      </c>
      <c r="F1077">
        <v>4.1900000000000004</v>
      </c>
      <c r="G1077">
        <v>5.55</v>
      </c>
      <c r="H1077" t="s">
        <v>133</v>
      </c>
      <c r="I1077">
        <v>4</v>
      </c>
      <c r="K1077" t="s">
        <v>374</v>
      </c>
      <c r="L1077">
        <v>4.1900000000000004</v>
      </c>
      <c r="M1077" t="b">
        <f t="shared" si="38"/>
        <v>1</v>
      </c>
    </row>
    <row r="1078" spans="2:13" x14ac:dyDescent="0.25">
      <c r="B1078" t="s">
        <v>133</v>
      </c>
      <c r="C1078" t="s">
        <v>561</v>
      </c>
      <c r="D1078" t="str">
        <f t="shared" si="39"/>
        <v>RestrainedBeamW12x252</v>
      </c>
      <c r="E1078">
        <v>65.7</v>
      </c>
      <c r="F1078">
        <v>3.84</v>
      </c>
      <c r="G1078">
        <v>5.48</v>
      </c>
      <c r="H1078" t="s">
        <v>133</v>
      </c>
      <c r="I1078">
        <v>4</v>
      </c>
      <c r="K1078" t="s">
        <v>562</v>
      </c>
      <c r="L1078">
        <v>3.84</v>
      </c>
      <c r="M1078" t="b">
        <f t="shared" si="38"/>
        <v>1</v>
      </c>
    </row>
    <row r="1079" spans="2:13" x14ac:dyDescent="0.25">
      <c r="B1079" t="s">
        <v>133</v>
      </c>
      <c r="C1079" t="s">
        <v>563</v>
      </c>
      <c r="D1079" t="str">
        <f t="shared" si="39"/>
        <v>RestrainedBeamW12x230</v>
      </c>
      <c r="E1079">
        <v>64.7</v>
      </c>
      <c r="F1079">
        <v>3.55</v>
      </c>
      <c r="G1079">
        <v>5.39</v>
      </c>
      <c r="H1079" t="s">
        <v>133</v>
      </c>
      <c r="I1079">
        <v>4</v>
      </c>
      <c r="K1079" t="s">
        <v>193</v>
      </c>
      <c r="L1079">
        <v>3.55</v>
      </c>
      <c r="M1079" t="b">
        <f t="shared" si="38"/>
        <v>1</v>
      </c>
    </row>
    <row r="1080" spans="2:13" x14ac:dyDescent="0.25">
      <c r="B1080" t="s">
        <v>133</v>
      </c>
      <c r="C1080" t="s">
        <v>564</v>
      </c>
      <c r="D1080" t="str">
        <f t="shared" si="39"/>
        <v>RestrainedBeamW12x210</v>
      </c>
      <c r="E1080">
        <v>64.2</v>
      </c>
      <c r="F1080">
        <v>3.27</v>
      </c>
      <c r="G1080">
        <v>5.35</v>
      </c>
      <c r="H1080" t="s">
        <v>133</v>
      </c>
      <c r="I1080">
        <v>4</v>
      </c>
      <c r="K1080" t="s">
        <v>266</v>
      </c>
      <c r="L1080">
        <v>3.27</v>
      </c>
      <c r="M1080" t="b">
        <f t="shared" si="38"/>
        <v>1</v>
      </c>
    </row>
    <row r="1081" spans="2:13" x14ac:dyDescent="0.25">
      <c r="B1081" t="s">
        <v>133</v>
      </c>
      <c r="C1081" t="s">
        <v>565</v>
      </c>
      <c r="D1081" t="str">
        <f t="shared" si="39"/>
        <v>RestrainedBeamW12x190</v>
      </c>
      <c r="E1081">
        <v>63.4</v>
      </c>
      <c r="F1081">
        <v>3</v>
      </c>
      <c r="G1081">
        <v>5.28</v>
      </c>
      <c r="H1081" t="s">
        <v>133</v>
      </c>
      <c r="I1081">
        <v>4</v>
      </c>
      <c r="K1081" t="s">
        <v>566</v>
      </c>
      <c r="L1081">
        <v>3</v>
      </c>
      <c r="M1081" t="b">
        <f t="shared" si="38"/>
        <v>1</v>
      </c>
    </row>
    <row r="1082" spans="2:13" x14ac:dyDescent="0.25">
      <c r="B1082" t="s">
        <v>133</v>
      </c>
      <c r="C1082" t="s">
        <v>567</v>
      </c>
      <c r="D1082" t="str">
        <f t="shared" si="39"/>
        <v>RestrainedBeamW12x170</v>
      </c>
      <c r="E1082">
        <v>62.6</v>
      </c>
      <c r="F1082">
        <v>2.72</v>
      </c>
      <c r="G1082">
        <v>5.22</v>
      </c>
      <c r="H1082" t="s">
        <v>133</v>
      </c>
      <c r="I1082">
        <v>4</v>
      </c>
      <c r="K1082" t="s">
        <v>272</v>
      </c>
      <c r="L1082">
        <v>2.72</v>
      </c>
      <c r="M1082" t="b">
        <f t="shared" si="38"/>
        <v>1</v>
      </c>
    </row>
    <row r="1083" spans="2:13" x14ac:dyDescent="0.25">
      <c r="B1083" t="s">
        <v>133</v>
      </c>
      <c r="C1083" t="s">
        <v>568</v>
      </c>
      <c r="D1083" t="str">
        <f t="shared" si="39"/>
        <v>RestrainedBeamW12x152</v>
      </c>
      <c r="E1083">
        <v>62.1</v>
      </c>
      <c r="F1083">
        <v>2.4500000000000002</v>
      </c>
      <c r="G1083">
        <v>5.18</v>
      </c>
      <c r="H1083" t="s">
        <v>133</v>
      </c>
      <c r="I1083">
        <v>4</v>
      </c>
      <c r="K1083" t="s">
        <v>298</v>
      </c>
      <c r="L1083">
        <v>2.4500000000000002</v>
      </c>
      <c r="M1083" t="b">
        <f t="shared" si="38"/>
        <v>1</v>
      </c>
    </row>
    <row r="1084" spans="2:13" x14ac:dyDescent="0.25">
      <c r="B1084" t="s">
        <v>133</v>
      </c>
      <c r="C1084" t="s">
        <v>569</v>
      </c>
      <c r="D1084" t="str">
        <f t="shared" si="39"/>
        <v>RestrainedBeamW12x136</v>
      </c>
      <c r="E1084">
        <v>60.9</v>
      </c>
      <c r="F1084">
        <v>2.23</v>
      </c>
      <c r="G1084">
        <v>5.08</v>
      </c>
      <c r="H1084" t="s">
        <v>133</v>
      </c>
      <c r="I1084">
        <v>4</v>
      </c>
      <c r="K1084" t="s">
        <v>570</v>
      </c>
      <c r="L1084">
        <v>2.23</v>
      </c>
      <c r="M1084" t="b">
        <f t="shared" si="38"/>
        <v>1</v>
      </c>
    </row>
    <row r="1085" spans="2:13" x14ac:dyDescent="0.25">
      <c r="B1085" t="s">
        <v>133</v>
      </c>
      <c r="C1085" t="s">
        <v>571</v>
      </c>
      <c r="D1085" t="str">
        <f t="shared" si="39"/>
        <v>RestrainedBeamW12x120</v>
      </c>
      <c r="E1085">
        <v>60.4</v>
      </c>
      <c r="F1085">
        <v>1.99</v>
      </c>
      <c r="G1085">
        <v>5.03</v>
      </c>
      <c r="H1085" t="s">
        <v>133</v>
      </c>
      <c r="I1085">
        <v>4</v>
      </c>
      <c r="K1085" t="s">
        <v>529</v>
      </c>
      <c r="L1085">
        <v>1.99</v>
      </c>
      <c r="M1085" t="b">
        <f t="shared" si="38"/>
        <v>1</v>
      </c>
    </row>
    <row r="1086" spans="2:13" x14ac:dyDescent="0.25">
      <c r="B1086" t="s">
        <v>133</v>
      </c>
      <c r="C1086" t="s">
        <v>572</v>
      </c>
      <c r="D1086" t="str">
        <f t="shared" si="39"/>
        <v>RestrainedBeamW12x106</v>
      </c>
      <c r="E1086">
        <v>59.9</v>
      </c>
      <c r="F1086">
        <v>1.77</v>
      </c>
      <c r="G1086">
        <v>4.99</v>
      </c>
      <c r="H1086" t="s">
        <v>133</v>
      </c>
      <c r="I1086">
        <v>4</v>
      </c>
      <c r="K1086" t="s">
        <v>448</v>
      </c>
      <c r="L1086">
        <v>1.77</v>
      </c>
      <c r="M1086" t="b">
        <f t="shared" si="38"/>
        <v>1</v>
      </c>
    </row>
    <row r="1087" spans="2:13" x14ac:dyDescent="0.25">
      <c r="B1087" t="s">
        <v>133</v>
      </c>
      <c r="C1087" t="s">
        <v>573</v>
      </c>
      <c r="D1087" t="str">
        <f t="shared" si="39"/>
        <v>RestrainedBeamW12x96</v>
      </c>
      <c r="E1087">
        <v>59.7</v>
      </c>
      <c r="F1087">
        <v>1.61</v>
      </c>
      <c r="G1087">
        <v>4.9800000000000004</v>
      </c>
      <c r="H1087" t="s">
        <v>133</v>
      </c>
      <c r="I1087">
        <v>4</v>
      </c>
      <c r="K1087" t="s">
        <v>574</v>
      </c>
      <c r="L1087">
        <v>1.61</v>
      </c>
      <c r="M1087" t="b">
        <f t="shared" si="38"/>
        <v>1</v>
      </c>
    </row>
    <row r="1088" spans="2:13" x14ac:dyDescent="0.25">
      <c r="B1088" t="s">
        <v>133</v>
      </c>
      <c r="C1088" t="s">
        <v>575</v>
      </c>
      <c r="D1088" t="str">
        <f t="shared" si="39"/>
        <v>RestrainedBeamW12x87</v>
      </c>
      <c r="E1088">
        <v>59.1</v>
      </c>
      <c r="F1088">
        <v>1.47</v>
      </c>
      <c r="G1088">
        <v>4.93</v>
      </c>
      <c r="H1088" t="s">
        <v>133</v>
      </c>
      <c r="I1088">
        <v>4</v>
      </c>
      <c r="K1088" t="s">
        <v>576</v>
      </c>
      <c r="L1088">
        <v>1.47</v>
      </c>
      <c r="M1088" t="b">
        <f t="shared" si="38"/>
        <v>1</v>
      </c>
    </row>
    <row r="1089" spans="2:13" x14ac:dyDescent="0.25">
      <c r="B1089" t="s">
        <v>133</v>
      </c>
      <c r="C1089" t="s">
        <v>577</v>
      </c>
      <c r="D1089" t="str">
        <f t="shared" si="39"/>
        <v>RestrainedBeamW12x79</v>
      </c>
      <c r="E1089">
        <v>58.8</v>
      </c>
      <c r="F1089">
        <v>1.34</v>
      </c>
      <c r="G1089">
        <v>4.9000000000000004</v>
      </c>
      <c r="H1089" t="s">
        <v>133</v>
      </c>
      <c r="I1089">
        <v>4</v>
      </c>
      <c r="K1089" t="s">
        <v>578</v>
      </c>
      <c r="L1089">
        <v>1.34</v>
      </c>
      <c r="M1089" t="b">
        <f t="shared" si="38"/>
        <v>1</v>
      </c>
    </row>
    <row r="1090" spans="2:13" x14ac:dyDescent="0.25">
      <c r="B1090" t="s">
        <v>133</v>
      </c>
      <c r="C1090" t="s">
        <v>579</v>
      </c>
      <c r="D1090" t="str">
        <f t="shared" si="39"/>
        <v>RestrainedBeamW12x72</v>
      </c>
      <c r="E1090">
        <v>58.3</v>
      </c>
      <c r="F1090">
        <v>1.23</v>
      </c>
      <c r="G1090">
        <v>4.8600000000000003</v>
      </c>
      <c r="H1090" t="s">
        <v>133</v>
      </c>
      <c r="I1090">
        <v>4</v>
      </c>
      <c r="K1090" t="s">
        <v>580</v>
      </c>
      <c r="L1090">
        <v>1.23</v>
      </c>
      <c r="M1090" t="b">
        <f t="shared" si="38"/>
        <v>1</v>
      </c>
    </row>
    <row r="1091" spans="2:13" x14ac:dyDescent="0.25">
      <c r="B1091" t="s">
        <v>133</v>
      </c>
      <c r="C1091" t="s">
        <v>581</v>
      </c>
      <c r="D1091" t="str">
        <f t="shared" si="39"/>
        <v>RestrainedBeamW12x65</v>
      </c>
      <c r="E1091">
        <v>58.3</v>
      </c>
      <c r="F1091">
        <v>1.1100000000000001</v>
      </c>
      <c r="G1091">
        <v>4.8600000000000003</v>
      </c>
      <c r="H1091" t="s">
        <v>133</v>
      </c>
      <c r="I1091">
        <v>4</v>
      </c>
      <c r="K1091" t="s">
        <v>457</v>
      </c>
      <c r="L1091">
        <v>1.1100000000000001</v>
      </c>
      <c r="M1091" t="b">
        <f t="shared" si="38"/>
        <v>1</v>
      </c>
    </row>
    <row r="1092" spans="2:13" x14ac:dyDescent="0.25">
      <c r="B1092" t="s">
        <v>133</v>
      </c>
      <c r="C1092" t="s">
        <v>582</v>
      </c>
      <c r="D1092" t="str">
        <f t="shared" si="39"/>
        <v>RestrainedBeamW12x58</v>
      </c>
      <c r="E1092">
        <v>52.7</v>
      </c>
      <c r="F1092">
        <v>1.1000000000000001</v>
      </c>
      <c r="G1092">
        <v>4.3899999999999997</v>
      </c>
      <c r="H1092" t="s">
        <v>133</v>
      </c>
      <c r="I1092">
        <v>4</v>
      </c>
      <c r="K1092" t="s">
        <v>583</v>
      </c>
      <c r="L1092">
        <v>1.1000000000000001</v>
      </c>
      <c r="M1092" t="b">
        <f t="shared" si="38"/>
        <v>1</v>
      </c>
    </row>
    <row r="1093" spans="2:13" x14ac:dyDescent="0.25">
      <c r="B1093" t="s">
        <v>133</v>
      </c>
      <c r="C1093" t="s">
        <v>584</v>
      </c>
      <c r="D1093" t="str">
        <f t="shared" si="39"/>
        <v>RestrainedBeamW12x53</v>
      </c>
      <c r="E1093">
        <v>52</v>
      </c>
      <c r="F1093">
        <v>1.02</v>
      </c>
      <c r="G1093">
        <v>4.33</v>
      </c>
      <c r="H1093" t="s">
        <v>133</v>
      </c>
      <c r="I1093">
        <v>4</v>
      </c>
      <c r="K1093" t="s">
        <v>585</v>
      </c>
      <c r="L1093">
        <v>1.02</v>
      </c>
      <c r="M1093" t="b">
        <f t="shared" si="38"/>
        <v>1</v>
      </c>
    </row>
    <row r="1094" spans="2:13" x14ac:dyDescent="0.25">
      <c r="B1094" t="s">
        <v>133</v>
      </c>
      <c r="C1094" t="s">
        <v>586</v>
      </c>
      <c r="D1094" t="str">
        <f t="shared" si="39"/>
        <v>RestrainedBeamW12x50</v>
      </c>
      <c r="E1094">
        <v>47</v>
      </c>
      <c r="F1094">
        <v>1.06</v>
      </c>
      <c r="G1094">
        <v>3.92</v>
      </c>
      <c r="H1094" t="s">
        <v>133</v>
      </c>
      <c r="I1094">
        <v>4</v>
      </c>
      <c r="K1094" t="s">
        <v>587</v>
      </c>
      <c r="L1094">
        <v>1.06</v>
      </c>
      <c r="M1094" t="b">
        <f t="shared" si="38"/>
        <v>1</v>
      </c>
    </row>
    <row r="1095" spans="2:13" x14ac:dyDescent="0.25">
      <c r="B1095" t="s">
        <v>133</v>
      </c>
      <c r="C1095" t="s">
        <v>588</v>
      </c>
      <c r="D1095" t="str">
        <f t="shared" si="39"/>
        <v>RestrainedBeamW12x45</v>
      </c>
      <c r="E1095">
        <v>46.2</v>
      </c>
      <c r="F1095">
        <v>0.97399999999999998</v>
      </c>
      <c r="G1095">
        <v>3.85</v>
      </c>
      <c r="H1095" t="s">
        <v>133</v>
      </c>
      <c r="I1095">
        <v>4</v>
      </c>
      <c r="K1095" t="s">
        <v>480</v>
      </c>
      <c r="L1095">
        <v>0.97399999999999998</v>
      </c>
      <c r="M1095" t="b">
        <f t="shared" si="38"/>
        <v>1</v>
      </c>
    </row>
    <row r="1096" spans="2:13" x14ac:dyDescent="0.25">
      <c r="B1096" t="s">
        <v>133</v>
      </c>
      <c r="C1096" t="s">
        <v>589</v>
      </c>
      <c r="D1096" t="str">
        <f t="shared" si="39"/>
        <v>RestrainedBeamW12x40</v>
      </c>
      <c r="E1096">
        <v>46.5</v>
      </c>
      <c r="F1096">
        <v>0.86</v>
      </c>
      <c r="G1096">
        <v>3.88</v>
      </c>
      <c r="H1096" t="s">
        <v>133</v>
      </c>
      <c r="I1096">
        <v>4</v>
      </c>
      <c r="K1096" t="s">
        <v>465</v>
      </c>
      <c r="L1096">
        <v>0.86</v>
      </c>
      <c r="M1096" t="b">
        <f t="shared" si="38"/>
        <v>1</v>
      </c>
    </row>
    <row r="1097" spans="2:13" x14ac:dyDescent="0.25">
      <c r="B1097" t="s">
        <v>133</v>
      </c>
      <c r="C1097" t="s">
        <v>590</v>
      </c>
      <c r="D1097" t="str">
        <f t="shared" si="39"/>
        <v>RestrainedBeamW12x35</v>
      </c>
      <c r="E1097">
        <v>43.2</v>
      </c>
      <c r="F1097">
        <v>0.81</v>
      </c>
      <c r="G1097">
        <v>3.6</v>
      </c>
      <c r="H1097" t="s">
        <v>133</v>
      </c>
      <c r="I1097">
        <v>4</v>
      </c>
      <c r="K1097" t="s">
        <v>591</v>
      </c>
      <c r="L1097">
        <v>0.81</v>
      </c>
      <c r="M1097" t="b">
        <f t="shared" si="38"/>
        <v>1</v>
      </c>
    </row>
    <row r="1098" spans="2:13" x14ac:dyDescent="0.25">
      <c r="B1098" t="s">
        <v>133</v>
      </c>
      <c r="C1098" t="s">
        <v>592</v>
      </c>
      <c r="D1098" t="str">
        <f t="shared" si="39"/>
        <v>RestrainedBeamW12x30</v>
      </c>
      <c r="E1098">
        <v>42.9</v>
      </c>
      <c r="F1098">
        <v>0.69899999999999995</v>
      </c>
      <c r="G1098">
        <v>3.58</v>
      </c>
      <c r="H1098" t="s">
        <v>133</v>
      </c>
      <c r="I1098">
        <v>4</v>
      </c>
      <c r="K1098" t="s">
        <v>551</v>
      </c>
      <c r="L1098">
        <v>0.69899999999999995</v>
      </c>
      <c r="M1098" t="b">
        <f t="shared" si="38"/>
        <v>1</v>
      </c>
    </row>
    <row r="1099" spans="2:13" x14ac:dyDescent="0.25">
      <c r="B1099" t="s">
        <v>133</v>
      </c>
      <c r="C1099" t="s">
        <v>593</v>
      </c>
      <c r="D1099" t="str">
        <f t="shared" si="39"/>
        <v>RestrainedBeamW12x26</v>
      </c>
      <c r="E1099">
        <v>42.5</v>
      </c>
      <c r="F1099">
        <v>0.61199999999999999</v>
      </c>
      <c r="G1099">
        <v>3.54</v>
      </c>
      <c r="H1099" t="s">
        <v>133</v>
      </c>
      <c r="I1099">
        <v>4</v>
      </c>
      <c r="K1099" t="s">
        <v>487</v>
      </c>
      <c r="L1099">
        <v>0.61199999999999999</v>
      </c>
      <c r="M1099" t="b">
        <f t="shared" si="38"/>
        <v>1</v>
      </c>
    </row>
    <row r="1100" spans="2:13" x14ac:dyDescent="0.25">
      <c r="B1100" t="s">
        <v>133</v>
      </c>
      <c r="C1100" t="s">
        <v>594</v>
      </c>
      <c r="D1100" t="str">
        <f t="shared" si="39"/>
        <v>RestrainedBeamW12x22</v>
      </c>
      <c r="E1100">
        <v>35.299999999999997</v>
      </c>
      <c r="F1100">
        <v>0.623</v>
      </c>
      <c r="G1100">
        <v>2.94</v>
      </c>
      <c r="H1100" t="s">
        <v>133</v>
      </c>
      <c r="I1100">
        <v>4</v>
      </c>
      <c r="K1100" t="s">
        <v>595</v>
      </c>
      <c r="L1100">
        <v>0.623</v>
      </c>
      <c r="M1100" t="b">
        <f t="shared" si="38"/>
        <v>1</v>
      </c>
    </row>
    <row r="1101" spans="2:13" x14ac:dyDescent="0.25">
      <c r="B1101" t="s">
        <v>133</v>
      </c>
      <c r="C1101" t="s">
        <v>596</v>
      </c>
      <c r="D1101" t="str">
        <f t="shared" si="39"/>
        <v>RestrainedBeamW12x19</v>
      </c>
      <c r="E1101">
        <v>35.200000000000003</v>
      </c>
      <c r="F1101">
        <v>0.54</v>
      </c>
      <c r="G1101">
        <v>2.93</v>
      </c>
      <c r="H1101" t="s">
        <v>133</v>
      </c>
      <c r="I1101">
        <v>4</v>
      </c>
      <c r="K1101" t="s">
        <v>597</v>
      </c>
      <c r="L1101">
        <v>0.54</v>
      </c>
      <c r="M1101" t="b">
        <f t="shared" si="38"/>
        <v>1</v>
      </c>
    </row>
    <row r="1102" spans="2:13" x14ac:dyDescent="0.25">
      <c r="B1102" t="s">
        <v>133</v>
      </c>
      <c r="C1102" t="s">
        <v>598</v>
      </c>
      <c r="D1102" t="str">
        <f t="shared" si="39"/>
        <v>RestrainedBeamW12x16</v>
      </c>
      <c r="E1102">
        <v>35</v>
      </c>
      <c r="F1102">
        <v>0.45700000000000002</v>
      </c>
      <c r="G1102">
        <v>2.92</v>
      </c>
      <c r="H1102" t="s">
        <v>133</v>
      </c>
      <c r="I1102">
        <v>4</v>
      </c>
      <c r="K1102" t="s">
        <v>599</v>
      </c>
      <c r="L1102">
        <v>0.45700000000000002</v>
      </c>
      <c r="M1102" t="b">
        <f t="shared" si="38"/>
        <v>1</v>
      </c>
    </row>
    <row r="1103" spans="2:13" x14ac:dyDescent="0.25">
      <c r="B1103" t="s">
        <v>133</v>
      </c>
      <c r="C1103" t="s">
        <v>600</v>
      </c>
      <c r="D1103" t="str">
        <f t="shared" si="39"/>
        <v>RestrainedBeamW12x14</v>
      </c>
      <c r="E1103">
        <v>34.6</v>
      </c>
      <c r="F1103">
        <v>0.40500000000000003</v>
      </c>
      <c r="G1103">
        <v>2.88</v>
      </c>
      <c r="H1103" t="s">
        <v>133</v>
      </c>
      <c r="I1103">
        <v>4</v>
      </c>
      <c r="K1103" t="s">
        <v>601</v>
      </c>
      <c r="L1103">
        <v>0.40500000000000003</v>
      </c>
      <c r="M1103" t="b">
        <f t="shared" si="38"/>
        <v>1</v>
      </c>
    </row>
    <row r="1104" spans="2:13" x14ac:dyDescent="0.25">
      <c r="B1104" t="s">
        <v>133</v>
      </c>
      <c r="C1104" t="s">
        <v>602</v>
      </c>
      <c r="D1104" t="str">
        <f t="shared" si="39"/>
        <v>RestrainedBeamW10x112</v>
      </c>
      <c r="E1104">
        <v>51.5</v>
      </c>
      <c r="F1104">
        <v>2.17</v>
      </c>
      <c r="G1104">
        <v>4.29</v>
      </c>
      <c r="H1104" t="s">
        <v>133</v>
      </c>
      <c r="I1104">
        <v>4</v>
      </c>
      <c r="K1104" t="s">
        <v>603</v>
      </c>
      <c r="L1104">
        <v>2.17</v>
      </c>
      <c r="M1104" t="b">
        <f t="shared" si="38"/>
        <v>1</v>
      </c>
    </row>
    <row r="1105" spans="2:13" x14ac:dyDescent="0.25">
      <c r="B1105" t="s">
        <v>133</v>
      </c>
      <c r="C1105" t="s">
        <v>604</v>
      </c>
      <c r="D1105" t="str">
        <f t="shared" si="39"/>
        <v>RestrainedBeamW10x100</v>
      </c>
      <c r="E1105">
        <v>50.7</v>
      </c>
      <c r="F1105">
        <v>1.97</v>
      </c>
      <c r="G1105">
        <v>4.2300000000000004</v>
      </c>
      <c r="H1105" t="s">
        <v>133</v>
      </c>
      <c r="I1105">
        <v>4</v>
      </c>
      <c r="K1105" t="s">
        <v>605</v>
      </c>
      <c r="L1105">
        <v>1.97</v>
      </c>
      <c r="M1105" t="b">
        <f t="shared" si="38"/>
        <v>1</v>
      </c>
    </row>
    <row r="1106" spans="2:13" x14ac:dyDescent="0.25">
      <c r="B1106" t="s">
        <v>133</v>
      </c>
      <c r="C1106" t="s">
        <v>606</v>
      </c>
      <c r="D1106" t="str">
        <f t="shared" si="39"/>
        <v>RestrainedBeamW10x88</v>
      </c>
      <c r="E1106">
        <v>50.5</v>
      </c>
      <c r="F1106">
        <v>1.74</v>
      </c>
      <c r="G1106">
        <v>4.21</v>
      </c>
      <c r="H1106" t="s">
        <v>133</v>
      </c>
      <c r="I1106">
        <v>4</v>
      </c>
      <c r="K1106" t="s">
        <v>607</v>
      </c>
      <c r="L1106">
        <v>1.74</v>
      </c>
      <c r="M1106" t="b">
        <f t="shared" si="38"/>
        <v>1</v>
      </c>
    </row>
    <row r="1107" spans="2:13" x14ac:dyDescent="0.25">
      <c r="B1107" t="s">
        <v>133</v>
      </c>
      <c r="C1107" t="s">
        <v>608</v>
      </c>
      <c r="D1107" t="str">
        <f t="shared" si="39"/>
        <v>RestrainedBeamW10x77</v>
      </c>
      <c r="E1107">
        <v>49.9</v>
      </c>
      <c r="F1107">
        <v>1.54</v>
      </c>
      <c r="G1107">
        <v>4.16</v>
      </c>
      <c r="H1107" t="s">
        <v>133</v>
      </c>
      <c r="I1107">
        <v>4</v>
      </c>
      <c r="K1107" t="s">
        <v>473</v>
      </c>
      <c r="L1107">
        <v>1.54</v>
      </c>
      <c r="M1107" t="b">
        <f t="shared" si="38"/>
        <v>1</v>
      </c>
    </row>
    <row r="1108" spans="2:13" x14ac:dyDescent="0.25">
      <c r="B1108" t="s">
        <v>133</v>
      </c>
      <c r="C1108" t="s">
        <v>609</v>
      </c>
      <c r="D1108" t="str">
        <f t="shared" si="39"/>
        <v>RestrainedBeamW10x68</v>
      </c>
      <c r="E1108">
        <v>49.1</v>
      </c>
      <c r="F1108">
        <v>1.38</v>
      </c>
      <c r="G1108">
        <v>4.09</v>
      </c>
      <c r="H1108" t="s">
        <v>133</v>
      </c>
      <c r="I1108">
        <v>4</v>
      </c>
      <c r="K1108" t="s">
        <v>401</v>
      </c>
      <c r="L1108">
        <v>1.38</v>
      </c>
      <c r="M1108" t="b">
        <f t="shared" si="38"/>
        <v>1</v>
      </c>
    </row>
    <row r="1109" spans="2:13" x14ac:dyDescent="0.25">
      <c r="B1109" t="s">
        <v>133</v>
      </c>
      <c r="C1109" t="s">
        <v>610</v>
      </c>
      <c r="D1109" t="str">
        <f t="shared" si="39"/>
        <v>RestrainedBeamW10x60</v>
      </c>
      <c r="E1109">
        <v>49.1</v>
      </c>
      <c r="F1109">
        <v>1.22</v>
      </c>
      <c r="G1109">
        <v>4.09</v>
      </c>
      <c r="H1109" t="s">
        <v>133</v>
      </c>
      <c r="I1109">
        <v>4</v>
      </c>
      <c r="K1109" t="s">
        <v>459</v>
      </c>
      <c r="L1109">
        <v>1.22</v>
      </c>
      <c r="M1109" t="b">
        <f t="shared" si="38"/>
        <v>1</v>
      </c>
    </row>
    <row r="1110" spans="2:13" x14ac:dyDescent="0.25">
      <c r="B1110" t="s">
        <v>133</v>
      </c>
      <c r="C1110" t="s">
        <v>611</v>
      </c>
      <c r="D1110" t="str">
        <f t="shared" si="39"/>
        <v>RestrainedBeamW10x54</v>
      </c>
      <c r="E1110">
        <v>48.6</v>
      </c>
      <c r="F1110">
        <v>1.1100000000000001</v>
      </c>
      <c r="G1110">
        <v>4.05</v>
      </c>
      <c r="H1110" t="s">
        <v>133</v>
      </c>
      <c r="I1110">
        <v>4</v>
      </c>
      <c r="K1110" t="s">
        <v>612</v>
      </c>
      <c r="L1110">
        <v>1.1100000000000001</v>
      </c>
      <c r="M1110" t="b">
        <f t="shared" si="38"/>
        <v>1</v>
      </c>
    </row>
    <row r="1111" spans="2:13" x14ac:dyDescent="0.25">
      <c r="B1111" t="s">
        <v>133</v>
      </c>
      <c r="C1111" t="s">
        <v>613</v>
      </c>
      <c r="D1111" t="str">
        <f t="shared" si="39"/>
        <v>RestrainedBeamW10x49</v>
      </c>
      <c r="E1111">
        <v>48.3</v>
      </c>
      <c r="F1111">
        <v>1.01</v>
      </c>
      <c r="G1111">
        <v>4.03</v>
      </c>
      <c r="H1111" t="s">
        <v>133</v>
      </c>
      <c r="I1111">
        <v>4</v>
      </c>
      <c r="K1111" t="s">
        <v>614</v>
      </c>
      <c r="L1111">
        <v>1.01</v>
      </c>
      <c r="M1111" t="b">
        <f t="shared" si="38"/>
        <v>1</v>
      </c>
    </row>
    <row r="1112" spans="2:13" x14ac:dyDescent="0.25">
      <c r="B1112" t="s">
        <v>133</v>
      </c>
      <c r="C1112" t="s">
        <v>615</v>
      </c>
      <c r="D1112" t="str">
        <f t="shared" si="39"/>
        <v>RestrainedBeamW10x45</v>
      </c>
      <c r="E1112">
        <v>42.6</v>
      </c>
      <c r="F1112">
        <v>1.06</v>
      </c>
      <c r="G1112">
        <v>3.55</v>
      </c>
      <c r="H1112" t="s">
        <v>133</v>
      </c>
      <c r="I1112">
        <v>4</v>
      </c>
      <c r="K1112" t="s">
        <v>616</v>
      </c>
      <c r="L1112">
        <v>1.06</v>
      </c>
      <c r="M1112" t="b">
        <f t="shared" si="38"/>
        <v>1</v>
      </c>
    </row>
    <row r="1113" spans="2:13" x14ac:dyDescent="0.25">
      <c r="B1113" t="s">
        <v>133</v>
      </c>
      <c r="C1113" t="s">
        <v>617</v>
      </c>
      <c r="D1113" t="str">
        <f t="shared" si="39"/>
        <v>RestrainedBeamW10x39</v>
      </c>
      <c r="E1113">
        <v>42</v>
      </c>
      <c r="F1113">
        <v>0.92900000000000005</v>
      </c>
      <c r="G1113">
        <v>3.5</v>
      </c>
      <c r="H1113" t="s">
        <v>133</v>
      </c>
      <c r="I1113">
        <v>4</v>
      </c>
      <c r="K1113" t="s">
        <v>618</v>
      </c>
      <c r="L1113">
        <v>0.92900000000000005</v>
      </c>
      <c r="M1113" t="b">
        <f t="shared" si="38"/>
        <v>1</v>
      </c>
    </row>
    <row r="1114" spans="2:13" x14ac:dyDescent="0.25">
      <c r="B1114" t="s">
        <v>133</v>
      </c>
      <c r="C1114" t="s">
        <v>619</v>
      </c>
      <c r="D1114" t="str">
        <f t="shared" si="39"/>
        <v>RestrainedBeamW10x33</v>
      </c>
      <c r="E1114">
        <v>42</v>
      </c>
      <c r="F1114">
        <v>0.78600000000000003</v>
      </c>
      <c r="G1114">
        <v>3.5</v>
      </c>
      <c r="H1114" t="s">
        <v>133</v>
      </c>
      <c r="I1114">
        <v>4</v>
      </c>
      <c r="K1114" t="s">
        <v>620</v>
      </c>
      <c r="L1114">
        <v>0.78600000000000003</v>
      </c>
      <c r="M1114" t="b">
        <f t="shared" si="38"/>
        <v>1</v>
      </c>
    </row>
    <row r="1115" spans="2:13" x14ac:dyDescent="0.25">
      <c r="B1115" t="s">
        <v>133</v>
      </c>
      <c r="C1115" t="s">
        <v>621</v>
      </c>
      <c r="D1115" t="str">
        <f t="shared" si="39"/>
        <v>RestrainedBeamW10x30</v>
      </c>
      <c r="E1115">
        <v>37.1</v>
      </c>
      <c r="F1115">
        <v>0.80900000000000005</v>
      </c>
      <c r="G1115">
        <v>3.09</v>
      </c>
      <c r="H1115" t="s">
        <v>133</v>
      </c>
      <c r="I1115">
        <v>4</v>
      </c>
      <c r="K1115" t="s">
        <v>622</v>
      </c>
      <c r="L1115">
        <v>0.80900000000000005</v>
      </c>
      <c r="M1115" t="b">
        <f t="shared" si="38"/>
        <v>1</v>
      </c>
    </row>
    <row r="1116" spans="2:13" x14ac:dyDescent="0.25">
      <c r="B1116" t="s">
        <v>133</v>
      </c>
      <c r="C1116" t="s">
        <v>623</v>
      </c>
      <c r="D1116" t="str">
        <f t="shared" si="39"/>
        <v>RestrainedBeamW10x26</v>
      </c>
      <c r="E1116">
        <v>36.700000000000003</v>
      </c>
      <c r="F1116">
        <v>0.70799999999999996</v>
      </c>
      <c r="G1116">
        <v>3.06</v>
      </c>
      <c r="H1116" t="s">
        <v>133</v>
      </c>
      <c r="I1116">
        <v>4</v>
      </c>
      <c r="K1116" t="s">
        <v>487</v>
      </c>
      <c r="L1116">
        <v>0.70799999999999996</v>
      </c>
      <c r="M1116" t="b">
        <f t="shared" si="38"/>
        <v>1</v>
      </c>
    </row>
    <row r="1117" spans="2:13" x14ac:dyDescent="0.25">
      <c r="B1117" t="s">
        <v>133</v>
      </c>
      <c r="C1117" t="s">
        <v>624</v>
      </c>
      <c r="D1117" t="str">
        <f t="shared" si="39"/>
        <v>RestrainedBeamW10x22</v>
      </c>
      <c r="E1117">
        <v>36.299999999999997</v>
      </c>
      <c r="F1117">
        <v>0.60599999999999998</v>
      </c>
      <c r="G1117">
        <v>3.03</v>
      </c>
      <c r="H1117" t="s">
        <v>133</v>
      </c>
      <c r="I1117">
        <v>4</v>
      </c>
      <c r="K1117" t="s">
        <v>555</v>
      </c>
      <c r="L1117">
        <v>0.60599999999999998</v>
      </c>
      <c r="M1117" t="b">
        <f t="shared" si="38"/>
        <v>1</v>
      </c>
    </row>
    <row r="1118" spans="2:13" x14ac:dyDescent="0.25">
      <c r="B1118" t="s">
        <v>133</v>
      </c>
      <c r="C1118" t="s">
        <v>625</v>
      </c>
      <c r="D1118" t="str">
        <f t="shared" si="39"/>
        <v>RestrainedBeamW10x19</v>
      </c>
      <c r="E1118">
        <v>31.3</v>
      </c>
      <c r="F1118">
        <v>0.60699999999999998</v>
      </c>
      <c r="G1118">
        <v>2.61</v>
      </c>
      <c r="H1118" t="s">
        <v>133</v>
      </c>
      <c r="I1118">
        <v>4</v>
      </c>
      <c r="K1118" t="s">
        <v>626</v>
      </c>
      <c r="L1118">
        <v>0.60699999999999998</v>
      </c>
      <c r="M1118" t="b">
        <f t="shared" si="38"/>
        <v>1</v>
      </c>
    </row>
    <row r="1119" spans="2:13" x14ac:dyDescent="0.25">
      <c r="B1119" t="s">
        <v>133</v>
      </c>
      <c r="C1119" t="s">
        <v>627</v>
      </c>
      <c r="D1119" t="str">
        <f t="shared" si="39"/>
        <v>RestrainedBeamW10x17</v>
      </c>
      <c r="E1119">
        <v>31.3</v>
      </c>
      <c r="F1119">
        <v>0.54300000000000004</v>
      </c>
      <c r="G1119">
        <v>2.61</v>
      </c>
      <c r="H1119" t="s">
        <v>133</v>
      </c>
      <c r="I1119">
        <v>4</v>
      </c>
      <c r="K1119" t="s">
        <v>628</v>
      </c>
      <c r="L1119">
        <v>0.54300000000000004</v>
      </c>
      <c r="M1119" t="b">
        <f t="shared" si="38"/>
        <v>1</v>
      </c>
    </row>
    <row r="1120" spans="2:13" x14ac:dyDescent="0.25">
      <c r="B1120" t="s">
        <v>133</v>
      </c>
      <c r="C1120" t="s">
        <v>629</v>
      </c>
      <c r="D1120" t="str">
        <f t="shared" si="39"/>
        <v>RestrainedBeamW10x15</v>
      </c>
      <c r="E1120">
        <v>31</v>
      </c>
      <c r="F1120">
        <v>0.48399999999999999</v>
      </c>
      <c r="G1120">
        <v>2.58</v>
      </c>
      <c r="H1120" t="s">
        <v>133</v>
      </c>
      <c r="I1120">
        <v>4</v>
      </c>
      <c r="K1120" t="s">
        <v>630</v>
      </c>
      <c r="L1120">
        <v>0.48399999999999999</v>
      </c>
      <c r="M1120" t="b">
        <f t="shared" si="38"/>
        <v>1</v>
      </c>
    </row>
    <row r="1121" spans="2:13" x14ac:dyDescent="0.25">
      <c r="B1121" t="s">
        <v>133</v>
      </c>
      <c r="C1121" t="s">
        <v>631</v>
      </c>
      <c r="D1121" t="str">
        <f t="shared" si="39"/>
        <v>RestrainedBeamW10x12</v>
      </c>
      <c r="E1121">
        <v>30.6</v>
      </c>
      <c r="F1121">
        <v>0.39200000000000002</v>
      </c>
      <c r="G1121">
        <v>2.5499999999999998</v>
      </c>
      <c r="H1121" t="s">
        <v>133</v>
      </c>
      <c r="I1121">
        <v>4</v>
      </c>
      <c r="K1121" t="s">
        <v>632</v>
      </c>
      <c r="L1121">
        <v>0.39200000000000002</v>
      </c>
      <c r="M1121" t="b">
        <f t="shared" si="38"/>
        <v>1</v>
      </c>
    </row>
    <row r="1122" spans="2:13" x14ac:dyDescent="0.25">
      <c r="B1122" t="s">
        <v>133</v>
      </c>
      <c r="C1122" t="s">
        <v>633</v>
      </c>
      <c r="D1122" t="str">
        <f t="shared" si="39"/>
        <v>RestrainedBeamW8x67</v>
      </c>
      <c r="E1122">
        <v>40.700000000000003</v>
      </c>
      <c r="F1122">
        <v>1.65</v>
      </c>
      <c r="G1122">
        <v>3.39</v>
      </c>
      <c r="H1122" t="s">
        <v>133</v>
      </c>
      <c r="I1122">
        <v>4</v>
      </c>
      <c r="K1122" t="s">
        <v>634</v>
      </c>
      <c r="L1122">
        <v>1.65</v>
      </c>
      <c r="M1122" t="b">
        <f t="shared" si="38"/>
        <v>1</v>
      </c>
    </row>
    <row r="1123" spans="2:13" x14ac:dyDescent="0.25">
      <c r="B1123" t="s">
        <v>133</v>
      </c>
      <c r="C1123" t="s">
        <v>635</v>
      </c>
      <c r="D1123" t="str">
        <f t="shared" si="39"/>
        <v>RestrainedBeamW8x58</v>
      </c>
      <c r="E1123">
        <v>40.200000000000003</v>
      </c>
      <c r="F1123">
        <v>1.44</v>
      </c>
      <c r="G1123">
        <v>3.35</v>
      </c>
      <c r="H1123" t="s">
        <v>133</v>
      </c>
      <c r="I1123">
        <v>4</v>
      </c>
      <c r="K1123" t="s">
        <v>636</v>
      </c>
      <c r="L1123">
        <v>1.44</v>
      </c>
      <c r="M1123" t="b">
        <f t="shared" si="38"/>
        <v>1</v>
      </c>
    </row>
    <row r="1124" spans="2:13" x14ac:dyDescent="0.25">
      <c r="B1124" t="s">
        <v>133</v>
      </c>
      <c r="C1124" t="s">
        <v>637</v>
      </c>
      <c r="D1124" t="str">
        <f t="shared" si="39"/>
        <v>RestrainedBeamW8x48</v>
      </c>
      <c r="E1124">
        <v>39.700000000000003</v>
      </c>
      <c r="F1124">
        <v>1.21</v>
      </c>
      <c r="G1124">
        <v>3.31</v>
      </c>
      <c r="H1124" t="s">
        <v>133</v>
      </c>
      <c r="I1124">
        <v>4</v>
      </c>
      <c r="K1124" t="s">
        <v>431</v>
      </c>
      <c r="L1124">
        <v>1.21</v>
      </c>
      <c r="M1124" t="b">
        <f t="shared" si="38"/>
        <v>1</v>
      </c>
    </row>
    <row r="1125" spans="2:13" x14ac:dyDescent="0.25">
      <c r="B1125" t="s">
        <v>133</v>
      </c>
      <c r="C1125" t="s">
        <v>638</v>
      </c>
      <c r="D1125" t="str">
        <f t="shared" si="39"/>
        <v>RestrainedBeamW8x40</v>
      </c>
      <c r="E1125">
        <v>39</v>
      </c>
      <c r="F1125">
        <v>1.03</v>
      </c>
      <c r="G1125">
        <v>3.25</v>
      </c>
      <c r="H1125" t="s">
        <v>133</v>
      </c>
      <c r="I1125">
        <v>4</v>
      </c>
      <c r="K1125" t="s">
        <v>465</v>
      </c>
      <c r="L1125">
        <v>1.03</v>
      </c>
      <c r="M1125" t="b">
        <f t="shared" si="38"/>
        <v>1</v>
      </c>
    </row>
    <row r="1126" spans="2:13" x14ac:dyDescent="0.25">
      <c r="B1126" t="s">
        <v>133</v>
      </c>
      <c r="C1126" t="s">
        <v>639</v>
      </c>
      <c r="D1126" t="str">
        <f t="shared" si="39"/>
        <v>RestrainedBeamW8x35</v>
      </c>
      <c r="E1126">
        <v>38.6</v>
      </c>
      <c r="F1126">
        <v>0.90700000000000003</v>
      </c>
      <c r="G1126">
        <v>3.22</v>
      </c>
      <c r="H1126" t="s">
        <v>133</v>
      </c>
      <c r="I1126">
        <v>4</v>
      </c>
      <c r="K1126" t="s">
        <v>467</v>
      </c>
      <c r="L1126">
        <v>0.90700000000000003</v>
      </c>
      <c r="M1126" t="b">
        <f t="shared" si="38"/>
        <v>1</v>
      </c>
    </row>
    <row r="1127" spans="2:13" x14ac:dyDescent="0.25">
      <c r="B1127" t="s">
        <v>133</v>
      </c>
      <c r="C1127" t="s">
        <v>640</v>
      </c>
      <c r="D1127" t="str">
        <f t="shared" si="39"/>
        <v>RestrainedBeamW8x31</v>
      </c>
      <c r="E1127">
        <v>38.6</v>
      </c>
      <c r="F1127">
        <v>0.80300000000000005</v>
      </c>
      <c r="G1127">
        <v>3.22</v>
      </c>
      <c r="H1127" t="s">
        <v>133</v>
      </c>
      <c r="I1127">
        <v>4</v>
      </c>
      <c r="K1127" t="s">
        <v>641</v>
      </c>
      <c r="L1127">
        <v>0.80300000000000005</v>
      </c>
      <c r="M1127" t="b">
        <f t="shared" si="38"/>
        <v>1</v>
      </c>
    </row>
    <row r="1128" spans="2:13" x14ac:dyDescent="0.25">
      <c r="B1128" t="s">
        <v>133</v>
      </c>
      <c r="C1128" t="s">
        <v>642</v>
      </c>
      <c r="D1128" t="str">
        <f t="shared" si="39"/>
        <v>RestrainedBeamW8x28</v>
      </c>
      <c r="E1128">
        <v>34.200000000000003</v>
      </c>
      <c r="F1128">
        <v>0.81899999999999995</v>
      </c>
      <c r="G1128">
        <v>2.85</v>
      </c>
      <c r="H1128" t="s">
        <v>133</v>
      </c>
      <c r="I1128">
        <v>4</v>
      </c>
      <c r="K1128" t="s">
        <v>643</v>
      </c>
      <c r="L1128">
        <v>0.81899999999999995</v>
      </c>
      <c r="M1128" t="b">
        <f t="shared" si="38"/>
        <v>1</v>
      </c>
    </row>
    <row r="1129" spans="2:13" x14ac:dyDescent="0.25">
      <c r="B1129" t="s">
        <v>133</v>
      </c>
      <c r="C1129" t="s">
        <v>644</v>
      </c>
      <c r="D1129" t="str">
        <f t="shared" si="39"/>
        <v>RestrainedBeamW8x24</v>
      </c>
      <c r="E1129">
        <v>34.1</v>
      </c>
      <c r="F1129">
        <v>0.70399999999999996</v>
      </c>
      <c r="G1129">
        <v>2.84</v>
      </c>
      <c r="H1129" t="s">
        <v>133</v>
      </c>
      <c r="I1129">
        <v>4</v>
      </c>
      <c r="K1129" t="s">
        <v>645</v>
      </c>
      <c r="L1129">
        <v>0.70399999999999996</v>
      </c>
      <c r="M1129" t="b">
        <f t="shared" si="38"/>
        <v>1</v>
      </c>
    </row>
    <row r="1130" spans="2:13" x14ac:dyDescent="0.25">
      <c r="B1130" t="s">
        <v>133</v>
      </c>
      <c r="C1130" t="s">
        <v>646</v>
      </c>
      <c r="D1130" t="str">
        <f t="shared" si="39"/>
        <v>RestrainedBeamW8x21</v>
      </c>
      <c r="E1130">
        <v>31.1</v>
      </c>
      <c r="F1130">
        <v>0.67500000000000004</v>
      </c>
      <c r="G1130">
        <v>2.59</v>
      </c>
      <c r="H1130" t="s">
        <v>133</v>
      </c>
      <c r="I1130">
        <v>4</v>
      </c>
      <c r="K1130" t="s">
        <v>647</v>
      </c>
      <c r="L1130">
        <v>0.67500000000000004</v>
      </c>
      <c r="M1130" t="b">
        <f t="shared" si="38"/>
        <v>1</v>
      </c>
    </row>
    <row r="1131" spans="2:13" x14ac:dyDescent="0.25">
      <c r="B1131" t="s">
        <v>133</v>
      </c>
      <c r="C1131" t="s">
        <v>648</v>
      </c>
      <c r="D1131" t="str">
        <f t="shared" si="39"/>
        <v>RestrainedBeamW8x18</v>
      </c>
      <c r="E1131">
        <v>30.9</v>
      </c>
      <c r="F1131">
        <v>0.58299999999999996</v>
      </c>
      <c r="G1131">
        <v>2.58</v>
      </c>
      <c r="H1131" t="s">
        <v>133</v>
      </c>
      <c r="I1131">
        <v>4</v>
      </c>
      <c r="K1131" t="s">
        <v>649</v>
      </c>
      <c r="L1131">
        <v>0.58299999999999996</v>
      </c>
      <c r="M1131" t="b">
        <f t="shared" si="38"/>
        <v>1</v>
      </c>
    </row>
    <row r="1132" spans="2:13" x14ac:dyDescent="0.25">
      <c r="B1132" t="s">
        <v>133</v>
      </c>
      <c r="C1132" t="s">
        <v>650</v>
      </c>
      <c r="D1132" t="str">
        <f t="shared" si="39"/>
        <v>RestrainedBeamW8x15</v>
      </c>
      <c r="E1132">
        <v>27.2</v>
      </c>
      <c r="F1132">
        <v>0.55100000000000005</v>
      </c>
      <c r="G1132">
        <v>2.27</v>
      </c>
      <c r="H1132" t="s">
        <v>133</v>
      </c>
      <c r="I1132">
        <v>4</v>
      </c>
      <c r="K1132" t="s">
        <v>651</v>
      </c>
      <c r="L1132">
        <v>0.55100000000000005</v>
      </c>
      <c r="M1132" t="b">
        <f t="shared" si="38"/>
        <v>1</v>
      </c>
    </row>
    <row r="1133" spans="2:13" x14ac:dyDescent="0.25">
      <c r="B1133" t="s">
        <v>133</v>
      </c>
      <c r="C1133" t="s">
        <v>652</v>
      </c>
      <c r="D1133" t="str">
        <f t="shared" si="39"/>
        <v>RestrainedBeamW8x13</v>
      </c>
      <c r="E1133">
        <v>26.9</v>
      </c>
      <c r="F1133">
        <v>0.48299999999999998</v>
      </c>
      <c r="G1133">
        <v>2.2400000000000002</v>
      </c>
      <c r="H1133" t="s">
        <v>133</v>
      </c>
      <c r="I1133">
        <v>4</v>
      </c>
      <c r="K1133" t="s">
        <v>653</v>
      </c>
      <c r="L1133">
        <v>0.48299999999999998</v>
      </c>
      <c r="M1133" t="b">
        <f t="shared" si="38"/>
        <v>1</v>
      </c>
    </row>
    <row r="1134" spans="2:13" x14ac:dyDescent="0.25">
      <c r="B1134" t="s">
        <v>133</v>
      </c>
      <c r="C1134" t="s">
        <v>654</v>
      </c>
      <c r="D1134" t="str">
        <f t="shared" si="39"/>
        <v>RestrainedBeamW8x10</v>
      </c>
      <c r="E1134">
        <v>26.7</v>
      </c>
      <c r="F1134">
        <v>0.375</v>
      </c>
      <c r="G1134">
        <v>2.23</v>
      </c>
      <c r="H1134" t="s">
        <v>133</v>
      </c>
      <c r="I1134">
        <v>4</v>
      </c>
      <c r="K1134" t="s">
        <v>655</v>
      </c>
      <c r="L1134">
        <v>0.375</v>
      </c>
      <c r="M1134" t="b">
        <f t="shared" ref="M1134:M1197" si="40">EXACT(F1134,L1134)</f>
        <v>1</v>
      </c>
    </row>
    <row r="1135" spans="2:13" x14ac:dyDescent="0.25">
      <c r="B1135" t="s">
        <v>133</v>
      </c>
      <c r="C1135" t="s">
        <v>656</v>
      </c>
      <c r="D1135" t="str">
        <f t="shared" ref="D1135:D1198" si="41">SUBSTITUTE(B1135&amp;C1135," ","")</f>
        <v>RestrainedBeamW6x25</v>
      </c>
      <c r="E1135">
        <v>29.8</v>
      </c>
      <c r="F1135">
        <v>0.83899999999999997</v>
      </c>
      <c r="G1135">
        <v>2.48</v>
      </c>
      <c r="H1135" t="s">
        <v>133</v>
      </c>
      <c r="I1135">
        <v>4</v>
      </c>
      <c r="K1135" t="s">
        <v>657</v>
      </c>
      <c r="L1135">
        <v>0.83899999999999997</v>
      </c>
      <c r="M1135" t="b">
        <f t="shared" si="40"/>
        <v>1</v>
      </c>
    </row>
    <row r="1136" spans="2:13" x14ac:dyDescent="0.25">
      <c r="B1136" t="s">
        <v>133</v>
      </c>
      <c r="C1136" t="s">
        <v>658</v>
      </c>
      <c r="D1136" t="str">
        <f t="shared" si="41"/>
        <v>RestrainedBeamW6x20</v>
      </c>
      <c r="E1136">
        <v>29.5</v>
      </c>
      <c r="F1136">
        <v>0.67800000000000005</v>
      </c>
      <c r="G1136">
        <v>2.46</v>
      </c>
      <c r="H1136" t="s">
        <v>133</v>
      </c>
      <c r="I1136">
        <v>4</v>
      </c>
      <c r="K1136" t="s">
        <v>659</v>
      </c>
      <c r="L1136">
        <v>0.67800000000000005</v>
      </c>
      <c r="M1136" t="b">
        <f t="shared" si="40"/>
        <v>1</v>
      </c>
    </row>
    <row r="1137" spans="2:13" x14ac:dyDescent="0.25">
      <c r="B1137" t="s">
        <v>133</v>
      </c>
      <c r="C1137" t="s">
        <v>660</v>
      </c>
      <c r="D1137" t="str">
        <f t="shared" si="41"/>
        <v>RestrainedBeamW6x15</v>
      </c>
      <c r="E1137">
        <v>28.8</v>
      </c>
      <c r="F1137">
        <v>0.52100000000000002</v>
      </c>
      <c r="G1137">
        <v>2.4</v>
      </c>
      <c r="H1137" t="s">
        <v>133</v>
      </c>
      <c r="I1137">
        <v>4</v>
      </c>
      <c r="K1137" t="s">
        <v>630</v>
      </c>
      <c r="L1137">
        <v>0.52100000000000002</v>
      </c>
      <c r="M1137" t="b">
        <f t="shared" si="40"/>
        <v>1</v>
      </c>
    </row>
    <row r="1138" spans="2:13" x14ac:dyDescent="0.25">
      <c r="B1138" t="s">
        <v>133</v>
      </c>
      <c r="C1138" t="s">
        <v>661</v>
      </c>
      <c r="D1138" t="str">
        <f t="shared" si="41"/>
        <v>RestrainedBeamW6x16</v>
      </c>
      <c r="E1138">
        <v>23.4</v>
      </c>
      <c r="F1138">
        <v>0.68400000000000005</v>
      </c>
      <c r="G1138">
        <v>1.95</v>
      </c>
      <c r="H1138" t="s">
        <v>133</v>
      </c>
      <c r="I1138">
        <v>4</v>
      </c>
      <c r="K1138" t="s">
        <v>662</v>
      </c>
      <c r="L1138">
        <v>0.68400000000000005</v>
      </c>
      <c r="M1138" t="b">
        <f t="shared" si="40"/>
        <v>1</v>
      </c>
    </row>
    <row r="1139" spans="2:13" x14ac:dyDescent="0.25">
      <c r="B1139" t="s">
        <v>133</v>
      </c>
      <c r="C1139" t="s">
        <v>663</v>
      </c>
      <c r="D1139" t="str">
        <f t="shared" si="41"/>
        <v>RestrainedBeamW6x12</v>
      </c>
      <c r="E1139">
        <v>22.8</v>
      </c>
      <c r="F1139">
        <v>0.52600000000000002</v>
      </c>
      <c r="G1139">
        <v>1.9</v>
      </c>
      <c r="H1139" t="s">
        <v>133</v>
      </c>
      <c r="I1139">
        <v>4</v>
      </c>
      <c r="K1139" t="s">
        <v>632</v>
      </c>
      <c r="L1139">
        <v>0.52600000000000002</v>
      </c>
      <c r="M1139" t="b">
        <f t="shared" si="40"/>
        <v>1</v>
      </c>
    </row>
    <row r="1140" spans="2:13" x14ac:dyDescent="0.25">
      <c r="B1140" t="s">
        <v>133</v>
      </c>
      <c r="C1140" t="s">
        <v>664</v>
      </c>
      <c r="D1140" t="str">
        <f t="shared" si="41"/>
        <v>RestrainedBeamW6x9</v>
      </c>
      <c r="E1140">
        <v>22.6</v>
      </c>
      <c r="F1140">
        <v>0.39800000000000002</v>
      </c>
      <c r="G1140">
        <v>1.88</v>
      </c>
      <c r="H1140" t="s">
        <v>133</v>
      </c>
      <c r="I1140">
        <v>4</v>
      </c>
      <c r="K1140" t="s">
        <v>665</v>
      </c>
      <c r="L1140">
        <v>0.39800000000000002</v>
      </c>
      <c r="M1140" t="b">
        <f t="shared" si="40"/>
        <v>1</v>
      </c>
    </row>
    <row r="1141" spans="2:13" x14ac:dyDescent="0.25">
      <c r="B1141" t="s">
        <v>133</v>
      </c>
      <c r="C1141" t="s">
        <v>666</v>
      </c>
      <c r="D1141" t="str">
        <f t="shared" si="41"/>
        <v>RestrainedBeamW6x8.5</v>
      </c>
      <c r="E1141">
        <v>22.7</v>
      </c>
      <c r="F1141">
        <v>0.374</v>
      </c>
      <c r="G1141">
        <v>1.89</v>
      </c>
      <c r="H1141" t="s">
        <v>133</v>
      </c>
      <c r="I1141">
        <v>4</v>
      </c>
      <c r="K1141" t="s">
        <v>667</v>
      </c>
      <c r="L1141">
        <v>0.374</v>
      </c>
      <c r="M1141" t="b">
        <f t="shared" si="40"/>
        <v>1</v>
      </c>
    </row>
    <row r="1142" spans="2:13" x14ac:dyDescent="0.25">
      <c r="B1142" t="s">
        <v>133</v>
      </c>
      <c r="C1142" t="s">
        <v>668</v>
      </c>
      <c r="D1142" t="str">
        <f t="shared" si="41"/>
        <v>RestrainedBeamW5x19</v>
      </c>
      <c r="E1142">
        <v>24.5</v>
      </c>
      <c r="F1142">
        <v>0.77600000000000002</v>
      </c>
      <c r="G1142">
        <v>2.04</v>
      </c>
      <c r="H1142" t="s">
        <v>133</v>
      </c>
      <c r="I1142">
        <v>4</v>
      </c>
      <c r="K1142" t="s">
        <v>669</v>
      </c>
      <c r="L1142">
        <v>0.77600000000000002</v>
      </c>
      <c r="M1142" t="b">
        <f t="shared" si="40"/>
        <v>1</v>
      </c>
    </row>
    <row r="1143" spans="2:13" x14ac:dyDescent="0.25">
      <c r="B1143" t="s">
        <v>133</v>
      </c>
      <c r="C1143" t="s">
        <v>670</v>
      </c>
      <c r="D1143" t="str">
        <f t="shared" si="41"/>
        <v>RestrainedBeamW5x16</v>
      </c>
      <c r="E1143">
        <v>24.1</v>
      </c>
      <c r="F1143">
        <v>0.66400000000000003</v>
      </c>
      <c r="G1143">
        <v>2.0099999999999998</v>
      </c>
      <c r="H1143" t="s">
        <v>133</v>
      </c>
      <c r="I1143">
        <v>4</v>
      </c>
      <c r="K1143" t="s">
        <v>599</v>
      </c>
      <c r="L1143">
        <v>0.66400000000000003</v>
      </c>
      <c r="M1143" t="b">
        <f t="shared" si="40"/>
        <v>1</v>
      </c>
    </row>
    <row r="1144" spans="2:13" x14ac:dyDescent="0.25">
      <c r="B1144" t="s">
        <v>133</v>
      </c>
      <c r="C1144" t="s">
        <v>671</v>
      </c>
      <c r="D1144" t="str">
        <f t="shared" si="41"/>
        <v>RestrainedBeamW4x13</v>
      </c>
      <c r="E1144">
        <v>19.399999999999999</v>
      </c>
      <c r="F1144">
        <v>0.67</v>
      </c>
      <c r="G1144">
        <v>1.62</v>
      </c>
      <c r="H1144" t="s">
        <v>133</v>
      </c>
      <c r="I1144">
        <v>4</v>
      </c>
      <c r="K1144" t="s">
        <v>672</v>
      </c>
      <c r="L1144">
        <v>0.67</v>
      </c>
      <c r="M1144" t="b">
        <f t="shared" si="40"/>
        <v>1</v>
      </c>
    </row>
    <row r="1146" spans="2:13" x14ac:dyDescent="0.25">
      <c r="B1146" t="s">
        <v>1230</v>
      </c>
      <c r="C1146" t="s">
        <v>1231</v>
      </c>
      <c r="D1146" t="str">
        <f t="shared" si="41"/>
        <v>SingleAnglesL8x8x11/8</v>
      </c>
      <c r="E1146">
        <v>31.7</v>
      </c>
      <c r="F1146">
        <v>1.8</v>
      </c>
      <c r="G1146">
        <v>2.64</v>
      </c>
      <c r="H1146" t="s">
        <v>129</v>
      </c>
      <c r="I1146">
        <v>1</v>
      </c>
      <c r="K1146" t="s">
        <v>1232</v>
      </c>
      <c r="L1146">
        <v>1.8</v>
      </c>
      <c r="M1146" t="b">
        <f t="shared" si="40"/>
        <v>1</v>
      </c>
    </row>
    <row r="1147" spans="2:13" x14ac:dyDescent="0.25">
      <c r="B1147" t="s">
        <v>1230</v>
      </c>
      <c r="C1147" t="s">
        <v>1233</v>
      </c>
      <c r="D1147" t="str">
        <f t="shared" si="41"/>
        <v>SingleAnglesL8x8x1</v>
      </c>
      <c r="E1147">
        <v>31.7</v>
      </c>
      <c r="F1147">
        <v>1.62</v>
      </c>
      <c r="G1147">
        <v>2.64</v>
      </c>
      <c r="H1147" t="s">
        <v>129</v>
      </c>
      <c r="I1147">
        <v>1</v>
      </c>
      <c r="K1147" t="s">
        <v>1234</v>
      </c>
      <c r="L1147">
        <v>1.62</v>
      </c>
      <c r="M1147" t="b">
        <f t="shared" si="40"/>
        <v>1</v>
      </c>
    </row>
    <row r="1148" spans="2:13" x14ac:dyDescent="0.25">
      <c r="B1148" t="s">
        <v>1230</v>
      </c>
      <c r="C1148" t="s">
        <v>1235</v>
      </c>
      <c r="D1148" t="str">
        <f t="shared" si="41"/>
        <v>SingleAnglesL8x8x7/8</v>
      </c>
      <c r="E1148">
        <v>31.7</v>
      </c>
      <c r="F1148">
        <v>1.43</v>
      </c>
      <c r="G1148">
        <v>2.64</v>
      </c>
      <c r="H1148" t="s">
        <v>129</v>
      </c>
      <c r="I1148">
        <v>1</v>
      </c>
      <c r="K1148" t="s">
        <v>1236</v>
      </c>
      <c r="L1148">
        <v>1.43</v>
      </c>
      <c r="M1148" t="b">
        <f t="shared" si="40"/>
        <v>1</v>
      </c>
    </row>
    <row r="1149" spans="2:13" x14ac:dyDescent="0.25">
      <c r="B1149" t="s">
        <v>1230</v>
      </c>
      <c r="C1149" t="s">
        <v>1237</v>
      </c>
      <c r="D1149" t="str">
        <f t="shared" si="41"/>
        <v>SingleAnglesL8x8x3/4</v>
      </c>
      <c r="E1149">
        <v>31.7</v>
      </c>
      <c r="F1149">
        <v>1.24</v>
      </c>
      <c r="G1149">
        <v>2.64</v>
      </c>
      <c r="H1149" t="s">
        <v>129</v>
      </c>
      <c r="I1149">
        <v>1</v>
      </c>
      <c r="K1149" t="s">
        <v>1238</v>
      </c>
      <c r="L1149">
        <v>1.24</v>
      </c>
      <c r="M1149" t="b">
        <f t="shared" si="40"/>
        <v>1</v>
      </c>
    </row>
    <row r="1150" spans="2:13" x14ac:dyDescent="0.25">
      <c r="B1150" t="s">
        <v>1230</v>
      </c>
      <c r="C1150" t="s">
        <v>1239</v>
      </c>
      <c r="D1150" t="str">
        <f t="shared" si="41"/>
        <v>SingleAnglesL8x8x5/8</v>
      </c>
      <c r="E1150">
        <v>31.7</v>
      </c>
      <c r="F1150">
        <v>1.04</v>
      </c>
      <c r="G1150">
        <v>2.64</v>
      </c>
      <c r="H1150" t="s">
        <v>129</v>
      </c>
      <c r="I1150">
        <v>1</v>
      </c>
      <c r="K1150" t="s">
        <v>1240</v>
      </c>
      <c r="L1150">
        <v>1.04</v>
      </c>
      <c r="M1150" t="b">
        <f t="shared" si="40"/>
        <v>1</v>
      </c>
    </row>
    <row r="1151" spans="2:13" x14ac:dyDescent="0.25">
      <c r="B1151" t="s">
        <v>1230</v>
      </c>
      <c r="C1151" t="s">
        <v>1241</v>
      </c>
      <c r="D1151" t="str">
        <f t="shared" si="41"/>
        <v>SingleAnglesL8x8x9/16</v>
      </c>
      <c r="E1151">
        <v>31.7</v>
      </c>
      <c r="F1151">
        <v>0.94</v>
      </c>
      <c r="G1151">
        <v>2.64</v>
      </c>
      <c r="H1151" t="s">
        <v>129</v>
      </c>
      <c r="I1151">
        <v>1</v>
      </c>
      <c r="K1151" t="s">
        <v>1242</v>
      </c>
      <c r="L1151">
        <v>0.94</v>
      </c>
      <c r="M1151" t="b">
        <f t="shared" si="40"/>
        <v>1</v>
      </c>
    </row>
    <row r="1152" spans="2:13" x14ac:dyDescent="0.25">
      <c r="B1152" t="s">
        <v>1230</v>
      </c>
      <c r="C1152" t="s">
        <v>1243</v>
      </c>
      <c r="D1152" t="str">
        <f t="shared" si="41"/>
        <v>SingleAnglesL8x8x1/2</v>
      </c>
      <c r="E1152">
        <v>31.7</v>
      </c>
      <c r="F1152">
        <v>0.84199999999999997</v>
      </c>
      <c r="G1152">
        <v>2.64</v>
      </c>
      <c r="H1152" t="s">
        <v>129</v>
      </c>
      <c r="I1152">
        <v>1</v>
      </c>
      <c r="K1152" t="s">
        <v>1244</v>
      </c>
      <c r="L1152">
        <v>0.84199999999999997</v>
      </c>
      <c r="M1152" t="b">
        <f t="shared" si="40"/>
        <v>1</v>
      </c>
    </row>
    <row r="1153" spans="2:13" x14ac:dyDescent="0.25">
      <c r="B1153" t="s">
        <v>1230</v>
      </c>
      <c r="C1153" t="s">
        <v>1245</v>
      </c>
      <c r="D1153" t="str">
        <f t="shared" si="41"/>
        <v>SingleAnglesL8x6x1</v>
      </c>
      <c r="E1153">
        <v>27.8</v>
      </c>
      <c r="F1153">
        <v>1.6</v>
      </c>
      <c r="G1153">
        <v>2.3199999999999998</v>
      </c>
      <c r="H1153" t="s">
        <v>129</v>
      </c>
      <c r="I1153">
        <v>1</v>
      </c>
      <c r="K1153" t="s">
        <v>1246</v>
      </c>
      <c r="L1153">
        <v>1.6</v>
      </c>
      <c r="M1153" t="b">
        <f t="shared" si="40"/>
        <v>1</v>
      </c>
    </row>
    <row r="1154" spans="2:13" x14ac:dyDescent="0.25">
      <c r="B1154" t="s">
        <v>1230</v>
      </c>
      <c r="C1154" t="s">
        <v>1247</v>
      </c>
      <c r="D1154" t="str">
        <f t="shared" si="41"/>
        <v>SingleAnglesL8x6x7/8</v>
      </c>
      <c r="E1154">
        <v>27.8</v>
      </c>
      <c r="F1154">
        <v>1.41</v>
      </c>
      <c r="G1154">
        <v>2.3199999999999998</v>
      </c>
      <c r="H1154" t="s">
        <v>129</v>
      </c>
      <c r="I1154">
        <v>1</v>
      </c>
      <c r="K1154" t="s">
        <v>1236</v>
      </c>
      <c r="L1154">
        <v>1.41</v>
      </c>
      <c r="M1154" t="b">
        <f t="shared" si="40"/>
        <v>1</v>
      </c>
    </row>
    <row r="1155" spans="2:13" x14ac:dyDescent="0.25">
      <c r="B1155" t="s">
        <v>1230</v>
      </c>
      <c r="C1155" t="s">
        <v>1248</v>
      </c>
      <c r="D1155" t="str">
        <f t="shared" si="41"/>
        <v>SingleAnglesL8x6x3/4</v>
      </c>
      <c r="E1155">
        <v>27.8</v>
      </c>
      <c r="F1155">
        <v>1.22</v>
      </c>
      <c r="G1155">
        <v>2.3199999999999998</v>
      </c>
      <c r="H1155" t="s">
        <v>129</v>
      </c>
      <c r="I1155">
        <v>1</v>
      </c>
      <c r="K1155" t="s">
        <v>1238</v>
      </c>
      <c r="L1155">
        <v>1.22</v>
      </c>
      <c r="M1155" t="b">
        <f t="shared" si="40"/>
        <v>1</v>
      </c>
    </row>
    <row r="1156" spans="2:13" x14ac:dyDescent="0.25">
      <c r="B1156" t="s">
        <v>1230</v>
      </c>
      <c r="C1156" t="s">
        <v>1249</v>
      </c>
      <c r="D1156" t="str">
        <f t="shared" si="41"/>
        <v>SingleAnglesL8x6x5/8</v>
      </c>
      <c r="E1156">
        <v>27.8</v>
      </c>
      <c r="F1156">
        <v>1.03</v>
      </c>
      <c r="G1156">
        <v>2.3199999999999998</v>
      </c>
      <c r="H1156" t="s">
        <v>129</v>
      </c>
      <c r="I1156">
        <v>1</v>
      </c>
      <c r="K1156" t="s">
        <v>1240</v>
      </c>
      <c r="L1156">
        <v>1.03</v>
      </c>
      <c r="M1156" t="b">
        <f t="shared" si="40"/>
        <v>1</v>
      </c>
    </row>
    <row r="1157" spans="2:13" x14ac:dyDescent="0.25">
      <c r="B1157" t="s">
        <v>1230</v>
      </c>
      <c r="C1157" t="s">
        <v>1250</v>
      </c>
      <c r="D1157" t="str">
        <f t="shared" si="41"/>
        <v>SingleAnglesL8x6x9/16</v>
      </c>
      <c r="E1157">
        <v>27.8</v>
      </c>
      <c r="F1157">
        <v>0.93200000000000005</v>
      </c>
      <c r="G1157">
        <v>2.3199999999999998</v>
      </c>
      <c r="H1157" t="s">
        <v>129</v>
      </c>
      <c r="I1157">
        <v>1</v>
      </c>
      <c r="K1157" t="s">
        <v>1242</v>
      </c>
      <c r="L1157">
        <v>0.93200000000000005</v>
      </c>
      <c r="M1157" t="b">
        <f t="shared" si="40"/>
        <v>1</v>
      </c>
    </row>
    <row r="1158" spans="2:13" x14ac:dyDescent="0.25">
      <c r="B1158" t="s">
        <v>1230</v>
      </c>
      <c r="C1158" t="s">
        <v>1251</v>
      </c>
      <c r="D1158" t="str">
        <f t="shared" si="41"/>
        <v>SingleAnglesL8x6x1/2</v>
      </c>
      <c r="E1158">
        <v>27.8</v>
      </c>
      <c r="F1158">
        <v>0.83499999999999996</v>
      </c>
      <c r="G1158">
        <v>2.3199999999999998</v>
      </c>
      <c r="H1158" t="s">
        <v>129</v>
      </c>
      <c r="I1158">
        <v>1</v>
      </c>
      <c r="K1158" t="s">
        <v>1244</v>
      </c>
      <c r="L1158">
        <v>0.83499999999999996</v>
      </c>
      <c r="M1158" t="b">
        <f t="shared" si="40"/>
        <v>1</v>
      </c>
    </row>
    <row r="1159" spans="2:13" x14ac:dyDescent="0.25">
      <c r="B1159" t="s">
        <v>1230</v>
      </c>
      <c r="C1159" t="s">
        <v>1252</v>
      </c>
      <c r="D1159" t="str">
        <f t="shared" si="41"/>
        <v>SingleAnglesL8x6x7/16</v>
      </c>
      <c r="E1159">
        <v>27.8</v>
      </c>
      <c r="F1159">
        <v>0.73399999999999999</v>
      </c>
      <c r="G1159">
        <v>2.3199999999999998</v>
      </c>
      <c r="H1159" t="s">
        <v>129</v>
      </c>
      <c r="I1159">
        <v>1</v>
      </c>
      <c r="K1159" t="s">
        <v>1253</v>
      </c>
      <c r="L1159">
        <v>0.73399999999999999</v>
      </c>
      <c r="M1159" t="b">
        <f t="shared" si="40"/>
        <v>1</v>
      </c>
    </row>
    <row r="1160" spans="2:13" x14ac:dyDescent="0.25">
      <c r="B1160" t="s">
        <v>1230</v>
      </c>
      <c r="C1160" t="s">
        <v>1254</v>
      </c>
      <c r="D1160" t="str">
        <f t="shared" si="41"/>
        <v>SingleAnglesL8x4x1</v>
      </c>
      <c r="E1160">
        <v>23.8</v>
      </c>
      <c r="F1160">
        <v>1.58</v>
      </c>
      <c r="G1160">
        <v>1.98</v>
      </c>
      <c r="H1160" t="s">
        <v>129</v>
      </c>
      <c r="I1160">
        <v>1</v>
      </c>
      <c r="K1160" t="s">
        <v>1255</v>
      </c>
      <c r="L1160">
        <v>1.58</v>
      </c>
      <c r="M1160" t="b">
        <f t="shared" si="40"/>
        <v>1</v>
      </c>
    </row>
    <row r="1161" spans="2:13" x14ac:dyDescent="0.25">
      <c r="B1161" t="s">
        <v>1230</v>
      </c>
      <c r="C1161" t="s">
        <v>1256</v>
      </c>
      <c r="D1161" t="str">
        <f t="shared" si="41"/>
        <v>SingleAnglesL8x4x7/8</v>
      </c>
      <c r="E1161">
        <v>23.8</v>
      </c>
      <c r="F1161">
        <v>1.4</v>
      </c>
      <c r="G1161">
        <v>1.98</v>
      </c>
      <c r="H1161" t="s">
        <v>129</v>
      </c>
      <c r="I1161">
        <v>1</v>
      </c>
      <c r="K1161" t="s">
        <v>1236</v>
      </c>
      <c r="L1161">
        <v>1.4</v>
      </c>
      <c r="M1161" t="b">
        <f t="shared" si="40"/>
        <v>1</v>
      </c>
    </row>
    <row r="1162" spans="2:13" x14ac:dyDescent="0.25">
      <c r="B1162" t="s">
        <v>1230</v>
      </c>
      <c r="C1162" t="s">
        <v>1257</v>
      </c>
      <c r="D1162" t="str">
        <f t="shared" si="41"/>
        <v>SingleAnglesL8x4x3/4</v>
      </c>
      <c r="E1162">
        <v>23.8</v>
      </c>
      <c r="F1162">
        <v>1.21</v>
      </c>
      <c r="G1162">
        <v>1.98</v>
      </c>
      <c r="H1162" t="s">
        <v>129</v>
      </c>
      <c r="I1162">
        <v>1</v>
      </c>
      <c r="K1162" t="s">
        <v>1238</v>
      </c>
      <c r="L1162">
        <v>1.21</v>
      </c>
      <c r="M1162" t="b">
        <f t="shared" si="40"/>
        <v>1</v>
      </c>
    </row>
    <row r="1163" spans="2:13" x14ac:dyDescent="0.25">
      <c r="B1163" t="s">
        <v>1230</v>
      </c>
      <c r="C1163" t="s">
        <v>1258</v>
      </c>
      <c r="D1163" t="str">
        <f t="shared" si="41"/>
        <v>SingleAnglesL8x4x5/8</v>
      </c>
      <c r="E1163">
        <v>23.8</v>
      </c>
      <c r="F1163">
        <v>1.03</v>
      </c>
      <c r="G1163">
        <v>1.98</v>
      </c>
      <c r="H1163" t="s">
        <v>129</v>
      </c>
      <c r="I1163">
        <v>1</v>
      </c>
      <c r="K1163" t="s">
        <v>1240</v>
      </c>
      <c r="L1163">
        <v>1.03</v>
      </c>
      <c r="M1163" t="b">
        <f t="shared" si="40"/>
        <v>1</v>
      </c>
    </row>
    <row r="1164" spans="2:13" x14ac:dyDescent="0.25">
      <c r="B1164" t="s">
        <v>1230</v>
      </c>
      <c r="C1164" t="s">
        <v>1259</v>
      </c>
      <c r="D1164" t="str">
        <f t="shared" si="41"/>
        <v>SingleAnglesL8x4x9/16</v>
      </c>
      <c r="E1164">
        <v>23.8</v>
      </c>
      <c r="F1164">
        <v>0.92900000000000005</v>
      </c>
      <c r="G1164">
        <v>1.98</v>
      </c>
      <c r="H1164" t="s">
        <v>129</v>
      </c>
      <c r="I1164">
        <v>1</v>
      </c>
      <c r="K1164" t="s">
        <v>1242</v>
      </c>
      <c r="L1164">
        <v>0.92900000000000005</v>
      </c>
      <c r="M1164" t="b">
        <f t="shared" si="40"/>
        <v>1</v>
      </c>
    </row>
    <row r="1165" spans="2:13" x14ac:dyDescent="0.25">
      <c r="B1165" t="s">
        <v>1230</v>
      </c>
      <c r="C1165" t="s">
        <v>1260</v>
      </c>
      <c r="D1165" t="str">
        <f t="shared" si="41"/>
        <v>SingleAnglesL8x4x1/2</v>
      </c>
      <c r="E1165">
        <v>23.8</v>
      </c>
      <c r="F1165">
        <v>0.82799999999999996</v>
      </c>
      <c r="G1165">
        <v>1.98</v>
      </c>
      <c r="H1165" t="s">
        <v>129</v>
      </c>
      <c r="I1165">
        <v>1</v>
      </c>
      <c r="K1165" t="s">
        <v>1244</v>
      </c>
      <c r="L1165">
        <v>0.82799999999999996</v>
      </c>
      <c r="M1165" t="b">
        <f t="shared" si="40"/>
        <v>1</v>
      </c>
    </row>
    <row r="1166" spans="2:13" x14ac:dyDescent="0.25">
      <c r="B1166" t="s">
        <v>1230</v>
      </c>
      <c r="C1166" t="s">
        <v>1261</v>
      </c>
      <c r="D1166" t="str">
        <f t="shared" si="41"/>
        <v>SingleAnglesL8x4x7/16</v>
      </c>
      <c r="E1166">
        <v>23.8</v>
      </c>
      <c r="F1166">
        <v>0.73099999999999998</v>
      </c>
      <c r="G1166">
        <v>1.98</v>
      </c>
      <c r="H1166" t="s">
        <v>129</v>
      </c>
      <c r="I1166">
        <v>1</v>
      </c>
      <c r="K1166" t="s">
        <v>1253</v>
      </c>
      <c r="L1166">
        <v>0.73099999999999998</v>
      </c>
      <c r="M1166" t="b">
        <f t="shared" si="40"/>
        <v>1</v>
      </c>
    </row>
    <row r="1167" spans="2:13" x14ac:dyDescent="0.25">
      <c r="B1167" t="s">
        <v>1230</v>
      </c>
      <c r="C1167" t="s">
        <v>1262</v>
      </c>
      <c r="D1167" t="str">
        <f t="shared" si="41"/>
        <v>SingleAnglesL7x4x3/4</v>
      </c>
      <c r="E1167">
        <v>21.8</v>
      </c>
      <c r="F1167">
        <v>1.2</v>
      </c>
      <c r="G1167">
        <v>1.82</v>
      </c>
      <c r="H1167" t="s">
        <v>129</v>
      </c>
      <c r="I1167">
        <v>1</v>
      </c>
      <c r="K1167" t="s">
        <v>1263</v>
      </c>
      <c r="L1167">
        <v>1.2</v>
      </c>
      <c r="M1167" t="b">
        <f t="shared" si="40"/>
        <v>1</v>
      </c>
    </row>
    <row r="1168" spans="2:13" x14ac:dyDescent="0.25">
      <c r="B1168" t="s">
        <v>1230</v>
      </c>
      <c r="C1168" t="s">
        <v>1264</v>
      </c>
      <c r="D1168" t="str">
        <f t="shared" si="41"/>
        <v>SingleAnglesL7x4x5/8</v>
      </c>
      <c r="E1168">
        <v>21.8</v>
      </c>
      <c r="F1168">
        <v>1.01</v>
      </c>
      <c r="G1168">
        <v>1.82</v>
      </c>
      <c r="H1168" t="s">
        <v>129</v>
      </c>
      <c r="I1168">
        <v>1</v>
      </c>
      <c r="K1168" t="s">
        <v>1240</v>
      </c>
      <c r="L1168">
        <v>1.01</v>
      </c>
      <c r="M1168" t="b">
        <f t="shared" si="40"/>
        <v>1</v>
      </c>
    </row>
    <row r="1169" spans="2:13" x14ac:dyDescent="0.25">
      <c r="B1169" t="s">
        <v>1230</v>
      </c>
      <c r="C1169" t="s">
        <v>1265</v>
      </c>
      <c r="D1169" t="str">
        <f t="shared" si="41"/>
        <v>SingleAnglesL7x4x1/2</v>
      </c>
      <c r="E1169">
        <v>21.8</v>
      </c>
      <c r="F1169">
        <v>0.82099999999999995</v>
      </c>
      <c r="G1169">
        <v>1.82</v>
      </c>
      <c r="H1169" t="s">
        <v>129</v>
      </c>
      <c r="I1169">
        <v>1</v>
      </c>
      <c r="K1169" t="s">
        <v>1244</v>
      </c>
      <c r="L1169">
        <v>0.82099999999999995</v>
      </c>
      <c r="M1169" t="b">
        <f t="shared" si="40"/>
        <v>1</v>
      </c>
    </row>
    <row r="1170" spans="2:13" x14ac:dyDescent="0.25">
      <c r="B1170" t="s">
        <v>1230</v>
      </c>
      <c r="C1170" t="s">
        <v>1266</v>
      </c>
      <c r="D1170" t="str">
        <f t="shared" si="41"/>
        <v>SingleAnglesL7x4x7/16</v>
      </c>
      <c r="E1170">
        <v>21.8</v>
      </c>
      <c r="F1170">
        <v>0.72499999999999998</v>
      </c>
      <c r="G1170">
        <v>1.82</v>
      </c>
      <c r="H1170" t="s">
        <v>129</v>
      </c>
      <c r="I1170">
        <v>1</v>
      </c>
      <c r="K1170" t="s">
        <v>1253</v>
      </c>
      <c r="L1170">
        <v>0.72499999999999998</v>
      </c>
      <c r="M1170" t="b">
        <f t="shared" si="40"/>
        <v>1</v>
      </c>
    </row>
    <row r="1171" spans="2:13" x14ac:dyDescent="0.25">
      <c r="B1171" t="s">
        <v>1230</v>
      </c>
      <c r="C1171" t="s">
        <v>1267</v>
      </c>
      <c r="D1171" t="str">
        <f t="shared" si="41"/>
        <v>SingleAnglesL7x4x3/8</v>
      </c>
      <c r="E1171">
        <v>21.8</v>
      </c>
      <c r="F1171">
        <v>0.624</v>
      </c>
      <c r="G1171">
        <v>1.82</v>
      </c>
      <c r="H1171" t="s">
        <v>129</v>
      </c>
      <c r="I1171">
        <v>1</v>
      </c>
      <c r="K1171" t="s">
        <v>1268</v>
      </c>
      <c r="L1171">
        <v>0.624</v>
      </c>
      <c r="M1171" t="b">
        <f t="shared" si="40"/>
        <v>1</v>
      </c>
    </row>
    <row r="1172" spans="2:13" x14ac:dyDescent="0.25">
      <c r="B1172" t="s">
        <v>1230</v>
      </c>
      <c r="C1172" t="s">
        <v>1269</v>
      </c>
      <c r="D1172" t="str">
        <f t="shared" si="41"/>
        <v>SingleAnglesL6x6x1</v>
      </c>
      <c r="E1172">
        <v>23.8</v>
      </c>
      <c r="F1172">
        <v>1.58</v>
      </c>
      <c r="G1172">
        <v>1.98</v>
      </c>
      <c r="H1172" t="s">
        <v>129</v>
      </c>
      <c r="I1172">
        <v>1</v>
      </c>
      <c r="K1172" t="s">
        <v>1270</v>
      </c>
      <c r="L1172">
        <v>1.58</v>
      </c>
      <c r="M1172" t="b">
        <f t="shared" si="40"/>
        <v>1</v>
      </c>
    </row>
    <row r="1173" spans="2:13" x14ac:dyDescent="0.25">
      <c r="B1173" t="s">
        <v>1230</v>
      </c>
      <c r="C1173" t="s">
        <v>1271</v>
      </c>
      <c r="D1173" t="str">
        <f t="shared" si="41"/>
        <v>SingleAnglesL6x6x7/8</v>
      </c>
      <c r="E1173">
        <v>23.8</v>
      </c>
      <c r="F1173">
        <v>1.39</v>
      </c>
      <c r="G1173">
        <v>1.98</v>
      </c>
      <c r="H1173" t="s">
        <v>129</v>
      </c>
      <c r="I1173">
        <v>1</v>
      </c>
      <c r="K1173" t="s">
        <v>1236</v>
      </c>
      <c r="L1173">
        <v>1.39</v>
      </c>
      <c r="M1173" t="b">
        <f t="shared" si="40"/>
        <v>1</v>
      </c>
    </row>
    <row r="1174" spans="2:13" x14ac:dyDescent="0.25">
      <c r="B1174" t="s">
        <v>1230</v>
      </c>
      <c r="C1174" t="s">
        <v>1272</v>
      </c>
      <c r="D1174" t="str">
        <f t="shared" si="41"/>
        <v>SingleAnglesL6x6x3/4</v>
      </c>
      <c r="E1174">
        <v>23.8</v>
      </c>
      <c r="F1174">
        <v>1.21</v>
      </c>
      <c r="G1174">
        <v>1.98</v>
      </c>
      <c r="H1174" t="s">
        <v>129</v>
      </c>
      <c r="I1174">
        <v>1</v>
      </c>
      <c r="K1174" t="s">
        <v>1238</v>
      </c>
      <c r="L1174">
        <v>1.21</v>
      </c>
      <c r="M1174" t="b">
        <f t="shared" si="40"/>
        <v>1</v>
      </c>
    </row>
    <row r="1175" spans="2:13" x14ac:dyDescent="0.25">
      <c r="B1175" t="s">
        <v>1230</v>
      </c>
      <c r="C1175" t="s">
        <v>1273</v>
      </c>
      <c r="D1175" t="str">
        <f t="shared" si="41"/>
        <v>SingleAnglesL6x6x5/8</v>
      </c>
      <c r="E1175">
        <v>23.8</v>
      </c>
      <c r="F1175">
        <v>1.02</v>
      </c>
      <c r="G1175">
        <v>1.98</v>
      </c>
      <c r="H1175" t="s">
        <v>129</v>
      </c>
      <c r="I1175">
        <v>1</v>
      </c>
      <c r="K1175" t="s">
        <v>1240</v>
      </c>
      <c r="L1175">
        <v>1.02</v>
      </c>
      <c r="M1175" t="b">
        <f t="shared" si="40"/>
        <v>1</v>
      </c>
    </row>
    <row r="1176" spans="2:13" x14ac:dyDescent="0.25">
      <c r="B1176" t="s">
        <v>1230</v>
      </c>
      <c r="C1176" t="s">
        <v>1274</v>
      </c>
      <c r="D1176" t="str">
        <f t="shared" si="41"/>
        <v>SingleAnglesL6x6x9/16</v>
      </c>
      <c r="E1176">
        <v>23.8</v>
      </c>
      <c r="F1176">
        <v>0.92400000000000004</v>
      </c>
      <c r="G1176">
        <v>1.98</v>
      </c>
      <c r="H1176" t="s">
        <v>129</v>
      </c>
      <c r="I1176">
        <v>1</v>
      </c>
      <c r="K1176" t="s">
        <v>1242</v>
      </c>
      <c r="L1176">
        <v>0.92400000000000004</v>
      </c>
      <c r="M1176" t="b">
        <f t="shared" si="40"/>
        <v>1</v>
      </c>
    </row>
    <row r="1177" spans="2:13" x14ac:dyDescent="0.25">
      <c r="B1177" t="s">
        <v>1230</v>
      </c>
      <c r="C1177" t="s">
        <v>1275</v>
      </c>
      <c r="D1177" t="str">
        <f t="shared" si="41"/>
        <v>SingleAnglesL6x6x1/2</v>
      </c>
      <c r="E1177">
        <v>23.8</v>
      </c>
      <c r="F1177">
        <v>0.82399999999999995</v>
      </c>
      <c r="G1177">
        <v>1.98</v>
      </c>
      <c r="H1177" t="s">
        <v>129</v>
      </c>
      <c r="I1177">
        <v>1</v>
      </c>
      <c r="K1177" t="s">
        <v>1244</v>
      </c>
      <c r="L1177">
        <v>0.82399999999999995</v>
      </c>
      <c r="M1177" t="b">
        <f t="shared" si="40"/>
        <v>1</v>
      </c>
    </row>
    <row r="1178" spans="2:13" x14ac:dyDescent="0.25">
      <c r="B1178" t="s">
        <v>1230</v>
      </c>
      <c r="C1178" t="s">
        <v>1276</v>
      </c>
      <c r="D1178" t="str">
        <f t="shared" si="41"/>
        <v>SingleAnglesL6x6x7/16</v>
      </c>
      <c r="E1178">
        <v>23.8</v>
      </c>
      <c r="F1178">
        <v>0.72699999999999998</v>
      </c>
      <c r="G1178">
        <v>1.98</v>
      </c>
      <c r="H1178" t="s">
        <v>129</v>
      </c>
      <c r="I1178">
        <v>1</v>
      </c>
      <c r="K1178" t="s">
        <v>1253</v>
      </c>
      <c r="L1178">
        <v>0.72699999999999998</v>
      </c>
      <c r="M1178" t="b">
        <f t="shared" si="40"/>
        <v>1</v>
      </c>
    </row>
    <row r="1179" spans="2:13" x14ac:dyDescent="0.25">
      <c r="B1179" t="s">
        <v>1230</v>
      </c>
      <c r="C1179" t="s">
        <v>1277</v>
      </c>
      <c r="D1179" t="str">
        <f t="shared" si="41"/>
        <v>SingleAnglesL6x6x3/8</v>
      </c>
      <c r="E1179">
        <v>23.8</v>
      </c>
      <c r="F1179">
        <v>0.626</v>
      </c>
      <c r="G1179">
        <v>1.98</v>
      </c>
      <c r="H1179" t="s">
        <v>129</v>
      </c>
      <c r="I1179">
        <v>1</v>
      </c>
      <c r="K1179" t="s">
        <v>1268</v>
      </c>
      <c r="L1179">
        <v>0.626</v>
      </c>
      <c r="M1179" t="b">
        <f t="shared" si="40"/>
        <v>1</v>
      </c>
    </row>
    <row r="1180" spans="2:13" x14ac:dyDescent="0.25">
      <c r="B1180" t="s">
        <v>1230</v>
      </c>
      <c r="C1180" t="s">
        <v>1278</v>
      </c>
      <c r="D1180" t="str">
        <f t="shared" si="41"/>
        <v>SingleAnglesL6x6x5/16</v>
      </c>
      <c r="E1180">
        <v>23.8</v>
      </c>
      <c r="F1180">
        <v>0.52500000000000002</v>
      </c>
      <c r="G1180">
        <v>1.98</v>
      </c>
      <c r="H1180" t="s">
        <v>129</v>
      </c>
      <c r="I1180">
        <v>1</v>
      </c>
      <c r="K1180" t="s">
        <v>1279</v>
      </c>
      <c r="L1180">
        <v>0.52500000000000002</v>
      </c>
      <c r="M1180" t="b">
        <f t="shared" si="40"/>
        <v>1</v>
      </c>
    </row>
    <row r="1181" spans="2:13" x14ac:dyDescent="0.25">
      <c r="B1181" t="s">
        <v>1230</v>
      </c>
      <c r="C1181" t="s">
        <v>1280</v>
      </c>
      <c r="D1181" t="str">
        <f t="shared" si="41"/>
        <v>SingleAnglesL6x4x7/8</v>
      </c>
      <c r="E1181">
        <v>19.8</v>
      </c>
      <c r="F1181">
        <v>1.37</v>
      </c>
      <c r="G1181">
        <v>1.65</v>
      </c>
      <c r="H1181" t="s">
        <v>129</v>
      </c>
      <c r="I1181">
        <v>1</v>
      </c>
      <c r="K1181" t="s">
        <v>1281</v>
      </c>
      <c r="L1181">
        <v>1.37</v>
      </c>
      <c r="M1181" t="b">
        <f t="shared" si="40"/>
        <v>1</v>
      </c>
    </row>
    <row r="1182" spans="2:13" x14ac:dyDescent="0.25">
      <c r="B1182" t="s">
        <v>1230</v>
      </c>
      <c r="C1182" t="s">
        <v>1282</v>
      </c>
      <c r="D1182" t="str">
        <f t="shared" si="41"/>
        <v>SingleAnglesL6x4x3/4</v>
      </c>
      <c r="E1182">
        <v>19.8</v>
      </c>
      <c r="F1182">
        <v>1.19</v>
      </c>
      <c r="G1182">
        <v>1.65</v>
      </c>
      <c r="H1182" t="s">
        <v>129</v>
      </c>
      <c r="I1182">
        <v>1</v>
      </c>
      <c r="K1182" t="s">
        <v>1238</v>
      </c>
      <c r="L1182">
        <v>1.19</v>
      </c>
      <c r="M1182" t="b">
        <f t="shared" si="40"/>
        <v>1</v>
      </c>
    </row>
    <row r="1183" spans="2:13" x14ac:dyDescent="0.25">
      <c r="B1183" t="s">
        <v>1230</v>
      </c>
      <c r="C1183" t="s">
        <v>1283</v>
      </c>
      <c r="D1183" t="str">
        <f t="shared" si="41"/>
        <v>SingleAnglesL6x4x5/8</v>
      </c>
      <c r="E1183">
        <v>19.8</v>
      </c>
      <c r="F1183">
        <v>1</v>
      </c>
      <c r="G1183">
        <v>1.65</v>
      </c>
      <c r="H1183" t="s">
        <v>129</v>
      </c>
      <c r="I1183">
        <v>1</v>
      </c>
      <c r="K1183" t="s">
        <v>1240</v>
      </c>
      <c r="L1183">
        <v>1</v>
      </c>
      <c r="M1183" t="b">
        <f t="shared" si="40"/>
        <v>1</v>
      </c>
    </row>
    <row r="1184" spans="2:13" x14ac:dyDescent="0.25">
      <c r="B1184" t="s">
        <v>1230</v>
      </c>
      <c r="C1184" t="s">
        <v>1284</v>
      </c>
      <c r="D1184" t="str">
        <f t="shared" si="41"/>
        <v>SingleAnglesL6x4x9/16</v>
      </c>
      <c r="E1184">
        <v>19.8</v>
      </c>
      <c r="F1184">
        <v>0.90400000000000003</v>
      </c>
      <c r="G1184">
        <v>1.65</v>
      </c>
      <c r="H1184" t="s">
        <v>129</v>
      </c>
      <c r="I1184">
        <v>1</v>
      </c>
      <c r="K1184" t="s">
        <v>1242</v>
      </c>
      <c r="L1184">
        <v>0.90400000000000003</v>
      </c>
      <c r="M1184" t="b">
        <f t="shared" si="40"/>
        <v>1</v>
      </c>
    </row>
    <row r="1185" spans="2:13" x14ac:dyDescent="0.25">
      <c r="B1185" t="s">
        <v>1230</v>
      </c>
      <c r="C1185" t="s">
        <v>1285</v>
      </c>
      <c r="D1185" t="str">
        <f t="shared" si="41"/>
        <v>SingleAnglesL6x4x1/2</v>
      </c>
      <c r="E1185">
        <v>19.8</v>
      </c>
      <c r="F1185">
        <v>0.80800000000000005</v>
      </c>
      <c r="G1185">
        <v>1.65</v>
      </c>
      <c r="H1185" t="s">
        <v>129</v>
      </c>
      <c r="I1185">
        <v>1</v>
      </c>
      <c r="K1185" t="s">
        <v>1244</v>
      </c>
      <c r="L1185">
        <v>0.80800000000000005</v>
      </c>
      <c r="M1185" t="b">
        <f t="shared" si="40"/>
        <v>1</v>
      </c>
    </row>
    <row r="1186" spans="2:13" x14ac:dyDescent="0.25">
      <c r="B1186" t="s">
        <v>1230</v>
      </c>
      <c r="C1186" t="s">
        <v>1286</v>
      </c>
      <c r="D1186" t="str">
        <f t="shared" si="41"/>
        <v>SingleAnglesL6x4x7/16</v>
      </c>
      <c r="E1186">
        <v>19.8</v>
      </c>
      <c r="F1186">
        <v>0.71199999999999997</v>
      </c>
      <c r="G1186">
        <v>1.65</v>
      </c>
      <c r="H1186" t="s">
        <v>129</v>
      </c>
      <c r="I1186">
        <v>1</v>
      </c>
      <c r="K1186" t="s">
        <v>1253</v>
      </c>
      <c r="L1186">
        <v>0.71199999999999997</v>
      </c>
      <c r="M1186" t="b">
        <f t="shared" si="40"/>
        <v>1</v>
      </c>
    </row>
    <row r="1187" spans="2:13" x14ac:dyDescent="0.25">
      <c r="B1187" t="s">
        <v>1230</v>
      </c>
      <c r="C1187" t="s">
        <v>1287</v>
      </c>
      <c r="D1187" t="str">
        <f t="shared" si="41"/>
        <v>SingleAnglesL6x4x3/8</v>
      </c>
      <c r="E1187">
        <v>19.8</v>
      </c>
      <c r="F1187">
        <v>0.61599999999999999</v>
      </c>
      <c r="G1187">
        <v>1.65</v>
      </c>
      <c r="H1187" t="s">
        <v>129</v>
      </c>
      <c r="I1187">
        <v>1</v>
      </c>
      <c r="K1187" t="s">
        <v>1268</v>
      </c>
      <c r="L1187">
        <v>0.61599999999999999</v>
      </c>
      <c r="M1187" t="b">
        <f t="shared" si="40"/>
        <v>1</v>
      </c>
    </row>
    <row r="1188" spans="2:13" x14ac:dyDescent="0.25">
      <c r="B1188" t="s">
        <v>1230</v>
      </c>
      <c r="C1188" t="s">
        <v>1288</v>
      </c>
      <c r="D1188" t="str">
        <f t="shared" si="41"/>
        <v>SingleAnglesL6x4x5/16</v>
      </c>
      <c r="E1188">
        <v>19.8</v>
      </c>
      <c r="F1188">
        <v>0.51500000000000001</v>
      </c>
      <c r="G1188">
        <v>1.65</v>
      </c>
      <c r="H1188" t="s">
        <v>129</v>
      </c>
      <c r="I1188">
        <v>1</v>
      </c>
      <c r="K1188" t="s">
        <v>1279</v>
      </c>
      <c r="L1188">
        <v>0.51500000000000001</v>
      </c>
      <c r="M1188" t="b">
        <f t="shared" si="40"/>
        <v>1</v>
      </c>
    </row>
    <row r="1189" spans="2:13" x14ac:dyDescent="0.25">
      <c r="B1189" t="s">
        <v>1230</v>
      </c>
      <c r="C1189" t="s">
        <v>1289</v>
      </c>
      <c r="D1189" t="str">
        <f t="shared" si="41"/>
        <v>SingleAnglesL6x31/2x1/2</v>
      </c>
      <c r="E1189">
        <v>18.8</v>
      </c>
      <c r="F1189">
        <v>0.81399999999999995</v>
      </c>
      <c r="G1189">
        <v>1.57</v>
      </c>
      <c r="H1189" t="s">
        <v>129</v>
      </c>
      <c r="I1189">
        <v>1</v>
      </c>
      <c r="K1189" t="s">
        <v>1290</v>
      </c>
      <c r="L1189">
        <v>0.81399999999999995</v>
      </c>
      <c r="M1189" t="b">
        <f t="shared" si="40"/>
        <v>1</v>
      </c>
    </row>
    <row r="1190" spans="2:13" x14ac:dyDescent="0.25">
      <c r="B1190" t="s">
        <v>1230</v>
      </c>
      <c r="C1190" t="s">
        <v>1291</v>
      </c>
      <c r="D1190" t="str">
        <f t="shared" si="41"/>
        <v>SingleAnglesL6x31/2x3/8</v>
      </c>
      <c r="E1190">
        <v>18.8</v>
      </c>
      <c r="F1190">
        <v>0.61699999999999999</v>
      </c>
      <c r="G1190">
        <v>1.57</v>
      </c>
      <c r="H1190" t="s">
        <v>129</v>
      </c>
      <c r="I1190">
        <v>1</v>
      </c>
      <c r="K1190" t="s">
        <v>1268</v>
      </c>
      <c r="L1190">
        <v>0.61699999999999999</v>
      </c>
      <c r="M1190" t="b">
        <f t="shared" si="40"/>
        <v>1</v>
      </c>
    </row>
    <row r="1191" spans="2:13" x14ac:dyDescent="0.25">
      <c r="B1191" t="s">
        <v>1230</v>
      </c>
      <c r="C1191" t="s">
        <v>1292</v>
      </c>
      <c r="D1191" t="str">
        <f t="shared" si="41"/>
        <v>SingleAnglesL6x31/2x5/16</v>
      </c>
      <c r="E1191">
        <v>18.8</v>
      </c>
      <c r="F1191">
        <v>0.51700000000000002</v>
      </c>
      <c r="G1191">
        <v>1.57</v>
      </c>
      <c r="H1191" t="s">
        <v>129</v>
      </c>
      <c r="I1191">
        <v>1</v>
      </c>
      <c r="K1191" t="s">
        <v>1279</v>
      </c>
      <c r="L1191">
        <v>0.51700000000000002</v>
      </c>
      <c r="M1191" t="b">
        <f t="shared" si="40"/>
        <v>1</v>
      </c>
    </row>
    <row r="1192" spans="2:13" x14ac:dyDescent="0.25">
      <c r="B1192" t="s">
        <v>1230</v>
      </c>
      <c r="C1192" t="s">
        <v>1293</v>
      </c>
      <c r="D1192" t="str">
        <f t="shared" si="41"/>
        <v>SingleAnglesL5x5x7/8</v>
      </c>
      <c r="E1192">
        <v>19.8</v>
      </c>
      <c r="F1192">
        <v>1.38</v>
      </c>
      <c r="G1192">
        <v>1.65</v>
      </c>
      <c r="H1192" t="s">
        <v>129</v>
      </c>
      <c r="I1192">
        <v>1</v>
      </c>
      <c r="K1192" t="s">
        <v>1294</v>
      </c>
      <c r="L1192">
        <v>1.38</v>
      </c>
      <c r="M1192" t="b">
        <f t="shared" si="40"/>
        <v>1</v>
      </c>
    </row>
    <row r="1193" spans="2:13" x14ac:dyDescent="0.25">
      <c r="B1193" t="s">
        <v>1230</v>
      </c>
      <c r="C1193" t="s">
        <v>1295</v>
      </c>
      <c r="D1193" t="str">
        <f t="shared" si="41"/>
        <v>SingleAnglesL5x5x3/4</v>
      </c>
      <c r="E1193">
        <v>19.8</v>
      </c>
      <c r="F1193">
        <v>1.2</v>
      </c>
      <c r="G1193">
        <v>1.65</v>
      </c>
      <c r="H1193" t="s">
        <v>129</v>
      </c>
      <c r="I1193">
        <v>1</v>
      </c>
      <c r="K1193" t="s">
        <v>1238</v>
      </c>
      <c r="L1193">
        <v>1.2</v>
      </c>
      <c r="M1193" t="b">
        <f t="shared" si="40"/>
        <v>1</v>
      </c>
    </row>
    <row r="1194" spans="2:13" x14ac:dyDescent="0.25">
      <c r="B1194" t="s">
        <v>1230</v>
      </c>
      <c r="C1194" t="s">
        <v>1296</v>
      </c>
      <c r="D1194" t="str">
        <f t="shared" si="41"/>
        <v>SingleAnglesL5x5x5/8</v>
      </c>
      <c r="E1194">
        <v>19.8</v>
      </c>
      <c r="F1194">
        <v>1.02</v>
      </c>
      <c r="G1194">
        <v>1.65</v>
      </c>
      <c r="H1194" t="s">
        <v>129</v>
      </c>
      <c r="I1194">
        <v>1</v>
      </c>
      <c r="K1194" t="s">
        <v>1240</v>
      </c>
      <c r="L1194">
        <v>1.02</v>
      </c>
      <c r="M1194" t="b">
        <f t="shared" si="40"/>
        <v>1</v>
      </c>
    </row>
    <row r="1195" spans="2:13" x14ac:dyDescent="0.25">
      <c r="B1195" t="s">
        <v>1230</v>
      </c>
      <c r="C1195" t="s">
        <v>1297</v>
      </c>
      <c r="D1195" t="str">
        <f t="shared" si="41"/>
        <v>SingleAnglesL5x5x1/2</v>
      </c>
      <c r="E1195">
        <v>19.8</v>
      </c>
      <c r="F1195">
        <v>0.82299999999999995</v>
      </c>
      <c r="G1195">
        <v>1.65</v>
      </c>
      <c r="H1195" t="s">
        <v>129</v>
      </c>
      <c r="I1195">
        <v>1</v>
      </c>
      <c r="K1195" t="s">
        <v>1244</v>
      </c>
      <c r="L1195">
        <v>0.82299999999999995</v>
      </c>
      <c r="M1195" t="b">
        <f t="shared" si="40"/>
        <v>1</v>
      </c>
    </row>
    <row r="1196" spans="2:13" x14ac:dyDescent="0.25">
      <c r="B1196" t="s">
        <v>1230</v>
      </c>
      <c r="C1196" t="s">
        <v>1298</v>
      </c>
      <c r="D1196" t="str">
        <f t="shared" si="41"/>
        <v>SingleAnglesL5x5x7/16</v>
      </c>
      <c r="E1196">
        <v>19.8</v>
      </c>
      <c r="F1196">
        <v>0.72699999999999998</v>
      </c>
      <c r="G1196">
        <v>1.65</v>
      </c>
      <c r="H1196" t="s">
        <v>129</v>
      </c>
      <c r="I1196">
        <v>1</v>
      </c>
      <c r="K1196" t="s">
        <v>1253</v>
      </c>
      <c r="L1196">
        <v>0.72699999999999998</v>
      </c>
      <c r="M1196" t="b">
        <f t="shared" si="40"/>
        <v>1</v>
      </c>
    </row>
    <row r="1197" spans="2:13" x14ac:dyDescent="0.25">
      <c r="B1197" t="s">
        <v>1230</v>
      </c>
      <c r="C1197" t="s">
        <v>1299</v>
      </c>
      <c r="D1197" t="str">
        <f t="shared" si="41"/>
        <v>SingleAnglesL5x5x3/8</v>
      </c>
      <c r="E1197">
        <v>19.8</v>
      </c>
      <c r="F1197">
        <v>0.626</v>
      </c>
      <c r="G1197">
        <v>1.65</v>
      </c>
      <c r="H1197" t="s">
        <v>129</v>
      </c>
      <c r="I1197">
        <v>1</v>
      </c>
      <c r="K1197" t="s">
        <v>1268</v>
      </c>
      <c r="L1197">
        <v>0.626</v>
      </c>
      <c r="M1197" t="b">
        <f t="shared" si="40"/>
        <v>1</v>
      </c>
    </row>
    <row r="1198" spans="2:13" x14ac:dyDescent="0.25">
      <c r="B1198" t="s">
        <v>1230</v>
      </c>
      <c r="C1198" t="s">
        <v>1300</v>
      </c>
      <c r="D1198" t="str">
        <f t="shared" si="41"/>
        <v>SingleAnglesL5x5x5/16</v>
      </c>
      <c r="E1198">
        <v>19.8</v>
      </c>
      <c r="F1198">
        <v>0.52500000000000002</v>
      </c>
      <c r="G1198">
        <v>1.65</v>
      </c>
      <c r="H1198" t="s">
        <v>129</v>
      </c>
      <c r="I1198">
        <v>1</v>
      </c>
      <c r="K1198" t="s">
        <v>1279</v>
      </c>
      <c r="L1198">
        <v>0.52500000000000002</v>
      </c>
      <c r="M1198" t="b">
        <f t="shared" ref="M1198:M1261" si="42">EXACT(F1198,L1198)</f>
        <v>1</v>
      </c>
    </row>
    <row r="1199" spans="2:13" x14ac:dyDescent="0.25">
      <c r="B1199" t="s">
        <v>1230</v>
      </c>
      <c r="C1199" t="s">
        <v>1301</v>
      </c>
      <c r="D1199" t="str">
        <f t="shared" ref="D1199:D1262" si="43">SUBSTITUTE(B1199&amp;C1199," ","")</f>
        <v>SingleAnglesL5x31/2x3/4</v>
      </c>
      <c r="E1199">
        <v>16.8</v>
      </c>
      <c r="F1199">
        <v>1.18</v>
      </c>
      <c r="G1199">
        <v>1.4</v>
      </c>
      <c r="H1199" t="s">
        <v>129</v>
      </c>
      <c r="I1199">
        <v>1</v>
      </c>
      <c r="K1199" t="s">
        <v>1302</v>
      </c>
      <c r="L1199">
        <v>1.18</v>
      </c>
      <c r="M1199" t="b">
        <f t="shared" si="42"/>
        <v>1</v>
      </c>
    </row>
    <row r="1200" spans="2:13" x14ac:dyDescent="0.25">
      <c r="B1200" t="s">
        <v>1230</v>
      </c>
      <c r="C1200" t="s">
        <v>1303</v>
      </c>
      <c r="D1200" t="str">
        <f t="shared" si="43"/>
        <v>SingleAnglesL5x31/2x5/8</v>
      </c>
      <c r="E1200">
        <v>16.8</v>
      </c>
      <c r="F1200">
        <v>1</v>
      </c>
      <c r="G1200">
        <v>1.4</v>
      </c>
      <c r="H1200" t="s">
        <v>129</v>
      </c>
      <c r="I1200">
        <v>1</v>
      </c>
      <c r="K1200" t="s">
        <v>1240</v>
      </c>
      <c r="L1200">
        <v>1</v>
      </c>
      <c r="M1200" t="b">
        <f t="shared" si="42"/>
        <v>1</v>
      </c>
    </row>
    <row r="1201" spans="2:13" x14ac:dyDescent="0.25">
      <c r="B1201" t="s">
        <v>1230</v>
      </c>
      <c r="C1201" t="s">
        <v>1304</v>
      </c>
      <c r="D1201" t="str">
        <f t="shared" si="43"/>
        <v>SingleAnglesL5x31/2x1/2</v>
      </c>
      <c r="E1201">
        <v>16.8</v>
      </c>
      <c r="F1201">
        <v>0.81</v>
      </c>
      <c r="G1201">
        <v>1.4</v>
      </c>
      <c r="H1201" t="s">
        <v>129</v>
      </c>
      <c r="I1201">
        <v>1</v>
      </c>
      <c r="K1201" t="s">
        <v>1244</v>
      </c>
      <c r="L1201">
        <v>0.81</v>
      </c>
      <c r="M1201" t="b">
        <f t="shared" si="42"/>
        <v>1</v>
      </c>
    </row>
    <row r="1202" spans="2:13" x14ac:dyDescent="0.25">
      <c r="B1202" t="s">
        <v>1230</v>
      </c>
      <c r="C1202" t="s">
        <v>1305</v>
      </c>
      <c r="D1202" t="str">
        <f t="shared" si="43"/>
        <v>SingleAnglesL5x31/2x3/8</v>
      </c>
      <c r="E1202">
        <v>16.8</v>
      </c>
      <c r="F1202">
        <v>0.61899999999999999</v>
      </c>
      <c r="G1202">
        <v>1.4</v>
      </c>
      <c r="H1202" t="s">
        <v>129</v>
      </c>
      <c r="I1202">
        <v>1</v>
      </c>
      <c r="K1202" t="s">
        <v>1268</v>
      </c>
      <c r="L1202">
        <v>0.61899999999999999</v>
      </c>
      <c r="M1202" t="b">
        <f t="shared" si="42"/>
        <v>1</v>
      </c>
    </row>
    <row r="1203" spans="2:13" x14ac:dyDescent="0.25">
      <c r="B1203" t="s">
        <v>1230</v>
      </c>
      <c r="C1203" t="s">
        <v>1306</v>
      </c>
      <c r="D1203" t="str">
        <f t="shared" si="43"/>
        <v>SingleAnglesL5x31/2x5/16</v>
      </c>
      <c r="E1203">
        <v>16.8</v>
      </c>
      <c r="F1203">
        <v>0.51900000000000002</v>
      </c>
      <c r="G1203">
        <v>1.4</v>
      </c>
      <c r="H1203" t="s">
        <v>129</v>
      </c>
      <c r="I1203">
        <v>1</v>
      </c>
      <c r="K1203" t="s">
        <v>1279</v>
      </c>
      <c r="L1203">
        <v>0.51900000000000002</v>
      </c>
      <c r="M1203" t="b">
        <f t="shared" si="42"/>
        <v>1</v>
      </c>
    </row>
    <row r="1204" spans="2:13" x14ac:dyDescent="0.25">
      <c r="B1204" t="s">
        <v>1230</v>
      </c>
      <c r="C1204" t="s">
        <v>1307</v>
      </c>
      <c r="D1204" t="str">
        <f t="shared" si="43"/>
        <v>SingleAnglesL5x31/2x1/4</v>
      </c>
      <c r="E1204">
        <v>16.8</v>
      </c>
      <c r="F1204">
        <v>0.41799999999999998</v>
      </c>
      <c r="G1204">
        <v>1.4</v>
      </c>
      <c r="H1204" t="s">
        <v>129</v>
      </c>
      <c r="I1204">
        <v>1</v>
      </c>
      <c r="K1204" t="s">
        <v>1308</v>
      </c>
      <c r="L1204">
        <v>0.41799999999999998</v>
      </c>
      <c r="M1204" t="b">
        <f t="shared" si="42"/>
        <v>1</v>
      </c>
    </row>
    <row r="1205" spans="2:13" x14ac:dyDescent="0.25">
      <c r="B1205" t="s">
        <v>1230</v>
      </c>
      <c r="C1205" t="s">
        <v>1309</v>
      </c>
      <c r="D1205" t="str">
        <f t="shared" si="43"/>
        <v>SingleAnglesL5x3x1/2</v>
      </c>
      <c r="E1205">
        <v>15.8</v>
      </c>
      <c r="F1205">
        <v>0.81</v>
      </c>
      <c r="G1205">
        <v>1.32</v>
      </c>
      <c r="H1205" t="s">
        <v>129</v>
      </c>
      <c r="I1205">
        <v>1</v>
      </c>
      <c r="K1205" t="s">
        <v>1310</v>
      </c>
      <c r="L1205">
        <v>0.81</v>
      </c>
      <c r="M1205" t="b">
        <f t="shared" si="42"/>
        <v>1</v>
      </c>
    </row>
    <row r="1206" spans="2:13" x14ac:dyDescent="0.25">
      <c r="B1206" t="s">
        <v>1230</v>
      </c>
      <c r="C1206" t="s">
        <v>1311</v>
      </c>
      <c r="D1206" t="str">
        <f t="shared" si="43"/>
        <v>SingleAnglesL5x3x7/16</v>
      </c>
      <c r="E1206">
        <v>15.8</v>
      </c>
      <c r="F1206">
        <v>0.71499999999999997</v>
      </c>
      <c r="G1206">
        <v>1.32</v>
      </c>
      <c r="H1206" t="s">
        <v>129</v>
      </c>
      <c r="I1206">
        <v>1</v>
      </c>
      <c r="K1206" t="s">
        <v>1253</v>
      </c>
      <c r="L1206">
        <v>0.71499999999999997</v>
      </c>
      <c r="M1206" t="b">
        <f t="shared" si="42"/>
        <v>1</v>
      </c>
    </row>
    <row r="1207" spans="2:13" x14ac:dyDescent="0.25">
      <c r="B1207" t="s">
        <v>1230</v>
      </c>
      <c r="C1207" t="s">
        <v>1312</v>
      </c>
      <c r="D1207" t="str">
        <f t="shared" si="43"/>
        <v>SingleAnglesL5x3x3/8</v>
      </c>
      <c r="E1207">
        <v>15.8</v>
      </c>
      <c r="F1207">
        <v>0.61599999999999999</v>
      </c>
      <c r="G1207">
        <v>1.32</v>
      </c>
      <c r="H1207" t="s">
        <v>129</v>
      </c>
      <c r="I1207">
        <v>1</v>
      </c>
      <c r="K1207" t="s">
        <v>1268</v>
      </c>
      <c r="L1207">
        <v>0.61599999999999999</v>
      </c>
      <c r="M1207" t="b">
        <f t="shared" si="42"/>
        <v>1</v>
      </c>
    </row>
    <row r="1208" spans="2:13" x14ac:dyDescent="0.25">
      <c r="B1208" t="s">
        <v>1230</v>
      </c>
      <c r="C1208" t="s">
        <v>1313</v>
      </c>
      <c r="D1208" t="str">
        <f t="shared" si="43"/>
        <v>SingleAnglesL5x3x5/16</v>
      </c>
      <c r="E1208">
        <v>15.8</v>
      </c>
      <c r="F1208">
        <v>0.51800000000000002</v>
      </c>
      <c r="G1208">
        <v>1.32</v>
      </c>
      <c r="H1208" t="s">
        <v>129</v>
      </c>
      <c r="I1208">
        <v>1</v>
      </c>
      <c r="K1208" t="s">
        <v>1279</v>
      </c>
      <c r="L1208">
        <v>0.51800000000000002</v>
      </c>
      <c r="M1208" t="b">
        <f t="shared" si="42"/>
        <v>1</v>
      </c>
    </row>
    <row r="1209" spans="2:13" x14ac:dyDescent="0.25">
      <c r="B1209" t="s">
        <v>1230</v>
      </c>
      <c r="C1209" t="s">
        <v>1314</v>
      </c>
      <c r="D1209" t="str">
        <f t="shared" si="43"/>
        <v>SingleAnglesL5x3x1/4</v>
      </c>
      <c r="E1209">
        <v>15.8</v>
      </c>
      <c r="F1209">
        <v>0.41799999999999998</v>
      </c>
      <c r="G1209">
        <v>1.32</v>
      </c>
      <c r="H1209" t="s">
        <v>129</v>
      </c>
      <c r="I1209">
        <v>1</v>
      </c>
      <c r="K1209" t="s">
        <v>1308</v>
      </c>
      <c r="L1209">
        <v>0.41799999999999998</v>
      </c>
      <c r="M1209" t="b">
        <f t="shared" si="42"/>
        <v>1</v>
      </c>
    </row>
    <row r="1210" spans="2:13" x14ac:dyDescent="0.25">
      <c r="B1210" t="s">
        <v>1230</v>
      </c>
      <c r="C1210" t="s">
        <v>1315</v>
      </c>
      <c r="D1210" t="str">
        <f t="shared" si="43"/>
        <v>SingleAnglesL4x4x3/4</v>
      </c>
      <c r="E1210">
        <v>15.8</v>
      </c>
      <c r="F1210">
        <v>1.17</v>
      </c>
      <c r="G1210">
        <v>1.32</v>
      </c>
      <c r="H1210" t="s">
        <v>129</v>
      </c>
      <c r="I1210">
        <v>1</v>
      </c>
      <c r="K1210" t="s">
        <v>1316</v>
      </c>
      <c r="L1210">
        <v>1.17</v>
      </c>
      <c r="M1210" t="b">
        <f t="shared" si="42"/>
        <v>1</v>
      </c>
    </row>
    <row r="1211" spans="2:13" x14ac:dyDescent="0.25">
      <c r="B1211" t="s">
        <v>1230</v>
      </c>
      <c r="C1211" t="s">
        <v>1317</v>
      </c>
      <c r="D1211" t="str">
        <f t="shared" si="43"/>
        <v>SingleAnglesL4x4x5/8</v>
      </c>
      <c r="E1211">
        <v>15.8</v>
      </c>
      <c r="F1211">
        <v>0.99399999999999999</v>
      </c>
      <c r="G1211">
        <v>1.32</v>
      </c>
      <c r="H1211" t="s">
        <v>129</v>
      </c>
      <c r="I1211">
        <v>1</v>
      </c>
      <c r="K1211" t="s">
        <v>1240</v>
      </c>
      <c r="L1211">
        <v>0.99399999999999999</v>
      </c>
      <c r="M1211" t="b">
        <f t="shared" si="42"/>
        <v>1</v>
      </c>
    </row>
    <row r="1212" spans="2:13" x14ac:dyDescent="0.25">
      <c r="B1212" t="s">
        <v>1230</v>
      </c>
      <c r="C1212" t="s">
        <v>1318</v>
      </c>
      <c r="D1212" t="str">
        <f t="shared" si="43"/>
        <v>SingleAnglesL4x4x1/2</v>
      </c>
      <c r="E1212">
        <v>15.8</v>
      </c>
      <c r="F1212">
        <v>0.80400000000000005</v>
      </c>
      <c r="G1212">
        <v>1.32</v>
      </c>
      <c r="H1212" t="s">
        <v>129</v>
      </c>
      <c r="I1212">
        <v>1</v>
      </c>
      <c r="K1212" t="s">
        <v>1244</v>
      </c>
      <c r="L1212">
        <v>0.80400000000000005</v>
      </c>
      <c r="M1212" t="b">
        <f t="shared" si="42"/>
        <v>1</v>
      </c>
    </row>
    <row r="1213" spans="2:13" x14ac:dyDescent="0.25">
      <c r="B1213" t="s">
        <v>1230</v>
      </c>
      <c r="C1213" t="s">
        <v>1319</v>
      </c>
      <c r="D1213" t="str">
        <f t="shared" si="43"/>
        <v>SingleAnglesL4x4x7/16</v>
      </c>
      <c r="E1213">
        <v>15.8</v>
      </c>
      <c r="F1213">
        <v>0.70899999999999996</v>
      </c>
      <c r="G1213">
        <v>1.32</v>
      </c>
      <c r="H1213" t="s">
        <v>129</v>
      </c>
      <c r="I1213">
        <v>1</v>
      </c>
      <c r="K1213" t="s">
        <v>1253</v>
      </c>
      <c r="L1213">
        <v>0.70899999999999996</v>
      </c>
      <c r="M1213" t="b">
        <f t="shared" si="42"/>
        <v>1</v>
      </c>
    </row>
    <row r="1214" spans="2:13" x14ac:dyDescent="0.25">
      <c r="B1214" t="s">
        <v>1230</v>
      </c>
      <c r="C1214" t="s">
        <v>1320</v>
      </c>
      <c r="D1214" t="str">
        <f t="shared" si="43"/>
        <v>SingleAnglesL4x4x3/8</v>
      </c>
      <c r="E1214">
        <v>15.8</v>
      </c>
      <c r="F1214">
        <v>0.61499999999999999</v>
      </c>
      <c r="G1214">
        <v>1.32</v>
      </c>
      <c r="H1214" t="s">
        <v>129</v>
      </c>
      <c r="I1214">
        <v>1</v>
      </c>
      <c r="K1214" t="s">
        <v>1268</v>
      </c>
      <c r="L1214">
        <v>0.61499999999999999</v>
      </c>
      <c r="M1214" t="b">
        <f t="shared" si="42"/>
        <v>1</v>
      </c>
    </row>
    <row r="1215" spans="2:13" x14ac:dyDescent="0.25">
      <c r="B1215" t="s">
        <v>1230</v>
      </c>
      <c r="C1215" t="s">
        <v>1321</v>
      </c>
      <c r="D1215" t="str">
        <f t="shared" si="43"/>
        <v>SingleAnglesL4x4x5/16</v>
      </c>
      <c r="E1215">
        <v>15.8</v>
      </c>
      <c r="F1215">
        <v>0.51600000000000001</v>
      </c>
      <c r="G1215">
        <v>1.32</v>
      </c>
      <c r="H1215" t="s">
        <v>129</v>
      </c>
      <c r="I1215">
        <v>1</v>
      </c>
      <c r="K1215" t="s">
        <v>1279</v>
      </c>
      <c r="L1215">
        <v>0.51600000000000001</v>
      </c>
      <c r="M1215" t="b">
        <f t="shared" si="42"/>
        <v>1</v>
      </c>
    </row>
    <row r="1216" spans="2:13" x14ac:dyDescent="0.25">
      <c r="B1216" t="s">
        <v>1230</v>
      </c>
      <c r="C1216" t="s">
        <v>1322</v>
      </c>
      <c r="D1216" t="str">
        <f t="shared" si="43"/>
        <v>SingleAnglesL4x4x1/4</v>
      </c>
      <c r="E1216">
        <v>15.8</v>
      </c>
      <c r="F1216">
        <v>0.41599999999999998</v>
      </c>
      <c r="G1216">
        <v>1.32</v>
      </c>
      <c r="H1216" t="s">
        <v>129</v>
      </c>
      <c r="I1216">
        <v>1</v>
      </c>
      <c r="K1216" t="s">
        <v>1308</v>
      </c>
      <c r="L1216">
        <v>0.41599999999999998</v>
      </c>
      <c r="M1216" t="b">
        <f t="shared" si="42"/>
        <v>1</v>
      </c>
    </row>
    <row r="1217" spans="2:13" x14ac:dyDescent="0.25">
      <c r="B1217" t="s">
        <v>1230</v>
      </c>
      <c r="C1217" t="s">
        <v>1323</v>
      </c>
      <c r="D1217" t="str">
        <f t="shared" si="43"/>
        <v>SingleAnglesL4x31/2x1/2</v>
      </c>
      <c r="E1217">
        <v>15</v>
      </c>
      <c r="F1217">
        <v>0.79300000000000004</v>
      </c>
      <c r="G1217">
        <v>1.25</v>
      </c>
      <c r="H1217" t="s">
        <v>129</v>
      </c>
      <c r="I1217">
        <v>1</v>
      </c>
      <c r="K1217" t="s">
        <v>1324</v>
      </c>
      <c r="L1217">
        <v>0.79300000000000004</v>
      </c>
      <c r="M1217" t="b">
        <f t="shared" si="42"/>
        <v>1</v>
      </c>
    </row>
    <row r="1218" spans="2:13" x14ac:dyDescent="0.25">
      <c r="B1218" t="s">
        <v>1230</v>
      </c>
      <c r="C1218" t="s">
        <v>1325</v>
      </c>
      <c r="D1218" t="str">
        <f t="shared" si="43"/>
        <v>SingleAnglesL4x31/2x3/8</v>
      </c>
      <c r="E1218">
        <v>15</v>
      </c>
      <c r="F1218">
        <v>0.60699999999999998</v>
      </c>
      <c r="G1218">
        <v>1.25</v>
      </c>
      <c r="H1218" t="s">
        <v>129</v>
      </c>
      <c r="I1218">
        <v>1</v>
      </c>
      <c r="K1218" t="s">
        <v>1268</v>
      </c>
      <c r="L1218">
        <v>0.60699999999999998</v>
      </c>
      <c r="M1218" t="b">
        <f t="shared" si="42"/>
        <v>1</v>
      </c>
    </row>
    <row r="1219" spans="2:13" x14ac:dyDescent="0.25">
      <c r="B1219" t="s">
        <v>1230</v>
      </c>
      <c r="C1219" t="s">
        <v>1326</v>
      </c>
      <c r="D1219" t="str">
        <f t="shared" si="43"/>
        <v>SingleAnglesL4x31/2x5/16</v>
      </c>
      <c r="E1219">
        <v>15</v>
      </c>
      <c r="F1219">
        <v>0.51</v>
      </c>
      <c r="G1219">
        <v>1.25</v>
      </c>
      <c r="H1219" t="s">
        <v>129</v>
      </c>
      <c r="I1219">
        <v>1</v>
      </c>
      <c r="K1219" t="s">
        <v>1279</v>
      </c>
      <c r="L1219">
        <v>0.51</v>
      </c>
      <c r="M1219" t="b">
        <f t="shared" si="42"/>
        <v>1</v>
      </c>
    </row>
    <row r="1220" spans="2:13" x14ac:dyDescent="0.25">
      <c r="B1220" t="s">
        <v>1230</v>
      </c>
      <c r="C1220" t="s">
        <v>1327</v>
      </c>
      <c r="D1220" t="str">
        <f t="shared" si="43"/>
        <v>SingleAnglesL4x31/2x1/4</v>
      </c>
      <c r="E1220">
        <v>15</v>
      </c>
      <c r="F1220">
        <v>0.41199999999999998</v>
      </c>
      <c r="G1220">
        <v>1.25</v>
      </c>
      <c r="H1220" t="s">
        <v>129</v>
      </c>
      <c r="I1220">
        <v>1</v>
      </c>
      <c r="K1220" t="s">
        <v>1308</v>
      </c>
      <c r="L1220">
        <v>0.41199999999999998</v>
      </c>
      <c r="M1220" t="b">
        <f t="shared" si="42"/>
        <v>1</v>
      </c>
    </row>
    <row r="1221" spans="2:13" x14ac:dyDescent="0.25">
      <c r="B1221" t="s">
        <v>1230</v>
      </c>
      <c r="C1221" t="s">
        <v>1328</v>
      </c>
      <c r="D1221" t="str">
        <f t="shared" si="43"/>
        <v>SingleAnglesL4x3x5/8</v>
      </c>
      <c r="E1221">
        <v>14</v>
      </c>
      <c r="F1221">
        <v>0.97099999999999997</v>
      </c>
      <c r="G1221">
        <v>1.17</v>
      </c>
      <c r="H1221" t="s">
        <v>129</v>
      </c>
      <c r="I1221">
        <v>1</v>
      </c>
      <c r="K1221" t="s">
        <v>1329</v>
      </c>
      <c r="L1221">
        <v>0.97099999999999997</v>
      </c>
      <c r="M1221" t="b">
        <f t="shared" si="42"/>
        <v>1</v>
      </c>
    </row>
    <row r="1222" spans="2:13" x14ac:dyDescent="0.25">
      <c r="B1222" t="s">
        <v>1230</v>
      </c>
      <c r="C1222" t="s">
        <v>1330</v>
      </c>
      <c r="D1222" t="str">
        <f t="shared" si="43"/>
        <v>SingleAnglesL4x3x1/2</v>
      </c>
      <c r="E1222">
        <v>14</v>
      </c>
      <c r="F1222">
        <v>0.79300000000000004</v>
      </c>
      <c r="G1222">
        <v>1.17</v>
      </c>
      <c r="H1222" t="s">
        <v>129</v>
      </c>
      <c r="I1222">
        <v>1</v>
      </c>
      <c r="K1222" t="s">
        <v>1244</v>
      </c>
      <c r="L1222">
        <v>0.79300000000000004</v>
      </c>
      <c r="M1222" t="b">
        <f t="shared" si="42"/>
        <v>1</v>
      </c>
    </row>
    <row r="1223" spans="2:13" x14ac:dyDescent="0.25">
      <c r="B1223" t="s">
        <v>1230</v>
      </c>
      <c r="C1223" t="s">
        <v>1331</v>
      </c>
      <c r="D1223" t="str">
        <f t="shared" si="43"/>
        <v>SingleAnglesL4x3x3/8</v>
      </c>
      <c r="E1223">
        <v>14</v>
      </c>
      <c r="F1223">
        <v>0.60499999999999998</v>
      </c>
      <c r="G1223">
        <v>1.17</v>
      </c>
      <c r="H1223" t="s">
        <v>129</v>
      </c>
      <c r="I1223">
        <v>1</v>
      </c>
      <c r="K1223" t="s">
        <v>1268</v>
      </c>
      <c r="L1223">
        <v>0.60499999999999998</v>
      </c>
      <c r="M1223" t="b">
        <f t="shared" si="42"/>
        <v>1</v>
      </c>
    </row>
    <row r="1224" spans="2:13" x14ac:dyDescent="0.25">
      <c r="B1224" t="s">
        <v>1230</v>
      </c>
      <c r="C1224" t="s">
        <v>1332</v>
      </c>
      <c r="D1224" t="str">
        <f t="shared" si="43"/>
        <v>SingleAnglesL4x3x5/16</v>
      </c>
      <c r="E1224">
        <v>14</v>
      </c>
      <c r="F1224">
        <v>0.50900000000000001</v>
      </c>
      <c r="G1224">
        <v>1.17</v>
      </c>
      <c r="H1224" t="s">
        <v>129</v>
      </c>
      <c r="I1224">
        <v>1</v>
      </c>
      <c r="K1224" t="s">
        <v>1279</v>
      </c>
      <c r="L1224">
        <v>0.50900000000000001</v>
      </c>
      <c r="M1224" t="b">
        <f t="shared" si="42"/>
        <v>1</v>
      </c>
    </row>
    <row r="1225" spans="2:13" x14ac:dyDescent="0.25">
      <c r="B1225" t="s">
        <v>1230</v>
      </c>
      <c r="C1225" t="s">
        <v>1333</v>
      </c>
      <c r="D1225" t="str">
        <f t="shared" si="43"/>
        <v>SingleAnglesL4x3x1/4</v>
      </c>
      <c r="E1225">
        <v>14</v>
      </c>
      <c r="F1225">
        <v>0.41099999999999998</v>
      </c>
      <c r="G1225">
        <v>1.17</v>
      </c>
      <c r="H1225" t="s">
        <v>129</v>
      </c>
      <c r="I1225">
        <v>1</v>
      </c>
      <c r="K1225" t="s">
        <v>1308</v>
      </c>
      <c r="L1225">
        <v>0.41099999999999998</v>
      </c>
      <c r="M1225" t="b">
        <f t="shared" si="42"/>
        <v>1</v>
      </c>
    </row>
    <row r="1226" spans="2:13" x14ac:dyDescent="0.25">
      <c r="B1226" t="s">
        <v>1230</v>
      </c>
      <c r="C1226" t="s">
        <v>1334</v>
      </c>
      <c r="D1226" t="str">
        <f t="shared" si="43"/>
        <v>SingleAnglesL31/2x31/2x1/2</v>
      </c>
      <c r="E1226">
        <v>13.8</v>
      </c>
      <c r="F1226">
        <v>0.8</v>
      </c>
      <c r="G1226">
        <v>1.1499999999999999</v>
      </c>
      <c r="H1226" t="s">
        <v>129</v>
      </c>
      <c r="I1226">
        <v>1</v>
      </c>
      <c r="K1226" t="s">
        <v>1335</v>
      </c>
      <c r="L1226">
        <v>0.8</v>
      </c>
      <c r="M1226" t="b">
        <f t="shared" si="42"/>
        <v>1</v>
      </c>
    </row>
    <row r="1227" spans="2:13" x14ac:dyDescent="0.25">
      <c r="B1227" t="s">
        <v>1230</v>
      </c>
      <c r="C1227" t="s">
        <v>1336</v>
      </c>
      <c r="D1227" t="str">
        <f t="shared" si="43"/>
        <v>SingleAnglesL31/2x31/2x7/16</v>
      </c>
      <c r="E1227">
        <v>13.8</v>
      </c>
      <c r="F1227">
        <v>0.71199999999999997</v>
      </c>
      <c r="G1227">
        <v>1.1499999999999999</v>
      </c>
      <c r="H1227" t="s">
        <v>129</v>
      </c>
      <c r="I1227">
        <v>1</v>
      </c>
      <c r="K1227" t="s">
        <v>1253</v>
      </c>
      <c r="L1227">
        <v>0.71199999999999997</v>
      </c>
      <c r="M1227" t="b">
        <f t="shared" si="42"/>
        <v>1</v>
      </c>
    </row>
    <row r="1228" spans="2:13" x14ac:dyDescent="0.25">
      <c r="B1228" t="s">
        <v>1230</v>
      </c>
      <c r="C1228" t="s">
        <v>1337</v>
      </c>
      <c r="D1228" t="str">
        <f t="shared" si="43"/>
        <v>SingleAnglesL31/2x31/2x3/8</v>
      </c>
      <c r="E1228">
        <v>13.8</v>
      </c>
      <c r="F1228">
        <v>0.61699999999999999</v>
      </c>
      <c r="G1228">
        <v>1.1499999999999999</v>
      </c>
      <c r="H1228" t="s">
        <v>129</v>
      </c>
      <c r="I1228">
        <v>1</v>
      </c>
      <c r="K1228" t="s">
        <v>1268</v>
      </c>
      <c r="L1228">
        <v>0.61699999999999999</v>
      </c>
      <c r="M1228" t="b">
        <f t="shared" si="42"/>
        <v>1</v>
      </c>
    </row>
    <row r="1229" spans="2:13" x14ac:dyDescent="0.25">
      <c r="B1229" t="s">
        <v>1230</v>
      </c>
      <c r="C1229" t="s">
        <v>1338</v>
      </c>
      <c r="D1229" t="str">
        <f t="shared" si="43"/>
        <v>SingleAnglesL31/2x31/2x5/16</v>
      </c>
      <c r="E1229">
        <v>13.8</v>
      </c>
      <c r="F1229">
        <v>0.51900000000000002</v>
      </c>
      <c r="G1229">
        <v>1.1499999999999999</v>
      </c>
      <c r="H1229" t="s">
        <v>129</v>
      </c>
      <c r="I1229">
        <v>1</v>
      </c>
      <c r="K1229" t="s">
        <v>1279</v>
      </c>
      <c r="L1229">
        <v>0.51900000000000002</v>
      </c>
      <c r="M1229" t="b">
        <f t="shared" si="42"/>
        <v>1</v>
      </c>
    </row>
    <row r="1230" spans="2:13" x14ac:dyDescent="0.25">
      <c r="B1230" t="s">
        <v>1230</v>
      </c>
      <c r="C1230" t="s">
        <v>1339</v>
      </c>
      <c r="D1230" t="str">
        <f t="shared" si="43"/>
        <v>SingleAnglesL31/2x31/2x1/4</v>
      </c>
      <c r="E1230">
        <v>13.8</v>
      </c>
      <c r="F1230">
        <v>0.42</v>
      </c>
      <c r="G1230">
        <v>1.1499999999999999</v>
      </c>
      <c r="H1230" t="s">
        <v>129</v>
      </c>
      <c r="I1230">
        <v>1</v>
      </c>
      <c r="K1230" t="s">
        <v>1308</v>
      </c>
      <c r="L1230">
        <v>0.42</v>
      </c>
      <c r="M1230" t="b">
        <f t="shared" si="42"/>
        <v>1</v>
      </c>
    </row>
    <row r="1231" spans="2:13" x14ac:dyDescent="0.25">
      <c r="B1231" t="s">
        <v>1230</v>
      </c>
      <c r="C1231" t="s">
        <v>1340</v>
      </c>
      <c r="D1231" t="str">
        <f t="shared" si="43"/>
        <v>SingleAnglesL31/2x3x1/2</v>
      </c>
      <c r="E1231">
        <v>12.8</v>
      </c>
      <c r="F1231">
        <v>0.80500000000000005</v>
      </c>
      <c r="G1231">
        <v>1.07</v>
      </c>
      <c r="H1231" t="s">
        <v>129</v>
      </c>
      <c r="I1231">
        <v>1</v>
      </c>
      <c r="K1231" t="s">
        <v>1341</v>
      </c>
      <c r="L1231">
        <v>0.80500000000000005</v>
      </c>
      <c r="M1231" t="b">
        <f t="shared" si="42"/>
        <v>1</v>
      </c>
    </row>
    <row r="1232" spans="2:13" x14ac:dyDescent="0.25">
      <c r="B1232" t="s">
        <v>1230</v>
      </c>
      <c r="C1232" t="s">
        <v>1342</v>
      </c>
      <c r="D1232" t="str">
        <f t="shared" si="43"/>
        <v>SingleAnglesL31/2x3x7/16</v>
      </c>
      <c r="E1232">
        <v>12.8</v>
      </c>
      <c r="F1232">
        <v>0.71</v>
      </c>
      <c r="G1232">
        <v>1.07</v>
      </c>
      <c r="H1232" t="s">
        <v>129</v>
      </c>
      <c r="I1232">
        <v>1</v>
      </c>
      <c r="K1232" t="s">
        <v>1253</v>
      </c>
      <c r="L1232">
        <v>0.71</v>
      </c>
      <c r="M1232" t="b">
        <f t="shared" si="42"/>
        <v>1</v>
      </c>
    </row>
    <row r="1233" spans="2:13" x14ac:dyDescent="0.25">
      <c r="B1233" t="s">
        <v>1230</v>
      </c>
      <c r="C1233" t="s">
        <v>1343</v>
      </c>
      <c r="D1233" t="str">
        <f t="shared" si="43"/>
        <v>SingleAnglesL31/2x3x3/8</v>
      </c>
      <c r="E1233">
        <v>12.8</v>
      </c>
      <c r="F1233">
        <v>0.61599999999999999</v>
      </c>
      <c r="G1233">
        <v>1.07</v>
      </c>
      <c r="H1233" t="s">
        <v>129</v>
      </c>
      <c r="I1233">
        <v>1</v>
      </c>
      <c r="K1233" t="s">
        <v>1268</v>
      </c>
      <c r="L1233">
        <v>0.61599999999999999</v>
      </c>
      <c r="M1233" t="b">
        <f t="shared" si="42"/>
        <v>1</v>
      </c>
    </row>
    <row r="1234" spans="2:13" x14ac:dyDescent="0.25">
      <c r="B1234" t="s">
        <v>1230</v>
      </c>
      <c r="C1234" t="s">
        <v>1344</v>
      </c>
      <c r="D1234" t="str">
        <f t="shared" si="43"/>
        <v>SingleAnglesL31/2x3x5/16</v>
      </c>
      <c r="E1234">
        <v>12.8</v>
      </c>
      <c r="F1234">
        <v>0.52</v>
      </c>
      <c r="G1234">
        <v>1.07</v>
      </c>
      <c r="H1234" t="s">
        <v>129</v>
      </c>
      <c r="I1234">
        <v>1</v>
      </c>
      <c r="K1234" t="s">
        <v>1279</v>
      </c>
      <c r="L1234">
        <v>0.52</v>
      </c>
      <c r="M1234" t="b">
        <f t="shared" si="42"/>
        <v>1</v>
      </c>
    </row>
    <row r="1235" spans="2:13" x14ac:dyDescent="0.25">
      <c r="B1235" t="s">
        <v>1230</v>
      </c>
      <c r="C1235" t="s">
        <v>1345</v>
      </c>
      <c r="D1235" t="str">
        <f t="shared" si="43"/>
        <v>SingleAnglesL31/2x3x1/4</v>
      </c>
      <c r="E1235">
        <v>12.8</v>
      </c>
      <c r="F1235">
        <v>0.42</v>
      </c>
      <c r="G1235">
        <v>1.07</v>
      </c>
      <c r="H1235" t="s">
        <v>129</v>
      </c>
      <c r="I1235">
        <v>1</v>
      </c>
      <c r="K1235" t="s">
        <v>1308</v>
      </c>
      <c r="L1235">
        <v>0.42</v>
      </c>
      <c r="M1235" t="b">
        <f t="shared" si="42"/>
        <v>1</v>
      </c>
    </row>
    <row r="1236" spans="2:13" x14ac:dyDescent="0.25">
      <c r="B1236" t="s">
        <v>1230</v>
      </c>
      <c r="C1236" t="s">
        <v>1346</v>
      </c>
      <c r="D1236" t="str">
        <f t="shared" si="43"/>
        <v>SingleAnglesL31/2x21/2x1/2</v>
      </c>
      <c r="E1236">
        <v>11.8</v>
      </c>
      <c r="F1236">
        <v>0.8</v>
      </c>
      <c r="G1236">
        <v>0.98299999999999998</v>
      </c>
      <c r="H1236" t="s">
        <v>129</v>
      </c>
      <c r="I1236">
        <v>1</v>
      </c>
      <c r="K1236" t="s">
        <v>1347</v>
      </c>
      <c r="L1236">
        <v>0.8</v>
      </c>
      <c r="M1236" t="b">
        <f t="shared" si="42"/>
        <v>1</v>
      </c>
    </row>
    <row r="1237" spans="2:13" x14ac:dyDescent="0.25">
      <c r="B1237" t="s">
        <v>1230</v>
      </c>
      <c r="C1237" t="s">
        <v>1348</v>
      </c>
      <c r="D1237" t="str">
        <f t="shared" si="43"/>
        <v>SingleAnglesL31/2x21/2x3/8</v>
      </c>
      <c r="E1237">
        <v>11.8</v>
      </c>
      <c r="F1237">
        <v>0.61299999999999999</v>
      </c>
      <c r="G1237">
        <v>0.98299999999999998</v>
      </c>
      <c r="H1237" t="s">
        <v>129</v>
      </c>
      <c r="I1237">
        <v>1</v>
      </c>
      <c r="K1237" t="s">
        <v>1268</v>
      </c>
      <c r="L1237">
        <v>0.61299999999999999</v>
      </c>
      <c r="M1237" t="b">
        <f t="shared" si="42"/>
        <v>1</v>
      </c>
    </row>
    <row r="1238" spans="2:13" x14ac:dyDescent="0.25">
      <c r="B1238" t="s">
        <v>1230</v>
      </c>
      <c r="C1238" t="s">
        <v>1349</v>
      </c>
      <c r="D1238" t="str">
        <f t="shared" si="43"/>
        <v>SingleAnglesL31/2x21/2x5/16</v>
      </c>
      <c r="E1238">
        <v>11.8</v>
      </c>
      <c r="F1238">
        <v>0.51700000000000002</v>
      </c>
      <c r="G1238">
        <v>0.98299999999999998</v>
      </c>
      <c r="H1238" t="s">
        <v>129</v>
      </c>
      <c r="I1238">
        <v>1</v>
      </c>
      <c r="K1238" t="s">
        <v>1279</v>
      </c>
      <c r="L1238">
        <v>0.51700000000000002</v>
      </c>
      <c r="M1238" t="b">
        <f t="shared" si="42"/>
        <v>1</v>
      </c>
    </row>
    <row r="1239" spans="2:13" x14ac:dyDescent="0.25">
      <c r="B1239" t="s">
        <v>1230</v>
      </c>
      <c r="C1239" t="s">
        <v>1350</v>
      </c>
      <c r="D1239" t="str">
        <f t="shared" si="43"/>
        <v>SingleAnglesL31/2x21/2x1/4</v>
      </c>
      <c r="E1239">
        <v>11.8</v>
      </c>
      <c r="F1239">
        <v>0.41899999999999998</v>
      </c>
      <c r="G1239">
        <v>0.98299999999999998</v>
      </c>
      <c r="H1239" t="s">
        <v>129</v>
      </c>
      <c r="I1239">
        <v>1</v>
      </c>
      <c r="K1239" t="s">
        <v>1308</v>
      </c>
      <c r="L1239">
        <v>0.41899999999999998</v>
      </c>
      <c r="M1239" t="b">
        <f t="shared" si="42"/>
        <v>1</v>
      </c>
    </row>
    <row r="1240" spans="2:13" x14ac:dyDescent="0.25">
      <c r="B1240" t="s">
        <v>1230</v>
      </c>
      <c r="C1240" t="s">
        <v>1351</v>
      </c>
      <c r="D1240" t="str">
        <f t="shared" si="43"/>
        <v>SingleAnglesL3x3x1/2</v>
      </c>
      <c r="E1240">
        <v>11.8</v>
      </c>
      <c r="F1240">
        <v>0.79</v>
      </c>
      <c r="G1240">
        <v>0.98299999999999998</v>
      </c>
      <c r="H1240" t="s">
        <v>129</v>
      </c>
      <c r="I1240">
        <v>1</v>
      </c>
      <c r="K1240" t="s">
        <v>1352</v>
      </c>
      <c r="L1240">
        <v>0.79</v>
      </c>
      <c r="M1240" t="b">
        <f t="shared" si="42"/>
        <v>1</v>
      </c>
    </row>
    <row r="1241" spans="2:13" x14ac:dyDescent="0.25">
      <c r="B1241" t="s">
        <v>1230</v>
      </c>
      <c r="C1241" t="s">
        <v>1353</v>
      </c>
      <c r="D1241" t="str">
        <f t="shared" si="43"/>
        <v>SingleAnglesL3x3x7/16</v>
      </c>
      <c r="E1241">
        <v>11.8</v>
      </c>
      <c r="F1241">
        <v>0.70199999999999996</v>
      </c>
      <c r="G1241">
        <v>0.98299999999999998</v>
      </c>
      <c r="H1241" t="s">
        <v>129</v>
      </c>
      <c r="I1241">
        <v>1</v>
      </c>
      <c r="K1241" t="s">
        <v>1253</v>
      </c>
      <c r="L1241">
        <v>0.70199999999999996</v>
      </c>
      <c r="M1241" t="b">
        <f t="shared" si="42"/>
        <v>1</v>
      </c>
    </row>
    <row r="1242" spans="2:13" x14ac:dyDescent="0.25">
      <c r="B1242" t="s">
        <v>1230</v>
      </c>
      <c r="C1242" t="s">
        <v>1354</v>
      </c>
      <c r="D1242" t="str">
        <f t="shared" si="43"/>
        <v>SingleAnglesL3x3x3/8</v>
      </c>
      <c r="E1242">
        <v>11.8</v>
      </c>
      <c r="F1242">
        <v>0.60799999999999998</v>
      </c>
      <c r="G1242">
        <v>0.98299999999999998</v>
      </c>
      <c r="H1242" t="s">
        <v>129</v>
      </c>
      <c r="I1242">
        <v>1</v>
      </c>
      <c r="K1242" t="s">
        <v>1268</v>
      </c>
      <c r="L1242">
        <v>0.60799999999999998</v>
      </c>
      <c r="M1242" t="b">
        <f t="shared" si="42"/>
        <v>1</v>
      </c>
    </row>
    <row r="1243" spans="2:13" x14ac:dyDescent="0.25">
      <c r="B1243" t="s">
        <v>1230</v>
      </c>
      <c r="C1243" t="s">
        <v>1355</v>
      </c>
      <c r="D1243" t="str">
        <f t="shared" si="43"/>
        <v>SingleAnglesL3x3x5/16</v>
      </c>
      <c r="E1243">
        <v>11.8</v>
      </c>
      <c r="F1243">
        <v>0.51200000000000001</v>
      </c>
      <c r="G1243">
        <v>0.98299999999999998</v>
      </c>
      <c r="H1243" t="s">
        <v>129</v>
      </c>
      <c r="I1243">
        <v>1</v>
      </c>
      <c r="K1243" t="s">
        <v>1279</v>
      </c>
      <c r="L1243">
        <v>0.51200000000000001</v>
      </c>
      <c r="M1243" t="b">
        <f t="shared" si="42"/>
        <v>1</v>
      </c>
    </row>
    <row r="1244" spans="2:13" x14ac:dyDescent="0.25">
      <c r="B1244" t="s">
        <v>1230</v>
      </c>
      <c r="C1244" t="s">
        <v>1356</v>
      </c>
      <c r="D1244" t="str">
        <f t="shared" si="43"/>
        <v>SingleAnglesL3x3x1/4</v>
      </c>
      <c r="E1244">
        <v>11.8</v>
      </c>
      <c r="F1244">
        <v>0.41399999999999998</v>
      </c>
      <c r="G1244">
        <v>0.98299999999999998</v>
      </c>
      <c r="H1244" t="s">
        <v>129</v>
      </c>
      <c r="I1244">
        <v>1</v>
      </c>
      <c r="K1244" t="s">
        <v>1308</v>
      </c>
      <c r="L1244">
        <v>0.41399999999999998</v>
      </c>
      <c r="M1244" t="b">
        <f t="shared" si="42"/>
        <v>1</v>
      </c>
    </row>
    <row r="1245" spans="2:13" x14ac:dyDescent="0.25">
      <c r="B1245" t="s">
        <v>1230</v>
      </c>
      <c r="C1245" t="s">
        <v>1357</v>
      </c>
      <c r="D1245" t="str">
        <f t="shared" si="43"/>
        <v>SingleAnglesL3x3x3/16</v>
      </c>
      <c r="E1245">
        <v>11.8</v>
      </c>
      <c r="F1245">
        <v>0.314</v>
      </c>
      <c r="G1245">
        <v>0.98299999999999998</v>
      </c>
      <c r="H1245" t="s">
        <v>129</v>
      </c>
      <c r="I1245">
        <v>1</v>
      </c>
      <c r="K1245" t="s">
        <v>1358</v>
      </c>
      <c r="L1245">
        <v>0.314</v>
      </c>
      <c r="M1245" t="b">
        <f t="shared" si="42"/>
        <v>1</v>
      </c>
    </row>
    <row r="1246" spans="2:13" x14ac:dyDescent="0.25">
      <c r="B1246" t="s">
        <v>1230</v>
      </c>
      <c r="C1246" t="s">
        <v>1359</v>
      </c>
      <c r="D1246" t="str">
        <f t="shared" si="43"/>
        <v>SingleAnglesL3x21/2x1/2</v>
      </c>
      <c r="E1246">
        <v>10.8</v>
      </c>
      <c r="F1246">
        <v>0.79</v>
      </c>
      <c r="G1246">
        <v>0.9</v>
      </c>
      <c r="H1246" t="s">
        <v>129</v>
      </c>
      <c r="I1246">
        <v>1</v>
      </c>
      <c r="K1246" t="s">
        <v>1360</v>
      </c>
      <c r="L1246">
        <v>0.79</v>
      </c>
      <c r="M1246" t="b">
        <f t="shared" si="42"/>
        <v>1</v>
      </c>
    </row>
    <row r="1247" spans="2:13" x14ac:dyDescent="0.25">
      <c r="B1247" t="s">
        <v>1230</v>
      </c>
      <c r="C1247" t="s">
        <v>1361</v>
      </c>
      <c r="D1247" t="str">
        <f t="shared" si="43"/>
        <v>SingleAnglesL3x21/2x7/16</v>
      </c>
      <c r="E1247">
        <v>10.8</v>
      </c>
      <c r="F1247">
        <v>0.7</v>
      </c>
      <c r="G1247">
        <v>0.9</v>
      </c>
      <c r="H1247" t="s">
        <v>129</v>
      </c>
      <c r="I1247">
        <v>1</v>
      </c>
      <c r="K1247" t="s">
        <v>1253</v>
      </c>
      <c r="L1247">
        <v>0.7</v>
      </c>
      <c r="M1247" t="b">
        <f t="shared" si="42"/>
        <v>1</v>
      </c>
    </row>
    <row r="1248" spans="2:13" x14ac:dyDescent="0.25">
      <c r="B1248" t="s">
        <v>1230</v>
      </c>
      <c r="C1248" t="s">
        <v>1362</v>
      </c>
      <c r="D1248" t="str">
        <f t="shared" si="43"/>
        <v>SingleAnglesL3x21/2x3/8</v>
      </c>
      <c r="E1248">
        <v>10.8</v>
      </c>
      <c r="F1248">
        <v>0.60699999999999998</v>
      </c>
      <c r="G1248">
        <v>0.9</v>
      </c>
      <c r="H1248" t="s">
        <v>129</v>
      </c>
      <c r="I1248">
        <v>1</v>
      </c>
      <c r="K1248" t="s">
        <v>1268</v>
      </c>
      <c r="L1248">
        <v>0.60699999999999998</v>
      </c>
      <c r="M1248" t="b">
        <f t="shared" si="42"/>
        <v>1</v>
      </c>
    </row>
    <row r="1249" spans="2:13" x14ac:dyDescent="0.25">
      <c r="B1249" t="s">
        <v>1230</v>
      </c>
      <c r="C1249" t="s">
        <v>1363</v>
      </c>
      <c r="D1249" t="str">
        <f t="shared" si="43"/>
        <v>SingleAnglesL3x21/2x5/16</v>
      </c>
      <c r="E1249">
        <v>10.8</v>
      </c>
      <c r="F1249">
        <v>0.51300000000000001</v>
      </c>
      <c r="G1249">
        <v>0.9</v>
      </c>
      <c r="H1249" t="s">
        <v>129</v>
      </c>
      <c r="I1249">
        <v>1</v>
      </c>
      <c r="K1249" t="s">
        <v>1279</v>
      </c>
      <c r="L1249">
        <v>0.51300000000000001</v>
      </c>
      <c r="M1249" t="b">
        <f t="shared" si="42"/>
        <v>1</v>
      </c>
    </row>
    <row r="1250" spans="2:13" x14ac:dyDescent="0.25">
      <c r="B1250" t="s">
        <v>1230</v>
      </c>
      <c r="C1250" t="s">
        <v>1364</v>
      </c>
      <c r="D1250" t="str">
        <f t="shared" si="43"/>
        <v>SingleAnglesL3x21/2x1/4</v>
      </c>
      <c r="E1250">
        <v>10.8</v>
      </c>
      <c r="F1250">
        <v>0.41599999999999998</v>
      </c>
      <c r="G1250">
        <v>0.9</v>
      </c>
      <c r="H1250" t="s">
        <v>129</v>
      </c>
      <c r="I1250">
        <v>1</v>
      </c>
      <c r="K1250" t="s">
        <v>1308</v>
      </c>
      <c r="L1250">
        <v>0.41599999999999998</v>
      </c>
      <c r="M1250" t="b">
        <f t="shared" si="42"/>
        <v>1</v>
      </c>
    </row>
    <row r="1251" spans="2:13" x14ac:dyDescent="0.25">
      <c r="B1251" t="s">
        <v>1230</v>
      </c>
      <c r="C1251" t="s">
        <v>1365</v>
      </c>
      <c r="D1251" t="str">
        <f t="shared" si="43"/>
        <v>SingleAnglesL3x21/2x3/16</v>
      </c>
      <c r="E1251">
        <v>10.8</v>
      </c>
      <c r="F1251">
        <v>0.316</v>
      </c>
      <c r="G1251">
        <v>0.9</v>
      </c>
      <c r="H1251" t="s">
        <v>129</v>
      </c>
      <c r="I1251">
        <v>1</v>
      </c>
      <c r="K1251" t="s">
        <v>1358</v>
      </c>
      <c r="L1251">
        <v>0.316</v>
      </c>
      <c r="M1251" t="b">
        <f t="shared" si="42"/>
        <v>1</v>
      </c>
    </row>
    <row r="1252" spans="2:13" x14ac:dyDescent="0.25">
      <c r="B1252" t="s">
        <v>1230</v>
      </c>
      <c r="C1252" t="s">
        <v>1366</v>
      </c>
      <c r="D1252" t="str">
        <f t="shared" si="43"/>
        <v>SingleAnglesL3x2x1/2</v>
      </c>
      <c r="E1252">
        <v>9.8699999999999992</v>
      </c>
      <c r="F1252">
        <v>0.78</v>
      </c>
      <c r="G1252">
        <v>0.82299999999999995</v>
      </c>
      <c r="H1252" t="s">
        <v>129</v>
      </c>
      <c r="I1252">
        <v>1</v>
      </c>
      <c r="K1252" t="s">
        <v>1367</v>
      </c>
      <c r="L1252">
        <v>0.78</v>
      </c>
      <c r="M1252" t="b">
        <f t="shared" si="42"/>
        <v>1</v>
      </c>
    </row>
    <row r="1253" spans="2:13" x14ac:dyDescent="0.25">
      <c r="B1253" t="s">
        <v>1230</v>
      </c>
      <c r="C1253" t="s">
        <v>1368</v>
      </c>
      <c r="D1253" t="str">
        <f t="shared" si="43"/>
        <v>SingleAnglesL3x2x3/8</v>
      </c>
      <c r="E1253">
        <v>9.8699999999999992</v>
      </c>
      <c r="F1253">
        <v>0.60299999999999998</v>
      </c>
      <c r="G1253">
        <v>0.82299999999999995</v>
      </c>
      <c r="H1253" t="s">
        <v>129</v>
      </c>
      <c r="I1253">
        <v>1</v>
      </c>
      <c r="K1253" t="s">
        <v>1268</v>
      </c>
      <c r="L1253">
        <v>0.60299999999999998</v>
      </c>
      <c r="M1253" t="b">
        <f t="shared" si="42"/>
        <v>1</v>
      </c>
    </row>
    <row r="1254" spans="2:13" x14ac:dyDescent="0.25">
      <c r="B1254" t="s">
        <v>1230</v>
      </c>
      <c r="C1254" t="s">
        <v>1369</v>
      </c>
      <c r="D1254" t="str">
        <f t="shared" si="43"/>
        <v>SingleAnglesL3x2x5/16</v>
      </c>
      <c r="E1254">
        <v>9.8699999999999992</v>
      </c>
      <c r="F1254">
        <v>0.51</v>
      </c>
      <c r="G1254">
        <v>0.82299999999999995</v>
      </c>
      <c r="H1254" t="s">
        <v>129</v>
      </c>
      <c r="I1254">
        <v>1</v>
      </c>
      <c r="K1254" t="s">
        <v>1279</v>
      </c>
      <c r="L1254">
        <v>0.51</v>
      </c>
      <c r="M1254" t="b">
        <f t="shared" si="42"/>
        <v>1</v>
      </c>
    </row>
    <row r="1255" spans="2:13" x14ac:dyDescent="0.25">
      <c r="B1255" t="s">
        <v>1230</v>
      </c>
      <c r="C1255" t="s">
        <v>1370</v>
      </c>
      <c r="D1255" t="str">
        <f t="shared" si="43"/>
        <v>SingleAnglesL3x2x1/4</v>
      </c>
      <c r="E1255">
        <v>9.8699999999999992</v>
      </c>
      <c r="F1255">
        <v>0.41399999999999998</v>
      </c>
      <c r="G1255">
        <v>0.82299999999999995</v>
      </c>
      <c r="H1255" t="s">
        <v>129</v>
      </c>
      <c r="I1255">
        <v>1</v>
      </c>
      <c r="K1255" t="s">
        <v>1308</v>
      </c>
      <c r="L1255">
        <v>0.41399999999999998</v>
      </c>
      <c r="M1255" t="b">
        <f t="shared" si="42"/>
        <v>1</v>
      </c>
    </row>
    <row r="1256" spans="2:13" x14ac:dyDescent="0.25">
      <c r="B1256" t="s">
        <v>1230</v>
      </c>
      <c r="C1256" t="s">
        <v>1371</v>
      </c>
      <c r="D1256" t="str">
        <f t="shared" si="43"/>
        <v>SingleAnglesL3x2x3/16</v>
      </c>
      <c r="E1256">
        <v>9.8699999999999992</v>
      </c>
      <c r="F1256">
        <v>0.316</v>
      </c>
      <c r="G1256">
        <v>0.82299999999999995</v>
      </c>
      <c r="H1256" t="s">
        <v>129</v>
      </c>
      <c r="I1256">
        <v>1</v>
      </c>
      <c r="K1256" t="s">
        <v>1358</v>
      </c>
      <c r="L1256">
        <v>0.316</v>
      </c>
      <c r="M1256" t="b">
        <f t="shared" si="42"/>
        <v>1</v>
      </c>
    </row>
    <row r="1257" spans="2:13" x14ac:dyDescent="0.25">
      <c r="B1257" t="s">
        <v>1230</v>
      </c>
      <c r="C1257" t="s">
        <v>1372</v>
      </c>
      <c r="D1257" t="str">
        <f t="shared" si="43"/>
        <v>SingleAnglesL21/2x21/2x1/2</v>
      </c>
      <c r="E1257">
        <v>9.89</v>
      </c>
      <c r="F1257">
        <v>0.77</v>
      </c>
      <c r="G1257">
        <v>0.82399999999999995</v>
      </c>
      <c r="H1257" t="s">
        <v>129</v>
      </c>
      <c r="I1257">
        <v>1</v>
      </c>
      <c r="K1257" t="s">
        <v>1373</v>
      </c>
      <c r="L1257">
        <v>0.77</v>
      </c>
      <c r="M1257" t="b">
        <f t="shared" si="42"/>
        <v>1</v>
      </c>
    </row>
    <row r="1258" spans="2:13" x14ac:dyDescent="0.25">
      <c r="B1258" t="s">
        <v>1230</v>
      </c>
      <c r="C1258" t="s">
        <v>1374</v>
      </c>
      <c r="D1258" t="str">
        <f t="shared" si="43"/>
        <v>SingleAnglesL21/2x21/2x3/8</v>
      </c>
      <c r="E1258">
        <v>9.89</v>
      </c>
      <c r="F1258">
        <v>0.59699999999999998</v>
      </c>
      <c r="G1258">
        <v>0.82399999999999995</v>
      </c>
      <c r="H1258" t="s">
        <v>129</v>
      </c>
      <c r="I1258">
        <v>1</v>
      </c>
      <c r="K1258" t="s">
        <v>1268</v>
      </c>
      <c r="L1258">
        <v>0.59699999999999998</v>
      </c>
      <c r="M1258" t="b">
        <f t="shared" si="42"/>
        <v>1</v>
      </c>
    </row>
    <row r="1259" spans="2:13" x14ac:dyDescent="0.25">
      <c r="B1259" t="s">
        <v>1230</v>
      </c>
      <c r="C1259" t="s">
        <v>1375</v>
      </c>
      <c r="D1259" t="str">
        <f t="shared" si="43"/>
        <v>SingleAnglesL21/2x21/2x5/16</v>
      </c>
      <c r="E1259">
        <v>9.89</v>
      </c>
      <c r="F1259">
        <v>0.504</v>
      </c>
      <c r="G1259">
        <v>0.82399999999999995</v>
      </c>
      <c r="H1259" t="s">
        <v>129</v>
      </c>
      <c r="I1259">
        <v>1</v>
      </c>
      <c r="K1259" t="s">
        <v>1279</v>
      </c>
      <c r="L1259">
        <v>0.504</v>
      </c>
      <c r="M1259" t="b">
        <f t="shared" si="42"/>
        <v>1</v>
      </c>
    </row>
    <row r="1260" spans="2:13" x14ac:dyDescent="0.25">
      <c r="B1260" t="s">
        <v>1230</v>
      </c>
      <c r="C1260" t="s">
        <v>1376</v>
      </c>
      <c r="D1260" t="str">
        <f t="shared" si="43"/>
        <v>SingleAnglesL21/2x21/2x1/4</v>
      </c>
      <c r="E1260">
        <v>9.89</v>
      </c>
      <c r="F1260">
        <v>0.40799999999999997</v>
      </c>
      <c r="G1260">
        <v>0.82399999999999995</v>
      </c>
      <c r="H1260" t="s">
        <v>129</v>
      </c>
      <c r="I1260">
        <v>1</v>
      </c>
      <c r="K1260" t="s">
        <v>1308</v>
      </c>
      <c r="L1260">
        <v>0.40799999999999997</v>
      </c>
      <c r="M1260" t="b">
        <f t="shared" si="42"/>
        <v>1</v>
      </c>
    </row>
    <row r="1261" spans="2:13" x14ac:dyDescent="0.25">
      <c r="B1261" t="s">
        <v>1230</v>
      </c>
      <c r="C1261" t="s">
        <v>1377</v>
      </c>
      <c r="D1261" t="str">
        <f t="shared" si="43"/>
        <v>SingleAnglesL21/2x21/2x3/16</v>
      </c>
      <c r="E1261">
        <v>9.89</v>
      </c>
      <c r="F1261">
        <v>0.309</v>
      </c>
      <c r="G1261">
        <v>0.82399999999999995</v>
      </c>
      <c r="H1261" t="s">
        <v>129</v>
      </c>
      <c r="I1261">
        <v>1</v>
      </c>
      <c r="K1261" t="s">
        <v>1358</v>
      </c>
      <c r="L1261">
        <v>0.309</v>
      </c>
      <c r="M1261" t="b">
        <f t="shared" si="42"/>
        <v>1</v>
      </c>
    </row>
    <row r="1262" spans="2:13" x14ac:dyDescent="0.25">
      <c r="B1262" t="s">
        <v>1230</v>
      </c>
      <c r="C1262" t="s">
        <v>1378</v>
      </c>
      <c r="D1262" t="str">
        <f t="shared" si="43"/>
        <v>SingleAnglesL21/2x2x3/8</v>
      </c>
      <c r="E1262">
        <v>8.89</v>
      </c>
      <c r="F1262">
        <v>0.59599999999999997</v>
      </c>
      <c r="G1262">
        <v>0.74099999999999999</v>
      </c>
      <c r="H1262" t="s">
        <v>129</v>
      </c>
      <c r="I1262">
        <v>1</v>
      </c>
      <c r="K1262" t="s">
        <v>1379</v>
      </c>
      <c r="L1262">
        <v>0.59599999999999997</v>
      </c>
      <c r="M1262" t="b">
        <f t="shared" ref="M1262:M1325" si="44">EXACT(F1262,L1262)</f>
        <v>1</v>
      </c>
    </row>
    <row r="1263" spans="2:13" x14ac:dyDescent="0.25">
      <c r="B1263" t="s">
        <v>1230</v>
      </c>
      <c r="C1263" t="s">
        <v>1380</v>
      </c>
      <c r="D1263" t="str">
        <f t="shared" ref="D1263:D1326" si="45">SUBSTITUTE(B1263&amp;C1263," ","")</f>
        <v>SingleAnglesL21/2x2x5/16</v>
      </c>
      <c r="E1263">
        <v>8.89</v>
      </c>
      <c r="F1263">
        <v>0.505</v>
      </c>
      <c r="G1263">
        <v>0.74099999999999999</v>
      </c>
      <c r="H1263" t="s">
        <v>129</v>
      </c>
      <c r="I1263">
        <v>1</v>
      </c>
      <c r="K1263" t="s">
        <v>1279</v>
      </c>
      <c r="L1263">
        <v>0.505</v>
      </c>
      <c r="M1263" t="b">
        <f t="shared" si="44"/>
        <v>1</v>
      </c>
    </row>
    <row r="1264" spans="2:13" x14ac:dyDescent="0.25">
      <c r="B1264" t="s">
        <v>1230</v>
      </c>
      <c r="C1264" t="s">
        <v>1381</v>
      </c>
      <c r="D1264" t="str">
        <f t="shared" si="45"/>
        <v>SingleAnglesL21/2x2x1/4</v>
      </c>
      <c r="E1264">
        <v>8.89</v>
      </c>
      <c r="F1264">
        <v>0.41099999999999998</v>
      </c>
      <c r="G1264">
        <v>0.74099999999999999</v>
      </c>
      <c r="H1264" t="s">
        <v>129</v>
      </c>
      <c r="I1264">
        <v>1</v>
      </c>
      <c r="K1264" t="s">
        <v>1308</v>
      </c>
      <c r="L1264">
        <v>0.41099999999999998</v>
      </c>
      <c r="M1264" t="b">
        <f t="shared" si="44"/>
        <v>1</v>
      </c>
    </row>
    <row r="1265" spans="2:13" x14ac:dyDescent="0.25">
      <c r="B1265" t="s">
        <v>1230</v>
      </c>
      <c r="C1265" t="s">
        <v>1382</v>
      </c>
      <c r="D1265" t="str">
        <f t="shared" si="45"/>
        <v>SingleAnglesL21/2x2x3/16</v>
      </c>
      <c r="E1265">
        <v>8.89</v>
      </c>
      <c r="F1265">
        <v>0.313</v>
      </c>
      <c r="G1265">
        <v>0.74099999999999999</v>
      </c>
      <c r="H1265" t="s">
        <v>129</v>
      </c>
      <c r="I1265">
        <v>1</v>
      </c>
      <c r="K1265" t="s">
        <v>1358</v>
      </c>
      <c r="L1265">
        <v>0.313</v>
      </c>
      <c r="M1265" t="b">
        <f t="shared" si="44"/>
        <v>1</v>
      </c>
    </row>
    <row r="1266" spans="2:13" x14ac:dyDescent="0.25">
      <c r="B1266" t="s">
        <v>1230</v>
      </c>
      <c r="C1266" t="s">
        <v>1383</v>
      </c>
      <c r="D1266" t="str">
        <f t="shared" si="45"/>
        <v>SingleAnglesL2x2x3/8</v>
      </c>
      <c r="E1266">
        <v>7.89</v>
      </c>
      <c r="F1266">
        <v>0.58899999999999997</v>
      </c>
      <c r="G1266">
        <v>0.65800000000000003</v>
      </c>
      <c r="H1266" t="s">
        <v>129</v>
      </c>
      <c r="I1266">
        <v>1</v>
      </c>
      <c r="K1266" t="s">
        <v>1384</v>
      </c>
      <c r="L1266">
        <v>0.58899999999999997</v>
      </c>
      <c r="M1266" t="b">
        <f t="shared" si="44"/>
        <v>1</v>
      </c>
    </row>
    <row r="1267" spans="2:13" x14ac:dyDescent="0.25">
      <c r="B1267" t="s">
        <v>1230</v>
      </c>
      <c r="C1267" t="s">
        <v>1385</v>
      </c>
      <c r="D1267" t="str">
        <f t="shared" si="45"/>
        <v>SingleAnglesL2x2x5/16</v>
      </c>
      <c r="E1267">
        <v>7.89</v>
      </c>
      <c r="F1267">
        <v>0.499</v>
      </c>
      <c r="G1267">
        <v>0.65800000000000003</v>
      </c>
      <c r="H1267" t="s">
        <v>129</v>
      </c>
      <c r="I1267">
        <v>1</v>
      </c>
      <c r="K1267" t="s">
        <v>1279</v>
      </c>
      <c r="L1267">
        <v>0.499</v>
      </c>
      <c r="M1267" t="b">
        <f t="shared" si="44"/>
        <v>1</v>
      </c>
    </row>
    <row r="1268" spans="2:13" x14ac:dyDescent="0.25">
      <c r="B1268" t="s">
        <v>1230</v>
      </c>
      <c r="C1268" t="s">
        <v>1386</v>
      </c>
      <c r="D1268" t="str">
        <f t="shared" si="45"/>
        <v>SingleAnglesL2x2x1/4</v>
      </c>
      <c r="E1268">
        <v>7.89</v>
      </c>
      <c r="F1268">
        <v>0.40699999999999997</v>
      </c>
      <c r="G1268">
        <v>0.65800000000000003</v>
      </c>
      <c r="H1268" t="s">
        <v>129</v>
      </c>
      <c r="I1268">
        <v>1</v>
      </c>
      <c r="K1268" t="s">
        <v>1308</v>
      </c>
      <c r="L1268">
        <v>0.40699999999999997</v>
      </c>
      <c r="M1268" t="b">
        <f t="shared" si="44"/>
        <v>1</v>
      </c>
    </row>
    <row r="1269" spans="2:13" x14ac:dyDescent="0.25">
      <c r="B1269" t="s">
        <v>1230</v>
      </c>
      <c r="C1269" t="s">
        <v>1387</v>
      </c>
      <c r="D1269" t="str">
        <f t="shared" si="45"/>
        <v>SingleAnglesL2x2x3/16</v>
      </c>
      <c r="E1269">
        <v>7.89</v>
      </c>
      <c r="F1269">
        <v>0.312</v>
      </c>
      <c r="G1269">
        <v>0.65800000000000003</v>
      </c>
      <c r="H1269" t="s">
        <v>129</v>
      </c>
      <c r="I1269">
        <v>1</v>
      </c>
      <c r="K1269" t="s">
        <v>1358</v>
      </c>
      <c r="L1269">
        <v>0.312</v>
      </c>
      <c r="M1269" t="b">
        <f t="shared" si="44"/>
        <v>1</v>
      </c>
    </row>
    <row r="1270" spans="2:13" x14ac:dyDescent="0.25">
      <c r="B1270" t="s">
        <v>1230</v>
      </c>
      <c r="C1270" t="s">
        <v>1388</v>
      </c>
      <c r="D1270" t="str">
        <f t="shared" si="45"/>
        <v>SingleAnglesL2x2x1/8</v>
      </c>
      <c r="E1270">
        <v>7.89</v>
      </c>
      <c r="F1270">
        <v>0.21199999999999999</v>
      </c>
      <c r="G1270">
        <v>0.65800000000000003</v>
      </c>
      <c r="H1270" t="s">
        <v>129</v>
      </c>
      <c r="I1270">
        <v>1</v>
      </c>
      <c r="K1270" t="s">
        <v>1389</v>
      </c>
      <c r="L1270">
        <v>0.21199999999999999</v>
      </c>
      <c r="M1270" t="b">
        <f t="shared" si="44"/>
        <v>1</v>
      </c>
    </row>
    <row r="1272" spans="2:13" x14ac:dyDescent="0.25">
      <c r="B1272" s="11" t="s">
        <v>1390</v>
      </c>
      <c r="C1272" t="s">
        <v>1391</v>
      </c>
      <c r="D1272" t="str">
        <f t="shared" si="45"/>
        <v>DoubleAngleswithtwoequallegsbacktoback2L8x8x11/8</v>
      </c>
      <c r="E1272" s="26">
        <v>49</v>
      </c>
      <c r="F1272" s="91">
        <v>3.55</v>
      </c>
      <c r="G1272" s="26">
        <v>4.08</v>
      </c>
      <c r="H1272" t="s">
        <v>129</v>
      </c>
      <c r="I1272">
        <v>1</v>
      </c>
      <c r="K1272" t="s">
        <v>1392</v>
      </c>
      <c r="L1272">
        <v>3.55</v>
      </c>
      <c r="M1272" t="b">
        <f t="shared" si="44"/>
        <v>1</v>
      </c>
    </row>
    <row r="1273" spans="2:13" x14ac:dyDescent="0.25">
      <c r="B1273" s="11" t="s">
        <v>1390</v>
      </c>
      <c r="C1273" t="s">
        <v>1393</v>
      </c>
      <c r="D1273" t="str">
        <f t="shared" si="45"/>
        <v>DoubleAngleswithtwoequallegsbacktoback2L8x8x1</v>
      </c>
      <c r="E1273" s="26">
        <v>49</v>
      </c>
      <c r="F1273" s="26">
        <v>2.09</v>
      </c>
      <c r="G1273" s="26">
        <v>4.08</v>
      </c>
      <c r="H1273" t="s">
        <v>129</v>
      </c>
      <c r="I1273">
        <v>1</v>
      </c>
      <c r="K1273" t="s">
        <v>1234</v>
      </c>
      <c r="L1273">
        <v>2.09</v>
      </c>
      <c r="M1273" t="b">
        <f t="shared" si="44"/>
        <v>1</v>
      </c>
    </row>
    <row r="1274" spans="2:13" x14ac:dyDescent="0.25">
      <c r="B1274" s="11" t="s">
        <v>1390</v>
      </c>
      <c r="C1274" t="s">
        <v>1394</v>
      </c>
      <c r="D1274" t="str">
        <f t="shared" si="45"/>
        <v>DoubleAngleswithtwoequallegsbacktoback2L8x8x7/8</v>
      </c>
      <c r="E1274" s="26">
        <v>49</v>
      </c>
      <c r="F1274" s="26">
        <v>1.85</v>
      </c>
      <c r="G1274" s="26">
        <v>4.08</v>
      </c>
      <c r="H1274" t="s">
        <v>129</v>
      </c>
      <c r="I1274">
        <v>1</v>
      </c>
      <c r="K1274" t="s">
        <v>1236</v>
      </c>
      <c r="L1274">
        <v>1.85</v>
      </c>
      <c r="M1274" t="b">
        <f t="shared" si="44"/>
        <v>1</v>
      </c>
    </row>
    <row r="1275" spans="2:13" x14ac:dyDescent="0.25">
      <c r="B1275" s="11" t="s">
        <v>1390</v>
      </c>
      <c r="C1275" t="s">
        <v>1395</v>
      </c>
      <c r="D1275" t="str">
        <f t="shared" si="45"/>
        <v>DoubleAngleswithtwoequallegsbacktoback2L8x8x3/4</v>
      </c>
      <c r="E1275" s="26">
        <v>49</v>
      </c>
      <c r="F1275" s="26">
        <v>1.6</v>
      </c>
      <c r="G1275" s="26">
        <v>4.08</v>
      </c>
      <c r="H1275" t="s">
        <v>129</v>
      </c>
      <c r="I1275">
        <v>1</v>
      </c>
      <c r="K1275" t="s">
        <v>1238</v>
      </c>
      <c r="L1275">
        <v>1.6</v>
      </c>
      <c r="M1275" t="b">
        <f t="shared" si="44"/>
        <v>1</v>
      </c>
    </row>
    <row r="1276" spans="2:13" x14ac:dyDescent="0.25">
      <c r="B1276" s="11" t="s">
        <v>1390</v>
      </c>
      <c r="C1276" t="s">
        <v>1396</v>
      </c>
      <c r="D1276" t="str">
        <f t="shared" si="45"/>
        <v>DoubleAngleswithtwoequallegsbacktoback2L8x8x5/8</v>
      </c>
      <c r="E1276" s="26">
        <v>49</v>
      </c>
      <c r="F1276" s="26">
        <v>1.35</v>
      </c>
      <c r="G1276" s="26">
        <v>4.08</v>
      </c>
      <c r="H1276" t="s">
        <v>129</v>
      </c>
      <c r="I1276">
        <v>1</v>
      </c>
      <c r="K1276" t="s">
        <v>1240</v>
      </c>
      <c r="L1276">
        <v>1.35</v>
      </c>
      <c r="M1276" t="b">
        <f t="shared" si="44"/>
        <v>1</v>
      </c>
    </row>
    <row r="1277" spans="2:13" x14ac:dyDescent="0.25">
      <c r="B1277" s="11" t="s">
        <v>1390</v>
      </c>
      <c r="C1277" t="s">
        <v>1397</v>
      </c>
      <c r="D1277" t="str">
        <f t="shared" si="45"/>
        <v>DoubleAngleswithtwoequallegsbacktoback2L8x8x9/16</v>
      </c>
      <c r="E1277" s="26">
        <v>49</v>
      </c>
      <c r="F1277" s="26">
        <v>1.22</v>
      </c>
      <c r="G1277" s="26">
        <v>4.08</v>
      </c>
      <c r="H1277" t="s">
        <v>129</v>
      </c>
      <c r="I1277">
        <v>1</v>
      </c>
      <c r="K1277" t="s">
        <v>1242</v>
      </c>
      <c r="L1277">
        <v>1.22</v>
      </c>
      <c r="M1277" t="b">
        <f t="shared" si="44"/>
        <v>1</v>
      </c>
    </row>
    <row r="1278" spans="2:13" x14ac:dyDescent="0.25">
      <c r="B1278" s="11" t="s">
        <v>1390</v>
      </c>
      <c r="C1278" t="s">
        <v>1398</v>
      </c>
      <c r="D1278" t="str">
        <f t="shared" si="45"/>
        <v>DoubleAngleswithtwoequallegsbacktoback2L8x8x1/2</v>
      </c>
      <c r="E1278" s="26">
        <v>49</v>
      </c>
      <c r="F1278" s="26">
        <v>1.0900000000000001</v>
      </c>
      <c r="G1278" s="26">
        <v>4.08</v>
      </c>
      <c r="H1278" t="s">
        <v>129</v>
      </c>
      <c r="I1278">
        <v>1</v>
      </c>
      <c r="K1278" t="s">
        <v>1244</v>
      </c>
      <c r="L1278">
        <v>1.0900000000000001</v>
      </c>
      <c r="M1278" t="b">
        <f t="shared" si="44"/>
        <v>1</v>
      </c>
    </row>
    <row r="1279" spans="2:13" x14ac:dyDescent="0.25">
      <c r="B1279" s="11" t="s">
        <v>1390</v>
      </c>
      <c r="C1279" t="s">
        <v>1399</v>
      </c>
      <c r="D1279" t="str">
        <f t="shared" si="45"/>
        <v>DoubleAngleswithtwoequallegsbacktoback2L6x6x1</v>
      </c>
      <c r="E1279" s="26">
        <v>37.1</v>
      </c>
      <c r="F1279" s="26">
        <v>2.02</v>
      </c>
      <c r="G1279" s="26">
        <v>3.09</v>
      </c>
      <c r="H1279" t="s">
        <v>129</v>
      </c>
      <c r="I1279">
        <v>1</v>
      </c>
      <c r="K1279" t="s">
        <v>1400</v>
      </c>
      <c r="L1279">
        <v>2.02</v>
      </c>
      <c r="M1279" t="b">
        <f t="shared" si="44"/>
        <v>1</v>
      </c>
    </row>
    <row r="1280" spans="2:13" x14ac:dyDescent="0.25">
      <c r="B1280" s="11" t="s">
        <v>1390</v>
      </c>
      <c r="C1280" t="s">
        <v>1401</v>
      </c>
      <c r="D1280" t="str">
        <f t="shared" si="45"/>
        <v>DoubleAngleswithtwoequallegsbacktoback2L6x6x7/8</v>
      </c>
      <c r="E1280" s="26">
        <v>37.1</v>
      </c>
      <c r="F1280" s="26">
        <v>1.79</v>
      </c>
      <c r="G1280" s="26">
        <v>3.09</v>
      </c>
      <c r="H1280" t="s">
        <v>129</v>
      </c>
      <c r="I1280">
        <v>1</v>
      </c>
      <c r="K1280" t="s">
        <v>1236</v>
      </c>
      <c r="L1280">
        <v>1.79</v>
      </c>
      <c r="M1280" t="b">
        <f t="shared" si="44"/>
        <v>1</v>
      </c>
    </row>
    <row r="1281" spans="2:13" x14ac:dyDescent="0.25">
      <c r="B1281" s="11" t="s">
        <v>1390</v>
      </c>
      <c r="C1281" t="s">
        <v>1402</v>
      </c>
      <c r="D1281" t="str">
        <f t="shared" si="45"/>
        <v>DoubleAngleswithtwoequallegsbacktoback2L6x6x3/4</v>
      </c>
      <c r="E1281" s="26">
        <v>37.1</v>
      </c>
      <c r="F1281" s="26">
        <v>1.55</v>
      </c>
      <c r="G1281" s="26">
        <v>3.09</v>
      </c>
      <c r="H1281" t="s">
        <v>129</v>
      </c>
      <c r="I1281">
        <v>1</v>
      </c>
      <c r="K1281" t="s">
        <v>1238</v>
      </c>
      <c r="L1281">
        <v>1.55</v>
      </c>
      <c r="M1281" t="b">
        <f t="shared" si="44"/>
        <v>1</v>
      </c>
    </row>
    <row r="1282" spans="2:13" x14ac:dyDescent="0.25">
      <c r="B1282" s="11" t="s">
        <v>1390</v>
      </c>
      <c r="C1282" t="s">
        <v>1403</v>
      </c>
      <c r="D1282" t="str">
        <f t="shared" si="45"/>
        <v>DoubleAngleswithtwoequallegsbacktoback2L6x6x5/8</v>
      </c>
      <c r="E1282" s="26">
        <v>37.1</v>
      </c>
      <c r="F1282" s="26">
        <v>1.31</v>
      </c>
      <c r="G1282" s="26">
        <v>3.09</v>
      </c>
      <c r="H1282" t="s">
        <v>129</v>
      </c>
      <c r="I1282">
        <v>1</v>
      </c>
      <c r="K1282" t="s">
        <v>1240</v>
      </c>
      <c r="L1282">
        <v>1.31</v>
      </c>
      <c r="M1282" t="b">
        <f t="shared" si="44"/>
        <v>1</v>
      </c>
    </row>
    <row r="1283" spans="2:13" x14ac:dyDescent="0.25">
      <c r="B1283" s="11" t="s">
        <v>1390</v>
      </c>
      <c r="C1283" t="s">
        <v>1404</v>
      </c>
      <c r="D1283" t="str">
        <f t="shared" si="45"/>
        <v>DoubleAngleswithtwoequallegsbacktoback2L6x6x9/16</v>
      </c>
      <c r="E1283" s="26">
        <v>37.1</v>
      </c>
      <c r="F1283" s="26">
        <v>1.19</v>
      </c>
      <c r="G1283" s="26">
        <v>3.09</v>
      </c>
      <c r="H1283" t="s">
        <v>129</v>
      </c>
      <c r="I1283">
        <v>1</v>
      </c>
      <c r="K1283" t="s">
        <v>1242</v>
      </c>
      <c r="L1283">
        <v>1.19</v>
      </c>
      <c r="M1283" t="b">
        <f t="shared" si="44"/>
        <v>1</v>
      </c>
    </row>
    <row r="1284" spans="2:13" x14ac:dyDescent="0.25">
      <c r="B1284" s="11" t="s">
        <v>1390</v>
      </c>
      <c r="C1284" t="s">
        <v>1405</v>
      </c>
      <c r="D1284" t="str">
        <f t="shared" si="45"/>
        <v>DoubleAngleswithtwoequallegsbacktoback2L6x6x1/2</v>
      </c>
      <c r="E1284" s="26">
        <v>37.1</v>
      </c>
      <c r="F1284" s="26">
        <v>1.06</v>
      </c>
      <c r="G1284" s="26">
        <v>3.09</v>
      </c>
      <c r="H1284" t="s">
        <v>129</v>
      </c>
      <c r="I1284">
        <v>1</v>
      </c>
      <c r="K1284" t="s">
        <v>1244</v>
      </c>
      <c r="L1284">
        <v>1.06</v>
      </c>
      <c r="M1284" t="b">
        <f t="shared" si="44"/>
        <v>1</v>
      </c>
    </row>
    <row r="1285" spans="2:13" x14ac:dyDescent="0.25">
      <c r="B1285" s="11" t="s">
        <v>1390</v>
      </c>
      <c r="C1285" t="s">
        <v>1406</v>
      </c>
      <c r="D1285" t="str">
        <f t="shared" si="45"/>
        <v>DoubleAngleswithtwoequallegsbacktoback2L6x6x7/16</v>
      </c>
      <c r="E1285" s="26">
        <v>37.1</v>
      </c>
      <c r="F1285" s="26">
        <v>0.93300000000000005</v>
      </c>
      <c r="G1285" s="26">
        <v>3.09</v>
      </c>
      <c r="H1285" t="s">
        <v>129</v>
      </c>
      <c r="I1285">
        <v>1</v>
      </c>
      <c r="K1285" t="s">
        <v>1253</v>
      </c>
      <c r="L1285">
        <v>0.93300000000000005</v>
      </c>
      <c r="M1285" t="b">
        <f t="shared" si="44"/>
        <v>1</v>
      </c>
    </row>
    <row r="1286" spans="2:13" x14ac:dyDescent="0.25">
      <c r="B1286" s="11" t="s">
        <v>1390</v>
      </c>
      <c r="C1286" t="s">
        <v>1407</v>
      </c>
      <c r="D1286" t="str">
        <f t="shared" si="45"/>
        <v>DoubleAngleswithtwoequallegsbacktoback2L6x6x3/8</v>
      </c>
      <c r="E1286" s="26">
        <v>37.1</v>
      </c>
      <c r="F1286" s="26">
        <v>0.80300000000000005</v>
      </c>
      <c r="G1286" s="26">
        <v>3.09</v>
      </c>
      <c r="H1286" t="s">
        <v>129</v>
      </c>
      <c r="I1286">
        <v>1</v>
      </c>
      <c r="K1286" t="s">
        <v>1268</v>
      </c>
      <c r="L1286">
        <v>0.80300000000000005</v>
      </c>
      <c r="M1286" t="b">
        <f t="shared" si="44"/>
        <v>1</v>
      </c>
    </row>
    <row r="1287" spans="2:13" x14ac:dyDescent="0.25">
      <c r="B1287" s="11" t="s">
        <v>1390</v>
      </c>
      <c r="C1287" t="s">
        <v>1408</v>
      </c>
      <c r="D1287" t="str">
        <f t="shared" si="45"/>
        <v>DoubleAngleswithtwoequallegsbacktoback2L6x6x5/16</v>
      </c>
      <c r="E1287" s="26">
        <v>37.1</v>
      </c>
      <c r="F1287" s="26">
        <v>0.67400000000000004</v>
      </c>
      <c r="G1287" s="26">
        <v>3.09</v>
      </c>
      <c r="H1287" t="s">
        <v>129</v>
      </c>
      <c r="I1287">
        <v>1</v>
      </c>
      <c r="K1287" t="s">
        <v>1279</v>
      </c>
      <c r="L1287">
        <v>0.67400000000000004</v>
      </c>
      <c r="M1287" t="b">
        <f t="shared" si="44"/>
        <v>1</v>
      </c>
    </row>
    <row r="1288" spans="2:13" x14ac:dyDescent="0.25">
      <c r="B1288" s="11" t="s">
        <v>1390</v>
      </c>
      <c r="C1288" t="s">
        <v>1409</v>
      </c>
      <c r="D1288" t="str">
        <f t="shared" si="45"/>
        <v>DoubleAngleswithtwoequallegsbacktoback2L5x5x7/8</v>
      </c>
      <c r="E1288" s="26">
        <v>31.1</v>
      </c>
      <c r="F1288" s="26">
        <v>1.76</v>
      </c>
      <c r="G1288" s="26">
        <v>2.59</v>
      </c>
      <c r="H1288" t="s">
        <v>129</v>
      </c>
      <c r="I1288">
        <v>1</v>
      </c>
      <c r="K1288" t="s">
        <v>1410</v>
      </c>
      <c r="L1288">
        <v>1.76</v>
      </c>
      <c r="M1288" t="b">
        <f t="shared" si="44"/>
        <v>1</v>
      </c>
    </row>
    <row r="1289" spans="2:13" x14ac:dyDescent="0.25">
      <c r="B1289" s="11" t="s">
        <v>1390</v>
      </c>
      <c r="C1289" t="s">
        <v>1411</v>
      </c>
      <c r="D1289" t="str">
        <f t="shared" si="45"/>
        <v>DoubleAngleswithtwoequallegsbacktoback2L5x5x3/4</v>
      </c>
      <c r="E1289" s="26">
        <v>31.1</v>
      </c>
      <c r="F1289" s="26">
        <v>1.52</v>
      </c>
      <c r="G1289" s="26">
        <v>2.59</v>
      </c>
      <c r="H1289" t="s">
        <v>129</v>
      </c>
      <c r="I1289">
        <v>1</v>
      </c>
      <c r="K1289" t="s">
        <v>1238</v>
      </c>
      <c r="L1289">
        <v>1.52</v>
      </c>
      <c r="M1289" t="b">
        <f t="shared" si="44"/>
        <v>1</v>
      </c>
    </row>
    <row r="1290" spans="2:13" x14ac:dyDescent="0.25">
      <c r="B1290" s="11" t="s">
        <v>1390</v>
      </c>
      <c r="C1290" t="s">
        <v>1412</v>
      </c>
      <c r="D1290" t="str">
        <f t="shared" si="45"/>
        <v>DoubleAngleswithtwoequallegsbacktoback2L5x5x5/8</v>
      </c>
      <c r="E1290" s="26">
        <v>31.1</v>
      </c>
      <c r="F1290" s="26">
        <v>1.29</v>
      </c>
      <c r="G1290" s="26">
        <v>2.59</v>
      </c>
      <c r="H1290" t="s">
        <v>129</v>
      </c>
      <c r="I1290">
        <v>1</v>
      </c>
      <c r="K1290" t="s">
        <v>1240</v>
      </c>
      <c r="L1290">
        <v>1.29</v>
      </c>
      <c r="M1290" t="b">
        <f t="shared" si="44"/>
        <v>1</v>
      </c>
    </row>
    <row r="1291" spans="2:13" x14ac:dyDescent="0.25">
      <c r="B1291" s="11" t="s">
        <v>1390</v>
      </c>
      <c r="C1291" t="s">
        <v>1413</v>
      </c>
      <c r="D1291" t="str">
        <f t="shared" si="45"/>
        <v>DoubleAngleswithtwoequallegsbacktoback2L5x5x1/2</v>
      </c>
      <c r="E1291" s="26">
        <v>31.1</v>
      </c>
      <c r="F1291" s="26">
        <v>1.05</v>
      </c>
      <c r="G1291" s="26">
        <v>2.59</v>
      </c>
      <c r="H1291" t="s">
        <v>129</v>
      </c>
      <c r="I1291">
        <v>1</v>
      </c>
      <c r="K1291" t="s">
        <v>1244</v>
      </c>
      <c r="L1291">
        <v>1.05</v>
      </c>
      <c r="M1291" t="b">
        <f t="shared" si="44"/>
        <v>1</v>
      </c>
    </row>
    <row r="1292" spans="2:13" x14ac:dyDescent="0.25">
      <c r="B1292" s="11" t="s">
        <v>1390</v>
      </c>
      <c r="C1292" t="s">
        <v>1414</v>
      </c>
      <c r="D1292" t="str">
        <f t="shared" si="45"/>
        <v>DoubleAngleswithtwoequallegsbacktoback2L5x5x7/16</v>
      </c>
      <c r="E1292" s="26">
        <v>31.1</v>
      </c>
      <c r="F1292" s="26">
        <v>0.92600000000000005</v>
      </c>
      <c r="G1292" s="26">
        <v>2.59</v>
      </c>
      <c r="H1292" t="s">
        <v>129</v>
      </c>
      <c r="I1292">
        <v>1</v>
      </c>
      <c r="K1292" t="s">
        <v>1253</v>
      </c>
      <c r="L1292">
        <v>0.92600000000000005</v>
      </c>
      <c r="M1292" t="b">
        <f t="shared" si="44"/>
        <v>1</v>
      </c>
    </row>
    <row r="1293" spans="2:13" x14ac:dyDescent="0.25">
      <c r="B1293" s="11" t="s">
        <v>1390</v>
      </c>
      <c r="C1293" t="s">
        <v>1415</v>
      </c>
      <c r="D1293" t="str">
        <f t="shared" si="45"/>
        <v>DoubleAngleswithtwoequallegsbacktoback2L5x5x3/8</v>
      </c>
      <c r="E1293" s="26">
        <v>31.1</v>
      </c>
      <c r="F1293" s="26">
        <v>0.79700000000000004</v>
      </c>
      <c r="G1293" s="26">
        <v>2.59</v>
      </c>
      <c r="H1293" t="s">
        <v>129</v>
      </c>
      <c r="I1293">
        <v>1</v>
      </c>
      <c r="K1293" t="s">
        <v>1268</v>
      </c>
      <c r="L1293">
        <v>0.79700000000000004</v>
      </c>
      <c r="M1293" t="b">
        <f t="shared" si="44"/>
        <v>1</v>
      </c>
    </row>
    <row r="1294" spans="2:13" x14ac:dyDescent="0.25">
      <c r="B1294" s="11" t="s">
        <v>1390</v>
      </c>
      <c r="C1294" t="s">
        <v>1416</v>
      </c>
      <c r="D1294" t="str">
        <f t="shared" si="45"/>
        <v>DoubleAngleswithtwoequallegsbacktoback2L5x5x5/16</v>
      </c>
      <c r="E1294" s="26">
        <v>31.1</v>
      </c>
      <c r="F1294" s="26">
        <v>0.66900000000000004</v>
      </c>
      <c r="G1294" s="26">
        <v>2.59</v>
      </c>
      <c r="H1294" t="s">
        <v>129</v>
      </c>
      <c r="I1294">
        <v>1</v>
      </c>
      <c r="K1294" t="s">
        <v>1279</v>
      </c>
      <c r="L1294">
        <v>0.66900000000000004</v>
      </c>
      <c r="M1294" t="b">
        <f t="shared" si="44"/>
        <v>1</v>
      </c>
    </row>
    <row r="1295" spans="2:13" x14ac:dyDescent="0.25">
      <c r="B1295" s="11" t="s">
        <v>1390</v>
      </c>
      <c r="C1295" t="s">
        <v>1417</v>
      </c>
      <c r="D1295" t="str">
        <f t="shared" si="45"/>
        <v>DoubleAngleswithtwoequallegsbacktoback2L4x4x3/4</v>
      </c>
      <c r="E1295" s="26">
        <v>25.2</v>
      </c>
      <c r="F1295" s="26">
        <v>1.47</v>
      </c>
      <c r="G1295" s="26">
        <v>2.1</v>
      </c>
      <c r="H1295" t="s">
        <v>129</v>
      </c>
      <c r="I1295">
        <v>1</v>
      </c>
      <c r="K1295" t="s">
        <v>1418</v>
      </c>
      <c r="L1295">
        <v>1.47</v>
      </c>
      <c r="M1295" t="b">
        <f t="shared" si="44"/>
        <v>1</v>
      </c>
    </row>
    <row r="1296" spans="2:13" x14ac:dyDescent="0.25">
      <c r="B1296" s="11" t="s">
        <v>1390</v>
      </c>
      <c r="C1296" t="s">
        <v>1419</v>
      </c>
      <c r="D1296" t="str">
        <f t="shared" si="45"/>
        <v>DoubleAngleswithtwoequallegsbacktoback2L4x4x5/8</v>
      </c>
      <c r="E1296" s="26">
        <v>25.2</v>
      </c>
      <c r="F1296" s="26">
        <v>1.25</v>
      </c>
      <c r="G1296" s="26">
        <v>2.1</v>
      </c>
      <c r="H1296" t="s">
        <v>129</v>
      </c>
      <c r="I1296">
        <v>1</v>
      </c>
      <c r="K1296" t="s">
        <v>1240</v>
      </c>
      <c r="L1296">
        <v>1.25</v>
      </c>
      <c r="M1296" t="b">
        <f t="shared" si="44"/>
        <v>1</v>
      </c>
    </row>
    <row r="1297" spans="2:13" x14ac:dyDescent="0.25">
      <c r="B1297" s="11" t="s">
        <v>1390</v>
      </c>
      <c r="C1297" t="s">
        <v>1420</v>
      </c>
      <c r="D1297" t="str">
        <f t="shared" si="45"/>
        <v>DoubleAngleswithtwoequallegsbacktoback2L4x4x1/2</v>
      </c>
      <c r="E1297" s="26">
        <v>25.2</v>
      </c>
      <c r="F1297" s="26">
        <v>1.01</v>
      </c>
      <c r="G1297" s="26">
        <v>2.1</v>
      </c>
      <c r="H1297" t="s">
        <v>129</v>
      </c>
      <c r="I1297">
        <v>1</v>
      </c>
      <c r="K1297" t="s">
        <v>1244</v>
      </c>
      <c r="L1297">
        <v>1.01</v>
      </c>
      <c r="M1297" t="b">
        <f t="shared" si="44"/>
        <v>1</v>
      </c>
    </row>
    <row r="1298" spans="2:13" x14ac:dyDescent="0.25">
      <c r="B1298" s="11" t="s">
        <v>1390</v>
      </c>
      <c r="C1298" t="s">
        <v>1421</v>
      </c>
      <c r="D1298" t="str">
        <f t="shared" si="45"/>
        <v>DoubleAngleswithtwoequallegsbacktoback2L4x4x7/16</v>
      </c>
      <c r="E1298" s="26">
        <v>25.2</v>
      </c>
      <c r="F1298" s="26">
        <v>0.88900000000000001</v>
      </c>
      <c r="G1298" s="26">
        <v>2.1</v>
      </c>
      <c r="H1298" t="s">
        <v>129</v>
      </c>
      <c r="I1298">
        <v>1</v>
      </c>
      <c r="K1298" t="s">
        <v>1253</v>
      </c>
      <c r="L1298">
        <v>0.88900000000000001</v>
      </c>
      <c r="M1298" t="b">
        <f t="shared" si="44"/>
        <v>1</v>
      </c>
    </row>
    <row r="1299" spans="2:13" x14ac:dyDescent="0.25">
      <c r="B1299" s="11" t="s">
        <v>1390</v>
      </c>
      <c r="C1299" t="s">
        <v>1422</v>
      </c>
      <c r="D1299" t="str">
        <f t="shared" si="45"/>
        <v>DoubleAngleswithtwoequallegsbacktoback2L4x4x3/8</v>
      </c>
      <c r="E1299" s="26">
        <v>25.2</v>
      </c>
      <c r="F1299" s="26">
        <v>0.77100000000000002</v>
      </c>
      <c r="G1299" s="26">
        <v>2.1</v>
      </c>
      <c r="H1299" t="s">
        <v>129</v>
      </c>
      <c r="I1299">
        <v>1</v>
      </c>
      <c r="K1299" t="s">
        <v>1268</v>
      </c>
      <c r="L1299">
        <v>0.77100000000000002</v>
      </c>
      <c r="M1299" t="b">
        <f t="shared" si="44"/>
        <v>1</v>
      </c>
    </row>
    <row r="1300" spans="2:13" x14ac:dyDescent="0.25">
      <c r="B1300" s="11" t="s">
        <v>1390</v>
      </c>
      <c r="C1300" t="s">
        <v>1423</v>
      </c>
      <c r="D1300" t="str">
        <f t="shared" si="45"/>
        <v>DoubleAngleswithtwoequallegsbacktoback2L4x4x5/16</v>
      </c>
      <c r="E1300" s="26">
        <v>25.2</v>
      </c>
      <c r="F1300" s="26">
        <v>0.64800000000000002</v>
      </c>
      <c r="G1300" s="26">
        <v>2.1</v>
      </c>
      <c r="H1300" t="s">
        <v>129</v>
      </c>
      <c r="I1300">
        <v>1</v>
      </c>
      <c r="K1300" t="s">
        <v>1279</v>
      </c>
      <c r="L1300">
        <v>0.64800000000000002</v>
      </c>
      <c r="M1300" t="b">
        <f t="shared" si="44"/>
        <v>1</v>
      </c>
    </row>
    <row r="1301" spans="2:13" x14ac:dyDescent="0.25">
      <c r="B1301" s="11" t="s">
        <v>1390</v>
      </c>
      <c r="C1301" t="s">
        <v>1424</v>
      </c>
      <c r="D1301" t="str">
        <f t="shared" si="45"/>
        <v>DoubleAngleswithtwoequallegsbacktoback2L4x4x1/4</v>
      </c>
      <c r="E1301" s="26">
        <v>25.2</v>
      </c>
      <c r="F1301" s="26">
        <v>0.52200000000000002</v>
      </c>
      <c r="G1301" s="26">
        <v>2.1</v>
      </c>
      <c r="H1301" t="s">
        <v>129</v>
      </c>
      <c r="I1301">
        <v>1</v>
      </c>
      <c r="K1301" t="s">
        <v>1308</v>
      </c>
      <c r="L1301">
        <v>0.52200000000000002</v>
      </c>
      <c r="M1301" t="b">
        <f t="shared" si="44"/>
        <v>1</v>
      </c>
    </row>
    <row r="1302" spans="2:13" x14ac:dyDescent="0.25">
      <c r="B1302" s="11" t="s">
        <v>1390</v>
      </c>
      <c r="C1302" t="s">
        <v>1425</v>
      </c>
      <c r="D1302" t="str">
        <f t="shared" si="45"/>
        <v>DoubleAngleswithtwoequallegsbacktoback2L31/2x31/2x1/2</v>
      </c>
      <c r="E1302" s="26">
        <v>22.2</v>
      </c>
      <c r="F1302" s="26">
        <v>1</v>
      </c>
      <c r="G1302" s="26">
        <v>1.85</v>
      </c>
      <c r="H1302" t="s">
        <v>129</v>
      </c>
      <c r="I1302">
        <v>1</v>
      </c>
      <c r="K1302" t="s">
        <v>1426</v>
      </c>
      <c r="L1302">
        <v>1</v>
      </c>
      <c r="M1302" t="b">
        <f t="shared" si="44"/>
        <v>1</v>
      </c>
    </row>
    <row r="1303" spans="2:13" x14ac:dyDescent="0.25">
      <c r="B1303" s="11" t="s">
        <v>1390</v>
      </c>
      <c r="C1303" t="s">
        <v>1427</v>
      </c>
      <c r="D1303" t="str">
        <f t="shared" si="45"/>
        <v>DoubleAngleswithtwoequallegsbacktoback2L31/2x31/2x7/16</v>
      </c>
      <c r="E1303" s="26">
        <v>22.2</v>
      </c>
      <c r="F1303" s="26">
        <v>0.88500000000000001</v>
      </c>
      <c r="G1303" s="26">
        <v>1.85</v>
      </c>
      <c r="H1303" t="s">
        <v>129</v>
      </c>
      <c r="I1303">
        <v>1</v>
      </c>
      <c r="K1303" t="s">
        <v>1253</v>
      </c>
      <c r="L1303">
        <v>0.88500000000000001</v>
      </c>
      <c r="M1303" t="b">
        <f t="shared" si="44"/>
        <v>1</v>
      </c>
    </row>
    <row r="1304" spans="2:13" x14ac:dyDescent="0.25">
      <c r="B1304" s="11" t="s">
        <v>1390</v>
      </c>
      <c r="C1304" t="s">
        <v>1428</v>
      </c>
      <c r="D1304" t="str">
        <f t="shared" si="45"/>
        <v>DoubleAngleswithtwoequallegsbacktoback2L31/2x31/2x3/8</v>
      </c>
      <c r="E1304" s="26">
        <v>22.2</v>
      </c>
      <c r="F1304" s="26">
        <v>0.76700000000000002</v>
      </c>
      <c r="G1304" s="26">
        <v>1.85</v>
      </c>
      <c r="H1304" t="s">
        <v>129</v>
      </c>
      <c r="I1304">
        <v>1</v>
      </c>
      <c r="K1304" t="s">
        <v>1268</v>
      </c>
      <c r="L1304">
        <v>0.76700000000000002</v>
      </c>
      <c r="M1304" t="b">
        <f t="shared" si="44"/>
        <v>1</v>
      </c>
    </row>
    <row r="1305" spans="2:13" x14ac:dyDescent="0.25">
      <c r="B1305" s="11" t="s">
        <v>1390</v>
      </c>
      <c r="C1305" t="s">
        <v>1429</v>
      </c>
      <c r="D1305" t="str">
        <f t="shared" si="45"/>
        <v>DoubleAngleswithtwoequallegsbacktoback2L31/2x31/2x5/16</v>
      </c>
      <c r="E1305" s="26">
        <v>22.2</v>
      </c>
      <c r="F1305" s="26">
        <v>0.64500000000000002</v>
      </c>
      <c r="G1305" s="26">
        <v>1.85</v>
      </c>
      <c r="H1305" t="s">
        <v>129</v>
      </c>
      <c r="I1305">
        <v>1</v>
      </c>
      <c r="K1305" t="s">
        <v>1279</v>
      </c>
      <c r="L1305">
        <v>0.64500000000000002</v>
      </c>
      <c r="M1305" t="b">
        <f t="shared" si="44"/>
        <v>1</v>
      </c>
    </row>
    <row r="1306" spans="2:13" x14ac:dyDescent="0.25">
      <c r="B1306" s="11" t="s">
        <v>1390</v>
      </c>
      <c r="C1306" t="s">
        <v>1430</v>
      </c>
      <c r="D1306" t="str">
        <f t="shared" si="45"/>
        <v>DoubleAngleswithtwoequallegsbacktoback2L31/2x31/2x1/4</v>
      </c>
      <c r="E1306" s="26">
        <v>22.2</v>
      </c>
      <c r="F1306" s="26">
        <v>0.52200000000000002</v>
      </c>
      <c r="G1306" s="26">
        <v>1.85</v>
      </c>
      <c r="H1306" t="s">
        <v>129</v>
      </c>
      <c r="I1306">
        <v>1</v>
      </c>
      <c r="K1306" t="s">
        <v>1308</v>
      </c>
      <c r="L1306">
        <v>0.52200000000000002</v>
      </c>
      <c r="M1306" t="b">
        <f t="shared" si="44"/>
        <v>1</v>
      </c>
    </row>
    <row r="1307" spans="2:13" x14ac:dyDescent="0.25">
      <c r="B1307" s="11" t="s">
        <v>1390</v>
      </c>
      <c r="C1307" t="s">
        <v>1431</v>
      </c>
      <c r="D1307" t="str">
        <f t="shared" si="45"/>
        <v>DoubleAngleswithtwoequallegsbacktoback2L3x3x1/2</v>
      </c>
      <c r="E1307" s="26">
        <v>19.2</v>
      </c>
      <c r="F1307" s="26">
        <v>0.97</v>
      </c>
      <c r="G1307" s="26">
        <v>1.6</v>
      </c>
      <c r="H1307" t="s">
        <v>129</v>
      </c>
      <c r="I1307">
        <v>1</v>
      </c>
      <c r="K1307" t="s">
        <v>1432</v>
      </c>
      <c r="L1307">
        <v>0.97</v>
      </c>
      <c r="M1307" t="b">
        <f t="shared" si="44"/>
        <v>1</v>
      </c>
    </row>
    <row r="1308" spans="2:13" x14ac:dyDescent="0.25">
      <c r="B1308" s="11" t="s">
        <v>1390</v>
      </c>
      <c r="C1308" t="s">
        <v>1433</v>
      </c>
      <c r="D1308" t="str">
        <f t="shared" si="45"/>
        <v>DoubleAngleswithtwoequallegsbacktoback2L3x3x7/16</v>
      </c>
      <c r="E1308" s="26">
        <v>19.2</v>
      </c>
      <c r="F1308" s="26">
        <v>0.86</v>
      </c>
      <c r="G1308" s="26">
        <v>1.6</v>
      </c>
      <c r="H1308" t="s">
        <v>129</v>
      </c>
      <c r="I1308">
        <v>1</v>
      </c>
      <c r="K1308" t="s">
        <v>1253</v>
      </c>
      <c r="L1308">
        <v>0.86</v>
      </c>
      <c r="M1308" t="b">
        <f t="shared" si="44"/>
        <v>1</v>
      </c>
    </row>
    <row r="1309" spans="2:13" x14ac:dyDescent="0.25">
      <c r="B1309" s="11" t="s">
        <v>1390</v>
      </c>
      <c r="C1309" t="s">
        <v>1434</v>
      </c>
      <c r="D1309" t="str">
        <f t="shared" si="45"/>
        <v>DoubleAngleswithtwoequallegsbacktoback2L3x3x3/8</v>
      </c>
      <c r="E1309" s="26">
        <v>19.2</v>
      </c>
      <c r="F1309" s="26">
        <v>0.75</v>
      </c>
      <c r="G1309" s="26">
        <v>1.6</v>
      </c>
      <c r="H1309" t="s">
        <v>129</v>
      </c>
      <c r="I1309">
        <v>1</v>
      </c>
      <c r="K1309" t="s">
        <v>1268</v>
      </c>
      <c r="L1309">
        <v>0.75</v>
      </c>
      <c r="M1309" t="b">
        <f t="shared" si="44"/>
        <v>1</v>
      </c>
    </row>
    <row r="1310" spans="2:13" x14ac:dyDescent="0.25">
      <c r="B1310" s="11" t="s">
        <v>1390</v>
      </c>
      <c r="C1310" t="s">
        <v>1435</v>
      </c>
      <c r="D1310" t="str">
        <f t="shared" si="45"/>
        <v>DoubleAngleswithtwoequallegsbacktoback2L3x3x5/16</v>
      </c>
      <c r="E1310" s="26">
        <v>19.2</v>
      </c>
      <c r="F1310" s="26">
        <v>0.629</v>
      </c>
      <c r="G1310" s="26">
        <v>1.6</v>
      </c>
      <c r="H1310" t="s">
        <v>129</v>
      </c>
      <c r="I1310">
        <v>1</v>
      </c>
      <c r="K1310" t="s">
        <v>1279</v>
      </c>
      <c r="L1310">
        <v>0.629</v>
      </c>
      <c r="M1310" t="b">
        <f t="shared" si="44"/>
        <v>1</v>
      </c>
    </row>
    <row r="1311" spans="2:13" x14ac:dyDescent="0.25">
      <c r="B1311" s="11" t="s">
        <v>1390</v>
      </c>
      <c r="C1311" t="s">
        <v>1436</v>
      </c>
      <c r="D1311" t="str">
        <f t="shared" si="45"/>
        <v>DoubleAngleswithtwoequallegsbacktoback2L3x3x1/4</v>
      </c>
      <c r="E1311" s="26">
        <v>19.2</v>
      </c>
      <c r="F1311" s="26">
        <v>0.50900000000000001</v>
      </c>
      <c r="G1311" s="26">
        <v>1.6</v>
      </c>
      <c r="H1311" t="s">
        <v>129</v>
      </c>
      <c r="I1311">
        <v>1</v>
      </c>
      <c r="K1311" t="s">
        <v>1308</v>
      </c>
      <c r="L1311">
        <v>0.50900000000000001</v>
      </c>
      <c r="M1311" t="b">
        <f t="shared" si="44"/>
        <v>1</v>
      </c>
    </row>
    <row r="1312" spans="2:13" x14ac:dyDescent="0.25">
      <c r="B1312" s="11" t="s">
        <v>1390</v>
      </c>
      <c r="C1312" t="s">
        <v>1437</v>
      </c>
      <c r="D1312" t="str">
        <f t="shared" si="45"/>
        <v>DoubleAngleswithtwoequallegsbacktoback2L3x3x3/16</v>
      </c>
      <c r="E1312" s="26">
        <v>19.2</v>
      </c>
      <c r="F1312" s="26">
        <v>0.38500000000000001</v>
      </c>
      <c r="G1312" s="26">
        <v>1.6</v>
      </c>
      <c r="H1312" t="s">
        <v>129</v>
      </c>
      <c r="I1312">
        <v>1</v>
      </c>
      <c r="K1312" t="s">
        <v>1358</v>
      </c>
      <c r="L1312">
        <v>0.38500000000000001</v>
      </c>
      <c r="M1312" t="b">
        <f t="shared" si="44"/>
        <v>1</v>
      </c>
    </row>
    <row r="1313" spans="2:13" x14ac:dyDescent="0.25">
      <c r="B1313" s="11" t="s">
        <v>1390</v>
      </c>
      <c r="C1313" t="s">
        <v>1438</v>
      </c>
      <c r="D1313" t="str">
        <f t="shared" si="45"/>
        <v>DoubleAngleswithtwoequallegsbacktoback2L21/2x21/2x1/2</v>
      </c>
      <c r="E1313" s="26">
        <v>16.3</v>
      </c>
      <c r="F1313" s="26">
        <v>0.94</v>
      </c>
      <c r="G1313" s="26">
        <v>1.36</v>
      </c>
      <c r="H1313" t="s">
        <v>129</v>
      </c>
      <c r="I1313">
        <v>1</v>
      </c>
      <c r="K1313" t="s">
        <v>1439</v>
      </c>
      <c r="L1313">
        <v>0.94</v>
      </c>
      <c r="M1313" t="b">
        <f t="shared" si="44"/>
        <v>1</v>
      </c>
    </row>
    <row r="1314" spans="2:13" x14ac:dyDescent="0.25">
      <c r="B1314" s="11" t="s">
        <v>1390</v>
      </c>
      <c r="C1314" t="s">
        <v>1440</v>
      </c>
      <c r="D1314" t="str">
        <f t="shared" si="45"/>
        <v>DoubleAngleswithtwoequallegsbacktoback2L21/2x21/2x3/8</v>
      </c>
      <c r="E1314" s="26">
        <v>16.3</v>
      </c>
      <c r="F1314" s="26">
        <v>0.72</v>
      </c>
      <c r="G1314" s="26">
        <v>1.36</v>
      </c>
      <c r="H1314" t="s">
        <v>129</v>
      </c>
      <c r="I1314">
        <v>1</v>
      </c>
      <c r="K1314" t="s">
        <v>1268</v>
      </c>
      <c r="L1314">
        <v>0.72</v>
      </c>
      <c r="M1314" t="b">
        <f t="shared" si="44"/>
        <v>1</v>
      </c>
    </row>
    <row r="1315" spans="2:13" x14ac:dyDescent="0.25">
      <c r="B1315" s="11" t="s">
        <v>1390</v>
      </c>
      <c r="C1315" t="s">
        <v>1441</v>
      </c>
      <c r="D1315" t="str">
        <f t="shared" si="45"/>
        <v>DoubleAngleswithtwoequallegsbacktoback2L21/2x21/2x5/16</v>
      </c>
      <c r="E1315" s="26">
        <v>16.3</v>
      </c>
      <c r="F1315" s="26">
        <v>0.61099999999999999</v>
      </c>
      <c r="G1315" s="26">
        <v>1.36</v>
      </c>
      <c r="H1315" t="s">
        <v>129</v>
      </c>
      <c r="I1315">
        <v>1</v>
      </c>
      <c r="K1315" t="s">
        <v>1279</v>
      </c>
      <c r="L1315">
        <v>0.61099999999999999</v>
      </c>
      <c r="M1315" t="b">
        <f t="shared" si="44"/>
        <v>1</v>
      </c>
    </row>
    <row r="1316" spans="2:13" x14ac:dyDescent="0.25">
      <c r="B1316" s="11" t="s">
        <v>1390</v>
      </c>
      <c r="C1316" t="s">
        <v>1442</v>
      </c>
      <c r="D1316" t="str">
        <f t="shared" si="45"/>
        <v>DoubleAngleswithtwoequallegsbacktoback2L21/2x21/2x1/4</v>
      </c>
      <c r="E1316" s="26">
        <v>16.3</v>
      </c>
      <c r="F1316" s="26">
        <v>0.496</v>
      </c>
      <c r="G1316" s="26">
        <v>1.36</v>
      </c>
      <c r="H1316" t="s">
        <v>129</v>
      </c>
      <c r="I1316">
        <v>1</v>
      </c>
      <c r="K1316" t="s">
        <v>1308</v>
      </c>
      <c r="L1316">
        <v>0.496</v>
      </c>
      <c r="M1316" t="b">
        <f t="shared" si="44"/>
        <v>1</v>
      </c>
    </row>
    <row r="1317" spans="2:13" x14ac:dyDescent="0.25">
      <c r="B1317" s="11" t="s">
        <v>1390</v>
      </c>
      <c r="C1317" t="s">
        <v>1443</v>
      </c>
      <c r="D1317" t="str">
        <f t="shared" si="45"/>
        <v>DoubleAngleswithtwoequallegsbacktoback2L21/2x21/2x3/16</v>
      </c>
      <c r="E1317" s="26">
        <v>16.3</v>
      </c>
      <c r="F1317" s="26">
        <v>0.375</v>
      </c>
      <c r="G1317" s="26">
        <v>1.36</v>
      </c>
      <c r="H1317" t="s">
        <v>129</v>
      </c>
      <c r="I1317">
        <v>1</v>
      </c>
      <c r="K1317" t="s">
        <v>1358</v>
      </c>
      <c r="L1317">
        <v>0.375</v>
      </c>
      <c r="M1317" t="b">
        <f t="shared" si="44"/>
        <v>1</v>
      </c>
    </row>
    <row r="1318" spans="2:13" x14ac:dyDescent="0.25">
      <c r="B1318" s="11" t="s">
        <v>1390</v>
      </c>
      <c r="C1318" t="s">
        <v>1444</v>
      </c>
      <c r="D1318" t="str">
        <f t="shared" si="45"/>
        <v>DoubleAngleswithtwoequallegsbacktoback2L2x2x3/8</v>
      </c>
      <c r="E1318" s="26">
        <v>13.3</v>
      </c>
      <c r="F1318" s="26">
        <v>0.7</v>
      </c>
      <c r="G1318" s="26">
        <v>1.1100000000000001</v>
      </c>
      <c r="H1318" t="s">
        <v>129</v>
      </c>
      <c r="I1318">
        <v>1</v>
      </c>
      <c r="K1318" t="s">
        <v>1445</v>
      </c>
      <c r="L1318">
        <v>0.7</v>
      </c>
      <c r="M1318" t="b">
        <f t="shared" si="44"/>
        <v>1</v>
      </c>
    </row>
    <row r="1319" spans="2:13" x14ac:dyDescent="0.25">
      <c r="B1319" s="11" t="s">
        <v>1390</v>
      </c>
      <c r="C1319" t="s">
        <v>1446</v>
      </c>
      <c r="D1319" t="str">
        <f t="shared" si="45"/>
        <v>DoubleAngleswithtwoequallegsbacktoback2L2x2x5/16</v>
      </c>
      <c r="E1319" s="26">
        <v>13.3</v>
      </c>
      <c r="F1319" s="26">
        <v>0.59199999999999997</v>
      </c>
      <c r="G1319" s="26">
        <v>1.1100000000000001</v>
      </c>
      <c r="H1319" t="s">
        <v>129</v>
      </c>
      <c r="I1319">
        <v>1</v>
      </c>
      <c r="K1319" t="s">
        <v>1279</v>
      </c>
      <c r="L1319">
        <v>0.59199999999999997</v>
      </c>
      <c r="M1319" t="b">
        <f t="shared" si="44"/>
        <v>1</v>
      </c>
    </row>
    <row r="1320" spans="2:13" x14ac:dyDescent="0.25">
      <c r="B1320" s="11" t="s">
        <v>1390</v>
      </c>
      <c r="C1320" t="s">
        <v>1447</v>
      </c>
      <c r="D1320" t="str">
        <f t="shared" si="45"/>
        <v>DoubleAngleswithtwoequallegsbacktoback2L2x2x1/4</v>
      </c>
      <c r="E1320" s="26">
        <v>13.3</v>
      </c>
      <c r="F1320" s="26">
        <v>0.48299999999999998</v>
      </c>
      <c r="G1320" s="26">
        <v>1.1100000000000001</v>
      </c>
      <c r="H1320" t="s">
        <v>129</v>
      </c>
      <c r="I1320">
        <v>1</v>
      </c>
      <c r="K1320" t="s">
        <v>1308</v>
      </c>
      <c r="L1320">
        <v>0.48299999999999998</v>
      </c>
      <c r="M1320" t="b">
        <f t="shared" si="44"/>
        <v>1</v>
      </c>
    </row>
    <row r="1321" spans="2:13" x14ac:dyDescent="0.25">
      <c r="B1321" s="11" t="s">
        <v>1390</v>
      </c>
      <c r="C1321" t="s">
        <v>1448</v>
      </c>
      <c r="D1321" t="str">
        <f t="shared" si="45"/>
        <v>DoubleAngleswithtwoequallegsbacktoback2L2x2x3/16</v>
      </c>
      <c r="E1321" s="26">
        <v>13.3</v>
      </c>
      <c r="F1321" s="26">
        <v>0.37</v>
      </c>
      <c r="G1321" s="26">
        <v>1.1100000000000001</v>
      </c>
      <c r="H1321" t="s">
        <v>129</v>
      </c>
      <c r="I1321">
        <v>1</v>
      </c>
      <c r="K1321" t="s">
        <v>1358</v>
      </c>
      <c r="L1321">
        <v>0.37</v>
      </c>
      <c r="M1321" t="b">
        <f t="shared" si="44"/>
        <v>1</v>
      </c>
    </row>
    <row r="1322" spans="2:13" x14ac:dyDescent="0.25">
      <c r="B1322" s="11" t="s">
        <v>1390</v>
      </c>
      <c r="C1322" t="s">
        <v>1449</v>
      </c>
      <c r="D1322" t="str">
        <f t="shared" si="45"/>
        <v>DoubleAngleswithtwoequallegsbacktoback2L2x2x1/8</v>
      </c>
      <c r="E1322" s="26">
        <v>13.3</v>
      </c>
      <c r="F1322" s="26">
        <v>0.251</v>
      </c>
      <c r="G1322" s="26">
        <v>1.1100000000000001</v>
      </c>
      <c r="H1322" t="s">
        <v>129</v>
      </c>
      <c r="I1322">
        <v>1</v>
      </c>
      <c r="K1322" t="s">
        <v>1389</v>
      </c>
      <c r="L1322">
        <v>0.251</v>
      </c>
      <c r="M1322" t="b">
        <f t="shared" si="44"/>
        <v>1</v>
      </c>
    </row>
    <row r="1324" spans="2:13" x14ac:dyDescent="0.25">
      <c r="B1324" t="s">
        <v>1450</v>
      </c>
      <c r="C1324" t="s">
        <v>1451</v>
      </c>
      <c r="D1324" t="str">
        <f t="shared" si="45"/>
        <v>DoubleAngleswithtwounequallegs2L8x6x1</v>
      </c>
      <c r="E1324">
        <v>45.1</v>
      </c>
      <c r="F1324">
        <v>1.97</v>
      </c>
      <c r="G1324">
        <v>3.76</v>
      </c>
      <c r="H1324" t="s">
        <v>129</v>
      </c>
      <c r="I1324">
        <v>1</v>
      </c>
      <c r="K1324" t="s">
        <v>1452</v>
      </c>
      <c r="L1324">
        <v>1.97</v>
      </c>
      <c r="M1324" t="b">
        <f t="shared" si="44"/>
        <v>1</v>
      </c>
    </row>
    <row r="1325" spans="2:13" x14ac:dyDescent="0.25">
      <c r="B1325" t="s">
        <v>1450</v>
      </c>
      <c r="C1325" t="s">
        <v>1453</v>
      </c>
      <c r="D1325" t="str">
        <f t="shared" si="45"/>
        <v>DoubleAngleswithtwounequallegs2L8x6x7/8</v>
      </c>
      <c r="E1325">
        <v>45.1</v>
      </c>
      <c r="F1325">
        <v>1.74</v>
      </c>
      <c r="G1325">
        <v>3.76</v>
      </c>
      <c r="H1325" t="s">
        <v>129</v>
      </c>
      <c r="I1325">
        <v>1</v>
      </c>
      <c r="K1325" t="s">
        <v>1236</v>
      </c>
      <c r="L1325">
        <v>1.74</v>
      </c>
      <c r="M1325" t="b">
        <f t="shared" si="44"/>
        <v>1</v>
      </c>
    </row>
    <row r="1326" spans="2:13" x14ac:dyDescent="0.25">
      <c r="B1326" t="s">
        <v>1450</v>
      </c>
      <c r="C1326" s="32" t="s">
        <v>1454</v>
      </c>
      <c r="D1326" t="str">
        <f t="shared" si="45"/>
        <v>DoubleAngleswithtwounequallegs2L8x6x3/4</v>
      </c>
      <c r="E1326">
        <v>45.1</v>
      </c>
      <c r="F1326">
        <v>1.51</v>
      </c>
      <c r="G1326">
        <v>3.76</v>
      </c>
      <c r="H1326" t="s">
        <v>129</v>
      </c>
      <c r="I1326">
        <v>1</v>
      </c>
      <c r="K1326" t="s">
        <v>1238</v>
      </c>
      <c r="L1326">
        <v>1.51</v>
      </c>
      <c r="M1326" t="b">
        <f t="shared" ref="M1326:M1389" si="46">EXACT(F1326,L1326)</f>
        <v>1</v>
      </c>
    </row>
    <row r="1327" spans="2:13" x14ac:dyDescent="0.25">
      <c r="B1327" t="s">
        <v>1450</v>
      </c>
      <c r="C1327" s="32" t="s">
        <v>1455</v>
      </c>
      <c r="D1327" t="str">
        <f t="shared" ref="D1327:D1390" si="47">SUBSTITUTE(B1327&amp;C1327," ","")</f>
        <v>DoubleAngleswithtwounequallegs2L8x6x5/8</v>
      </c>
      <c r="E1327">
        <v>45.1</v>
      </c>
      <c r="F1327">
        <v>1.27</v>
      </c>
      <c r="G1327">
        <v>3.76</v>
      </c>
      <c r="H1327" t="s">
        <v>129</v>
      </c>
      <c r="I1327">
        <v>1</v>
      </c>
      <c r="K1327" t="s">
        <v>1240</v>
      </c>
      <c r="L1327">
        <v>1.27</v>
      </c>
      <c r="M1327" t="b">
        <f t="shared" si="46"/>
        <v>1</v>
      </c>
    </row>
    <row r="1328" spans="2:13" x14ac:dyDescent="0.25">
      <c r="B1328" t="s">
        <v>1450</v>
      </c>
      <c r="C1328" s="32" t="s">
        <v>1456</v>
      </c>
      <c r="D1328" t="str">
        <f t="shared" si="47"/>
        <v>DoubleAngleswithtwounequallegs2L8x6x9/16</v>
      </c>
      <c r="E1328">
        <v>45.1</v>
      </c>
      <c r="F1328">
        <v>1.1499999999999999</v>
      </c>
      <c r="G1328">
        <v>3.76</v>
      </c>
      <c r="H1328" t="s">
        <v>129</v>
      </c>
      <c r="I1328">
        <v>1</v>
      </c>
      <c r="K1328" t="s">
        <v>1242</v>
      </c>
      <c r="L1328">
        <v>1.1499999999999999</v>
      </c>
      <c r="M1328" t="b">
        <f t="shared" si="46"/>
        <v>1</v>
      </c>
    </row>
    <row r="1329" spans="2:13" x14ac:dyDescent="0.25">
      <c r="B1329" t="s">
        <v>1450</v>
      </c>
      <c r="C1329" s="32" t="s">
        <v>1457</v>
      </c>
      <c r="D1329" t="str">
        <f t="shared" si="47"/>
        <v>DoubleAngleswithtwounequallegs2L8x6x1/2</v>
      </c>
      <c r="E1329">
        <v>45.1</v>
      </c>
      <c r="F1329">
        <v>1.03</v>
      </c>
      <c r="G1329">
        <v>3.76</v>
      </c>
      <c r="H1329" t="s">
        <v>129</v>
      </c>
      <c r="I1329">
        <v>1</v>
      </c>
      <c r="K1329" t="s">
        <v>1244</v>
      </c>
      <c r="L1329">
        <v>1.03</v>
      </c>
      <c r="M1329" t="b">
        <f t="shared" si="46"/>
        <v>1</v>
      </c>
    </row>
    <row r="1330" spans="2:13" x14ac:dyDescent="0.25">
      <c r="B1330" t="s">
        <v>1450</v>
      </c>
      <c r="C1330" s="32" t="s">
        <v>1458</v>
      </c>
      <c r="D1330" t="str">
        <f t="shared" si="47"/>
        <v>DoubleAngleswithtwounequallegs2L8x6x7/16</v>
      </c>
      <c r="E1330">
        <v>45.1</v>
      </c>
      <c r="F1330">
        <v>0.90500000000000003</v>
      </c>
      <c r="G1330">
        <v>3.76</v>
      </c>
      <c r="H1330" t="s">
        <v>129</v>
      </c>
      <c r="I1330">
        <v>1</v>
      </c>
      <c r="K1330" t="s">
        <v>1253</v>
      </c>
      <c r="L1330">
        <v>0.90500000000000003</v>
      </c>
      <c r="M1330" t="b">
        <f t="shared" si="46"/>
        <v>1</v>
      </c>
    </row>
    <row r="1331" spans="2:13" x14ac:dyDescent="0.25">
      <c r="B1331" t="s">
        <v>1450</v>
      </c>
      <c r="C1331" t="s">
        <v>1459</v>
      </c>
      <c r="D1331" t="str">
        <f t="shared" si="47"/>
        <v>DoubleAngleswithtwounequallegs2L8x4x1</v>
      </c>
      <c r="E1331">
        <v>41.1</v>
      </c>
      <c r="F1331">
        <v>1.83</v>
      </c>
      <c r="G1331">
        <v>3.43</v>
      </c>
      <c r="H1331" t="s">
        <v>129</v>
      </c>
      <c r="I1331">
        <v>1</v>
      </c>
      <c r="K1331" t="s">
        <v>1460</v>
      </c>
      <c r="L1331">
        <v>1.83</v>
      </c>
      <c r="M1331" t="b">
        <f t="shared" si="46"/>
        <v>1</v>
      </c>
    </row>
    <row r="1332" spans="2:13" x14ac:dyDescent="0.25">
      <c r="B1332" t="s">
        <v>1450</v>
      </c>
      <c r="C1332" s="32" t="s">
        <v>1461</v>
      </c>
      <c r="D1332" t="str">
        <f t="shared" si="47"/>
        <v>DoubleAngleswithtwounequallegs2L8x4x7/8</v>
      </c>
      <c r="E1332">
        <v>41.1</v>
      </c>
      <c r="F1332">
        <v>1.62</v>
      </c>
      <c r="G1332">
        <v>3.43</v>
      </c>
      <c r="H1332" t="s">
        <v>129</v>
      </c>
      <c r="I1332">
        <v>1</v>
      </c>
      <c r="K1332" t="s">
        <v>1236</v>
      </c>
      <c r="L1332">
        <v>1.62</v>
      </c>
      <c r="M1332" t="b">
        <f t="shared" si="46"/>
        <v>1</v>
      </c>
    </row>
    <row r="1333" spans="2:13" x14ac:dyDescent="0.25">
      <c r="B1333" t="s">
        <v>1450</v>
      </c>
      <c r="C1333" s="32" t="s">
        <v>1462</v>
      </c>
      <c r="D1333" t="str">
        <f t="shared" si="47"/>
        <v>DoubleAngleswithtwounequallegs2L8x4x3/4</v>
      </c>
      <c r="E1333">
        <v>41.1</v>
      </c>
      <c r="F1333">
        <v>1.41</v>
      </c>
      <c r="G1333">
        <v>3.43</v>
      </c>
      <c r="H1333" t="s">
        <v>129</v>
      </c>
      <c r="I1333">
        <v>1</v>
      </c>
      <c r="K1333" t="s">
        <v>1238</v>
      </c>
      <c r="L1333">
        <v>1.41</v>
      </c>
      <c r="M1333" t="b">
        <f t="shared" si="46"/>
        <v>1</v>
      </c>
    </row>
    <row r="1334" spans="2:13" x14ac:dyDescent="0.25">
      <c r="B1334" t="s">
        <v>1450</v>
      </c>
      <c r="C1334" s="32" t="s">
        <v>1463</v>
      </c>
      <c r="D1334" t="str">
        <f t="shared" si="47"/>
        <v>DoubleAngleswithtwounequallegs2L8x4x5/8</v>
      </c>
      <c r="E1334">
        <v>41.1</v>
      </c>
      <c r="F1334">
        <v>1.19</v>
      </c>
      <c r="G1334">
        <v>3.43</v>
      </c>
      <c r="H1334" t="s">
        <v>129</v>
      </c>
      <c r="I1334">
        <v>1</v>
      </c>
      <c r="K1334" t="s">
        <v>1240</v>
      </c>
      <c r="L1334">
        <v>1.19</v>
      </c>
      <c r="M1334" t="b">
        <f t="shared" si="46"/>
        <v>1</v>
      </c>
    </row>
    <row r="1335" spans="2:13" x14ac:dyDescent="0.25">
      <c r="B1335" t="s">
        <v>1450</v>
      </c>
      <c r="C1335" s="32" t="s">
        <v>1464</v>
      </c>
      <c r="D1335" t="str">
        <f t="shared" si="47"/>
        <v>DoubleAngleswithtwounequallegs2L8x4x9/16</v>
      </c>
      <c r="E1335">
        <v>41.1</v>
      </c>
      <c r="F1335">
        <v>1.08</v>
      </c>
      <c r="G1335">
        <v>3.43</v>
      </c>
      <c r="H1335" t="s">
        <v>129</v>
      </c>
      <c r="I1335">
        <v>1</v>
      </c>
      <c r="K1335" t="s">
        <v>1242</v>
      </c>
      <c r="L1335">
        <v>1.08</v>
      </c>
      <c r="M1335" t="b">
        <f t="shared" si="46"/>
        <v>1</v>
      </c>
    </row>
    <row r="1336" spans="2:13" x14ac:dyDescent="0.25">
      <c r="B1336" t="s">
        <v>1450</v>
      </c>
      <c r="C1336" s="32" t="s">
        <v>1465</v>
      </c>
      <c r="D1336" t="str">
        <f t="shared" si="47"/>
        <v>DoubleAngleswithtwounequallegs2L8x4x1/2</v>
      </c>
      <c r="E1336">
        <v>41.1</v>
      </c>
      <c r="F1336">
        <v>0.95899999999999996</v>
      </c>
      <c r="G1336">
        <v>3.43</v>
      </c>
      <c r="H1336" t="s">
        <v>129</v>
      </c>
      <c r="I1336">
        <v>1</v>
      </c>
      <c r="K1336" t="s">
        <v>1244</v>
      </c>
      <c r="L1336">
        <v>0.95899999999999996</v>
      </c>
      <c r="M1336" t="b">
        <f t="shared" si="46"/>
        <v>1</v>
      </c>
    </row>
    <row r="1337" spans="2:13" x14ac:dyDescent="0.25">
      <c r="B1337" t="s">
        <v>1450</v>
      </c>
      <c r="C1337" s="32" t="s">
        <v>1466</v>
      </c>
      <c r="D1337" t="str">
        <f t="shared" si="47"/>
        <v>DoubleAngleswithtwounequallegs2L8x4x7/16</v>
      </c>
      <c r="E1337">
        <v>41.1</v>
      </c>
      <c r="F1337">
        <v>0.84699999999999998</v>
      </c>
      <c r="G1337">
        <v>3.43</v>
      </c>
      <c r="H1337" t="s">
        <v>129</v>
      </c>
      <c r="I1337">
        <v>1</v>
      </c>
      <c r="K1337" t="s">
        <v>1253</v>
      </c>
      <c r="L1337">
        <v>0.84699999999999998</v>
      </c>
      <c r="M1337" t="b">
        <f t="shared" si="46"/>
        <v>1</v>
      </c>
    </row>
    <row r="1338" spans="2:13" x14ac:dyDescent="0.25">
      <c r="B1338" t="s">
        <v>1450</v>
      </c>
      <c r="C1338" t="s">
        <v>1467</v>
      </c>
      <c r="D1338" t="str">
        <f t="shared" si="47"/>
        <v>DoubleAngleswithtwounequallegs2L7x4x3/4</v>
      </c>
      <c r="E1338">
        <v>37.1</v>
      </c>
      <c r="F1338">
        <v>1.41</v>
      </c>
      <c r="G1338">
        <v>3.09</v>
      </c>
      <c r="H1338" t="s">
        <v>129</v>
      </c>
      <c r="I1338">
        <v>1</v>
      </c>
      <c r="K1338" t="s">
        <v>1468</v>
      </c>
      <c r="L1338">
        <v>1.41</v>
      </c>
      <c r="M1338" t="b">
        <f t="shared" si="46"/>
        <v>1</v>
      </c>
    </row>
    <row r="1339" spans="2:13" x14ac:dyDescent="0.25">
      <c r="B1339" t="s">
        <v>1450</v>
      </c>
      <c r="C1339" s="32" t="s">
        <v>1469</v>
      </c>
      <c r="D1339" t="str">
        <f t="shared" si="47"/>
        <v>DoubleAngleswithtwounequallegs2L7x4x5/8</v>
      </c>
      <c r="E1339">
        <v>37.1</v>
      </c>
      <c r="F1339">
        <v>1.19</v>
      </c>
      <c r="G1339">
        <v>3.09</v>
      </c>
      <c r="H1339" t="s">
        <v>129</v>
      </c>
      <c r="I1339">
        <v>1</v>
      </c>
      <c r="K1339" t="s">
        <v>1240</v>
      </c>
      <c r="L1339">
        <v>1.19</v>
      </c>
      <c r="M1339" t="b">
        <f t="shared" si="46"/>
        <v>1</v>
      </c>
    </row>
    <row r="1340" spans="2:13" x14ac:dyDescent="0.25">
      <c r="B1340" t="s">
        <v>1450</v>
      </c>
      <c r="C1340" s="32" t="s">
        <v>1470</v>
      </c>
      <c r="D1340" t="str">
        <f t="shared" si="47"/>
        <v>DoubleAngleswithtwounequallegs2L7x4x1/2</v>
      </c>
      <c r="E1340">
        <v>37.1</v>
      </c>
      <c r="F1340">
        <v>0.96499999999999997</v>
      </c>
      <c r="G1340">
        <v>3.09</v>
      </c>
      <c r="H1340" t="s">
        <v>129</v>
      </c>
      <c r="I1340">
        <v>1</v>
      </c>
      <c r="K1340" t="s">
        <v>1244</v>
      </c>
      <c r="L1340">
        <v>0.96499999999999997</v>
      </c>
      <c r="M1340" t="b">
        <f t="shared" si="46"/>
        <v>1</v>
      </c>
    </row>
    <row r="1341" spans="2:13" x14ac:dyDescent="0.25">
      <c r="B1341" t="s">
        <v>1450</v>
      </c>
      <c r="C1341" s="32" t="s">
        <v>1471</v>
      </c>
      <c r="D1341" t="str">
        <f t="shared" si="47"/>
        <v>DoubleAngleswithtwounequallegs2L7x4x7/16</v>
      </c>
      <c r="E1341">
        <v>37.1</v>
      </c>
      <c r="F1341">
        <v>0.85199999999999998</v>
      </c>
      <c r="G1341">
        <v>3.09</v>
      </c>
      <c r="H1341" t="s">
        <v>129</v>
      </c>
      <c r="I1341">
        <v>1</v>
      </c>
      <c r="K1341" t="s">
        <v>1253</v>
      </c>
      <c r="L1341">
        <v>0.85199999999999998</v>
      </c>
      <c r="M1341" t="b">
        <f t="shared" si="46"/>
        <v>1</v>
      </c>
    </row>
    <row r="1342" spans="2:13" x14ac:dyDescent="0.25">
      <c r="B1342" t="s">
        <v>1450</v>
      </c>
      <c r="C1342" t="s">
        <v>1472</v>
      </c>
      <c r="D1342" t="str">
        <f t="shared" si="47"/>
        <v>DoubleAngleswithtwounequallegs2L7x4x3/8</v>
      </c>
      <c r="E1342">
        <v>37.1</v>
      </c>
      <c r="F1342">
        <v>0.73299999999999998</v>
      </c>
      <c r="G1342">
        <v>3.09</v>
      </c>
      <c r="H1342" t="s">
        <v>129</v>
      </c>
      <c r="I1342">
        <v>1</v>
      </c>
      <c r="K1342" t="s">
        <v>1268</v>
      </c>
      <c r="L1342">
        <v>0.73299999999999998</v>
      </c>
      <c r="M1342" t="b">
        <f t="shared" si="46"/>
        <v>1</v>
      </c>
    </row>
    <row r="1343" spans="2:13" x14ac:dyDescent="0.25">
      <c r="B1343" t="s">
        <v>1450</v>
      </c>
      <c r="C1343" t="s">
        <v>1473</v>
      </c>
      <c r="D1343" t="str">
        <f t="shared" si="47"/>
        <v>DoubleAngleswithtwounequallegs2L6x4x7/8</v>
      </c>
      <c r="E1343">
        <v>33.1</v>
      </c>
      <c r="F1343">
        <v>1.64</v>
      </c>
      <c r="G1343">
        <v>2.76</v>
      </c>
      <c r="H1343" t="s">
        <v>129</v>
      </c>
      <c r="I1343">
        <v>1</v>
      </c>
      <c r="K1343" t="s">
        <v>1474</v>
      </c>
      <c r="L1343">
        <v>1.64</v>
      </c>
      <c r="M1343" t="b">
        <f t="shared" si="46"/>
        <v>1</v>
      </c>
    </row>
    <row r="1344" spans="2:13" x14ac:dyDescent="0.25">
      <c r="B1344" t="s">
        <v>1450</v>
      </c>
      <c r="C1344" s="32" t="s">
        <v>1475</v>
      </c>
      <c r="D1344" t="str">
        <f t="shared" si="47"/>
        <v>DoubleAngleswithtwounequallegs2L6x4x3/4</v>
      </c>
      <c r="E1344">
        <v>33.1</v>
      </c>
      <c r="F1344">
        <v>1.42</v>
      </c>
      <c r="G1344">
        <v>2.76</v>
      </c>
      <c r="H1344" t="s">
        <v>129</v>
      </c>
      <c r="I1344">
        <v>1</v>
      </c>
      <c r="K1344" t="s">
        <v>1238</v>
      </c>
      <c r="L1344">
        <v>1.42</v>
      </c>
      <c r="M1344" t="b">
        <f t="shared" si="46"/>
        <v>1</v>
      </c>
    </row>
    <row r="1345" spans="2:13" x14ac:dyDescent="0.25">
      <c r="B1345" t="s">
        <v>1450</v>
      </c>
      <c r="C1345" s="32" t="s">
        <v>1476</v>
      </c>
      <c r="D1345" t="str">
        <f t="shared" si="47"/>
        <v>DoubleAngleswithtwounequallegs2L6x4x5/8</v>
      </c>
      <c r="E1345">
        <v>33.1</v>
      </c>
      <c r="F1345">
        <v>1.2</v>
      </c>
      <c r="G1345">
        <v>2.76</v>
      </c>
      <c r="H1345" t="s">
        <v>129</v>
      </c>
      <c r="I1345">
        <v>1</v>
      </c>
      <c r="K1345" t="s">
        <v>1240</v>
      </c>
      <c r="L1345">
        <v>1.2</v>
      </c>
      <c r="M1345" t="b">
        <f t="shared" si="46"/>
        <v>1</v>
      </c>
    </row>
    <row r="1346" spans="2:13" x14ac:dyDescent="0.25">
      <c r="B1346" t="s">
        <v>1450</v>
      </c>
      <c r="C1346" s="32" t="s">
        <v>1477</v>
      </c>
      <c r="D1346" t="str">
        <f t="shared" si="47"/>
        <v>DoubleAngleswithtwounequallegs2L6x4x9/16</v>
      </c>
      <c r="E1346">
        <v>33.1</v>
      </c>
      <c r="F1346">
        <v>1.08</v>
      </c>
      <c r="G1346">
        <v>2.76</v>
      </c>
      <c r="H1346" t="s">
        <v>129</v>
      </c>
      <c r="I1346">
        <v>1</v>
      </c>
      <c r="K1346" t="s">
        <v>1242</v>
      </c>
      <c r="L1346">
        <v>1.08</v>
      </c>
      <c r="M1346" t="b">
        <f t="shared" si="46"/>
        <v>1</v>
      </c>
    </row>
    <row r="1347" spans="2:13" x14ac:dyDescent="0.25">
      <c r="B1347" t="s">
        <v>1450</v>
      </c>
      <c r="C1347" s="32" t="s">
        <v>1478</v>
      </c>
      <c r="D1347" t="str">
        <f t="shared" si="47"/>
        <v>DoubleAngleswithtwounequallegs2L6x4x1/2</v>
      </c>
      <c r="E1347">
        <v>33.1</v>
      </c>
      <c r="F1347">
        <v>0.96699999999999997</v>
      </c>
      <c r="G1347">
        <v>2.76</v>
      </c>
      <c r="H1347" t="s">
        <v>129</v>
      </c>
      <c r="I1347">
        <v>1</v>
      </c>
      <c r="K1347" t="s">
        <v>1244</v>
      </c>
      <c r="L1347">
        <v>0.96699999999999997</v>
      </c>
      <c r="M1347" t="b">
        <f t="shared" si="46"/>
        <v>1</v>
      </c>
    </row>
    <row r="1348" spans="2:13" x14ac:dyDescent="0.25">
      <c r="B1348" t="s">
        <v>1450</v>
      </c>
      <c r="C1348" s="32" t="s">
        <v>1479</v>
      </c>
      <c r="D1348" t="str">
        <f t="shared" si="47"/>
        <v>DoubleAngleswithtwounequallegs2L6x4x7/16</v>
      </c>
      <c r="E1348">
        <v>33.1</v>
      </c>
      <c r="F1348">
        <v>0.85199999999999998</v>
      </c>
      <c r="G1348">
        <v>2.76</v>
      </c>
      <c r="H1348" t="s">
        <v>129</v>
      </c>
      <c r="I1348">
        <v>1</v>
      </c>
      <c r="K1348" t="s">
        <v>1253</v>
      </c>
      <c r="L1348">
        <v>0.85199999999999998</v>
      </c>
      <c r="M1348" t="b">
        <f t="shared" si="46"/>
        <v>1</v>
      </c>
    </row>
    <row r="1349" spans="2:13" x14ac:dyDescent="0.25">
      <c r="B1349" t="s">
        <v>1450</v>
      </c>
      <c r="C1349" s="32" t="s">
        <v>1480</v>
      </c>
      <c r="D1349" t="str">
        <f t="shared" si="47"/>
        <v>DoubleAngleswithtwounequallegs2L6x4x3/8</v>
      </c>
      <c r="E1349">
        <v>33.1</v>
      </c>
      <c r="F1349">
        <v>0.73699999999999999</v>
      </c>
      <c r="G1349">
        <v>2.76</v>
      </c>
      <c r="H1349" t="s">
        <v>129</v>
      </c>
      <c r="I1349">
        <v>1</v>
      </c>
      <c r="K1349" t="s">
        <v>1268</v>
      </c>
      <c r="L1349">
        <v>0.73699999999999999</v>
      </c>
      <c r="M1349" t="b">
        <f t="shared" si="46"/>
        <v>1</v>
      </c>
    </row>
    <row r="1350" spans="2:13" x14ac:dyDescent="0.25">
      <c r="B1350" t="s">
        <v>1450</v>
      </c>
      <c r="C1350" s="32" t="s">
        <v>1481</v>
      </c>
      <c r="D1350" t="str">
        <f t="shared" si="47"/>
        <v>DoubleAngleswithtwounequallegs2L6x4x5/16</v>
      </c>
      <c r="E1350">
        <v>33.1</v>
      </c>
      <c r="F1350">
        <v>0.61599999999999999</v>
      </c>
      <c r="G1350">
        <v>2.76</v>
      </c>
      <c r="H1350" t="s">
        <v>129</v>
      </c>
      <c r="I1350">
        <v>1</v>
      </c>
      <c r="K1350" t="s">
        <v>1279</v>
      </c>
      <c r="L1350">
        <v>0.61599999999999999</v>
      </c>
      <c r="M1350" t="b">
        <f t="shared" si="46"/>
        <v>1</v>
      </c>
    </row>
    <row r="1351" spans="2:13" x14ac:dyDescent="0.25">
      <c r="B1351" t="s">
        <v>1450</v>
      </c>
      <c r="C1351" t="s">
        <v>1482</v>
      </c>
      <c r="D1351" t="str">
        <f t="shared" si="47"/>
        <v>DoubleAngleswithtwounequallegs2L6x31/2x1/2</v>
      </c>
      <c r="E1351">
        <v>32.1</v>
      </c>
      <c r="F1351">
        <v>0.95299999999999996</v>
      </c>
      <c r="G1351">
        <v>2.68</v>
      </c>
      <c r="H1351" t="s">
        <v>129</v>
      </c>
      <c r="I1351">
        <v>1</v>
      </c>
      <c r="K1351" t="s">
        <v>1483</v>
      </c>
      <c r="L1351">
        <v>0.95299999999999996</v>
      </c>
      <c r="M1351" t="b">
        <f t="shared" si="46"/>
        <v>1</v>
      </c>
    </row>
    <row r="1352" spans="2:13" x14ac:dyDescent="0.25">
      <c r="B1352" t="s">
        <v>1450</v>
      </c>
      <c r="C1352" s="32" t="s">
        <v>1484</v>
      </c>
      <c r="D1352" t="str">
        <f t="shared" si="47"/>
        <v>DoubleAngleswithtwounequallegs2L6x31/2x3/8</v>
      </c>
      <c r="E1352">
        <v>32.1</v>
      </c>
      <c r="F1352">
        <v>0.72299999999999998</v>
      </c>
      <c r="G1352">
        <v>2.68</v>
      </c>
      <c r="H1352" t="s">
        <v>129</v>
      </c>
      <c r="I1352">
        <v>1</v>
      </c>
      <c r="K1352" t="s">
        <v>1268</v>
      </c>
      <c r="L1352">
        <v>0.72299999999999998</v>
      </c>
      <c r="M1352" t="b">
        <f t="shared" si="46"/>
        <v>1</v>
      </c>
    </row>
    <row r="1353" spans="2:13" x14ac:dyDescent="0.25">
      <c r="B1353" t="s">
        <v>1450</v>
      </c>
      <c r="C1353" s="32" t="s">
        <v>1485</v>
      </c>
      <c r="D1353" t="str">
        <f t="shared" si="47"/>
        <v>DoubleAngleswithtwounequallegs2L6x31/2x5/16</v>
      </c>
      <c r="E1353">
        <v>32.1</v>
      </c>
      <c r="F1353">
        <v>0.60599999999999998</v>
      </c>
      <c r="G1353">
        <v>2.68</v>
      </c>
      <c r="H1353" t="s">
        <v>129</v>
      </c>
      <c r="I1353">
        <v>1</v>
      </c>
      <c r="K1353" t="s">
        <v>1279</v>
      </c>
      <c r="L1353">
        <v>0.60599999999999998</v>
      </c>
      <c r="M1353" t="b">
        <f t="shared" si="46"/>
        <v>1</v>
      </c>
    </row>
    <row r="1354" spans="2:13" x14ac:dyDescent="0.25">
      <c r="B1354" t="s">
        <v>1450</v>
      </c>
      <c r="C1354" t="s">
        <v>1486</v>
      </c>
      <c r="D1354" t="str">
        <f t="shared" si="47"/>
        <v>DoubleAngleswithtwounequallegs2L5x31/2x3/4</v>
      </c>
      <c r="E1354">
        <v>28.1</v>
      </c>
      <c r="F1354">
        <v>1.41</v>
      </c>
      <c r="G1354">
        <v>2.34</v>
      </c>
      <c r="H1354" t="s">
        <v>129</v>
      </c>
      <c r="I1354">
        <v>1</v>
      </c>
      <c r="K1354" t="s">
        <v>1487</v>
      </c>
      <c r="L1354">
        <v>1.41</v>
      </c>
      <c r="M1354" t="b">
        <f t="shared" si="46"/>
        <v>1</v>
      </c>
    </row>
    <row r="1355" spans="2:13" x14ac:dyDescent="0.25">
      <c r="B1355" t="s">
        <v>1450</v>
      </c>
      <c r="C1355" s="32" t="s">
        <v>1488</v>
      </c>
      <c r="D1355" t="str">
        <f t="shared" si="47"/>
        <v>DoubleAngleswithtwounequallegs2L5x31/2x5/8</v>
      </c>
      <c r="E1355">
        <v>28.1</v>
      </c>
      <c r="F1355">
        <v>1.2</v>
      </c>
      <c r="G1355">
        <v>2.34</v>
      </c>
      <c r="H1355" t="s">
        <v>129</v>
      </c>
      <c r="I1355">
        <v>1</v>
      </c>
      <c r="K1355" t="s">
        <v>1240</v>
      </c>
      <c r="L1355">
        <v>1.2</v>
      </c>
      <c r="M1355" t="b">
        <f t="shared" si="46"/>
        <v>1</v>
      </c>
    </row>
    <row r="1356" spans="2:13" x14ac:dyDescent="0.25">
      <c r="B1356" t="s">
        <v>1450</v>
      </c>
      <c r="C1356" s="32" t="s">
        <v>1489</v>
      </c>
      <c r="D1356" t="str">
        <f t="shared" si="47"/>
        <v>DoubleAngleswithtwounequallegs2L5x31/2x1/2</v>
      </c>
      <c r="E1356">
        <v>28.1</v>
      </c>
      <c r="F1356">
        <v>0.96799999999999997</v>
      </c>
      <c r="G1356">
        <v>2.34</v>
      </c>
      <c r="H1356" t="s">
        <v>129</v>
      </c>
      <c r="I1356">
        <v>1</v>
      </c>
      <c r="K1356" t="s">
        <v>1244</v>
      </c>
      <c r="L1356">
        <v>0.96799999999999997</v>
      </c>
      <c r="M1356" t="b">
        <f t="shared" si="46"/>
        <v>1</v>
      </c>
    </row>
    <row r="1357" spans="2:13" x14ac:dyDescent="0.25">
      <c r="B1357" t="s">
        <v>1450</v>
      </c>
      <c r="C1357" s="32" t="s">
        <v>1490</v>
      </c>
      <c r="D1357" t="str">
        <f t="shared" si="47"/>
        <v>DoubleAngleswithtwounequallegs2L5x31/2x3/8</v>
      </c>
      <c r="E1357">
        <v>28.1</v>
      </c>
      <c r="F1357">
        <v>0.74</v>
      </c>
      <c r="G1357">
        <v>2.34</v>
      </c>
      <c r="H1357" t="s">
        <v>129</v>
      </c>
      <c r="I1357">
        <v>1</v>
      </c>
      <c r="K1357" t="s">
        <v>1268</v>
      </c>
      <c r="L1357">
        <v>0.74</v>
      </c>
      <c r="M1357" t="b">
        <f t="shared" si="46"/>
        <v>1</v>
      </c>
    </row>
    <row r="1358" spans="2:13" x14ac:dyDescent="0.25">
      <c r="B1358" t="s">
        <v>1450</v>
      </c>
      <c r="C1358" s="32" t="s">
        <v>1491</v>
      </c>
      <c r="D1358" t="str">
        <f t="shared" si="47"/>
        <v>DoubleAngleswithtwounequallegs2L5x31/2x5/16</v>
      </c>
      <c r="E1358">
        <v>28.1</v>
      </c>
      <c r="F1358">
        <v>0.621</v>
      </c>
      <c r="G1358">
        <v>2.34</v>
      </c>
      <c r="H1358" t="s">
        <v>129</v>
      </c>
      <c r="I1358">
        <v>1</v>
      </c>
      <c r="K1358" t="s">
        <v>1279</v>
      </c>
      <c r="L1358">
        <v>0.621</v>
      </c>
      <c r="M1358" t="b">
        <f t="shared" si="46"/>
        <v>1</v>
      </c>
    </row>
    <row r="1359" spans="2:13" x14ac:dyDescent="0.25">
      <c r="B1359" t="s">
        <v>1450</v>
      </c>
      <c r="C1359" s="32" t="s">
        <v>1492</v>
      </c>
      <c r="D1359" t="str">
        <f t="shared" si="47"/>
        <v>DoubleAngleswithtwounequallegs2L5x31/2x1/4</v>
      </c>
      <c r="E1359">
        <v>28.1</v>
      </c>
      <c r="F1359">
        <v>0.5</v>
      </c>
      <c r="G1359">
        <v>2.34</v>
      </c>
      <c r="H1359" t="s">
        <v>129</v>
      </c>
      <c r="I1359">
        <v>1</v>
      </c>
      <c r="K1359" t="s">
        <v>1308</v>
      </c>
      <c r="L1359">
        <v>0.5</v>
      </c>
      <c r="M1359" t="b">
        <f t="shared" si="46"/>
        <v>1</v>
      </c>
    </row>
    <row r="1360" spans="2:13" x14ac:dyDescent="0.25">
      <c r="B1360" t="s">
        <v>1450</v>
      </c>
      <c r="C1360" t="s">
        <v>1493</v>
      </c>
      <c r="D1360" t="str">
        <f t="shared" si="47"/>
        <v>DoubleAngleswithtwounequallegs2L5x3x1/2</v>
      </c>
      <c r="E1360">
        <v>27.1</v>
      </c>
      <c r="F1360">
        <v>0.94499999999999995</v>
      </c>
      <c r="G1360">
        <v>2.2599999999999998</v>
      </c>
      <c r="H1360" t="s">
        <v>129</v>
      </c>
      <c r="I1360">
        <v>1</v>
      </c>
      <c r="K1360" t="s">
        <v>1494</v>
      </c>
      <c r="L1360">
        <v>0.94499999999999995</v>
      </c>
      <c r="M1360" t="b">
        <f t="shared" si="46"/>
        <v>1</v>
      </c>
    </row>
    <row r="1361" spans="2:13" x14ac:dyDescent="0.25">
      <c r="B1361" t="s">
        <v>1450</v>
      </c>
      <c r="C1361" s="32" t="s">
        <v>1495</v>
      </c>
      <c r="D1361" t="str">
        <f t="shared" si="47"/>
        <v>DoubleAngleswithtwounequallegs2L5x3x7/16</v>
      </c>
      <c r="E1361">
        <v>27.1</v>
      </c>
      <c r="F1361">
        <v>0.83399999999999996</v>
      </c>
      <c r="G1361">
        <v>2.2599999999999998</v>
      </c>
      <c r="H1361" t="s">
        <v>129</v>
      </c>
      <c r="I1361">
        <v>1</v>
      </c>
      <c r="K1361" t="s">
        <v>1253</v>
      </c>
      <c r="L1361">
        <v>0.83399999999999996</v>
      </c>
      <c r="M1361" t="b">
        <f t="shared" si="46"/>
        <v>1</v>
      </c>
    </row>
    <row r="1362" spans="2:13" x14ac:dyDescent="0.25">
      <c r="B1362" t="s">
        <v>1450</v>
      </c>
      <c r="C1362" s="32" t="s">
        <v>1496</v>
      </c>
      <c r="D1362" t="str">
        <f t="shared" si="47"/>
        <v>DoubleAngleswithtwounequallegs2L5x3x3/8</v>
      </c>
      <c r="E1362">
        <v>27.1</v>
      </c>
      <c r="F1362">
        <v>0.71899999999999997</v>
      </c>
      <c r="G1362">
        <v>2.2599999999999998</v>
      </c>
      <c r="H1362" t="s">
        <v>129</v>
      </c>
      <c r="I1362">
        <v>1</v>
      </c>
      <c r="K1362" t="s">
        <v>1268</v>
      </c>
      <c r="L1362">
        <v>0.71899999999999997</v>
      </c>
      <c r="M1362" t="b">
        <f t="shared" si="46"/>
        <v>1</v>
      </c>
    </row>
    <row r="1363" spans="2:13" x14ac:dyDescent="0.25">
      <c r="B1363" t="s">
        <v>1450</v>
      </c>
      <c r="C1363" s="32" t="s">
        <v>1497</v>
      </c>
      <c r="D1363" t="str">
        <f t="shared" si="47"/>
        <v>DoubleAngleswithtwounequallegs2L5x3x5/16</v>
      </c>
      <c r="E1363">
        <v>27.1</v>
      </c>
      <c r="F1363">
        <v>0.60399999999999998</v>
      </c>
      <c r="G1363">
        <v>2.2599999999999998</v>
      </c>
      <c r="H1363" t="s">
        <v>129</v>
      </c>
      <c r="I1363">
        <v>1</v>
      </c>
      <c r="K1363" t="s">
        <v>1279</v>
      </c>
      <c r="L1363">
        <v>0.60399999999999998</v>
      </c>
      <c r="M1363" t="b">
        <f t="shared" si="46"/>
        <v>1</v>
      </c>
    </row>
    <row r="1364" spans="2:13" x14ac:dyDescent="0.25">
      <c r="B1364" t="s">
        <v>1450</v>
      </c>
      <c r="C1364" s="32" t="s">
        <v>1498</v>
      </c>
      <c r="D1364" t="str">
        <f t="shared" si="47"/>
        <v>DoubleAngleswithtwounequallegs2L5x3x1/4</v>
      </c>
      <c r="E1364">
        <v>27.1</v>
      </c>
      <c r="F1364">
        <v>0.48699999999999999</v>
      </c>
      <c r="G1364">
        <v>2.2599999999999998</v>
      </c>
      <c r="H1364" t="s">
        <v>129</v>
      </c>
      <c r="I1364">
        <v>1</v>
      </c>
      <c r="K1364" t="s">
        <v>1308</v>
      </c>
      <c r="L1364">
        <v>0.48699999999999999</v>
      </c>
      <c r="M1364" t="b">
        <f t="shared" si="46"/>
        <v>1</v>
      </c>
    </row>
    <row r="1365" spans="2:13" x14ac:dyDescent="0.25">
      <c r="B1365" t="s">
        <v>1450</v>
      </c>
      <c r="C1365" t="s">
        <v>1499</v>
      </c>
      <c r="D1365" t="str">
        <f t="shared" si="47"/>
        <v>DoubleAngleswithtwounequallegs2L4x31/2x1/2</v>
      </c>
      <c r="E1365">
        <v>24.5</v>
      </c>
      <c r="F1365">
        <v>0.97099999999999997</v>
      </c>
      <c r="G1365">
        <v>2.04</v>
      </c>
      <c r="H1365" t="s">
        <v>129</v>
      </c>
      <c r="I1365">
        <v>1</v>
      </c>
      <c r="K1365" t="s">
        <v>1500</v>
      </c>
      <c r="L1365">
        <v>0.97099999999999997</v>
      </c>
      <c r="M1365" t="b">
        <f t="shared" si="46"/>
        <v>1</v>
      </c>
    </row>
    <row r="1366" spans="2:13" x14ac:dyDescent="0.25">
      <c r="B1366" t="s">
        <v>1450</v>
      </c>
      <c r="C1366" s="32" t="s">
        <v>1501</v>
      </c>
      <c r="D1366" t="str">
        <f t="shared" si="47"/>
        <v>DoubleAngleswithtwounequallegs2L4x31/2x3/8</v>
      </c>
      <c r="E1366">
        <v>24.5</v>
      </c>
      <c r="F1366">
        <v>0.74299999999999999</v>
      </c>
      <c r="G1366">
        <v>2.04</v>
      </c>
      <c r="H1366" t="s">
        <v>129</v>
      </c>
      <c r="I1366">
        <v>1</v>
      </c>
      <c r="K1366" t="s">
        <v>1268</v>
      </c>
      <c r="L1366">
        <v>0.74299999999999999</v>
      </c>
      <c r="M1366" t="b">
        <f t="shared" si="46"/>
        <v>1</v>
      </c>
    </row>
    <row r="1367" spans="2:13" x14ac:dyDescent="0.25">
      <c r="B1367" t="s">
        <v>1450</v>
      </c>
      <c r="C1367" s="32" t="s">
        <v>1502</v>
      </c>
      <c r="D1367" t="str">
        <f t="shared" si="47"/>
        <v>DoubleAngleswithtwounequallegs2L4x31/2x5/16</v>
      </c>
      <c r="E1367">
        <v>24.5</v>
      </c>
      <c r="F1367">
        <v>0.624</v>
      </c>
      <c r="G1367">
        <v>2.04</v>
      </c>
      <c r="H1367" t="s">
        <v>129</v>
      </c>
      <c r="I1367">
        <v>1</v>
      </c>
      <c r="K1367" t="s">
        <v>1279</v>
      </c>
      <c r="L1367">
        <v>0.624</v>
      </c>
      <c r="M1367" t="b">
        <f t="shared" si="46"/>
        <v>1</v>
      </c>
    </row>
    <row r="1368" spans="2:13" x14ac:dyDescent="0.25">
      <c r="B1368" t="s">
        <v>1450</v>
      </c>
      <c r="C1368" s="32" t="s">
        <v>1503</v>
      </c>
      <c r="D1368" t="str">
        <f t="shared" si="47"/>
        <v>DoubleAngleswithtwounequallegs2L4x31/2x1/4</v>
      </c>
      <c r="E1368">
        <v>24.5</v>
      </c>
      <c r="F1368">
        <v>0.504</v>
      </c>
      <c r="G1368">
        <v>2.04</v>
      </c>
      <c r="H1368" t="s">
        <v>129</v>
      </c>
      <c r="I1368">
        <v>1</v>
      </c>
      <c r="K1368" t="s">
        <v>1308</v>
      </c>
      <c r="L1368">
        <v>0.504</v>
      </c>
      <c r="M1368" t="b">
        <f t="shared" si="46"/>
        <v>1</v>
      </c>
    </row>
    <row r="1369" spans="2:13" x14ac:dyDescent="0.25">
      <c r="B1369" t="s">
        <v>1450</v>
      </c>
      <c r="C1369" t="s">
        <v>1504</v>
      </c>
      <c r="D1369" t="str">
        <f t="shared" si="47"/>
        <v>DoubleAngleswithtwounequallegs2L4x3x5/8</v>
      </c>
      <c r="E1369">
        <v>23.5</v>
      </c>
      <c r="F1369">
        <v>1.1599999999999999</v>
      </c>
      <c r="G1369">
        <v>1.96</v>
      </c>
      <c r="H1369" t="s">
        <v>129</v>
      </c>
      <c r="I1369">
        <v>1</v>
      </c>
      <c r="K1369" t="s">
        <v>1505</v>
      </c>
      <c r="L1369">
        <v>1.1599999999999999</v>
      </c>
      <c r="M1369" t="b">
        <f t="shared" si="46"/>
        <v>1</v>
      </c>
    </row>
    <row r="1370" spans="2:13" x14ac:dyDescent="0.25">
      <c r="B1370" t="s">
        <v>1450</v>
      </c>
      <c r="C1370" s="32" t="s">
        <v>1506</v>
      </c>
      <c r="D1370" t="str">
        <f t="shared" si="47"/>
        <v>DoubleAngleswithtwounequallegs2L4x3x1/2</v>
      </c>
      <c r="E1370">
        <v>23.5</v>
      </c>
      <c r="F1370">
        <v>0.94499999999999995</v>
      </c>
      <c r="G1370">
        <v>1.96</v>
      </c>
      <c r="H1370" t="s">
        <v>129</v>
      </c>
      <c r="I1370">
        <v>1</v>
      </c>
      <c r="K1370" t="s">
        <v>1244</v>
      </c>
      <c r="L1370">
        <v>0.94499999999999995</v>
      </c>
      <c r="M1370" t="b">
        <f t="shared" si="46"/>
        <v>1</v>
      </c>
    </row>
    <row r="1371" spans="2:13" x14ac:dyDescent="0.25">
      <c r="B1371" t="s">
        <v>1450</v>
      </c>
      <c r="C1371" s="32" t="s">
        <v>1507</v>
      </c>
      <c r="D1371" t="str">
        <f t="shared" si="47"/>
        <v>DoubleAngleswithtwounequallegs2L4x3x3/8</v>
      </c>
      <c r="E1371">
        <v>23.5</v>
      </c>
      <c r="F1371">
        <v>0.72099999999999997</v>
      </c>
      <c r="G1371">
        <v>1.96</v>
      </c>
      <c r="H1371" t="s">
        <v>129</v>
      </c>
      <c r="I1371">
        <v>1</v>
      </c>
      <c r="K1371" t="s">
        <v>1268</v>
      </c>
      <c r="L1371">
        <v>0.72099999999999997</v>
      </c>
      <c r="M1371" t="b">
        <f t="shared" si="46"/>
        <v>1</v>
      </c>
    </row>
    <row r="1372" spans="2:13" x14ac:dyDescent="0.25">
      <c r="B1372" t="s">
        <v>1450</v>
      </c>
      <c r="C1372" s="32" t="s">
        <v>1508</v>
      </c>
      <c r="D1372" t="str">
        <f t="shared" si="47"/>
        <v>DoubleAngleswithtwounequallegs2L4x3x5/16</v>
      </c>
      <c r="E1372">
        <v>23.5</v>
      </c>
      <c r="F1372">
        <v>0.60599999999999998</v>
      </c>
      <c r="G1372">
        <v>1.96</v>
      </c>
      <c r="H1372" t="s">
        <v>129</v>
      </c>
      <c r="I1372">
        <v>1</v>
      </c>
      <c r="K1372" t="s">
        <v>1279</v>
      </c>
      <c r="L1372">
        <v>0.60599999999999998</v>
      </c>
      <c r="M1372" t="b">
        <f t="shared" si="46"/>
        <v>1</v>
      </c>
    </row>
    <row r="1373" spans="2:13" x14ac:dyDescent="0.25">
      <c r="B1373" t="s">
        <v>1450</v>
      </c>
      <c r="C1373" s="32" t="s">
        <v>1509</v>
      </c>
      <c r="D1373" t="str">
        <f t="shared" si="47"/>
        <v>DoubleAngleswithtwounequallegs2L4x3x1/4</v>
      </c>
      <c r="E1373">
        <v>23.5</v>
      </c>
      <c r="F1373">
        <v>0.48899999999999999</v>
      </c>
      <c r="G1373">
        <v>1.96</v>
      </c>
      <c r="H1373" t="s">
        <v>129</v>
      </c>
      <c r="I1373">
        <v>1</v>
      </c>
      <c r="K1373" t="s">
        <v>1308</v>
      </c>
      <c r="L1373">
        <v>0.48899999999999999</v>
      </c>
      <c r="M1373" t="b">
        <f t="shared" si="46"/>
        <v>1</v>
      </c>
    </row>
    <row r="1374" spans="2:13" x14ac:dyDescent="0.25">
      <c r="B1374" t="s">
        <v>1450</v>
      </c>
      <c r="C1374" t="s">
        <v>1510</v>
      </c>
      <c r="D1374" t="str">
        <f t="shared" si="47"/>
        <v>DoubleAngleswithtwounequallegs2L31/2x3x1/2</v>
      </c>
      <c r="E1374">
        <v>21.2</v>
      </c>
      <c r="F1374">
        <v>0.97199999999999998</v>
      </c>
      <c r="G1374">
        <v>1.77</v>
      </c>
      <c r="H1374" t="s">
        <v>129</v>
      </c>
      <c r="I1374">
        <v>1</v>
      </c>
      <c r="K1374" t="s">
        <v>1511</v>
      </c>
      <c r="L1374">
        <v>0.97199999999999998</v>
      </c>
      <c r="M1374" t="b">
        <f t="shared" si="46"/>
        <v>1</v>
      </c>
    </row>
    <row r="1375" spans="2:13" x14ac:dyDescent="0.25">
      <c r="B1375" t="s">
        <v>1450</v>
      </c>
      <c r="C1375" s="32" t="s">
        <v>1512</v>
      </c>
      <c r="D1375" t="str">
        <f t="shared" si="47"/>
        <v>DoubleAngleswithtwounequallegs2L31/2x3x7/16</v>
      </c>
      <c r="E1375">
        <v>21.2</v>
      </c>
      <c r="F1375">
        <v>0.85799999999999998</v>
      </c>
      <c r="G1375">
        <v>1.77</v>
      </c>
      <c r="H1375" t="s">
        <v>129</v>
      </c>
      <c r="I1375">
        <v>1</v>
      </c>
      <c r="K1375" t="s">
        <v>1253</v>
      </c>
      <c r="L1375">
        <v>0.85799999999999998</v>
      </c>
      <c r="M1375" t="b">
        <f t="shared" si="46"/>
        <v>1</v>
      </c>
    </row>
    <row r="1376" spans="2:13" x14ac:dyDescent="0.25">
      <c r="B1376" t="s">
        <v>1450</v>
      </c>
      <c r="C1376" s="32" t="s">
        <v>1513</v>
      </c>
      <c r="D1376" t="str">
        <f t="shared" si="47"/>
        <v>DoubleAngleswithtwounequallegs2L31/2x3x3/8</v>
      </c>
      <c r="E1376">
        <v>21.2</v>
      </c>
      <c r="F1376">
        <v>0.74299999999999999</v>
      </c>
      <c r="G1376">
        <v>1.77</v>
      </c>
      <c r="H1376" t="s">
        <v>129</v>
      </c>
      <c r="I1376">
        <v>1</v>
      </c>
      <c r="K1376" t="s">
        <v>1268</v>
      </c>
      <c r="L1376">
        <v>0.74299999999999999</v>
      </c>
      <c r="M1376" t="b">
        <f t="shared" si="46"/>
        <v>1</v>
      </c>
    </row>
    <row r="1377" spans="2:13" x14ac:dyDescent="0.25">
      <c r="B1377" t="s">
        <v>1450</v>
      </c>
      <c r="C1377" s="32" t="s">
        <v>1514</v>
      </c>
      <c r="D1377" t="str">
        <f t="shared" si="47"/>
        <v>DoubleAngleswithtwounequallegs2L31/2x3x5/16</v>
      </c>
      <c r="E1377">
        <v>21.2</v>
      </c>
      <c r="F1377">
        <v>0.627</v>
      </c>
      <c r="G1377">
        <v>1.77</v>
      </c>
      <c r="H1377" t="s">
        <v>129</v>
      </c>
      <c r="I1377">
        <v>1</v>
      </c>
      <c r="K1377" t="s">
        <v>1279</v>
      </c>
      <c r="L1377">
        <v>0.627</v>
      </c>
      <c r="M1377" t="b">
        <f t="shared" si="46"/>
        <v>1</v>
      </c>
    </row>
    <row r="1378" spans="2:13" x14ac:dyDescent="0.25">
      <c r="B1378" t="s">
        <v>1450</v>
      </c>
      <c r="C1378" s="32" t="s">
        <v>1515</v>
      </c>
      <c r="D1378" t="str">
        <f t="shared" si="47"/>
        <v>DoubleAngleswithtwounequallegs2L31/2x3x1/4</v>
      </c>
      <c r="E1378">
        <v>21.2</v>
      </c>
      <c r="F1378">
        <v>0.50800000000000001</v>
      </c>
      <c r="G1378">
        <v>1.77</v>
      </c>
      <c r="H1378" t="s">
        <v>129</v>
      </c>
      <c r="I1378">
        <v>1</v>
      </c>
      <c r="K1378" t="s">
        <v>1308</v>
      </c>
      <c r="L1378">
        <v>0.50800000000000001</v>
      </c>
      <c r="M1378" t="b">
        <f t="shared" si="46"/>
        <v>1</v>
      </c>
    </row>
    <row r="1379" spans="2:13" x14ac:dyDescent="0.25">
      <c r="B1379" t="s">
        <v>1450</v>
      </c>
      <c r="C1379" s="32" t="s">
        <v>1516</v>
      </c>
      <c r="D1379" t="str">
        <f t="shared" si="47"/>
        <v>DoubleAngleswithtwounequallegs2L31/2x21/2x1/2</v>
      </c>
      <c r="E1379">
        <v>20.2</v>
      </c>
      <c r="F1379">
        <v>0.93200000000000005</v>
      </c>
      <c r="G1379">
        <v>1.68</v>
      </c>
      <c r="H1379" t="s">
        <v>129</v>
      </c>
      <c r="I1379">
        <v>1</v>
      </c>
      <c r="K1379" t="s">
        <v>1517</v>
      </c>
      <c r="L1379">
        <v>0.93200000000000005</v>
      </c>
      <c r="M1379" t="b">
        <f t="shared" si="46"/>
        <v>1</v>
      </c>
    </row>
    <row r="1380" spans="2:13" x14ac:dyDescent="0.25">
      <c r="B1380" t="s">
        <v>1450</v>
      </c>
      <c r="C1380" s="32" t="s">
        <v>1518</v>
      </c>
      <c r="D1380" t="str">
        <f t="shared" si="47"/>
        <v>DoubleAngleswithtwounequallegs2L31/2x21/2x3/8</v>
      </c>
      <c r="E1380">
        <v>20.2</v>
      </c>
      <c r="F1380">
        <v>0.71599999999999997</v>
      </c>
      <c r="G1380">
        <v>1.68</v>
      </c>
      <c r="H1380" t="s">
        <v>129</v>
      </c>
      <c r="I1380">
        <v>1</v>
      </c>
      <c r="K1380" t="s">
        <v>1268</v>
      </c>
      <c r="L1380">
        <v>0.71599999999999997</v>
      </c>
      <c r="M1380" t="b">
        <f t="shared" si="46"/>
        <v>1</v>
      </c>
    </row>
    <row r="1381" spans="2:13" x14ac:dyDescent="0.25">
      <c r="B1381" t="s">
        <v>1450</v>
      </c>
      <c r="C1381" s="32" t="s">
        <v>1519</v>
      </c>
      <c r="D1381" t="str">
        <f t="shared" si="47"/>
        <v>DoubleAngleswithtwounequallegs2L31/2x21/2x5/16</v>
      </c>
      <c r="E1381">
        <v>20.2</v>
      </c>
      <c r="F1381">
        <v>0.60399999999999998</v>
      </c>
      <c r="G1381">
        <v>1.68</v>
      </c>
      <c r="H1381" t="s">
        <v>129</v>
      </c>
      <c r="I1381">
        <v>1</v>
      </c>
      <c r="K1381" t="s">
        <v>1279</v>
      </c>
      <c r="L1381">
        <v>0.60399999999999998</v>
      </c>
      <c r="M1381" t="b">
        <f t="shared" si="46"/>
        <v>1</v>
      </c>
    </row>
    <row r="1382" spans="2:13" x14ac:dyDescent="0.25">
      <c r="B1382" t="s">
        <v>1450</v>
      </c>
      <c r="C1382" s="32" t="s">
        <v>1520</v>
      </c>
      <c r="D1382" t="str">
        <f t="shared" si="47"/>
        <v>DoubleAngleswithtwounequallegs2L31/2x21/2x1/4</v>
      </c>
      <c r="E1382">
        <v>20.2</v>
      </c>
      <c r="F1382">
        <v>0.48899999999999999</v>
      </c>
      <c r="G1382">
        <v>1.68</v>
      </c>
      <c r="H1382" t="s">
        <v>129</v>
      </c>
      <c r="I1382">
        <v>1</v>
      </c>
      <c r="K1382" t="s">
        <v>1308</v>
      </c>
      <c r="L1382">
        <v>0.48899999999999999</v>
      </c>
      <c r="M1382" t="b">
        <f t="shared" si="46"/>
        <v>1</v>
      </c>
    </row>
    <row r="1383" spans="2:13" x14ac:dyDescent="0.25">
      <c r="B1383" t="s">
        <v>1450</v>
      </c>
      <c r="C1383" t="s">
        <v>1521</v>
      </c>
      <c r="D1383" t="str">
        <f t="shared" si="47"/>
        <v>DoubleAngleswithtwounequallegs2L3x21/2x1/2</v>
      </c>
      <c r="E1383">
        <v>18.2</v>
      </c>
      <c r="F1383">
        <v>0.93700000000000006</v>
      </c>
      <c r="G1383">
        <v>1.52</v>
      </c>
      <c r="H1383" t="s">
        <v>129</v>
      </c>
      <c r="I1383">
        <v>1</v>
      </c>
      <c r="K1383" t="s">
        <v>1522</v>
      </c>
      <c r="L1383">
        <v>0.93700000000000006</v>
      </c>
      <c r="M1383" t="b">
        <f t="shared" si="46"/>
        <v>1</v>
      </c>
    </row>
    <row r="1384" spans="2:13" x14ac:dyDescent="0.25">
      <c r="B1384" t="s">
        <v>1450</v>
      </c>
      <c r="C1384" s="32" t="s">
        <v>1523</v>
      </c>
      <c r="D1384" t="str">
        <f t="shared" si="47"/>
        <v>DoubleAngleswithtwounequallegs2L3x21/2x7/16</v>
      </c>
      <c r="E1384">
        <v>18.2</v>
      </c>
      <c r="F1384">
        <v>0.83099999999999996</v>
      </c>
      <c r="G1384">
        <v>1.52</v>
      </c>
      <c r="H1384" t="s">
        <v>129</v>
      </c>
      <c r="I1384">
        <v>1</v>
      </c>
      <c r="K1384" t="s">
        <v>1253</v>
      </c>
      <c r="L1384">
        <v>0.83099999999999996</v>
      </c>
      <c r="M1384" t="b">
        <f t="shared" si="46"/>
        <v>1</v>
      </c>
    </row>
    <row r="1385" spans="2:13" x14ac:dyDescent="0.25">
      <c r="B1385" t="s">
        <v>1450</v>
      </c>
      <c r="C1385" s="32" t="s">
        <v>1524</v>
      </c>
      <c r="D1385" t="str">
        <f t="shared" si="47"/>
        <v>DoubleAngleswithtwounequallegs2L3x21/2x3/8</v>
      </c>
      <c r="E1385">
        <v>18.2</v>
      </c>
      <c r="F1385">
        <v>0.72099999999999997</v>
      </c>
      <c r="G1385">
        <v>1.52</v>
      </c>
      <c r="H1385" t="s">
        <v>129</v>
      </c>
      <c r="I1385">
        <v>1</v>
      </c>
      <c r="K1385" t="s">
        <v>1268</v>
      </c>
      <c r="L1385">
        <v>0.72099999999999997</v>
      </c>
      <c r="M1385" t="b">
        <f t="shared" si="46"/>
        <v>1</v>
      </c>
    </row>
    <row r="1386" spans="2:13" x14ac:dyDescent="0.25">
      <c r="B1386" t="s">
        <v>1450</v>
      </c>
      <c r="C1386" s="32" t="s">
        <v>1525</v>
      </c>
      <c r="D1386" t="str">
        <f t="shared" si="47"/>
        <v>DoubleAngleswithtwounequallegs2L3x21/2x5/16</v>
      </c>
      <c r="E1386">
        <v>18.2</v>
      </c>
      <c r="F1386">
        <v>0.60899999999999999</v>
      </c>
      <c r="G1386">
        <v>1.52</v>
      </c>
      <c r="H1386" t="s">
        <v>129</v>
      </c>
      <c r="I1386">
        <v>1</v>
      </c>
      <c r="K1386" t="s">
        <v>1279</v>
      </c>
      <c r="L1386">
        <v>0.60899999999999999</v>
      </c>
      <c r="M1386" t="b">
        <f t="shared" si="46"/>
        <v>1</v>
      </c>
    </row>
    <row r="1387" spans="2:13" x14ac:dyDescent="0.25">
      <c r="B1387" t="s">
        <v>1450</v>
      </c>
      <c r="C1387" s="32" t="s">
        <v>1526</v>
      </c>
      <c r="D1387" t="str">
        <f t="shared" si="47"/>
        <v>DoubleAngleswithtwounequallegs2L3x21/2x1/4</v>
      </c>
      <c r="E1387">
        <v>18.2</v>
      </c>
      <c r="F1387">
        <v>0.49299999999999999</v>
      </c>
      <c r="G1387">
        <v>1.52</v>
      </c>
      <c r="H1387" t="s">
        <v>129</v>
      </c>
      <c r="I1387">
        <v>1</v>
      </c>
      <c r="K1387" t="s">
        <v>1308</v>
      </c>
      <c r="L1387">
        <v>0.49299999999999999</v>
      </c>
      <c r="M1387" t="b">
        <f t="shared" si="46"/>
        <v>1</v>
      </c>
    </row>
    <row r="1388" spans="2:13" x14ac:dyDescent="0.25">
      <c r="B1388" t="s">
        <v>1450</v>
      </c>
      <c r="C1388" s="32" t="s">
        <v>1527</v>
      </c>
      <c r="D1388" t="str">
        <f t="shared" si="47"/>
        <v>DoubleAngleswithtwounequallegs2L3x21/2x3/16</v>
      </c>
      <c r="E1388">
        <v>18.2</v>
      </c>
      <c r="F1388">
        <v>0.375</v>
      </c>
      <c r="G1388">
        <v>1.52</v>
      </c>
      <c r="H1388" t="s">
        <v>129</v>
      </c>
      <c r="I1388">
        <v>1</v>
      </c>
      <c r="K1388" t="s">
        <v>1358</v>
      </c>
      <c r="L1388">
        <v>0.375</v>
      </c>
      <c r="M1388" t="b">
        <f t="shared" si="46"/>
        <v>1</v>
      </c>
    </row>
    <row r="1389" spans="2:13" x14ac:dyDescent="0.25">
      <c r="B1389" t="s">
        <v>1450</v>
      </c>
      <c r="C1389" t="s">
        <v>1528</v>
      </c>
      <c r="D1389" t="str">
        <f t="shared" si="47"/>
        <v>DoubleAngleswithtwounequallegs2L3x2x1/2</v>
      </c>
      <c r="E1389">
        <v>17.2</v>
      </c>
      <c r="F1389">
        <v>0.89500000000000002</v>
      </c>
      <c r="G1389">
        <v>1.43</v>
      </c>
      <c r="H1389" t="s">
        <v>129</v>
      </c>
      <c r="I1389">
        <v>1</v>
      </c>
      <c r="K1389" t="s">
        <v>1529</v>
      </c>
      <c r="L1389">
        <v>0.89500000000000002</v>
      </c>
      <c r="M1389" t="b">
        <f t="shared" si="46"/>
        <v>1</v>
      </c>
    </row>
    <row r="1390" spans="2:13" x14ac:dyDescent="0.25">
      <c r="B1390" t="s">
        <v>1450</v>
      </c>
      <c r="C1390" s="32" t="s">
        <v>1530</v>
      </c>
      <c r="D1390" t="str">
        <f t="shared" si="47"/>
        <v>DoubleAngleswithtwounequallegs2L3x2x3/8</v>
      </c>
      <c r="E1390">
        <v>17.2</v>
      </c>
      <c r="F1390">
        <v>0.69199999999999995</v>
      </c>
      <c r="G1390">
        <v>1.43</v>
      </c>
      <c r="H1390" t="s">
        <v>129</v>
      </c>
      <c r="I1390">
        <v>1</v>
      </c>
      <c r="K1390" t="s">
        <v>1268</v>
      </c>
      <c r="L1390">
        <v>0.69199999999999995</v>
      </c>
      <c r="M1390" t="b">
        <f t="shared" ref="M1390:M1397" si="48">EXACT(F1390,L1390)</f>
        <v>1</v>
      </c>
    </row>
    <row r="1391" spans="2:13" x14ac:dyDescent="0.25">
      <c r="B1391" t="s">
        <v>1450</v>
      </c>
      <c r="C1391" s="32" t="s">
        <v>1531</v>
      </c>
      <c r="D1391" t="str">
        <f t="shared" ref="D1391:D1454" si="49">SUBSTITUTE(B1391&amp;C1391," ","")</f>
        <v>DoubleAngleswithtwounequallegs2L3x2x5/16</v>
      </c>
      <c r="E1391">
        <v>17.2</v>
      </c>
      <c r="F1391">
        <v>0.58499999999999996</v>
      </c>
      <c r="G1391">
        <v>1.43</v>
      </c>
      <c r="H1391" t="s">
        <v>129</v>
      </c>
      <c r="I1391">
        <v>1</v>
      </c>
      <c r="K1391" t="s">
        <v>1279</v>
      </c>
      <c r="L1391">
        <v>0.58499999999999996</v>
      </c>
      <c r="M1391" t="b">
        <f t="shared" si="48"/>
        <v>1</v>
      </c>
    </row>
    <row r="1392" spans="2:13" x14ac:dyDescent="0.25">
      <c r="B1392" t="s">
        <v>1450</v>
      </c>
      <c r="C1392" s="32" t="s">
        <v>1532</v>
      </c>
      <c r="D1392" t="str">
        <f t="shared" si="49"/>
        <v>DoubleAngleswithtwounequallegs2L3x2x1/4</v>
      </c>
      <c r="E1392">
        <v>17.2</v>
      </c>
      <c r="F1392">
        <v>0.47599999999999998</v>
      </c>
      <c r="G1392">
        <v>1.43</v>
      </c>
      <c r="H1392" t="s">
        <v>129</v>
      </c>
      <c r="I1392">
        <v>1</v>
      </c>
      <c r="K1392" t="s">
        <v>1308</v>
      </c>
      <c r="L1392">
        <v>0.47599999999999998</v>
      </c>
      <c r="M1392" t="b">
        <f t="shared" si="48"/>
        <v>1</v>
      </c>
    </row>
    <row r="1393" spans="2:13" x14ac:dyDescent="0.25">
      <c r="B1393" t="s">
        <v>1450</v>
      </c>
      <c r="C1393" s="32" t="s">
        <v>1533</v>
      </c>
      <c r="D1393" t="str">
        <f t="shared" si="49"/>
        <v>DoubleAngleswithtwounequallegs2L3x2x3/16</v>
      </c>
      <c r="E1393">
        <v>17.2</v>
      </c>
      <c r="F1393">
        <v>0.36299999999999999</v>
      </c>
      <c r="G1393">
        <v>1.43</v>
      </c>
      <c r="H1393" t="s">
        <v>129</v>
      </c>
      <c r="I1393">
        <v>1</v>
      </c>
      <c r="K1393" t="s">
        <v>1358</v>
      </c>
      <c r="L1393">
        <v>0.36299999999999999</v>
      </c>
      <c r="M1393" t="b">
        <f t="shared" si="48"/>
        <v>1</v>
      </c>
    </row>
    <row r="1394" spans="2:13" x14ac:dyDescent="0.25">
      <c r="B1394" t="s">
        <v>1450</v>
      </c>
      <c r="C1394" t="s">
        <v>1534</v>
      </c>
      <c r="D1394" t="str">
        <f t="shared" si="49"/>
        <v>DoubleAngleswithtwounequallegs2L21/2x2x3/8</v>
      </c>
      <c r="E1394">
        <v>15.3</v>
      </c>
      <c r="F1394">
        <v>0.69299999999999995</v>
      </c>
      <c r="G1394">
        <v>1.28</v>
      </c>
      <c r="H1394" t="s">
        <v>129</v>
      </c>
      <c r="I1394">
        <v>1</v>
      </c>
      <c r="K1394" t="s">
        <v>1535</v>
      </c>
      <c r="L1394">
        <v>0.69299999999999995</v>
      </c>
      <c r="M1394" t="b">
        <f t="shared" si="48"/>
        <v>1</v>
      </c>
    </row>
    <row r="1395" spans="2:13" x14ac:dyDescent="0.25">
      <c r="B1395" t="s">
        <v>1450</v>
      </c>
      <c r="C1395" s="32" t="s">
        <v>1536</v>
      </c>
      <c r="D1395" t="str">
        <f t="shared" si="49"/>
        <v>DoubleAngleswithtwounequallegs2L21/2x2x5/16</v>
      </c>
      <c r="E1395">
        <v>15.3</v>
      </c>
      <c r="F1395">
        <v>0.58699999999999997</v>
      </c>
      <c r="G1395">
        <v>1.28</v>
      </c>
      <c r="H1395" t="s">
        <v>129</v>
      </c>
      <c r="I1395">
        <v>1</v>
      </c>
      <c r="K1395" t="s">
        <v>1279</v>
      </c>
      <c r="L1395">
        <v>0.58699999999999997</v>
      </c>
      <c r="M1395" t="b">
        <f t="shared" si="48"/>
        <v>1</v>
      </c>
    </row>
    <row r="1396" spans="2:13" x14ac:dyDescent="0.25">
      <c r="B1396" t="s">
        <v>1450</v>
      </c>
      <c r="C1396" s="32" t="s">
        <v>1537</v>
      </c>
      <c r="D1396" t="str">
        <f t="shared" si="49"/>
        <v>DoubleAngleswithtwounequallegs2L21/2x2x1/4</v>
      </c>
      <c r="E1396">
        <v>15.3</v>
      </c>
      <c r="F1396">
        <v>0.47699999999999998</v>
      </c>
      <c r="G1396">
        <v>1.28</v>
      </c>
      <c r="H1396" t="s">
        <v>129</v>
      </c>
      <c r="I1396">
        <v>1</v>
      </c>
      <c r="K1396" t="s">
        <v>1308</v>
      </c>
      <c r="L1396">
        <v>0.47699999999999998</v>
      </c>
      <c r="M1396" t="b">
        <f t="shared" si="48"/>
        <v>1</v>
      </c>
    </row>
    <row r="1397" spans="2:13" x14ac:dyDescent="0.25">
      <c r="B1397" t="s">
        <v>1450</v>
      </c>
      <c r="C1397" s="32" t="s">
        <v>1538</v>
      </c>
      <c r="D1397" t="str">
        <f t="shared" si="49"/>
        <v>DoubleAngleswithtwounequallegs2L21/2x2x3/16</v>
      </c>
      <c r="E1397">
        <v>15.3</v>
      </c>
      <c r="F1397">
        <v>0.36299999999999999</v>
      </c>
      <c r="G1397">
        <v>1.28</v>
      </c>
      <c r="H1397" t="s">
        <v>129</v>
      </c>
      <c r="I1397">
        <v>1</v>
      </c>
      <c r="K1397" t="s">
        <v>1358</v>
      </c>
      <c r="L1397">
        <v>0.36299999999999999</v>
      </c>
      <c r="M1397" t="b">
        <f t="shared" si="48"/>
        <v>1</v>
      </c>
    </row>
    <row r="1399" spans="2:13" x14ac:dyDescent="0.25">
      <c r="B1399" t="s">
        <v>73</v>
      </c>
      <c r="C1399" s="90" t="s">
        <v>1539</v>
      </c>
      <c r="D1399" t="str">
        <f t="shared" si="49"/>
        <v>RectangularHollowSections36x24x1/2</v>
      </c>
      <c r="E1399" s="36">
        <f>G1399*12</f>
        <v>120</v>
      </c>
      <c r="F1399">
        <v>0.49</v>
      </c>
      <c r="G1399">
        <v>10</v>
      </c>
      <c r="H1399" t="s">
        <v>131</v>
      </c>
      <c r="I1399">
        <v>2</v>
      </c>
    </row>
    <row r="1400" spans="2:13" x14ac:dyDescent="0.25">
      <c r="B1400" t="s">
        <v>73</v>
      </c>
      <c r="C1400" s="90" t="s">
        <v>1540</v>
      </c>
      <c r="D1400" t="str">
        <f t="shared" si="49"/>
        <v>RectangularHollowSections30x24x1/2</v>
      </c>
      <c r="E1400" s="36">
        <f t="shared" ref="E1400:E1463" si="50">G1400*12</f>
        <v>108</v>
      </c>
      <c r="F1400">
        <v>0.49</v>
      </c>
      <c r="G1400">
        <v>9</v>
      </c>
      <c r="H1400" t="s">
        <v>131</v>
      </c>
      <c r="I1400">
        <v>2</v>
      </c>
    </row>
    <row r="1401" spans="2:13" x14ac:dyDescent="0.25">
      <c r="B1401" t="s">
        <v>73</v>
      </c>
      <c r="C1401" s="90" t="s">
        <v>1541</v>
      </c>
      <c r="D1401" t="str">
        <f t="shared" si="49"/>
        <v>RectangularHollowSections30x24x3/8</v>
      </c>
      <c r="E1401" s="36">
        <f t="shared" si="50"/>
        <v>108</v>
      </c>
      <c r="F1401">
        <v>0.37</v>
      </c>
      <c r="G1401">
        <v>9</v>
      </c>
      <c r="H1401" t="s">
        <v>131</v>
      </c>
      <c r="I1401">
        <v>2</v>
      </c>
    </row>
    <row r="1402" spans="2:13" x14ac:dyDescent="0.25">
      <c r="B1402" t="s">
        <v>73</v>
      </c>
      <c r="C1402" s="90" t="s">
        <v>1542</v>
      </c>
      <c r="D1402" t="str">
        <f t="shared" si="49"/>
        <v>RectangularHollowSections30x24x5/16</v>
      </c>
      <c r="E1402" s="36">
        <f t="shared" si="50"/>
        <v>108</v>
      </c>
      <c r="F1402">
        <v>0.31</v>
      </c>
      <c r="G1402">
        <v>9</v>
      </c>
      <c r="H1402" t="s">
        <v>131</v>
      </c>
      <c r="I1402">
        <v>2</v>
      </c>
    </row>
    <row r="1403" spans="2:13" x14ac:dyDescent="0.25">
      <c r="B1403" t="s">
        <v>73</v>
      </c>
      <c r="C1403" s="90" t="s">
        <v>1543</v>
      </c>
      <c r="D1403" t="str">
        <f t="shared" si="49"/>
        <v>RectangularHollowSections28x24x1/2</v>
      </c>
      <c r="E1403" s="36">
        <f t="shared" si="50"/>
        <v>103.92</v>
      </c>
      <c r="F1403">
        <v>0.49</v>
      </c>
      <c r="G1403">
        <v>8.66</v>
      </c>
      <c r="H1403" t="s">
        <v>131</v>
      </c>
      <c r="I1403">
        <v>2</v>
      </c>
    </row>
    <row r="1404" spans="2:13" x14ac:dyDescent="0.25">
      <c r="B1404" t="s">
        <v>73</v>
      </c>
      <c r="C1404" s="90" t="s">
        <v>1544</v>
      </c>
      <c r="D1404" t="str">
        <f t="shared" si="49"/>
        <v>RectangularHollowSections28x24x3/8</v>
      </c>
      <c r="E1404" s="36">
        <f t="shared" si="50"/>
        <v>103.92</v>
      </c>
      <c r="F1404">
        <v>0.37</v>
      </c>
      <c r="G1404">
        <v>8.66</v>
      </c>
      <c r="H1404" t="s">
        <v>131</v>
      </c>
      <c r="I1404">
        <v>2</v>
      </c>
    </row>
    <row r="1405" spans="2:13" x14ac:dyDescent="0.25">
      <c r="B1405" t="s">
        <v>73</v>
      </c>
      <c r="C1405" s="90" t="s">
        <v>1545</v>
      </c>
      <c r="D1405" t="str">
        <f t="shared" si="49"/>
        <v>RectangularHollowSections28x24x5/16</v>
      </c>
      <c r="E1405" s="36">
        <f t="shared" si="50"/>
        <v>103.92</v>
      </c>
      <c r="F1405">
        <v>0.31</v>
      </c>
      <c r="G1405">
        <v>8.66</v>
      </c>
      <c r="H1405" t="s">
        <v>131</v>
      </c>
      <c r="I1405">
        <v>2</v>
      </c>
    </row>
    <row r="1406" spans="2:13" x14ac:dyDescent="0.25">
      <c r="B1406" t="s">
        <v>73</v>
      </c>
      <c r="C1406" s="90" t="s">
        <v>1546</v>
      </c>
      <c r="D1406" t="str">
        <f t="shared" si="49"/>
        <v>RectangularHollowSections26x24x1/2</v>
      </c>
      <c r="E1406" s="36">
        <f t="shared" si="50"/>
        <v>99.960000000000008</v>
      </c>
      <c r="F1406">
        <v>0.49</v>
      </c>
      <c r="G1406">
        <v>8.33</v>
      </c>
      <c r="H1406" t="s">
        <v>131</v>
      </c>
      <c r="I1406">
        <v>2</v>
      </c>
    </row>
    <row r="1407" spans="2:13" x14ac:dyDescent="0.25">
      <c r="B1407" t="s">
        <v>73</v>
      </c>
      <c r="C1407" s="90" t="s">
        <v>1547</v>
      </c>
      <c r="D1407" t="str">
        <f t="shared" si="49"/>
        <v>RectangularHollowSections26x24x3/8</v>
      </c>
      <c r="E1407" s="36">
        <f t="shared" si="50"/>
        <v>99.960000000000008</v>
      </c>
      <c r="F1407">
        <v>0.37</v>
      </c>
      <c r="G1407">
        <v>8.33</v>
      </c>
      <c r="H1407" t="s">
        <v>131</v>
      </c>
      <c r="I1407">
        <v>2</v>
      </c>
    </row>
    <row r="1408" spans="2:13" x14ac:dyDescent="0.25">
      <c r="B1408" t="s">
        <v>73</v>
      </c>
      <c r="C1408" s="90" t="s">
        <v>1548</v>
      </c>
      <c r="D1408" t="str">
        <f t="shared" si="49"/>
        <v>RectangularHollowSections26x24x5/16</v>
      </c>
      <c r="E1408" s="36">
        <f t="shared" si="50"/>
        <v>99.960000000000008</v>
      </c>
      <c r="F1408">
        <v>0.31</v>
      </c>
      <c r="G1408">
        <v>8.33</v>
      </c>
      <c r="H1408" t="s">
        <v>131</v>
      </c>
      <c r="I1408">
        <v>2</v>
      </c>
    </row>
    <row r="1409" spans="2:13" x14ac:dyDescent="0.25">
      <c r="B1409" t="s">
        <v>73</v>
      </c>
      <c r="C1409" s="90" t="s">
        <v>1549</v>
      </c>
      <c r="D1409" t="str">
        <f t="shared" si="49"/>
        <v>RectangularHollowSections24x22x1/2</v>
      </c>
      <c r="E1409" s="36">
        <f t="shared" si="50"/>
        <v>91.92</v>
      </c>
      <c r="F1409">
        <v>0.49</v>
      </c>
      <c r="G1409">
        <v>7.66</v>
      </c>
      <c r="H1409" t="s">
        <v>131</v>
      </c>
      <c r="I1409">
        <v>2</v>
      </c>
    </row>
    <row r="1410" spans="2:13" x14ac:dyDescent="0.25">
      <c r="B1410" t="s">
        <v>73</v>
      </c>
      <c r="C1410" s="90" t="s">
        <v>1550</v>
      </c>
      <c r="D1410" t="str">
        <f t="shared" si="49"/>
        <v>RectangularHollowSections24x22x3/8</v>
      </c>
      <c r="E1410" s="36">
        <f t="shared" si="50"/>
        <v>91.92</v>
      </c>
      <c r="F1410">
        <v>0.37</v>
      </c>
      <c r="G1410">
        <v>7.66</v>
      </c>
      <c r="H1410" t="s">
        <v>131</v>
      </c>
      <c r="I1410">
        <v>2</v>
      </c>
    </row>
    <row r="1411" spans="2:13" x14ac:dyDescent="0.25">
      <c r="B1411" t="s">
        <v>73</v>
      </c>
      <c r="C1411" s="90" t="s">
        <v>1551</v>
      </c>
      <c r="D1411" t="str">
        <f t="shared" si="49"/>
        <v>RectangularHollowSections24x22x5/16</v>
      </c>
      <c r="E1411" s="36">
        <f t="shared" si="50"/>
        <v>91.92</v>
      </c>
      <c r="F1411">
        <v>0.31</v>
      </c>
      <c r="G1411">
        <v>7.66</v>
      </c>
      <c r="H1411" t="s">
        <v>131</v>
      </c>
      <c r="I1411">
        <v>2</v>
      </c>
    </row>
    <row r="1412" spans="2:13" x14ac:dyDescent="0.25">
      <c r="B1412" t="s">
        <v>73</v>
      </c>
      <c r="C1412" s="90" t="s">
        <v>1552</v>
      </c>
      <c r="D1412" t="str">
        <f t="shared" si="49"/>
        <v>RectangularHollowSections22x20x1/2</v>
      </c>
      <c r="E1412" s="36">
        <f t="shared" si="50"/>
        <v>84</v>
      </c>
      <c r="F1412">
        <v>0.49</v>
      </c>
      <c r="G1412">
        <v>7</v>
      </c>
      <c r="H1412" t="s">
        <v>131</v>
      </c>
      <c r="I1412">
        <v>2</v>
      </c>
    </row>
    <row r="1413" spans="2:13" x14ac:dyDescent="0.25">
      <c r="B1413" t="s">
        <v>73</v>
      </c>
      <c r="C1413" s="90" t="s">
        <v>1553</v>
      </c>
      <c r="D1413" t="str">
        <f t="shared" si="49"/>
        <v>RectangularHollowSections22x20x3/8</v>
      </c>
      <c r="E1413" s="36">
        <f t="shared" si="50"/>
        <v>84</v>
      </c>
      <c r="F1413">
        <v>0.37</v>
      </c>
      <c r="G1413">
        <v>7</v>
      </c>
      <c r="H1413" t="s">
        <v>131</v>
      </c>
      <c r="I1413">
        <v>2</v>
      </c>
    </row>
    <row r="1414" spans="2:13" x14ac:dyDescent="0.25">
      <c r="B1414" t="s">
        <v>73</v>
      </c>
      <c r="C1414" s="90" t="s">
        <v>1554</v>
      </c>
      <c r="D1414" t="str">
        <f t="shared" si="49"/>
        <v>RectangularHollowSections22x20x5/16</v>
      </c>
      <c r="E1414" s="36">
        <f t="shared" si="50"/>
        <v>84</v>
      </c>
      <c r="F1414">
        <v>0.31</v>
      </c>
      <c r="G1414">
        <v>7</v>
      </c>
      <c r="H1414" t="s">
        <v>131</v>
      </c>
      <c r="I1414">
        <v>2</v>
      </c>
    </row>
    <row r="1415" spans="2:13" x14ac:dyDescent="0.25">
      <c r="B1415" t="s">
        <v>73</v>
      </c>
      <c r="C1415" s="90" t="s">
        <v>1555</v>
      </c>
      <c r="D1415" t="str">
        <f t="shared" si="49"/>
        <v>RectangularHollowSections20x18x1/2</v>
      </c>
      <c r="E1415" s="36">
        <f t="shared" si="50"/>
        <v>75.960000000000008</v>
      </c>
      <c r="F1415">
        <v>0.49</v>
      </c>
      <c r="G1415">
        <v>6.33</v>
      </c>
      <c r="H1415" t="s">
        <v>131</v>
      </c>
      <c r="I1415">
        <v>2</v>
      </c>
    </row>
    <row r="1416" spans="2:13" x14ac:dyDescent="0.25">
      <c r="B1416" t="s">
        <v>73</v>
      </c>
      <c r="C1416" s="90" t="s">
        <v>1556</v>
      </c>
      <c r="D1416" t="str">
        <f t="shared" si="49"/>
        <v>RectangularHollowSections20x18x3/8</v>
      </c>
      <c r="E1416" s="36">
        <f t="shared" si="50"/>
        <v>75.960000000000008</v>
      </c>
      <c r="F1416">
        <v>0.37</v>
      </c>
      <c r="G1416">
        <v>6.33</v>
      </c>
      <c r="H1416" t="s">
        <v>131</v>
      </c>
      <c r="I1416">
        <v>2</v>
      </c>
    </row>
    <row r="1417" spans="2:13" x14ac:dyDescent="0.25">
      <c r="B1417" t="s">
        <v>73</v>
      </c>
      <c r="C1417" s="90" t="s">
        <v>1557</v>
      </c>
      <c r="D1417" t="str">
        <f t="shared" si="49"/>
        <v>RectangularHollowSections20x18x5/16</v>
      </c>
      <c r="E1417" s="36">
        <f t="shared" si="50"/>
        <v>75.960000000000008</v>
      </c>
      <c r="F1417">
        <v>0.31</v>
      </c>
      <c r="G1417">
        <v>6.33</v>
      </c>
      <c r="H1417" t="s">
        <v>131</v>
      </c>
      <c r="I1417">
        <v>2</v>
      </c>
    </row>
    <row r="1418" spans="2:13" x14ac:dyDescent="0.25">
      <c r="B1418" t="s">
        <v>73</v>
      </c>
      <c r="C1418" s="1" t="s">
        <v>1558</v>
      </c>
      <c r="D1418" t="str">
        <f t="shared" si="49"/>
        <v>RectangularHollowSections20x12x5/8</v>
      </c>
      <c r="E1418" s="36">
        <f t="shared" si="50"/>
        <v>63.96</v>
      </c>
      <c r="F1418" s="91">
        <v>0.56399999999999995</v>
      </c>
      <c r="G1418">
        <v>5.33</v>
      </c>
      <c r="H1418" t="s">
        <v>131</v>
      </c>
      <c r="I1418">
        <v>2</v>
      </c>
      <c r="K1418" s="87" t="s">
        <v>1559</v>
      </c>
      <c r="L1418">
        <v>0.56399999999999995</v>
      </c>
      <c r="M1418" t="b">
        <f t="shared" ref="M1418:M1481" si="51">EXACT(F1418,L1418)</f>
        <v>1</v>
      </c>
    </row>
    <row r="1419" spans="2:13" x14ac:dyDescent="0.25">
      <c r="B1419" t="s">
        <v>73</v>
      </c>
      <c r="C1419" s="1" t="s">
        <v>1560</v>
      </c>
      <c r="D1419" t="str">
        <f t="shared" si="49"/>
        <v>RectangularHollowSections20x12x1/2</v>
      </c>
      <c r="E1419" s="36">
        <f t="shared" si="50"/>
        <v>63.96</v>
      </c>
      <c r="F1419" s="91">
        <v>0.45400000000000001</v>
      </c>
      <c r="G1419">
        <v>5.33</v>
      </c>
      <c r="H1419" t="s">
        <v>131</v>
      </c>
      <c r="I1419">
        <v>2</v>
      </c>
      <c r="K1419" s="87" t="s">
        <v>1244</v>
      </c>
      <c r="L1419">
        <v>0.45400000000000001</v>
      </c>
      <c r="M1419" t="b">
        <f t="shared" si="51"/>
        <v>1</v>
      </c>
    </row>
    <row r="1420" spans="2:13" x14ac:dyDescent="0.25">
      <c r="B1420" t="s">
        <v>73</v>
      </c>
      <c r="C1420" s="1" t="s">
        <v>1561</v>
      </c>
      <c r="D1420" t="str">
        <f t="shared" si="49"/>
        <v>RectangularHollowSections20x12x3/8</v>
      </c>
      <c r="E1420" s="36">
        <f t="shared" si="50"/>
        <v>63.96</v>
      </c>
      <c r="F1420" s="91">
        <v>0.34300000000000003</v>
      </c>
      <c r="G1420">
        <v>5.33</v>
      </c>
      <c r="H1420" t="s">
        <v>131</v>
      </c>
      <c r="I1420">
        <v>2</v>
      </c>
      <c r="K1420" s="87" t="s">
        <v>1268</v>
      </c>
      <c r="L1420">
        <v>0.34300000000000003</v>
      </c>
      <c r="M1420" t="b">
        <f t="shared" si="51"/>
        <v>1</v>
      </c>
    </row>
    <row r="1421" spans="2:13" x14ac:dyDescent="0.25">
      <c r="B1421" t="s">
        <v>73</v>
      </c>
      <c r="C1421" s="1" t="s">
        <v>1562</v>
      </c>
      <c r="D1421" t="str">
        <f t="shared" si="49"/>
        <v>RectangularHollowSections20x12x5/16</v>
      </c>
      <c r="E1421" s="36">
        <f t="shared" si="50"/>
        <v>63.96</v>
      </c>
      <c r="F1421" s="91">
        <v>0.28699999999999998</v>
      </c>
      <c r="G1421">
        <v>5.33</v>
      </c>
      <c r="H1421" t="s">
        <v>131</v>
      </c>
      <c r="I1421">
        <v>2</v>
      </c>
      <c r="K1421" s="87" t="s">
        <v>1279</v>
      </c>
      <c r="L1421">
        <v>0.28699999999999998</v>
      </c>
      <c r="M1421" t="b">
        <f t="shared" si="51"/>
        <v>1</v>
      </c>
    </row>
    <row r="1422" spans="2:13" x14ac:dyDescent="0.25">
      <c r="B1422" t="s">
        <v>73</v>
      </c>
      <c r="C1422" s="1" t="s">
        <v>1563</v>
      </c>
      <c r="D1422" t="str">
        <f t="shared" si="49"/>
        <v>RectangularHollowSections20x8x5/8</v>
      </c>
      <c r="E1422" s="36">
        <f t="shared" si="50"/>
        <v>56.04</v>
      </c>
      <c r="F1422" s="91">
        <v>0.56100000000000005</v>
      </c>
      <c r="G1422">
        <v>4.67</v>
      </c>
      <c r="H1422" t="s">
        <v>131</v>
      </c>
      <c r="I1422">
        <v>2</v>
      </c>
      <c r="K1422" t="s">
        <v>1564</v>
      </c>
      <c r="L1422">
        <v>0.56100000000000005</v>
      </c>
      <c r="M1422" t="b">
        <f t="shared" si="51"/>
        <v>1</v>
      </c>
    </row>
    <row r="1423" spans="2:13" x14ac:dyDescent="0.25">
      <c r="B1423" t="s">
        <v>73</v>
      </c>
      <c r="C1423" s="1" t="s">
        <v>1565</v>
      </c>
      <c r="D1423" t="str">
        <f t="shared" si="49"/>
        <v>RectangularHollowSections20x8x1/2</v>
      </c>
      <c r="E1423" s="36">
        <f t="shared" si="50"/>
        <v>56.04</v>
      </c>
      <c r="F1423" s="91">
        <v>0.45300000000000001</v>
      </c>
      <c r="G1423">
        <v>4.67</v>
      </c>
      <c r="H1423" t="s">
        <v>131</v>
      </c>
      <c r="I1423">
        <v>2</v>
      </c>
      <c r="K1423" t="s">
        <v>1244</v>
      </c>
      <c r="L1423">
        <v>0.45300000000000001</v>
      </c>
      <c r="M1423" t="b">
        <f t="shared" si="51"/>
        <v>1</v>
      </c>
    </row>
    <row r="1424" spans="2:13" x14ac:dyDescent="0.25">
      <c r="B1424" t="s">
        <v>73</v>
      </c>
      <c r="C1424" s="1" t="s">
        <v>1566</v>
      </c>
      <c r="D1424" t="str">
        <f t="shared" si="49"/>
        <v>RectangularHollowSections20x8x3/8</v>
      </c>
      <c r="E1424" s="36">
        <f t="shared" si="50"/>
        <v>56.04</v>
      </c>
      <c r="F1424" s="91">
        <v>0.34200000000000003</v>
      </c>
      <c r="G1424">
        <v>4.67</v>
      </c>
      <c r="H1424" t="s">
        <v>131</v>
      </c>
      <c r="I1424">
        <v>2</v>
      </c>
      <c r="K1424" t="s">
        <v>1268</v>
      </c>
      <c r="L1424">
        <v>0.34200000000000003</v>
      </c>
      <c r="M1424" t="b">
        <f t="shared" si="51"/>
        <v>1</v>
      </c>
    </row>
    <row r="1425" spans="2:13" x14ac:dyDescent="0.25">
      <c r="B1425" t="s">
        <v>73</v>
      </c>
      <c r="C1425" s="1" t="s">
        <v>1567</v>
      </c>
      <c r="D1425" t="str">
        <f t="shared" si="49"/>
        <v>RectangularHollowSections20x8x5/16</v>
      </c>
      <c r="E1425" s="36">
        <f t="shared" si="50"/>
        <v>56.04</v>
      </c>
      <c r="F1425" s="91">
        <v>0.28599999999999998</v>
      </c>
      <c r="G1425">
        <v>4.67</v>
      </c>
      <c r="H1425" t="s">
        <v>131</v>
      </c>
      <c r="I1425">
        <v>2</v>
      </c>
      <c r="K1425" t="s">
        <v>1279</v>
      </c>
      <c r="L1425">
        <v>0.28599999999999998</v>
      </c>
      <c r="M1425" t="b">
        <f t="shared" si="51"/>
        <v>1</v>
      </c>
    </row>
    <row r="1426" spans="2:13" x14ac:dyDescent="0.25">
      <c r="B1426" t="s">
        <v>73</v>
      </c>
      <c r="C1426" s="90" t="s">
        <v>1568</v>
      </c>
      <c r="D1426" t="str">
        <f t="shared" si="49"/>
        <v>RectangularHollowSections20x4x5/8</v>
      </c>
      <c r="E1426" s="36">
        <f t="shared" si="50"/>
        <v>48</v>
      </c>
      <c r="F1426">
        <v>0.59</v>
      </c>
      <c r="G1426">
        <v>4</v>
      </c>
      <c r="H1426" t="s">
        <v>131</v>
      </c>
      <c r="I1426">
        <v>2</v>
      </c>
    </row>
    <row r="1427" spans="2:13" x14ac:dyDescent="0.25">
      <c r="B1427" t="s">
        <v>73</v>
      </c>
      <c r="C1427" s="1" t="s">
        <v>1569</v>
      </c>
      <c r="D1427" t="str">
        <f t="shared" si="49"/>
        <v>RectangularHollowSections20x4x1/2</v>
      </c>
      <c r="E1427" s="36">
        <f t="shared" si="50"/>
        <v>48</v>
      </c>
      <c r="F1427" s="91">
        <v>0.45</v>
      </c>
      <c r="G1427">
        <v>4</v>
      </c>
      <c r="H1427" t="s">
        <v>131</v>
      </c>
      <c r="I1427">
        <v>2</v>
      </c>
      <c r="K1427" t="s">
        <v>1570</v>
      </c>
      <c r="L1427">
        <v>0.45</v>
      </c>
      <c r="M1427" t="b">
        <f t="shared" si="51"/>
        <v>1</v>
      </c>
    </row>
    <row r="1428" spans="2:13" x14ac:dyDescent="0.25">
      <c r="B1428" t="s">
        <v>73</v>
      </c>
      <c r="C1428" s="1" t="s">
        <v>1571</v>
      </c>
      <c r="D1428" t="str">
        <f t="shared" si="49"/>
        <v>RectangularHollowSections20x4x3/8</v>
      </c>
      <c r="E1428" s="36">
        <f t="shared" si="50"/>
        <v>48</v>
      </c>
      <c r="F1428" s="91">
        <v>0.34100000000000003</v>
      </c>
      <c r="G1428">
        <v>4</v>
      </c>
      <c r="H1428" t="s">
        <v>131</v>
      </c>
      <c r="I1428">
        <v>2</v>
      </c>
      <c r="K1428" t="s">
        <v>1268</v>
      </c>
      <c r="L1428">
        <v>0.34100000000000003</v>
      </c>
      <c r="M1428" t="b">
        <f t="shared" si="51"/>
        <v>1</v>
      </c>
    </row>
    <row r="1429" spans="2:13" x14ac:dyDescent="0.25">
      <c r="B1429" t="s">
        <v>73</v>
      </c>
      <c r="C1429" s="1" t="s">
        <v>1572</v>
      </c>
      <c r="D1429" t="str">
        <f t="shared" si="49"/>
        <v>RectangularHollowSections20x4x5/16</v>
      </c>
      <c r="E1429" s="36">
        <f t="shared" si="50"/>
        <v>48</v>
      </c>
      <c r="F1429" s="91">
        <v>0.28499999999999998</v>
      </c>
      <c r="G1429">
        <v>4</v>
      </c>
      <c r="H1429" t="s">
        <v>131</v>
      </c>
      <c r="I1429">
        <v>2</v>
      </c>
      <c r="K1429" t="s">
        <v>1279</v>
      </c>
      <c r="L1429">
        <v>0.28499999999999998</v>
      </c>
      <c r="M1429" t="b">
        <f t="shared" si="51"/>
        <v>1</v>
      </c>
    </row>
    <row r="1430" spans="2:13" x14ac:dyDescent="0.25">
      <c r="B1430" t="s">
        <v>73</v>
      </c>
      <c r="C1430" s="1" t="s">
        <v>1573</v>
      </c>
      <c r="D1430" t="str">
        <f t="shared" si="49"/>
        <v>RectangularHollowSections18x12x5/8</v>
      </c>
      <c r="E1430" s="36">
        <f t="shared" si="50"/>
        <v>60</v>
      </c>
      <c r="F1430" s="91">
        <v>0.56299999999999994</v>
      </c>
      <c r="G1430">
        <v>5</v>
      </c>
      <c r="H1430" t="s">
        <v>131</v>
      </c>
      <c r="I1430">
        <v>2</v>
      </c>
      <c r="K1430" t="s">
        <v>1574</v>
      </c>
      <c r="L1430">
        <v>0.56299999999999994</v>
      </c>
      <c r="M1430" t="b">
        <f t="shared" si="51"/>
        <v>1</v>
      </c>
    </row>
    <row r="1431" spans="2:13" x14ac:dyDescent="0.25">
      <c r="B1431" t="s">
        <v>73</v>
      </c>
      <c r="C1431" s="1" t="s">
        <v>1575</v>
      </c>
      <c r="D1431" t="str">
        <f t="shared" si="49"/>
        <v>RectangularHollowSections18x12x1/2</v>
      </c>
      <c r="E1431" s="36">
        <f t="shared" si="50"/>
        <v>60</v>
      </c>
      <c r="F1431" s="91">
        <v>0.45300000000000001</v>
      </c>
      <c r="G1431">
        <v>5</v>
      </c>
      <c r="H1431" t="s">
        <v>131</v>
      </c>
      <c r="I1431">
        <v>2</v>
      </c>
      <c r="K1431" t="s">
        <v>1244</v>
      </c>
      <c r="L1431">
        <v>0.45300000000000001</v>
      </c>
      <c r="M1431" t="b">
        <f t="shared" si="51"/>
        <v>1</v>
      </c>
    </row>
    <row r="1432" spans="2:13" x14ac:dyDescent="0.25">
      <c r="B1432" t="s">
        <v>73</v>
      </c>
      <c r="C1432" s="1" t="s">
        <v>1576</v>
      </c>
      <c r="D1432" t="str">
        <f t="shared" si="49"/>
        <v>RectangularHollowSections18x12x3/8</v>
      </c>
      <c r="E1432" s="36">
        <f t="shared" si="50"/>
        <v>60</v>
      </c>
      <c r="F1432" s="91">
        <v>0.34200000000000003</v>
      </c>
      <c r="G1432">
        <v>5</v>
      </c>
      <c r="H1432" t="s">
        <v>131</v>
      </c>
      <c r="I1432">
        <v>2</v>
      </c>
      <c r="K1432" t="s">
        <v>1268</v>
      </c>
      <c r="L1432">
        <v>0.34200000000000003</v>
      </c>
      <c r="M1432" t="b">
        <f t="shared" si="51"/>
        <v>1</v>
      </c>
    </row>
    <row r="1433" spans="2:13" x14ac:dyDescent="0.25">
      <c r="B1433" t="s">
        <v>73</v>
      </c>
      <c r="C1433" s="90" t="s">
        <v>1577</v>
      </c>
      <c r="D1433" t="str">
        <f t="shared" si="49"/>
        <v>RectangularHollowSections18x12x5/16</v>
      </c>
      <c r="E1433" s="36">
        <f t="shared" si="50"/>
        <v>60</v>
      </c>
      <c r="F1433">
        <v>0.31</v>
      </c>
      <c r="G1433">
        <v>5</v>
      </c>
      <c r="H1433" t="s">
        <v>131</v>
      </c>
      <c r="I1433">
        <v>2</v>
      </c>
      <c r="M1433" t="b">
        <f t="shared" si="51"/>
        <v>0</v>
      </c>
    </row>
    <row r="1434" spans="2:13" x14ac:dyDescent="0.25">
      <c r="B1434" t="s">
        <v>73</v>
      </c>
      <c r="C1434" s="1" t="s">
        <v>1578</v>
      </c>
      <c r="D1434" t="str">
        <f t="shared" si="49"/>
        <v>RectangularHollowSections18x6x5/8</v>
      </c>
      <c r="E1434" s="36">
        <f t="shared" si="50"/>
        <v>48</v>
      </c>
      <c r="F1434" s="91">
        <v>0.55800000000000005</v>
      </c>
      <c r="G1434">
        <v>4</v>
      </c>
      <c r="H1434" t="s">
        <v>131</v>
      </c>
      <c r="I1434">
        <v>2</v>
      </c>
      <c r="K1434" t="s">
        <v>1579</v>
      </c>
      <c r="L1434">
        <v>0.55800000000000005</v>
      </c>
      <c r="M1434" t="b">
        <f t="shared" si="51"/>
        <v>1</v>
      </c>
    </row>
    <row r="1435" spans="2:13" x14ac:dyDescent="0.25">
      <c r="B1435" t="s">
        <v>73</v>
      </c>
      <c r="C1435" s="1" t="s">
        <v>1580</v>
      </c>
      <c r="D1435" t="str">
        <f t="shared" si="49"/>
        <v>RectangularHollowSections18x6x1/2</v>
      </c>
      <c r="E1435" s="36">
        <f t="shared" si="50"/>
        <v>48</v>
      </c>
      <c r="F1435" s="91">
        <v>0.45</v>
      </c>
      <c r="G1435">
        <v>4</v>
      </c>
      <c r="H1435" t="s">
        <v>131</v>
      </c>
      <c r="I1435">
        <v>2</v>
      </c>
      <c r="K1435" t="s">
        <v>1244</v>
      </c>
      <c r="L1435">
        <v>0.45</v>
      </c>
      <c r="M1435" t="b">
        <f t="shared" si="51"/>
        <v>1</v>
      </c>
    </row>
    <row r="1436" spans="2:13" x14ac:dyDescent="0.25">
      <c r="B1436" t="s">
        <v>73</v>
      </c>
      <c r="C1436" s="1" t="s">
        <v>1581</v>
      </c>
      <c r="D1436" t="str">
        <f t="shared" si="49"/>
        <v>RectangularHollowSections18x6x3/8</v>
      </c>
      <c r="E1436" s="36">
        <f t="shared" si="50"/>
        <v>48</v>
      </c>
      <c r="F1436" s="91">
        <v>0.34100000000000003</v>
      </c>
      <c r="G1436">
        <v>4</v>
      </c>
      <c r="H1436" t="s">
        <v>131</v>
      </c>
      <c r="I1436">
        <v>2</v>
      </c>
      <c r="K1436" t="s">
        <v>1268</v>
      </c>
      <c r="L1436">
        <v>0.34100000000000003</v>
      </c>
      <c r="M1436" t="b">
        <f t="shared" si="51"/>
        <v>1</v>
      </c>
    </row>
    <row r="1437" spans="2:13" x14ac:dyDescent="0.25">
      <c r="B1437" t="s">
        <v>73</v>
      </c>
      <c r="C1437" s="1" t="s">
        <v>1582</v>
      </c>
      <c r="D1437" t="str">
        <f t="shared" si="49"/>
        <v>RectangularHollowSections18x6x5/16</v>
      </c>
      <c r="E1437" s="36">
        <f t="shared" si="50"/>
        <v>48</v>
      </c>
      <c r="F1437" s="91">
        <v>0.28499999999999998</v>
      </c>
      <c r="G1437">
        <v>4</v>
      </c>
      <c r="H1437" t="s">
        <v>131</v>
      </c>
      <c r="I1437">
        <v>2</v>
      </c>
      <c r="K1437" t="s">
        <v>1279</v>
      </c>
      <c r="L1437">
        <v>0.28499999999999998</v>
      </c>
      <c r="M1437" t="b">
        <f t="shared" si="51"/>
        <v>1</v>
      </c>
    </row>
    <row r="1438" spans="2:13" x14ac:dyDescent="0.25">
      <c r="B1438" t="s">
        <v>73</v>
      </c>
      <c r="C1438" s="1" t="s">
        <v>1583</v>
      </c>
      <c r="D1438" t="str">
        <f t="shared" si="49"/>
        <v>RectangularHollowSections18x6x1/4</v>
      </c>
      <c r="E1438" s="36">
        <f t="shared" si="50"/>
        <v>48</v>
      </c>
      <c r="F1438" s="91">
        <v>0.22900000000000001</v>
      </c>
      <c r="G1438">
        <v>4</v>
      </c>
      <c r="H1438" t="s">
        <v>131</v>
      </c>
      <c r="I1438">
        <v>2</v>
      </c>
      <c r="K1438" t="s">
        <v>1308</v>
      </c>
      <c r="L1438">
        <v>0.22900000000000001</v>
      </c>
      <c r="M1438" t="b">
        <f t="shared" si="51"/>
        <v>1</v>
      </c>
    </row>
    <row r="1439" spans="2:13" x14ac:dyDescent="0.25">
      <c r="B1439" t="s">
        <v>73</v>
      </c>
      <c r="C1439" s="1" t="s">
        <v>1584</v>
      </c>
      <c r="D1439" t="str">
        <f t="shared" si="49"/>
        <v>RectangularHollowSections16x12x5/8</v>
      </c>
      <c r="E1439" s="36">
        <f t="shared" si="50"/>
        <v>56.04</v>
      </c>
      <c r="F1439" s="91">
        <v>0.56100000000000005</v>
      </c>
      <c r="G1439">
        <v>4.67</v>
      </c>
      <c r="H1439" t="s">
        <v>131</v>
      </c>
      <c r="I1439">
        <v>2</v>
      </c>
      <c r="K1439" t="s">
        <v>1585</v>
      </c>
      <c r="L1439">
        <v>0.56100000000000005</v>
      </c>
      <c r="M1439" t="b">
        <f t="shared" si="51"/>
        <v>1</v>
      </c>
    </row>
    <row r="1440" spans="2:13" x14ac:dyDescent="0.25">
      <c r="B1440" t="s">
        <v>73</v>
      </c>
      <c r="C1440" s="1" t="s">
        <v>1586</v>
      </c>
      <c r="D1440" t="str">
        <f t="shared" si="49"/>
        <v>RectangularHollowSections16x12x1/2</v>
      </c>
      <c r="E1440" s="36">
        <f t="shared" si="50"/>
        <v>56.04</v>
      </c>
      <c r="F1440" s="91">
        <v>0.45300000000000001</v>
      </c>
      <c r="G1440">
        <v>4.67</v>
      </c>
      <c r="H1440" t="s">
        <v>131</v>
      </c>
      <c r="I1440">
        <v>2</v>
      </c>
      <c r="K1440" t="s">
        <v>1244</v>
      </c>
      <c r="L1440">
        <v>0.45300000000000001</v>
      </c>
      <c r="M1440" t="b">
        <f t="shared" si="51"/>
        <v>1</v>
      </c>
    </row>
    <row r="1441" spans="2:13" x14ac:dyDescent="0.25">
      <c r="B1441" t="s">
        <v>73</v>
      </c>
      <c r="C1441" s="1" t="s">
        <v>1587</v>
      </c>
      <c r="D1441" t="str">
        <f t="shared" si="49"/>
        <v>RectangularHollowSections16x12x3/8</v>
      </c>
      <c r="E1441" s="36">
        <f t="shared" si="50"/>
        <v>56.04</v>
      </c>
      <c r="F1441" s="91">
        <v>0.34200000000000003</v>
      </c>
      <c r="G1441">
        <v>4.67</v>
      </c>
      <c r="H1441" t="s">
        <v>131</v>
      </c>
      <c r="I1441">
        <v>2</v>
      </c>
      <c r="K1441" t="s">
        <v>1268</v>
      </c>
      <c r="L1441">
        <v>0.34200000000000003</v>
      </c>
      <c r="M1441" t="b">
        <f t="shared" si="51"/>
        <v>1</v>
      </c>
    </row>
    <row r="1442" spans="2:13" x14ac:dyDescent="0.25">
      <c r="B1442" t="s">
        <v>73</v>
      </c>
      <c r="C1442" s="1" t="s">
        <v>1588</v>
      </c>
      <c r="D1442" t="str">
        <f t="shared" si="49"/>
        <v>RectangularHollowSections16x12x5/16</v>
      </c>
      <c r="E1442" s="36">
        <f t="shared" si="50"/>
        <v>56.04</v>
      </c>
      <c r="F1442" s="91">
        <v>0.28599999999999998</v>
      </c>
      <c r="G1442">
        <v>4.67</v>
      </c>
      <c r="H1442" t="s">
        <v>131</v>
      </c>
      <c r="I1442">
        <v>2</v>
      </c>
      <c r="K1442" t="s">
        <v>1279</v>
      </c>
      <c r="L1442">
        <v>0.28599999999999998</v>
      </c>
      <c r="M1442" t="b">
        <f t="shared" si="51"/>
        <v>1</v>
      </c>
    </row>
    <row r="1443" spans="2:13" x14ac:dyDescent="0.25">
      <c r="B1443" t="s">
        <v>73</v>
      </c>
      <c r="C1443" s="1" t="s">
        <v>1589</v>
      </c>
      <c r="D1443" t="str">
        <f t="shared" si="49"/>
        <v>RectangularHollowSections16x8x5/8</v>
      </c>
      <c r="E1443" s="36">
        <f t="shared" si="50"/>
        <v>48</v>
      </c>
      <c r="F1443" s="91">
        <v>0.55800000000000005</v>
      </c>
      <c r="G1443">
        <v>4</v>
      </c>
      <c r="H1443" t="s">
        <v>131</v>
      </c>
      <c r="I1443">
        <v>2</v>
      </c>
      <c r="K1443" t="s">
        <v>1590</v>
      </c>
      <c r="L1443">
        <v>0.55800000000000005</v>
      </c>
      <c r="M1443" t="b">
        <f t="shared" si="51"/>
        <v>1</v>
      </c>
    </row>
    <row r="1444" spans="2:13" x14ac:dyDescent="0.25">
      <c r="B1444" t="s">
        <v>73</v>
      </c>
      <c r="C1444" s="1" t="s">
        <v>1591</v>
      </c>
      <c r="D1444" t="str">
        <f t="shared" si="49"/>
        <v>RectangularHollowSections16x8x1/2</v>
      </c>
      <c r="E1444" s="36">
        <f t="shared" si="50"/>
        <v>48</v>
      </c>
      <c r="F1444" s="91">
        <v>0.45</v>
      </c>
      <c r="G1444">
        <v>4</v>
      </c>
      <c r="H1444" t="s">
        <v>131</v>
      </c>
      <c r="I1444">
        <v>2</v>
      </c>
      <c r="K1444" t="s">
        <v>1244</v>
      </c>
      <c r="L1444">
        <v>0.45</v>
      </c>
      <c r="M1444" t="b">
        <f t="shared" si="51"/>
        <v>1</v>
      </c>
    </row>
    <row r="1445" spans="2:13" x14ac:dyDescent="0.25">
      <c r="B1445" t="s">
        <v>73</v>
      </c>
      <c r="C1445" s="1" t="s">
        <v>1592</v>
      </c>
      <c r="D1445" t="str">
        <f t="shared" si="49"/>
        <v>RectangularHollowSections16x8x3/8</v>
      </c>
      <c r="E1445" s="36">
        <f t="shared" si="50"/>
        <v>48</v>
      </c>
      <c r="F1445" s="91">
        <v>0.34100000000000003</v>
      </c>
      <c r="G1445">
        <v>4</v>
      </c>
      <c r="H1445" t="s">
        <v>131</v>
      </c>
      <c r="I1445">
        <v>2</v>
      </c>
      <c r="K1445" t="s">
        <v>1268</v>
      </c>
      <c r="L1445">
        <v>0.34100000000000003</v>
      </c>
      <c r="M1445" t="b">
        <f t="shared" si="51"/>
        <v>1</v>
      </c>
    </row>
    <row r="1446" spans="2:13" x14ac:dyDescent="0.25">
      <c r="B1446" t="s">
        <v>73</v>
      </c>
      <c r="C1446" s="1" t="s">
        <v>1593</v>
      </c>
      <c r="D1446" t="str">
        <f t="shared" si="49"/>
        <v>RectangularHollowSections16x8x5/16</v>
      </c>
      <c r="E1446" s="36">
        <f t="shared" si="50"/>
        <v>48</v>
      </c>
      <c r="F1446" s="91">
        <v>0.28499999999999998</v>
      </c>
      <c r="G1446">
        <v>4</v>
      </c>
      <c r="H1446" t="s">
        <v>131</v>
      </c>
      <c r="I1446">
        <v>2</v>
      </c>
      <c r="K1446" t="s">
        <v>1279</v>
      </c>
      <c r="L1446">
        <v>0.28499999999999998</v>
      </c>
      <c r="M1446" t="b">
        <f t="shared" si="51"/>
        <v>1</v>
      </c>
    </row>
    <row r="1447" spans="2:13" x14ac:dyDescent="0.25">
      <c r="B1447" t="s">
        <v>73</v>
      </c>
      <c r="C1447" s="1" t="s">
        <v>1594</v>
      </c>
      <c r="D1447" t="str">
        <f t="shared" si="49"/>
        <v>RectangularHollowSections16x4x1/2</v>
      </c>
      <c r="E1447" s="36">
        <f t="shared" si="50"/>
        <v>39.96</v>
      </c>
      <c r="F1447" s="91">
        <v>0.44700000000000001</v>
      </c>
      <c r="G1447">
        <v>3.33</v>
      </c>
      <c r="H1447" t="s">
        <v>131</v>
      </c>
      <c r="I1447">
        <v>2</v>
      </c>
      <c r="K1447" t="s">
        <v>1595</v>
      </c>
      <c r="L1447">
        <v>0.44700000000000001</v>
      </c>
      <c r="M1447" t="b">
        <f t="shared" si="51"/>
        <v>1</v>
      </c>
    </row>
    <row r="1448" spans="2:13" x14ac:dyDescent="0.25">
      <c r="B1448" t="s">
        <v>73</v>
      </c>
      <c r="C1448" s="1" t="s">
        <v>1596</v>
      </c>
      <c r="D1448" t="str">
        <f t="shared" si="49"/>
        <v>RectangularHollowSections16x4x3/8</v>
      </c>
      <c r="E1448" s="36">
        <f t="shared" si="50"/>
        <v>39.96</v>
      </c>
      <c r="F1448" s="91">
        <v>0.33900000000000002</v>
      </c>
      <c r="G1448">
        <v>3.33</v>
      </c>
      <c r="H1448" t="s">
        <v>131</v>
      </c>
      <c r="I1448">
        <v>2</v>
      </c>
      <c r="K1448" t="s">
        <v>1268</v>
      </c>
      <c r="L1448">
        <v>0.33900000000000002</v>
      </c>
      <c r="M1448" t="b">
        <f t="shared" si="51"/>
        <v>1</v>
      </c>
    </row>
    <row r="1449" spans="2:13" x14ac:dyDescent="0.25">
      <c r="B1449" t="s">
        <v>73</v>
      </c>
      <c r="C1449" s="1" t="s">
        <v>1597</v>
      </c>
      <c r="D1449" t="str">
        <f t="shared" si="49"/>
        <v>RectangularHollowSections16x4x5/16</v>
      </c>
      <c r="E1449" s="36">
        <f t="shared" si="50"/>
        <v>39.96</v>
      </c>
      <c r="F1449" s="91">
        <v>0.28399999999999997</v>
      </c>
      <c r="G1449">
        <v>3.33</v>
      </c>
      <c r="H1449" t="s">
        <v>131</v>
      </c>
      <c r="I1449">
        <v>2</v>
      </c>
      <c r="K1449" t="s">
        <v>1279</v>
      </c>
      <c r="L1449">
        <v>0.28399999999999997</v>
      </c>
      <c r="M1449" t="b">
        <f t="shared" si="51"/>
        <v>1</v>
      </c>
    </row>
    <row r="1450" spans="2:13" x14ac:dyDescent="0.25">
      <c r="B1450" t="s">
        <v>73</v>
      </c>
      <c r="C1450" s="1" t="s">
        <v>1598</v>
      </c>
      <c r="D1450" t="str">
        <f t="shared" si="49"/>
        <v>RectangularHollowSections14x12x1/2</v>
      </c>
      <c r="E1450" s="36">
        <f t="shared" si="50"/>
        <v>50.400000000000006</v>
      </c>
      <c r="F1450" s="91">
        <v>0.45200000000000001</v>
      </c>
      <c r="G1450">
        <v>4.2</v>
      </c>
      <c r="H1450" t="s">
        <v>131</v>
      </c>
      <c r="I1450">
        <v>2</v>
      </c>
      <c r="K1450" t="s">
        <v>1599</v>
      </c>
      <c r="L1450">
        <v>0.45200000000000001</v>
      </c>
      <c r="M1450" t="b">
        <f t="shared" si="51"/>
        <v>1</v>
      </c>
    </row>
    <row r="1451" spans="2:13" x14ac:dyDescent="0.25">
      <c r="B1451" t="s">
        <v>73</v>
      </c>
      <c r="C1451" s="1" t="s">
        <v>1600</v>
      </c>
      <c r="D1451" t="str">
        <f t="shared" si="49"/>
        <v>RectangularHollowSections14x12x3/8</v>
      </c>
      <c r="E1451" s="36">
        <f t="shared" si="50"/>
        <v>50.760000000000005</v>
      </c>
      <c r="F1451" s="91">
        <v>0.34100000000000003</v>
      </c>
      <c r="G1451">
        <v>4.2300000000000004</v>
      </c>
      <c r="H1451" t="s">
        <v>131</v>
      </c>
      <c r="I1451">
        <v>2</v>
      </c>
      <c r="K1451" t="s">
        <v>1268</v>
      </c>
      <c r="L1451">
        <v>0.34100000000000003</v>
      </c>
      <c r="M1451" t="b">
        <f t="shared" si="51"/>
        <v>1</v>
      </c>
    </row>
    <row r="1452" spans="2:13" x14ac:dyDescent="0.25">
      <c r="B1452" t="s">
        <v>73</v>
      </c>
      <c r="C1452" s="1" t="s">
        <v>1601</v>
      </c>
      <c r="D1452" t="str">
        <f t="shared" si="49"/>
        <v>RectangularHollowSections14x10x5/8</v>
      </c>
      <c r="E1452" s="36">
        <f t="shared" si="50"/>
        <v>48</v>
      </c>
      <c r="F1452" s="91">
        <v>0.55800000000000005</v>
      </c>
      <c r="G1452">
        <v>4</v>
      </c>
      <c r="H1452" t="s">
        <v>131</v>
      </c>
      <c r="I1452">
        <v>2</v>
      </c>
      <c r="K1452" t="s">
        <v>1602</v>
      </c>
      <c r="L1452">
        <v>0.55800000000000005</v>
      </c>
      <c r="M1452" t="b">
        <f t="shared" si="51"/>
        <v>1</v>
      </c>
    </row>
    <row r="1453" spans="2:13" x14ac:dyDescent="0.25">
      <c r="B1453" t="s">
        <v>73</v>
      </c>
      <c r="C1453" s="1" t="s">
        <v>1603</v>
      </c>
      <c r="D1453" t="str">
        <f t="shared" si="49"/>
        <v>RectangularHollowSections14x10x1/2</v>
      </c>
      <c r="E1453" s="36">
        <f t="shared" si="50"/>
        <v>48</v>
      </c>
      <c r="F1453" s="91">
        <v>0.45</v>
      </c>
      <c r="G1453">
        <v>4</v>
      </c>
      <c r="H1453" t="s">
        <v>131</v>
      </c>
      <c r="I1453">
        <v>2</v>
      </c>
      <c r="K1453" t="s">
        <v>1244</v>
      </c>
      <c r="L1453">
        <v>0.45</v>
      </c>
      <c r="M1453" t="b">
        <f t="shared" si="51"/>
        <v>1</v>
      </c>
    </row>
    <row r="1454" spans="2:13" x14ac:dyDescent="0.25">
      <c r="B1454" t="s">
        <v>73</v>
      </c>
      <c r="C1454" s="1" t="s">
        <v>1604</v>
      </c>
      <c r="D1454" t="str">
        <f t="shared" si="49"/>
        <v>RectangularHollowSections14x10x3/8</v>
      </c>
      <c r="E1454" s="36">
        <f t="shared" si="50"/>
        <v>48</v>
      </c>
      <c r="F1454" s="91">
        <v>0.34100000000000003</v>
      </c>
      <c r="G1454">
        <v>4</v>
      </c>
      <c r="H1454" t="s">
        <v>131</v>
      </c>
      <c r="I1454">
        <v>2</v>
      </c>
      <c r="K1454" t="s">
        <v>1268</v>
      </c>
      <c r="L1454">
        <v>0.34100000000000003</v>
      </c>
      <c r="M1454" t="b">
        <f t="shared" si="51"/>
        <v>1</v>
      </c>
    </row>
    <row r="1455" spans="2:13" x14ac:dyDescent="0.25">
      <c r="B1455" t="s">
        <v>73</v>
      </c>
      <c r="C1455" s="1" t="s">
        <v>1605</v>
      </c>
      <c r="D1455" t="str">
        <f t="shared" ref="D1455:D1518" si="52">SUBSTITUTE(B1455&amp;C1455," ","")</f>
        <v>RectangularHollowSections14x10x5/16</v>
      </c>
      <c r="E1455" s="36">
        <f t="shared" si="50"/>
        <v>48</v>
      </c>
      <c r="F1455" s="91">
        <v>0.28499999999999998</v>
      </c>
      <c r="G1455">
        <v>4</v>
      </c>
      <c r="H1455" t="s">
        <v>131</v>
      </c>
      <c r="I1455">
        <v>2</v>
      </c>
      <c r="K1455" t="s">
        <v>1279</v>
      </c>
      <c r="L1455">
        <v>0.28499999999999998</v>
      </c>
      <c r="M1455" t="b">
        <f t="shared" si="51"/>
        <v>1</v>
      </c>
    </row>
    <row r="1456" spans="2:13" x14ac:dyDescent="0.25">
      <c r="B1456" t="s">
        <v>73</v>
      </c>
      <c r="C1456" s="1" t="s">
        <v>1606</v>
      </c>
      <c r="D1456" t="str">
        <f t="shared" si="52"/>
        <v>RectangularHollowSections14x10x1/4</v>
      </c>
      <c r="E1456" s="36">
        <f t="shared" si="50"/>
        <v>48</v>
      </c>
      <c r="F1456" s="91">
        <v>0.22900000000000001</v>
      </c>
      <c r="G1456">
        <v>4</v>
      </c>
      <c r="H1456" t="s">
        <v>131</v>
      </c>
      <c r="I1456">
        <v>2</v>
      </c>
      <c r="K1456" t="s">
        <v>1308</v>
      </c>
      <c r="L1456">
        <v>0.22900000000000001</v>
      </c>
      <c r="M1456" t="b">
        <f t="shared" si="51"/>
        <v>1</v>
      </c>
    </row>
    <row r="1457" spans="2:13" x14ac:dyDescent="0.25">
      <c r="B1457" t="s">
        <v>73</v>
      </c>
      <c r="C1457" s="1" t="s">
        <v>1607</v>
      </c>
      <c r="D1457" t="str">
        <f t="shared" si="52"/>
        <v>RectangularHollowSections14x6x5/8</v>
      </c>
      <c r="E1457" s="36">
        <f t="shared" si="50"/>
        <v>39.96</v>
      </c>
      <c r="F1457" s="91">
        <v>0.55300000000000005</v>
      </c>
      <c r="G1457">
        <v>3.33</v>
      </c>
      <c r="H1457" t="s">
        <v>131</v>
      </c>
      <c r="I1457">
        <v>2</v>
      </c>
      <c r="K1457" t="s">
        <v>1608</v>
      </c>
      <c r="L1457">
        <v>0.55300000000000005</v>
      </c>
      <c r="M1457" t="b">
        <f t="shared" si="51"/>
        <v>1</v>
      </c>
    </row>
    <row r="1458" spans="2:13" x14ac:dyDescent="0.25">
      <c r="B1458" t="s">
        <v>73</v>
      </c>
      <c r="C1458" s="1" t="s">
        <v>1609</v>
      </c>
      <c r="D1458" t="str">
        <f t="shared" si="52"/>
        <v>RectangularHollowSections14x6x1/2</v>
      </c>
      <c r="E1458" s="36">
        <f t="shared" si="50"/>
        <v>39.96</v>
      </c>
      <c r="F1458" s="91">
        <v>0.44700000000000001</v>
      </c>
      <c r="G1458">
        <v>3.33</v>
      </c>
      <c r="H1458" t="s">
        <v>131</v>
      </c>
      <c r="I1458">
        <v>2</v>
      </c>
      <c r="K1458" t="s">
        <v>1244</v>
      </c>
      <c r="L1458">
        <v>0.44700000000000001</v>
      </c>
      <c r="M1458" t="b">
        <f t="shared" si="51"/>
        <v>1</v>
      </c>
    </row>
    <row r="1459" spans="2:13" x14ac:dyDescent="0.25">
      <c r="B1459" t="s">
        <v>73</v>
      </c>
      <c r="C1459" s="1" t="s">
        <v>1610</v>
      </c>
      <c r="D1459" t="str">
        <f t="shared" si="52"/>
        <v>RectangularHollowSections14x6x3/8</v>
      </c>
      <c r="E1459" s="36">
        <f t="shared" si="50"/>
        <v>39.96</v>
      </c>
      <c r="F1459" s="91">
        <v>0.33900000000000002</v>
      </c>
      <c r="G1459">
        <v>3.33</v>
      </c>
      <c r="H1459" t="s">
        <v>131</v>
      </c>
      <c r="I1459">
        <v>2</v>
      </c>
      <c r="K1459" t="s">
        <v>1268</v>
      </c>
      <c r="L1459">
        <v>0.33900000000000002</v>
      </c>
      <c r="M1459" t="b">
        <f t="shared" si="51"/>
        <v>1</v>
      </c>
    </row>
    <row r="1460" spans="2:13" x14ac:dyDescent="0.25">
      <c r="B1460" t="s">
        <v>73</v>
      </c>
      <c r="C1460" s="1" t="s">
        <v>1611</v>
      </c>
      <c r="D1460" t="str">
        <f t="shared" si="52"/>
        <v>RectangularHollowSections14x6x5/16</v>
      </c>
      <c r="E1460" s="36">
        <f t="shared" si="50"/>
        <v>39.96</v>
      </c>
      <c r="F1460" s="91">
        <v>0.28399999999999997</v>
      </c>
      <c r="G1460">
        <v>3.33</v>
      </c>
      <c r="H1460" t="s">
        <v>131</v>
      </c>
      <c r="I1460">
        <v>2</v>
      </c>
      <c r="K1460" t="s">
        <v>1279</v>
      </c>
      <c r="L1460">
        <v>0.28399999999999997</v>
      </c>
      <c r="M1460" t="b">
        <f t="shared" si="51"/>
        <v>1</v>
      </c>
    </row>
    <row r="1461" spans="2:13" x14ac:dyDescent="0.25">
      <c r="B1461" t="s">
        <v>73</v>
      </c>
      <c r="C1461" s="1" t="s">
        <v>1612</v>
      </c>
      <c r="D1461" t="str">
        <f t="shared" si="52"/>
        <v>RectangularHollowSections14x6x1/4</v>
      </c>
      <c r="E1461" s="36">
        <f t="shared" si="50"/>
        <v>39.96</v>
      </c>
      <c r="F1461" s="91">
        <v>0.22900000000000001</v>
      </c>
      <c r="G1461">
        <v>3.33</v>
      </c>
      <c r="H1461" t="s">
        <v>131</v>
      </c>
      <c r="I1461">
        <v>2</v>
      </c>
      <c r="K1461" t="s">
        <v>1308</v>
      </c>
      <c r="L1461">
        <v>0.22900000000000001</v>
      </c>
      <c r="M1461" t="b">
        <f t="shared" si="51"/>
        <v>1</v>
      </c>
    </row>
    <row r="1462" spans="2:13" x14ac:dyDescent="0.25">
      <c r="B1462" t="s">
        <v>73</v>
      </c>
      <c r="C1462" s="1" t="s">
        <v>1613</v>
      </c>
      <c r="D1462" t="str">
        <f t="shared" si="52"/>
        <v>RectangularHollowSections14x6x3/16</v>
      </c>
      <c r="E1462" s="36">
        <f t="shared" si="50"/>
        <v>39.96</v>
      </c>
      <c r="F1462" s="91">
        <v>0.17199999999999999</v>
      </c>
      <c r="G1462">
        <v>3.33</v>
      </c>
      <c r="H1462" t="s">
        <v>131</v>
      </c>
      <c r="I1462">
        <v>2</v>
      </c>
      <c r="K1462" t="s">
        <v>1358</v>
      </c>
      <c r="L1462">
        <v>0.17199999999999999</v>
      </c>
      <c r="M1462" t="b">
        <f t="shared" si="51"/>
        <v>1</v>
      </c>
    </row>
    <row r="1463" spans="2:13" x14ac:dyDescent="0.25">
      <c r="B1463" t="s">
        <v>73</v>
      </c>
      <c r="C1463" s="1" t="s">
        <v>1614</v>
      </c>
      <c r="D1463" t="str">
        <f t="shared" si="52"/>
        <v>RectangularHollowSections14x4x5/8</v>
      </c>
      <c r="E1463" s="36">
        <f t="shared" si="50"/>
        <v>36</v>
      </c>
      <c r="F1463" s="91">
        <v>0.55000000000000004</v>
      </c>
      <c r="G1463">
        <v>3</v>
      </c>
      <c r="H1463" t="s">
        <v>131</v>
      </c>
      <c r="I1463">
        <v>2</v>
      </c>
      <c r="K1463" t="s">
        <v>1615</v>
      </c>
      <c r="L1463">
        <v>0.55000000000000004</v>
      </c>
      <c r="M1463" t="b">
        <f t="shared" si="51"/>
        <v>1</v>
      </c>
    </row>
    <row r="1464" spans="2:13" x14ac:dyDescent="0.25">
      <c r="B1464" t="s">
        <v>73</v>
      </c>
      <c r="C1464" s="1" t="s">
        <v>1616</v>
      </c>
      <c r="D1464" t="str">
        <f t="shared" si="52"/>
        <v>RectangularHollowSections14x4x1/2</v>
      </c>
      <c r="E1464" s="36">
        <f t="shared" ref="E1464:E1527" si="53">G1464*12</f>
        <v>36</v>
      </c>
      <c r="F1464" s="91">
        <v>0.44500000000000001</v>
      </c>
      <c r="G1464">
        <v>3</v>
      </c>
      <c r="H1464" t="s">
        <v>131</v>
      </c>
      <c r="I1464">
        <v>2</v>
      </c>
      <c r="K1464" t="s">
        <v>1244</v>
      </c>
      <c r="L1464">
        <v>0.44500000000000001</v>
      </c>
      <c r="M1464" t="b">
        <f t="shared" si="51"/>
        <v>1</v>
      </c>
    </row>
    <row r="1465" spans="2:13" x14ac:dyDescent="0.25">
      <c r="B1465" t="s">
        <v>73</v>
      </c>
      <c r="C1465" s="1" t="s">
        <v>1617</v>
      </c>
      <c r="D1465" t="str">
        <f t="shared" si="52"/>
        <v>RectangularHollowSections14x4x3/8</v>
      </c>
      <c r="E1465" s="36">
        <f t="shared" si="53"/>
        <v>36</v>
      </c>
      <c r="F1465" s="91">
        <v>0.33800000000000002</v>
      </c>
      <c r="G1465">
        <v>3</v>
      </c>
      <c r="H1465" t="s">
        <v>131</v>
      </c>
      <c r="I1465">
        <v>2</v>
      </c>
      <c r="K1465" t="s">
        <v>1268</v>
      </c>
      <c r="L1465">
        <v>0.33800000000000002</v>
      </c>
      <c r="M1465" t="b">
        <f t="shared" si="51"/>
        <v>1</v>
      </c>
    </row>
    <row r="1466" spans="2:13" x14ac:dyDescent="0.25">
      <c r="B1466" t="s">
        <v>73</v>
      </c>
      <c r="C1466" s="1" t="s">
        <v>1618</v>
      </c>
      <c r="D1466" t="str">
        <f t="shared" si="52"/>
        <v>RectangularHollowSections14x4x5/16</v>
      </c>
      <c r="E1466" s="36">
        <f t="shared" si="53"/>
        <v>36</v>
      </c>
      <c r="F1466" s="91">
        <v>0.28299999999999997</v>
      </c>
      <c r="G1466">
        <v>3</v>
      </c>
      <c r="H1466" t="s">
        <v>131</v>
      </c>
      <c r="I1466">
        <v>2</v>
      </c>
      <c r="K1466" t="s">
        <v>1279</v>
      </c>
      <c r="L1466">
        <v>0.28299999999999997</v>
      </c>
      <c r="M1466" t="b">
        <f t="shared" si="51"/>
        <v>1</v>
      </c>
    </row>
    <row r="1467" spans="2:13" x14ac:dyDescent="0.25">
      <c r="B1467" t="s">
        <v>73</v>
      </c>
      <c r="C1467" s="1" t="s">
        <v>1619</v>
      </c>
      <c r="D1467" t="str">
        <f t="shared" si="52"/>
        <v>RectangularHollowSections14x4x1/4</v>
      </c>
      <c r="E1467" s="36">
        <f t="shared" si="53"/>
        <v>36</v>
      </c>
      <c r="F1467" s="91">
        <v>0.22800000000000001</v>
      </c>
      <c r="G1467">
        <v>3</v>
      </c>
      <c r="H1467" t="s">
        <v>131</v>
      </c>
      <c r="I1467">
        <v>2</v>
      </c>
      <c r="K1467" t="s">
        <v>1308</v>
      </c>
      <c r="L1467">
        <v>0.22800000000000001</v>
      </c>
      <c r="M1467" t="b">
        <f t="shared" si="51"/>
        <v>1</v>
      </c>
    </row>
    <row r="1468" spans="2:13" x14ac:dyDescent="0.25">
      <c r="B1468" t="s">
        <v>73</v>
      </c>
      <c r="C1468" s="1" t="s">
        <v>1620</v>
      </c>
      <c r="D1468" t="str">
        <f t="shared" si="52"/>
        <v>RectangularHollowSections14x4x3/16</v>
      </c>
      <c r="E1468" s="36">
        <f t="shared" si="53"/>
        <v>36</v>
      </c>
      <c r="F1468" s="91">
        <v>0.17100000000000001</v>
      </c>
      <c r="G1468">
        <v>3</v>
      </c>
      <c r="H1468" t="s">
        <v>131</v>
      </c>
      <c r="I1468">
        <v>2</v>
      </c>
      <c r="K1468" t="s">
        <v>1358</v>
      </c>
      <c r="L1468">
        <v>0.17100000000000001</v>
      </c>
      <c r="M1468" t="b">
        <f t="shared" si="51"/>
        <v>1</v>
      </c>
    </row>
    <row r="1469" spans="2:13" x14ac:dyDescent="0.25">
      <c r="B1469" t="s">
        <v>73</v>
      </c>
      <c r="C1469" s="90" t="s">
        <v>1621</v>
      </c>
      <c r="D1469" t="str">
        <f t="shared" si="52"/>
        <v>RectangularHollowSections12x10x5/8</v>
      </c>
      <c r="E1469" s="36">
        <f t="shared" si="53"/>
        <v>44.04</v>
      </c>
      <c r="F1469">
        <v>0.59</v>
      </c>
      <c r="G1469">
        <v>3.67</v>
      </c>
      <c r="H1469" t="s">
        <v>131</v>
      </c>
      <c r="I1469">
        <v>2</v>
      </c>
      <c r="M1469" t="b">
        <f t="shared" si="51"/>
        <v>0</v>
      </c>
    </row>
    <row r="1470" spans="2:13" x14ac:dyDescent="0.25">
      <c r="B1470" t="s">
        <v>73</v>
      </c>
      <c r="C1470" s="1" t="s">
        <v>1622</v>
      </c>
      <c r="D1470" t="str">
        <f t="shared" si="52"/>
        <v>RectangularHollowSections12x10x1/2</v>
      </c>
      <c r="E1470" s="36">
        <f t="shared" si="53"/>
        <v>44.04</v>
      </c>
      <c r="F1470" s="91">
        <v>0.44900000000000001</v>
      </c>
      <c r="G1470">
        <v>3.67</v>
      </c>
      <c r="H1470" t="s">
        <v>131</v>
      </c>
      <c r="I1470">
        <v>2</v>
      </c>
      <c r="K1470" t="s">
        <v>1623</v>
      </c>
      <c r="L1470">
        <v>0.44900000000000001</v>
      </c>
      <c r="M1470" t="b">
        <f t="shared" si="51"/>
        <v>1</v>
      </c>
    </row>
    <row r="1471" spans="2:13" x14ac:dyDescent="0.25">
      <c r="B1471" t="s">
        <v>73</v>
      </c>
      <c r="C1471" s="1" t="s">
        <v>1624</v>
      </c>
      <c r="D1471" t="str">
        <f t="shared" si="52"/>
        <v>RectangularHollowSections12x10x3/8</v>
      </c>
      <c r="E1471" s="36">
        <f t="shared" si="53"/>
        <v>44.04</v>
      </c>
      <c r="F1471" s="91">
        <v>0.34</v>
      </c>
      <c r="G1471">
        <v>3.67</v>
      </c>
      <c r="H1471" t="s">
        <v>131</v>
      </c>
      <c r="I1471">
        <v>2</v>
      </c>
      <c r="K1471" t="s">
        <v>1268</v>
      </c>
      <c r="L1471">
        <v>0.34</v>
      </c>
      <c r="M1471" t="b">
        <f t="shared" si="51"/>
        <v>1</v>
      </c>
    </row>
    <row r="1472" spans="2:13" x14ac:dyDescent="0.25">
      <c r="B1472" t="s">
        <v>73</v>
      </c>
      <c r="C1472" s="1" t="s">
        <v>1625</v>
      </c>
      <c r="D1472" t="str">
        <f t="shared" si="52"/>
        <v>RectangularHollowSections12x10x5/16</v>
      </c>
      <c r="E1472" s="36">
        <f t="shared" si="53"/>
        <v>44.04</v>
      </c>
      <c r="F1472" s="91">
        <v>0.28499999999999998</v>
      </c>
      <c r="G1472">
        <v>3.67</v>
      </c>
      <c r="H1472" t="s">
        <v>131</v>
      </c>
      <c r="I1472">
        <v>2</v>
      </c>
      <c r="K1472" t="s">
        <v>1279</v>
      </c>
      <c r="L1472">
        <v>0.28499999999999998</v>
      </c>
      <c r="M1472" t="b">
        <f t="shared" si="51"/>
        <v>1</v>
      </c>
    </row>
    <row r="1473" spans="2:13" x14ac:dyDescent="0.25">
      <c r="B1473" t="s">
        <v>73</v>
      </c>
      <c r="C1473" s="1" t="s">
        <v>1626</v>
      </c>
      <c r="D1473" t="str">
        <f t="shared" si="52"/>
        <v>RectangularHollowSections12x10x1/4</v>
      </c>
      <c r="E1473" s="36">
        <f t="shared" si="53"/>
        <v>44.04</v>
      </c>
      <c r="F1473" s="91">
        <v>0.22900000000000001</v>
      </c>
      <c r="G1473">
        <v>3.67</v>
      </c>
      <c r="H1473" t="s">
        <v>131</v>
      </c>
      <c r="I1473">
        <v>2</v>
      </c>
      <c r="K1473" t="s">
        <v>1308</v>
      </c>
      <c r="L1473">
        <v>0.22900000000000001</v>
      </c>
      <c r="M1473" t="b">
        <f t="shared" si="51"/>
        <v>1</v>
      </c>
    </row>
    <row r="1474" spans="2:13" x14ac:dyDescent="0.25">
      <c r="B1474" t="s">
        <v>73</v>
      </c>
      <c r="C1474" s="1" t="s">
        <v>1627</v>
      </c>
      <c r="D1474" t="str">
        <f t="shared" si="52"/>
        <v>RectangularHollowSections12x8x5/8</v>
      </c>
      <c r="E1474" s="36">
        <f t="shared" si="53"/>
        <v>39.96</v>
      </c>
      <c r="F1474" s="91">
        <v>0.55300000000000005</v>
      </c>
      <c r="G1474">
        <v>3.33</v>
      </c>
      <c r="H1474" t="s">
        <v>131</v>
      </c>
      <c r="I1474">
        <v>2</v>
      </c>
      <c r="K1474" t="s">
        <v>1628</v>
      </c>
      <c r="L1474">
        <v>0.55300000000000005</v>
      </c>
      <c r="M1474" t="b">
        <f t="shared" si="51"/>
        <v>1</v>
      </c>
    </row>
    <row r="1475" spans="2:13" x14ac:dyDescent="0.25">
      <c r="B1475" t="s">
        <v>73</v>
      </c>
      <c r="C1475" s="1" t="s">
        <v>1629</v>
      </c>
      <c r="D1475" t="str">
        <f t="shared" si="52"/>
        <v>RectangularHollowSections12x8x1/2</v>
      </c>
      <c r="E1475" s="36">
        <f t="shared" si="53"/>
        <v>39.96</v>
      </c>
      <c r="F1475" s="91">
        <v>0.44700000000000001</v>
      </c>
      <c r="G1475">
        <v>3.33</v>
      </c>
      <c r="H1475" t="s">
        <v>131</v>
      </c>
      <c r="I1475">
        <v>2</v>
      </c>
      <c r="K1475" t="s">
        <v>1244</v>
      </c>
      <c r="L1475">
        <v>0.44700000000000001</v>
      </c>
      <c r="M1475" t="b">
        <f t="shared" si="51"/>
        <v>1</v>
      </c>
    </row>
    <row r="1476" spans="2:13" x14ac:dyDescent="0.25">
      <c r="B1476" t="s">
        <v>73</v>
      </c>
      <c r="C1476" s="1" t="s">
        <v>1630</v>
      </c>
      <c r="D1476" t="str">
        <f t="shared" si="52"/>
        <v>RectangularHollowSections12x8x3/8</v>
      </c>
      <c r="E1476" s="36">
        <f t="shared" si="53"/>
        <v>39.96</v>
      </c>
      <c r="F1476" s="91">
        <v>0.33900000000000002</v>
      </c>
      <c r="G1476">
        <v>3.33</v>
      </c>
      <c r="H1476" t="s">
        <v>131</v>
      </c>
      <c r="I1476">
        <v>2</v>
      </c>
      <c r="K1476" t="s">
        <v>1268</v>
      </c>
      <c r="L1476">
        <v>0.33900000000000002</v>
      </c>
      <c r="M1476" t="b">
        <f t="shared" si="51"/>
        <v>1</v>
      </c>
    </row>
    <row r="1477" spans="2:13" x14ac:dyDescent="0.25">
      <c r="B1477" t="s">
        <v>73</v>
      </c>
      <c r="C1477" s="1" t="s">
        <v>1631</v>
      </c>
      <c r="D1477" t="str">
        <f t="shared" si="52"/>
        <v>RectangularHollowSections12x8x5/16</v>
      </c>
      <c r="E1477" s="36">
        <f t="shared" si="53"/>
        <v>39.96</v>
      </c>
      <c r="F1477" s="91">
        <v>0.28399999999999997</v>
      </c>
      <c r="G1477">
        <v>3.33</v>
      </c>
      <c r="H1477" t="s">
        <v>131</v>
      </c>
      <c r="I1477">
        <v>2</v>
      </c>
      <c r="K1477" t="s">
        <v>1279</v>
      </c>
      <c r="L1477">
        <v>0.28399999999999997</v>
      </c>
      <c r="M1477" t="b">
        <f t="shared" si="51"/>
        <v>1</v>
      </c>
    </row>
    <row r="1478" spans="2:13" x14ac:dyDescent="0.25">
      <c r="B1478" t="s">
        <v>73</v>
      </c>
      <c r="C1478" s="1" t="s">
        <v>1632</v>
      </c>
      <c r="D1478" t="str">
        <f t="shared" si="52"/>
        <v>RectangularHollowSections12x8x1/4</v>
      </c>
      <c r="E1478" s="36">
        <f t="shared" si="53"/>
        <v>39.96</v>
      </c>
      <c r="F1478" s="91">
        <v>0.22900000000000001</v>
      </c>
      <c r="G1478">
        <v>3.33</v>
      </c>
      <c r="H1478" t="s">
        <v>131</v>
      </c>
      <c r="I1478">
        <v>2</v>
      </c>
      <c r="K1478" t="s">
        <v>1308</v>
      </c>
      <c r="L1478">
        <v>0.22900000000000001</v>
      </c>
      <c r="M1478" t="b">
        <f t="shared" si="51"/>
        <v>1</v>
      </c>
    </row>
    <row r="1479" spans="2:13" x14ac:dyDescent="0.25">
      <c r="B1479" t="s">
        <v>73</v>
      </c>
      <c r="C1479" s="1" t="s">
        <v>1633</v>
      </c>
      <c r="D1479" t="str">
        <f t="shared" si="52"/>
        <v>RectangularHollowSections12x8x3/16</v>
      </c>
      <c r="E1479" s="36">
        <f t="shared" si="53"/>
        <v>39.96</v>
      </c>
      <c r="F1479" s="91">
        <v>0.17199999999999999</v>
      </c>
      <c r="G1479">
        <v>3.33</v>
      </c>
      <c r="H1479" t="s">
        <v>131</v>
      </c>
      <c r="I1479">
        <v>2</v>
      </c>
      <c r="K1479" t="s">
        <v>1358</v>
      </c>
      <c r="L1479">
        <v>0.17199999999999999</v>
      </c>
      <c r="M1479" t="b">
        <f t="shared" si="51"/>
        <v>1</v>
      </c>
    </row>
    <row r="1480" spans="2:13" x14ac:dyDescent="0.25">
      <c r="B1480" t="s">
        <v>73</v>
      </c>
      <c r="C1480" s="1" t="s">
        <v>1634</v>
      </c>
      <c r="D1480" t="str">
        <f t="shared" si="52"/>
        <v>RectangularHollowSections12x6x5/8</v>
      </c>
      <c r="E1480" s="36">
        <f t="shared" si="53"/>
        <v>36</v>
      </c>
      <c r="F1480" s="91">
        <v>0.55000000000000004</v>
      </c>
      <c r="G1480">
        <v>3</v>
      </c>
      <c r="H1480" t="s">
        <v>131</v>
      </c>
      <c r="I1480">
        <v>2</v>
      </c>
      <c r="K1480" t="s">
        <v>1635</v>
      </c>
      <c r="L1480">
        <v>0.55000000000000004</v>
      </c>
      <c r="M1480" t="b">
        <f t="shared" si="51"/>
        <v>1</v>
      </c>
    </row>
    <row r="1481" spans="2:13" x14ac:dyDescent="0.25">
      <c r="B1481" t="s">
        <v>73</v>
      </c>
      <c r="C1481" s="1" t="s">
        <v>1636</v>
      </c>
      <c r="D1481" t="str">
        <f t="shared" si="52"/>
        <v>RectangularHollowSections12x6x1/2</v>
      </c>
      <c r="E1481" s="36">
        <f t="shared" si="53"/>
        <v>36</v>
      </c>
      <c r="F1481" s="91">
        <v>0.44500000000000001</v>
      </c>
      <c r="G1481">
        <v>3</v>
      </c>
      <c r="H1481" t="s">
        <v>131</v>
      </c>
      <c r="I1481">
        <v>2</v>
      </c>
      <c r="K1481" t="s">
        <v>1244</v>
      </c>
      <c r="L1481">
        <v>0.44500000000000001</v>
      </c>
      <c r="M1481" t="b">
        <f t="shared" si="51"/>
        <v>1</v>
      </c>
    </row>
    <row r="1482" spans="2:13" x14ac:dyDescent="0.25">
      <c r="B1482" t="s">
        <v>73</v>
      </c>
      <c r="C1482" s="1" t="s">
        <v>1637</v>
      </c>
      <c r="D1482" t="str">
        <f t="shared" si="52"/>
        <v>RectangularHollowSections12x6x3/8</v>
      </c>
      <c r="E1482" s="36">
        <f t="shared" si="53"/>
        <v>36</v>
      </c>
      <c r="F1482" s="91">
        <v>0.33800000000000002</v>
      </c>
      <c r="G1482">
        <v>3</v>
      </c>
      <c r="H1482" t="s">
        <v>131</v>
      </c>
      <c r="I1482">
        <v>2</v>
      </c>
      <c r="K1482" t="s">
        <v>1268</v>
      </c>
      <c r="L1482">
        <v>0.33800000000000002</v>
      </c>
      <c r="M1482" t="b">
        <f t="shared" ref="M1482:M1545" si="54">EXACT(F1482,L1482)</f>
        <v>1</v>
      </c>
    </row>
    <row r="1483" spans="2:13" x14ac:dyDescent="0.25">
      <c r="B1483" t="s">
        <v>73</v>
      </c>
      <c r="C1483" s="1" t="s">
        <v>1638</v>
      </c>
      <c r="D1483" t="str">
        <f t="shared" si="52"/>
        <v>RectangularHollowSections12x6x5/16</v>
      </c>
      <c r="E1483" s="36">
        <f t="shared" si="53"/>
        <v>36</v>
      </c>
      <c r="F1483" s="91">
        <v>0.28299999999999997</v>
      </c>
      <c r="G1483">
        <v>3</v>
      </c>
      <c r="H1483" t="s">
        <v>131</v>
      </c>
      <c r="I1483">
        <v>2</v>
      </c>
      <c r="K1483" t="s">
        <v>1279</v>
      </c>
      <c r="L1483">
        <v>0.28299999999999997</v>
      </c>
      <c r="M1483" t="b">
        <f t="shared" si="54"/>
        <v>1</v>
      </c>
    </row>
    <row r="1484" spans="2:13" x14ac:dyDescent="0.25">
      <c r="B1484" t="s">
        <v>73</v>
      </c>
      <c r="C1484" s="1" t="s">
        <v>1639</v>
      </c>
      <c r="D1484" t="str">
        <f t="shared" si="52"/>
        <v>RectangularHollowSections12x6x1/4</v>
      </c>
      <c r="E1484" s="36">
        <f t="shared" si="53"/>
        <v>36</v>
      </c>
      <c r="F1484" s="91">
        <v>0.22800000000000001</v>
      </c>
      <c r="G1484">
        <v>3</v>
      </c>
      <c r="H1484" t="s">
        <v>131</v>
      </c>
      <c r="I1484">
        <v>2</v>
      </c>
      <c r="K1484" t="s">
        <v>1308</v>
      </c>
      <c r="L1484">
        <v>0.22800000000000001</v>
      </c>
      <c r="M1484" t="b">
        <f t="shared" si="54"/>
        <v>1</v>
      </c>
    </row>
    <row r="1485" spans="2:13" x14ac:dyDescent="0.25">
      <c r="B1485" t="s">
        <v>73</v>
      </c>
      <c r="C1485" s="1" t="s">
        <v>1640</v>
      </c>
      <c r="D1485" t="str">
        <f t="shared" si="52"/>
        <v>RectangularHollowSections12x6x3/16</v>
      </c>
      <c r="E1485" s="36">
        <f t="shared" si="53"/>
        <v>36</v>
      </c>
      <c r="F1485" s="91">
        <v>0.17100000000000001</v>
      </c>
      <c r="G1485">
        <v>3</v>
      </c>
      <c r="H1485" t="s">
        <v>131</v>
      </c>
      <c r="I1485">
        <v>2</v>
      </c>
      <c r="K1485" t="s">
        <v>1358</v>
      </c>
      <c r="L1485">
        <v>0.17100000000000001</v>
      </c>
      <c r="M1485" t="b">
        <f t="shared" si="54"/>
        <v>1</v>
      </c>
    </row>
    <row r="1486" spans="2:13" x14ac:dyDescent="0.25">
      <c r="B1486" t="s">
        <v>73</v>
      </c>
      <c r="C1486" s="1" t="s">
        <v>1641</v>
      </c>
      <c r="D1486" t="str">
        <f t="shared" si="52"/>
        <v>RectangularHollowSections12x4x5/8</v>
      </c>
      <c r="E1486" s="36">
        <f t="shared" si="53"/>
        <v>31.92</v>
      </c>
      <c r="F1486" s="91">
        <v>0.54600000000000004</v>
      </c>
      <c r="G1486">
        <v>2.66</v>
      </c>
      <c r="H1486" t="s">
        <v>131</v>
      </c>
      <c r="I1486">
        <v>2</v>
      </c>
      <c r="K1486" t="s">
        <v>1642</v>
      </c>
      <c r="L1486">
        <v>0.54600000000000004</v>
      </c>
      <c r="M1486" t="b">
        <f t="shared" si="54"/>
        <v>1</v>
      </c>
    </row>
    <row r="1487" spans="2:13" x14ac:dyDescent="0.25">
      <c r="B1487" t="s">
        <v>73</v>
      </c>
      <c r="C1487" s="1" t="s">
        <v>1643</v>
      </c>
      <c r="D1487" t="str">
        <f t="shared" si="52"/>
        <v>RectangularHollowSections12x4x1/2</v>
      </c>
      <c r="E1487" s="36">
        <f t="shared" si="53"/>
        <v>31.92</v>
      </c>
      <c r="F1487" s="91">
        <v>0.443</v>
      </c>
      <c r="G1487">
        <v>2.66</v>
      </c>
      <c r="H1487" t="s">
        <v>131</v>
      </c>
      <c r="I1487">
        <v>2</v>
      </c>
      <c r="K1487" t="s">
        <v>1244</v>
      </c>
      <c r="L1487">
        <v>0.443</v>
      </c>
      <c r="M1487" t="b">
        <f t="shared" si="54"/>
        <v>1</v>
      </c>
    </row>
    <row r="1488" spans="2:13" x14ac:dyDescent="0.25">
      <c r="B1488" t="s">
        <v>73</v>
      </c>
      <c r="C1488" s="1" t="s">
        <v>1644</v>
      </c>
      <c r="D1488" t="str">
        <f t="shared" si="52"/>
        <v>RectangularHollowSections12x4x3/8</v>
      </c>
      <c r="E1488" s="36">
        <f t="shared" si="53"/>
        <v>31.92</v>
      </c>
      <c r="F1488" s="91">
        <v>0.33700000000000002</v>
      </c>
      <c r="G1488">
        <v>2.66</v>
      </c>
      <c r="H1488" t="s">
        <v>131</v>
      </c>
      <c r="I1488">
        <v>2</v>
      </c>
      <c r="K1488" t="s">
        <v>1268</v>
      </c>
      <c r="L1488">
        <v>0.33700000000000002</v>
      </c>
      <c r="M1488" t="b">
        <f t="shared" si="54"/>
        <v>1</v>
      </c>
    </row>
    <row r="1489" spans="2:13" x14ac:dyDescent="0.25">
      <c r="B1489" t="s">
        <v>73</v>
      </c>
      <c r="C1489" s="1" t="s">
        <v>1645</v>
      </c>
      <c r="D1489" t="str">
        <f t="shared" si="52"/>
        <v>RectangularHollowSections12x4x5/16</v>
      </c>
      <c r="E1489" s="36">
        <f t="shared" si="53"/>
        <v>31.92</v>
      </c>
      <c r="F1489" s="91">
        <v>0.28199999999999997</v>
      </c>
      <c r="G1489">
        <v>2.66</v>
      </c>
      <c r="H1489" t="s">
        <v>131</v>
      </c>
      <c r="I1489">
        <v>2</v>
      </c>
      <c r="K1489" t="s">
        <v>1279</v>
      </c>
      <c r="L1489">
        <v>0.28199999999999997</v>
      </c>
      <c r="M1489" t="b">
        <f t="shared" si="54"/>
        <v>1</v>
      </c>
    </row>
    <row r="1490" spans="2:13" x14ac:dyDescent="0.25">
      <c r="B1490" t="s">
        <v>73</v>
      </c>
      <c r="C1490" s="1" t="s">
        <v>1646</v>
      </c>
      <c r="D1490" t="str">
        <f t="shared" si="52"/>
        <v>RectangularHollowSections12x4x1/4</v>
      </c>
      <c r="E1490" s="36">
        <f t="shared" si="53"/>
        <v>31.92</v>
      </c>
      <c r="F1490" s="91">
        <v>0.22800000000000001</v>
      </c>
      <c r="G1490">
        <v>2.66</v>
      </c>
      <c r="H1490" t="s">
        <v>131</v>
      </c>
      <c r="I1490">
        <v>2</v>
      </c>
      <c r="K1490" t="s">
        <v>1308</v>
      </c>
      <c r="L1490">
        <v>0.22800000000000001</v>
      </c>
      <c r="M1490" t="b">
        <f t="shared" si="54"/>
        <v>1</v>
      </c>
    </row>
    <row r="1491" spans="2:13" x14ac:dyDescent="0.25">
      <c r="B1491" t="s">
        <v>73</v>
      </c>
      <c r="C1491" s="1" t="s">
        <v>1647</v>
      </c>
      <c r="D1491" t="str">
        <f t="shared" si="52"/>
        <v>RectangularHollowSections12x4x3/16</v>
      </c>
      <c r="E1491" s="36">
        <f t="shared" si="53"/>
        <v>31.92</v>
      </c>
      <c r="F1491" s="91">
        <v>0.17100000000000001</v>
      </c>
      <c r="G1491">
        <v>2.66</v>
      </c>
      <c r="H1491" t="s">
        <v>131</v>
      </c>
      <c r="I1491">
        <v>2</v>
      </c>
      <c r="K1491" t="s">
        <v>1358</v>
      </c>
      <c r="L1491">
        <v>0.17100000000000001</v>
      </c>
      <c r="M1491" t="b">
        <f t="shared" si="54"/>
        <v>1</v>
      </c>
    </row>
    <row r="1492" spans="2:13" x14ac:dyDescent="0.25">
      <c r="B1492" t="s">
        <v>73</v>
      </c>
      <c r="C1492" s="1" t="s">
        <v>1648</v>
      </c>
      <c r="D1492" t="str">
        <f t="shared" si="52"/>
        <v>RectangularHollowSections12x31/2x3/8</v>
      </c>
      <c r="E1492" s="36">
        <f t="shared" si="53"/>
        <v>29.759999999999998</v>
      </c>
      <c r="F1492" s="91">
        <v>0.33600000000000002</v>
      </c>
      <c r="G1492">
        <v>2.48</v>
      </c>
      <c r="H1492" t="s">
        <v>131</v>
      </c>
      <c r="I1492">
        <v>2</v>
      </c>
      <c r="K1492" t="s">
        <v>1649</v>
      </c>
      <c r="L1492">
        <v>0.33600000000000002</v>
      </c>
      <c r="M1492" t="b">
        <f t="shared" si="54"/>
        <v>1</v>
      </c>
    </row>
    <row r="1493" spans="2:13" x14ac:dyDescent="0.25">
      <c r="B1493" t="s">
        <v>73</v>
      </c>
      <c r="C1493" s="1" t="s">
        <v>1650</v>
      </c>
      <c r="D1493" t="str">
        <f t="shared" si="52"/>
        <v>RectangularHollowSections12x31/2x5/16</v>
      </c>
      <c r="E1493" s="36">
        <f t="shared" si="53"/>
        <v>30</v>
      </c>
      <c r="F1493" s="91">
        <v>0.28199999999999997</v>
      </c>
      <c r="G1493">
        <v>2.5</v>
      </c>
      <c r="H1493" t="s">
        <v>131</v>
      </c>
      <c r="I1493">
        <v>2</v>
      </c>
      <c r="K1493" t="s">
        <v>1279</v>
      </c>
      <c r="L1493">
        <v>0.28199999999999997</v>
      </c>
      <c r="M1493" t="b">
        <f t="shared" si="54"/>
        <v>1</v>
      </c>
    </row>
    <row r="1494" spans="2:13" x14ac:dyDescent="0.25">
      <c r="B1494" t="s">
        <v>73</v>
      </c>
      <c r="C1494" s="1" t="s">
        <v>1651</v>
      </c>
      <c r="D1494" t="str">
        <f t="shared" si="52"/>
        <v>RectangularHollowSections12x3x5/16</v>
      </c>
      <c r="E1494" s="36">
        <f t="shared" si="53"/>
        <v>29.04</v>
      </c>
      <c r="F1494" s="91">
        <v>0.28199999999999997</v>
      </c>
      <c r="G1494">
        <v>2.42</v>
      </c>
      <c r="H1494" t="s">
        <v>131</v>
      </c>
      <c r="I1494">
        <v>2</v>
      </c>
      <c r="K1494" t="s">
        <v>1652</v>
      </c>
      <c r="L1494">
        <v>0.28199999999999997</v>
      </c>
      <c r="M1494" t="b">
        <f t="shared" si="54"/>
        <v>1</v>
      </c>
    </row>
    <row r="1495" spans="2:13" x14ac:dyDescent="0.25">
      <c r="B1495" t="s">
        <v>73</v>
      </c>
      <c r="C1495" s="1" t="s">
        <v>1653</v>
      </c>
      <c r="D1495" t="str">
        <f t="shared" si="52"/>
        <v>RectangularHollowSections12x3x1/4</v>
      </c>
      <c r="E1495" s="36">
        <f t="shared" si="53"/>
        <v>29.160000000000004</v>
      </c>
      <c r="F1495" s="91">
        <v>0.22700000000000001</v>
      </c>
      <c r="G1495">
        <v>2.4300000000000002</v>
      </c>
      <c r="H1495" t="s">
        <v>131</v>
      </c>
      <c r="I1495">
        <v>2</v>
      </c>
      <c r="K1495" t="s">
        <v>1308</v>
      </c>
      <c r="L1495">
        <v>0.22700000000000001</v>
      </c>
      <c r="M1495" t="b">
        <f t="shared" si="54"/>
        <v>1</v>
      </c>
    </row>
    <row r="1496" spans="2:13" x14ac:dyDescent="0.25">
      <c r="B1496" t="s">
        <v>73</v>
      </c>
      <c r="C1496" s="1" t="s">
        <v>1654</v>
      </c>
      <c r="D1496" t="str">
        <f t="shared" si="52"/>
        <v>RectangularHollowSections12x3x3/16</v>
      </c>
      <c r="E1496" s="36">
        <f t="shared" si="53"/>
        <v>29.400000000000002</v>
      </c>
      <c r="F1496" s="91">
        <v>0.17100000000000001</v>
      </c>
      <c r="G1496">
        <v>2.4500000000000002</v>
      </c>
      <c r="H1496" t="s">
        <v>131</v>
      </c>
      <c r="I1496">
        <v>2</v>
      </c>
      <c r="K1496" t="s">
        <v>1358</v>
      </c>
      <c r="L1496">
        <v>0.17100000000000001</v>
      </c>
      <c r="M1496" t="b">
        <f t="shared" si="54"/>
        <v>1</v>
      </c>
    </row>
    <row r="1497" spans="2:13" x14ac:dyDescent="0.25">
      <c r="B1497" t="s">
        <v>73</v>
      </c>
      <c r="C1497" s="1" t="s">
        <v>1655</v>
      </c>
      <c r="D1497" t="str">
        <f t="shared" si="52"/>
        <v>RectangularHollowSections12x2x1/4</v>
      </c>
      <c r="E1497" s="36">
        <f t="shared" si="53"/>
        <v>27.240000000000002</v>
      </c>
      <c r="F1497" s="91">
        <v>0.22700000000000001</v>
      </c>
      <c r="G1497">
        <v>2.27</v>
      </c>
      <c r="H1497" t="s">
        <v>131</v>
      </c>
      <c r="I1497">
        <v>2</v>
      </c>
      <c r="K1497" t="s">
        <v>1656</v>
      </c>
      <c r="L1497">
        <v>0.22700000000000001</v>
      </c>
      <c r="M1497" t="b">
        <f t="shared" si="54"/>
        <v>1</v>
      </c>
    </row>
    <row r="1498" spans="2:13" x14ac:dyDescent="0.25">
      <c r="B1498" t="s">
        <v>73</v>
      </c>
      <c r="C1498" s="1" t="s">
        <v>1657</v>
      </c>
      <c r="D1498" t="str">
        <f t="shared" si="52"/>
        <v>RectangularHollowSections12x2x3/16</v>
      </c>
      <c r="E1498" s="36">
        <f t="shared" si="53"/>
        <v>27.36</v>
      </c>
      <c r="F1498" s="91">
        <v>0.17100000000000001</v>
      </c>
      <c r="G1498">
        <v>2.2799999999999998</v>
      </c>
      <c r="H1498" t="s">
        <v>131</v>
      </c>
      <c r="I1498">
        <v>2</v>
      </c>
      <c r="K1498" t="s">
        <v>1358</v>
      </c>
      <c r="L1498">
        <v>0.17100000000000001</v>
      </c>
      <c r="M1498" t="b">
        <f t="shared" si="54"/>
        <v>1</v>
      </c>
    </row>
    <row r="1499" spans="2:13" x14ac:dyDescent="0.25">
      <c r="B1499" t="s">
        <v>73</v>
      </c>
      <c r="C1499" s="90" t="s">
        <v>1658</v>
      </c>
      <c r="D1499" t="str">
        <f t="shared" si="52"/>
        <v>RectangularHollowSections10x8x5/8</v>
      </c>
      <c r="E1499" s="36">
        <f t="shared" si="53"/>
        <v>36</v>
      </c>
      <c r="F1499">
        <v>0.57999999999999996</v>
      </c>
      <c r="G1499">
        <v>3</v>
      </c>
      <c r="H1499" t="s">
        <v>131</v>
      </c>
      <c r="I1499">
        <v>2</v>
      </c>
      <c r="M1499" t="b">
        <f t="shared" si="54"/>
        <v>0</v>
      </c>
    </row>
    <row r="1500" spans="2:13" x14ac:dyDescent="0.25">
      <c r="B1500" t="s">
        <v>73</v>
      </c>
      <c r="C1500" s="1" t="s">
        <v>1659</v>
      </c>
      <c r="D1500" t="str">
        <f t="shared" si="52"/>
        <v>RectangularHollowSections10x8x1/2</v>
      </c>
      <c r="E1500" s="36">
        <f t="shared" si="53"/>
        <v>36</v>
      </c>
      <c r="F1500" s="91">
        <v>0.44500000000000001</v>
      </c>
      <c r="G1500">
        <v>3</v>
      </c>
      <c r="H1500" t="s">
        <v>131</v>
      </c>
      <c r="I1500">
        <v>2</v>
      </c>
      <c r="K1500" t="s">
        <v>1660</v>
      </c>
      <c r="L1500">
        <v>0.44500000000000001</v>
      </c>
      <c r="M1500" t="b">
        <f t="shared" si="54"/>
        <v>1</v>
      </c>
    </row>
    <row r="1501" spans="2:13" x14ac:dyDescent="0.25">
      <c r="B1501" t="s">
        <v>73</v>
      </c>
      <c r="C1501" s="1" t="s">
        <v>1661</v>
      </c>
      <c r="D1501" t="str">
        <f t="shared" si="52"/>
        <v>RectangularHollowSections10x8x3/8</v>
      </c>
      <c r="E1501" s="36">
        <f t="shared" si="53"/>
        <v>36</v>
      </c>
      <c r="F1501" s="91">
        <v>0.33800000000000002</v>
      </c>
      <c r="G1501">
        <v>3</v>
      </c>
      <c r="H1501" t="s">
        <v>131</v>
      </c>
      <c r="I1501">
        <v>2</v>
      </c>
      <c r="K1501" t="s">
        <v>1268</v>
      </c>
      <c r="L1501">
        <v>0.33800000000000002</v>
      </c>
      <c r="M1501" t="b">
        <f t="shared" si="54"/>
        <v>1</v>
      </c>
    </row>
    <row r="1502" spans="2:13" x14ac:dyDescent="0.25">
      <c r="B1502" t="s">
        <v>73</v>
      </c>
      <c r="C1502" s="1" t="s">
        <v>1662</v>
      </c>
      <c r="D1502" t="str">
        <f t="shared" si="52"/>
        <v>RectangularHollowSections10x8x5/16</v>
      </c>
      <c r="E1502" s="36">
        <f t="shared" si="53"/>
        <v>36</v>
      </c>
      <c r="F1502" s="91">
        <v>0.28299999999999997</v>
      </c>
      <c r="G1502">
        <v>3</v>
      </c>
      <c r="H1502" t="s">
        <v>131</v>
      </c>
      <c r="I1502">
        <v>2</v>
      </c>
      <c r="K1502" t="s">
        <v>1279</v>
      </c>
      <c r="L1502">
        <v>0.28299999999999997</v>
      </c>
      <c r="M1502" t="b">
        <f t="shared" si="54"/>
        <v>1</v>
      </c>
    </row>
    <row r="1503" spans="2:13" x14ac:dyDescent="0.25">
      <c r="B1503" t="s">
        <v>73</v>
      </c>
      <c r="C1503" s="1" t="s">
        <v>1663</v>
      </c>
      <c r="D1503" t="str">
        <f t="shared" si="52"/>
        <v>RectangularHollowSections10x8x1/4</v>
      </c>
      <c r="E1503" s="36">
        <f t="shared" si="53"/>
        <v>36</v>
      </c>
      <c r="F1503" s="91">
        <v>0.22800000000000001</v>
      </c>
      <c r="G1503">
        <v>3</v>
      </c>
      <c r="H1503" t="s">
        <v>131</v>
      </c>
      <c r="I1503">
        <v>2</v>
      </c>
      <c r="K1503" t="s">
        <v>1308</v>
      </c>
      <c r="L1503">
        <v>0.22800000000000001</v>
      </c>
      <c r="M1503" t="b">
        <f t="shared" si="54"/>
        <v>1</v>
      </c>
    </row>
    <row r="1504" spans="2:13" x14ac:dyDescent="0.25">
      <c r="B1504" t="s">
        <v>73</v>
      </c>
      <c r="C1504" s="1" t="s">
        <v>1664</v>
      </c>
      <c r="D1504" t="str">
        <f t="shared" si="52"/>
        <v>RectangularHollowSections10x8x3/16</v>
      </c>
      <c r="E1504" s="36">
        <f t="shared" si="53"/>
        <v>36</v>
      </c>
      <c r="F1504" s="91">
        <v>0.17100000000000001</v>
      </c>
      <c r="G1504">
        <v>3</v>
      </c>
      <c r="H1504" t="s">
        <v>131</v>
      </c>
      <c r="I1504">
        <v>2</v>
      </c>
      <c r="K1504" t="s">
        <v>1358</v>
      </c>
      <c r="L1504">
        <v>0.17100000000000001</v>
      </c>
      <c r="M1504" t="b">
        <f t="shared" si="54"/>
        <v>1</v>
      </c>
    </row>
    <row r="1505" spans="2:13" x14ac:dyDescent="0.25">
      <c r="B1505" t="s">
        <v>73</v>
      </c>
      <c r="C1505" s="1" t="s">
        <v>1665</v>
      </c>
      <c r="D1505" t="str">
        <f t="shared" si="52"/>
        <v>RectangularHollowSections10x6x5/8</v>
      </c>
      <c r="E1505" s="36">
        <f t="shared" si="53"/>
        <v>31.92</v>
      </c>
      <c r="F1505" s="91">
        <v>0.54600000000000004</v>
      </c>
      <c r="G1505">
        <v>2.66</v>
      </c>
      <c r="H1505" t="s">
        <v>131</v>
      </c>
      <c r="I1505">
        <v>2</v>
      </c>
      <c r="K1505" t="s">
        <v>1666</v>
      </c>
      <c r="L1505">
        <v>0.54600000000000004</v>
      </c>
      <c r="M1505" t="b">
        <f t="shared" si="54"/>
        <v>1</v>
      </c>
    </row>
    <row r="1506" spans="2:13" x14ac:dyDescent="0.25">
      <c r="B1506" t="s">
        <v>73</v>
      </c>
      <c r="C1506" s="1" t="s">
        <v>1667</v>
      </c>
      <c r="D1506" t="str">
        <f t="shared" si="52"/>
        <v>RectangularHollowSections10x6x1/2</v>
      </c>
      <c r="E1506" s="36">
        <f t="shared" si="53"/>
        <v>31.92</v>
      </c>
      <c r="F1506" s="91">
        <v>0.443</v>
      </c>
      <c r="G1506">
        <v>2.66</v>
      </c>
      <c r="H1506" t="s">
        <v>131</v>
      </c>
      <c r="I1506">
        <v>2</v>
      </c>
      <c r="K1506" t="s">
        <v>1244</v>
      </c>
      <c r="L1506">
        <v>0.443</v>
      </c>
      <c r="M1506" t="b">
        <f t="shared" si="54"/>
        <v>1</v>
      </c>
    </row>
    <row r="1507" spans="2:13" x14ac:dyDescent="0.25">
      <c r="B1507" t="s">
        <v>73</v>
      </c>
      <c r="C1507" s="1" t="s">
        <v>1668</v>
      </c>
      <c r="D1507" t="str">
        <f t="shared" si="52"/>
        <v>RectangularHollowSections10x6x3/8</v>
      </c>
      <c r="E1507" s="36">
        <f t="shared" si="53"/>
        <v>31.92</v>
      </c>
      <c r="F1507" s="91">
        <v>0.33700000000000002</v>
      </c>
      <c r="G1507">
        <v>2.66</v>
      </c>
      <c r="H1507" t="s">
        <v>131</v>
      </c>
      <c r="I1507">
        <v>2</v>
      </c>
      <c r="K1507" t="s">
        <v>1268</v>
      </c>
      <c r="L1507">
        <v>0.33700000000000002</v>
      </c>
      <c r="M1507" t="b">
        <f t="shared" si="54"/>
        <v>1</v>
      </c>
    </row>
    <row r="1508" spans="2:13" x14ac:dyDescent="0.25">
      <c r="B1508" t="s">
        <v>73</v>
      </c>
      <c r="C1508" s="1" t="s">
        <v>1669</v>
      </c>
      <c r="D1508" t="str">
        <f t="shared" si="52"/>
        <v>RectangularHollowSections10x6x5/16</v>
      </c>
      <c r="E1508" s="36">
        <f t="shared" si="53"/>
        <v>31.92</v>
      </c>
      <c r="F1508" s="91">
        <v>0.28199999999999997</v>
      </c>
      <c r="G1508">
        <v>2.66</v>
      </c>
      <c r="H1508" t="s">
        <v>131</v>
      </c>
      <c r="I1508">
        <v>2</v>
      </c>
      <c r="K1508" t="s">
        <v>1279</v>
      </c>
      <c r="L1508">
        <v>0.28199999999999997</v>
      </c>
      <c r="M1508" t="b">
        <f t="shared" si="54"/>
        <v>1</v>
      </c>
    </row>
    <row r="1509" spans="2:13" x14ac:dyDescent="0.25">
      <c r="B1509" t="s">
        <v>73</v>
      </c>
      <c r="C1509" s="1" t="s">
        <v>1670</v>
      </c>
      <c r="D1509" t="str">
        <f t="shared" si="52"/>
        <v>RectangularHollowSections10x6x1/4</v>
      </c>
      <c r="E1509" s="36">
        <f t="shared" si="53"/>
        <v>31.92</v>
      </c>
      <c r="F1509" s="91">
        <v>0.22800000000000001</v>
      </c>
      <c r="G1509">
        <v>2.66</v>
      </c>
      <c r="H1509" t="s">
        <v>131</v>
      </c>
      <c r="I1509">
        <v>2</v>
      </c>
      <c r="K1509" t="s">
        <v>1308</v>
      </c>
      <c r="L1509">
        <v>0.22800000000000001</v>
      </c>
      <c r="M1509" t="b">
        <f t="shared" si="54"/>
        <v>1</v>
      </c>
    </row>
    <row r="1510" spans="2:13" x14ac:dyDescent="0.25">
      <c r="B1510" t="s">
        <v>73</v>
      </c>
      <c r="C1510" s="1" t="s">
        <v>1671</v>
      </c>
      <c r="D1510" t="str">
        <f t="shared" si="52"/>
        <v>RectangularHollowSections10x6x3/16</v>
      </c>
      <c r="E1510" s="36">
        <f t="shared" si="53"/>
        <v>31.92</v>
      </c>
      <c r="F1510" s="91">
        <v>0.17100000000000001</v>
      </c>
      <c r="G1510">
        <v>2.66</v>
      </c>
      <c r="H1510" t="s">
        <v>131</v>
      </c>
      <c r="I1510">
        <v>2</v>
      </c>
      <c r="K1510" t="s">
        <v>1358</v>
      </c>
      <c r="L1510">
        <v>0.17100000000000001</v>
      </c>
      <c r="M1510" t="b">
        <f t="shared" si="54"/>
        <v>1</v>
      </c>
    </row>
    <row r="1511" spans="2:13" x14ac:dyDescent="0.25">
      <c r="B1511" t="s">
        <v>73</v>
      </c>
      <c r="C1511" s="1" t="s">
        <v>1672</v>
      </c>
      <c r="D1511" t="str">
        <f t="shared" si="52"/>
        <v>RectangularHollowSections10x5x3/8</v>
      </c>
      <c r="E1511" s="36">
        <f t="shared" si="53"/>
        <v>28.799999999999997</v>
      </c>
      <c r="F1511" s="91">
        <v>0.33600000000000002</v>
      </c>
      <c r="G1511">
        <v>2.4</v>
      </c>
      <c r="H1511" t="s">
        <v>131</v>
      </c>
      <c r="I1511">
        <v>2</v>
      </c>
      <c r="K1511" t="s">
        <v>1673</v>
      </c>
      <c r="L1511">
        <v>0.33600000000000002</v>
      </c>
      <c r="M1511" t="b">
        <f t="shared" si="54"/>
        <v>1</v>
      </c>
    </row>
    <row r="1512" spans="2:13" x14ac:dyDescent="0.25">
      <c r="B1512" t="s">
        <v>73</v>
      </c>
      <c r="C1512" s="1" t="s">
        <v>1674</v>
      </c>
      <c r="D1512" t="str">
        <f t="shared" si="52"/>
        <v>RectangularHollowSections10x5x5/16</v>
      </c>
      <c r="E1512" s="36">
        <f t="shared" si="53"/>
        <v>29.04</v>
      </c>
      <c r="F1512" s="91">
        <v>0.28199999999999997</v>
      </c>
      <c r="G1512">
        <v>2.42</v>
      </c>
      <c r="H1512" t="s">
        <v>131</v>
      </c>
      <c r="I1512">
        <v>2</v>
      </c>
      <c r="K1512" t="s">
        <v>1279</v>
      </c>
      <c r="L1512">
        <v>0.28199999999999997</v>
      </c>
      <c r="M1512" t="b">
        <f t="shared" si="54"/>
        <v>1</v>
      </c>
    </row>
    <row r="1513" spans="2:13" x14ac:dyDescent="0.25">
      <c r="B1513" t="s">
        <v>73</v>
      </c>
      <c r="C1513" s="1" t="s">
        <v>1675</v>
      </c>
      <c r="D1513" t="str">
        <f t="shared" si="52"/>
        <v>RectangularHollowSections10x5x1/4</v>
      </c>
      <c r="E1513" s="36">
        <f t="shared" si="53"/>
        <v>29.160000000000004</v>
      </c>
      <c r="F1513" s="91">
        <v>0.22700000000000001</v>
      </c>
      <c r="G1513">
        <v>2.4300000000000002</v>
      </c>
      <c r="H1513" t="s">
        <v>131</v>
      </c>
      <c r="I1513">
        <v>2</v>
      </c>
      <c r="K1513" t="s">
        <v>1308</v>
      </c>
      <c r="L1513">
        <v>0.22700000000000001</v>
      </c>
      <c r="M1513" t="b">
        <f t="shared" si="54"/>
        <v>1</v>
      </c>
    </row>
    <row r="1514" spans="2:13" x14ac:dyDescent="0.25">
      <c r="B1514" t="s">
        <v>73</v>
      </c>
      <c r="C1514" s="1" t="s">
        <v>1676</v>
      </c>
      <c r="D1514" t="str">
        <f t="shared" si="52"/>
        <v>RectangularHollowSections10x5x3/16</v>
      </c>
      <c r="E1514" s="36">
        <f t="shared" si="53"/>
        <v>29.400000000000002</v>
      </c>
      <c r="F1514" s="91">
        <v>0.17100000000000001</v>
      </c>
      <c r="G1514">
        <v>2.4500000000000002</v>
      </c>
      <c r="H1514" t="s">
        <v>131</v>
      </c>
      <c r="I1514">
        <v>2</v>
      </c>
      <c r="K1514" t="s">
        <v>1358</v>
      </c>
      <c r="L1514">
        <v>0.17100000000000001</v>
      </c>
      <c r="M1514" t="b">
        <f t="shared" si="54"/>
        <v>1</v>
      </c>
    </row>
    <row r="1515" spans="2:13" x14ac:dyDescent="0.25">
      <c r="B1515" t="s">
        <v>73</v>
      </c>
      <c r="C1515" s="1" t="s">
        <v>1677</v>
      </c>
      <c r="D1515" t="str">
        <f t="shared" si="52"/>
        <v>RectangularHollowSections10x4x5/8</v>
      </c>
      <c r="E1515" s="36">
        <f t="shared" si="53"/>
        <v>26.04</v>
      </c>
      <c r="F1515" s="91">
        <v>0.54</v>
      </c>
      <c r="G1515">
        <v>2.17</v>
      </c>
      <c r="H1515" t="s">
        <v>131</v>
      </c>
      <c r="I1515">
        <v>2</v>
      </c>
      <c r="K1515" t="s">
        <v>1678</v>
      </c>
      <c r="L1515">
        <v>0.54</v>
      </c>
      <c r="M1515" t="b">
        <f t="shared" si="54"/>
        <v>1</v>
      </c>
    </row>
    <row r="1516" spans="2:13" x14ac:dyDescent="0.25">
      <c r="B1516" t="s">
        <v>73</v>
      </c>
      <c r="C1516" s="1" t="s">
        <v>1679</v>
      </c>
      <c r="D1516" t="str">
        <f t="shared" si="52"/>
        <v>RectangularHollowSections10x4x1/2</v>
      </c>
      <c r="E1516" s="36">
        <f t="shared" si="53"/>
        <v>26.400000000000002</v>
      </c>
      <c r="F1516" s="91">
        <v>0.439</v>
      </c>
      <c r="G1516">
        <v>2.2000000000000002</v>
      </c>
      <c r="H1516" t="s">
        <v>131</v>
      </c>
      <c r="I1516">
        <v>2</v>
      </c>
      <c r="K1516" t="s">
        <v>1244</v>
      </c>
      <c r="L1516">
        <v>0.439</v>
      </c>
      <c r="M1516" t="b">
        <f t="shared" si="54"/>
        <v>1</v>
      </c>
    </row>
    <row r="1517" spans="2:13" x14ac:dyDescent="0.25">
      <c r="B1517" t="s">
        <v>73</v>
      </c>
      <c r="C1517" s="1" t="s">
        <v>1680</v>
      </c>
      <c r="D1517" t="str">
        <f t="shared" si="52"/>
        <v>RectangularHollowSections10x4x3/8</v>
      </c>
      <c r="E1517" s="36">
        <f t="shared" si="53"/>
        <v>26.759999999999998</v>
      </c>
      <c r="F1517" s="91">
        <v>0.33500000000000002</v>
      </c>
      <c r="G1517">
        <v>2.23</v>
      </c>
      <c r="H1517" t="s">
        <v>131</v>
      </c>
      <c r="I1517">
        <v>2</v>
      </c>
      <c r="K1517" t="s">
        <v>1268</v>
      </c>
      <c r="L1517">
        <v>0.33500000000000002</v>
      </c>
      <c r="M1517" t="b">
        <f t="shared" si="54"/>
        <v>1</v>
      </c>
    </row>
    <row r="1518" spans="2:13" x14ac:dyDescent="0.25">
      <c r="B1518" t="s">
        <v>73</v>
      </c>
      <c r="C1518" s="1" t="s">
        <v>1681</v>
      </c>
      <c r="D1518" t="str">
        <f t="shared" si="52"/>
        <v>RectangularHollowSections10x4x5/16</v>
      </c>
      <c r="E1518" s="36">
        <f t="shared" si="53"/>
        <v>27</v>
      </c>
      <c r="F1518" s="91">
        <v>0.28100000000000003</v>
      </c>
      <c r="G1518">
        <v>2.25</v>
      </c>
      <c r="H1518" t="s">
        <v>131</v>
      </c>
      <c r="I1518">
        <v>2</v>
      </c>
      <c r="K1518" t="s">
        <v>1279</v>
      </c>
      <c r="L1518">
        <v>0.28100000000000003</v>
      </c>
      <c r="M1518" t="b">
        <f t="shared" si="54"/>
        <v>1</v>
      </c>
    </row>
    <row r="1519" spans="2:13" x14ac:dyDescent="0.25">
      <c r="B1519" t="s">
        <v>73</v>
      </c>
      <c r="C1519" s="1" t="s">
        <v>1682</v>
      </c>
      <c r="D1519" t="str">
        <f t="shared" ref="D1519:D1582" si="55">SUBSTITUTE(B1519&amp;C1519," ","")</f>
        <v>RectangularHollowSections10x4x1/4</v>
      </c>
      <c r="E1519" s="36">
        <f t="shared" si="53"/>
        <v>27.240000000000002</v>
      </c>
      <c r="F1519" s="91">
        <v>0.22700000000000001</v>
      </c>
      <c r="G1519">
        <v>2.27</v>
      </c>
      <c r="H1519" t="s">
        <v>131</v>
      </c>
      <c r="I1519">
        <v>2</v>
      </c>
      <c r="K1519" t="s">
        <v>1308</v>
      </c>
      <c r="L1519">
        <v>0.22700000000000001</v>
      </c>
      <c r="M1519" t="b">
        <f t="shared" si="54"/>
        <v>1</v>
      </c>
    </row>
    <row r="1520" spans="2:13" x14ac:dyDescent="0.25">
      <c r="B1520" t="s">
        <v>73</v>
      </c>
      <c r="C1520" s="1" t="s">
        <v>1683</v>
      </c>
      <c r="D1520" t="str">
        <f t="shared" si="55"/>
        <v>RectangularHollowSections10x4x3/16</v>
      </c>
      <c r="E1520" s="36">
        <f t="shared" si="53"/>
        <v>27.36</v>
      </c>
      <c r="F1520" s="91">
        <v>0.17100000000000001</v>
      </c>
      <c r="G1520">
        <v>2.2799999999999998</v>
      </c>
      <c r="H1520" t="s">
        <v>131</v>
      </c>
      <c r="I1520">
        <v>2</v>
      </c>
      <c r="K1520" t="s">
        <v>1358</v>
      </c>
      <c r="L1520">
        <v>0.17100000000000001</v>
      </c>
      <c r="M1520" t="b">
        <f t="shared" si="54"/>
        <v>1</v>
      </c>
    </row>
    <row r="1521" spans="2:13" x14ac:dyDescent="0.25">
      <c r="B1521" t="s">
        <v>73</v>
      </c>
      <c r="C1521" s="1" t="s">
        <v>1684</v>
      </c>
      <c r="D1521" t="str">
        <f t="shared" si="55"/>
        <v>RectangularHollowSections10x31/2x3/16</v>
      </c>
      <c r="E1521" s="36">
        <f t="shared" si="53"/>
        <v>26.400000000000002</v>
      </c>
      <c r="F1521" s="91">
        <v>0.17</v>
      </c>
      <c r="G1521">
        <v>2.2000000000000002</v>
      </c>
      <c r="H1521" t="s">
        <v>131</v>
      </c>
      <c r="I1521">
        <v>2</v>
      </c>
      <c r="K1521" t="s">
        <v>1685</v>
      </c>
      <c r="L1521">
        <v>0.17</v>
      </c>
      <c r="M1521" t="b">
        <f t="shared" si="54"/>
        <v>1</v>
      </c>
    </row>
    <row r="1522" spans="2:13" x14ac:dyDescent="0.25">
      <c r="B1522" t="s">
        <v>73</v>
      </c>
      <c r="C1522" s="1" t="s">
        <v>1686</v>
      </c>
      <c r="D1522" t="str">
        <f t="shared" si="55"/>
        <v>RectangularHollowSections10x3x3/8</v>
      </c>
      <c r="E1522" s="36">
        <f t="shared" si="53"/>
        <v>24.839999999999996</v>
      </c>
      <c r="F1522" s="91">
        <v>0.33400000000000002</v>
      </c>
      <c r="G1522">
        <v>2.0699999999999998</v>
      </c>
      <c r="H1522" t="s">
        <v>131</v>
      </c>
      <c r="I1522">
        <v>2</v>
      </c>
      <c r="K1522" t="s">
        <v>1687</v>
      </c>
      <c r="L1522">
        <v>0.33400000000000002</v>
      </c>
      <c r="M1522" t="b">
        <f t="shared" si="54"/>
        <v>1</v>
      </c>
    </row>
    <row r="1523" spans="2:13" x14ac:dyDescent="0.25">
      <c r="B1523" t="s">
        <v>73</v>
      </c>
      <c r="C1523" s="1" t="s">
        <v>1688</v>
      </c>
      <c r="D1523" t="str">
        <f t="shared" si="55"/>
        <v>RectangularHollowSections10x3x5/16</v>
      </c>
      <c r="E1523" s="36">
        <f t="shared" si="53"/>
        <v>24.96</v>
      </c>
      <c r="F1523" s="91">
        <v>0.28000000000000003</v>
      </c>
      <c r="G1523">
        <v>2.08</v>
      </c>
      <c r="H1523" t="s">
        <v>131</v>
      </c>
      <c r="I1523">
        <v>2</v>
      </c>
      <c r="K1523" t="s">
        <v>1279</v>
      </c>
      <c r="L1523">
        <v>0.28000000000000003</v>
      </c>
      <c r="M1523" t="b">
        <f t="shared" si="54"/>
        <v>1</v>
      </c>
    </row>
    <row r="1524" spans="2:13" x14ac:dyDescent="0.25">
      <c r="B1524" t="s">
        <v>73</v>
      </c>
      <c r="C1524" s="1" t="s">
        <v>1689</v>
      </c>
      <c r="D1524" t="str">
        <f t="shared" si="55"/>
        <v>RectangularHollowSections10x3x1/4</v>
      </c>
      <c r="E1524" s="36">
        <f t="shared" si="53"/>
        <v>25.200000000000003</v>
      </c>
      <c r="F1524" s="91">
        <v>0.22600000000000001</v>
      </c>
      <c r="G1524">
        <v>2.1</v>
      </c>
      <c r="H1524" t="s">
        <v>131</v>
      </c>
      <c r="I1524">
        <v>2</v>
      </c>
      <c r="K1524" t="s">
        <v>1308</v>
      </c>
      <c r="L1524">
        <v>0.22600000000000001</v>
      </c>
      <c r="M1524" t="b">
        <f t="shared" si="54"/>
        <v>1</v>
      </c>
    </row>
    <row r="1525" spans="2:13" x14ac:dyDescent="0.25">
      <c r="B1525" t="s">
        <v>73</v>
      </c>
      <c r="C1525" s="1" t="s">
        <v>1690</v>
      </c>
      <c r="D1525" t="str">
        <f t="shared" si="55"/>
        <v>RectangularHollowSections10x3x3/16</v>
      </c>
      <c r="E1525" s="36">
        <f t="shared" si="53"/>
        <v>25.44</v>
      </c>
      <c r="F1525" s="91">
        <v>0.17</v>
      </c>
      <c r="G1525">
        <v>2.12</v>
      </c>
      <c r="H1525" t="s">
        <v>131</v>
      </c>
      <c r="I1525">
        <v>2</v>
      </c>
      <c r="K1525" t="s">
        <v>1358</v>
      </c>
      <c r="L1525">
        <v>0.17</v>
      </c>
      <c r="M1525" t="b">
        <f t="shared" si="54"/>
        <v>1</v>
      </c>
    </row>
    <row r="1526" spans="2:13" x14ac:dyDescent="0.25">
      <c r="B1526" t="s">
        <v>73</v>
      </c>
      <c r="C1526" s="1" t="s">
        <v>1691</v>
      </c>
      <c r="D1526" t="str">
        <f t="shared" si="55"/>
        <v>RectangularHollowSections10x3x1/8</v>
      </c>
      <c r="E1526" s="36">
        <f t="shared" si="53"/>
        <v>25.56</v>
      </c>
      <c r="F1526" s="91">
        <v>0.114</v>
      </c>
      <c r="G1526">
        <v>2.13</v>
      </c>
      <c r="H1526" t="s">
        <v>131</v>
      </c>
      <c r="I1526">
        <v>2</v>
      </c>
      <c r="K1526" t="s">
        <v>1389</v>
      </c>
      <c r="L1526">
        <v>0.114</v>
      </c>
      <c r="M1526" t="b">
        <f t="shared" si="54"/>
        <v>1</v>
      </c>
    </row>
    <row r="1527" spans="2:13" x14ac:dyDescent="0.25">
      <c r="B1527" t="s">
        <v>73</v>
      </c>
      <c r="C1527" s="1" t="s">
        <v>1692</v>
      </c>
      <c r="D1527" t="str">
        <f t="shared" si="55"/>
        <v>RectangularHollowSections10x2x3/8</v>
      </c>
      <c r="E1527" s="36">
        <f t="shared" si="53"/>
        <v>22.799999999999997</v>
      </c>
      <c r="F1527" s="91">
        <v>0.33200000000000002</v>
      </c>
      <c r="G1527">
        <v>1.9</v>
      </c>
      <c r="H1527" t="s">
        <v>131</v>
      </c>
      <c r="I1527">
        <v>2</v>
      </c>
      <c r="K1527" t="s">
        <v>1693</v>
      </c>
      <c r="L1527">
        <v>0.33200000000000002</v>
      </c>
      <c r="M1527" t="b">
        <f t="shared" si="54"/>
        <v>1</v>
      </c>
    </row>
    <row r="1528" spans="2:13" x14ac:dyDescent="0.25">
      <c r="B1528" t="s">
        <v>73</v>
      </c>
      <c r="C1528" s="1" t="s">
        <v>1694</v>
      </c>
      <c r="D1528" t="str">
        <f t="shared" si="55"/>
        <v>RectangularHollowSections10x2x5/16</v>
      </c>
      <c r="E1528" s="36">
        <f t="shared" ref="E1528:E1591" si="56">G1528*12</f>
        <v>23.04</v>
      </c>
      <c r="F1528" s="91">
        <v>0.27900000000000003</v>
      </c>
      <c r="G1528">
        <v>1.92</v>
      </c>
      <c r="H1528" t="s">
        <v>131</v>
      </c>
      <c r="I1528">
        <v>2</v>
      </c>
      <c r="K1528" t="s">
        <v>1279</v>
      </c>
      <c r="L1528">
        <v>0.27900000000000003</v>
      </c>
      <c r="M1528" t="b">
        <f t="shared" si="54"/>
        <v>1</v>
      </c>
    </row>
    <row r="1529" spans="2:13" x14ac:dyDescent="0.25">
      <c r="B1529" t="s">
        <v>73</v>
      </c>
      <c r="C1529" s="1" t="s">
        <v>1695</v>
      </c>
      <c r="D1529" t="str">
        <f t="shared" si="55"/>
        <v>RectangularHollowSections10x2x1/4</v>
      </c>
      <c r="E1529" s="36">
        <f t="shared" si="56"/>
        <v>23.16</v>
      </c>
      <c r="F1529" s="91">
        <v>0.22600000000000001</v>
      </c>
      <c r="G1529">
        <v>1.93</v>
      </c>
      <c r="H1529" t="s">
        <v>131</v>
      </c>
      <c r="I1529">
        <v>2</v>
      </c>
      <c r="K1529" t="s">
        <v>1308</v>
      </c>
      <c r="L1529">
        <v>0.22600000000000001</v>
      </c>
      <c r="M1529" t="b">
        <f t="shared" si="54"/>
        <v>1</v>
      </c>
    </row>
    <row r="1530" spans="2:13" x14ac:dyDescent="0.25">
      <c r="B1530" t="s">
        <v>73</v>
      </c>
      <c r="C1530" s="1" t="s">
        <v>1696</v>
      </c>
      <c r="D1530" t="str">
        <f t="shared" si="55"/>
        <v>RectangularHollowSections10x2x3/16</v>
      </c>
      <c r="E1530" s="36">
        <f t="shared" si="56"/>
        <v>23.4</v>
      </c>
      <c r="F1530" s="91">
        <v>0.17</v>
      </c>
      <c r="G1530">
        <v>1.95</v>
      </c>
      <c r="H1530" t="s">
        <v>131</v>
      </c>
      <c r="I1530">
        <v>2</v>
      </c>
      <c r="K1530" t="s">
        <v>1358</v>
      </c>
      <c r="L1530">
        <v>0.17</v>
      </c>
      <c r="M1530" t="b">
        <f t="shared" si="54"/>
        <v>1</v>
      </c>
    </row>
    <row r="1531" spans="2:13" x14ac:dyDescent="0.25">
      <c r="B1531" t="s">
        <v>73</v>
      </c>
      <c r="C1531" s="1" t="s">
        <v>1697</v>
      </c>
      <c r="D1531" t="str">
        <f t="shared" si="55"/>
        <v>RectangularHollowSections9x7x5/8</v>
      </c>
      <c r="E1531" s="36">
        <f t="shared" si="56"/>
        <v>30</v>
      </c>
      <c r="F1531" s="91">
        <v>0.54600000000000004</v>
      </c>
      <c r="G1531">
        <v>2.5</v>
      </c>
      <c r="H1531" t="s">
        <v>131</v>
      </c>
      <c r="I1531">
        <v>2</v>
      </c>
      <c r="K1531" t="s">
        <v>1698</v>
      </c>
      <c r="L1531">
        <v>0.54600000000000004</v>
      </c>
      <c r="M1531" t="b">
        <f t="shared" si="54"/>
        <v>1</v>
      </c>
    </row>
    <row r="1532" spans="2:13" x14ac:dyDescent="0.25">
      <c r="B1532" t="s">
        <v>73</v>
      </c>
      <c r="C1532" s="1" t="s">
        <v>1699</v>
      </c>
      <c r="D1532" t="str">
        <f t="shared" si="55"/>
        <v>RectangularHollowSections9x7x1/2</v>
      </c>
      <c r="E1532" s="36">
        <f t="shared" si="56"/>
        <v>30.36</v>
      </c>
      <c r="F1532" s="91">
        <v>0.443</v>
      </c>
      <c r="G1532">
        <v>2.5299999999999998</v>
      </c>
      <c r="H1532" t="s">
        <v>131</v>
      </c>
      <c r="I1532">
        <v>2</v>
      </c>
      <c r="K1532" t="s">
        <v>1244</v>
      </c>
      <c r="L1532">
        <v>0.443</v>
      </c>
      <c r="M1532" t="b">
        <f t="shared" si="54"/>
        <v>1</v>
      </c>
    </row>
    <row r="1533" spans="2:13" x14ac:dyDescent="0.25">
      <c r="B1533" t="s">
        <v>73</v>
      </c>
      <c r="C1533" s="1" t="s">
        <v>1700</v>
      </c>
      <c r="D1533" t="str">
        <f t="shared" si="55"/>
        <v>RectangularHollowSections9x7x3/8</v>
      </c>
      <c r="E1533" s="36">
        <f t="shared" si="56"/>
        <v>30.839999999999996</v>
      </c>
      <c r="F1533" s="91">
        <v>0.33700000000000002</v>
      </c>
      <c r="G1533">
        <v>2.57</v>
      </c>
      <c r="H1533" t="s">
        <v>131</v>
      </c>
      <c r="I1533">
        <v>2</v>
      </c>
      <c r="K1533" t="s">
        <v>1268</v>
      </c>
      <c r="L1533">
        <v>0.33700000000000002</v>
      </c>
      <c r="M1533" t="b">
        <f t="shared" si="54"/>
        <v>1</v>
      </c>
    </row>
    <row r="1534" spans="2:13" x14ac:dyDescent="0.25">
      <c r="B1534" t="s">
        <v>73</v>
      </c>
      <c r="C1534" s="1" t="s">
        <v>1701</v>
      </c>
      <c r="D1534" t="str">
        <f t="shared" si="55"/>
        <v>RectangularHollowSections9x7x5/16</v>
      </c>
      <c r="E1534" s="36">
        <f t="shared" si="56"/>
        <v>30.96</v>
      </c>
      <c r="F1534" s="91">
        <v>0.28199999999999997</v>
      </c>
      <c r="G1534">
        <v>2.58</v>
      </c>
      <c r="H1534" t="s">
        <v>131</v>
      </c>
      <c r="I1534">
        <v>2</v>
      </c>
      <c r="K1534" t="s">
        <v>1279</v>
      </c>
      <c r="L1534">
        <v>0.28199999999999997</v>
      </c>
      <c r="M1534" t="b">
        <f t="shared" si="54"/>
        <v>1</v>
      </c>
    </row>
    <row r="1535" spans="2:13" x14ac:dyDescent="0.25">
      <c r="B1535" t="s">
        <v>73</v>
      </c>
      <c r="C1535" s="1" t="s">
        <v>1702</v>
      </c>
      <c r="D1535" t="str">
        <f t="shared" si="55"/>
        <v>RectangularHollowSections9x7x1/4</v>
      </c>
      <c r="E1535" s="36">
        <f t="shared" si="56"/>
        <v>31.200000000000003</v>
      </c>
      <c r="F1535" s="91">
        <v>0.22800000000000001</v>
      </c>
      <c r="G1535">
        <v>2.6</v>
      </c>
      <c r="H1535" t="s">
        <v>131</v>
      </c>
      <c r="I1535">
        <v>2</v>
      </c>
      <c r="K1535" t="s">
        <v>1308</v>
      </c>
      <c r="L1535">
        <v>0.22800000000000001</v>
      </c>
      <c r="M1535" t="b">
        <f t="shared" si="54"/>
        <v>1</v>
      </c>
    </row>
    <row r="1536" spans="2:13" x14ac:dyDescent="0.25">
      <c r="B1536" t="s">
        <v>73</v>
      </c>
      <c r="C1536" s="1" t="s">
        <v>1703</v>
      </c>
      <c r="D1536" t="str">
        <f t="shared" si="55"/>
        <v>RectangularHollowSections9x7x3/16</v>
      </c>
      <c r="E1536" s="36">
        <f t="shared" si="56"/>
        <v>31.44</v>
      </c>
      <c r="F1536" s="91">
        <v>0.17100000000000001</v>
      </c>
      <c r="G1536">
        <v>2.62</v>
      </c>
      <c r="H1536" t="s">
        <v>131</v>
      </c>
      <c r="I1536">
        <v>2</v>
      </c>
      <c r="K1536" t="s">
        <v>1358</v>
      </c>
      <c r="L1536">
        <v>0.17100000000000001</v>
      </c>
      <c r="M1536" t="b">
        <f t="shared" si="54"/>
        <v>1</v>
      </c>
    </row>
    <row r="1537" spans="2:13" x14ac:dyDescent="0.25">
      <c r="B1537" t="s">
        <v>73</v>
      </c>
      <c r="C1537" s="1" t="s">
        <v>1704</v>
      </c>
      <c r="D1537" t="str">
        <f t="shared" si="55"/>
        <v>RectangularHollowSections9x5x5/8</v>
      </c>
      <c r="E1537" s="36">
        <f t="shared" si="56"/>
        <v>27.96</v>
      </c>
      <c r="F1537" s="91">
        <v>0.54</v>
      </c>
      <c r="G1537">
        <v>2.33</v>
      </c>
      <c r="H1537" t="s">
        <v>131</v>
      </c>
      <c r="I1537">
        <v>2</v>
      </c>
      <c r="K1537" t="s">
        <v>1705</v>
      </c>
      <c r="L1537">
        <v>0.54</v>
      </c>
      <c r="M1537" t="b">
        <f t="shared" si="54"/>
        <v>1</v>
      </c>
    </row>
    <row r="1538" spans="2:13" x14ac:dyDescent="0.25">
      <c r="B1538" t="s">
        <v>73</v>
      </c>
      <c r="C1538" s="1" t="s">
        <v>1706</v>
      </c>
      <c r="D1538" t="str">
        <f t="shared" si="55"/>
        <v>RectangularHollowSections9x5x1/2</v>
      </c>
      <c r="E1538" s="36">
        <f t="shared" si="56"/>
        <v>27.96</v>
      </c>
      <c r="F1538" s="91">
        <v>0.439</v>
      </c>
      <c r="G1538">
        <v>2.33</v>
      </c>
      <c r="H1538" t="s">
        <v>131</v>
      </c>
      <c r="I1538">
        <v>2</v>
      </c>
      <c r="K1538" t="s">
        <v>1244</v>
      </c>
      <c r="L1538">
        <v>0.439</v>
      </c>
      <c r="M1538" t="b">
        <f t="shared" si="54"/>
        <v>1</v>
      </c>
    </row>
    <row r="1539" spans="2:13" x14ac:dyDescent="0.25">
      <c r="B1539" t="s">
        <v>73</v>
      </c>
      <c r="C1539" s="1" t="s">
        <v>1707</v>
      </c>
      <c r="D1539" t="str">
        <f t="shared" si="55"/>
        <v>RectangularHollowSections9x5x3/8</v>
      </c>
      <c r="E1539" s="36">
        <f t="shared" si="56"/>
        <v>27.96</v>
      </c>
      <c r="F1539" s="91">
        <v>0.33500000000000002</v>
      </c>
      <c r="G1539">
        <v>2.33</v>
      </c>
      <c r="H1539" t="s">
        <v>131</v>
      </c>
      <c r="I1539">
        <v>2</v>
      </c>
      <c r="K1539" t="s">
        <v>1268</v>
      </c>
      <c r="L1539">
        <v>0.33500000000000002</v>
      </c>
      <c r="M1539" t="b">
        <f t="shared" si="54"/>
        <v>1</v>
      </c>
    </row>
    <row r="1540" spans="2:13" x14ac:dyDescent="0.25">
      <c r="B1540" t="s">
        <v>73</v>
      </c>
      <c r="C1540" s="1" t="s">
        <v>1708</v>
      </c>
      <c r="D1540" t="str">
        <f t="shared" si="55"/>
        <v>RectangularHollowSections9x5x5/16</v>
      </c>
      <c r="E1540" s="36">
        <f t="shared" si="56"/>
        <v>27.96</v>
      </c>
      <c r="F1540" s="91">
        <v>0.28100000000000003</v>
      </c>
      <c r="G1540">
        <v>2.33</v>
      </c>
      <c r="H1540" t="s">
        <v>131</v>
      </c>
      <c r="I1540">
        <v>2</v>
      </c>
      <c r="K1540" t="s">
        <v>1279</v>
      </c>
      <c r="L1540">
        <v>0.28100000000000003</v>
      </c>
      <c r="M1540" t="b">
        <f t="shared" si="54"/>
        <v>1</v>
      </c>
    </row>
    <row r="1541" spans="2:13" x14ac:dyDescent="0.25">
      <c r="B1541" t="s">
        <v>73</v>
      </c>
      <c r="C1541" s="1" t="s">
        <v>1709</v>
      </c>
      <c r="D1541" t="str">
        <f t="shared" si="55"/>
        <v>RectangularHollowSections9x5x1/4</v>
      </c>
      <c r="E1541" s="36">
        <f t="shared" si="56"/>
        <v>27.96</v>
      </c>
      <c r="F1541" s="91">
        <v>0.22700000000000001</v>
      </c>
      <c r="G1541">
        <v>2.33</v>
      </c>
      <c r="H1541" t="s">
        <v>131</v>
      </c>
      <c r="I1541">
        <v>2</v>
      </c>
      <c r="K1541" t="s">
        <v>1308</v>
      </c>
      <c r="L1541">
        <v>0.22700000000000001</v>
      </c>
      <c r="M1541" t="b">
        <f t="shared" si="54"/>
        <v>1</v>
      </c>
    </row>
    <row r="1542" spans="2:13" x14ac:dyDescent="0.25">
      <c r="B1542" t="s">
        <v>73</v>
      </c>
      <c r="C1542" s="1" t="s">
        <v>1710</v>
      </c>
      <c r="D1542" t="str">
        <f t="shared" si="55"/>
        <v>RectangularHollowSections9x5x3/16</v>
      </c>
      <c r="E1542" s="36">
        <f t="shared" si="56"/>
        <v>27.96</v>
      </c>
      <c r="F1542" s="91">
        <v>0.17100000000000001</v>
      </c>
      <c r="G1542">
        <v>2.33</v>
      </c>
      <c r="H1542" t="s">
        <v>131</v>
      </c>
      <c r="I1542">
        <v>2</v>
      </c>
      <c r="K1542" t="s">
        <v>1358</v>
      </c>
      <c r="L1542">
        <v>0.17100000000000001</v>
      </c>
      <c r="M1542" t="b">
        <f t="shared" si="54"/>
        <v>1</v>
      </c>
    </row>
    <row r="1543" spans="2:13" x14ac:dyDescent="0.25">
      <c r="B1543" t="s">
        <v>73</v>
      </c>
      <c r="C1543" s="1" t="s">
        <v>1711</v>
      </c>
      <c r="D1543" t="str">
        <f t="shared" si="55"/>
        <v>RectangularHollowSections9x3x1/2</v>
      </c>
      <c r="E1543" s="36">
        <f t="shared" si="56"/>
        <v>22.44</v>
      </c>
      <c r="F1543" s="91">
        <v>0.435</v>
      </c>
      <c r="G1543">
        <v>1.87</v>
      </c>
      <c r="H1543" t="s">
        <v>131</v>
      </c>
      <c r="I1543">
        <v>2</v>
      </c>
      <c r="K1543" t="s">
        <v>1712</v>
      </c>
      <c r="L1543">
        <v>0.435</v>
      </c>
      <c r="M1543" t="b">
        <f t="shared" si="54"/>
        <v>1</v>
      </c>
    </row>
    <row r="1544" spans="2:13" x14ac:dyDescent="0.25">
      <c r="B1544" t="s">
        <v>73</v>
      </c>
      <c r="C1544" s="1" t="s">
        <v>1713</v>
      </c>
      <c r="D1544" t="str">
        <f t="shared" si="55"/>
        <v>RectangularHollowSections9x3x3/8</v>
      </c>
      <c r="E1544" s="36">
        <f t="shared" si="56"/>
        <v>22.799999999999997</v>
      </c>
      <c r="F1544" s="91">
        <v>0.33200000000000002</v>
      </c>
      <c r="G1544">
        <v>1.9</v>
      </c>
      <c r="H1544" t="s">
        <v>131</v>
      </c>
      <c r="I1544">
        <v>2</v>
      </c>
      <c r="K1544" t="s">
        <v>1268</v>
      </c>
      <c r="L1544">
        <v>0.33200000000000002</v>
      </c>
      <c r="M1544" t="b">
        <f t="shared" si="54"/>
        <v>1</v>
      </c>
    </row>
    <row r="1545" spans="2:13" x14ac:dyDescent="0.25">
      <c r="B1545" t="s">
        <v>73</v>
      </c>
      <c r="C1545" s="1" t="s">
        <v>1714</v>
      </c>
      <c r="D1545" t="str">
        <f t="shared" si="55"/>
        <v>RectangularHollowSections9x3x5/16</v>
      </c>
      <c r="E1545" s="36">
        <f t="shared" si="56"/>
        <v>23.04</v>
      </c>
      <c r="F1545" s="91">
        <v>0.27900000000000003</v>
      </c>
      <c r="G1545">
        <v>1.92</v>
      </c>
      <c r="H1545" t="s">
        <v>131</v>
      </c>
      <c r="I1545">
        <v>2</v>
      </c>
      <c r="K1545" t="s">
        <v>1279</v>
      </c>
      <c r="L1545">
        <v>0.27900000000000003</v>
      </c>
      <c r="M1545" t="b">
        <f t="shared" si="54"/>
        <v>1</v>
      </c>
    </row>
    <row r="1546" spans="2:13" x14ac:dyDescent="0.25">
      <c r="B1546" t="s">
        <v>73</v>
      </c>
      <c r="C1546" s="1" t="s">
        <v>1715</v>
      </c>
      <c r="D1546" t="str">
        <f t="shared" si="55"/>
        <v>RectangularHollowSections9x3x1/4</v>
      </c>
      <c r="E1546" s="36">
        <f t="shared" si="56"/>
        <v>23.16</v>
      </c>
      <c r="F1546" s="91">
        <v>0.22600000000000001</v>
      </c>
      <c r="G1546">
        <v>1.93</v>
      </c>
      <c r="H1546" t="s">
        <v>131</v>
      </c>
      <c r="I1546">
        <v>2</v>
      </c>
      <c r="K1546" t="s">
        <v>1308</v>
      </c>
      <c r="L1546">
        <v>0.22600000000000001</v>
      </c>
      <c r="M1546" t="b">
        <f t="shared" ref="M1546:M1609" si="57">EXACT(F1546,L1546)</f>
        <v>1</v>
      </c>
    </row>
    <row r="1547" spans="2:13" x14ac:dyDescent="0.25">
      <c r="B1547" t="s">
        <v>73</v>
      </c>
      <c r="C1547" s="1" t="s">
        <v>1716</v>
      </c>
      <c r="D1547" t="str">
        <f t="shared" si="55"/>
        <v>RectangularHollowSections9x3x3/16</v>
      </c>
      <c r="E1547" s="36">
        <f t="shared" si="56"/>
        <v>23.4</v>
      </c>
      <c r="F1547" s="91">
        <v>0.17</v>
      </c>
      <c r="G1547">
        <v>1.95</v>
      </c>
      <c r="H1547" t="s">
        <v>131</v>
      </c>
      <c r="I1547">
        <v>2</v>
      </c>
      <c r="K1547" t="s">
        <v>1358</v>
      </c>
      <c r="L1547">
        <v>0.17</v>
      </c>
      <c r="M1547" t="b">
        <f t="shared" si="57"/>
        <v>1</v>
      </c>
    </row>
    <row r="1548" spans="2:13" x14ac:dyDescent="0.25">
      <c r="B1548" t="s">
        <v>73</v>
      </c>
      <c r="C1548" s="1" t="s">
        <v>1717</v>
      </c>
      <c r="D1548" t="str">
        <f t="shared" si="55"/>
        <v>RectangularHollowSections8x6x5/8</v>
      </c>
      <c r="E1548" s="36">
        <f t="shared" si="56"/>
        <v>27.96</v>
      </c>
      <c r="F1548" s="91">
        <v>0.54</v>
      </c>
      <c r="G1548">
        <v>2.33</v>
      </c>
      <c r="H1548" t="s">
        <v>131</v>
      </c>
      <c r="I1548">
        <v>2</v>
      </c>
      <c r="K1548" t="s">
        <v>1718</v>
      </c>
      <c r="L1548">
        <v>0.54</v>
      </c>
      <c r="M1548" t="b">
        <f t="shared" si="57"/>
        <v>1</v>
      </c>
    </row>
    <row r="1549" spans="2:13" x14ac:dyDescent="0.25">
      <c r="B1549" t="s">
        <v>73</v>
      </c>
      <c r="C1549" s="1" t="s">
        <v>1719</v>
      </c>
      <c r="D1549" t="str">
        <f t="shared" si="55"/>
        <v>RectangularHollowSections8x6x1/2</v>
      </c>
      <c r="E1549" s="36">
        <f t="shared" si="56"/>
        <v>27.96</v>
      </c>
      <c r="F1549" s="91">
        <v>0.439</v>
      </c>
      <c r="G1549">
        <v>2.33</v>
      </c>
      <c r="H1549" t="s">
        <v>131</v>
      </c>
      <c r="I1549">
        <v>2</v>
      </c>
      <c r="K1549" t="s">
        <v>1244</v>
      </c>
      <c r="L1549">
        <v>0.439</v>
      </c>
      <c r="M1549" t="b">
        <f t="shared" si="57"/>
        <v>1</v>
      </c>
    </row>
    <row r="1550" spans="2:13" x14ac:dyDescent="0.25">
      <c r="B1550" t="s">
        <v>73</v>
      </c>
      <c r="C1550" s="1" t="s">
        <v>1720</v>
      </c>
      <c r="D1550" t="str">
        <f t="shared" si="55"/>
        <v>RectangularHollowSections8x6x3/8</v>
      </c>
      <c r="E1550" s="36">
        <f t="shared" si="56"/>
        <v>27.96</v>
      </c>
      <c r="F1550" s="91">
        <v>0.33500000000000002</v>
      </c>
      <c r="G1550">
        <v>2.33</v>
      </c>
      <c r="H1550" t="s">
        <v>131</v>
      </c>
      <c r="I1550">
        <v>2</v>
      </c>
      <c r="K1550" t="s">
        <v>1268</v>
      </c>
      <c r="L1550">
        <v>0.33500000000000002</v>
      </c>
      <c r="M1550" t="b">
        <f t="shared" si="57"/>
        <v>1</v>
      </c>
    </row>
    <row r="1551" spans="2:13" x14ac:dyDescent="0.25">
      <c r="B1551" t="s">
        <v>73</v>
      </c>
      <c r="C1551" s="1" t="s">
        <v>1721</v>
      </c>
      <c r="D1551" t="str">
        <f t="shared" si="55"/>
        <v>RectangularHollowSections8x6x5/16</v>
      </c>
      <c r="E1551" s="36">
        <f t="shared" si="56"/>
        <v>27.96</v>
      </c>
      <c r="F1551" s="91">
        <v>0.28100000000000003</v>
      </c>
      <c r="G1551">
        <v>2.33</v>
      </c>
      <c r="H1551" t="s">
        <v>131</v>
      </c>
      <c r="I1551">
        <v>2</v>
      </c>
      <c r="K1551" t="s">
        <v>1279</v>
      </c>
      <c r="L1551">
        <v>0.28100000000000003</v>
      </c>
      <c r="M1551" t="b">
        <f t="shared" si="57"/>
        <v>1</v>
      </c>
    </row>
    <row r="1552" spans="2:13" x14ac:dyDescent="0.25">
      <c r="B1552" t="s">
        <v>73</v>
      </c>
      <c r="C1552" s="1" t="s">
        <v>1722</v>
      </c>
      <c r="D1552" t="str">
        <f t="shared" si="55"/>
        <v>RectangularHollowSections8x6x1/4</v>
      </c>
      <c r="E1552" s="36">
        <f t="shared" si="56"/>
        <v>27.96</v>
      </c>
      <c r="F1552" s="91">
        <v>0.22700000000000001</v>
      </c>
      <c r="G1552">
        <v>2.33</v>
      </c>
      <c r="H1552" t="s">
        <v>131</v>
      </c>
      <c r="I1552">
        <v>2</v>
      </c>
      <c r="K1552" t="s">
        <v>1308</v>
      </c>
      <c r="L1552">
        <v>0.22700000000000001</v>
      </c>
      <c r="M1552" t="b">
        <f t="shared" si="57"/>
        <v>1</v>
      </c>
    </row>
    <row r="1553" spans="2:13" x14ac:dyDescent="0.25">
      <c r="B1553" t="s">
        <v>73</v>
      </c>
      <c r="C1553" s="1" t="s">
        <v>1723</v>
      </c>
      <c r="D1553" t="str">
        <f t="shared" si="55"/>
        <v>RectangularHollowSections8x6x3/16</v>
      </c>
      <c r="E1553" s="36">
        <f t="shared" si="56"/>
        <v>27.96</v>
      </c>
      <c r="F1553" s="91">
        <v>0.17100000000000001</v>
      </c>
      <c r="G1553">
        <v>2.33</v>
      </c>
      <c r="H1553" t="s">
        <v>131</v>
      </c>
      <c r="I1553">
        <v>2</v>
      </c>
      <c r="K1553" t="s">
        <v>1358</v>
      </c>
      <c r="L1553">
        <v>0.17100000000000001</v>
      </c>
      <c r="M1553" t="b">
        <f t="shared" si="57"/>
        <v>1</v>
      </c>
    </row>
    <row r="1554" spans="2:13" x14ac:dyDescent="0.25">
      <c r="B1554" t="s">
        <v>73</v>
      </c>
      <c r="C1554" s="1" t="s">
        <v>1724</v>
      </c>
      <c r="D1554" t="str">
        <f t="shared" si="55"/>
        <v>RectangularHollowSections8x4x5/8</v>
      </c>
      <c r="E1554" s="36">
        <f t="shared" si="56"/>
        <v>24</v>
      </c>
      <c r="F1554" s="91">
        <v>0.53300000000000003</v>
      </c>
      <c r="G1554">
        <v>2</v>
      </c>
      <c r="H1554" t="s">
        <v>131</v>
      </c>
      <c r="I1554">
        <v>2</v>
      </c>
      <c r="K1554" t="s">
        <v>1725</v>
      </c>
      <c r="L1554">
        <v>0.53300000000000003</v>
      </c>
      <c r="M1554" t="b">
        <f t="shared" si="57"/>
        <v>1</v>
      </c>
    </row>
    <row r="1555" spans="2:13" x14ac:dyDescent="0.25">
      <c r="B1555" t="s">
        <v>73</v>
      </c>
      <c r="C1555" s="1" t="s">
        <v>1726</v>
      </c>
      <c r="D1555" t="str">
        <f t="shared" si="55"/>
        <v>RectangularHollowSections8x4x1/2</v>
      </c>
      <c r="E1555" s="36">
        <f t="shared" si="56"/>
        <v>24</v>
      </c>
      <c r="F1555" s="91">
        <v>0.435</v>
      </c>
      <c r="G1555">
        <v>2</v>
      </c>
      <c r="H1555" t="s">
        <v>131</v>
      </c>
      <c r="I1555">
        <v>2</v>
      </c>
      <c r="K1555" t="s">
        <v>1244</v>
      </c>
      <c r="L1555">
        <v>0.435</v>
      </c>
      <c r="M1555" t="b">
        <f t="shared" si="57"/>
        <v>1</v>
      </c>
    </row>
    <row r="1556" spans="2:13" x14ac:dyDescent="0.25">
      <c r="B1556" t="s">
        <v>73</v>
      </c>
      <c r="C1556" s="1" t="s">
        <v>1727</v>
      </c>
      <c r="D1556" t="str">
        <f t="shared" si="55"/>
        <v>RectangularHollowSections8x4x3/8</v>
      </c>
      <c r="E1556" s="36">
        <f t="shared" si="56"/>
        <v>24</v>
      </c>
      <c r="F1556" s="91">
        <v>0.33200000000000002</v>
      </c>
      <c r="G1556">
        <v>2</v>
      </c>
      <c r="H1556" t="s">
        <v>131</v>
      </c>
      <c r="I1556">
        <v>2</v>
      </c>
      <c r="K1556" t="s">
        <v>1268</v>
      </c>
      <c r="L1556">
        <v>0.33200000000000002</v>
      </c>
      <c r="M1556" t="b">
        <f t="shared" si="57"/>
        <v>1</v>
      </c>
    </row>
    <row r="1557" spans="2:13" x14ac:dyDescent="0.25">
      <c r="B1557" t="s">
        <v>73</v>
      </c>
      <c r="C1557" s="1" t="s">
        <v>1728</v>
      </c>
      <c r="D1557" t="str">
        <f t="shared" si="55"/>
        <v>RectangularHollowSections8x4x5/16</v>
      </c>
      <c r="E1557" s="36">
        <f t="shared" si="56"/>
        <v>24</v>
      </c>
      <c r="F1557" s="91">
        <v>0.27900000000000003</v>
      </c>
      <c r="G1557">
        <v>2</v>
      </c>
      <c r="H1557" t="s">
        <v>131</v>
      </c>
      <c r="I1557">
        <v>2</v>
      </c>
      <c r="K1557" t="s">
        <v>1279</v>
      </c>
      <c r="L1557">
        <v>0.27900000000000003</v>
      </c>
      <c r="M1557" t="b">
        <f t="shared" si="57"/>
        <v>1</v>
      </c>
    </row>
    <row r="1558" spans="2:13" x14ac:dyDescent="0.25">
      <c r="B1558" t="s">
        <v>73</v>
      </c>
      <c r="C1558" s="1" t="s">
        <v>1729</v>
      </c>
      <c r="D1558" t="str">
        <f t="shared" si="55"/>
        <v>RectangularHollowSections8x4x1/4</v>
      </c>
      <c r="E1558" s="36">
        <f t="shared" si="56"/>
        <v>24</v>
      </c>
      <c r="F1558" s="91">
        <v>0.22600000000000001</v>
      </c>
      <c r="G1558">
        <v>2</v>
      </c>
      <c r="H1558" t="s">
        <v>131</v>
      </c>
      <c r="I1558">
        <v>2</v>
      </c>
      <c r="K1558" t="s">
        <v>1308</v>
      </c>
      <c r="L1558">
        <v>0.22600000000000001</v>
      </c>
      <c r="M1558" t="b">
        <f t="shared" si="57"/>
        <v>1</v>
      </c>
    </row>
    <row r="1559" spans="2:13" x14ac:dyDescent="0.25">
      <c r="B1559" t="s">
        <v>73</v>
      </c>
      <c r="C1559" s="1" t="s">
        <v>1730</v>
      </c>
      <c r="D1559" t="str">
        <f t="shared" si="55"/>
        <v>RectangularHollowSections8x4x3/16</v>
      </c>
      <c r="E1559" s="36">
        <f t="shared" si="56"/>
        <v>24</v>
      </c>
      <c r="F1559" s="91">
        <v>0.17</v>
      </c>
      <c r="G1559">
        <v>2</v>
      </c>
      <c r="H1559" t="s">
        <v>131</v>
      </c>
      <c r="I1559">
        <v>2</v>
      </c>
      <c r="K1559" t="s">
        <v>1358</v>
      </c>
      <c r="L1559">
        <v>0.17</v>
      </c>
      <c r="M1559" t="b">
        <f t="shared" si="57"/>
        <v>1</v>
      </c>
    </row>
    <row r="1560" spans="2:13" x14ac:dyDescent="0.25">
      <c r="B1560" t="s">
        <v>73</v>
      </c>
      <c r="C1560" s="1" t="s">
        <v>1731</v>
      </c>
      <c r="D1560" t="str">
        <f t="shared" si="55"/>
        <v>RectangularHollowSections8x4x1/8</v>
      </c>
      <c r="E1560" s="36">
        <f t="shared" si="56"/>
        <v>24</v>
      </c>
      <c r="F1560" s="91">
        <v>0.114</v>
      </c>
      <c r="G1560">
        <v>2</v>
      </c>
      <c r="H1560" t="s">
        <v>131</v>
      </c>
      <c r="I1560">
        <v>2</v>
      </c>
      <c r="K1560" t="s">
        <v>1389</v>
      </c>
      <c r="L1560">
        <v>0.114</v>
      </c>
      <c r="M1560" t="b">
        <f t="shared" si="57"/>
        <v>1</v>
      </c>
    </row>
    <row r="1561" spans="2:13" x14ac:dyDescent="0.25">
      <c r="B1561" t="s">
        <v>73</v>
      </c>
      <c r="C1561" s="1" t="s">
        <v>1732</v>
      </c>
      <c r="D1561" t="str">
        <f t="shared" si="55"/>
        <v>RectangularHollowSections8x3x1/2</v>
      </c>
      <c r="E1561" s="36">
        <f t="shared" si="56"/>
        <v>21.96</v>
      </c>
      <c r="F1561" s="91">
        <v>0.432</v>
      </c>
      <c r="G1561">
        <v>1.83</v>
      </c>
      <c r="H1561" t="s">
        <v>131</v>
      </c>
      <c r="I1561">
        <v>2</v>
      </c>
      <c r="K1561" t="s">
        <v>1733</v>
      </c>
      <c r="L1561">
        <v>0.432</v>
      </c>
      <c r="M1561" t="b">
        <f t="shared" si="57"/>
        <v>1</v>
      </c>
    </row>
    <row r="1562" spans="2:13" x14ac:dyDescent="0.25">
      <c r="B1562" t="s">
        <v>73</v>
      </c>
      <c r="C1562" s="1" t="s">
        <v>1734</v>
      </c>
      <c r="D1562" t="str">
        <f t="shared" si="55"/>
        <v>RectangularHollowSections8x3x3/8</v>
      </c>
      <c r="E1562" s="36">
        <f t="shared" si="56"/>
        <v>21.96</v>
      </c>
      <c r="F1562" s="91">
        <v>0.33100000000000002</v>
      </c>
      <c r="G1562">
        <v>1.83</v>
      </c>
      <c r="H1562" t="s">
        <v>131</v>
      </c>
      <c r="I1562">
        <v>2</v>
      </c>
      <c r="K1562" t="s">
        <v>1268</v>
      </c>
      <c r="L1562">
        <v>0.33100000000000002</v>
      </c>
      <c r="M1562" t="b">
        <f t="shared" si="57"/>
        <v>1</v>
      </c>
    </row>
    <row r="1563" spans="2:13" x14ac:dyDescent="0.25">
      <c r="B1563" t="s">
        <v>73</v>
      </c>
      <c r="C1563" s="1" t="s">
        <v>1735</v>
      </c>
      <c r="D1563" t="str">
        <f t="shared" si="55"/>
        <v>RectangularHollowSections8x3x5/16</v>
      </c>
      <c r="E1563" s="36">
        <f t="shared" si="56"/>
        <v>21.96</v>
      </c>
      <c r="F1563" s="91">
        <v>0.27800000000000002</v>
      </c>
      <c r="G1563">
        <v>1.83</v>
      </c>
      <c r="H1563" t="s">
        <v>131</v>
      </c>
      <c r="I1563">
        <v>2</v>
      </c>
      <c r="K1563" t="s">
        <v>1279</v>
      </c>
      <c r="L1563">
        <v>0.27800000000000002</v>
      </c>
      <c r="M1563" t="b">
        <f t="shared" si="57"/>
        <v>1</v>
      </c>
    </row>
    <row r="1564" spans="2:13" x14ac:dyDescent="0.25">
      <c r="B1564" t="s">
        <v>73</v>
      </c>
      <c r="C1564" s="1" t="s">
        <v>1736</v>
      </c>
      <c r="D1564" t="str">
        <f t="shared" si="55"/>
        <v>RectangularHollowSections8x3x1/4</v>
      </c>
      <c r="E1564" s="36">
        <f t="shared" si="56"/>
        <v>21.96</v>
      </c>
      <c r="F1564" s="91">
        <v>0.22500000000000001</v>
      </c>
      <c r="G1564">
        <v>1.83</v>
      </c>
      <c r="H1564" t="s">
        <v>131</v>
      </c>
      <c r="I1564">
        <v>2</v>
      </c>
      <c r="K1564" t="s">
        <v>1308</v>
      </c>
      <c r="L1564">
        <v>0.22500000000000001</v>
      </c>
      <c r="M1564" t="b">
        <f t="shared" si="57"/>
        <v>1</v>
      </c>
    </row>
    <row r="1565" spans="2:13" x14ac:dyDescent="0.25">
      <c r="B1565" t="s">
        <v>73</v>
      </c>
      <c r="C1565" s="1" t="s">
        <v>1737</v>
      </c>
      <c r="D1565" t="str">
        <f t="shared" si="55"/>
        <v>RectangularHollowSections8x3x3/16</v>
      </c>
      <c r="E1565" s="36">
        <f t="shared" si="56"/>
        <v>21.96</v>
      </c>
      <c r="F1565" s="91">
        <v>0.17</v>
      </c>
      <c r="G1565">
        <v>1.83</v>
      </c>
      <c r="H1565" t="s">
        <v>131</v>
      </c>
      <c r="I1565">
        <v>2</v>
      </c>
      <c r="K1565" t="s">
        <v>1358</v>
      </c>
      <c r="L1565">
        <v>0.17</v>
      </c>
      <c r="M1565" t="b">
        <f t="shared" si="57"/>
        <v>1</v>
      </c>
    </row>
    <row r="1566" spans="2:13" x14ac:dyDescent="0.25">
      <c r="B1566" t="s">
        <v>73</v>
      </c>
      <c r="C1566" s="1" t="s">
        <v>1738</v>
      </c>
      <c r="D1566" t="str">
        <f t="shared" si="55"/>
        <v>RectangularHollowSections8x3x1/8</v>
      </c>
      <c r="E1566" s="36">
        <f t="shared" si="56"/>
        <v>21.96</v>
      </c>
      <c r="F1566" s="91">
        <v>0.114</v>
      </c>
      <c r="G1566">
        <v>1.83</v>
      </c>
      <c r="H1566" t="s">
        <v>131</v>
      </c>
      <c r="I1566">
        <v>2</v>
      </c>
      <c r="K1566" t="s">
        <v>1389</v>
      </c>
      <c r="L1566">
        <v>0.114</v>
      </c>
      <c r="M1566" t="b">
        <f t="shared" si="57"/>
        <v>1</v>
      </c>
    </row>
    <row r="1567" spans="2:13" x14ac:dyDescent="0.25">
      <c r="B1567" t="s">
        <v>73</v>
      </c>
      <c r="C1567" s="1" t="s">
        <v>1739</v>
      </c>
      <c r="D1567" t="str">
        <f t="shared" si="55"/>
        <v>RectangularHollowSections8x2x3/8</v>
      </c>
      <c r="E1567" s="36">
        <f t="shared" si="56"/>
        <v>18.84</v>
      </c>
      <c r="F1567" s="91">
        <v>0.32900000000000001</v>
      </c>
      <c r="G1567">
        <v>1.57</v>
      </c>
      <c r="H1567" t="s">
        <v>131</v>
      </c>
      <c r="I1567">
        <v>2</v>
      </c>
      <c r="K1567" t="s">
        <v>1740</v>
      </c>
      <c r="L1567">
        <v>0.32900000000000001</v>
      </c>
      <c r="M1567" t="b">
        <f t="shared" si="57"/>
        <v>1</v>
      </c>
    </row>
    <row r="1568" spans="2:13" x14ac:dyDescent="0.25">
      <c r="B1568" t="s">
        <v>73</v>
      </c>
      <c r="C1568" s="1" t="s">
        <v>1741</v>
      </c>
      <c r="D1568" t="str">
        <f t="shared" si="55"/>
        <v>RectangularHollowSections8x2x5/16</v>
      </c>
      <c r="E1568" s="36">
        <f t="shared" si="56"/>
        <v>18.96</v>
      </c>
      <c r="F1568" s="91">
        <v>0.27700000000000002</v>
      </c>
      <c r="G1568">
        <v>1.58</v>
      </c>
      <c r="H1568" t="s">
        <v>131</v>
      </c>
      <c r="I1568">
        <v>2</v>
      </c>
      <c r="K1568" t="s">
        <v>1279</v>
      </c>
      <c r="L1568">
        <v>0.27700000000000002</v>
      </c>
      <c r="M1568" t="b">
        <f t="shared" si="57"/>
        <v>1</v>
      </c>
    </row>
    <row r="1569" spans="2:13" x14ac:dyDescent="0.25">
      <c r="B1569" t="s">
        <v>73</v>
      </c>
      <c r="C1569" s="1" t="s">
        <v>1742</v>
      </c>
      <c r="D1569" t="str">
        <f t="shared" si="55"/>
        <v>RectangularHollowSections8x2x1/4</v>
      </c>
      <c r="E1569" s="36">
        <f t="shared" si="56"/>
        <v>19.200000000000003</v>
      </c>
      <c r="F1569" s="91">
        <v>0.224</v>
      </c>
      <c r="G1569">
        <v>1.6</v>
      </c>
      <c r="H1569" t="s">
        <v>131</v>
      </c>
      <c r="I1569">
        <v>2</v>
      </c>
      <c r="K1569" t="s">
        <v>1308</v>
      </c>
      <c r="L1569">
        <v>0.224</v>
      </c>
      <c r="M1569" t="b">
        <f t="shared" si="57"/>
        <v>1</v>
      </c>
    </row>
    <row r="1570" spans="2:13" x14ac:dyDescent="0.25">
      <c r="B1570" t="s">
        <v>73</v>
      </c>
      <c r="C1570" s="1" t="s">
        <v>1743</v>
      </c>
      <c r="D1570" t="str">
        <f t="shared" si="55"/>
        <v>RectangularHollowSections8x2x3/16</v>
      </c>
      <c r="E1570" s="36">
        <f t="shared" si="56"/>
        <v>19.440000000000001</v>
      </c>
      <c r="F1570" s="91">
        <v>0.16900000000000001</v>
      </c>
      <c r="G1570">
        <v>1.62</v>
      </c>
      <c r="H1570" t="s">
        <v>131</v>
      </c>
      <c r="I1570">
        <v>2</v>
      </c>
      <c r="K1570" t="s">
        <v>1358</v>
      </c>
      <c r="L1570">
        <v>0.16900000000000001</v>
      </c>
      <c r="M1570" t="b">
        <f t="shared" si="57"/>
        <v>1</v>
      </c>
    </row>
    <row r="1571" spans="2:13" x14ac:dyDescent="0.25">
      <c r="B1571" t="s">
        <v>73</v>
      </c>
      <c r="C1571" s="1" t="s">
        <v>1744</v>
      </c>
      <c r="D1571" t="str">
        <f t="shared" si="55"/>
        <v>RectangularHollowSections8x2x1/8</v>
      </c>
      <c r="E1571" s="36">
        <f t="shared" si="56"/>
        <v>19.559999999999999</v>
      </c>
      <c r="F1571" s="91">
        <v>0.114</v>
      </c>
      <c r="G1571">
        <v>1.63</v>
      </c>
      <c r="H1571" t="s">
        <v>131</v>
      </c>
      <c r="I1571">
        <v>2</v>
      </c>
      <c r="K1571" t="s">
        <v>1389</v>
      </c>
      <c r="L1571">
        <v>0.114</v>
      </c>
      <c r="M1571" t="b">
        <f t="shared" si="57"/>
        <v>1</v>
      </c>
    </row>
    <row r="1572" spans="2:13" x14ac:dyDescent="0.25">
      <c r="B1572" t="s">
        <v>73</v>
      </c>
      <c r="C1572" s="1" t="s">
        <v>1745</v>
      </c>
      <c r="D1572" t="str">
        <f t="shared" si="55"/>
        <v>RectangularHollowSections7x5x5/8</v>
      </c>
      <c r="E1572" s="36">
        <f t="shared" si="56"/>
        <v>24</v>
      </c>
      <c r="F1572" s="91">
        <v>0.53300000000000003</v>
      </c>
      <c r="G1572">
        <v>2</v>
      </c>
      <c r="H1572" t="s">
        <v>131</v>
      </c>
      <c r="I1572">
        <v>2</v>
      </c>
      <c r="K1572" t="s">
        <v>1746</v>
      </c>
      <c r="L1572">
        <v>0.53300000000000003</v>
      </c>
      <c r="M1572" t="b">
        <f t="shared" si="57"/>
        <v>1</v>
      </c>
    </row>
    <row r="1573" spans="2:13" x14ac:dyDescent="0.25">
      <c r="B1573" t="s">
        <v>73</v>
      </c>
      <c r="C1573" s="1" t="s">
        <v>1747</v>
      </c>
      <c r="D1573" t="str">
        <f t="shared" si="55"/>
        <v>RectangularHollowSections7x5x1/2</v>
      </c>
      <c r="E1573" s="36">
        <f t="shared" si="56"/>
        <v>24</v>
      </c>
      <c r="F1573" s="91">
        <v>0.435</v>
      </c>
      <c r="G1573">
        <v>2</v>
      </c>
      <c r="H1573" t="s">
        <v>131</v>
      </c>
      <c r="I1573">
        <v>2</v>
      </c>
      <c r="K1573" t="s">
        <v>1244</v>
      </c>
      <c r="L1573">
        <v>0.435</v>
      </c>
      <c r="M1573" t="b">
        <f t="shared" si="57"/>
        <v>1</v>
      </c>
    </row>
    <row r="1574" spans="2:13" x14ac:dyDescent="0.25">
      <c r="B1574" t="s">
        <v>73</v>
      </c>
      <c r="C1574" s="1" t="s">
        <v>1748</v>
      </c>
      <c r="D1574" t="str">
        <f t="shared" si="55"/>
        <v>RectangularHollowSections7x5x3/8</v>
      </c>
      <c r="E1574" s="36">
        <f t="shared" si="56"/>
        <v>24</v>
      </c>
      <c r="F1574" s="91">
        <v>0.33200000000000002</v>
      </c>
      <c r="G1574">
        <v>2</v>
      </c>
      <c r="H1574" t="s">
        <v>131</v>
      </c>
      <c r="I1574">
        <v>2</v>
      </c>
      <c r="K1574" t="s">
        <v>1268</v>
      </c>
      <c r="L1574">
        <v>0.33200000000000002</v>
      </c>
      <c r="M1574" t="b">
        <f t="shared" si="57"/>
        <v>1</v>
      </c>
    </row>
    <row r="1575" spans="2:13" x14ac:dyDescent="0.25">
      <c r="B1575" t="s">
        <v>73</v>
      </c>
      <c r="C1575" s="1" t="s">
        <v>1749</v>
      </c>
      <c r="D1575" t="str">
        <f t="shared" si="55"/>
        <v>RectangularHollowSections7x5x5/16</v>
      </c>
      <c r="E1575" s="36">
        <f t="shared" si="56"/>
        <v>24</v>
      </c>
      <c r="F1575" s="91">
        <v>0.27900000000000003</v>
      </c>
      <c r="G1575">
        <v>2</v>
      </c>
      <c r="H1575" t="s">
        <v>131</v>
      </c>
      <c r="I1575">
        <v>2</v>
      </c>
      <c r="K1575" t="s">
        <v>1279</v>
      </c>
      <c r="L1575">
        <v>0.27900000000000003</v>
      </c>
      <c r="M1575" t="b">
        <f t="shared" si="57"/>
        <v>1</v>
      </c>
    </row>
    <row r="1576" spans="2:13" x14ac:dyDescent="0.25">
      <c r="B1576" t="s">
        <v>73</v>
      </c>
      <c r="C1576" s="1" t="s">
        <v>1750</v>
      </c>
      <c r="D1576" t="str">
        <f t="shared" si="55"/>
        <v>RectangularHollowSections7x5x1/4</v>
      </c>
      <c r="E1576" s="36">
        <f t="shared" si="56"/>
        <v>24</v>
      </c>
      <c r="F1576" s="91">
        <v>0.22600000000000001</v>
      </c>
      <c r="G1576">
        <v>2</v>
      </c>
      <c r="H1576" t="s">
        <v>131</v>
      </c>
      <c r="I1576">
        <v>2</v>
      </c>
      <c r="K1576" t="s">
        <v>1308</v>
      </c>
      <c r="L1576">
        <v>0.22600000000000001</v>
      </c>
      <c r="M1576" t="b">
        <f t="shared" si="57"/>
        <v>1</v>
      </c>
    </row>
    <row r="1577" spans="2:13" x14ac:dyDescent="0.25">
      <c r="B1577" t="s">
        <v>73</v>
      </c>
      <c r="C1577" s="1" t="s">
        <v>1751</v>
      </c>
      <c r="D1577" t="str">
        <f t="shared" si="55"/>
        <v>RectangularHollowSections7x5x3/16</v>
      </c>
      <c r="E1577" s="36">
        <f t="shared" si="56"/>
        <v>24</v>
      </c>
      <c r="F1577" s="91">
        <v>0.17</v>
      </c>
      <c r="G1577">
        <v>2</v>
      </c>
      <c r="H1577" t="s">
        <v>131</v>
      </c>
      <c r="I1577">
        <v>2</v>
      </c>
      <c r="K1577" t="s">
        <v>1358</v>
      </c>
      <c r="L1577">
        <v>0.17</v>
      </c>
      <c r="M1577" t="b">
        <f t="shared" si="57"/>
        <v>1</v>
      </c>
    </row>
    <row r="1578" spans="2:13" x14ac:dyDescent="0.25">
      <c r="B1578" t="s">
        <v>73</v>
      </c>
      <c r="C1578" s="1" t="s">
        <v>1752</v>
      </c>
      <c r="D1578" t="str">
        <f t="shared" si="55"/>
        <v>RectangularHollowSections7x5x1/8</v>
      </c>
      <c r="E1578" s="36">
        <f t="shared" si="56"/>
        <v>24</v>
      </c>
      <c r="F1578" s="91">
        <v>0.114</v>
      </c>
      <c r="G1578">
        <v>2</v>
      </c>
      <c r="H1578" t="s">
        <v>131</v>
      </c>
      <c r="I1578">
        <v>2</v>
      </c>
      <c r="K1578" t="s">
        <v>1389</v>
      </c>
      <c r="L1578">
        <v>0.114</v>
      </c>
      <c r="M1578" t="b">
        <f t="shared" si="57"/>
        <v>1</v>
      </c>
    </row>
    <row r="1579" spans="2:13" x14ac:dyDescent="0.25">
      <c r="B1579" t="s">
        <v>73</v>
      </c>
      <c r="C1579" s="1" t="s">
        <v>1753</v>
      </c>
      <c r="D1579" t="str">
        <f t="shared" si="55"/>
        <v>RectangularHollowSections7x4x1/2</v>
      </c>
      <c r="E1579" s="36">
        <f t="shared" si="56"/>
        <v>21.96</v>
      </c>
      <c r="F1579" s="91">
        <v>0.432</v>
      </c>
      <c r="G1579">
        <v>1.83</v>
      </c>
      <c r="H1579" t="s">
        <v>131</v>
      </c>
      <c r="I1579">
        <v>2</v>
      </c>
      <c r="K1579" t="s">
        <v>1754</v>
      </c>
      <c r="L1579">
        <v>0.432</v>
      </c>
      <c r="M1579" t="b">
        <f t="shared" si="57"/>
        <v>1</v>
      </c>
    </row>
    <row r="1580" spans="2:13" x14ac:dyDescent="0.25">
      <c r="B1580" t="s">
        <v>73</v>
      </c>
      <c r="C1580" s="1" t="s">
        <v>1755</v>
      </c>
      <c r="D1580" t="str">
        <f t="shared" si="55"/>
        <v>RectangularHollowSections7x4x3/8</v>
      </c>
      <c r="E1580" s="36">
        <f t="shared" si="56"/>
        <v>21.96</v>
      </c>
      <c r="F1580" s="91">
        <v>0.33100000000000002</v>
      </c>
      <c r="G1580">
        <v>1.83</v>
      </c>
      <c r="H1580" t="s">
        <v>131</v>
      </c>
      <c r="I1580">
        <v>2</v>
      </c>
      <c r="K1580" t="s">
        <v>1268</v>
      </c>
      <c r="L1580">
        <v>0.33100000000000002</v>
      </c>
      <c r="M1580" t="b">
        <f t="shared" si="57"/>
        <v>1</v>
      </c>
    </row>
    <row r="1581" spans="2:13" x14ac:dyDescent="0.25">
      <c r="B1581" t="s">
        <v>73</v>
      </c>
      <c r="C1581" s="1" t="s">
        <v>1756</v>
      </c>
      <c r="D1581" t="str">
        <f t="shared" si="55"/>
        <v>RectangularHollowSections7x4x5/16</v>
      </c>
      <c r="E1581" s="36">
        <f t="shared" si="56"/>
        <v>21.96</v>
      </c>
      <c r="F1581" s="91">
        <v>0.27800000000000002</v>
      </c>
      <c r="G1581">
        <v>1.83</v>
      </c>
      <c r="H1581" t="s">
        <v>131</v>
      </c>
      <c r="I1581">
        <v>2</v>
      </c>
      <c r="K1581" t="s">
        <v>1279</v>
      </c>
      <c r="L1581">
        <v>0.27800000000000002</v>
      </c>
      <c r="M1581" t="b">
        <f t="shared" si="57"/>
        <v>1</v>
      </c>
    </row>
    <row r="1582" spans="2:13" x14ac:dyDescent="0.25">
      <c r="B1582" t="s">
        <v>73</v>
      </c>
      <c r="C1582" s="1" t="s">
        <v>1757</v>
      </c>
      <c r="D1582" t="str">
        <f t="shared" si="55"/>
        <v>RectangularHollowSections7x4x1/4</v>
      </c>
      <c r="E1582" s="36">
        <f t="shared" si="56"/>
        <v>21.96</v>
      </c>
      <c r="F1582" s="91">
        <v>0.22500000000000001</v>
      </c>
      <c r="G1582">
        <v>1.83</v>
      </c>
      <c r="H1582" t="s">
        <v>131</v>
      </c>
      <c r="I1582">
        <v>2</v>
      </c>
      <c r="K1582" t="s">
        <v>1308</v>
      </c>
      <c r="L1582">
        <v>0.22500000000000001</v>
      </c>
      <c r="M1582" t="b">
        <f t="shared" si="57"/>
        <v>1</v>
      </c>
    </row>
    <row r="1583" spans="2:13" x14ac:dyDescent="0.25">
      <c r="B1583" t="s">
        <v>73</v>
      </c>
      <c r="C1583" s="1" t="s">
        <v>1758</v>
      </c>
      <c r="D1583" t="str">
        <f t="shared" ref="D1583:D1646" si="58">SUBSTITUTE(B1583&amp;C1583," ","")</f>
        <v>RectangularHollowSections7x4x3/16</v>
      </c>
      <c r="E1583" s="36">
        <f t="shared" si="56"/>
        <v>21.96</v>
      </c>
      <c r="F1583" s="91">
        <v>0.17</v>
      </c>
      <c r="G1583">
        <v>1.83</v>
      </c>
      <c r="H1583" t="s">
        <v>131</v>
      </c>
      <c r="I1583">
        <v>2</v>
      </c>
      <c r="K1583" t="s">
        <v>1358</v>
      </c>
      <c r="L1583">
        <v>0.17</v>
      </c>
      <c r="M1583" t="b">
        <f t="shared" si="57"/>
        <v>1</v>
      </c>
    </row>
    <row r="1584" spans="2:13" x14ac:dyDescent="0.25">
      <c r="B1584" t="s">
        <v>73</v>
      </c>
      <c r="C1584" s="1" t="s">
        <v>1759</v>
      </c>
      <c r="D1584" t="str">
        <f t="shared" si="58"/>
        <v>RectangularHollowSections7x4x1/8</v>
      </c>
      <c r="E1584" s="36">
        <f t="shared" si="56"/>
        <v>21.96</v>
      </c>
      <c r="F1584" s="91">
        <v>0.114</v>
      </c>
      <c r="G1584">
        <v>1.83</v>
      </c>
      <c r="H1584" t="s">
        <v>131</v>
      </c>
      <c r="I1584">
        <v>2</v>
      </c>
      <c r="K1584" t="s">
        <v>1389</v>
      </c>
      <c r="L1584">
        <v>0.114</v>
      </c>
      <c r="M1584" t="b">
        <f t="shared" si="57"/>
        <v>1</v>
      </c>
    </row>
    <row r="1585" spans="2:13" x14ac:dyDescent="0.25">
      <c r="B1585" t="s">
        <v>73</v>
      </c>
      <c r="C1585" s="1" t="s">
        <v>1760</v>
      </c>
      <c r="D1585" t="str">
        <f t="shared" si="58"/>
        <v>RectangularHollowSections7x3x1/2</v>
      </c>
      <c r="E1585" s="36">
        <f t="shared" si="56"/>
        <v>19.559999999999999</v>
      </c>
      <c r="F1585" s="91">
        <v>0.42799999999999999</v>
      </c>
      <c r="G1585">
        <v>1.63</v>
      </c>
      <c r="H1585" t="s">
        <v>131</v>
      </c>
      <c r="I1585">
        <v>2</v>
      </c>
      <c r="K1585" t="s">
        <v>1761</v>
      </c>
      <c r="L1585">
        <v>0.42799999999999999</v>
      </c>
      <c r="M1585" t="b">
        <f t="shared" si="57"/>
        <v>1</v>
      </c>
    </row>
    <row r="1586" spans="2:13" x14ac:dyDescent="0.25">
      <c r="B1586" t="s">
        <v>73</v>
      </c>
      <c r="C1586" s="1" t="s">
        <v>1762</v>
      </c>
      <c r="D1586" t="str">
        <f t="shared" si="58"/>
        <v>RectangularHollowSections7x3x3/8</v>
      </c>
      <c r="E1586" s="36">
        <f t="shared" si="56"/>
        <v>19.559999999999999</v>
      </c>
      <c r="F1586" s="91">
        <v>0.32900000000000001</v>
      </c>
      <c r="G1586">
        <v>1.63</v>
      </c>
      <c r="H1586" t="s">
        <v>131</v>
      </c>
      <c r="I1586">
        <v>2</v>
      </c>
      <c r="K1586" t="s">
        <v>1268</v>
      </c>
      <c r="L1586">
        <v>0.32900000000000001</v>
      </c>
      <c r="M1586" t="b">
        <f t="shared" si="57"/>
        <v>1</v>
      </c>
    </row>
    <row r="1587" spans="2:13" x14ac:dyDescent="0.25">
      <c r="B1587" t="s">
        <v>73</v>
      </c>
      <c r="C1587" s="1" t="s">
        <v>1763</v>
      </c>
      <c r="D1587" t="str">
        <f t="shared" si="58"/>
        <v>RectangularHollowSections7x3x5/16</v>
      </c>
      <c r="E1587" s="36">
        <f t="shared" si="56"/>
        <v>19.559999999999999</v>
      </c>
      <c r="F1587" s="91">
        <v>0.27700000000000002</v>
      </c>
      <c r="G1587">
        <v>1.63</v>
      </c>
      <c r="H1587" t="s">
        <v>131</v>
      </c>
      <c r="I1587">
        <v>2</v>
      </c>
      <c r="K1587" t="s">
        <v>1279</v>
      </c>
      <c r="L1587">
        <v>0.27700000000000002</v>
      </c>
      <c r="M1587" t="b">
        <f t="shared" si="57"/>
        <v>1</v>
      </c>
    </row>
    <row r="1588" spans="2:13" x14ac:dyDescent="0.25">
      <c r="B1588" t="s">
        <v>73</v>
      </c>
      <c r="C1588" s="1" t="s">
        <v>1764</v>
      </c>
      <c r="D1588" t="str">
        <f t="shared" si="58"/>
        <v>RectangularHollowSections7x3x1/4</v>
      </c>
      <c r="E1588" s="36">
        <f t="shared" si="56"/>
        <v>19.559999999999999</v>
      </c>
      <c r="F1588" s="91">
        <v>0.224</v>
      </c>
      <c r="G1588">
        <v>1.63</v>
      </c>
      <c r="H1588" t="s">
        <v>131</v>
      </c>
      <c r="I1588">
        <v>2</v>
      </c>
      <c r="K1588" t="s">
        <v>1308</v>
      </c>
      <c r="L1588">
        <v>0.224</v>
      </c>
      <c r="M1588" t="b">
        <f t="shared" si="57"/>
        <v>1</v>
      </c>
    </row>
    <row r="1589" spans="2:13" x14ac:dyDescent="0.25">
      <c r="B1589" t="s">
        <v>73</v>
      </c>
      <c r="C1589" s="1" t="s">
        <v>1765</v>
      </c>
      <c r="D1589" t="str">
        <f t="shared" si="58"/>
        <v>RectangularHollowSections7x3x3/16</v>
      </c>
      <c r="E1589" s="36">
        <f t="shared" si="56"/>
        <v>19.559999999999999</v>
      </c>
      <c r="F1589" s="91">
        <v>0.16900000000000001</v>
      </c>
      <c r="G1589">
        <v>1.63</v>
      </c>
      <c r="H1589" t="s">
        <v>131</v>
      </c>
      <c r="I1589">
        <v>2</v>
      </c>
      <c r="K1589" t="s">
        <v>1358</v>
      </c>
      <c r="L1589">
        <v>0.16900000000000001</v>
      </c>
      <c r="M1589" t="b">
        <f t="shared" si="57"/>
        <v>1</v>
      </c>
    </row>
    <row r="1590" spans="2:13" x14ac:dyDescent="0.25">
      <c r="B1590" t="s">
        <v>73</v>
      </c>
      <c r="C1590" s="1" t="s">
        <v>1766</v>
      </c>
      <c r="D1590" t="str">
        <f t="shared" si="58"/>
        <v>RectangularHollowSections7x3x1/8</v>
      </c>
      <c r="E1590" s="36">
        <f t="shared" si="56"/>
        <v>19.559999999999999</v>
      </c>
      <c r="F1590" s="91">
        <v>0.114</v>
      </c>
      <c r="G1590">
        <v>1.63</v>
      </c>
      <c r="H1590" t="s">
        <v>131</v>
      </c>
      <c r="I1590">
        <v>2</v>
      </c>
      <c r="K1590" t="s">
        <v>1389</v>
      </c>
      <c r="L1590">
        <v>0.114</v>
      </c>
      <c r="M1590" t="b">
        <f t="shared" si="57"/>
        <v>1</v>
      </c>
    </row>
    <row r="1591" spans="2:13" x14ac:dyDescent="0.25">
      <c r="B1591" t="s">
        <v>73</v>
      </c>
      <c r="C1591" s="90" t="s">
        <v>1767</v>
      </c>
      <c r="D1591" t="str">
        <f t="shared" si="58"/>
        <v>RectangularHollowSections6x5x1/2</v>
      </c>
      <c r="E1591" s="36">
        <f t="shared" si="56"/>
        <v>21.96</v>
      </c>
      <c r="F1591">
        <v>0.45</v>
      </c>
      <c r="G1591">
        <v>1.83</v>
      </c>
      <c r="H1591" t="s">
        <v>131</v>
      </c>
      <c r="I1591">
        <v>2</v>
      </c>
      <c r="M1591" t="b">
        <f t="shared" si="57"/>
        <v>0</v>
      </c>
    </row>
    <row r="1592" spans="2:13" x14ac:dyDescent="0.25">
      <c r="B1592" t="s">
        <v>73</v>
      </c>
      <c r="C1592" s="1" t="s">
        <v>1768</v>
      </c>
      <c r="D1592" t="str">
        <f t="shared" si="58"/>
        <v>RectangularHollowSections6x5x3/8</v>
      </c>
      <c r="E1592" s="36">
        <f t="shared" ref="E1592:E1655" si="59">G1592*12</f>
        <v>21.96</v>
      </c>
      <c r="F1592" s="91">
        <v>0.33100000000000002</v>
      </c>
      <c r="G1592">
        <v>1.83</v>
      </c>
      <c r="H1592" t="s">
        <v>131</v>
      </c>
      <c r="I1592">
        <v>2</v>
      </c>
      <c r="K1592" t="s">
        <v>1769</v>
      </c>
      <c r="L1592">
        <v>0.33100000000000002</v>
      </c>
      <c r="M1592" t="b">
        <f t="shared" si="57"/>
        <v>1</v>
      </c>
    </row>
    <row r="1593" spans="2:13" x14ac:dyDescent="0.25">
      <c r="B1593" t="s">
        <v>73</v>
      </c>
      <c r="C1593" s="1" t="s">
        <v>1770</v>
      </c>
      <c r="D1593" t="str">
        <f t="shared" si="58"/>
        <v>RectangularHollowSections6x5x5/16</v>
      </c>
      <c r="E1593" s="36">
        <f t="shared" si="59"/>
        <v>21.96</v>
      </c>
      <c r="F1593" s="91">
        <v>0.27800000000000002</v>
      </c>
      <c r="G1593">
        <v>1.83</v>
      </c>
      <c r="H1593" t="s">
        <v>131</v>
      </c>
      <c r="I1593">
        <v>2</v>
      </c>
      <c r="K1593" t="s">
        <v>1279</v>
      </c>
      <c r="L1593">
        <v>0.27800000000000002</v>
      </c>
      <c r="M1593" t="b">
        <f t="shared" si="57"/>
        <v>1</v>
      </c>
    </row>
    <row r="1594" spans="2:13" x14ac:dyDescent="0.25">
      <c r="B1594" t="s">
        <v>73</v>
      </c>
      <c r="C1594" s="1" t="s">
        <v>1771</v>
      </c>
      <c r="D1594" t="str">
        <f t="shared" si="58"/>
        <v>RectangularHollowSections6x5x1/4</v>
      </c>
      <c r="E1594" s="36">
        <f t="shared" si="59"/>
        <v>21.96</v>
      </c>
      <c r="F1594" s="91">
        <v>0.22500000000000001</v>
      </c>
      <c r="G1594">
        <v>1.83</v>
      </c>
      <c r="H1594" t="s">
        <v>131</v>
      </c>
      <c r="I1594">
        <v>2</v>
      </c>
      <c r="K1594" t="s">
        <v>1308</v>
      </c>
      <c r="L1594">
        <v>0.22500000000000001</v>
      </c>
      <c r="M1594" t="b">
        <f t="shared" si="57"/>
        <v>1</v>
      </c>
    </row>
    <row r="1595" spans="2:13" x14ac:dyDescent="0.25">
      <c r="B1595" t="s">
        <v>73</v>
      </c>
      <c r="C1595" s="1" t="s">
        <v>1772</v>
      </c>
      <c r="D1595" t="str">
        <f t="shared" si="58"/>
        <v>RectangularHollowSections6x5x3/16</v>
      </c>
      <c r="E1595" s="36">
        <f t="shared" si="59"/>
        <v>21.96</v>
      </c>
      <c r="F1595" s="91">
        <v>0.17</v>
      </c>
      <c r="G1595">
        <v>1.83</v>
      </c>
      <c r="H1595" t="s">
        <v>131</v>
      </c>
      <c r="I1595">
        <v>2</v>
      </c>
      <c r="K1595" t="s">
        <v>1358</v>
      </c>
      <c r="L1595">
        <v>0.17</v>
      </c>
      <c r="M1595" t="b">
        <f t="shared" si="57"/>
        <v>1</v>
      </c>
    </row>
    <row r="1596" spans="2:13" x14ac:dyDescent="0.25">
      <c r="B1596" t="s">
        <v>73</v>
      </c>
      <c r="C1596" s="1" t="s">
        <v>1773</v>
      </c>
      <c r="D1596" t="str">
        <f t="shared" si="58"/>
        <v>RectangularHollowSections6x4x1/2</v>
      </c>
      <c r="E1596" s="36">
        <f t="shared" si="59"/>
        <v>19.919999999999998</v>
      </c>
      <c r="F1596" s="91">
        <v>0.42799999999999999</v>
      </c>
      <c r="G1596">
        <v>1.66</v>
      </c>
      <c r="H1596" t="s">
        <v>131</v>
      </c>
      <c r="I1596">
        <v>2</v>
      </c>
      <c r="K1596" t="s">
        <v>1774</v>
      </c>
      <c r="L1596">
        <v>0.42799999999999999</v>
      </c>
      <c r="M1596" t="b">
        <f t="shared" si="57"/>
        <v>1</v>
      </c>
    </row>
    <row r="1597" spans="2:13" x14ac:dyDescent="0.25">
      <c r="B1597" t="s">
        <v>73</v>
      </c>
      <c r="C1597" s="1" t="s">
        <v>1775</v>
      </c>
      <c r="D1597" t="str">
        <f t="shared" si="58"/>
        <v>RectangularHollowSections6x4x3/8</v>
      </c>
      <c r="E1597" s="36">
        <f t="shared" si="59"/>
        <v>19.919999999999998</v>
      </c>
      <c r="F1597" s="91">
        <v>0.32900000000000001</v>
      </c>
      <c r="G1597">
        <v>1.66</v>
      </c>
      <c r="H1597" t="s">
        <v>131</v>
      </c>
      <c r="I1597">
        <v>2</v>
      </c>
      <c r="K1597" t="s">
        <v>1268</v>
      </c>
      <c r="L1597">
        <v>0.32900000000000001</v>
      </c>
      <c r="M1597" t="b">
        <f t="shared" si="57"/>
        <v>1</v>
      </c>
    </row>
    <row r="1598" spans="2:13" x14ac:dyDescent="0.25">
      <c r="B1598" t="s">
        <v>73</v>
      </c>
      <c r="C1598" s="1" t="s">
        <v>1776</v>
      </c>
      <c r="D1598" t="str">
        <f t="shared" si="58"/>
        <v>RectangularHollowSections6x4x5/16</v>
      </c>
      <c r="E1598" s="36">
        <f t="shared" si="59"/>
        <v>19.919999999999998</v>
      </c>
      <c r="F1598" s="91">
        <v>0.27700000000000002</v>
      </c>
      <c r="G1598">
        <v>1.66</v>
      </c>
      <c r="H1598" t="s">
        <v>131</v>
      </c>
      <c r="I1598">
        <v>2</v>
      </c>
      <c r="K1598" t="s">
        <v>1279</v>
      </c>
      <c r="L1598">
        <v>0.27700000000000002</v>
      </c>
      <c r="M1598" t="b">
        <f t="shared" si="57"/>
        <v>1</v>
      </c>
    </row>
    <row r="1599" spans="2:13" x14ac:dyDescent="0.25">
      <c r="B1599" t="s">
        <v>73</v>
      </c>
      <c r="C1599" s="1" t="s">
        <v>1777</v>
      </c>
      <c r="D1599" t="str">
        <f t="shared" si="58"/>
        <v>RectangularHollowSections6x4x1/4</v>
      </c>
      <c r="E1599" s="36">
        <f t="shared" si="59"/>
        <v>19.919999999999998</v>
      </c>
      <c r="F1599" s="91">
        <v>0.224</v>
      </c>
      <c r="G1599">
        <v>1.66</v>
      </c>
      <c r="H1599" t="s">
        <v>131</v>
      </c>
      <c r="I1599">
        <v>2</v>
      </c>
      <c r="K1599" t="s">
        <v>1308</v>
      </c>
      <c r="L1599">
        <v>0.224</v>
      </c>
      <c r="M1599" t="b">
        <f t="shared" si="57"/>
        <v>1</v>
      </c>
    </row>
    <row r="1600" spans="2:13" x14ac:dyDescent="0.25">
      <c r="B1600" t="s">
        <v>73</v>
      </c>
      <c r="C1600" s="1" t="s">
        <v>1778</v>
      </c>
      <c r="D1600" t="str">
        <f t="shared" si="58"/>
        <v>RectangularHollowSections6x4x3/16</v>
      </c>
      <c r="E1600" s="36">
        <f t="shared" si="59"/>
        <v>19.919999999999998</v>
      </c>
      <c r="F1600" s="91">
        <v>0.16900000000000001</v>
      </c>
      <c r="G1600">
        <v>1.66</v>
      </c>
      <c r="H1600" t="s">
        <v>131</v>
      </c>
      <c r="I1600">
        <v>2</v>
      </c>
      <c r="K1600" t="s">
        <v>1358</v>
      </c>
      <c r="L1600">
        <v>0.16900000000000001</v>
      </c>
      <c r="M1600" t="b">
        <f t="shared" si="57"/>
        <v>1</v>
      </c>
    </row>
    <row r="1601" spans="2:13" x14ac:dyDescent="0.25">
      <c r="B1601" t="s">
        <v>73</v>
      </c>
      <c r="C1601" s="1" t="s">
        <v>1779</v>
      </c>
      <c r="D1601" t="str">
        <f t="shared" si="58"/>
        <v>RectangularHollowSections6x4x1/8</v>
      </c>
      <c r="E1601" s="36">
        <f t="shared" si="59"/>
        <v>19.919999999999998</v>
      </c>
      <c r="F1601" s="91">
        <v>0.114</v>
      </c>
      <c r="G1601">
        <v>1.66</v>
      </c>
      <c r="H1601" t="s">
        <v>131</v>
      </c>
      <c r="I1601">
        <v>2</v>
      </c>
      <c r="K1601" t="s">
        <v>1389</v>
      </c>
      <c r="L1601">
        <v>0.114</v>
      </c>
      <c r="M1601" t="b">
        <f t="shared" si="57"/>
        <v>1</v>
      </c>
    </row>
    <row r="1602" spans="2:13" x14ac:dyDescent="0.25">
      <c r="B1602" t="s">
        <v>73</v>
      </c>
      <c r="C1602" s="1" t="s">
        <v>1780</v>
      </c>
      <c r="D1602" t="str">
        <f t="shared" si="58"/>
        <v>RectangularHollowSections6x3x1/2</v>
      </c>
      <c r="E1602" s="36">
        <f t="shared" si="59"/>
        <v>18</v>
      </c>
      <c r="F1602" s="91">
        <v>0.42399999999999999</v>
      </c>
      <c r="G1602">
        <v>1.5</v>
      </c>
      <c r="H1602" t="s">
        <v>131</v>
      </c>
      <c r="I1602">
        <v>2</v>
      </c>
      <c r="K1602" t="s">
        <v>1781</v>
      </c>
      <c r="L1602">
        <v>0.42399999999999999</v>
      </c>
      <c r="M1602" t="b">
        <f t="shared" si="57"/>
        <v>1</v>
      </c>
    </row>
    <row r="1603" spans="2:13" x14ac:dyDescent="0.25">
      <c r="B1603" t="s">
        <v>73</v>
      </c>
      <c r="C1603" s="1" t="s">
        <v>1782</v>
      </c>
      <c r="D1603" t="str">
        <f t="shared" si="58"/>
        <v>RectangularHollowSections6x3x3/8</v>
      </c>
      <c r="E1603" s="36">
        <f t="shared" si="59"/>
        <v>18</v>
      </c>
      <c r="F1603" s="91">
        <v>0.32600000000000001</v>
      </c>
      <c r="G1603">
        <v>1.5</v>
      </c>
      <c r="H1603" t="s">
        <v>131</v>
      </c>
      <c r="I1603">
        <v>2</v>
      </c>
      <c r="K1603" t="s">
        <v>1268</v>
      </c>
      <c r="L1603">
        <v>0.32600000000000001</v>
      </c>
      <c r="M1603" t="b">
        <f t="shared" si="57"/>
        <v>1</v>
      </c>
    </row>
    <row r="1604" spans="2:13" x14ac:dyDescent="0.25">
      <c r="B1604" t="s">
        <v>73</v>
      </c>
      <c r="C1604" s="1" t="s">
        <v>1783</v>
      </c>
      <c r="D1604" t="str">
        <f t="shared" si="58"/>
        <v>RectangularHollowSections6x3x5/16</v>
      </c>
      <c r="E1604" s="36">
        <f t="shared" si="59"/>
        <v>18</v>
      </c>
      <c r="F1604" s="91">
        <v>0.27500000000000002</v>
      </c>
      <c r="G1604">
        <v>1.5</v>
      </c>
      <c r="H1604" t="s">
        <v>131</v>
      </c>
      <c r="I1604">
        <v>2</v>
      </c>
      <c r="K1604" t="s">
        <v>1279</v>
      </c>
      <c r="L1604">
        <v>0.27500000000000002</v>
      </c>
      <c r="M1604" t="b">
        <f t="shared" si="57"/>
        <v>1</v>
      </c>
    </row>
    <row r="1605" spans="2:13" x14ac:dyDescent="0.25">
      <c r="B1605" t="s">
        <v>73</v>
      </c>
      <c r="C1605" s="1" t="s">
        <v>1784</v>
      </c>
      <c r="D1605" t="str">
        <f t="shared" si="58"/>
        <v>RectangularHollowSections6x3x1/4</v>
      </c>
      <c r="E1605" s="36">
        <f t="shared" si="59"/>
        <v>18</v>
      </c>
      <c r="F1605" s="91">
        <v>0.223</v>
      </c>
      <c r="G1605">
        <v>1.5</v>
      </c>
      <c r="H1605" t="s">
        <v>131</v>
      </c>
      <c r="I1605">
        <v>2</v>
      </c>
      <c r="K1605" t="s">
        <v>1308</v>
      </c>
      <c r="L1605">
        <v>0.223</v>
      </c>
      <c r="M1605" t="b">
        <f t="shared" si="57"/>
        <v>1</v>
      </c>
    </row>
    <row r="1606" spans="2:13" x14ac:dyDescent="0.25">
      <c r="B1606" t="s">
        <v>73</v>
      </c>
      <c r="C1606" s="1" t="s">
        <v>1785</v>
      </c>
      <c r="D1606" t="str">
        <f t="shared" si="58"/>
        <v>RectangularHollowSections6x3x3/16</v>
      </c>
      <c r="E1606" s="36">
        <f t="shared" si="59"/>
        <v>18</v>
      </c>
      <c r="F1606" s="91">
        <v>0.16900000000000001</v>
      </c>
      <c r="G1606">
        <v>1.5</v>
      </c>
      <c r="H1606" t="s">
        <v>131</v>
      </c>
      <c r="I1606">
        <v>2</v>
      </c>
      <c r="K1606" t="s">
        <v>1358</v>
      </c>
      <c r="L1606">
        <v>0.16900000000000001</v>
      </c>
      <c r="M1606" t="b">
        <f t="shared" si="57"/>
        <v>1</v>
      </c>
    </row>
    <row r="1607" spans="2:13" x14ac:dyDescent="0.25">
      <c r="B1607" t="s">
        <v>73</v>
      </c>
      <c r="C1607" s="1" t="s">
        <v>1786</v>
      </c>
      <c r="D1607" t="str">
        <f t="shared" si="58"/>
        <v>RectangularHollowSections6x3x1/8</v>
      </c>
      <c r="E1607" s="36">
        <f t="shared" si="59"/>
        <v>18</v>
      </c>
      <c r="F1607" s="91">
        <v>0.114</v>
      </c>
      <c r="G1607">
        <v>1.5</v>
      </c>
      <c r="H1607" t="s">
        <v>131</v>
      </c>
      <c r="I1607">
        <v>2</v>
      </c>
      <c r="K1607" t="s">
        <v>1389</v>
      </c>
      <c r="L1607">
        <v>0.114</v>
      </c>
      <c r="M1607" t="b">
        <f t="shared" si="57"/>
        <v>1</v>
      </c>
    </row>
    <row r="1608" spans="2:13" x14ac:dyDescent="0.25">
      <c r="B1608" t="s">
        <v>73</v>
      </c>
      <c r="C1608" s="1" t="s">
        <v>1787</v>
      </c>
      <c r="D1608" t="str">
        <f t="shared" si="58"/>
        <v>RectangularHollowSections6x2x3/8</v>
      </c>
      <c r="E1608" s="36">
        <f t="shared" si="59"/>
        <v>14.76</v>
      </c>
      <c r="F1608" s="91">
        <v>0.32300000000000001</v>
      </c>
      <c r="G1608">
        <v>1.23</v>
      </c>
      <c r="H1608" t="s">
        <v>131</v>
      </c>
      <c r="I1608">
        <v>2</v>
      </c>
      <c r="K1608" t="s">
        <v>1788</v>
      </c>
      <c r="L1608">
        <v>0.32300000000000001</v>
      </c>
      <c r="M1608" t="b">
        <f t="shared" si="57"/>
        <v>1</v>
      </c>
    </row>
    <row r="1609" spans="2:13" x14ac:dyDescent="0.25">
      <c r="B1609" t="s">
        <v>73</v>
      </c>
      <c r="C1609" s="1" t="s">
        <v>1789</v>
      </c>
      <c r="D1609" t="str">
        <f t="shared" si="58"/>
        <v>RectangularHollowSections6x2x5/16</v>
      </c>
      <c r="E1609" s="36">
        <f t="shared" si="59"/>
        <v>15</v>
      </c>
      <c r="F1609" s="91">
        <v>0.27300000000000002</v>
      </c>
      <c r="G1609">
        <v>1.25</v>
      </c>
      <c r="H1609" t="s">
        <v>131</v>
      </c>
      <c r="I1609">
        <v>2</v>
      </c>
      <c r="K1609" t="s">
        <v>1279</v>
      </c>
      <c r="L1609">
        <v>0.27300000000000002</v>
      </c>
      <c r="M1609" t="b">
        <f t="shared" si="57"/>
        <v>1</v>
      </c>
    </row>
    <row r="1610" spans="2:13" x14ac:dyDescent="0.25">
      <c r="B1610" t="s">
        <v>73</v>
      </c>
      <c r="C1610" s="1" t="s">
        <v>1790</v>
      </c>
      <c r="D1610" t="str">
        <f t="shared" si="58"/>
        <v>RectangularHollowSections6x2x1/4</v>
      </c>
      <c r="E1610" s="36">
        <f t="shared" si="59"/>
        <v>15.24</v>
      </c>
      <c r="F1610" s="91">
        <v>0.222</v>
      </c>
      <c r="G1610">
        <v>1.27</v>
      </c>
      <c r="H1610" t="s">
        <v>131</v>
      </c>
      <c r="I1610">
        <v>2</v>
      </c>
      <c r="K1610" t="s">
        <v>1308</v>
      </c>
      <c r="L1610">
        <v>0.222</v>
      </c>
      <c r="M1610" t="b">
        <f t="shared" ref="M1610:M1673" si="60">EXACT(F1610,L1610)</f>
        <v>1</v>
      </c>
    </row>
    <row r="1611" spans="2:13" x14ac:dyDescent="0.25">
      <c r="B1611" t="s">
        <v>73</v>
      </c>
      <c r="C1611" s="1" t="s">
        <v>1791</v>
      </c>
      <c r="D1611" t="str">
        <f t="shared" si="58"/>
        <v>RectangularHollowSections6x2x3/16</v>
      </c>
      <c r="E1611" s="36">
        <f t="shared" si="59"/>
        <v>15.36</v>
      </c>
      <c r="F1611" s="91">
        <v>0.16800000000000001</v>
      </c>
      <c r="G1611">
        <v>1.28</v>
      </c>
      <c r="H1611" t="s">
        <v>131</v>
      </c>
      <c r="I1611">
        <v>2</v>
      </c>
      <c r="K1611" t="s">
        <v>1358</v>
      </c>
      <c r="L1611">
        <v>0.16800000000000001</v>
      </c>
      <c r="M1611" t="b">
        <f t="shared" si="60"/>
        <v>1</v>
      </c>
    </row>
    <row r="1612" spans="2:13" x14ac:dyDescent="0.25">
      <c r="B1612" t="s">
        <v>73</v>
      </c>
      <c r="C1612" s="1" t="s">
        <v>1792</v>
      </c>
      <c r="D1612" t="str">
        <f t="shared" si="58"/>
        <v>RectangularHollowSections6x2x1/8</v>
      </c>
      <c r="E1612" s="36">
        <f t="shared" si="59"/>
        <v>15.600000000000001</v>
      </c>
      <c r="F1612" s="91">
        <v>0.113</v>
      </c>
      <c r="G1612">
        <v>1.3</v>
      </c>
      <c r="H1612" t="s">
        <v>131</v>
      </c>
      <c r="I1612">
        <v>2</v>
      </c>
      <c r="K1612" t="s">
        <v>1389</v>
      </c>
      <c r="L1612">
        <v>0.113</v>
      </c>
      <c r="M1612" t="b">
        <f t="shared" si="60"/>
        <v>1</v>
      </c>
    </row>
    <row r="1613" spans="2:13" x14ac:dyDescent="0.25">
      <c r="B1613" t="s">
        <v>73</v>
      </c>
      <c r="C1613" s="1" t="s">
        <v>1793</v>
      </c>
      <c r="D1613" t="str">
        <f t="shared" si="58"/>
        <v>RectangularHollowSections5x4x1/2</v>
      </c>
      <c r="E1613" s="36">
        <f t="shared" si="59"/>
        <v>18</v>
      </c>
      <c r="F1613" s="91">
        <v>0.42399999999999999</v>
      </c>
      <c r="G1613">
        <v>1.5</v>
      </c>
      <c r="H1613" t="s">
        <v>131</v>
      </c>
      <c r="I1613">
        <v>2</v>
      </c>
      <c r="K1613" t="s">
        <v>1794</v>
      </c>
      <c r="L1613">
        <v>0.42399999999999999</v>
      </c>
      <c r="M1613" t="b">
        <f t="shared" si="60"/>
        <v>1</v>
      </c>
    </row>
    <row r="1614" spans="2:13" x14ac:dyDescent="0.25">
      <c r="B1614" t="s">
        <v>73</v>
      </c>
      <c r="C1614" s="1" t="s">
        <v>1795</v>
      </c>
      <c r="D1614" t="str">
        <f t="shared" si="58"/>
        <v>RectangularHollowSections5x4x3/8</v>
      </c>
      <c r="E1614" s="36">
        <f t="shared" si="59"/>
        <v>18</v>
      </c>
      <c r="F1614" s="91">
        <v>0.32600000000000001</v>
      </c>
      <c r="G1614">
        <v>1.5</v>
      </c>
      <c r="H1614" t="s">
        <v>131</v>
      </c>
      <c r="I1614">
        <v>2</v>
      </c>
      <c r="K1614" t="s">
        <v>1268</v>
      </c>
      <c r="L1614">
        <v>0.32600000000000001</v>
      </c>
      <c r="M1614" t="b">
        <f t="shared" si="60"/>
        <v>1</v>
      </c>
    </row>
    <row r="1615" spans="2:13" x14ac:dyDescent="0.25">
      <c r="B1615" t="s">
        <v>73</v>
      </c>
      <c r="C1615" s="1" t="s">
        <v>1796</v>
      </c>
      <c r="D1615" t="str">
        <f t="shared" si="58"/>
        <v>RectangularHollowSections5x4x5/16</v>
      </c>
      <c r="E1615" s="36">
        <f t="shared" si="59"/>
        <v>18</v>
      </c>
      <c r="F1615" s="91">
        <v>0.27500000000000002</v>
      </c>
      <c r="G1615">
        <v>1.5</v>
      </c>
      <c r="H1615" t="s">
        <v>131</v>
      </c>
      <c r="I1615">
        <v>2</v>
      </c>
      <c r="K1615" t="s">
        <v>1279</v>
      </c>
      <c r="L1615">
        <v>0.27500000000000002</v>
      </c>
      <c r="M1615" t="b">
        <f t="shared" si="60"/>
        <v>1</v>
      </c>
    </row>
    <row r="1616" spans="2:13" x14ac:dyDescent="0.25">
      <c r="B1616" t="s">
        <v>73</v>
      </c>
      <c r="C1616" s="1" t="s">
        <v>1797</v>
      </c>
      <c r="D1616" t="str">
        <f t="shared" si="58"/>
        <v>RectangularHollowSections5x4x1/4</v>
      </c>
      <c r="E1616" s="36">
        <f t="shared" si="59"/>
        <v>18</v>
      </c>
      <c r="F1616" s="91">
        <v>0.223</v>
      </c>
      <c r="G1616">
        <v>1.5</v>
      </c>
      <c r="H1616" t="s">
        <v>131</v>
      </c>
      <c r="I1616">
        <v>2</v>
      </c>
      <c r="K1616" t="s">
        <v>1308</v>
      </c>
      <c r="L1616">
        <v>0.223</v>
      </c>
      <c r="M1616" t="b">
        <f t="shared" si="60"/>
        <v>1</v>
      </c>
    </row>
    <row r="1617" spans="2:13" x14ac:dyDescent="0.25">
      <c r="B1617" t="s">
        <v>73</v>
      </c>
      <c r="C1617" s="1" t="s">
        <v>1798</v>
      </c>
      <c r="D1617" t="str">
        <f t="shared" si="58"/>
        <v>RectangularHollowSections5x4x3/16</v>
      </c>
      <c r="E1617" s="36">
        <f t="shared" si="59"/>
        <v>18</v>
      </c>
      <c r="F1617" s="91">
        <v>0.16900000000000001</v>
      </c>
      <c r="G1617">
        <v>1.5</v>
      </c>
      <c r="H1617" t="s">
        <v>131</v>
      </c>
      <c r="I1617">
        <v>2</v>
      </c>
      <c r="K1617" t="s">
        <v>1358</v>
      </c>
      <c r="L1617">
        <v>0.16900000000000001</v>
      </c>
      <c r="M1617" t="b">
        <f t="shared" si="60"/>
        <v>1</v>
      </c>
    </row>
    <row r="1618" spans="2:13" x14ac:dyDescent="0.25">
      <c r="B1618" t="s">
        <v>73</v>
      </c>
      <c r="C1618" s="1" t="s">
        <v>1799</v>
      </c>
      <c r="D1618" t="str">
        <f t="shared" si="58"/>
        <v>RectangularHollowSections5x3x1/2</v>
      </c>
      <c r="E1618" s="36">
        <f t="shared" si="59"/>
        <v>18</v>
      </c>
      <c r="F1618" s="91">
        <v>0.41799999999999998</v>
      </c>
      <c r="G1618">
        <v>1.5</v>
      </c>
      <c r="H1618" t="s">
        <v>131</v>
      </c>
      <c r="I1618">
        <v>2</v>
      </c>
      <c r="K1618" t="s">
        <v>1800</v>
      </c>
      <c r="L1618">
        <v>0.41799999999999998</v>
      </c>
      <c r="M1618" t="b">
        <f t="shared" si="60"/>
        <v>1</v>
      </c>
    </row>
    <row r="1619" spans="2:13" x14ac:dyDescent="0.25">
      <c r="B1619" t="s">
        <v>73</v>
      </c>
      <c r="C1619" s="1" t="s">
        <v>1801</v>
      </c>
      <c r="D1619" t="str">
        <f t="shared" si="58"/>
        <v>RectangularHollowSections5x3x3/8</v>
      </c>
      <c r="E1619" s="36">
        <f t="shared" si="59"/>
        <v>18</v>
      </c>
      <c r="F1619" s="91">
        <v>0.32300000000000001</v>
      </c>
      <c r="G1619">
        <v>1.5</v>
      </c>
      <c r="H1619" t="s">
        <v>131</v>
      </c>
      <c r="I1619">
        <v>2</v>
      </c>
      <c r="K1619" t="s">
        <v>1268</v>
      </c>
      <c r="L1619">
        <v>0.32300000000000001</v>
      </c>
      <c r="M1619" t="b">
        <f t="shared" si="60"/>
        <v>1</v>
      </c>
    </row>
    <row r="1620" spans="2:13" x14ac:dyDescent="0.25">
      <c r="B1620" t="s">
        <v>73</v>
      </c>
      <c r="C1620" s="1" t="s">
        <v>1802</v>
      </c>
      <c r="D1620" t="str">
        <f t="shared" si="58"/>
        <v>RectangularHollowSections5x3x5/16</v>
      </c>
      <c r="E1620" s="36">
        <f t="shared" si="59"/>
        <v>18</v>
      </c>
      <c r="F1620" s="91">
        <v>0.27300000000000002</v>
      </c>
      <c r="G1620">
        <v>1.5</v>
      </c>
      <c r="H1620" t="s">
        <v>131</v>
      </c>
      <c r="I1620">
        <v>2</v>
      </c>
      <c r="K1620" t="s">
        <v>1279</v>
      </c>
      <c r="L1620">
        <v>0.27300000000000002</v>
      </c>
      <c r="M1620" t="b">
        <f t="shared" si="60"/>
        <v>1</v>
      </c>
    </row>
    <row r="1621" spans="2:13" x14ac:dyDescent="0.25">
      <c r="B1621" t="s">
        <v>73</v>
      </c>
      <c r="C1621" s="1" t="s">
        <v>1803</v>
      </c>
      <c r="D1621" t="str">
        <f t="shared" si="58"/>
        <v>RectangularHollowSections5x3x1/4</v>
      </c>
      <c r="E1621" s="36">
        <f t="shared" si="59"/>
        <v>18</v>
      </c>
      <c r="F1621" s="91">
        <v>0.222</v>
      </c>
      <c r="G1621">
        <v>1.5</v>
      </c>
      <c r="H1621" t="s">
        <v>131</v>
      </c>
      <c r="I1621">
        <v>2</v>
      </c>
      <c r="K1621" t="s">
        <v>1308</v>
      </c>
      <c r="L1621">
        <v>0.222</v>
      </c>
      <c r="M1621" t="b">
        <f t="shared" si="60"/>
        <v>1</v>
      </c>
    </row>
    <row r="1622" spans="2:13" x14ac:dyDescent="0.25">
      <c r="B1622" t="s">
        <v>73</v>
      </c>
      <c r="C1622" s="1" t="s">
        <v>1804</v>
      </c>
      <c r="D1622" t="str">
        <f t="shared" si="58"/>
        <v>RectangularHollowSections5x3x3/16</v>
      </c>
      <c r="E1622" s="36">
        <f t="shared" si="59"/>
        <v>18</v>
      </c>
      <c r="F1622" s="91">
        <v>0.16800000000000001</v>
      </c>
      <c r="G1622">
        <v>1.5</v>
      </c>
      <c r="H1622" t="s">
        <v>131</v>
      </c>
      <c r="I1622">
        <v>2</v>
      </c>
      <c r="K1622" t="s">
        <v>1358</v>
      </c>
      <c r="L1622">
        <v>0.16800000000000001</v>
      </c>
      <c r="M1622" t="b">
        <f t="shared" si="60"/>
        <v>1</v>
      </c>
    </row>
    <row r="1623" spans="2:13" x14ac:dyDescent="0.25">
      <c r="B1623" t="s">
        <v>73</v>
      </c>
      <c r="C1623" s="1" t="s">
        <v>1805</v>
      </c>
      <c r="D1623" t="str">
        <f t="shared" si="58"/>
        <v>RectangularHollowSections5x3x1/8</v>
      </c>
      <c r="E1623" s="36">
        <f t="shared" si="59"/>
        <v>18</v>
      </c>
      <c r="F1623" s="91">
        <v>0.113</v>
      </c>
      <c r="G1623">
        <v>1.5</v>
      </c>
      <c r="H1623" t="s">
        <v>131</v>
      </c>
      <c r="I1623">
        <v>2</v>
      </c>
      <c r="K1623" t="s">
        <v>1389</v>
      </c>
      <c r="L1623">
        <v>0.113</v>
      </c>
      <c r="M1623" t="b">
        <f t="shared" si="60"/>
        <v>1</v>
      </c>
    </row>
    <row r="1624" spans="2:13" x14ac:dyDescent="0.25">
      <c r="B1624" t="s">
        <v>73</v>
      </c>
      <c r="C1624" s="1" t="s">
        <v>1806</v>
      </c>
      <c r="D1624" t="str">
        <f t="shared" si="58"/>
        <v>RectangularHollowSections5x21/2x1/4</v>
      </c>
      <c r="E1624" s="36">
        <f t="shared" si="59"/>
        <v>14.16</v>
      </c>
      <c r="F1624" s="91">
        <v>0.221</v>
      </c>
      <c r="G1624">
        <v>1.18</v>
      </c>
      <c r="H1624" t="s">
        <v>131</v>
      </c>
      <c r="I1624">
        <v>2</v>
      </c>
      <c r="K1624" t="s">
        <v>1807</v>
      </c>
      <c r="L1624">
        <v>0.221</v>
      </c>
      <c r="M1624" t="b">
        <f t="shared" si="60"/>
        <v>1</v>
      </c>
    </row>
    <row r="1625" spans="2:13" x14ac:dyDescent="0.25">
      <c r="B1625" t="s">
        <v>73</v>
      </c>
      <c r="C1625" s="1" t="s">
        <v>1808</v>
      </c>
      <c r="D1625" t="str">
        <f t="shared" si="58"/>
        <v>RectangularHollowSections5x21/2x3/16</v>
      </c>
      <c r="E1625" s="36">
        <f t="shared" si="59"/>
        <v>14.399999999999999</v>
      </c>
      <c r="F1625" s="91">
        <v>0.16700000000000001</v>
      </c>
      <c r="G1625">
        <v>1.2</v>
      </c>
      <c r="H1625" t="s">
        <v>131</v>
      </c>
      <c r="I1625">
        <v>2</v>
      </c>
      <c r="K1625" t="s">
        <v>1358</v>
      </c>
      <c r="L1625">
        <v>0.16700000000000001</v>
      </c>
      <c r="M1625" t="b">
        <f t="shared" si="60"/>
        <v>1</v>
      </c>
    </row>
    <row r="1626" spans="2:13" x14ac:dyDescent="0.25">
      <c r="B1626" t="s">
        <v>73</v>
      </c>
      <c r="C1626" s="1" t="s">
        <v>1809</v>
      </c>
      <c r="D1626" t="str">
        <f t="shared" si="58"/>
        <v>RectangularHollowSections5x21/2x1/8</v>
      </c>
      <c r="E1626" s="36">
        <f t="shared" si="59"/>
        <v>14.64</v>
      </c>
      <c r="F1626" s="91">
        <v>0.113</v>
      </c>
      <c r="G1626">
        <v>1.22</v>
      </c>
      <c r="H1626" t="s">
        <v>131</v>
      </c>
      <c r="I1626">
        <v>2</v>
      </c>
      <c r="K1626" t="s">
        <v>1389</v>
      </c>
      <c r="L1626">
        <v>0.113</v>
      </c>
      <c r="M1626" t="b">
        <f t="shared" si="60"/>
        <v>1</v>
      </c>
    </row>
    <row r="1627" spans="2:13" x14ac:dyDescent="0.25">
      <c r="B1627" t="s">
        <v>73</v>
      </c>
      <c r="C1627" s="1" t="s">
        <v>1810</v>
      </c>
      <c r="D1627" t="str">
        <f t="shared" si="58"/>
        <v>RectangularHollowSections5x2x3/8</v>
      </c>
      <c r="E1627" s="36">
        <f t="shared" si="59"/>
        <v>12.84</v>
      </c>
      <c r="F1627" s="91">
        <v>0.31900000000000001</v>
      </c>
      <c r="G1627">
        <v>1.07</v>
      </c>
      <c r="H1627" t="s">
        <v>131</v>
      </c>
      <c r="I1627">
        <v>2</v>
      </c>
      <c r="K1627" t="s">
        <v>1811</v>
      </c>
      <c r="L1627">
        <v>0.31900000000000001</v>
      </c>
      <c r="M1627" t="b">
        <f t="shared" si="60"/>
        <v>1</v>
      </c>
    </row>
    <row r="1628" spans="2:13" x14ac:dyDescent="0.25">
      <c r="B1628" t="s">
        <v>73</v>
      </c>
      <c r="C1628" s="1" t="s">
        <v>1812</v>
      </c>
      <c r="D1628" t="str">
        <f t="shared" si="58"/>
        <v>RectangularHollowSections5x2x5/16</v>
      </c>
      <c r="E1628" s="36">
        <f t="shared" si="59"/>
        <v>12.96</v>
      </c>
      <c r="F1628" s="91">
        <v>0.27100000000000002</v>
      </c>
      <c r="G1628">
        <v>1.08</v>
      </c>
      <c r="H1628" t="s">
        <v>131</v>
      </c>
      <c r="I1628">
        <v>2</v>
      </c>
      <c r="K1628" t="s">
        <v>1279</v>
      </c>
      <c r="L1628">
        <v>0.27100000000000002</v>
      </c>
      <c r="M1628" t="b">
        <f t="shared" si="60"/>
        <v>1</v>
      </c>
    </row>
    <row r="1629" spans="2:13" x14ac:dyDescent="0.25">
      <c r="B1629" t="s">
        <v>73</v>
      </c>
      <c r="C1629" s="1" t="s">
        <v>1813</v>
      </c>
      <c r="D1629" t="str">
        <f t="shared" si="58"/>
        <v>RectangularHollowSections5x2x1/4</v>
      </c>
      <c r="E1629" s="36">
        <f t="shared" si="59"/>
        <v>13.200000000000001</v>
      </c>
      <c r="F1629" s="91">
        <v>0.22</v>
      </c>
      <c r="G1629">
        <v>1.1000000000000001</v>
      </c>
      <c r="H1629" t="s">
        <v>131</v>
      </c>
      <c r="I1629">
        <v>2</v>
      </c>
      <c r="K1629" t="s">
        <v>1308</v>
      </c>
      <c r="L1629">
        <v>0.22</v>
      </c>
      <c r="M1629" t="b">
        <f t="shared" si="60"/>
        <v>1</v>
      </c>
    </row>
    <row r="1630" spans="2:13" x14ac:dyDescent="0.25">
      <c r="B1630" t="s">
        <v>73</v>
      </c>
      <c r="C1630" s="1" t="s">
        <v>1814</v>
      </c>
      <c r="D1630" t="str">
        <f t="shared" si="58"/>
        <v>RectangularHollowSections5x2x3/16</v>
      </c>
      <c r="E1630" s="36">
        <f t="shared" si="59"/>
        <v>13.440000000000001</v>
      </c>
      <c r="F1630" s="91">
        <v>0.16700000000000001</v>
      </c>
      <c r="G1630">
        <v>1.1200000000000001</v>
      </c>
      <c r="H1630" t="s">
        <v>131</v>
      </c>
      <c r="I1630">
        <v>2</v>
      </c>
      <c r="K1630" t="s">
        <v>1358</v>
      </c>
      <c r="L1630">
        <v>0.16700000000000001</v>
      </c>
      <c r="M1630" t="b">
        <f t="shared" si="60"/>
        <v>1</v>
      </c>
    </row>
    <row r="1631" spans="2:13" x14ac:dyDescent="0.25">
      <c r="B1631" t="s">
        <v>73</v>
      </c>
      <c r="C1631" s="1" t="s">
        <v>1815</v>
      </c>
      <c r="D1631" t="str">
        <f t="shared" si="58"/>
        <v>RectangularHollowSections5x2x1/8</v>
      </c>
      <c r="E1631" s="36">
        <f t="shared" si="59"/>
        <v>13.559999999999999</v>
      </c>
      <c r="F1631" s="91">
        <v>0.113</v>
      </c>
      <c r="G1631">
        <v>1.1299999999999999</v>
      </c>
      <c r="H1631" t="s">
        <v>131</v>
      </c>
      <c r="I1631">
        <v>2</v>
      </c>
      <c r="K1631" t="s">
        <v>1389</v>
      </c>
      <c r="L1631">
        <v>0.113</v>
      </c>
      <c r="M1631" t="b">
        <f t="shared" si="60"/>
        <v>1</v>
      </c>
    </row>
    <row r="1632" spans="2:13" x14ac:dyDescent="0.25">
      <c r="B1632" t="s">
        <v>73</v>
      </c>
      <c r="C1632" s="1" t="s">
        <v>1816</v>
      </c>
      <c r="D1632" t="str">
        <f t="shared" si="58"/>
        <v>RectangularHollowSections4x3x3/8</v>
      </c>
      <c r="E1632" s="36">
        <f t="shared" si="59"/>
        <v>14.04</v>
      </c>
      <c r="F1632" s="91">
        <v>0.31900000000000001</v>
      </c>
      <c r="G1632">
        <v>1.17</v>
      </c>
      <c r="H1632" t="s">
        <v>131</v>
      </c>
      <c r="I1632">
        <v>2</v>
      </c>
      <c r="K1632" t="s">
        <v>1817</v>
      </c>
      <c r="L1632">
        <v>0.31900000000000001</v>
      </c>
      <c r="M1632" t="b">
        <f t="shared" si="60"/>
        <v>1</v>
      </c>
    </row>
    <row r="1633" spans="2:13" x14ac:dyDescent="0.25">
      <c r="B1633" t="s">
        <v>73</v>
      </c>
      <c r="C1633" s="1" t="s">
        <v>1818</v>
      </c>
      <c r="D1633" t="str">
        <f t="shared" si="58"/>
        <v>RectangularHollowSections4x3x5/16</v>
      </c>
      <c r="E1633" s="36">
        <f t="shared" si="59"/>
        <v>14.04</v>
      </c>
      <c r="F1633" s="91">
        <v>0.27100000000000002</v>
      </c>
      <c r="G1633">
        <v>1.17</v>
      </c>
      <c r="H1633" t="s">
        <v>131</v>
      </c>
      <c r="I1633">
        <v>2</v>
      </c>
      <c r="K1633" t="s">
        <v>1279</v>
      </c>
      <c r="L1633">
        <v>0.27100000000000002</v>
      </c>
      <c r="M1633" t="b">
        <f t="shared" si="60"/>
        <v>1</v>
      </c>
    </row>
    <row r="1634" spans="2:13" x14ac:dyDescent="0.25">
      <c r="B1634" t="s">
        <v>73</v>
      </c>
      <c r="C1634" s="1" t="s">
        <v>1819</v>
      </c>
      <c r="D1634" t="str">
        <f t="shared" si="58"/>
        <v>RectangularHollowSections4x3x1/4</v>
      </c>
      <c r="E1634" s="36">
        <f t="shared" si="59"/>
        <v>14.04</v>
      </c>
      <c r="F1634" s="91">
        <v>0.22</v>
      </c>
      <c r="G1634">
        <v>1.17</v>
      </c>
      <c r="H1634" t="s">
        <v>131</v>
      </c>
      <c r="I1634">
        <v>2</v>
      </c>
      <c r="K1634" t="s">
        <v>1308</v>
      </c>
      <c r="L1634">
        <v>0.22</v>
      </c>
      <c r="M1634" t="b">
        <f t="shared" si="60"/>
        <v>1</v>
      </c>
    </row>
    <row r="1635" spans="2:13" x14ac:dyDescent="0.25">
      <c r="B1635" t="s">
        <v>73</v>
      </c>
      <c r="C1635" s="1" t="s">
        <v>1820</v>
      </c>
      <c r="D1635" t="str">
        <f t="shared" si="58"/>
        <v>RectangularHollowSections4x3x3/16</v>
      </c>
      <c r="E1635" s="36">
        <f t="shared" si="59"/>
        <v>14.04</v>
      </c>
      <c r="F1635" s="91">
        <v>0.16700000000000001</v>
      </c>
      <c r="G1635">
        <v>1.17</v>
      </c>
      <c r="H1635" t="s">
        <v>131</v>
      </c>
      <c r="I1635">
        <v>2</v>
      </c>
      <c r="K1635" t="s">
        <v>1358</v>
      </c>
      <c r="L1635">
        <v>0.16700000000000001</v>
      </c>
      <c r="M1635" t="b">
        <f t="shared" si="60"/>
        <v>1</v>
      </c>
    </row>
    <row r="1636" spans="2:13" x14ac:dyDescent="0.25">
      <c r="B1636" t="s">
        <v>73</v>
      </c>
      <c r="C1636" s="1" t="s">
        <v>1821</v>
      </c>
      <c r="D1636" t="str">
        <f t="shared" si="58"/>
        <v>RectangularHollowSections4x3x1/8</v>
      </c>
      <c r="E1636" s="36">
        <f t="shared" si="59"/>
        <v>14.04</v>
      </c>
      <c r="F1636" s="91">
        <v>0.113</v>
      </c>
      <c r="G1636">
        <v>1.17</v>
      </c>
      <c r="H1636" t="s">
        <v>131</v>
      </c>
      <c r="I1636">
        <v>2</v>
      </c>
      <c r="K1636" t="s">
        <v>1389</v>
      </c>
      <c r="L1636">
        <v>0.113</v>
      </c>
      <c r="M1636" t="b">
        <f t="shared" si="60"/>
        <v>1</v>
      </c>
    </row>
    <row r="1637" spans="2:13" x14ac:dyDescent="0.25">
      <c r="B1637" t="s">
        <v>73</v>
      </c>
      <c r="C1637" s="1" t="s">
        <v>1822</v>
      </c>
      <c r="D1637" t="str">
        <f t="shared" si="58"/>
        <v>RectangularHollowSections4x21/2x5/16</v>
      </c>
      <c r="E1637" s="36">
        <f t="shared" si="59"/>
        <v>12</v>
      </c>
      <c r="F1637" s="91">
        <v>0.26900000000000002</v>
      </c>
      <c r="G1637">
        <v>1</v>
      </c>
      <c r="H1637" t="s">
        <v>131</v>
      </c>
      <c r="I1637">
        <v>2</v>
      </c>
      <c r="K1637" t="s">
        <v>1823</v>
      </c>
      <c r="L1637">
        <v>0.26900000000000002</v>
      </c>
      <c r="M1637" t="b">
        <f t="shared" si="60"/>
        <v>1</v>
      </c>
    </row>
    <row r="1638" spans="2:13" x14ac:dyDescent="0.25">
      <c r="B1638" t="s">
        <v>73</v>
      </c>
      <c r="C1638" s="1" t="s">
        <v>1824</v>
      </c>
      <c r="D1638" t="str">
        <f t="shared" si="58"/>
        <v>RectangularHollowSections4x21/2x1/4</v>
      </c>
      <c r="E1638" s="36">
        <f t="shared" si="59"/>
        <v>12.24</v>
      </c>
      <c r="F1638" s="91">
        <v>0.219</v>
      </c>
      <c r="G1638">
        <v>1.02</v>
      </c>
      <c r="H1638" t="s">
        <v>131</v>
      </c>
      <c r="I1638">
        <v>2</v>
      </c>
      <c r="K1638" t="s">
        <v>1308</v>
      </c>
      <c r="L1638">
        <v>0.219</v>
      </c>
      <c r="M1638" t="b">
        <f t="shared" si="60"/>
        <v>1</v>
      </c>
    </row>
    <row r="1639" spans="2:13" x14ac:dyDescent="0.25">
      <c r="B1639" t="s">
        <v>73</v>
      </c>
      <c r="C1639" s="1" t="s">
        <v>1825</v>
      </c>
      <c r="D1639" t="str">
        <f t="shared" si="58"/>
        <v>RectangularHollowSections4x21/2x3/16</v>
      </c>
      <c r="E1639" s="36">
        <f t="shared" si="59"/>
        <v>12.36</v>
      </c>
      <c r="F1639" s="91">
        <v>0.16600000000000001</v>
      </c>
      <c r="G1639">
        <v>1.03</v>
      </c>
      <c r="H1639" t="s">
        <v>131</v>
      </c>
      <c r="I1639">
        <v>2</v>
      </c>
      <c r="K1639" t="s">
        <v>1358</v>
      </c>
      <c r="L1639">
        <v>0.16600000000000001</v>
      </c>
      <c r="M1639" t="b">
        <f t="shared" si="60"/>
        <v>1</v>
      </c>
    </row>
    <row r="1640" spans="2:13" x14ac:dyDescent="0.25">
      <c r="B1640" t="s">
        <v>73</v>
      </c>
      <c r="C1640" s="1" t="s">
        <v>1826</v>
      </c>
      <c r="D1640" t="str">
        <f t="shared" si="58"/>
        <v>RectangularHollowSections4x2x3/8</v>
      </c>
      <c r="E1640" s="36">
        <f t="shared" si="59"/>
        <v>10.8</v>
      </c>
      <c r="F1640" s="91">
        <v>0.314</v>
      </c>
      <c r="G1640">
        <v>0.9</v>
      </c>
      <c r="H1640" t="s">
        <v>131</v>
      </c>
      <c r="I1640">
        <v>2</v>
      </c>
      <c r="K1640" t="s">
        <v>1827</v>
      </c>
      <c r="L1640">
        <v>0.314</v>
      </c>
      <c r="M1640" t="b">
        <f t="shared" si="60"/>
        <v>1</v>
      </c>
    </row>
    <row r="1641" spans="2:13" x14ac:dyDescent="0.25">
      <c r="B1641" t="s">
        <v>73</v>
      </c>
      <c r="C1641" s="1" t="s">
        <v>1828</v>
      </c>
      <c r="D1641" t="str">
        <f t="shared" si="58"/>
        <v>RectangularHollowSections4x2x5/16</v>
      </c>
      <c r="E1641" s="36">
        <f t="shared" si="59"/>
        <v>11.004000000000001</v>
      </c>
      <c r="F1641" s="91">
        <v>0.26700000000000002</v>
      </c>
      <c r="G1641">
        <v>0.91700000000000004</v>
      </c>
      <c r="H1641" t="s">
        <v>131</v>
      </c>
      <c r="I1641">
        <v>2</v>
      </c>
      <c r="K1641" t="s">
        <v>1279</v>
      </c>
      <c r="L1641">
        <v>0.26700000000000002</v>
      </c>
      <c r="M1641" t="b">
        <f t="shared" si="60"/>
        <v>1</v>
      </c>
    </row>
    <row r="1642" spans="2:13" x14ac:dyDescent="0.25">
      <c r="B1642" t="s">
        <v>73</v>
      </c>
      <c r="C1642" s="1" t="s">
        <v>1829</v>
      </c>
      <c r="D1642" t="str">
        <f t="shared" si="58"/>
        <v>RectangularHollowSections4x2x1/4</v>
      </c>
      <c r="E1642" s="36">
        <f t="shared" si="59"/>
        <v>11.196000000000002</v>
      </c>
      <c r="F1642" s="91">
        <v>0.218</v>
      </c>
      <c r="G1642">
        <v>0.93300000000000005</v>
      </c>
      <c r="H1642" t="s">
        <v>131</v>
      </c>
      <c r="I1642">
        <v>2</v>
      </c>
      <c r="K1642" t="s">
        <v>1308</v>
      </c>
      <c r="L1642">
        <v>0.218</v>
      </c>
      <c r="M1642" t="b">
        <f t="shared" si="60"/>
        <v>1</v>
      </c>
    </row>
    <row r="1643" spans="2:13" x14ac:dyDescent="0.25">
      <c r="B1643" t="s">
        <v>73</v>
      </c>
      <c r="C1643" s="1" t="s">
        <v>1830</v>
      </c>
      <c r="D1643" t="str">
        <f t="shared" si="58"/>
        <v>RectangularHollowSections4x2x3/16</v>
      </c>
      <c r="E1643" s="36">
        <f t="shared" si="59"/>
        <v>11.399999999999999</v>
      </c>
      <c r="F1643" s="91">
        <v>0.16600000000000001</v>
      </c>
      <c r="G1643">
        <v>0.95</v>
      </c>
      <c r="H1643" t="s">
        <v>131</v>
      </c>
      <c r="I1643">
        <v>2</v>
      </c>
      <c r="K1643" t="s">
        <v>1358</v>
      </c>
      <c r="L1643">
        <v>0.16600000000000001</v>
      </c>
      <c r="M1643" t="b">
        <f t="shared" si="60"/>
        <v>1</v>
      </c>
    </row>
    <row r="1644" spans="2:13" x14ac:dyDescent="0.25">
      <c r="B1644" t="s">
        <v>73</v>
      </c>
      <c r="C1644" s="1" t="s">
        <v>1831</v>
      </c>
      <c r="D1644" t="str">
        <f t="shared" si="58"/>
        <v>RectangularHollowSections4x2x1/8</v>
      </c>
      <c r="E1644" s="36">
        <f t="shared" si="59"/>
        <v>11.603999999999999</v>
      </c>
      <c r="F1644" s="91">
        <v>0.112</v>
      </c>
      <c r="G1644">
        <v>0.96699999999999997</v>
      </c>
      <c r="H1644" t="s">
        <v>131</v>
      </c>
      <c r="I1644">
        <v>2</v>
      </c>
      <c r="K1644" t="s">
        <v>1389</v>
      </c>
      <c r="L1644">
        <v>0.112</v>
      </c>
      <c r="M1644" t="b">
        <f t="shared" si="60"/>
        <v>1</v>
      </c>
    </row>
    <row r="1645" spans="2:13" x14ac:dyDescent="0.25">
      <c r="B1645" t="s">
        <v>73</v>
      </c>
      <c r="C1645" s="1" t="s">
        <v>1832</v>
      </c>
      <c r="D1645" t="str">
        <f t="shared" si="58"/>
        <v>RectangularHollowSections31/2x21/2x3/8</v>
      </c>
      <c r="E1645" s="36">
        <f t="shared" si="59"/>
        <v>10.8</v>
      </c>
      <c r="F1645" s="91">
        <v>0.314</v>
      </c>
      <c r="G1645">
        <v>0.9</v>
      </c>
      <c r="H1645" t="s">
        <v>131</v>
      </c>
      <c r="I1645">
        <v>2</v>
      </c>
      <c r="K1645" t="s">
        <v>1833</v>
      </c>
      <c r="L1645">
        <v>0.314</v>
      </c>
      <c r="M1645" t="b">
        <f t="shared" si="60"/>
        <v>1</v>
      </c>
    </row>
    <row r="1646" spans="2:13" x14ac:dyDescent="0.25">
      <c r="B1646" t="s">
        <v>73</v>
      </c>
      <c r="C1646" s="1" t="s">
        <v>1834</v>
      </c>
      <c r="D1646" t="str">
        <f t="shared" si="58"/>
        <v>RectangularHollowSections31/2x21/2x5/16</v>
      </c>
      <c r="E1646" s="36">
        <f t="shared" si="59"/>
        <v>11.004000000000001</v>
      </c>
      <c r="F1646" s="91">
        <v>0.26700000000000002</v>
      </c>
      <c r="G1646">
        <v>0.91700000000000004</v>
      </c>
      <c r="H1646" t="s">
        <v>131</v>
      </c>
      <c r="I1646">
        <v>2</v>
      </c>
      <c r="K1646" t="s">
        <v>1279</v>
      </c>
      <c r="L1646">
        <v>0.26700000000000002</v>
      </c>
      <c r="M1646" t="b">
        <f t="shared" si="60"/>
        <v>1</v>
      </c>
    </row>
    <row r="1647" spans="2:13" x14ac:dyDescent="0.25">
      <c r="B1647" t="s">
        <v>73</v>
      </c>
      <c r="C1647" s="1" t="s">
        <v>1835</v>
      </c>
      <c r="D1647" t="str">
        <f t="shared" ref="D1647:D1710" si="61">SUBSTITUTE(B1647&amp;C1647," ","")</f>
        <v>RectangularHollowSections31/2x21/2x1/4</v>
      </c>
      <c r="E1647" s="36">
        <f t="shared" si="59"/>
        <v>11.196000000000002</v>
      </c>
      <c r="F1647" s="91">
        <v>0.218</v>
      </c>
      <c r="G1647">
        <v>0.93300000000000005</v>
      </c>
      <c r="H1647" t="s">
        <v>131</v>
      </c>
      <c r="I1647">
        <v>2</v>
      </c>
      <c r="K1647" t="s">
        <v>1308</v>
      </c>
      <c r="L1647">
        <v>0.218</v>
      </c>
      <c r="M1647" t="b">
        <f t="shared" si="60"/>
        <v>1</v>
      </c>
    </row>
    <row r="1648" spans="2:13" x14ac:dyDescent="0.25">
      <c r="B1648" t="s">
        <v>73</v>
      </c>
      <c r="C1648" s="1" t="s">
        <v>1836</v>
      </c>
      <c r="D1648" t="str">
        <f t="shared" si="61"/>
        <v>RectangularHollowSections31/2x21/2x3/16</v>
      </c>
      <c r="E1648" s="36">
        <f t="shared" si="59"/>
        <v>11.399999999999999</v>
      </c>
      <c r="F1648" s="91">
        <v>0.16600000000000001</v>
      </c>
      <c r="G1648">
        <v>0.95</v>
      </c>
      <c r="H1648" t="s">
        <v>131</v>
      </c>
      <c r="I1648">
        <v>2</v>
      </c>
      <c r="K1648" t="s">
        <v>1358</v>
      </c>
      <c r="L1648">
        <v>0.16600000000000001</v>
      </c>
      <c r="M1648" t="b">
        <f t="shared" si="60"/>
        <v>1</v>
      </c>
    </row>
    <row r="1649" spans="2:13" x14ac:dyDescent="0.25">
      <c r="B1649" t="s">
        <v>73</v>
      </c>
      <c r="C1649" s="1" t="s">
        <v>1837</v>
      </c>
      <c r="D1649" t="str">
        <f t="shared" si="61"/>
        <v>RectangularHollowSections31/2x21/2x1/8</v>
      </c>
      <c r="E1649" s="36">
        <f t="shared" si="59"/>
        <v>11.603999999999999</v>
      </c>
      <c r="F1649" s="91">
        <v>0.112</v>
      </c>
      <c r="G1649">
        <v>0.96699999999999997</v>
      </c>
      <c r="H1649" t="s">
        <v>131</v>
      </c>
      <c r="I1649">
        <v>2</v>
      </c>
      <c r="K1649" t="s">
        <v>1389</v>
      </c>
      <c r="L1649">
        <v>0.112</v>
      </c>
      <c r="M1649" t="b">
        <f t="shared" si="60"/>
        <v>1</v>
      </c>
    </row>
    <row r="1650" spans="2:13" x14ac:dyDescent="0.25">
      <c r="B1650" t="s">
        <v>73</v>
      </c>
      <c r="C1650" s="1" t="s">
        <v>1838</v>
      </c>
      <c r="D1650" t="str">
        <f t="shared" si="61"/>
        <v>RectangularHollowSections3x21/2x5/16</v>
      </c>
      <c r="E1650" s="36">
        <f t="shared" si="59"/>
        <v>9.9959999999999987</v>
      </c>
      <c r="F1650" s="91">
        <v>0.26400000000000001</v>
      </c>
      <c r="G1650">
        <v>0.83299999999999996</v>
      </c>
      <c r="H1650" t="s">
        <v>131</v>
      </c>
      <c r="I1650">
        <v>2</v>
      </c>
      <c r="K1650" t="s">
        <v>1839</v>
      </c>
      <c r="L1650">
        <v>0.26400000000000001</v>
      </c>
      <c r="M1650" t="b">
        <f t="shared" si="60"/>
        <v>1</v>
      </c>
    </row>
    <row r="1651" spans="2:13" x14ac:dyDescent="0.25">
      <c r="B1651" t="s">
        <v>73</v>
      </c>
      <c r="C1651" s="1" t="s">
        <v>1840</v>
      </c>
      <c r="D1651" t="str">
        <f t="shared" si="61"/>
        <v>RectangularHollowSections3x21/2x1/4</v>
      </c>
      <c r="E1651" s="36">
        <f t="shared" si="59"/>
        <v>10.199999999999999</v>
      </c>
      <c r="F1651" s="91">
        <v>0.216</v>
      </c>
      <c r="G1651">
        <v>0.85</v>
      </c>
      <c r="H1651" t="s">
        <v>131</v>
      </c>
      <c r="I1651">
        <v>2</v>
      </c>
      <c r="K1651" t="s">
        <v>1308</v>
      </c>
      <c r="L1651">
        <v>0.216</v>
      </c>
      <c r="M1651" t="b">
        <f t="shared" si="60"/>
        <v>1</v>
      </c>
    </row>
    <row r="1652" spans="2:13" x14ac:dyDescent="0.25">
      <c r="B1652" t="s">
        <v>73</v>
      </c>
      <c r="C1652" s="1" t="s">
        <v>1841</v>
      </c>
      <c r="D1652" t="str">
        <f t="shared" si="61"/>
        <v>RectangularHollowSections3x21/2x3/16</v>
      </c>
      <c r="E1652" s="36">
        <f t="shared" si="59"/>
        <v>10.404</v>
      </c>
      <c r="F1652" s="91">
        <v>0.16500000000000001</v>
      </c>
      <c r="G1652">
        <v>0.86699999999999999</v>
      </c>
      <c r="H1652" t="s">
        <v>131</v>
      </c>
      <c r="I1652">
        <v>2</v>
      </c>
      <c r="K1652" t="s">
        <v>1358</v>
      </c>
      <c r="L1652">
        <v>0.16500000000000001</v>
      </c>
      <c r="M1652" t="b">
        <f t="shared" si="60"/>
        <v>1</v>
      </c>
    </row>
    <row r="1653" spans="2:13" x14ac:dyDescent="0.25">
      <c r="B1653" t="s">
        <v>73</v>
      </c>
      <c r="C1653" s="1" t="s">
        <v>1842</v>
      </c>
      <c r="D1653" t="str">
        <f t="shared" si="61"/>
        <v>RectangularHollowSections3x21/2x1/8</v>
      </c>
      <c r="E1653" s="36">
        <f t="shared" si="59"/>
        <v>10.596</v>
      </c>
      <c r="F1653" s="91">
        <v>0.112</v>
      </c>
      <c r="G1653">
        <v>0.88300000000000001</v>
      </c>
      <c r="H1653" t="s">
        <v>131</v>
      </c>
      <c r="I1653">
        <v>2</v>
      </c>
      <c r="K1653" t="s">
        <v>1389</v>
      </c>
      <c r="L1653">
        <v>0.112</v>
      </c>
      <c r="M1653" t="b">
        <f t="shared" si="60"/>
        <v>1</v>
      </c>
    </row>
    <row r="1654" spans="2:13" x14ac:dyDescent="0.25">
      <c r="B1654" t="s">
        <v>73</v>
      </c>
      <c r="C1654" s="1" t="s">
        <v>1843</v>
      </c>
      <c r="D1654" t="str">
        <f t="shared" si="61"/>
        <v>RectangularHollowSections3x2x5/16</v>
      </c>
      <c r="E1654" s="36">
        <f t="shared" si="59"/>
        <v>9.9599999999999991</v>
      </c>
      <c r="F1654" s="91">
        <v>0.26100000000000001</v>
      </c>
      <c r="G1654">
        <v>0.83</v>
      </c>
      <c r="H1654" t="s">
        <v>131</v>
      </c>
      <c r="I1654">
        <v>2</v>
      </c>
      <c r="K1654" t="s">
        <v>1844</v>
      </c>
      <c r="L1654">
        <v>0.26100000000000001</v>
      </c>
      <c r="M1654" t="b">
        <f t="shared" si="60"/>
        <v>1</v>
      </c>
    </row>
    <row r="1655" spans="2:13" x14ac:dyDescent="0.25">
      <c r="B1655" t="s">
        <v>73</v>
      </c>
      <c r="C1655" s="1" t="s">
        <v>1845</v>
      </c>
      <c r="D1655" t="str">
        <f t="shared" si="61"/>
        <v>RectangularHollowSections3x2x1/4</v>
      </c>
      <c r="E1655" s="36">
        <f t="shared" si="59"/>
        <v>9.9599999999999991</v>
      </c>
      <c r="F1655" s="91">
        <v>0.214</v>
      </c>
      <c r="G1655">
        <v>0.83</v>
      </c>
      <c r="H1655" t="s">
        <v>131</v>
      </c>
      <c r="I1655">
        <v>2</v>
      </c>
      <c r="K1655" t="s">
        <v>1308</v>
      </c>
      <c r="L1655">
        <v>0.214</v>
      </c>
      <c r="M1655" t="b">
        <f t="shared" si="60"/>
        <v>1</v>
      </c>
    </row>
    <row r="1656" spans="2:13" x14ac:dyDescent="0.25">
      <c r="B1656" t="s">
        <v>73</v>
      </c>
      <c r="C1656" s="1" t="s">
        <v>1846</v>
      </c>
      <c r="D1656" t="str">
        <f t="shared" si="61"/>
        <v>RectangularHollowSections3x2x3/16</v>
      </c>
      <c r="E1656" s="36">
        <f t="shared" ref="E1656:E1670" si="62">G1656*12</f>
        <v>9.9599999999999991</v>
      </c>
      <c r="F1656" s="91">
        <v>0.16400000000000001</v>
      </c>
      <c r="G1656">
        <v>0.83</v>
      </c>
      <c r="H1656" t="s">
        <v>131</v>
      </c>
      <c r="I1656">
        <v>2</v>
      </c>
      <c r="K1656" t="s">
        <v>1358</v>
      </c>
      <c r="L1656">
        <v>0.16400000000000001</v>
      </c>
      <c r="M1656" t="b">
        <f t="shared" si="60"/>
        <v>1</v>
      </c>
    </row>
    <row r="1657" spans="2:13" x14ac:dyDescent="0.25">
      <c r="B1657" t="s">
        <v>73</v>
      </c>
      <c r="C1657" s="1" t="s">
        <v>1847</v>
      </c>
      <c r="D1657" t="str">
        <f t="shared" si="61"/>
        <v>RectangularHollowSections3x2x1/8</v>
      </c>
      <c r="E1657" s="36">
        <f t="shared" si="62"/>
        <v>9.9599999999999991</v>
      </c>
      <c r="F1657" s="91">
        <v>0.112</v>
      </c>
      <c r="G1657">
        <v>0.83</v>
      </c>
      <c r="H1657" t="s">
        <v>131</v>
      </c>
      <c r="I1657">
        <v>2</v>
      </c>
      <c r="K1657" t="s">
        <v>1389</v>
      </c>
      <c r="L1657">
        <v>0.112</v>
      </c>
      <c r="M1657" t="b">
        <f t="shared" si="60"/>
        <v>1</v>
      </c>
    </row>
    <row r="1658" spans="2:13" x14ac:dyDescent="0.25">
      <c r="B1658" t="s">
        <v>73</v>
      </c>
      <c r="C1658" s="1" t="s">
        <v>1848</v>
      </c>
      <c r="D1658" t="str">
        <f t="shared" si="61"/>
        <v>RectangularHollowSections3x11/2x1/4</v>
      </c>
      <c r="E1658" s="36">
        <f t="shared" si="62"/>
        <v>8.1960000000000015</v>
      </c>
      <c r="F1658" s="91">
        <v>0.21199999999999999</v>
      </c>
      <c r="G1658">
        <v>0.68300000000000005</v>
      </c>
      <c r="H1658" t="s">
        <v>131</v>
      </c>
      <c r="I1658">
        <v>2</v>
      </c>
      <c r="K1658" t="s">
        <v>1849</v>
      </c>
      <c r="L1658">
        <v>0.21199999999999999</v>
      </c>
      <c r="M1658" t="b">
        <f t="shared" si="60"/>
        <v>1</v>
      </c>
    </row>
    <row r="1659" spans="2:13" x14ac:dyDescent="0.25">
      <c r="B1659" t="s">
        <v>73</v>
      </c>
      <c r="C1659" s="1" t="s">
        <v>1850</v>
      </c>
      <c r="D1659" t="str">
        <f t="shared" si="61"/>
        <v>RectangularHollowSections3x11/2x3/16</v>
      </c>
      <c r="E1659" s="36">
        <f t="shared" si="62"/>
        <v>8.3999999999999986</v>
      </c>
      <c r="F1659" s="91">
        <v>0.16300000000000001</v>
      </c>
      <c r="G1659">
        <v>0.7</v>
      </c>
      <c r="H1659" t="s">
        <v>131</v>
      </c>
      <c r="I1659">
        <v>2</v>
      </c>
      <c r="K1659" t="s">
        <v>1358</v>
      </c>
      <c r="L1659">
        <v>0.16300000000000001</v>
      </c>
      <c r="M1659" t="b">
        <f t="shared" si="60"/>
        <v>1</v>
      </c>
    </row>
    <row r="1660" spans="2:13" x14ac:dyDescent="0.25">
      <c r="B1660" t="s">
        <v>73</v>
      </c>
      <c r="C1660" s="1" t="s">
        <v>1851</v>
      </c>
      <c r="D1660" t="str">
        <f t="shared" si="61"/>
        <v>RectangularHollowSections3x11/2x1/8</v>
      </c>
      <c r="E1660" s="36">
        <f t="shared" si="62"/>
        <v>8.6039999999999992</v>
      </c>
      <c r="F1660" s="91">
        <v>0.111</v>
      </c>
      <c r="G1660">
        <v>0.71699999999999997</v>
      </c>
      <c r="H1660" t="s">
        <v>131</v>
      </c>
      <c r="I1660">
        <v>2</v>
      </c>
      <c r="K1660" t="s">
        <v>1389</v>
      </c>
      <c r="L1660">
        <v>0.111</v>
      </c>
      <c r="M1660" t="b">
        <f t="shared" si="60"/>
        <v>1</v>
      </c>
    </row>
    <row r="1661" spans="2:13" x14ac:dyDescent="0.25">
      <c r="B1661" t="s">
        <v>73</v>
      </c>
      <c r="C1661" s="1" t="s">
        <v>1852</v>
      </c>
      <c r="D1661" t="str">
        <f t="shared" si="61"/>
        <v>RectangularHollowSections3x1x1/8</v>
      </c>
      <c r="E1661" s="36">
        <f t="shared" si="62"/>
        <v>7.5960000000000001</v>
      </c>
      <c r="F1661" s="91">
        <v>0.11</v>
      </c>
      <c r="G1661">
        <v>0.63300000000000001</v>
      </c>
      <c r="H1661" t="s">
        <v>131</v>
      </c>
      <c r="I1661">
        <v>2</v>
      </c>
      <c r="K1661" t="s">
        <v>1853</v>
      </c>
      <c r="L1661">
        <v>0.11</v>
      </c>
      <c r="M1661" t="b">
        <f t="shared" si="60"/>
        <v>1</v>
      </c>
    </row>
    <row r="1662" spans="2:13" x14ac:dyDescent="0.25">
      <c r="B1662" t="s">
        <v>73</v>
      </c>
      <c r="C1662" s="1" t="s">
        <v>1854</v>
      </c>
      <c r="D1662" t="str">
        <f t="shared" si="61"/>
        <v>RectangularHollowSections21/2x11/2x1/4</v>
      </c>
      <c r="E1662" s="36">
        <f t="shared" si="62"/>
        <v>7.1999999999999993</v>
      </c>
      <c r="F1662" s="91">
        <v>0.20899999999999999</v>
      </c>
      <c r="G1662">
        <v>0.6</v>
      </c>
      <c r="H1662" t="s">
        <v>131</v>
      </c>
      <c r="I1662">
        <v>2</v>
      </c>
      <c r="K1662" t="s">
        <v>1855</v>
      </c>
      <c r="L1662">
        <v>0.20899999999999999</v>
      </c>
      <c r="M1662" t="b">
        <f t="shared" si="60"/>
        <v>1</v>
      </c>
    </row>
    <row r="1663" spans="2:13" x14ac:dyDescent="0.25">
      <c r="B1663" t="s">
        <v>73</v>
      </c>
      <c r="C1663" s="1" t="s">
        <v>1856</v>
      </c>
      <c r="D1663" t="str">
        <f t="shared" si="61"/>
        <v>RectangularHollowSections21/2x11/2x3/16</v>
      </c>
      <c r="E1663" s="36">
        <f t="shared" si="62"/>
        <v>7.4039999999999999</v>
      </c>
      <c r="F1663" s="91">
        <v>0.161</v>
      </c>
      <c r="G1663">
        <v>0.61699999999999999</v>
      </c>
      <c r="H1663" t="s">
        <v>131</v>
      </c>
      <c r="I1663">
        <v>2</v>
      </c>
      <c r="K1663" t="s">
        <v>1358</v>
      </c>
      <c r="L1663">
        <v>0.161</v>
      </c>
      <c r="M1663" t="b">
        <f t="shared" si="60"/>
        <v>1</v>
      </c>
    </row>
    <row r="1664" spans="2:13" x14ac:dyDescent="0.25">
      <c r="B1664" t="s">
        <v>73</v>
      </c>
      <c r="C1664" s="1" t="s">
        <v>1857</v>
      </c>
      <c r="D1664" t="str">
        <f t="shared" si="61"/>
        <v>RectangularHollowSections21/2x11/2x1/8</v>
      </c>
      <c r="E1664" s="36">
        <f t="shared" si="62"/>
        <v>7.5960000000000001</v>
      </c>
      <c r="F1664" s="91">
        <v>0.11</v>
      </c>
      <c r="G1664">
        <v>0.63300000000000001</v>
      </c>
      <c r="H1664" t="s">
        <v>131</v>
      </c>
      <c r="I1664">
        <v>2</v>
      </c>
      <c r="K1664" t="s">
        <v>1389</v>
      </c>
      <c r="L1664">
        <v>0.11</v>
      </c>
      <c r="M1664" t="b">
        <f t="shared" si="60"/>
        <v>1</v>
      </c>
    </row>
    <row r="1665" spans="2:15" x14ac:dyDescent="0.25">
      <c r="B1665" t="s">
        <v>73</v>
      </c>
      <c r="C1665" s="1" t="s">
        <v>1858</v>
      </c>
      <c r="D1665" t="str">
        <f t="shared" si="61"/>
        <v>RectangularHollowSections21/4x21/4x1/4</v>
      </c>
      <c r="E1665" s="36">
        <f t="shared" si="62"/>
        <v>7.1999999999999993</v>
      </c>
      <c r="F1665">
        <v>0.23</v>
      </c>
      <c r="G1665">
        <v>0.6</v>
      </c>
      <c r="H1665" t="s">
        <v>131</v>
      </c>
      <c r="I1665">
        <v>2</v>
      </c>
      <c r="M1665" t="b">
        <f t="shared" si="60"/>
        <v>0</v>
      </c>
    </row>
    <row r="1666" spans="2:15" x14ac:dyDescent="0.25">
      <c r="B1666" t="s">
        <v>73</v>
      </c>
      <c r="C1666" s="1" t="s">
        <v>1859</v>
      </c>
      <c r="D1666" t="str">
        <f t="shared" si="61"/>
        <v>RectangularHollowSections21/4x21/4x3/16</v>
      </c>
      <c r="E1666" s="36">
        <f t="shared" si="62"/>
        <v>8.3999999999999986</v>
      </c>
      <c r="F1666">
        <v>0.18</v>
      </c>
      <c r="G1666">
        <v>0.7</v>
      </c>
      <c r="H1666" t="s">
        <v>131</v>
      </c>
      <c r="I1666">
        <v>2</v>
      </c>
      <c r="M1666" t="b">
        <f t="shared" si="60"/>
        <v>0</v>
      </c>
    </row>
    <row r="1667" spans="2:15" x14ac:dyDescent="0.25">
      <c r="B1667" t="s">
        <v>73</v>
      </c>
      <c r="C1667" s="1" t="s">
        <v>1860</v>
      </c>
      <c r="D1667" t="str">
        <f t="shared" si="61"/>
        <v>RectangularHollowSections21/4x21/4x1/8</v>
      </c>
      <c r="E1667" s="36">
        <f t="shared" si="62"/>
        <v>8.6039999999999992</v>
      </c>
      <c r="F1667">
        <v>0.12</v>
      </c>
      <c r="G1667">
        <v>0.71699999999999997</v>
      </c>
      <c r="H1667" t="s">
        <v>131</v>
      </c>
      <c r="I1667">
        <v>2</v>
      </c>
      <c r="M1667" t="b">
        <f t="shared" si="60"/>
        <v>0</v>
      </c>
    </row>
    <row r="1668" spans="2:15" x14ac:dyDescent="0.25">
      <c r="B1668" t="s">
        <v>73</v>
      </c>
      <c r="C1668" s="1" t="s">
        <v>1861</v>
      </c>
      <c r="D1668" t="str">
        <f t="shared" si="61"/>
        <v>RectangularHollowSections2x11/2x3/16</v>
      </c>
      <c r="E1668" s="36">
        <f t="shared" si="62"/>
        <v>6.3960000000000008</v>
      </c>
      <c r="F1668" s="91">
        <v>0.159</v>
      </c>
      <c r="G1668">
        <v>0.53300000000000003</v>
      </c>
      <c r="H1668" t="s">
        <v>131</v>
      </c>
      <c r="I1668">
        <v>2</v>
      </c>
      <c r="K1668" t="s">
        <v>1862</v>
      </c>
      <c r="L1668">
        <v>0.159</v>
      </c>
      <c r="M1668" t="b">
        <f t="shared" si="60"/>
        <v>1</v>
      </c>
    </row>
    <row r="1669" spans="2:15" x14ac:dyDescent="0.25">
      <c r="B1669" t="s">
        <v>73</v>
      </c>
      <c r="C1669" s="1" t="s">
        <v>1863</v>
      </c>
      <c r="D1669" t="str">
        <f t="shared" si="61"/>
        <v>RectangularHollowSections2x1x3/16</v>
      </c>
      <c r="E1669" s="36">
        <f t="shared" si="62"/>
        <v>5.4</v>
      </c>
      <c r="F1669" s="91">
        <v>0.156</v>
      </c>
      <c r="G1669">
        <v>0.45</v>
      </c>
      <c r="H1669" t="s">
        <v>131</v>
      </c>
      <c r="I1669">
        <v>2</v>
      </c>
      <c r="K1669" t="s">
        <v>1864</v>
      </c>
      <c r="L1669">
        <v>0.156</v>
      </c>
      <c r="M1669" t="b">
        <f t="shared" si="60"/>
        <v>1</v>
      </c>
    </row>
    <row r="1670" spans="2:15" x14ac:dyDescent="0.25">
      <c r="B1670" t="s">
        <v>73</v>
      </c>
      <c r="C1670" s="1" t="s">
        <v>1865</v>
      </c>
      <c r="D1670" t="str">
        <f t="shared" si="61"/>
        <v>RectangularHollowSections2x1x1/8</v>
      </c>
      <c r="E1670" s="36">
        <f t="shared" si="62"/>
        <v>5.6040000000000001</v>
      </c>
      <c r="F1670" s="91">
        <v>0.108</v>
      </c>
      <c r="G1670">
        <v>0.46700000000000003</v>
      </c>
      <c r="H1670" t="s">
        <v>131</v>
      </c>
      <c r="I1670">
        <v>2</v>
      </c>
      <c r="K1670" t="s">
        <v>1389</v>
      </c>
      <c r="L1670">
        <v>0.108</v>
      </c>
      <c r="M1670" t="b">
        <f t="shared" si="60"/>
        <v>1</v>
      </c>
    </row>
    <row r="1671" spans="2:15" x14ac:dyDescent="0.25">
      <c r="C1671" s="1"/>
      <c r="M1671" t="b">
        <f t="shared" si="60"/>
        <v>1</v>
      </c>
    </row>
    <row r="1672" spans="2:15" x14ac:dyDescent="0.25">
      <c r="B1672" t="s">
        <v>67</v>
      </c>
      <c r="C1672" s="1" t="s">
        <v>1866</v>
      </c>
      <c r="D1672" t="str">
        <f t="shared" si="61"/>
        <v>SquareHollowSections16x16x5/8</v>
      </c>
      <c r="E1672" s="36">
        <f>G1672*12</f>
        <v>63.96</v>
      </c>
      <c r="F1672" s="91">
        <v>0.56399999999999995</v>
      </c>
      <c r="G1672">
        <v>5.33</v>
      </c>
      <c r="H1672" t="s">
        <v>131</v>
      </c>
      <c r="I1672">
        <v>2</v>
      </c>
      <c r="K1672" t="s">
        <v>1867</v>
      </c>
      <c r="L1672">
        <v>0.56399999999999995</v>
      </c>
      <c r="M1672" t="b">
        <f t="shared" si="60"/>
        <v>1</v>
      </c>
      <c r="O1672" s="88"/>
    </row>
    <row r="1673" spans="2:15" x14ac:dyDescent="0.25">
      <c r="B1673" t="s">
        <v>67</v>
      </c>
      <c r="C1673" s="1" t="s">
        <v>1868</v>
      </c>
      <c r="D1673" t="str">
        <f t="shared" si="61"/>
        <v>SquareHollowSections16x16x1/2</v>
      </c>
      <c r="E1673" s="36">
        <f t="shared" ref="E1673:E1736" si="63">G1673*12</f>
        <v>63.96</v>
      </c>
      <c r="F1673" s="91">
        <v>0.45400000000000001</v>
      </c>
      <c r="G1673">
        <v>5.33</v>
      </c>
      <c r="H1673" t="s">
        <v>131</v>
      </c>
      <c r="I1673">
        <v>2</v>
      </c>
      <c r="K1673" t="s">
        <v>1244</v>
      </c>
      <c r="L1673">
        <v>0.45400000000000001</v>
      </c>
      <c r="M1673" t="b">
        <f t="shared" si="60"/>
        <v>1</v>
      </c>
      <c r="O1673" s="88"/>
    </row>
    <row r="1674" spans="2:15" x14ac:dyDescent="0.25">
      <c r="B1674" t="s">
        <v>67</v>
      </c>
      <c r="C1674" s="1" t="s">
        <v>1869</v>
      </c>
      <c r="D1674" t="str">
        <f t="shared" si="61"/>
        <v>SquareHollowSections16x16x3/8</v>
      </c>
      <c r="E1674" s="36">
        <f t="shared" si="63"/>
        <v>63.96</v>
      </c>
      <c r="F1674" s="91">
        <v>0.34300000000000003</v>
      </c>
      <c r="G1674">
        <v>5.33</v>
      </c>
      <c r="H1674" t="s">
        <v>131</v>
      </c>
      <c r="I1674">
        <v>2</v>
      </c>
      <c r="K1674" t="s">
        <v>1268</v>
      </c>
      <c r="L1674">
        <v>0.34300000000000003</v>
      </c>
      <c r="M1674" t="b">
        <f t="shared" ref="M1674:M1737" si="64">EXACT(F1674,L1674)</f>
        <v>1</v>
      </c>
      <c r="O1674" s="88"/>
    </row>
    <row r="1675" spans="2:15" x14ac:dyDescent="0.25">
      <c r="B1675" t="s">
        <v>67</v>
      </c>
      <c r="C1675" s="1" t="s">
        <v>1870</v>
      </c>
      <c r="D1675" t="str">
        <f t="shared" si="61"/>
        <v>SquareHollowSections16x16x5/16</v>
      </c>
      <c r="E1675" s="36">
        <f t="shared" si="63"/>
        <v>63.96</v>
      </c>
      <c r="F1675" s="91">
        <v>0.28699999999999998</v>
      </c>
      <c r="G1675">
        <v>5.33</v>
      </c>
      <c r="H1675" t="s">
        <v>131</v>
      </c>
      <c r="I1675">
        <v>2</v>
      </c>
      <c r="K1675" t="s">
        <v>1279</v>
      </c>
      <c r="L1675">
        <v>0.28699999999999998</v>
      </c>
      <c r="M1675" t="b">
        <f t="shared" si="64"/>
        <v>1</v>
      </c>
      <c r="O1675" s="88"/>
    </row>
    <row r="1676" spans="2:15" x14ac:dyDescent="0.25">
      <c r="B1676" t="s">
        <v>67</v>
      </c>
      <c r="C1676" s="1" t="s">
        <v>1871</v>
      </c>
      <c r="D1676" t="str">
        <f t="shared" si="61"/>
        <v>SquareHollowSections14x14x5/8</v>
      </c>
      <c r="E1676" s="36">
        <f t="shared" si="63"/>
        <v>55.92</v>
      </c>
      <c r="F1676" s="91">
        <v>0.56100000000000005</v>
      </c>
      <c r="G1676">
        <v>4.66</v>
      </c>
      <c r="H1676" t="s">
        <v>131</v>
      </c>
      <c r="I1676">
        <v>2</v>
      </c>
      <c r="K1676" t="s">
        <v>1872</v>
      </c>
      <c r="L1676">
        <v>0.56100000000000005</v>
      </c>
      <c r="M1676" t="b">
        <f t="shared" si="64"/>
        <v>1</v>
      </c>
      <c r="O1676" s="88"/>
    </row>
    <row r="1677" spans="2:15" x14ac:dyDescent="0.25">
      <c r="B1677" t="s">
        <v>67</v>
      </c>
      <c r="C1677" s="1" t="s">
        <v>1873</v>
      </c>
      <c r="D1677" t="str">
        <f t="shared" si="61"/>
        <v>SquareHollowSections14x14x1/2</v>
      </c>
      <c r="E1677" s="36">
        <f t="shared" si="63"/>
        <v>55.92</v>
      </c>
      <c r="F1677" s="91">
        <v>0.45300000000000001</v>
      </c>
      <c r="G1677">
        <v>4.66</v>
      </c>
      <c r="H1677" t="s">
        <v>131</v>
      </c>
      <c r="I1677">
        <v>2</v>
      </c>
      <c r="K1677" t="s">
        <v>1244</v>
      </c>
      <c r="L1677">
        <v>0.45300000000000001</v>
      </c>
      <c r="M1677" t="b">
        <f t="shared" si="64"/>
        <v>1</v>
      </c>
      <c r="O1677" s="88"/>
    </row>
    <row r="1678" spans="2:15" x14ac:dyDescent="0.25">
      <c r="B1678" t="s">
        <v>67</v>
      </c>
      <c r="C1678" s="1" t="s">
        <v>1874</v>
      </c>
      <c r="D1678" t="str">
        <f t="shared" si="61"/>
        <v>SquareHollowSections14x14x3/8</v>
      </c>
      <c r="E1678" s="36">
        <f t="shared" si="63"/>
        <v>55.92</v>
      </c>
      <c r="F1678" s="91">
        <v>0.34200000000000003</v>
      </c>
      <c r="G1678">
        <v>4.66</v>
      </c>
      <c r="H1678" t="s">
        <v>131</v>
      </c>
      <c r="I1678">
        <v>2</v>
      </c>
      <c r="K1678" t="s">
        <v>1268</v>
      </c>
      <c r="L1678">
        <v>0.34200000000000003</v>
      </c>
      <c r="M1678" t="b">
        <f t="shared" si="64"/>
        <v>1</v>
      </c>
      <c r="O1678" s="88"/>
    </row>
    <row r="1679" spans="2:15" x14ac:dyDescent="0.25">
      <c r="B1679" t="s">
        <v>67</v>
      </c>
      <c r="C1679" s="1" t="s">
        <v>1875</v>
      </c>
      <c r="D1679" t="str">
        <f t="shared" si="61"/>
        <v>SquareHollowSections14x14x5/16</v>
      </c>
      <c r="E1679" s="36">
        <f t="shared" si="63"/>
        <v>55.92</v>
      </c>
      <c r="F1679" s="91">
        <v>0.28599999999999998</v>
      </c>
      <c r="G1679">
        <v>4.66</v>
      </c>
      <c r="H1679" t="s">
        <v>131</v>
      </c>
      <c r="I1679">
        <v>2</v>
      </c>
      <c r="K1679" t="s">
        <v>1279</v>
      </c>
      <c r="L1679">
        <v>0.28599999999999998</v>
      </c>
      <c r="M1679" t="b">
        <f t="shared" si="64"/>
        <v>1</v>
      </c>
      <c r="O1679" s="88"/>
    </row>
    <row r="1680" spans="2:15" x14ac:dyDescent="0.25">
      <c r="B1680" t="s">
        <v>67</v>
      </c>
      <c r="C1680" s="1" t="s">
        <v>1876</v>
      </c>
      <c r="D1680" t="str">
        <f t="shared" si="61"/>
        <v>SquareHollowSections12x12x5/8</v>
      </c>
      <c r="E1680" s="36">
        <f t="shared" si="63"/>
        <v>48</v>
      </c>
      <c r="F1680" s="91">
        <v>0.55800000000000005</v>
      </c>
      <c r="G1680">
        <v>4</v>
      </c>
      <c r="H1680" t="s">
        <v>131</v>
      </c>
      <c r="I1680">
        <v>2</v>
      </c>
      <c r="K1680" t="s">
        <v>1877</v>
      </c>
      <c r="L1680">
        <v>0.55800000000000005</v>
      </c>
      <c r="M1680" t="b">
        <f t="shared" si="64"/>
        <v>1</v>
      </c>
      <c r="O1680" s="88"/>
    </row>
    <row r="1681" spans="2:15" x14ac:dyDescent="0.25">
      <c r="B1681" t="s">
        <v>67</v>
      </c>
      <c r="C1681" s="1" t="s">
        <v>1878</v>
      </c>
      <c r="D1681" t="str">
        <f t="shared" si="61"/>
        <v>SquareHollowSections12x12x1/2</v>
      </c>
      <c r="E1681" s="36">
        <f t="shared" si="63"/>
        <v>48</v>
      </c>
      <c r="F1681" s="91">
        <v>0.45</v>
      </c>
      <c r="G1681">
        <v>4</v>
      </c>
      <c r="H1681" t="s">
        <v>131</v>
      </c>
      <c r="I1681">
        <v>2</v>
      </c>
      <c r="K1681" t="s">
        <v>1244</v>
      </c>
      <c r="L1681">
        <v>0.45</v>
      </c>
      <c r="M1681" t="b">
        <f t="shared" si="64"/>
        <v>1</v>
      </c>
      <c r="O1681" s="88"/>
    </row>
    <row r="1682" spans="2:15" x14ac:dyDescent="0.25">
      <c r="B1682" t="s">
        <v>67</v>
      </c>
      <c r="C1682" s="1" t="s">
        <v>1879</v>
      </c>
      <c r="D1682" t="str">
        <f t="shared" si="61"/>
        <v>SquareHollowSections12x12x3/8</v>
      </c>
      <c r="E1682" s="36">
        <f t="shared" si="63"/>
        <v>48</v>
      </c>
      <c r="F1682" s="91">
        <v>0.34100000000000003</v>
      </c>
      <c r="G1682">
        <v>4</v>
      </c>
      <c r="H1682" t="s">
        <v>131</v>
      </c>
      <c r="I1682">
        <v>2</v>
      </c>
      <c r="K1682" t="s">
        <v>1268</v>
      </c>
      <c r="L1682">
        <v>0.34100000000000003</v>
      </c>
      <c r="M1682" t="b">
        <f t="shared" si="64"/>
        <v>1</v>
      </c>
      <c r="O1682" s="88"/>
    </row>
    <row r="1683" spans="2:15" x14ac:dyDescent="0.25">
      <c r="B1683" t="s">
        <v>67</v>
      </c>
      <c r="C1683" s="1" t="s">
        <v>1880</v>
      </c>
      <c r="D1683" t="str">
        <f t="shared" si="61"/>
        <v>SquareHollowSections12x12x5/16</v>
      </c>
      <c r="E1683" s="36">
        <f t="shared" si="63"/>
        <v>48</v>
      </c>
      <c r="F1683" s="91">
        <v>0.28499999999999998</v>
      </c>
      <c r="G1683">
        <v>4</v>
      </c>
      <c r="H1683" t="s">
        <v>131</v>
      </c>
      <c r="I1683">
        <v>2</v>
      </c>
      <c r="K1683" t="s">
        <v>1279</v>
      </c>
      <c r="L1683">
        <v>0.28499999999999998</v>
      </c>
      <c r="M1683" t="b">
        <f t="shared" si="64"/>
        <v>1</v>
      </c>
      <c r="O1683" s="88"/>
    </row>
    <row r="1684" spans="2:15" x14ac:dyDescent="0.25">
      <c r="B1684" t="s">
        <v>67</v>
      </c>
      <c r="C1684" s="1" t="s">
        <v>1881</v>
      </c>
      <c r="D1684" t="str">
        <f t="shared" si="61"/>
        <v>SquareHollowSections12x12x1/4</v>
      </c>
      <c r="E1684" s="36">
        <f t="shared" si="63"/>
        <v>48</v>
      </c>
      <c r="F1684" s="91">
        <v>0.22900000000000001</v>
      </c>
      <c r="G1684">
        <v>4</v>
      </c>
      <c r="H1684" t="s">
        <v>131</v>
      </c>
      <c r="I1684">
        <v>2</v>
      </c>
      <c r="K1684" t="s">
        <v>1308</v>
      </c>
      <c r="L1684">
        <v>0.22900000000000001</v>
      </c>
      <c r="M1684" t="b">
        <f t="shared" si="64"/>
        <v>1</v>
      </c>
      <c r="O1684" s="88"/>
    </row>
    <row r="1685" spans="2:15" x14ac:dyDescent="0.25">
      <c r="B1685" t="s">
        <v>67</v>
      </c>
      <c r="C1685" s="1" t="s">
        <v>1882</v>
      </c>
      <c r="D1685" t="str">
        <f t="shared" si="61"/>
        <v>SquareHollowSections10x10x5/8</v>
      </c>
      <c r="E1685" s="36">
        <f t="shared" si="63"/>
        <v>39.96</v>
      </c>
      <c r="F1685" s="91">
        <v>0.55300000000000005</v>
      </c>
      <c r="G1685">
        <v>3.33</v>
      </c>
      <c r="H1685" t="s">
        <v>131</v>
      </c>
      <c r="I1685">
        <v>2</v>
      </c>
      <c r="K1685" t="s">
        <v>1883</v>
      </c>
      <c r="L1685">
        <v>0.55300000000000005</v>
      </c>
      <c r="M1685" t="b">
        <f t="shared" si="64"/>
        <v>1</v>
      </c>
      <c r="O1685" s="88"/>
    </row>
    <row r="1686" spans="2:15" x14ac:dyDescent="0.25">
      <c r="B1686" t="s">
        <v>67</v>
      </c>
      <c r="C1686" s="1" t="s">
        <v>1884</v>
      </c>
      <c r="D1686" t="str">
        <f t="shared" si="61"/>
        <v>SquareHollowSections10x10x1/2</v>
      </c>
      <c r="E1686" s="36">
        <f t="shared" si="63"/>
        <v>39.96</v>
      </c>
      <c r="F1686" s="91">
        <v>0.44700000000000001</v>
      </c>
      <c r="G1686">
        <v>3.33</v>
      </c>
      <c r="H1686" t="s">
        <v>131</v>
      </c>
      <c r="I1686">
        <v>2</v>
      </c>
      <c r="K1686" t="s">
        <v>1244</v>
      </c>
      <c r="L1686">
        <v>0.44700000000000001</v>
      </c>
      <c r="M1686" t="b">
        <f t="shared" si="64"/>
        <v>1</v>
      </c>
      <c r="O1686" s="88"/>
    </row>
    <row r="1687" spans="2:15" x14ac:dyDescent="0.25">
      <c r="B1687" t="s">
        <v>67</v>
      </c>
      <c r="C1687" s="1" t="s">
        <v>1885</v>
      </c>
      <c r="D1687" t="str">
        <f t="shared" si="61"/>
        <v>SquareHollowSections10x10x3/8</v>
      </c>
      <c r="E1687" s="36">
        <f t="shared" si="63"/>
        <v>39.96</v>
      </c>
      <c r="F1687" s="91">
        <v>0.33900000000000002</v>
      </c>
      <c r="G1687">
        <v>3.33</v>
      </c>
      <c r="H1687" t="s">
        <v>131</v>
      </c>
      <c r="I1687">
        <v>2</v>
      </c>
      <c r="K1687" t="s">
        <v>1268</v>
      </c>
      <c r="L1687">
        <v>0.33900000000000002</v>
      </c>
      <c r="M1687" t="b">
        <f t="shared" si="64"/>
        <v>1</v>
      </c>
      <c r="O1687" s="88"/>
    </row>
    <row r="1688" spans="2:15" x14ac:dyDescent="0.25">
      <c r="B1688" t="s">
        <v>67</v>
      </c>
      <c r="C1688" s="1" t="s">
        <v>1886</v>
      </c>
      <c r="D1688" t="str">
        <f t="shared" si="61"/>
        <v>SquareHollowSections10x10x5/16</v>
      </c>
      <c r="E1688" s="36">
        <f t="shared" si="63"/>
        <v>39.96</v>
      </c>
      <c r="F1688" s="91">
        <v>0.28399999999999997</v>
      </c>
      <c r="G1688">
        <v>3.33</v>
      </c>
      <c r="H1688" t="s">
        <v>131</v>
      </c>
      <c r="I1688">
        <v>2</v>
      </c>
      <c r="K1688" t="s">
        <v>1279</v>
      </c>
      <c r="L1688">
        <v>0.28399999999999997</v>
      </c>
      <c r="M1688" t="b">
        <f t="shared" si="64"/>
        <v>1</v>
      </c>
      <c r="O1688" s="88"/>
    </row>
    <row r="1689" spans="2:15" x14ac:dyDescent="0.25">
      <c r="B1689" t="s">
        <v>67</v>
      </c>
      <c r="C1689" s="1" t="s">
        <v>1887</v>
      </c>
      <c r="D1689" t="str">
        <f t="shared" si="61"/>
        <v>SquareHollowSections10x10x1/4</v>
      </c>
      <c r="E1689" s="36">
        <f t="shared" si="63"/>
        <v>39.96</v>
      </c>
      <c r="F1689" s="91">
        <v>0.22900000000000001</v>
      </c>
      <c r="G1689">
        <v>3.33</v>
      </c>
      <c r="H1689" t="s">
        <v>131</v>
      </c>
      <c r="I1689">
        <v>2</v>
      </c>
      <c r="K1689" t="s">
        <v>1308</v>
      </c>
      <c r="L1689">
        <v>0.22900000000000001</v>
      </c>
      <c r="M1689" t="b">
        <f t="shared" si="64"/>
        <v>1</v>
      </c>
      <c r="O1689" s="88"/>
    </row>
    <row r="1690" spans="2:15" x14ac:dyDescent="0.25">
      <c r="B1690" t="s">
        <v>67</v>
      </c>
      <c r="C1690" s="1" t="s">
        <v>1888</v>
      </c>
      <c r="D1690" t="str">
        <f t="shared" si="61"/>
        <v>SquareHollowSections10x10x3/16</v>
      </c>
      <c r="E1690" s="36">
        <f t="shared" si="63"/>
        <v>39.96</v>
      </c>
      <c r="F1690" s="91">
        <v>0.17199999999999999</v>
      </c>
      <c r="G1690">
        <v>3.33</v>
      </c>
      <c r="H1690" t="s">
        <v>131</v>
      </c>
      <c r="I1690">
        <v>2</v>
      </c>
      <c r="K1690" t="s">
        <v>1358</v>
      </c>
      <c r="L1690">
        <v>0.17199999999999999</v>
      </c>
      <c r="M1690" t="b">
        <f t="shared" si="64"/>
        <v>1</v>
      </c>
      <c r="O1690" s="89"/>
    </row>
    <row r="1691" spans="2:15" x14ac:dyDescent="0.25">
      <c r="B1691" t="s">
        <v>67</v>
      </c>
      <c r="C1691" s="1" t="s">
        <v>1889</v>
      </c>
      <c r="D1691" t="str">
        <f t="shared" si="61"/>
        <v>SquareHollowSections8x8x5/8</v>
      </c>
      <c r="E1691" s="36">
        <f t="shared" si="63"/>
        <v>31.92</v>
      </c>
      <c r="F1691" s="91">
        <v>0.54600000000000004</v>
      </c>
      <c r="G1691">
        <v>2.66</v>
      </c>
      <c r="H1691" t="s">
        <v>131</v>
      </c>
      <c r="I1691">
        <v>2</v>
      </c>
      <c r="K1691" t="s">
        <v>1890</v>
      </c>
      <c r="L1691">
        <v>0.54600000000000004</v>
      </c>
      <c r="M1691" t="b">
        <f t="shared" si="64"/>
        <v>1</v>
      </c>
      <c r="O1691" s="88"/>
    </row>
    <row r="1692" spans="2:15" x14ac:dyDescent="0.25">
      <c r="B1692" t="s">
        <v>67</v>
      </c>
      <c r="C1692" s="1" t="s">
        <v>1891</v>
      </c>
      <c r="D1692" t="str">
        <f t="shared" si="61"/>
        <v>SquareHollowSections8x8x1/2</v>
      </c>
      <c r="E1692" s="36">
        <f t="shared" si="63"/>
        <v>31.92</v>
      </c>
      <c r="F1692" s="91">
        <v>0.443</v>
      </c>
      <c r="G1692">
        <v>2.66</v>
      </c>
      <c r="H1692" t="s">
        <v>131</v>
      </c>
      <c r="I1692">
        <v>2</v>
      </c>
      <c r="K1692" t="s">
        <v>1244</v>
      </c>
      <c r="L1692">
        <v>0.443</v>
      </c>
      <c r="M1692" t="b">
        <f t="shared" si="64"/>
        <v>1</v>
      </c>
      <c r="O1692" s="88"/>
    </row>
    <row r="1693" spans="2:15" x14ac:dyDescent="0.25">
      <c r="B1693" t="s">
        <v>67</v>
      </c>
      <c r="C1693" s="1" t="s">
        <v>1892</v>
      </c>
      <c r="D1693" t="str">
        <f t="shared" si="61"/>
        <v>SquareHollowSections8x8x3/8</v>
      </c>
      <c r="E1693" s="36">
        <f t="shared" si="63"/>
        <v>31.92</v>
      </c>
      <c r="F1693" s="91">
        <v>0.33700000000000002</v>
      </c>
      <c r="G1693">
        <v>2.66</v>
      </c>
      <c r="H1693" t="s">
        <v>131</v>
      </c>
      <c r="I1693">
        <v>2</v>
      </c>
      <c r="K1693" t="s">
        <v>1268</v>
      </c>
      <c r="L1693">
        <v>0.33700000000000002</v>
      </c>
      <c r="M1693" t="b">
        <f t="shared" si="64"/>
        <v>1</v>
      </c>
      <c r="O1693" s="88"/>
    </row>
    <row r="1694" spans="2:15" x14ac:dyDescent="0.25">
      <c r="B1694" t="s">
        <v>67</v>
      </c>
      <c r="C1694" s="1" t="s">
        <v>1893</v>
      </c>
      <c r="D1694" t="str">
        <f t="shared" si="61"/>
        <v>SquareHollowSections8x8x5/16</v>
      </c>
      <c r="E1694" s="36">
        <f t="shared" si="63"/>
        <v>31.92</v>
      </c>
      <c r="F1694" s="91">
        <v>0.28199999999999997</v>
      </c>
      <c r="G1694">
        <v>2.66</v>
      </c>
      <c r="H1694" t="s">
        <v>131</v>
      </c>
      <c r="I1694">
        <v>2</v>
      </c>
      <c r="K1694" t="s">
        <v>1279</v>
      </c>
      <c r="L1694">
        <v>0.28199999999999997</v>
      </c>
      <c r="M1694" t="b">
        <f t="shared" si="64"/>
        <v>1</v>
      </c>
      <c r="O1694" s="88"/>
    </row>
    <row r="1695" spans="2:15" x14ac:dyDescent="0.25">
      <c r="B1695" t="s">
        <v>67</v>
      </c>
      <c r="C1695" s="1" t="s">
        <v>1894</v>
      </c>
      <c r="D1695" t="str">
        <f t="shared" si="61"/>
        <v>SquareHollowSections8x8x1/4</v>
      </c>
      <c r="E1695" s="36">
        <f t="shared" si="63"/>
        <v>31.92</v>
      </c>
      <c r="F1695" s="91">
        <v>0.22800000000000001</v>
      </c>
      <c r="G1695">
        <v>2.66</v>
      </c>
      <c r="H1695" t="s">
        <v>131</v>
      </c>
      <c r="I1695">
        <v>2</v>
      </c>
      <c r="K1695" t="s">
        <v>1308</v>
      </c>
      <c r="L1695">
        <v>0.22800000000000001</v>
      </c>
      <c r="M1695" t="b">
        <f t="shared" si="64"/>
        <v>1</v>
      </c>
      <c r="O1695" s="88"/>
    </row>
    <row r="1696" spans="2:15" x14ac:dyDescent="0.25">
      <c r="B1696" t="s">
        <v>67</v>
      </c>
      <c r="C1696" s="1" t="s">
        <v>1895</v>
      </c>
      <c r="D1696" t="str">
        <f t="shared" si="61"/>
        <v>SquareHollowSections8x8x3/16</v>
      </c>
      <c r="E1696" s="36">
        <f t="shared" si="63"/>
        <v>31.92</v>
      </c>
      <c r="F1696" s="91">
        <v>0.17100000000000001</v>
      </c>
      <c r="G1696">
        <v>2.66</v>
      </c>
      <c r="H1696" t="s">
        <v>131</v>
      </c>
      <c r="I1696">
        <v>2</v>
      </c>
      <c r="K1696" t="s">
        <v>1358</v>
      </c>
      <c r="L1696">
        <v>0.17100000000000001</v>
      </c>
      <c r="M1696" t="b">
        <f t="shared" si="64"/>
        <v>1</v>
      </c>
      <c r="O1696" s="89"/>
    </row>
    <row r="1697" spans="2:15" x14ac:dyDescent="0.25">
      <c r="B1697" t="s">
        <v>67</v>
      </c>
      <c r="C1697" s="1" t="s">
        <v>1896</v>
      </c>
      <c r="D1697" t="str">
        <f t="shared" si="61"/>
        <v>SquareHollowSections7x7x5/8</v>
      </c>
      <c r="E1697" s="36">
        <f t="shared" si="63"/>
        <v>27.96</v>
      </c>
      <c r="F1697" s="91">
        <v>0.54</v>
      </c>
      <c r="G1697">
        <v>2.33</v>
      </c>
      <c r="H1697" t="s">
        <v>131</v>
      </c>
      <c r="I1697">
        <v>2</v>
      </c>
      <c r="K1697" t="s">
        <v>1897</v>
      </c>
      <c r="L1697">
        <v>0.54</v>
      </c>
      <c r="M1697" t="b">
        <f t="shared" si="64"/>
        <v>1</v>
      </c>
      <c r="O1697" s="88"/>
    </row>
    <row r="1698" spans="2:15" x14ac:dyDescent="0.25">
      <c r="B1698" t="s">
        <v>67</v>
      </c>
      <c r="C1698" s="1" t="s">
        <v>1898</v>
      </c>
      <c r="D1698" t="str">
        <f t="shared" si="61"/>
        <v>SquareHollowSections7x7x1/2</v>
      </c>
      <c r="E1698" s="36">
        <f t="shared" si="63"/>
        <v>27.96</v>
      </c>
      <c r="F1698" s="91">
        <v>0.439</v>
      </c>
      <c r="G1698">
        <v>2.33</v>
      </c>
      <c r="H1698" t="s">
        <v>131</v>
      </c>
      <c r="I1698">
        <v>2</v>
      </c>
      <c r="K1698" t="s">
        <v>1244</v>
      </c>
      <c r="L1698">
        <v>0.439</v>
      </c>
      <c r="M1698" t="b">
        <f t="shared" si="64"/>
        <v>1</v>
      </c>
      <c r="O1698" s="88"/>
    </row>
    <row r="1699" spans="2:15" x14ac:dyDescent="0.25">
      <c r="B1699" t="s">
        <v>67</v>
      </c>
      <c r="C1699" s="1" t="s">
        <v>1899</v>
      </c>
      <c r="D1699" t="str">
        <f t="shared" si="61"/>
        <v>SquareHollowSections7x7x3/8</v>
      </c>
      <c r="E1699" s="36">
        <f t="shared" si="63"/>
        <v>27.96</v>
      </c>
      <c r="F1699" s="91">
        <v>0.33500000000000002</v>
      </c>
      <c r="G1699">
        <v>2.33</v>
      </c>
      <c r="H1699" t="s">
        <v>131</v>
      </c>
      <c r="I1699">
        <v>2</v>
      </c>
      <c r="K1699" t="s">
        <v>1268</v>
      </c>
      <c r="L1699">
        <v>0.33500000000000002</v>
      </c>
      <c r="M1699" t="b">
        <f t="shared" si="64"/>
        <v>1</v>
      </c>
      <c r="O1699" s="88"/>
    </row>
    <row r="1700" spans="2:15" x14ac:dyDescent="0.25">
      <c r="B1700" t="s">
        <v>67</v>
      </c>
      <c r="C1700" s="1" t="s">
        <v>1900</v>
      </c>
      <c r="D1700" t="str">
        <f t="shared" si="61"/>
        <v>SquareHollowSections7x7x5/16</v>
      </c>
      <c r="E1700" s="36">
        <f t="shared" si="63"/>
        <v>27.96</v>
      </c>
      <c r="F1700" s="91">
        <v>0.28100000000000003</v>
      </c>
      <c r="G1700">
        <v>2.33</v>
      </c>
      <c r="H1700" t="s">
        <v>131</v>
      </c>
      <c r="I1700">
        <v>2</v>
      </c>
      <c r="K1700" t="s">
        <v>1279</v>
      </c>
      <c r="L1700">
        <v>0.28100000000000003</v>
      </c>
      <c r="M1700" t="b">
        <f t="shared" si="64"/>
        <v>1</v>
      </c>
      <c r="O1700" s="88"/>
    </row>
    <row r="1701" spans="2:15" x14ac:dyDescent="0.25">
      <c r="B1701" t="s">
        <v>67</v>
      </c>
      <c r="C1701" s="1" t="s">
        <v>1901</v>
      </c>
      <c r="D1701" t="str">
        <f t="shared" si="61"/>
        <v>SquareHollowSections7x7x1/4</v>
      </c>
      <c r="E1701" s="36">
        <f t="shared" si="63"/>
        <v>27.96</v>
      </c>
      <c r="F1701" s="91">
        <v>0.22700000000000001</v>
      </c>
      <c r="G1701">
        <v>2.33</v>
      </c>
      <c r="H1701" t="s">
        <v>131</v>
      </c>
      <c r="I1701">
        <v>2</v>
      </c>
      <c r="K1701" t="s">
        <v>1308</v>
      </c>
      <c r="L1701">
        <v>0.22700000000000001</v>
      </c>
      <c r="M1701" t="b">
        <f t="shared" si="64"/>
        <v>1</v>
      </c>
      <c r="O1701" s="88"/>
    </row>
    <row r="1702" spans="2:15" x14ac:dyDescent="0.25">
      <c r="B1702" t="s">
        <v>67</v>
      </c>
      <c r="C1702" s="1" t="s">
        <v>1902</v>
      </c>
      <c r="D1702" t="str">
        <f t="shared" si="61"/>
        <v>SquareHollowSections7x7x3/16</v>
      </c>
      <c r="E1702" s="36">
        <f t="shared" si="63"/>
        <v>27.96</v>
      </c>
      <c r="F1702" s="91">
        <v>0.17100000000000001</v>
      </c>
      <c r="G1702">
        <v>2.33</v>
      </c>
      <c r="H1702" t="s">
        <v>131</v>
      </c>
      <c r="I1702">
        <v>2</v>
      </c>
      <c r="K1702" t="s">
        <v>1358</v>
      </c>
      <c r="L1702">
        <v>0.17100000000000001</v>
      </c>
      <c r="M1702" t="b">
        <f t="shared" si="64"/>
        <v>1</v>
      </c>
      <c r="O1702" s="89"/>
    </row>
    <row r="1703" spans="2:15" x14ac:dyDescent="0.25">
      <c r="B1703" t="s">
        <v>67</v>
      </c>
      <c r="C1703" s="1" t="s">
        <v>1903</v>
      </c>
      <c r="D1703" t="str">
        <f t="shared" si="61"/>
        <v>SquareHollowSections6x6x5/8</v>
      </c>
      <c r="E1703" s="36">
        <f t="shared" si="63"/>
        <v>24</v>
      </c>
      <c r="F1703" s="91">
        <v>0.53300000000000003</v>
      </c>
      <c r="G1703">
        <v>2</v>
      </c>
      <c r="H1703" t="s">
        <v>131</v>
      </c>
      <c r="I1703">
        <v>2</v>
      </c>
      <c r="K1703" t="s">
        <v>1904</v>
      </c>
      <c r="L1703">
        <v>0.53300000000000003</v>
      </c>
      <c r="M1703" t="b">
        <f t="shared" si="64"/>
        <v>1</v>
      </c>
      <c r="O1703" s="88"/>
    </row>
    <row r="1704" spans="2:15" x14ac:dyDescent="0.25">
      <c r="B1704" t="s">
        <v>67</v>
      </c>
      <c r="C1704" s="1" t="s">
        <v>1905</v>
      </c>
      <c r="D1704" t="str">
        <f t="shared" si="61"/>
        <v>SquareHollowSections6x6x1/2</v>
      </c>
      <c r="E1704" s="36">
        <f t="shared" si="63"/>
        <v>24</v>
      </c>
      <c r="F1704" s="91">
        <v>0.435</v>
      </c>
      <c r="G1704">
        <v>2</v>
      </c>
      <c r="H1704" t="s">
        <v>131</v>
      </c>
      <c r="I1704">
        <v>2</v>
      </c>
      <c r="K1704" t="s">
        <v>1244</v>
      </c>
      <c r="L1704">
        <v>0.435</v>
      </c>
      <c r="M1704" t="b">
        <f t="shared" si="64"/>
        <v>1</v>
      </c>
      <c r="O1704" s="88"/>
    </row>
    <row r="1705" spans="2:15" x14ac:dyDescent="0.25">
      <c r="B1705" t="s">
        <v>67</v>
      </c>
      <c r="C1705" s="1" t="s">
        <v>1906</v>
      </c>
      <c r="D1705" t="str">
        <f t="shared" si="61"/>
        <v>SquareHollowSections6x6x3/8</v>
      </c>
      <c r="E1705" s="36">
        <f t="shared" si="63"/>
        <v>24</v>
      </c>
      <c r="F1705" s="91">
        <v>0.33200000000000002</v>
      </c>
      <c r="G1705">
        <v>2</v>
      </c>
      <c r="H1705" t="s">
        <v>131</v>
      </c>
      <c r="I1705">
        <v>2</v>
      </c>
      <c r="K1705" t="s">
        <v>1268</v>
      </c>
      <c r="L1705">
        <v>0.33200000000000002</v>
      </c>
      <c r="M1705" t="b">
        <f t="shared" si="64"/>
        <v>1</v>
      </c>
      <c r="O1705" s="88"/>
    </row>
    <row r="1706" spans="2:15" x14ac:dyDescent="0.25">
      <c r="B1706" t="s">
        <v>67</v>
      </c>
      <c r="C1706" s="1" t="s">
        <v>1907</v>
      </c>
      <c r="D1706" t="str">
        <f t="shared" si="61"/>
        <v>SquareHollowSections6x6x5/16</v>
      </c>
      <c r="E1706" s="36">
        <f t="shared" si="63"/>
        <v>24</v>
      </c>
      <c r="F1706" s="91">
        <v>0.27900000000000003</v>
      </c>
      <c r="G1706">
        <v>2</v>
      </c>
      <c r="H1706" t="s">
        <v>131</v>
      </c>
      <c r="I1706">
        <v>2</v>
      </c>
      <c r="K1706" t="s">
        <v>1279</v>
      </c>
      <c r="L1706">
        <v>0.27900000000000003</v>
      </c>
      <c r="M1706" t="b">
        <f t="shared" si="64"/>
        <v>1</v>
      </c>
      <c r="O1706" s="88"/>
    </row>
    <row r="1707" spans="2:15" x14ac:dyDescent="0.25">
      <c r="B1707" t="s">
        <v>67</v>
      </c>
      <c r="C1707" s="1" t="s">
        <v>1908</v>
      </c>
      <c r="D1707" t="str">
        <f t="shared" si="61"/>
        <v>SquareHollowSections6x6x1/4</v>
      </c>
      <c r="E1707" s="36">
        <f t="shared" si="63"/>
        <v>24</v>
      </c>
      <c r="F1707" s="91">
        <v>0.22600000000000001</v>
      </c>
      <c r="G1707">
        <v>2</v>
      </c>
      <c r="H1707" t="s">
        <v>131</v>
      </c>
      <c r="I1707">
        <v>2</v>
      </c>
      <c r="K1707" t="s">
        <v>1308</v>
      </c>
      <c r="L1707">
        <v>0.22600000000000001</v>
      </c>
      <c r="M1707" t="b">
        <f t="shared" si="64"/>
        <v>1</v>
      </c>
      <c r="O1707" s="88"/>
    </row>
    <row r="1708" spans="2:15" x14ac:dyDescent="0.25">
      <c r="B1708" t="s">
        <v>67</v>
      </c>
      <c r="C1708" s="1" t="s">
        <v>1909</v>
      </c>
      <c r="D1708" t="str">
        <f t="shared" si="61"/>
        <v>SquareHollowSections6x6x3/16</v>
      </c>
      <c r="E1708" s="36">
        <f t="shared" si="63"/>
        <v>24</v>
      </c>
      <c r="F1708" s="91">
        <v>0.17</v>
      </c>
      <c r="G1708">
        <v>2</v>
      </c>
      <c r="H1708" t="s">
        <v>131</v>
      </c>
      <c r="I1708">
        <v>2</v>
      </c>
      <c r="K1708" t="s">
        <v>1358</v>
      </c>
      <c r="L1708">
        <v>0.17</v>
      </c>
      <c r="M1708" t="b">
        <f t="shared" si="64"/>
        <v>1</v>
      </c>
      <c r="O1708" s="89"/>
    </row>
    <row r="1709" spans="2:15" x14ac:dyDescent="0.25">
      <c r="B1709" t="s">
        <v>67</v>
      </c>
      <c r="C1709" s="1" t="s">
        <v>1910</v>
      </c>
      <c r="D1709" t="str">
        <f t="shared" si="61"/>
        <v>SquareHollowSections6x6x1/8</v>
      </c>
      <c r="E1709" s="36">
        <f t="shared" si="63"/>
        <v>24</v>
      </c>
      <c r="F1709" s="91">
        <v>0.114</v>
      </c>
      <c r="G1709">
        <v>2</v>
      </c>
      <c r="H1709" t="s">
        <v>131</v>
      </c>
      <c r="I1709">
        <v>2</v>
      </c>
      <c r="K1709" t="s">
        <v>1389</v>
      </c>
      <c r="L1709">
        <v>0.114</v>
      </c>
      <c r="M1709" t="b">
        <f t="shared" si="64"/>
        <v>1</v>
      </c>
      <c r="O1709" s="88"/>
    </row>
    <row r="1710" spans="2:15" x14ac:dyDescent="0.25">
      <c r="B1710" t="s">
        <v>67</v>
      </c>
      <c r="C1710" s="1" t="s">
        <v>1911</v>
      </c>
      <c r="D1710" t="str">
        <f t="shared" si="61"/>
        <v>SquareHollowSections51/2x51/2x3/8</v>
      </c>
      <c r="E1710" s="36">
        <f t="shared" si="63"/>
        <v>21.96</v>
      </c>
      <c r="F1710" s="91">
        <v>0.33100000000000002</v>
      </c>
      <c r="G1710">
        <v>1.83</v>
      </c>
      <c r="H1710" t="s">
        <v>131</v>
      </c>
      <c r="I1710">
        <v>2</v>
      </c>
      <c r="K1710" t="s">
        <v>1912</v>
      </c>
      <c r="L1710">
        <v>0.33100000000000002</v>
      </c>
      <c r="M1710" t="b">
        <f t="shared" si="64"/>
        <v>1</v>
      </c>
      <c r="O1710" s="88"/>
    </row>
    <row r="1711" spans="2:15" x14ac:dyDescent="0.25">
      <c r="B1711" t="s">
        <v>67</v>
      </c>
      <c r="C1711" s="1" t="s">
        <v>1913</v>
      </c>
      <c r="D1711" t="str">
        <f t="shared" ref="D1711:D1759" si="65">SUBSTITUTE(B1711&amp;C1711," ","")</f>
        <v>SquareHollowSections51/2x51/2x5/16</v>
      </c>
      <c r="E1711" s="36">
        <f t="shared" si="63"/>
        <v>21.96</v>
      </c>
      <c r="F1711" s="91">
        <v>0.27800000000000002</v>
      </c>
      <c r="G1711">
        <v>1.83</v>
      </c>
      <c r="H1711" t="s">
        <v>131</v>
      </c>
      <c r="I1711">
        <v>2</v>
      </c>
      <c r="K1711" t="s">
        <v>1279</v>
      </c>
      <c r="L1711">
        <v>0.27800000000000002</v>
      </c>
      <c r="M1711" t="b">
        <f t="shared" si="64"/>
        <v>1</v>
      </c>
      <c r="O1711" s="88"/>
    </row>
    <row r="1712" spans="2:15" x14ac:dyDescent="0.25">
      <c r="B1712" t="s">
        <v>67</v>
      </c>
      <c r="C1712" s="1" t="s">
        <v>1914</v>
      </c>
      <c r="D1712" t="str">
        <f t="shared" si="65"/>
        <v>SquareHollowSections51/2x51/2x1/4</v>
      </c>
      <c r="E1712" s="36">
        <f t="shared" si="63"/>
        <v>21.96</v>
      </c>
      <c r="F1712" s="91">
        <v>0.22500000000000001</v>
      </c>
      <c r="G1712">
        <v>1.83</v>
      </c>
      <c r="H1712" t="s">
        <v>131</v>
      </c>
      <c r="I1712">
        <v>2</v>
      </c>
      <c r="K1712" t="s">
        <v>1308</v>
      </c>
      <c r="L1712">
        <v>0.22500000000000001</v>
      </c>
      <c r="M1712" t="b">
        <f t="shared" si="64"/>
        <v>1</v>
      </c>
      <c r="O1712" s="89"/>
    </row>
    <row r="1713" spans="2:15" x14ac:dyDescent="0.25">
      <c r="B1713" t="s">
        <v>67</v>
      </c>
      <c r="C1713" s="1" t="s">
        <v>1915</v>
      </c>
      <c r="D1713" t="str">
        <f t="shared" si="65"/>
        <v>SquareHollowSections51/2x51/2x3/16</v>
      </c>
      <c r="E1713" s="36">
        <f t="shared" si="63"/>
        <v>21.96</v>
      </c>
      <c r="F1713" s="91">
        <v>0.17</v>
      </c>
      <c r="G1713">
        <v>1.83</v>
      </c>
      <c r="H1713" t="s">
        <v>131</v>
      </c>
      <c r="I1713">
        <v>2</v>
      </c>
      <c r="K1713" t="s">
        <v>1358</v>
      </c>
      <c r="L1713">
        <v>0.17</v>
      </c>
      <c r="M1713" t="b">
        <f t="shared" si="64"/>
        <v>1</v>
      </c>
      <c r="O1713" s="88"/>
    </row>
    <row r="1714" spans="2:15" x14ac:dyDescent="0.25">
      <c r="B1714" t="s">
        <v>67</v>
      </c>
      <c r="C1714" s="1" t="s">
        <v>1916</v>
      </c>
      <c r="D1714" t="str">
        <f t="shared" si="65"/>
        <v>SquareHollowSections51/2x51/2x1/8</v>
      </c>
      <c r="E1714" s="36">
        <f t="shared" si="63"/>
        <v>21.96</v>
      </c>
      <c r="F1714" s="91">
        <v>0.114</v>
      </c>
      <c r="G1714">
        <v>1.83</v>
      </c>
      <c r="H1714" t="s">
        <v>131</v>
      </c>
      <c r="I1714">
        <v>2</v>
      </c>
      <c r="K1714" t="s">
        <v>1389</v>
      </c>
      <c r="L1714">
        <v>0.114</v>
      </c>
      <c r="M1714" t="b">
        <f t="shared" si="64"/>
        <v>1</v>
      </c>
      <c r="O1714" s="88"/>
    </row>
    <row r="1715" spans="2:15" x14ac:dyDescent="0.25">
      <c r="B1715" t="s">
        <v>67</v>
      </c>
      <c r="C1715" s="1" t="s">
        <v>1917</v>
      </c>
      <c r="D1715" t="str">
        <f t="shared" si="65"/>
        <v>SquareHollowSections5x5x1/2</v>
      </c>
      <c r="E1715" s="36">
        <f t="shared" si="63"/>
        <v>19.919999999999998</v>
      </c>
      <c r="F1715" s="91">
        <v>0.42799999999999999</v>
      </c>
      <c r="G1715">
        <v>1.66</v>
      </c>
      <c r="H1715" t="s">
        <v>131</v>
      </c>
      <c r="I1715">
        <v>2</v>
      </c>
      <c r="K1715" t="s">
        <v>1918</v>
      </c>
      <c r="L1715">
        <v>0.42799999999999999</v>
      </c>
      <c r="M1715" t="b">
        <f t="shared" si="64"/>
        <v>1</v>
      </c>
      <c r="O1715" s="88"/>
    </row>
    <row r="1716" spans="2:15" x14ac:dyDescent="0.25">
      <c r="B1716" t="s">
        <v>67</v>
      </c>
      <c r="C1716" s="1" t="s">
        <v>1919</v>
      </c>
      <c r="D1716" t="str">
        <f t="shared" si="65"/>
        <v>SquareHollowSections5x5x3/8</v>
      </c>
      <c r="E1716" s="36">
        <f t="shared" si="63"/>
        <v>19.919999999999998</v>
      </c>
      <c r="F1716" s="91">
        <v>0.32900000000000001</v>
      </c>
      <c r="G1716">
        <v>1.66</v>
      </c>
      <c r="H1716" t="s">
        <v>131</v>
      </c>
      <c r="I1716">
        <v>2</v>
      </c>
      <c r="K1716" t="s">
        <v>1268</v>
      </c>
      <c r="L1716">
        <v>0.32900000000000001</v>
      </c>
      <c r="M1716" t="b">
        <f t="shared" si="64"/>
        <v>1</v>
      </c>
      <c r="O1716" s="88"/>
    </row>
    <row r="1717" spans="2:15" x14ac:dyDescent="0.25">
      <c r="B1717" t="s">
        <v>67</v>
      </c>
      <c r="C1717" s="1" t="s">
        <v>1920</v>
      </c>
      <c r="D1717" t="str">
        <f t="shared" si="65"/>
        <v>SquareHollowSections5x5x5/16</v>
      </c>
      <c r="E1717" s="36">
        <f t="shared" si="63"/>
        <v>19.919999999999998</v>
      </c>
      <c r="F1717" s="91">
        <v>0.27700000000000002</v>
      </c>
      <c r="G1717">
        <v>1.66</v>
      </c>
      <c r="H1717" t="s">
        <v>131</v>
      </c>
      <c r="I1717">
        <v>2</v>
      </c>
      <c r="K1717" t="s">
        <v>1279</v>
      </c>
      <c r="L1717">
        <v>0.27700000000000002</v>
      </c>
      <c r="M1717" t="b">
        <f t="shared" si="64"/>
        <v>1</v>
      </c>
      <c r="O1717" s="88"/>
    </row>
    <row r="1718" spans="2:15" x14ac:dyDescent="0.25">
      <c r="B1718" t="s">
        <v>67</v>
      </c>
      <c r="C1718" s="1" t="s">
        <v>1921</v>
      </c>
      <c r="D1718" t="str">
        <f t="shared" si="65"/>
        <v>SquareHollowSections5x5x1/4</v>
      </c>
      <c r="E1718" s="36">
        <f t="shared" si="63"/>
        <v>19.919999999999998</v>
      </c>
      <c r="F1718" s="91">
        <v>0.224</v>
      </c>
      <c r="G1718">
        <v>1.66</v>
      </c>
      <c r="H1718" t="s">
        <v>131</v>
      </c>
      <c r="I1718">
        <v>2</v>
      </c>
      <c r="K1718" t="s">
        <v>1308</v>
      </c>
      <c r="L1718">
        <v>0.224</v>
      </c>
      <c r="M1718" t="b">
        <f t="shared" si="64"/>
        <v>1</v>
      </c>
      <c r="O1718" s="89"/>
    </row>
    <row r="1719" spans="2:15" x14ac:dyDescent="0.25">
      <c r="B1719" t="s">
        <v>67</v>
      </c>
      <c r="C1719" s="1" t="s">
        <v>1922</v>
      </c>
      <c r="D1719" t="str">
        <f t="shared" si="65"/>
        <v>SquareHollowSections5x5x3/16</v>
      </c>
      <c r="E1719" s="36">
        <f t="shared" si="63"/>
        <v>19.919999999999998</v>
      </c>
      <c r="F1719" s="91">
        <v>0.16900000000000001</v>
      </c>
      <c r="G1719">
        <v>1.66</v>
      </c>
      <c r="H1719" t="s">
        <v>131</v>
      </c>
      <c r="I1719">
        <v>2</v>
      </c>
      <c r="K1719" t="s">
        <v>1358</v>
      </c>
      <c r="L1719">
        <v>0.16900000000000001</v>
      </c>
      <c r="M1719" t="b">
        <f t="shared" si="64"/>
        <v>1</v>
      </c>
      <c r="O1719" s="88"/>
    </row>
    <row r="1720" spans="2:15" x14ac:dyDescent="0.25">
      <c r="B1720" t="s">
        <v>67</v>
      </c>
      <c r="C1720" s="1" t="s">
        <v>1923</v>
      </c>
      <c r="D1720" t="str">
        <f t="shared" si="65"/>
        <v>SquareHollowSections5x5x1/8</v>
      </c>
      <c r="E1720" s="36">
        <f t="shared" si="63"/>
        <v>19.919999999999998</v>
      </c>
      <c r="F1720" s="91">
        <v>0.114</v>
      </c>
      <c r="G1720">
        <v>1.66</v>
      </c>
      <c r="H1720" t="s">
        <v>131</v>
      </c>
      <c r="I1720">
        <v>2</v>
      </c>
      <c r="K1720" t="s">
        <v>1389</v>
      </c>
      <c r="L1720">
        <v>0.114</v>
      </c>
      <c r="M1720" t="b">
        <f t="shared" si="64"/>
        <v>1</v>
      </c>
      <c r="O1720" s="88"/>
    </row>
    <row r="1721" spans="2:15" x14ac:dyDescent="0.25">
      <c r="B1721" t="s">
        <v>67</v>
      </c>
      <c r="C1721" s="1" t="s">
        <v>1924</v>
      </c>
      <c r="D1721" t="str">
        <f t="shared" si="65"/>
        <v>SquareHollowSections41/2x41/2x1/2</v>
      </c>
      <c r="E1721" s="36">
        <f t="shared" si="63"/>
        <v>18</v>
      </c>
      <c r="F1721" s="91">
        <v>0.42399999999999999</v>
      </c>
      <c r="G1721">
        <v>1.5</v>
      </c>
      <c r="H1721" t="s">
        <v>131</v>
      </c>
      <c r="I1721">
        <v>2</v>
      </c>
      <c r="K1721" t="s">
        <v>1925</v>
      </c>
      <c r="L1721">
        <v>0.42399999999999999</v>
      </c>
      <c r="M1721" t="b">
        <f t="shared" si="64"/>
        <v>1</v>
      </c>
      <c r="O1721" s="88"/>
    </row>
    <row r="1722" spans="2:15" x14ac:dyDescent="0.25">
      <c r="B1722" t="s">
        <v>67</v>
      </c>
      <c r="C1722" s="1" t="s">
        <v>1926</v>
      </c>
      <c r="D1722" t="str">
        <f t="shared" si="65"/>
        <v>SquareHollowSections41/2x41/2x3/8</v>
      </c>
      <c r="E1722" s="36">
        <f t="shared" si="63"/>
        <v>18</v>
      </c>
      <c r="F1722" s="91">
        <v>0.32600000000000001</v>
      </c>
      <c r="G1722">
        <v>1.5</v>
      </c>
      <c r="H1722" t="s">
        <v>131</v>
      </c>
      <c r="I1722">
        <v>2</v>
      </c>
      <c r="K1722" t="s">
        <v>1268</v>
      </c>
      <c r="L1722">
        <v>0.32600000000000001</v>
      </c>
      <c r="M1722" t="b">
        <f t="shared" si="64"/>
        <v>1</v>
      </c>
      <c r="O1722" s="88"/>
    </row>
    <row r="1723" spans="2:15" x14ac:dyDescent="0.25">
      <c r="B1723" t="s">
        <v>67</v>
      </c>
      <c r="C1723" s="1" t="s">
        <v>1927</v>
      </c>
      <c r="D1723" t="str">
        <f t="shared" si="65"/>
        <v>SquareHollowSections41/2x41/2x5/16</v>
      </c>
      <c r="E1723" s="36">
        <f t="shared" si="63"/>
        <v>18</v>
      </c>
      <c r="F1723" s="91">
        <v>0.27500000000000002</v>
      </c>
      <c r="G1723">
        <v>1.5</v>
      </c>
      <c r="H1723" t="s">
        <v>131</v>
      </c>
      <c r="I1723">
        <v>2</v>
      </c>
      <c r="K1723" t="s">
        <v>1279</v>
      </c>
      <c r="L1723">
        <v>0.27500000000000002</v>
      </c>
      <c r="M1723" t="b">
        <f t="shared" si="64"/>
        <v>1</v>
      </c>
      <c r="O1723" s="88"/>
    </row>
    <row r="1724" spans="2:15" x14ac:dyDescent="0.25">
      <c r="B1724" t="s">
        <v>67</v>
      </c>
      <c r="C1724" s="1" t="s">
        <v>1928</v>
      </c>
      <c r="D1724" t="str">
        <f t="shared" si="65"/>
        <v>SquareHollowSections41/2x41/2x1/4</v>
      </c>
      <c r="E1724" s="36">
        <f t="shared" si="63"/>
        <v>18</v>
      </c>
      <c r="F1724" s="91">
        <v>0.223</v>
      </c>
      <c r="G1724">
        <v>1.5</v>
      </c>
      <c r="H1724" t="s">
        <v>131</v>
      </c>
      <c r="I1724">
        <v>2</v>
      </c>
      <c r="K1724" t="s">
        <v>1308</v>
      </c>
      <c r="L1724">
        <v>0.223</v>
      </c>
      <c r="M1724" t="b">
        <f t="shared" si="64"/>
        <v>1</v>
      </c>
      <c r="O1724" s="89"/>
    </row>
    <row r="1725" spans="2:15" x14ac:dyDescent="0.25">
      <c r="B1725" t="s">
        <v>67</v>
      </c>
      <c r="C1725" s="1" t="s">
        <v>1929</v>
      </c>
      <c r="D1725" t="str">
        <f t="shared" si="65"/>
        <v>SquareHollowSections41/2x41/2x3/16</v>
      </c>
      <c r="E1725" s="36">
        <f t="shared" si="63"/>
        <v>18</v>
      </c>
      <c r="F1725" s="91">
        <v>0.16900000000000001</v>
      </c>
      <c r="G1725">
        <v>1.5</v>
      </c>
      <c r="H1725" t="s">
        <v>131</v>
      </c>
      <c r="I1725">
        <v>2</v>
      </c>
      <c r="K1725" t="s">
        <v>1358</v>
      </c>
      <c r="L1725">
        <v>0.16900000000000001</v>
      </c>
      <c r="M1725" t="b">
        <f t="shared" si="64"/>
        <v>1</v>
      </c>
      <c r="O1725" s="88"/>
    </row>
    <row r="1726" spans="2:15" x14ac:dyDescent="0.25">
      <c r="B1726" t="s">
        <v>67</v>
      </c>
      <c r="C1726" s="1" t="s">
        <v>1930</v>
      </c>
      <c r="D1726" t="str">
        <f t="shared" si="65"/>
        <v>SquareHollowSections41/2x41/2x1/8</v>
      </c>
      <c r="E1726" s="36">
        <f t="shared" si="63"/>
        <v>18</v>
      </c>
      <c r="F1726" s="91">
        <v>0.114</v>
      </c>
      <c r="G1726">
        <v>1.5</v>
      </c>
      <c r="H1726" t="s">
        <v>131</v>
      </c>
      <c r="I1726">
        <v>2</v>
      </c>
      <c r="K1726" t="s">
        <v>1389</v>
      </c>
      <c r="L1726">
        <v>0.114</v>
      </c>
      <c r="M1726" t="b">
        <f t="shared" si="64"/>
        <v>1</v>
      </c>
      <c r="O1726" s="88"/>
    </row>
    <row r="1727" spans="2:15" x14ac:dyDescent="0.25">
      <c r="B1727" t="s">
        <v>67</v>
      </c>
      <c r="C1727" s="1" t="s">
        <v>1931</v>
      </c>
      <c r="D1727" t="str">
        <f t="shared" si="65"/>
        <v>SquareHollowSections4x4x1/2</v>
      </c>
      <c r="E1727" s="36">
        <f t="shared" si="63"/>
        <v>15.96</v>
      </c>
      <c r="F1727" s="91">
        <v>0.41799999999999998</v>
      </c>
      <c r="G1727">
        <v>1.33</v>
      </c>
      <c r="H1727" t="s">
        <v>131</v>
      </c>
      <c r="I1727">
        <v>2</v>
      </c>
      <c r="K1727" t="s">
        <v>1932</v>
      </c>
      <c r="L1727">
        <v>0.41799999999999998</v>
      </c>
      <c r="M1727" t="b">
        <f t="shared" si="64"/>
        <v>1</v>
      </c>
      <c r="O1727" s="88"/>
    </row>
    <row r="1728" spans="2:15" x14ac:dyDescent="0.25">
      <c r="B1728" t="s">
        <v>67</v>
      </c>
      <c r="C1728" s="1" t="s">
        <v>1933</v>
      </c>
      <c r="D1728" t="str">
        <f t="shared" si="65"/>
        <v>SquareHollowSections4x4x3/8</v>
      </c>
      <c r="E1728" s="36">
        <f t="shared" si="63"/>
        <v>15.96</v>
      </c>
      <c r="F1728" s="91">
        <v>0.32300000000000001</v>
      </c>
      <c r="G1728">
        <v>1.33</v>
      </c>
      <c r="H1728" t="s">
        <v>131</v>
      </c>
      <c r="I1728">
        <v>2</v>
      </c>
      <c r="K1728" t="s">
        <v>1268</v>
      </c>
      <c r="L1728">
        <v>0.32300000000000001</v>
      </c>
      <c r="M1728" t="b">
        <f t="shared" si="64"/>
        <v>1</v>
      </c>
      <c r="O1728" s="88"/>
    </row>
    <row r="1729" spans="2:15" x14ac:dyDescent="0.25">
      <c r="B1729" t="s">
        <v>67</v>
      </c>
      <c r="C1729" s="1" t="s">
        <v>1934</v>
      </c>
      <c r="D1729" t="str">
        <f t="shared" si="65"/>
        <v>SquareHollowSections4x4x5/16</v>
      </c>
      <c r="E1729" s="36">
        <f t="shared" si="63"/>
        <v>15.96</v>
      </c>
      <c r="F1729" s="91">
        <v>0.27300000000000002</v>
      </c>
      <c r="G1729">
        <v>1.33</v>
      </c>
      <c r="H1729" t="s">
        <v>131</v>
      </c>
      <c r="I1729">
        <v>2</v>
      </c>
      <c r="K1729" t="s">
        <v>1279</v>
      </c>
      <c r="L1729">
        <v>0.27300000000000002</v>
      </c>
      <c r="M1729" t="b">
        <f t="shared" si="64"/>
        <v>1</v>
      </c>
      <c r="O1729" s="88"/>
    </row>
    <row r="1730" spans="2:15" x14ac:dyDescent="0.25">
      <c r="B1730" t="s">
        <v>67</v>
      </c>
      <c r="C1730" s="1" t="s">
        <v>1935</v>
      </c>
      <c r="D1730" t="str">
        <f t="shared" si="65"/>
        <v>SquareHollowSections4x4x1/4</v>
      </c>
      <c r="E1730" s="36">
        <f t="shared" si="63"/>
        <v>15.96</v>
      </c>
      <c r="F1730" s="91">
        <v>0.222</v>
      </c>
      <c r="G1730">
        <v>1.33</v>
      </c>
      <c r="H1730" t="s">
        <v>131</v>
      </c>
      <c r="I1730">
        <v>2</v>
      </c>
      <c r="K1730" t="s">
        <v>1308</v>
      </c>
      <c r="L1730">
        <v>0.222</v>
      </c>
      <c r="M1730" t="b">
        <f t="shared" si="64"/>
        <v>1</v>
      </c>
      <c r="O1730" s="89"/>
    </row>
    <row r="1731" spans="2:15" x14ac:dyDescent="0.25">
      <c r="B1731" t="s">
        <v>67</v>
      </c>
      <c r="C1731" s="1" t="s">
        <v>1936</v>
      </c>
      <c r="D1731" t="str">
        <f t="shared" si="65"/>
        <v>SquareHollowSections4x4x3/16</v>
      </c>
      <c r="E1731" s="36">
        <f t="shared" si="63"/>
        <v>15.96</v>
      </c>
      <c r="F1731" s="91">
        <v>0.16800000000000001</v>
      </c>
      <c r="G1731">
        <v>1.33</v>
      </c>
      <c r="H1731" t="s">
        <v>131</v>
      </c>
      <c r="I1731">
        <v>2</v>
      </c>
      <c r="K1731" t="s">
        <v>1358</v>
      </c>
      <c r="L1731">
        <v>0.16800000000000001</v>
      </c>
      <c r="M1731" t="b">
        <f t="shared" si="64"/>
        <v>1</v>
      </c>
      <c r="O1731" s="88"/>
    </row>
    <row r="1732" spans="2:15" x14ac:dyDescent="0.25">
      <c r="B1732" t="s">
        <v>67</v>
      </c>
      <c r="C1732" s="1" t="s">
        <v>1937</v>
      </c>
      <c r="D1732" t="str">
        <f t="shared" si="65"/>
        <v>SquareHollowSections4x4x1/8</v>
      </c>
      <c r="E1732" s="36">
        <f t="shared" si="63"/>
        <v>15.96</v>
      </c>
      <c r="F1732" s="91">
        <v>0.113</v>
      </c>
      <c r="G1732">
        <v>1.33</v>
      </c>
      <c r="H1732" t="s">
        <v>131</v>
      </c>
      <c r="I1732">
        <v>2</v>
      </c>
      <c r="K1732" t="s">
        <v>1389</v>
      </c>
      <c r="L1732">
        <v>0.113</v>
      </c>
      <c r="M1732" t="b">
        <f t="shared" si="64"/>
        <v>1</v>
      </c>
      <c r="O1732" s="88"/>
    </row>
    <row r="1733" spans="2:15" x14ac:dyDescent="0.25">
      <c r="B1733" t="s">
        <v>67</v>
      </c>
      <c r="C1733" s="1" t="s">
        <v>1938</v>
      </c>
      <c r="D1733" t="str">
        <f t="shared" si="65"/>
        <v>SquareHollowSections31/2x31/2x3/8</v>
      </c>
      <c r="E1733" s="36">
        <f t="shared" si="63"/>
        <v>14.04</v>
      </c>
      <c r="F1733" s="91">
        <v>0.31900000000000001</v>
      </c>
      <c r="G1733">
        <v>1.17</v>
      </c>
      <c r="H1733" t="s">
        <v>131</v>
      </c>
      <c r="I1733">
        <v>2</v>
      </c>
      <c r="K1733" t="s">
        <v>1939</v>
      </c>
      <c r="L1733">
        <v>0.31900000000000001</v>
      </c>
      <c r="M1733" t="b">
        <f t="shared" si="64"/>
        <v>1</v>
      </c>
      <c r="O1733" s="88"/>
    </row>
    <row r="1734" spans="2:15" x14ac:dyDescent="0.25">
      <c r="B1734" t="s">
        <v>67</v>
      </c>
      <c r="C1734" s="1" t="s">
        <v>1940</v>
      </c>
      <c r="D1734" t="str">
        <f t="shared" si="65"/>
        <v>SquareHollowSections31/2x31/2x5/16</v>
      </c>
      <c r="E1734" s="36">
        <f t="shared" si="63"/>
        <v>14.04</v>
      </c>
      <c r="F1734" s="91">
        <v>0.27100000000000002</v>
      </c>
      <c r="G1734">
        <v>1.17</v>
      </c>
      <c r="H1734" t="s">
        <v>131</v>
      </c>
      <c r="I1734">
        <v>2</v>
      </c>
      <c r="K1734" t="s">
        <v>1279</v>
      </c>
      <c r="L1734">
        <v>0.27100000000000002</v>
      </c>
      <c r="M1734" t="b">
        <f t="shared" si="64"/>
        <v>1</v>
      </c>
      <c r="O1734" s="88"/>
    </row>
    <row r="1735" spans="2:15" x14ac:dyDescent="0.25">
      <c r="B1735" t="s">
        <v>67</v>
      </c>
      <c r="C1735" s="1" t="s">
        <v>1941</v>
      </c>
      <c r="D1735" t="str">
        <f t="shared" si="65"/>
        <v>SquareHollowSections31/2x31/2x1/4</v>
      </c>
      <c r="E1735" s="36">
        <f t="shared" si="63"/>
        <v>14.04</v>
      </c>
      <c r="F1735" s="91">
        <v>0.22</v>
      </c>
      <c r="G1735">
        <v>1.17</v>
      </c>
      <c r="H1735" t="s">
        <v>131</v>
      </c>
      <c r="I1735">
        <v>2</v>
      </c>
      <c r="K1735" t="s">
        <v>1308</v>
      </c>
      <c r="L1735">
        <v>0.22</v>
      </c>
      <c r="M1735" t="b">
        <f t="shared" si="64"/>
        <v>1</v>
      </c>
      <c r="O1735" s="89"/>
    </row>
    <row r="1736" spans="2:15" x14ac:dyDescent="0.25">
      <c r="B1736" t="s">
        <v>67</v>
      </c>
      <c r="C1736" s="1" t="s">
        <v>1942</v>
      </c>
      <c r="D1736" t="str">
        <f t="shared" si="65"/>
        <v>SquareHollowSections31/2x31/2x3/16</v>
      </c>
      <c r="E1736" s="36">
        <f t="shared" si="63"/>
        <v>14.04</v>
      </c>
      <c r="F1736" s="91">
        <v>0.16700000000000001</v>
      </c>
      <c r="G1736">
        <v>1.17</v>
      </c>
      <c r="H1736" t="s">
        <v>131</v>
      </c>
      <c r="I1736">
        <v>2</v>
      </c>
      <c r="K1736" t="s">
        <v>1358</v>
      </c>
      <c r="L1736">
        <v>0.16700000000000001</v>
      </c>
      <c r="M1736" t="b">
        <f t="shared" si="64"/>
        <v>1</v>
      </c>
      <c r="O1736" s="88"/>
    </row>
    <row r="1737" spans="2:15" x14ac:dyDescent="0.25">
      <c r="B1737" t="s">
        <v>67</v>
      </c>
      <c r="C1737" s="1" t="s">
        <v>1943</v>
      </c>
      <c r="D1737" t="str">
        <f t="shared" si="65"/>
        <v>SquareHollowSections31/2x31/2x1/8</v>
      </c>
      <c r="E1737" s="36">
        <f t="shared" ref="E1737:E1759" si="66">G1737*12</f>
        <v>14.04</v>
      </c>
      <c r="F1737" s="91">
        <v>0.113</v>
      </c>
      <c r="G1737">
        <v>1.17</v>
      </c>
      <c r="H1737" t="s">
        <v>131</v>
      </c>
      <c r="I1737">
        <v>2</v>
      </c>
      <c r="K1737" t="s">
        <v>1389</v>
      </c>
      <c r="L1737">
        <v>0.113</v>
      </c>
      <c r="M1737" t="b">
        <f t="shared" si="64"/>
        <v>1</v>
      </c>
      <c r="O1737" s="88"/>
    </row>
    <row r="1738" spans="2:15" x14ac:dyDescent="0.25">
      <c r="B1738" t="s">
        <v>67</v>
      </c>
      <c r="C1738" s="1" t="s">
        <v>1944</v>
      </c>
      <c r="D1738" t="str">
        <f t="shared" si="65"/>
        <v>SquareHollowSections3x3x3/8</v>
      </c>
      <c r="E1738" s="36">
        <f t="shared" si="66"/>
        <v>12</v>
      </c>
      <c r="F1738" s="91">
        <v>0.314</v>
      </c>
      <c r="G1738">
        <v>1</v>
      </c>
      <c r="H1738" t="s">
        <v>131</v>
      </c>
      <c r="I1738">
        <v>2</v>
      </c>
      <c r="K1738" t="s">
        <v>1945</v>
      </c>
      <c r="L1738">
        <v>0.314</v>
      </c>
      <c r="M1738" t="b">
        <f t="shared" ref="M1738:M1801" si="67">EXACT(F1738,L1738)</f>
        <v>1</v>
      </c>
      <c r="O1738" s="88"/>
    </row>
    <row r="1739" spans="2:15" x14ac:dyDescent="0.25">
      <c r="B1739" t="s">
        <v>67</v>
      </c>
      <c r="C1739" s="1" t="s">
        <v>1946</v>
      </c>
      <c r="D1739" t="str">
        <f t="shared" si="65"/>
        <v>SquareHollowSections3x3x5/16</v>
      </c>
      <c r="E1739" s="36">
        <f t="shared" si="66"/>
        <v>12</v>
      </c>
      <c r="F1739" s="91">
        <v>0.26700000000000002</v>
      </c>
      <c r="G1739">
        <v>1</v>
      </c>
      <c r="H1739" t="s">
        <v>131</v>
      </c>
      <c r="I1739">
        <v>2</v>
      </c>
      <c r="K1739" t="s">
        <v>1279</v>
      </c>
      <c r="L1739">
        <v>0.26700000000000002</v>
      </c>
      <c r="M1739" t="b">
        <f t="shared" si="67"/>
        <v>1</v>
      </c>
      <c r="O1739" s="88"/>
    </row>
    <row r="1740" spans="2:15" x14ac:dyDescent="0.25">
      <c r="B1740" t="s">
        <v>67</v>
      </c>
      <c r="C1740" s="1" t="s">
        <v>1947</v>
      </c>
      <c r="D1740" t="str">
        <f t="shared" si="65"/>
        <v>SquareHollowSections3x3x1/4</v>
      </c>
      <c r="E1740" s="36">
        <f t="shared" si="66"/>
        <v>12</v>
      </c>
      <c r="F1740" s="91">
        <v>0.218</v>
      </c>
      <c r="G1740">
        <v>1</v>
      </c>
      <c r="H1740" t="s">
        <v>131</v>
      </c>
      <c r="I1740">
        <v>2</v>
      </c>
      <c r="K1740" t="s">
        <v>1308</v>
      </c>
      <c r="L1740">
        <v>0.218</v>
      </c>
      <c r="M1740" t="b">
        <f t="shared" si="67"/>
        <v>1</v>
      </c>
      <c r="O1740" s="88"/>
    </row>
    <row r="1741" spans="2:15" x14ac:dyDescent="0.25">
      <c r="B1741" t="s">
        <v>67</v>
      </c>
      <c r="C1741" s="1" t="s">
        <v>1948</v>
      </c>
      <c r="D1741" t="str">
        <f t="shared" si="65"/>
        <v>SquareHollowSections3x3x3/16</v>
      </c>
      <c r="E1741" s="36">
        <f t="shared" si="66"/>
        <v>12</v>
      </c>
      <c r="F1741" s="91">
        <v>0.16600000000000001</v>
      </c>
      <c r="G1741">
        <v>1</v>
      </c>
      <c r="H1741" t="s">
        <v>131</v>
      </c>
      <c r="I1741">
        <v>2</v>
      </c>
      <c r="K1741" t="s">
        <v>1358</v>
      </c>
      <c r="L1741">
        <v>0.16600000000000001</v>
      </c>
      <c r="M1741" t="b">
        <f t="shared" si="67"/>
        <v>1</v>
      </c>
      <c r="O1741" s="88"/>
    </row>
    <row r="1742" spans="2:15" x14ac:dyDescent="0.25">
      <c r="B1742" t="s">
        <v>67</v>
      </c>
      <c r="C1742" s="1" t="s">
        <v>1949</v>
      </c>
      <c r="D1742" t="str">
        <f t="shared" si="65"/>
        <v>SquareHollowSections3x3x1/8</v>
      </c>
      <c r="E1742" s="36">
        <f t="shared" si="66"/>
        <v>12</v>
      </c>
      <c r="F1742" s="91">
        <v>0.112</v>
      </c>
      <c r="G1742">
        <v>1</v>
      </c>
      <c r="H1742" t="s">
        <v>131</v>
      </c>
      <c r="I1742">
        <v>2</v>
      </c>
      <c r="K1742" t="s">
        <v>1389</v>
      </c>
      <c r="L1742">
        <v>0.112</v>
      </c>
      <c r="M1742" t="b">
        <f t="shared" si="67"/>
        <v>1</v>
      </c>
      <c r="O1742" s="88"/>
    </row>
    <row r="1743" spans="2:15" x14ac:dyDescent="0.25">
      <c r="B1743" t="s">
        <v>67</v>
      </c>
      <c r="C1743" s="1" t="s">
        <v>1950</v>
      </c>
      <c r="D1743" t="str">
        <f t="shared" si="65"/>
        <v>SquareHollowSections21/2x21/2x5/16</v>
      </c>
      <c r="E1743" s="36">
        <f t="shared" si="66"/>
        <v>9.6000000000000014</v>
      </c>
      <c r="F1743" s="91">
        <v>0.26100000000000001</v>
      </c>
      <c r="G1743">
        <v>0.8</v>
      </c>
      <c r="H1743" t="s">
        <v>131</v>
      </c>
      <c r="I1743">
        <v>2</v>
      </c>
      <c r="K1743" t="s">
        <v>1951</v>
      </c>
      <c r="L1743">
        <v>0.26100000000000001</v>
      </c>
      <c r="M1743" t="b">
        <f t="shared" si="67"/>
        <v>1</v>
      </c>
      <c r="O1743" s="88"/>
    </row>
    <row r="1744" spans="2:15" x14ac:dyDescent="0.25">
      <c r="B1744" t="s">
        <v>67</v>
      </c>
      <c r="C1744" s="1" t="s">
        <v>1952</v>
      </c>
      <c r="D1744" t="str">
        <f t="shared" si="65"/>
        <v>SquareHollowSections21/2x21/2x1/4</v>
      </c>
      <c r="E1744" s="36">
        <f t="shared" si="66"/>
        <v>9.6000000000000014</v>
      </c>
      <c r="F1744" s="91">
        <v>0.214</v>
      </c>
      <c r="G1744">
        <v>0.8</v>
      </c>
      <c r="H1744" t="s">
        <v>131</v>
      </c>
      <c r="I1744">
        <v>2</v>
      </c>
      <c r="K1744" t="s">
        <v>1308</v>
      </c>
      <c r="L1744">
        <v>0.214</v>
      </c>
      <c r="M1744" t="b">
        <f t="shared" si="67"/>
        <v>1</v>
      </c>
      <c r="O1744" s="88"/>
    </row>
    <row r="1745" spans="2:15" x14ac:dyDescent="0.25">
      <c r="B1745" t="s">
        <v>67</v>
      </c>
      <c r="C1745" s="1" t="s">
        <v>1953</v>
      </c>
      <c r="D1745" t="str">
        <f t="shared" si="65"/>
        <v>SquareHollowSections21/2x21/2x3/16</v>
      </c>
      <c r="E1745" s="36">
        <f t="shared" si="66"/>
        <v>9.6000000000000014</v>
      </c>
      <c r="F1745" s="91">
        <v>0.16400000000000001</v>
      </c>
      <c r="G1745">
        <v>0.8</v>
      </c>
      <c r="H1745" t="s">
        <v>131</v>
      </c>
      <c r="I1745">
        <v>2</v>
      </c>
      <c r="K1745" t="s">
        <v>1358</v>
      </c>
      <c r="L1745">
        <v>0.16400000000000001</v>
      </c>
      <c r="M1745" t="b">
        <f t="shared" si="67"/>
        <v>1</v>
      </c>
      <c r="O1745" s="88"/>
    </row>
    <row r="1746" spans="2:15" x14ac:dyDescent="0.25">
      <c r="B1746" t="s">
        <v>67</v>
      </c>
      <c r="C1746" s="1" t="s">
        <v>1954</v>
      </c>
      <c r="D1746" t="str">
        <f t="shared" si="65"/>
        <v>SquareHollowSections21/2x21/2x1/8</v>
      </c>
      <c r="E1746" s="36">
        <f t="shared" si="66"/>
        <v>9.6000000000000014</v>
      </c>
      <c r="F1746" s="91">
        <v>0.112</v>
      </c>
      <c r="G1746">
        <v>0.8</v>
      </c>
      <c r="H1746" t="s">
        <v>131</v>
      </c>
      <c r="I1746">
        <v>2</v>
      </c>
      <c r="K1746" t="s">
        <v>1389</v>
      </c>
      <c r="L1746">
        <v>0.112</v>
      </c>
      <c r="M1746" t="b">
        <f t="shared" si="67"/>
        <v>1</v>
      </c>
      <c r="O1746" s="88"/>
    </row>
    <row r="1747" spans="2:15" x14ac:dyDescent="0.25">
      <c r="B1747" t="s">
        <v>67</v>
      </c>
      <c r="C1747" s="1" t="s">
        <v>1858</v>
      </c>
      <c r="D1747" t="str">
        <f t="shared" si="65"/>
        <v>SquareHollowSections21/4x21/4x1/4</v>
      </c>
      <c r="E1747" s="36">
        <f t="shared" si="66"/>
        <v>7.1999999999999993</v>
      </c>
      <c r="F1747" s="91">
        <v>0.21199999999999999</v>
      </c>
      <c r="G1747">
        <v>0.6</v>
      </c>
      <c r="H1747" t="s">
        <v>131</v>
      </c>
      <c r="I1747">
        <v>2</v>
      </c>
      <c r="K1747" t="s">
        <v>1955</v>
      </c>
      <c r="L1747">
        <v>0.21199999999999999</v>
      </c>
      <c r="M1747" t="b">
        <f t="shared" si="67"/>
        <v>1</v>
      </c>
      <c r="O1747" s="88"/>
    </row>
    <row r="1748" spans="2:15" x14ac:dyDescent="0.25">
      <c r="B1748" t="s">
        <v>67</v>
      </c>
      <c r="C1748" s="1" t="s">
        <v>1956</v>
      </c>
      <c r="D1748" t="str">
        <f t="shared" si="65"/>
        <v>SquareHollowSections21/4x21/4x3/16</v>
      </c>
      <c r="E1748" s="36">
        <f t="shared" si="66"/>
        <v>7.1999999999999993</v>
      </c>
      <c r="F1748" s="91">
        <v>0.16300000000000001</v>
      </c>
      <c r="G1748">
        <v>0.6</v>
      </c>
      <c r="H1748" t="s">
        <v>131</v>
      </c>
      <c r="I1748">
        <v>2</v>
      </c>
      <c r="K1748" t="s">
        <v>1358</v>
      </c>
      <c r="L1748">
        <v>0.16300000000000001</v>
      </c>
      <c r="M1748" t="b">
        <f t="shared" si="67"/>
        <v>1</v>
      </c>
      <c r="O1748" s="88"/>
    </row>
    <row r="1749" spans="2:15" x14ac:dyDescent="0.25">
      <c r="B1749" t="s">
        <v>67</v>
      </c>
      <c r="C1749" s="1" t="s">
        <v>1957</v>
      </c>
      <c r="D1749" t="str">
        <f t="shared" si="65"/>
        <v>SquareHollowSections21/4x21/4x1/8</v>
      </c>
      <c r="E1749" s="36">
        <f t="shared" si="66"/>
        <v>7.1999999999999993</v>
      </c>
      <c r="F1749" s="91">
        <v>0.111</v>
      </c>
      <c r="G1749">
        <v>0.6</v>
      </c>
      <c r="H1749" t="s">
        <v>131</v>
      </c>
      <c r="I1749">
        <v>2</v>
      </c>
      <c r="K1749" t="s">
        <v>1389</v>
      </c>
      <c r="L1749">
        <v>0.111</v>
      </c>
      <c r="M1749" t="b">
        <f t="shared" si="67"/>
        <v>1</v>
      </c>
      <c r="O1749" s="88"/>
    </row>
    <row r="1750" spans="2:15" x14ac:dyDescent="0.25">
      <c r="B1750" t="s">
        <v>67</v>
      </c>
      <c r="C1750" s="1" t="s">
        <v>1958</v>
      </c>
      <c r="D1750" t="str">
        <f t="shared" si="65"/>
        <v>SquareHollowSections2x2x1/4</v>
      </c>
      <c r="E1750" s="36">
        <f t="shared" si="66"/>
        <v>7.1999999999999993</v>
      </c>
      <c r="F1750" s="91">
        <v>0.20899999999999999</v>
      </c>
      <c r="G1750">
        <v>0.6</v>
      </c>
      <c r="H1750" t="s">
        <v>131</v>
      </c>
      <c r="I1750">
        <v>2</v>
      </c>
      <c r="K1750" t="s">
        <v>1959</v>
      </c>
      <c r="L1750">
        <v>0.20899999999999999</v>
      </c>
      <c r="M1750" t="b">
        <f t="shared" si="67"/>
        <v>1</v>
      </c>
      <c r="O1750" s="88"/>
    </row>
    <row r="1751" spans="2:15" x14ac:dyDescent="0.25">
      <c r="B1751" t="s">
        <v>67</v>
      </c>
      <c r="C1751" s="1" t="s">
        <v>1960</v>
      </c>
      <c r="D1751" t="str">
        <f t="shared" si="65"/>
        <v>SquareHollowSections2x2x3/16</v>
      </c>
      <c r="E1751" s="36">
        <f t="shared" si="66"/>
        <v>7.1999999999999993</v>
      </c>
      <c r="F1751" s="91">
        <v>0.161</v>
      </c>
      <c r="G1751">
        <v>0.6</v>
      </c>
      <c r="H1751" t="s">
        <v>131</v>
      </c>
      <c r="I1751">
        <v>2</v>
      </c>
      <c r="K1751" t="s">
        <v>1358</v>
      </c>
      <c r="L1751">
        <v>0.161</v>
      </c>
      <c r="M1751" t="b">
        <f t="shared" si="67"/>
        <v>1</v>
      </c>
      <c r="O1751" s="88"/>
    </row>
    <row r="1752" spans="2:15" x14ac:dyDescent="0.25">
      <c r="B1752" t="s">
        <v>67</v>
      </c>
      <c r="C1752" s="1" t="s">
        <v>1961</v>
      </c>
      <c r="D1752" t="str">
        <f t="shared" si="65"/>
        <v>SquareHollowSections2x2x1/8</v>
      </c>
      <c r="E1752" s="36">
        <f t="shared" si="66"/>
        <v>7.1999999999999993</v>
      </c>
      <c r="F1752" s="91">
        <v>0.11</v>
      </c>
      <c r="G1752">
        <v>0.6</v>
      </c>
      <c r="H1752" t="s">
        <v>131</v>
      </c>
      <c r="I1752">
        <v>2</v>
      </c>
      <c r="K1752" t="s">
        <v>1389</v>
      </c>
      <c r="L1752">
        <v>0.11</v>
      </c>
      <c r="M1752" t="b">
        <f t="shared" si="67"/>
        <v>1</v>
      </c>
      <c r="O1752" s="88"/>
    </row>
    <row r="1753" spans="2:15" x14ac:dyDescent="0.25">
      <c r="B1753" t="s">
        <v>67</v>
      </c>
      <c r="C1753" s="1" t="s">
        <v>1962</v>
      </c>
      <c r="D1753" t="str">
        <f t="shared" si="65"/>
        <v>SquareHollowSections13/4x13/4x3/16</v>
      </c>
      <c r="E1753" s="36">
        <f t="shared" si="66"/>
        <v>6.3960000000000008</v>
      </c>
      <c r="F1753" s="91">
        <v>0.159</v>
      </c>
      <c r="G1753">
        <v>0.53300000000000003</v>
      </c>
      <c r="H1753" t="s">
        <v>131</v>
      </c>
      <c r="I1753">
        <v>2</v>
      </c>
      <c r="K1753" t="s">
        <v>1963</v>
      </c>
      <c r="L1753">
        <v>0.159</v>
      </c>
      <c r="M1753" t="b">
        <f t="shared" si="67"/>
        <v>1</v>
      </c>
      <c r="O1753" s="88"/>
    </row>
    <row r="1754" spans="2:15" x14ac:dyDescent="0.25">
      <c r="B1754" t="s">
        <v>67</v>
      </c>
      <c r="C1754" s="1" t="s">
        <v>1964</v>
      </c>
      <c r="D1754" t="str">
        <f t="shared" si="65"/>
        <v>SquareHollowSections15/8x15/8x3/16</v>
      </c>
      <c r="E1754" s="36">
        <f t="shared" si="66"/>
        <v>5.9039999999999999</v>
      </c>
      <c r="F1754" s="91">
        <v>0.158</v>
      </c>
      <c r="G1754">
        <v>0.49199999999999999</v>
      </c>
      <c r="H1754" t="s">
        <v>131</v>
      </c>
      <c r="I1754">
        <v>2</v>
      </c>
      <c r="K1754" t="s">
        <v>1965</v>
      </c>
      <c r="L1754">
        <v>0.158</v>
      </c>
      <c r="M1754" t="b">
        <f t="shared" si="67"/>
        <v>1</v>
      </c>
      <c r="O1754" s="88"/>
    </row>
    <row r="1755" spans="2:15" x14ac:dyDescent="0.25">
      <c r="B1755" t="s">
        <v>67</v>
      </c>
      <c r="C1755" s="1" t="s">
        <v>1966</v>
      </c>
      <c r="D1755" t="str">
        <f t="shared" si="65"/>
        <v>SquareHollowSections15/8x15/8x1/8</v>
      </c>
      <c r="E1755" s="36">
        <f t="shared" si="66"/>
        <v>6.0960000000000001</v>
      </c>
      <c r="F1755" s="91">
        <v>0.109</v>
      </c>
      <c r="G1755">
        <v>0.50800000000000001</v>
      </c>
      <c r="H1755" t="s">
        <v>131</v>
      </c>
      <c r="I1755">
        <v>2</v>
      </c>
      <c r="K1755" t="s">
        <v>1389</v>
      </c>
      <c r="L1755">
        <v>0.109</v>
      </c>
      <c r="M1755" t="b">
        <f t="shared" si="67"/>
        <v>1</v>
      </c>
      <c r="O1755" s="88"/>
    </row>
    <row r="1756" spans="2:15" x14ac:dyDescent="0.25">
      <c r="B1756" t="s">
        <v>67</v>
      </c>
      <c r="C1756" s="1" t="s">
        <v>1967</v>
      </c>
      <c r="D1756" t="str">
        <f t="shared" si="65"/>
        <v>SquareHollowSections11/2x11/2x3/16</v>
      </c>
      <c r="E1756" s="36">
        <f t="shared" si="66"/>
        <v>5.4</v>
      </c>
      <c r="F1756" s="91">
        <v>0.156</v>
      </c>
      <c r="G1756">
        <v>0.45</v>
      </c>
      <c r="H1756" t="s">
        <v>131</v>
      </c>
      <c r="I1756">
        <v>2</v>
      </c>
      <c r="K1756" t="s">
        <v>1968</v>
      </c>
      <c r="L1756">
        <v>0.156</v>
      </c>
      <c r="M1756" t="b">
        <f t="shared" si="67"/>
        <v>1</v>
      </c>
      <c r="O1756" s="88"/>
    </row>
    <row r="1757" spans="2:15" x14ac:dyDescent="0.25">
      <c r="B1757" t="s">
        <v>67</v>
      </c>
      <c r="C1757" s="1" t="s">
        <v>1969</v>
      </c>
      <c r="D1757" t="str">
        <f t="shared" si="65"/>
        <v>SquareHollowSections11/2x11/2x1/8</v>
      </c>
      <c r="E1757" s="36">
        <f t="shared" si="66"/>
        <v>5.6040000000000001</v>
      </c>
      <c r="F1757" s="91">
        <v>0.108</v>
      </c>
      <c r="G1757">
        <v>0.46700000000000003</v>
      </c>
      <c r="H1757" t="s">
        <v>131</v>
      </c>
      <c r="I1757">
        <v>2</v>
      </c>
      <c r="K1757" t="s">
        <v>1389</v>
      </c>
      <c r="L1757">
        <v>0.108</v>
      </c>
      <c r="M1757" t="b">
        <f t="shared" si="67"/>
        <v>1</v>
      </c>
      <c r="O1757" s="88"/>
    </row>
    <row r="1758" spans="2:15" x14ac:dyDescent="0.25">
      <c r="B1758" t="s">
        <v>67</v>
      </c>
      <c r="C1758" s="1" t="s">
        <v>1970</v>
      </c>
      <c r="D1758" t="str">
        <f t="shared" si="65"/>
        <v>SquareHollowSections11/4x11/4x3/16</v>
      </c>
      <c r="E1758" s="36">
        <f t="shared" si="66"/>
        <v>4.4039999999999999</v>
      </c>
      <c r="F1758" s="91">
        <v>0.152</v>
      </c>
      <c r="G1758">
        <v>0.36699999999999999</v>
      </c>
      <c r="H1758" t="s">
        <v>131</v>
      </c>
      <c r="I1758">
        <v>2</v>
      </c>
      <c r="K1758" t="s">
        <v>1971</v>
      </c>
      <c r="L1758">
        <v>0.152</v>
      </c>
      <c r="M1758" t="b">
        <f t="shared" si="67"/>
        <v>1</v>
      </c>
      <c r="O1758" s="88"/>
    </row>
    <row r="1759" spans="2:15" x14ac:dyDescent="0.25">
      <c r="B1759" t="s">
        <v>67</v>
      </c>
      <c r="C1759" s="1" t="s">
        <v>1972</v>
      </c>
      <c r="D1759" t="str">
        <f t="shared" si="65"/>
        <v>SquareHollowSections11/4x11/4x1/8</v>
      </c>
      <c r="E1759" s="36">
        <f t="shared" si="66"/>
        <v>4.5960000000000001</v>
      </c>
      <c r="F1759" s="91">
        <v>0.107</v>
      </c>
      <c r="G1759">
        <v>0.38300000000000001</v>
      </c>
      <c r="H1759" t="s">
        <v>131</v>
      </c>
      <c r="I1759">
        <v>2</v>
      </c>
      <c r="K1759" t="s">
        <v>1389</v>
      </c>
      <c r="L1759">
        <v>0.107</v>
      </c>
      <c r="M1759" t="b">
        <f t="shared" si="67"/>
        <v>1</v>
      </c>
    </row>
    <row r="1761" spans="2:13" x14ac:dyDescent="0.25">
      <c r="B1761" t="s">
        <v>1973</v>
      </c>
      <c r="C1761" s="1" t="s">
        <v>1974</v>
      </c>
      <c r="D1761" t="str">
        <f t="shared" ref="D1761:D1824" si="68">SUBSTITUTE(B1761&amp;C1761," ","")</f>
        <v>HSSSteelPipeHSS20.00x0.500</v>
      </c>
      <c r="E1761">
        <v>62.8</v>
      </c>
      <c r="F1761" s="91">
        <v>0.45400000000000001</v>
      </c>
      <c r="G1761">
        <v>5.23</v>
      </c>
      <c r="H1761" t="s">
        <v>131</v>
      </c>
      <c r="I1761">
        <v>2</v>
      </c>
      <c r="K1761" t="s">
        <v>1975</v>
      </c>
      <c r="L1761">
        <v>0.45400000000000001</v>
      </c>
      <c r="M1761" t="b">
        <f t="shared" si="67"/>
        <v>1</v>
      </c>
    </row>
    <row r="1762" spans="2:13" x14ac:dyDescent="0.25">
      <c r="B1762" t="s">
        <v>1973</v>
      </c>
      <c r="C1762" s="1" t="s">
        <v>1976</v>
      </c>
      <c r="D1762" t="str">
        <f t="shared" si="68"/>
        <v>HSSSteelPipeHSS20.00x0.375</v>
      </c>
      <c r="E1762">
        <v>62.8</v>
      </c>
      <c r="F1762" s="91">
        <v>0.34300000000000003</v>
      </c>
      <c r="G1762">
        <v>5.23</v>
      </c>
      <c r="H1762" t="s">
        <v>131</v>
      </c>
      <c r="I1762">
        <v>2</v>
      </c>
      <c r="K1762" t="s">
        <v>1977</v>
      </c>
      <c r="L1762">
        <v>0.34300000000000003</v>
      </c>
      <c r="M1762" t="b">
        <f t="shared" si="67"/>
        <v>1</v>
      </c>
    </row>
    <row r="1763" spans="2:13" x14ac:dyDescent="0.25">
      <c r="B1763" t="s">
        <v>1973</v>
      </c>
      <c r="C1763" s="1" t="s">
        <v>1978</v>
      </c>
      <c r="D1763" t="str">
        <f t="shared" si="68"/>
        <v>HSSSteelPipeHSS18.00x0.500</v>
      </c>
      <c r="E1763">
        <v>56.5</v>
      </c>
      <c r="F1763" s="91">
        <v>0.45300000000000001</v>
      </c>
      <c r="G1763">
        <v>4.71</v>
      </c>
      <c r="H1763" t="s">
        <v>131</v>
      </c>
      <c r="I1763">
        <v>2</v>
      </c>
      <c r="K1763" t="s">
        <v>1979</v>
      </c>
      <c r="L1763">
        <v>0.45300000000000001</v>
      </c>
      <c r="M1763" t="b">
        <f t="shared" si="67"/>
        <v>1</v>
      </c>
    </row>
    <row r="1764" spans="2:13" x14ac:dyDescent="0.25">
      <c r="B1764" t="s">
        <v>1973</v>
      </c>
      <c r="C1764" s="1" t="s">
        <v>1980</v>
      </c>
      <c r="D1764" t="str">
        <f t="shared" si="68"/>
        <v>HSSSteelPipeHSS18.00x0.375</v>
      </c>
      <c r="E1764">
        <v>56.5</v>
      </c>
      <c r="F1764" s="91">
        <v>0.34200000000000003</v>
      </c>
      <c r="G1764">
        <v>4.71</v>
      </c>
      <c r="H1764" t="s">
        <v>131</v>
      </c>
      <c r="I1764">
        <v>2</v>
      </c>
      <c r="K1764" t="s">
        <v>1977</v>
      </c>
      <c r="L1764">
        <v>0.34200000000000003</v>
      </c>
      <c r="M1764" t="b">
        <f t="shared" si="67"/>
        <v>1</v>
      </c>
    </row>
    <row r="1765" spans="2:13" x14ac:dyDescent="0.25">
      <c r="B1765" t="s">
        <v>1973</v>
      </c>
      <c r="C1765" s="1" t="s">
        <v>1981</v>
      </c>
      <c r="D1765" t="str">
        <f t="shared" si="68"/>
        <v>HSSSteelPipeHSS16.00x0.500</v>
      </c>
      <c r="E1765">
        <v>50.3</v>
      </c>
      <c r="F1765" s="91">
        <v>0.45100000000000001</v>
      </c>
      <c r="G1765">
        <v>4.1900000000000004</v>
      </c>
      <c r="H1765" t="s">
        <v>131</v>
      </c>
      <c r="I1765">
        <v>2</v>
      </c>
      <c r="K1765" t="s">
        <v>1982</v>
      </c>
      <c r="L1765">
        <v>0.45100000000000001</v>
      </c>
      <c r="M1765" t="b">
        <f t="shared" si="67"/>
        <v>1</v>
      </c>
    </row>
    <row r="1766" spans="2:13" x14ac:dyDescent="0.25">
      <c r="B1766" t="s">
        <v>1973</v>
      </c>
      <c r="C1766" s="1" t="s">
        <v>1983</v>
      </c>
      <c r="D1766" t="str">
        <f t="shared" si="68"/>
        <v>HSSSteelPipeHSS16.00x0.438</v>
      </c>
      <c r="E1766">
        <v>50.3</v>
      </c>
      <c r="F1766" s="91">
        <v>0.39700000000000002</v>
      </c>
      <c r="G1766">
        <v>4.1900000000000004</v>
      </c>
      <c r="H1766" t="s">
        <v>131</v>
      </c>
      <c r="I1766">
        <v>2</v>
      </c>
      <c r="K1766" t="s">
        <v>1984</v>
      </c>
      <c r="L1766">
        <v>0.39700000000000002</v>
      </c>
      <c r="M1766" t="b">
        <f t="shared" si="67"/>
        <v>1</v>
      </c>
    </row>
    <row r="1767" spans="2:13" x14ac:dyDescent="0.25">
      <c r="B1767" t="s">
        <v>1973</v>
      </c>
      <c r="C1767" s="1" t="s">
        <v>1985</v>
      </c>
      <c r="D1767" t="str">
        <f t="shared" si="68"/>
        <v>HSSSteelPipeHSS16.00x0.375</v>
      </c>
      <c r="E1767">
        <v>50.3</v>
      </c>
      <c r="F1767" s="91">
        <v>0.34100000000000003</v>
      </c>
      <c r="G1767">
        <v>4.1900000000000004</v>
      </c>
      <c r="H1767" t="s">
        <v>131</v>
      </c>
      <c r="I1767">
        <v>2</v>
      </c>
      <c r="K1767" t="s">
        <v>1977</v>
      </c>
      <c r="L1767">
        <v>0.34100000000000003</v>
      </c>
      <c r="M1767" t="b">
        <f t="shared" si="67"/>
        <v>1</v>
      </c>
    </row>
    <row r="1768" spans="2:13" x14ac:dyDescent="0.25">
      <c r="B1768" t="s">
        <v>1973</v>
      </c>
      <c r="C1768" s="1" t="s">
        <v>1986</v>
      </c>
      <c r="D1768" t="str">
        <f t="shared" si="68"/>
        <v>HSSSteelPipeHSS16.00x0.312</v>
      </c>
      <c r="E1768">
        <v>50.3</v>
      </c>
      <c r="F1768" s="91">
        <v>0.28599999999999998</v>
      </c>
      <c r="G1768">
        <v>4.1900000000000004</v>
      </c>
      <c r="H1768" t="s">
        <v>131</v>
      </c>
      <c r="I1768">
        <v>2</v>
      </c>
      <c r="K1768" t="s">
        <v>1987</v>
      </c>
      <c r="L1768">
        <v>0.28599999999999998</v>
      </c>
      <c r="M1768" t="b">
        <f t="shared" si="67"/>
        <v>1</v>
      </c>
    </row>
    <row r="1769" spans="2:13" x14ac:dyDescent="0.25">
      <c r="B1769" t="s">
        <v>1973</v>
      </c>
      <c r="C1769" s="1" t="s">
        <v>1988</v>
      </c>
      <c r="D1769" t="str">
        <f t="shared" si="68"/>
        <v>HSSSteelPipeHSS14.00x0.500</v>
      </c>
      <c r="E1769">
        <v>44</v>
      </c>
      <c r="F1769" s="91">
        <v>0.45</v>
      </c>
      <c r="G1769">
        <v>3.67</v>
      </c>
      <c r="H1769" t="s">
        <v>131</v>
      </c>
      <c r="I1769">
        <v>2</v>
      </c>
      <c r="K1769" t="s">
        <v>1989</v>
      </c>
      <c r="L1769">
        <v>0.45</v>
      </c>
      <c r="M1769" t="b">
        <f t="shared" si="67"/>
        <v>1</v>
      </c>
    </row>
    <row r="1770" spans="2:13" x14ac:dyDescent="0.25">
      <c r="B1770" t="s">
        <v>1973</v>
      </c>
      <c r="C1770" s="1" t="s">
        <v>1990</v>
      </c>
      <c r="D1770" t="str">
        <f t="shared" si="68"/>
        <v>HSSSteelPipeHSS14.00x0.375</v>
      </c>
      <c r="E1770">
        <v>44</v>
      </c>
      <c r="F1770" s="91">
        <v>0.34</v>
      </c>
      <c r="G1770">
        <v>3.67</v>
      </c>
      <c r="H1770" t="s">
        <v>131</v>
      </c>
      <c r="I1770">
        <v>2</v>
      </c>
      <c r="K1770" t="s">
        <v>1977</v>
      </c>
      <c r="L1770">
        <v>0.34</v>
      </c>
      <c r="M1770" t="b">
        <f t="shared" si="67"/>
        <v>1</v>
      </c>
    </row>
    <row r="1771" spans="2:13" x14ac:dyDescent="0.25">
      <c r="B1771" t="s">
        <v>1973</v>
      </c>
      <c r="C1771" s="1" t="s">
        <v>1991</v>
      </c>
      <c r="D1771" t="str">
        <f t="shared" si="68"/>
        <v>HSSSteelPipeHSS14.00x0.312</v>
      </c>
      <c r="E1771">
        <v>44</v>
      </c>
      <c r="F1771" s="91">
        <v>0.28499999999999998</v>
      </c>
      <c r="G1771">
        <v>3.67</v>
      </c>
      <c r="H1771" t="s">
        <v>131</v>
      </c>
      <c r="I1771">
        <v>2</v>
      </c>
      <c r="K1771" t="s">
        <v>1987</v>
      </c>
      <c r="L1771">
        <v>0.28499999999999998</v>
      </c>
      <c r="M1771" t="b">
        <f t="shared" si="67"/>
        <v>1</v>
      </c>
    </row>
    <row r="1772" spans="2:13" x14ac:dyDescent="0.25">
      <c r="B1772" t="s">
        <v>1973</v>
      </c>
      <c r="C1772" s="1" t="s">
        <v>1992</v>
      </c>
      <c r="D1772" t="str">
        <f t="shared" si="68"/>
        <v>HSSSteelPipeHSS12.75x0.500</v>
      </c>
      <c r="E1772">
        <v>40.1</v>
      </c>
      <c r="F1772" s="91">
        <v>0.44800000000000001</v>
      </c>
      <c r="G1772">
        <v>3.34</v>
      </c>
      <c r="H1772" t="s">
        <v>131</v>
      </c>
      <c r="I1772">
        <v>2</v>
      </c>
      <c r="K1772" t="s">
        <v>1993</v>
      </c>
      <c r="L1772">
        <v>0.44800000000000001</v>
      </c>
      <c r="M1772" t="b">
        <f t="shared" si="67"/>
        <v>1</v>
      </c>
    </row>
    <row r="1773" spans="2:13" x14ac:dyDescent="0.25">
      <c r="B1773" t="s">
        <v>1973</v>
      </c>
      <c r="C1773" s="1" t="s">
        <v>1994</v>
      </c>
      <c r="D1773" t="str">
        <f t="shared" si="68"/>
        <v>HSSSteelPipeHSS12.75x0.375</v>
      </c>
      <c r="E1773">
        <v>40.1</v>
      </c>
      <c r="F1773" s="91">
        <v>0.33900000000000002</v>
      </c>
      <c r="G1773">
        <v>3.34</v>
      </c>
      <c r="H1773" t="s">
        <v>131</v>
      </c>
      <c r="I1773">
        <v>2</v>
      </c>
      <c r="K1773" t="s">
        <v>1977</v>
      </c>
      <c r="L1773">
        <v>0.33900000000000002</v>
      </c>
      <c r="M1773" t="b">
        <f t="shared" si="67"/>
        <v>1</v>
      </c>
    </row>
    <row r="1774" spans="2:13" x14ac:dyDescent="0.25">
      <c r="B1774" t="s">
        <v>1973</v>
      </c>
      <c r="C1774" s="1" t="s">
        <v>1995</v>
      </c>
      <c r="D1774" t="str">
        <f t="shared" si="68"/>
        <v>HSSSteelPipeHSS12.75x0.250</v>
      </c>
      <c r="E1774">
        <v>40.1</v>
      </c>
      <c r="F1774" s="91">
        <v>0.22900000000000001</v>
      </c>
      <c r="G1774">
        <v>3.34</v>
      </c>
      <c r="H1774" t="s">
        <v>131</v>
      </c>
      <c r="I1774">
        <v>2</v>
      </c>
      <c r="K1774" t="s">
        <v>1996</v>
      </c>
      <c r="L1774">
        <v>0.22900000000000001</v>
      </c>
      <c r="M1774" t="b">
        <f t="shared" si="67"/>
        <v>1</v>
      </c>
    </row>
    <row r="1775" spans="2:13" x14ac:dyDescent="0.25">
      <c r="B1775" t="s">
        <v>1973</v>
      </c>
      <c r="C1775" s="1" t="s">
        <v>1997</v>
      </c>
      <c r="D1775" t="str">
        <f t="shared" si="68"/>
        <v>HSSSteelPipeHSS12.50x0.625</v>
      </c>
      <c r="E1775">
        <v>39.299999999999997</v>
      </c>
      <c r="F1775" s="91">
        <v>0.55400000000000005</v>
      </c>
      <c r="G1775">
        <v>3.28</v>
      </c>
      <c r="H1775" t="s">
        <v>131</v>
      </c>
      <c r="I1775">
        <v>2</v>
      </c>
      <c r="K1775" t="s">
        <v>1998</v>
      </c>
      <c r="L1775">
        <v>0.55400000000000005</v>
      </c>
      <c r="M1775" t="b">
        <f t="shared" si="67"/>
        <v>1</v>
      </c>
    </row>
    <row r="1776" spans="2:13" x14ac:dyDescent="0.25">
      <c r="B1776" t="s">
        <v>1973</v>
      </c>
      <c r="C1776" s="1" t="s">
        <v>1999</v>
      </c>
      <c r="D1776" t="str">
        <f t="shared" si="68"/>
        <v>HSSSteelPipeHSS12.50x0.500</v>
      </c>
      <c r="E1776">
        <v>39.299999999999997</v>
      </c>
      <c r="F1776" s="91">
        <v>0.44800000000000001</v>
      </c>
      <c r="G1776">
        <v>3.28</v>
      </c>
      <c r="H1776" t="s">
        <v>131</v>
      </c>
      <c r="I1776">
        <v>2</v>
      </c>
      <c r="K1776" t="s">
        <v>2000</v>
      </c>
      <c r="L1776">
        <v>0.44800000000000001</v>
      </c>
      <c r="M1776" t="b">
        <f t="shared" si="67"/>
        <v>1</v>
      </c>
    </row>
    <row r="1777" spans="2:13" x14ac:dyDescent="0.25">
      <c r="B1777" t="s">
        <v>1973</v>
      </c>
      <c r="C1777" s="1" t="s">
        <v>2001</v>
      </c>
      <c r="D1777" t="str">
        <f t="shared" si="68"/>
        <v>HSSSteelPipeHSS12.50x0.375</v>
      </c>
      <c r="E1777">
        <v>39.299999999999997</v>
      </c>
      <c r="F1777" s="91">
        <v>0.33900000000000002</v>
      </c>
      <c r="G1777">
        <v>3.28</v>
      </c>
      <c r="H1777" t="s">
        <v>131</v>
      </c>
      <c r="I1777">
        <v>2</v>
      </c>
      <c r="K1777" t="s">
        <v>1977</v>
      </c>
      <c r="L1777">
        <v>0.33900000000000002</v>
      </c>
      <c r="M1777" t="b">
        <f t="shared" si="67"/>
        <v>1</v>
      </c>
    </row>
    <row r="1778" spans="2:13" x14ac:dyDescent="0.25">
      <c r="B1778" t="s">
        <v>1973</v>
      </c>
      <c r="C1778" s="1" t="s">
        <v>2002</v>
      </c>
      <c r="D1778" t="str">
        <f t="shared" si="68"/>
        <v>HSSSteelPipeHSS12.50x0.312</v>
      </c>
      <c r="E1778">
        <v>39.299999999999997</v>
      </c>
      <c r="F1778" s="91">
        <v>0.28399999999999997</v>
      </c>
      <c r="G1778">
        <v>3.28</v>
      </c>
      <c r="H1778" t="s">
        <v>131</v>
      </c>
      <c r="I1778">
        <v>2</v>
      </c>
      <c r="K1778" t="s">
        <v>1987</v>
      </c>
      <c r="L1778">
        <v>0.28399999999999997</v>
      </c>
      <c r="M1778" t="b">
        <f t="shared" si="67"/>
        <v>1</v>
      </c>
    </row>
    <row r="1779" spans="2:13" x14ac:dyDescent="0.25">
      <c r="B1779" t="s">
        <v>1973</v>
      </c>
      <c r="C1779" s="1" t="s">
        <v>2003</v>
      </c>
      <c r="D1779" t="str">
        <f t="shared" si="68"/>
        <v>HSSSteelPipeHSS12.50x0.250</v>
      </c>
      <c r="E1779">
        <v>39.299999999999997</v>
      </c>
      <c r="F1779" s="91">
        <v>0.22900000000000001</v>
      </c>
      <c r="G1779">
        <v>3.28</v>
      </c>
      <c r="H1779" t="s">
        <v>131</v>
      </c>
      <c r="I1779">
        <v>2</v>
      </c>
      <c r="K1779" t="s">
        <v>1996</v>
      </c>
      <c r="L1779">
        <v>0.22900000000000001</v>
      </c>
      <c r="M1779" t="b">
        <f t="shared" si="67"/>
        <v>1</v>
      </c>
    </row>
    <row r="1780" spans="2:13" x14ac:dyDescent="0.25">
      <c r="B1780" t="s">
        <v>1973</v>
      </c>
      <c r="C1780" s="1" t="s">
        <v>2004</v>
      </c>
      <c r="D1780" t="str">
        <f t="shared" si="68"/>
        <v>HSSSteelPipeHSS12.50x0.188</v>
      </c>
      <c r="E1780">
        <v>39.299999999999997</v>
      </c>
      <c r="F1780" s="91">
        <v>0.17199999999999999</v>
      </c>
      <c r="G1780">
        <v>3.28</v>
      </c>
      <c r="H1780" t="s">
        <v>131</v>
      </c>
      <c r="I1780">
        <v>2</v>
      </c>
      <c r="K1780" t="s">
        <v>2005</v>
      </c>
      <c r="L1780">
        <v>0.17199999999999999</v>
      </c>
      <c r="M1780" t="b">
        <f t="shared" si="67"/>
        <v>1</v>
      </c>
    </row>
    <row r="1781" spans="2:13" x14ac:dyDescent="0.25">
      <c r="B1781" t="s">
        <v>1973</v>
      </c>
      <c r="C1781" s="1" t="s">
        <v>2006</v>
      </c>
      <c r="D1781" t="str">
        <f t="shared" si="68"/>
        <v>HSSSteelPipeHSS11.25x0.625</v>
      </c>
      <c r="E1781">
        <v>35.299999999999997</v>
      </c>
      <c r="F1781" s="91">
        <v>0.55100000000000005</v>
      </c>
      <c r="G1781">
        <v>2.94</v>
      </c>
      <c r="H1781" t="s">
        <v>131</v>
      </c>
      <c r="I1781">
        <v>2</v>
      </c>
      <c r="K1781" t="s">
        <v>2007</v>
      </c>
      <c r="L1781">
        <v>0.55100000000000005</v>
      </c>
      <c r="M1781" t="b">
        <f t="shared" si="67"/>
        <v>1</v>
      </c>
    </row>
    <row r="1782" spans="2:13" x14ac:dyDescent="0.25">
      <c r="B1782" t="s">
        <v>1973</v>
      </c>
      <c r="C1782" s="1" t="s">
        <v>2008</v>
      </c>
      <c r="D1782" t="str">
        <f t="shared" si="68"/>
        <v>HSSSteelPipeHSS11.25x0.500</v>
      </c>
      <c r="E1782">
        <v>35.299999999999997</v>
      </c>
      <c r="F1782" s="91">
        <v>0.44600000000000001</v>
      </c>
      <c r="G1782">
        <v>2.94</v>
      </c>
      <c r="H1782" t="s">
        <v>131</v>
      </c>
      <c r="I1782">
        <v>2</v>
      </c>
      <c r="K1782" t="s">
        <v>2000</v>
      </c>
      <c r="L1782">
        <v>0.44600000000000001</v>
      </c>
      <c r="M1782" t="b">
        <f t="shared" si="67"/>
        <v>1</v>
      </c>
    </row>
    <row r="1783" spans="2:13" x14ac:dyDescent="0.25">
      <c r="B1783" t="s">
        <v>1973</v>
      </c>
      <c r="C1783" s="1" t="s">
        <v>2009</v>
      </c>
      <c r="D1783" t="str">
        <f t="shared" si="68"/>
        <v>HSSSteelPipeHSS11.25x0.375</v>
      </c>
      <c r="E1783">
        <v>35.299999999999997</v>
      </c>
      <c r="F1783" s="91">
        <v>0.33800000000000002</v>
      </c>
      <c r="G1783">
        <v>2.94</v>
      </c>
      <c r="H1783" t="s">
        <v>131</v>
      </c>
      <c r="I1783">
        <v>2</v>
      </c>
      <c r="K1783" t="s">
        <v>1977</v>
      </c>
      <c r="L1783">
        <v>0.33800000000000002</v>
      </c>
      <c r="M1783" t="b">
        <f t="shared" si="67"/>
        <v>1</v>
      </c>
    </row>
    <row r="1784" spans="2:13" x14ac:dyDescent="0.25">
      <c r="B1784" t="s">
        <v>1973</v>
      </c>
      <c r="C1784" s="1" t="s">
        <v>2010</v>
      </c>
      <c r="D1784" t="str">
        <f t="shared" si="68"/>
        <v>HSSSteelPipeHSS11.25x0.312</v>
      </c>
      <c r="E1784">
        <v>35.299999999999997</v>
      </c>
      <c r="F1784" s="91">
        <v>0.28299999999999997</v>
      </c>
      <c r="G1784">
        <v>2.94</v>
      </c>
      <c r="H1784" t="s">
        <v>131</v>
      </c>
      <c r="I1784">
        <v>2</v>
      </c>
      <c r="K1784" t="s">
        <v>1987</v>
      </c>
      <c r="L1784">
        <v>0.28299999999999997</v>
      </c>
      <c r="M1784" t="b">
        <f t="shared" si="67"/>
        <v>1</v>
      </c>
    </row>
    <row r="1785" spans="2:13" x14ac:dyDescent="0.25">
      <c r="B1785" t="s">
        <v>1973</v>
      </c>
      <c r="C1785" s="1" t="s">
        <v>2011</v>
      </c>
      <c r="D1785" t="str">
        <f t="shared" si="68"/>
        <v>HSSSteelPipeHSS11.25x0.250</v>
      </c>
      <c r="E1785">
        <v>35.299999999999997</v>
      </c>
      <c r="F1785" s="91">
        <v>0.22800000000000001</v>
      </c>
      <c r="G1785">
        <v>2.94</v>
      </c>
      <c r="H1785" t="s">
        <v>131</v>
      </c>
      <c r="I1785">
        <v>2</v>
      </c>
      <c r="K1785" t="s">
        <v>1996</v>
      </c>
      <c r="L1785">
        <v>0.22800000000000001</v>
      </c>
      <c r="M1785" t="b">
        <f t="shared" si="67"/>
        <v>1</v>
      </c>
    </row>
    <row r="1786" spans="2:13" x14ac:dyDescent="0.25">
      <c r="B1786" t="s">
        <v>1973</v>
      </c>
      <c r="C1786" s="1" t="s">
        <v>2012</v>
      </c>
      <c r="D1786" t="str">
        <f t="shared" si="68"/>
        <v>HSSSteelPipeHSS11.25x0.188</v>
      </c>
      <c r="E1786">
        <v>35.299999999999997</v>
      </c>
      <c r="F1786" s="91">
        <v>0.17100000000000001</v>
      </c>
      <c r="G1786">
        <v>2.94</v>
      </c>
      <c r="H1786" t="s">
        <v>131</v>
      </c>
      <c r="I1786">
        <v>2</v>
      </c>
      <c r="K1786" t="s">
        <v>2005</v>
      </c>
      <c r="L1786">
        <v>0.17100000000000001</v>
      </c>
      <c r="M1786" t="b">
        <f t="shared" si="67"/>
        <v>1</v>
      </c>
    </row>
    <row r="1787" spans="2:13" x14ac:dyDescent="0.25">
      <c r="B1787" t="s">
        <v>1973</v>
      </c>
      <c r="C1787" s="1" t="s">
        <v>2013</v>
      </c>
      <c r="D1787" t="str">
        <f t="shared" si="68"/>
        <v>HSSSteelPipeHSS10.75x0.500</v>
      </c>
      <c r="E1787">
        <v>33.799999999999997</v>
      </c>
      <c r="F1787" s="91">
        <v>0.44500000000000001</v>
      </c>
      <c r="G1787">
        <v>2.82</v>
      </c>
      <c r="H1787" t="s">
        <v>131</v>
      </c>
      <c r="I1787">
        <v>2</v>
      </c>
      <c r="K1787" t="s">
        <v>2014</v>
      </c>
      <c r="L1787">
        <v>0.44500000000000001</v>
      </c>
      <c r="M1787" t="b">
        <f t="shared" si="67"/>
        <v>1</v>
      </c>
    </row>
    <row r="1788" spans="2:13" x14ac:dyDescent="0.25">
      <c r="B1788" t="s">
        <v>1973</v>
      </c>
      <c r="C1788" s="1" t="s">
        <v>2015</v>
      </c>
      <c r="D1788" t="str">
        <f t="shared" si="68"/>
        <v>HSSSteelPipeHSS10.75x0.250</v>
      </c>
      <c r="E1788">
        <v>33.799999999999997</v>
      </c>
      <c r="F1788" s="91">
        <v>0.22800000000000001</v>
      </c>
      <c r="G1788">
        <v>2.82</v>
      </c>
      <c r="H1788" t="s">
        <v>131</v>
      </c>
      <c r="I1788">
        <v>2</v>
      </c>
      <c r="K1788" t="s">
        <v>1996</v>
      </c>
      <c r="L1788">
        <v>0.22800000000000001</v>
      </c>
      <c r="M1788" t="b">
        <f t="shared" si="67"/>
        <v>1</v>
      </c>
    </row>
    <row r="1789" spans="2:13" x14ac:dyDescent="0.25">
      <c r="B1789" t="s">
        <v>1973</v>
      </c>
      <c r="C1789" s="1" t="s">
        <v>2016</v>
      </c>
      <c r="D1789" t="str">
        <f t="shared" si="68"/>
        <v>HSSSteelPipeHSS10.00x0.625</v>
      </c>
      <c r="E1789">
        <v>31.4</v>
      </c>
      <c r="F1789" s="91">
        <v>0.54700000000000004</v>
      </c>
      <c r="G1789">
        <v>2.62</v>
      </c>
      <c r="H1789" t="s">
        <v>131</v>
      </c>
      <c r="I1789">
        <v>2</v>
      </c>
      <c r="K1789" t="s">
        <v>2017</v>
      </c>
      <c r="L1789">
        <v>0.54700000000000004</v>
      </c>
      <c r="M1789" t="b">
        <f t="shared" si="67"/>
        <v>1</v>
      </c>
    </row>
    <row r="1790" spans="2:13" x14ac:dyDescent="0.25">
      <c r="B1790" t="s">
        <v>1973</v>
      </c>
      <c r="C1790" s="1" t="s">
        <v>2018</v>
      </c>
      <c r="D1790" t="str">
        <f t="shared" si="68"/>
        <v>HSSSteelPipeHSS10.00x0.500</v>
      </c>
      <c r="E1790">
        <v>31.4</v>
      </c>
      <c r="F1790" s="91">
        <v>0.443</v>
      </c>
      <c r="G1790">
        <v>2.62</v>
      </c>
      <c r="H1790" t="s">
        <v>131</v>
      </c>
      <c r="I1790">
        <v>2</v>
      </c>
      <c r="K1790" t="s">
        <v>2000</v>
      </c>
      <c r="L1790">
        <v>0.443</v>
      </c>
      <c r="M1790" t="b">
        <f t="shared" si="67"/>
        <v>1</v>
      </c>
    </row>
    <row r="1791" spans="2:13" x14ac:dyDescent="0.25">
      <c r="B1791" t="s">
        <v>1973</v>
      </c>
      <c r="C1791" s="1" t="s">
        <v>2019</v>
      </c>
      <c r="D1791" t="str">
        <f t="shared" si="68"/>
        <v>HSSSteelPipeHSS10.00x0.375</v>
      </c>
      <c r="E1791">
        <v>31.4</v>
      </c>
      <c r="F1791" s="91">
        <v>0.33700000000000002</v>
      </c>
      <c r="G1791">
        <v>2.62</v>
      </c>
      <c r="H1791" t="s">
        <v>131</v>
      </c>
      <c r="I1791">
        <v>2</v>
      </c>
      <c r="K1791" t="s">
        <v>1977</v>
      </c>
      <c r="L1791">
        <v>0.33700000000000002</v>
      </c>
      <c r="M1791" t="b">
        <f t="shared" si="67"/>
        <v>1</v>
      </c>
    </row>
    <row r="1792" spans="2:13" x14ac:dyDescent="0.25">
      <c r="B1792" t="s">
        <v>1973</v>
      </c>
      <c r="C1792" s="1" t="s">
        <v>2020</v>
      </c>
      <c r="D1792" t="str">
        <f t="shared" si="68"/>
        <v>HSSSteelPipeHSS10.00x0.312</v>
      </c>
      <c r="E1792">
        <v>31.4</v>
      </c>
      <c r="F1792" s="91">
        <v>0.28299999999999997</v>
      </c>
      <c r="G1792">
        <v>2.62</v>
      </c>
      <c r="H1792" t="s">
        <v>131</v>
      </c>
      <c r="I1792">
        <v>2</v>
      </c>
      <c r="K1792" t="s">
        <v>1987</v>
      </c>
      <c r="L1792">
        <v>0.28299999999999997</v>
      </c>
      <c r="M1792" t="b">
        <f t="shared" si="67"/>
        <v>1</v>
      </c>
    </row>
    <row r="1793" spans="2:13" x14ac:dyDescent="0.25">
      <c r="B1793" t="s">
        <v>1973</v>
      </c>
      <c r="C1793" s="1" t="s">
        <v>2021</v>
      </c>
      <c r="D1793" t="str">
        <f t="shared" si="68"/>
        <v>HSSSteelPipeHSS10.00x0.250</v>
      </c>
      <c r="E1793">
        <v>31.4</v>
      </c>
      <c r="F1793" s="91">
        <v>0.22800000000000001</v>
      </c>
      <c r="G1793">
        <v>2.62</v>
      </c>
      <c r="H1793" t="s">
        <v>131</v>
      </c>
      <c r="I1793">
        <v>2</v>
      </c>
      <c r="K1793" t="s">
        <v>1996</v>
      </c>
      <c r="L1793">
        <v>0.22800000000000001</v>
      </c>
      <c r="M1793" t="b">
        <f t="shared" si="67"/>
        <v>1</v>
      </c>
    </row>
    <row r="1794" spans="2:13" x14ac:dyDescent="0.25">
      <c r="B1794" t="s">
        <v>1973</v>
      </c>
      <c r="C1794" s="1" t="s">
        <v>2022</v>
      </c>
      <c r="D1794" t="str">
        <f t="shared" si="68"/>
        <v>HSSSteelPipeHSS10.00x0.188</v>
      </c>
      <c r="E1794">
        <v>31.4</v>
      </c>
      <c r="F1794" s="91">
        <v>0.17100000000000001</v>
      </c>
      <c r="G1794">
        <v>2.62</v>
      </c>
      <c r="H1794" t="s">
        <v>131</v>
      </c>
      <c r="I1794">
        <v>2</v>
      </c>
      <c r="K1794" t="s">
        <v>2005</v>
      </c>
      <c r="L1794">
        <v>0.17100000000000001</v>
      </c>
      <c r="M1794" t="b">
        <f t="shared" si="67"/>
        <v>1</v>
      </c>
    </row>
    <row r="1795" spans="2:13" x14ac:dyDescent="0.25">
      <c r="B1795" t="s">
        <v>1973</v>
      </c>
      <c r="C1795" s="1" t="s">
        <v>2023</v>
      </c>
      <c r="D1795" t="str">
        <f t="shared" si="68"/>
        <v>HSSSteelPipeHSS9.625x0.500</v>
      </c>
      <c r="E1795">
        <v>30.2</v>
      </c>
      <c r="F1795" s="91">
        <v>0.443</v>
      </c>
      <c r="G1795">
        <v>2.52</v>
      </c>
      <c r="H1795" t="s">
        <v>131</v>
      </c>
      <c r="I1795">
        <v>2</v>
      </c>
      <c r="K1795" t="s">
        <v>2024</v>
      </c>
      <c r="L1795">
        <v>0.443</v>
      </c>
      <c r="M1795" t="b">
        <f t="shared" si="67"/>
        <v>1</v>
      </c>
    </row>
    <row r="1796" spans="2:13" x14ac:dyDescent="0.25">
      <c r="B1796" t="s">
        <v>1973</v>
      </c>
      <c r="C1796" s="1" t="s">
        <v>2025</v>
      </c>
      <c r="D1796" t="str">
        <f t="shared" si="68"/>
        <v>HSSSteelPipeHSS9.625x0.375</v>
      </c>
      <c r="E1796">
        <v>30.2</v>
      </c>
      <c r="F1796" s="91">
        <v>0.33600000000000002</v>
      </c>
      <c r="G1796">
        <v>2.52</v>
      </c>
      <c r="H1796" t="s">
        <v>131</v>
      </c>
      <c r="I1796">
        <v>2</v>
      </c>
      <c r="K1796" t="s">
        <v>1977</v>
      </c>
      <c r="L1796">
        <v>0.33600000000000002</v>
      </c>
      <c r="M1796" t="b">
        <f t="shared" si="67"/>
        <v>1</v>
      </c>
    </row>
    <row r="1797" spans="2:13" x14ac:dyDescent="0.25">
      <c r="B1797" t="s">
        <v>1973</v>
      </c>
      <c r="C1797" s="1" t="s">
        <v>2026</v>
      </c>
      <c r="D1797" t="str">
        <f t="shared" si="68"/>
        <v>HSSSteelPipeHSS9.625x0.312</v>
      </c>
      <c r="E1797">
        <v>30.2</v>
      </c>
      <c r="F1797" s="91">
        <v>0.28199999999999997</v>
      </c>
      <c r="G1797">
        <v>2.52</v>
      </c>
      <c r="H1797" t="s">
        <v>131</v>
      </c>
      <c r="I1797">
        <v>2</v>
      </c>
      <c r="K1797" t="s">
        <v>1987</v>
      </c>
      <c r="L1797">
        <v>0.28199999999999997</v>
      </c>
      <c r="M1797" t="b">
        <f t="shared" si="67"/>
        <v>1</v>
      </c>
    </row>
    <row r="1798" spans="2:13" x14ac:dyDescent="0.25">
      <c r="B1798" t="s">
        <v>1973</v>
      </c>
      <c r="C1798" s="1" t="s">
        <v>2027</v>
      </c>
      <c r="D1798" t="str">
        <f t="shared" si="68"/>
        <v>HSSSteelPipeHSS9.625x0.250</v>
      </c>
      <c r="E1798">
        <v>30.2</v>
      </c>
      <c r="F1798" s="91">
        <v>0.22700000000000001</v>
      </c>
      <c r="G1798">
        <v>2.52</v>
      </c>
      <c r="H1798" t="s">
        <v>131</v>
      </c>
      <c r="I1798">
        <v>2</v>
      </c>
      <c r="K1798" t="s">
        <v>1996</v>
      </c>
      <c r="L1798">
        <v>0.22700000000000001</v>
      </c>
      <c r="M1798" t="b">
        <f t="shared" si="67"/>
        <v>1</v>
      </c>
    </row>
    <row r="1799" spans="2:13" x14ac:dyDescent="0.25">
      <c r="B1799" t="s">
        <v>1973</v>
      </c>
      <c r="C1799" s="1" t="s">
        <v>2028</v>
      </c>
      <c r="D1799" t="str">
        <f t="shared" si="68"/>
        <v>HSSSteelPipeHSS9.625x0.188</v>
      </c>
      <c r="E1799">
        <v>30.2</v>
      </c>
      <c r="F1799" s="91">
        <v>0.17100000000000001</v>
      </c>
      <c r="G1799">
        <v>2.52</v>
      </c>
      <c r="H1799" t="s">
        <v>131</v>
      </c>
      <c r="I1799">
        <v>2</v>
      </c>
      <c r="K1799" t="s">
        <v>2005</v>
      </c>
      <c r="L1799">
        <v>0.17100000000000001</v>
      </c>
      <c r="M1799" t="b">
        <f t="shared" si="67"/>
        <v>1</v>
      </c>
    </row>
    <row r="1800" spans="2:13" x14ac:dyDescent="0.25">
      <c r="B1800" t="s">
        <v>1973</v>
      </c>
      <c r="C1800" s="1" t="s">
        <v>2029</v>
      </c>
      <c r="D1800" t="str">
        <f t="shared" si="68"/>
        <v>HSSSteelPipeHSS8.75x0.500</v>
      </c>
      <c r="E1800">
        <v>27.5</v>
      </c>
      <c r="F1800" s="91">
        <v>0.44</v>
      </c>
      <c r="G1800">
        <v>2.29</v>
      </c>
      <c r="H1800" t="s">
        <v>131</v>
      </c>
      <c r="I1800">
        <v>2</v>
      </c>
      <c r="K1800" t="s">
        <v>2030</v>
      </c>
      <c r="L1800">
        <v>0.44</v>
      </c>
      <c r="M1800" t="b">
        <f t="shared" si="67"/>
        <v>1</v>
      </c>
    </row>
    <row r="1801" spans="2:13" x14ac:dyDescent="0.25">
      <c r="B1801" t="s">
        <v>1973</v>
      </c>
      <c r="C1801" s="1" t="s">
        <v>2031</v>
      </c>
      <c r="D1801" t="str">
        <f t="shared" si="68"/>
        <v>HSSSteelPipeHSS8.75x0.375</v>
      </c>
      <c r="E1801">
        <v>27.5</v>
      </c>
      <c r="F1801" s="91">
        <v>0.33500000000000002</v>
      </c>
      <c r="G1801">
        <v>2.29</v>
      </c>
      <c r="H1801" t="s">
        <v>131</v>
      </c>
      <c r="I1801">
        <v>2</v>
      </c>
      <c r="K1801" t="s">
        <v>1977</v>
      </c>
      <c r="L1801">
        <v>0.33500000000000002</v>
      </c>
      <c r="M1801" t="b">
        <f t="shared" si="67"/>
        <v>1</v>
      </c>
    </row>
    <row r="1802" spans="2:13" x14ac:dyDescent="0.25">
      <c r="B1802" t="s">
        <v>1973</v>
      </c>
      <c r="C1802" s="1" t="s">
        <v>2032</v>
      </c>
      <c r="D1802" t="str">
        <f t="shared" si="68"/>
        <v>HSSSteelPipeHSS8.75x0.312</v>
      </c>
      <c r="E1802">
        <v>27.5</v>
      </c>
      <c r="F1802" s="91">
        <v>0.28100000000000003</v>
      </c>
      <c r="G1802">
        <v>2.29</v>
      </c>
      <c r="H1802" t="s">
        <v>131</v>
      </c>
      <c r="I1802">
        <v>2</v>
      </c>
      <c r="K1802" t="s">
        <v>1987</v>
      </c>
      <c r="L1802">
        <v>0.28100000000000003</v>
      </c>
      <c r="M1802" t="b">
        <f t="shared" ref="M1802:M1865" si="69">EXACT(F1802,L1802)</f>
        <v>1</v>
      </c>
    </row>
    <row r="1803" spans="2:13" x14ac:dyDescent="0.25">
      <c r="B1803" t="s">
        <v>1973</v>
      </c>
      <c r="C1803" s="1" t="s">
        <v>2033</v>
      </c>
      <c r="D1803" t="str">
        <f t="shared" si="68"/>
        <v>HSSSteelPipeHSS8.75x0.250</v>
      </c>
      <c r="E1803">
        <v>27.5</v>
      </c>
      <c r="F1803" s="91">
        <v>0.22700000000000001</v>
      </c>
      <c r="G1803">
        <v>2.29</v>
      </c>
      <c r="H1803" t="s">
        <v>131</v>
      </c>
      <c r="I1803">
        <v>2</v>
      </c>
      <c r="K1803" t="s">
        <v>1996</v>
      </c>
      <c r="L1803">
        <v>0.22700000000000001</v>
      </c>
      <c r="M1803" t="b">
        <f t="shared" si="69"/>
        <v>1</v>
      </c>
    </row>
    <row r="1804" spans="2:13" x14ac:dyDescent="0.25">
      <c r="B1804" t="s">
        <v>1973</v>
      </c>
      <c r="C1804" s="1" t="s">
        <v>2034</v>
      </c>
      <c r="D1804" t="str">
        <f t="shared" si="68"/>
        <v>HSSSteelPipeHSS8.75x0.188</v>
      </c>
      <c r="E1804">
        <v>27.5</v>
      </c>
      <c r="F1804" s="91">
        <v>0.17100000000000001</v>
      </c>
      <c r="G1804">
        <v>2.29</v>
      </c>
      <c r="H1804" t="s">
        <v>131</v>
      </c>
      <c r="I1804">
        <v>2</v>
      </c>
      <c r="K1804" t="s">
        <v>2005</v>
      </c>
      <c r="L1804">
        <v>0.17100000000000001</v>
      </c>
      <c r="M1804" t="b">
        <f t="shared" si="69"/>
        <v>1</v>
      </c>
    </row>
    <row r="1805" spans="2:13" x14ac:dyDescent="0.25">
      <c r="B1805" t="s">
        <v>1973</v>
      </c>
      <c r="C1805" s="1" t="s">
        <v>2035</v>
      </c>
      <c r="D1805" t="str">
        <f t="shared" si="68"/>
        <v>HSSSteelPipeHSS8.625x0.500</v>
      </c>
      <c r="E1805">
        <v>27.1</v>
      </c>
      <c r="F1805" s="91">
        <v>0.44</v>
      </c>
      <c r="G1805">
        <v>2.2599999999999998</v>
      </c>
      <c r="H1805" t="s">
        <v>131</v>
      </c>
      <c r="I1805">
        <v>2</v>
      </c>
      <c r="K1805" t="s">
        <v>2036</v>
      </c>
      <c r="L1805">
        <v>0.44</v>
      </c>
      <c r="M1805" t="b">
        <f t="shared" si="69"/>
        <v>1</v>
      </c>
    </row>
    <row r="1806" spans="2:13" x14ac:dyDescent="0.25">
      <c r="B1806" t="s">
        <v>1973</v>
      </c>
      <c r="C1806" s="1" t="s">
        <v>2037</v>
      </c>
      <c r="D1806" t="str">
        <f t="shared" si="68"/>
        <v>HSSSteelPipeHSS8.625x0.375</v>
      </c>
      <c r="E1806">
        <v>27.1</v>
      </c>
      <c r="F1806" s="91">
        <v>0.33500000000000002</v>
      </c>
      <c r="G1806">
        <v>2.2599999999999998</v>
      </c>
      <c r="H1806" t="s">
        <v>131</v>
      </c>
      <c r="I1806">
        <v>2</v>
      </c>
      <c r="K1806" t="s">
        <v>1977</v>
      </c>
      <c r="L1806">
        <v>0.33500000000000002</v>
      </c>
      <c r="M1806" t="b">
        <f t="shared" si="69"/>
        <v>1</v>
      </c>
    </row>
    <row r="1807" spans="2:13" x14ac:dyDescent="0.25">
      <c r="B1807" t="s">
        <v>1973</v>
      </c>
      <c r="C1807" s="1" t="s">
        <v>2038</v>
      </c>
      <c r="D1807" t="str">
        <f t="shared" si="68"/>
        <v>HSSSteelPipeHSS8.625x0.322</v>
      </c>
      <c r="E1807">
        <v>27.1</v>
      </c>
      <c r="F1807" s="91">
        <v>0.28999999999999998</v>
      </c>
      <c r="G1807">
        <v>2.2599999999999998</v>
      </c>
      <c r="H1807" t="s">
        <v>131</v>
      </c>
      <c r="I1807">
        <v>2</v>
      </c>
      <c r="K1807" t="s">
        <v>2039</v>
      </c>
      <c r="L1807">
        <v>0.28999999999999998</v>
      </c>
      <c r="M1807" t="b">
        <f t="shared" si="69"/>
        <v>1</v>
      </c>
    </row>
    <row r="1808" spans="2:13" x14ac:dyDescent="0.25">
      <c r="B1808" t="s">
        <v>1973</v>
      </c>
      <c r="C1808" s="1" t="s">
        <v>2040</v>
      </c>
      <c r="D1808" t="str">
        <f t="shared" si="68"/>
        <v>HSSSteelPipeHSS8.625x0.250</v>
      </c>
      <c r="E1808">
        <v>27.1</v>
      </c>
      <c r="F1808" s="91">
        <v>0.22700000000000001</v>
      </c>
      <c r="G1808">
        <v>2.2599999999999998</v>
      </c>
      <c r="H1808" t="s">
        <v>131</v>
      </c>
      <c r="I1808">
        <v>2</v>
      </c>
      <c r="K1808" t="s">
        <v>1996</v>
      </c>
      <c r="L1808">
        <v>0.22700000000000001</v>
      </c>
      <c r="M1808" t="b">
        <f t="shared" si="69"/>
        <v>1</v>
      </c>
    </row>
    <row r="1809" spans="2:13" x14ac:dyDescent="0.25">
      <c r="B1809" t="s">
        <v>1973</v>
      </c>
      <c r="C1809" s="1" t="s">
        <v>2041</v>
      </c>
      <c r="D1809" t="str">
        <f t="shared" si="68"/>
        <v>HSSSteelPipeHSS8.625x0.188</v>
      </c>
      <c r="E1809">
        <v>27.1</v>
      </c>
      <c r="F1809" s="91">
        <v>0.17</v>
      </c>
      <c r="G1809">
        <v>2.2599999999999998</v>
      </c>
      <c r="H1809" t="s">
        <v>131</v>
      </c>
      <c r="I1809">
        <v>2</v>
      </c>
      <c r="K1809" t="s">
        <v>2005</v>
      </c>
      <c r="L1809">
        <v>0.17</v>
      </c>
      <c r="M1809" t="b">
        <f t="shared" si="69"/>
        <v>1</v>
      </c>
    </row>
    <row r="1810" spans="2:13" x14ac:dyDescent="0.25">
      <c r="B1810" t="s">
        <v>1973</v>
      </c>
      <c r="C1810" s="1" t="s">
        <v>2042</v>
      </c>
      <c r="D1810" t="str">
        <f t="shared" si="68"/>
        <v>HSSSteelPipeHSS7.625x0.125</v>
      </c>
      <c r="E1810">
        <v>24</v>
      </c>
      <c r="F1810" s="91">
        <v>0.114</v>
      </c>
      <c r="G1810">
        <v>2</v>
      </c>
      <c r="H1810" t="s">
        <v>131</v>
      </c>
      <c r="I1810">
        <v>2</v>
      </c>
      <c r="K1810" t="s">
        <v>2043</v>
      </c>
      <c r="L1810">
        <v>0.114</v>
      </c>
      <c r="M1810" t="b">
        <f t="shared" si="69"/>
        <v>1</v>
      </c>
    </row>
    <row r="1811" spans="2:13" x14ac:dyDescent="0.25">
      <c r="B1811" t="s">
        <v>1973</v>
      </c>
      <c r="C1811" s="1" t="s">
        <v>2044</v>
      </c>
      <c r="D1811" t="str">
        <f t="shared" si="68"/>
        <v>HSSSteelPipeHSS7.50x0.500</v>
      </c>
      <c r="E1811">
        <v>23.6</v>
      </c>
      <c r="F1811" s="91">
        <v>0.436</v>
      </c>
      <c r="G1811">
        <v>1.97</v>
      </c>
      <c r="H1811" t="s">
        <v>131</v>
      </c>
      <c r="I1811">
        <v>2</v>
      </c>
      <c r="K1811" t="s">
        <v>2045</v>
      </c>
      <c r="L1811">
        <v>0.436</v>
      </c>
      <c r="M1811" t="b">
        <f t="shared" si="69"/>
        <v>1</v>
      </c>
    </row>
    <row r="1812" spans="2:13" x14ac:dyDescent="0.25">
      <c r="B1812" t="s">
        <v>1973</v>
      </c>
      <c r="C1812" s="1" t="s">
        <v>2046</v>
      </c>
      <c r="D1812" t="str">
        <f t="shared" si="68"/>
        <v>HSSSteelPipeHSS7.50x0.375</v>
      </c>
      <c r="E1812">
        <v>23.6</v>
      </c>
      <c r="F1812" s="91">
        <v>0.33300000000000002</v>
      </c>
      <c r="G1812">
        <v>1.97</v>
      </c>
      <c r="H1812" t="s">
        <v>131</v>
      </c>
      <c r="I1812">
        <v>2</v>
      </c>
      <c r="K1812" t="s">
        <v>1977</v>
      </c>
      <c r="L1812">
        <v>0.33300000000000002</v>
      </c>
      <c r="M1812" t="b">
        <f t="shared" si="69"/>
        <v>1</v>
      </c>
    </row>
    <row r="1813" spans="2:13" x14ac:dyDescent="0.25">
      <c r="B1813" t="s">
        <v>1973</v>
      </c>
      <c r="C1813" s="1" t="s">
        <v>2047</v>
      </c>
      <c r="D1813" t="str">
        <f t="shared" si="68"/>
        <v>HSSSteelPipeHSS7.50x0.312</v>
      </c>
      <c r="E1813">
        <v>23.6</v>
      </c>
      <c r="F1813" s="91">
        <v>0.28000000000000003</v>
      </c>
      <c r="G1813">
        <v>1.97</v>
      </c>
      <c r="H1813" t="s">
        <v>131</v>
      </c>
      <c r="I1813">
        <v>2</v>
      </c>
      <c r="K1813" t="s">
        <v>1987</v>
      </c>
      <c r="L1813">
        <v>0.28000000000000003</v>
      </c>
      <c r="M1813" t="b">
        <f t="shared" si="69"/>
        <v>1</v>
      </c>
    </row>
    <row r="1814" spans="2:13" x14ac:dyDescent="0.25">
      <c r="B1814" t="s">
        <v>1973</v>
      </c>
      <c r="C1814" s="1" t="s">
        <v>2048</v>
      </c>
      <c r="D1814" t="str">
        <f t="shared" si="68"/>
        <v>HSSSteelPipeHSS7.50x0.250</v>
      </c>
      <c r="E1814">
        <v>23.6</v>
      </c>
      <c r="F1814" s="91">
        <v>0.22600000000000001</v>
      </c>
      <c r="G1814">
        <v>1.97</v>
      </c>
      <c r="H1814" t="s">
        <v>131</v>
      </c>
      <c r="I1814">
        <v>2</v>
      </c>
      <c r="K1814" t="s">
        <v>1996</v>
      </c>
      <c r="L1814">
        <v>0.22600000000000001</v>
      </c>
      <c r="M1814" t="b">
        <f t="shared" si="69"/>
        <v>1</v>
      </c>
    </row>
    <row r="1815" spans="2:13" x14ac:dyDescent="0.25">
      <c r="B1815" t="s">
        <v>1973</v>
      </c>
      <c r="C1815" s="1" t="s">
        <v>2049</v>
      </c>
      <c r="D1815" t="str">
        <f t="shared" si="68"/>
        <v>HSSSteelPipeHSS7.50x0.188</v>
      </c>
      <c r="E1815">
        <v>23.6</v>
      </c>
      <c r="F1815" s="91">
        <v>0.17</v>
      </c>
      <c r="G1815">
        <v>1.97</v>
      </c>
      <c r="H1815" t="s">
        <v>131</v>
      </c>
      <c r="I1815">
        <v>2</v>
      </c>
      <c r="K1815" t="s">
        <v>2005</v>
      </c>
      <c r="L1815">
        <v>0.17</v>
      </c>
      <c r="M1815" t="b">
        <f t="shared" si="69"/>
        <v>1</v>
      </c>
    </row>
    <row r="1816" spans="2:13" x14ac:dyDescent="0.25">
      <c r="B1816" t="s">
        <v>1973</v>
      </c>
      <c r="C1816" s="1" t="s">
        <v>2050</v>
      </c>
      <c r="D1816" t="str">
        <f t="shared" si="68"/>
        <v>HSSSteelPipeHSS7.00x0.500</v>
      </c>
      <c r="E1816">
        <v>22</v>
      </c>
      <c r="F1816" s="91">
        <v>0.434</v>
      </c>
      <c r="G1816">
        <v>1.83</v>
      </c>
      <c r="H1816" t="s">
        <v>131</v>
      </c>
      <c r="I1816">
        <v>2</v>
      </c>
      <c r="K1816" t="s">
        <v>2051</v>
      </c>
      <c r="L1816">
        <v>0.434</v>
      </c>
      <c r="M1816" t="b">
        <f t="shared" si="69"/>
        <v>1</v>
      </c>
    </row>
    <row r="1817" spans="2:13" x14ac:dyDescent="0.25">
      <c r="B1817" t="s">
        <v>1973</v>
      </c>
      <c r="C1817" s="1" t="s">
        <v>2052</v>
      </c>
      <c r="D1817" t="str">
        <f t="shared" si="68"/>
        <v>HSSSteelPipeHSS7.00x0.375</v>
      </c>
      <c r="E1817">
        <v>22</v>
      </c>
      <c r="F1817" s="91">
        <v>0.33200000000000002</v>
      </c>
      <c r="G1817">
        <v>1.83</v>
      </c>
      <c r="H1817" t="s">
        <v>131</v>
      </c>
      <c r="I1817">
        <v>2</v>
      </c>
      <c r="K1817" t="s">
        <v>1977</v>
      </c>
      <c r="L1817">
        <v>0.33200000000000002</v>
      </c>
      <c r="M1817" t="b">
        <f t="shared" si="69"/>
        <v>1</v>
      </c>
    </row>
    <row r="1818" spans="2:13" x14ac:dyDescent="0.25">
      <c r="B1818" t="s">
        <v>1973</v>
      </c>
      <c r="C1818" s="1" t="s">
        <v>2053</v>
      </c>
      <c r="D1818" t="str">
        <f t="shared" si="68"/>
        <v>HSSSteelPipeHSS7.00x0.312</v>
      </c>
      <c r="E1818">
        <v>22</v>
      </c>
      <c r="F1818" s="91">
        <v>0.27900000000000003</v>
      </c>
      <c r="G1818">
        <v>1.83</v>
      </c>
      <c r="H1818" t="s">
        <v>131</v>
      </c>
      <c r="I1818">
        <v>2</v>
      </c>
      <c r="K1818" t="s">
        <v>1987</v>
      </c>
      <c r="L1818">
        <v>0.27900000000000003</v>
      </c>
      <c r="M1818" t="b">
        <f t="shared" si="69"/>
        <v>1</v>
      </c>
    </row>
    <row r="1819" spans="2:13" x14ac:dyDescent="0.25">
      <c r="B1819" t="s">
        <v>1973</v>
      </c>
      <c r="C1819" s="1" t="s">
        <v>2054</v>
      </c>
      <c r="D1819" t="str">
        <f t="shared" si="68"/>
        <v>HSSSteelPipeHSS7.00x0.250</v>
      </c>
      <c r="E1819">
        <v>22</v>
      </c>
      <c r="F1819" s="91">
        <v>0.22500000000000001</v>
      </c>
      <c r="G1819">
        <v>1.83</v>
      </c>
      <c r="H1819" t="s">
        <v>131</v>
      </c>
      <c r="I1819">
        <v>2</v>
      </c>
      <c r="K1819" t="s">
        <v>1996</v>
      </c>
      <c r="L1819">
        <v>0.22500000000000001</v>
      </c>
      <c r="M1819" t="b">
        <f t="shared" si="69"/>
        <v>1</v>
      </c>
    </row>
    <row r="1820" spans="2:13" x14ac:dyDescent="0.25">
      <c r="B1820" t="s">
        <v>1973</v>
      </c>
      <c r="C1820" s="1" t="s">
        <v>2055</v>
      </c>
      <c r="D1820" t="str">
        <f t="shared" si="68"/>
        <v>HSSSteelPipeHSS7.00x0.188</v>
      </c>
      <c r="E1820">
        <v>22</v>
      </c>
      <c r="F1820" s="91">
        <v>0.17</v>
      </c>
      <c r="G1820">
        <v>1.83</v>
      </c>
      <c r="H1820" t="s">
        <v>131</v>
      </c>
      <c r="I1820">
        <v>2</v>
      </c>
      <c r="K1820" t="s">
        <v>2005</v>
      </c>
      <c r="L1820">
        <v>0.17</v>
      </c>
      <c r="M1820" t="b">
        <f t="shared" si="69"/>
        <v>1</v>
      </c>
    </row>
    <row r="1821" spans="2:13" x14ac:dyDescent="0.25">
      <c r="B1821" t="s">
        <v>1973</v>
      </c>
      <c r="C1821" s="1" t="s">
        <v>2056</v>
      </c>
      <c r="D1821" t="str">
        <f t="shared" si="68"/>
        <v>HSSSteelPipeHSS7.00x0.125</v>
      </c>
      <c r="E1821">
        <v>22</v>
      </c>
      <c r="F1821" s="91">
        <v>0.114</v>
      </c>
      <c r="G1821">
        <v>1.83</v>
      </c>
      <c r="H1821" t="s">
        <v>131</v>
      </c>
      <c r="I1821">
        <v>2</v>
      </c>
      <c r="K1821" t="s">
        <v>2057</v>
      </c>
      <c r="L1821">
        <v>0.114</v>
      </c>
      <c r="M1821" t="b">
        <f t="shared" si="69"/>
        <v>1</v>
      </c>
    </row>
    <row r="1822" spans="2:13" x14ac:dyDescent="0.25">
      <c r="B1822" t="s">
        <v>1973</v>
      </c>
      <c r="C1822" s="1" t="s">
        <v>2058</v>
      </c>
      <c r="D1822" t="str">
        <f t="shared" si="68"/>
        <v>HSSSteelPipeHSS6.875x0.500</v>
      </c>
      <c r="E1822">
        <v>21.6</v>
      </c>
      <c r="F1822" s="91">
        <v>0.434</v>
      </c>
      <c r="G1822">
        <v>1.8</v>
      </c>
      <c r="H1822" t="s">
        <v>131</v>
      </c>
      <c r="I1822">
        <v>2</v>
      </c>
      <c r="K1822" t="s">
        <v>2059</v>
      </c>
      <c r="L1822">
        <v>0.434</v>
      </c>
      <c r="M1822" t="b">
        <f t="shared" si="69"/>
        <v>1</v>
      </c>
    </row>
    <row r="1823" spans="2:13" x14ac:dyDescent="0.25">
      <c r="B1823" t="s">
        <v>1973</v>
      </c>
      <c r="C1823" s="1" t="s">
        <v>2060</v>
      </c>
      <c r="D1823" t="str">
        <f t="shared" si="68"/>
        <v>HSSSteelPipeHSS6.875x0.375</v>
      </c>
      <c r="E1823">
        <v>21.6</v>
      </c>
      <c r="F1823" s="91">
        <v>0.33100000000000002</v>
      </c>
      <c r="G1823">
        <v>1.8</v>
      </c>
      <c r="H1823" t="s">
        <v>131</v>
      </c>
      <c r="I1823">
        <v>2</v>
      </c>
      <c r="K1823" t="s">
        <v>1977</v>
      </c>
      <c r="L1823">
        <v>0.33100000000000002</v>
      </c>
      <c r="M1823" t="b">
        <f t="shared" si="69"/>
        <v>1</v>
      </c>
    </row>
    <row r="1824" spans="2:13" x14ac:dyDescent="0.25">
      <c r="B1824" t="s">
        <v>1973</v>
      </c>
      <c r="C1824" s="1" t="s">
        <v>2061</v>
      </c>
      <c r="D1824" t="str">
        <f t="shared" si="68"/>
        <v>HSSSteelPipeHSS6.875x0.312</v>
      </c>
      <c r="E1824">
        <v>21.6</v>
      </c>
      <c r="F1824" s="91">
        <v>0.27900000000000003</v>
      </c>
      <c r="G1824">
        <v>1.8</v>
      </c>
      <c r="H1824" t="s">
        <v>131</v>
      </c>
      <c r="I1824">
        <v>2</v>
      </c>
      <c r="K1824" t="s">
        <v>1987</v>
      </c>
      <c r="L1824">
        <v>0.27900000000000003</v>
      </c>
      <c r="M1824" t="b">
        <f t="shared" si="69"/>
        <v>1</v>
      </c>
    </row>
    <row r="1825" spans="2:13" x14ac:dyDescent="0.25">
      <c r="B1825" t="s">
        <v>1973</v>
      </c>
      <c r="C1825" s="1" t="s">
        <v>2062</v>
      </c>
      <c r="D1825" t="str">
        <f t="shared" ref="D1825:D1888" si="70">SUBSTITUTE(B1825&amp;C1825," ","")</f>
        <v>HSSSteelPipeHSS6.875x0.250</v>
      </c>
      <c r="E1825">
        <v>21.6</v>
      </c>
      <c r="F1825" s="91">
        <v>0.22500000000000001</v>
      </c>
      <c r="G1825">
        <v>1.8</v>
      </c>
      <c r="H1825" t="s">
        <v>131</v>
      </c>
      <c r="I1825">
        <v>2</v>
      </c>
      <c r="K1825" t="s">
        <v>1996</v>
      </c>
      <c r="L1825">
        <v>0.22500000000000001</v>
      </c>
      <c r="M1825" t="b">
        <f t="shared" si="69"/>
        <v>1</v>
      </c>
    </row>
    <row r="1826" spans="2:13" x14ac:dyDescent="0.25">
      <c r="B1826" t="s">
        <v>1973</v>
      </c>
      <c r="C1826" s="1" t="s">
        <v>2063</v>
      </c>
      <c r="D1826" t="str">
        <f t="shared" si="70"/>
        <v>HSSSteelPipeHSS6.875x0.188</v>
      </c>
      <c r="E1826">
        <v>21.6</v>
      </c>
      <c r="F1826" s="91">
        <v>0.17</v>
      </c>
      <c r="G1826">
        <v>1.8</v>
      </c>
      <c r="H1826" t="s">
        <v>131</v>
      </c>
      <c r="I1826">
        <v>2</v>
      </c>
      <c r="K1826" t="s">
        <v>2005</v>
      </c>
      <c r="L1826">
        <v>0.17</v>
      </c>
      <c r="M1826" t="b">
        <f t="shared" si="69"/>
        <v>1</v>
      </c>
    </row>
    <row r="1827" spans="2:13" x14ac:dyDescent="0.25">
      <c r="B1827" t="s">
        <v>1973</v>
      </c>
      <c r="C1827" s="1" t="s">
        <v>2064</v>
      </c>
      <c r="D1827" t="str">
        <f t="shared" si="70"/>
        <v>HSSSteelPipeHSS6.625x0.500</v>
      </c>
      <c r="E1827">
        <v>20.8</v>
      </c>
      <c r="F1827" s="91">
        <v>0.432</v>
      </c>
      <c r="G1827">
        <v>1.73</v>
      </c>
      <c r="H1827" t="s">
        <v>131</v>
      </c>
      <c r="I1827">
        <v>2</v>
      </c>
      <c r="K1827" t="s">
        <v>2065</v>
      </c>
      <c r="L1827">
        <v>0.432</v>
      </c>
      <c r="M1827" t="b">
        <f t="shared" si="69"/>
        <v>1</v>
      </c>
    </row>
    <row r="1828" spans="2:13" x14ac:dyDescent="0.25">
      <c r="B1828" t="s">
        <v>1973</v>
      </c>
      <c r="C1828" s="1" t="s">
        <v>2066</v>
      </c>
      <c r="D1828" t="str">
        <f t="shared" si="70"/>
        <v>HSSSteelPipeHSS6.625x0.432</v>
      </c>
      <c r="E1828">
        <v>20.8</v>
      </c>
      <c r="F1828" s="91">
        <v>0.378</v>
      </c>
      <c r="G1828">
        <v>1.73</v>
      </c>
      <c r="H1828" t="s">
        <v>131</v>
      </c>
      <c r="I1828">
        <v>2</v>
      </c>
      <c r="K1828" t="s">
        <v>2067</v>
      </c>
      <c r="L1828">
        <v>0.378</v>
      </c>
      <c r="M1828" t="b">
        <f t="shared" si="69"/>
        <v>1</v>
      </c>
    </row>
    <row r="1829" spans="2:13" x14ac:dyDescent="0.25">
      <c r="B1829" t="s">
        <v>1973</v>
      </c>
      <c r="C1829" s="1" t="s">
        <v>2068</v>
      </c>
      <c r="D1829" t="str">
        <f t="shared" si="70"/>
        <v>HSSSteelPipeHSS6.625x0.375</v>
      </c>
      <c r="E1829">
        <v>20.8</v>
      </c>
      <c r="F1829" s="91">
        <v>0.33100000000000002</v>
      </c>
      <c r="G1829">
        <v>1.73</v>
      </c>
      <c r="H1829" t="s">
        <v>131</v>
      </c>
      <c r="I1829">
        <v>2</v>
      </c>
      <c r="K1829" t="s">
        <v>1977</v>
      </c>
      <c r="L1829">
        <v>0.33100000000000002</v>
      </c>
      <c r="M1829" t="b">
        <f t="shared" si="69"/>
        <v>1</v>
      </c>
    </row>
    <row r="1830" spans="2:13" x14ac:dyDescent="0.25">
      <c r="B1830" t="s">
        <v>1973</v>
      </c>
      <c r="C1830" s="1" t="s">
        <v>2069</v>
      </c>
      <c r="D1830" t="str">
        <f t="shared" si="70"/>
        <v>HSSSteelPipeHSS6.625x0.312</v>
      </c>
      <c r="E1830">
        <v>20.8</v>
      </c>
      <c r="F1830" s="91">
        <v>0.27800000000000002</v>
      </c>
      <c r="G1830">
        <v>1.73</v>
      </c>
      <c r="H1830" t="s">
        <v>131</v>
      </c>
      <c r="I1830">
        <v>2</v>
      </c>
      <c r="K1830" t="s">
        <v>1987</v>
      </c>
      <c r="L1830">
        <v>0.27800000000000002</v>
      </c>
      <c r="M1830" t="b">
        <f t="shared" si="69"/>
        <v>1</v>
      </c>
    </row>
    <row r="1831" spans="2:13" x14ac:dyDescent="0.25">
      <c r="B1831" t="s">
        <v>1973</v>
      </c>
      <c r="C1831" s="1" t="s">
        <v>2070</v>
      </c>
      <c r="D1831" t="str">
        <f t="shared" si="70"/>
        <v>HSSSteelPipeHSS6.625x0.280</v>
      </c>
      <c r="E1831">
        <v>20.8</v>
      </c>
      <c r="F1831" s="91">
        <v>0.251</v>
      </c>
      <c r="G1831">
        <v>1.73</v>
      </c>
      <c r="H1831" t="s">
        <v>131</v>
      </c>
      <c r="I1831">
        <v>2</v>
      </c>
      <c r="K1831" t="s">
        <v>2071</v>
      </c>
      <c r="L1831">
        <v>0.251</v>
      </c>
      <c r="M1831" t="b">
        <f t="shared" si="69"/>
        <v>1</v>
      </c>
    </row>
    <row r="1832" spans="2:13" x14ac:dyDescent="0.25">
      <c r="B1832" t="s">
        <v>1973</v>
      </c>
      <c r="C1832" s="1" t="s">
        <v>2072</v>
      </c>
      <c r="D1832" t="str">
        <f t="shared" si="70"/>
        <v>HSSSteelPipeHSS6.625x0.250</v>
      </c>
      <c r="E1832">
        <v>20.8</v>
      </c>
      <c r="F1832" s="91">
        <v>0.22500000000000001</v>
      </c>
      <c r="G1832">
        <v>1.73</v>
      </c>
      <c r="H1832" t="s">
        <v>131</v>
      </c>
      <c r="I1832">
        <v>2</v>
      </c>
      <c r="K1832" t="s">
        <v>1996</v>
      </c>
      <c r="L1832">
        <v>0.22500000000000001</v>
      </c>
      <c r="M1832" t="b">
        <f t="shared" si="69"/>
        <v>1</v>
      </c>
    </row>
    <row r="1833" spans="2:13" x14ac:dyDescent="0.25">
      <c r="B1833" t="s">
        <v>1973</v>
      </c>
      <c r="C1833" s="1" t="s">
        <v>2073</v>
      </c>
      <c r="D1833" t="str">
        <f t="shared" si="70"/>
        <v>HSSSteelPipeHSS6.625x0.188</v>
      </c>
      <c r="E1833">
        <v>20.8</v>
      </c>
      <c r="F1833" s="91">
        <v>0.16900000000000001</v>
      </c>
      <c r="G1833">
        <v>1.73</v>
      </c>
      <c r="H1833" t="s">
        <v>131</v>
      </c>
      <c r="I1833">
        <v>2</v>
      </c>
      <c r="K1833" t="s">
        <v>2005</v>
      </c>
      <c r="L1833">
        <v>0.16900000000000001</v>
      </c>
      <c r="M1833" t="b">
        <f t="shared" si="69"/>
        <v>1</v>
      </c>
    </row>
    <row r="1834" spans="2:13" x14ac:dyDescent="0.25">
      <c r="B1834" t="s">
        <v>1973</v>
      </c>
      <c r="C1834" s="1" t="s">
        <v>2074</v>
      </c>
      <c r="D1834" t="str">
        <f t="shared" si="70"/>
        <v>HSSSteelPipeHSS6.625x0.125</v>
      </c>
      <c r="E1834">
        <v>20.8</v>
      </c>
      <c r="F1834" s="91">
        <v>0.114</v>
      </c>
      <c r="G1834">
        <v>1.73</v>
      </c>
      <c r="H1834" t="s">
        <v>131</v>
      </c>
      <c r="I1834">
        <v>2</v>
      </c>
      <c r="K1834" t="s">
        <v>2057</v>
      </c>
      <c r="L1834">
        <v>0.114</v>
      </c>
      <c r="M1834" t="b">
        <f t="shared" si="69"/>
        <v>1</v>
      </c>
    </row>
    <row r="1835" spans="2:13" x14ac:dyDescent="0.25">
      <c r="B1835" t="s">
        <v>1973</v>
      </c>
      <c r="C1835" s="1" t="s">
        <v>2075</v>
      </c>
      <c r="D1835" t="str">
        <f t="shared" si="70"/>
        <v>HSSSteelPipeHSS6.125x0.500</v>
      </c>
      <c r="E1835">
        <v>19.2</v>
      </c>
      <c r="F1835" s="91">
        <v>0.43</v>
      </c>
      <c r="G1835">
        <v>1.6</v>
      </c>
      <c r="H1835" t="s">
        <v>131</v>
      </c>
      <c r="I1835">
        <v>2</v>
      </c>
      <c r="K1835" t="s">
        <v>2076</v>
      </c>
      <c r="L1835">
        <v>0.43</v>
      </c>
      <c r="M1835" t="b">
        <f t="shared" si="69"/>
        <v>1</v>
      </c>
    </row>
    <row r="1836" spans="2:13" x14ac:dyDescent="0.25">
      <c r="B1836" t="s">
        <v>1973</v>
      </c>
      <c r="C1836" s="1" t="s">
        <v>2077</v>
      </c>
      <c r="D1836" t="str">
        <f t="shared" si="70"/>
        <v>HSSSteelPipeHSS6.125x0.375</v>
      </c>
      <c r="E1836">
        <v>19.2</v>
      </c>
      <c r="F1836" s="91">
        <v>0.32900000000000001</v>
      </c>
      <c r="G1836">
        <v>1.6</v>
      </c>
      <c r="H1836" t="s">
        <v>131</v>
      </c>
      <c r="I1836">
        <v>2</v>
      </c>
      <c r="K1836" t="s">
        <v>1977</v>
      </c>
      <c r="L1836">
        <v>0.32900000000000001</v>
      </c>
      <c r="M1836" t="b">
        <f t="shared" si="69"/>
        <v>1</v>
      </c>
    </row>
    <row r="1837" spans="2:13" x14ac:dyDescent="0.25">
      <c r="B1837" t="s">
        <v>1973</v>
      </c>
      <c r="C1837" s="1" t="s">
        <v>2078</v>
      </c>
      <c r="D1837" t="str">
        <f t="shared" si="70"/>
        <v>HSSSteelPipeHSS6.125x0.312</v>
      </c>
      <c r="E1837">
        <v>19.2</v>
      </c>
      <c r="F1837" s="91">
        <v>0.27700000000000002</v>
      </c>
      <c r="G1837">
        <v>1.6</v>
      </c>
      <c r="H1837" t="s">
        <v>131</v>
      </c>
      <c r="I1837">
        <v>2</v>
      </c>
      <c r="K1837" t="s">
        <v>1987</v>
      </c>
      <c r="L1837">
        <v>0.27700000000000002</v>
      </c>
      <c r="M1837" t="b">
        <f t="shared" si="69"/>
        <v>1</v>
      </c>
    </row>
    <row r="1838" spans="2:13" x14ac:dyDescent="0.25">
      <c r="B1838" t="s">
        <v>1973</v>
      </c>
      <c r="C1838" s="1" t="s">
        <v>2079</v>
      </c>
      <c r="D1838" t="str">
        <f t="shared" si="70"/>
        <v>HSSSteelPipeHSS6.125x0.250</v>
      </c>
      <c r="E1838">
        <v>19.2</v>
      </c>
      <c r="F1838" s="91">
        <v>0.224</v>
      </c>
      <c r="G1838">
        <v>1.6</v>
      </c>
      <c r="H1838" t="s">
        <v>131</v>
      </c>
      <c r="I1838">
        <v>2</v>
      </c>
      <c r="K1838" t="s">
        <v>1996</v>
      </c>
      <c r="L1838">
        <v>0.224</v>
      </c>
      <c r="M1838" t="b">
        <f t="shared" si="69"/>
        <v>1</v>
      </c>
    </row>
    <row r="1839" spans="2:13" x14ac:dyDescent="0.25">
      <c r="B1839" t="s">
        <v>1973</v>
      </c>
      <c r="C1839" s="1" t="s">
        <v>2080</v>
      </c>
      <c r="D1839" t="str">
        <f t="shared" si="70"/>
        <v>HSSSteelPipeHSS6.125x0.188</v>
      </c>
      <c r="E1839">
        <v>19.2</v>
      </c>
      <c r="F1839" s="91">
        <v>0.16900000000000001</v>
      </c>
      <c r="G1839">
        <v>1.6</v>
      </c>
      <c r="H1839" t="s">
        <v>131</v>
      </c>
      <c r="I1839">
        <v>2</v>
      </c>
      <c r="K1839" t="s">
        <v>2005</v>
      </c>
      <c r="L1839">
        <v>0.16900000000000001</v>
      </c>
      <c r="M1839" t="b">
        <f t="shared" si="69"/>
        <v>1</v>
      </c>
    </row>
    <row r="1840" spans="2:13" x14ac:dyDescent="0.25">
      <c r="B1840" t="s">
        <v>1973</v>
      </c>
      <c r="C1840" s="1" t="s">
        <v>2081</v>
      </c>
      <c r="D1840" t="str">
        <f t="shared" si="70"/>
        <v>HSSSteelPipeHSS6.00x0.500</v>
      </c>
      <c r="E1840">
        <v>18.8</v>
      </c>
      <c r="F1840" s="91">
        <v>0.42899999999999999</v>
      </c>
      <c r="G1840">
        <v>1.57</v>
      </c>
      <c r="H1840" t="s">
        <v>131</v>
      </c>
      <c r="I1840">
        <v>2</v>
      </c>
      <c r="K1840" t="s">
        <v>2082</v>
      </c>
      <c r="L1840">
        <v>0.42899999999999999</v>
      </c>
      <c r="M1840" t="b">
        <f t="shared" si="69"/>
        <v>1</v>
      </c>
    </row>
    <row r="1841" spans="2:13" x14ac:dyDescent="0.25">
      <c r="B1841" t="s">
        <v>1973</v>
      </c>
      <c r="C1841" s="1" t="s">
        <v>2083</v>
      </c>
      <c r="D1841" t="str">
        <f t="shared" si="70"/>
        <v>HSSSteelPipeHSS6.00x0.375</v>
      </c>
      <c r="E1841">
        <v>18.8</v>
      </c>
      <c r="F1841" s="91">
        <v>0.32900000000000001</v>
      </c>
      <c r="G1841">
        <v>1.57</v>
      </c>
      <c r="H1841" t="s">
        <v>131</v>
      </c>
      <c r="I1841">
        <v>2</v>
      </c>
      <c r="K1841" t="s">
        <v>1977</v>
      </c>
      <c r="L1841">
        <v>0.32900000000000001</v>
      </c>
      <c r="M1841" t="b">
        <f t="shared" si="69"/>
        <v>1</v>
      </c>
    </row>
    <row r="1842" spans="2:13" x14ac:dyDescent="0.25">
      <c r="B1842" t="s">
        <v>1973</v>
      </c>
      <c r="C1842" s="1" t="s">
        <v>2084</v>
      </c>
      <c r="D1842" t="str">
        <f t="shared" si="70"/>
        <v>HSSSteelPipeHSS6.00x0.312</v>
      </c>
      <c r="E1842">
        <v>18.8</v>
      </c>
      <c r="F1842" s="91">
        <v>0.27700000000000002</v>
      </c>
      <c r="G1842">
        <v>1.57</v>
      </c>
      <c r="H1842" t="s">
        <v>131</v>
      </c>
      <c r="I1842">
        <v>2</v>
      </c>
      <c r="K1842" t="s">
        <v>1987</v>
      </c>
      <c r="L1842">
        <v>0.27700000000000002</v>
      </c>
      <c r="M1842" t="b">
        <f t="shared" si="69"/>
        <v>1</v>
      </c>
    </row>
    <row r="1843" spans="2:13" x14ac:dyDescent="0.25">
      <c r="B1843" t="s">
        <v>1973</v>
      </c>
      <c r="C1843" s="1" t="s">
        <v>2085</v>
      </c>
      <c r="D1843" t="str">
        <f t="shared" si="70"/>
        <v>HSSSteelPipeHSS6.00x0.280</v>
      </c>
      <c r="E1843">
        <v>18.8</v>
      </c>
      <c r="F1843" s="91">
        <v>0.25</v>
      </c>
      <c r="G1843">
        <v>1.57</v>
      </c>
      <c r="H1843" t="s">
        <v>131</v>
      </c>
      <c r="I1843">
        <v>2</v>
      </c>
      <c r="K1843" t="s">
        <v>2071</v>
      </c>
      <c r="L1843">
        <v>0.25</v>
      </c>
      <c r="M1843" t="b">
        <f t="shared" si="69"/>
        <v>1</v>
      </c>
    </row>
    <row r="1844" spans="2:13" x14ac:dyDescent="0.25">
      <c r="B1844" t="s">
        <v>1973</v>
      </c>
      <c r="C1844" s="1" t="s">
        <v>2086</v>
      </c>
      <c r="D1844" t="str">
        <f t="shared" si="70"/>
        <v>HSSSteelPipeHSS6.00x0.250</v>
      </c>
      <c r="E1844">
        <v>18.8</v>
      </c>
      <c r="F1844" s="91">
        <v>0.224</v>
      </c>
      <c r="G1844">
        <v>1.57</v>
      </c>
      <c r="H1844" t="s">
        <v>131</v>
      </c>
      <c r="I1844">
        <v>2</v>
      </c>
      <c r="K1844" t="s">
        <v>1996</v>
      </c>
      <c r="L1844">
        <v>0.224</v>
      </c>
      <c r="M1844" t="b">
        <f t="shared" si="69"/>
        <v>1</v>
      </c>
    </row>
    <row r="1845" spans="2:13" x14ac:dyDescent="0.25">
      <c r="B1845" t="s">
        <v>1973</v>
      </c>
      <c r="C1845" s="1" t="s">
        <v>2087</v>
      </c>
      <c r="D1845" t="str">
        <f t="shared" si="70"/>
        <v>HSSSteelPipeHSS6.00x0.188</v>
      </c>
      <c r="E1845">
        <v>18.8</v>
      </c>
      <c r="F1845" s="91">
        <v>0.16900000000000001</v>
      </c>
      <c r="G1845">
        <v>1.57</v>
      </c>
      <c r="H1845" t="s">
        <v>131</v>
      </c>
      <c r="I1845">
        <v>2</v>
      </c>
      <c r="K1845" t="s">
        <v>2005</v>
      </c>
      <c r="L1845">
        <v>0.16900000000000001</v>
      </c>
      <c r="M1845" t="b">
        <f t="shared" si="69"/>
        <v>1</v>
      </c>
    </row>
    <row r="1846" spans="2:13" x14ac:dyDescent="0.25">
      <c r="B1846" t="s">
        <v>1973</v>
      </c>
      <c r="C1846" s="1" t="s">
        <v>2088</v>
      </c>
      <c r="D1846" t="str">
        <f t="shared" si="70"/>
        <v>HSSSteelPipeHSS6.00x0.125</v>
      </c>
      <c r="E1846">
        <v>18.8</v>
      </c>
      <c r="F1846" s="91">
        <v>0.114</v>
      </c>
      <c r="G1846">
        <v>1.57</v>
      </c>
      <c r="H1846" t="s">
        <v>131</v>
      </c>
      <c r="I1846">
        <v>2</v>
      </c>
      <c r="K1846" t="s">
        <v>2057</v>
      </c>
      <c r="L1846">
        <v>0.114</v>
      </c>
      <c r="M1846" t="b">
        <f t="shared" si="69"/>
        <v>1</v>
      </c>
    </row>
    <row r="1847" spans="2:13" x14ac:dyDescent="0.25">
      <c r="B1847" t="s">
        <v>1973</v>
      </c>
      <c r="C1847" s="1" t="s">
        <v>2089</v>
      </c>
      <c r="D1847" t="str">
        <f t="shared" si="70"/>
        <v>HSSSteelPipeHSS5.563x0.375</v>
      </c>
      <c r="E1847">
        <v>17.5</v>
      </c>
      <c r="F1847" s="91">
        <v>0.32700000000000001</v>
      </c>
      <c r="G1847">
        <v>1.46</v>
      </c>
      <c r="H1847" t="s">
        <v>131</v>
      </c>
      <c r="I1847">
        <v>2</v>
      </c>
      <c r="K1847" t="s">
        <v>2090</v>
      </c>
      <c r="L1847">
        <v>0.32700000000000001</v>
      </c>
      <c r="M1847" t="b">
        <f t="shared" si="69"/>
        <v>1</v>
      </c>
    </row>
    <row r="1848" spans="2:13" x14ac:dyDescent="0.25">
      <c r="B1848" t="s">
        <v>1973</v>
      </c>
      <c r="C1848" s="1" t="s">
        <v>2091</v>
      </c>
      <c r="D1848" t="str">
        <f t="shared" si="70"/>
        <v>HSSSteelPipeHSS5.563x0.258</v>
      </c>
      <c r="E1848">
        <v>17.5</v>
      </c>
      <c r="F1848" s="91">
        <v>0.23100000000000001</v>
      </c>
      <c r="G1848">
        <v>1.46</v>
      </c>
      <c r="H1848" t="s">
        <v>131</v>
      </c>
      <c r="I1848">
        <v>2</v>
      </c>
      <c r="K1848" t="s">
        <v>2092</v>
      </c>
      <c r="L1848">
        <v>0.23100000000000001</v>
      </c>
      <c r="M1848" t="b">
        <f t="shared" si="69"/>
        <v>1</v>
      </c>
    </row>
    <row r="1849" spans="2:13" x14ac:dyDescent="0.25">
      <c r="B1849" t="s">
        <v>1973</v>
      </c>
      <c r="C1849" s="1" t="s">
        <v>2093</v>
      </c>
      <c r="D1849" t="str">
        <f t="shared" si="70"/>
        <v>HSSSteelPipeHSS5.563x0.188</v>
      </c>
      <c r="E1849">
        <v>17.5</v>
      </c>
      <c r="F1849" s="91">
        <v>0.16900000000000001</v>
      </c>
      <c r="G1849">
        <v>1.46</v>
      </c>
      <c r="H1849" t="s">
        <v>131</v>
      </c>
      <c r="I1849">
        <v>2</v>
      </c>
      <c r="K1849" t="s">
        <v>2005</v>
      </c>
      <c r="L1849">
        <v>0.16900000000000001</v>
      </c>
      <c r="M1849" t="b">
        <f t="shared" si="69"/>
        <v>1</v>
      </c>
    </row>
    <row r="1850" spans="2:13" x14ac:dyDescent="0.25">
      <c r="B1850" t="s">
        <v>1973</v>
      </c>
      <c r="C1850" s="1" t="s">
        <v>2094</v>
      </c>
      <c r="D1850" t="str">
        <f t="shared" si="70"/>
        <v>HSSSteelPipeHSS5.563x0.134</v>
      </c>
      <c r="E1850">
        <v>17.5</v>
      </c>
      <c r="F1850" s="91">
        <v>0.122</v>
      </c>
      <c r="G1850">
        <v>1.46</v>
      </c>
      <c r="H1850" t="s">
        <v>131</v>
      </c>
      <c r="I1850">
        <v>2</v>
      </c>
      <c r="K1850" t="s">
        <v>2095</v>
      </c>
      <c r="L1850">
        <v>0.122</v>
      </c>
      <c r="M1850" t="b">
        <f t="shared" si="69"/>
        <v>1</v>
      </c>
    </row>
    <row r="1851" spans="2:13" x14ac:dyDescent="0.25">
      <c r="B1851" t="s">
        <v>1973</v>
      </c>
      <c r="C1851" s="1" t="s">
        <v>2096</v>
      </c>
      <c r="D1851" t="str">
        <f t="shared" si="70"/>
        <v>HSSSteelPipeHSS5.50x0.500</v>
      </c>
      <c r="E1851">
        <v>17.3</v>
      </c>
      <c r="F1851" s="91">
        <v>0.42599999999999999</v>
      </c>
      <c r="G1851">
        <v>1.44</v>
      </c>
      <c r="H1851" t="s">
        <v>131</v>
      </c>
      <c r="I1851">
        <v>2</v>
      </c>
      <c r="K1851" t="s">
        <v>2097</v>
      </c>
      <c r="L1851">
        <v>0.42599999999999999</v>
      </c>
      <c r="M1851" t="b">
        <f t="shared" si="69"/>
        <v>1</v>
      </c>
    </row>
    <row r="1852" spans="2:13" x14ac:dyDescent="0.25">
      <c r="B1852" t="s">
        <v>1973</v>
      </c>
      <c r="C1852" s="1" t="s">
        <v>2098</v>
      </c>
      <c r="D1852" t="str">
        <f t="shared" si="70"/>
        <v>HSSSteelPipeHSS5.50x0.375</v>
      </c>
      <c r="E1852">
        <v>17.3</v>
      </c>
      <c r="F1852" s="91">
        <v>0.32700000000000001</v>
      </c>
      <c r="G1852">
        <v>1.44</v>
      </c>
      <c r="H1852" t="s">
        <v>131</v>
      </c>
      <c r="I1852">
        <v>2</v>
      </c>
      <c r="K1852" t="s">
        <v>1977</v>
      </c>
      <c r="L1852">
        <v>0.32700000000000001</v>
      </c>
      <c r="M1852" t="b">
        <f t="shared" si="69"/>
        <v>1</v>
      </c>
    </row>
    <row r="1853" spans="2:13" x14ac:dyDescent="0.25">
      <c r="B1853" t="s">
        <v>1973</v>
      </c>
      <c r="C1853" s="1" t="s">
        <v>2099</v>
      </c>
      <c r="D1853" t="str">
        <f t="shared" si="70"/>
        <v>HSSSteelPipeHSS5.50x0.258</v>
      </c>
      <c r="E1853">
        <v>17.3</v>
      </c>
      <c r="F1853" s="91">
        <v>0.23</v>
      </c>
      <c r="G1853">
        <v>1.44</v>
      </c>
      <c r="H1853" t="s">
        <v>131</v>
      </c>
      <c r="I1853">
        <v>2</v>
      </c>
      <c r="K1853" t="s">
        <v>2092</v>
      </c>
      <c r="L1853">
        <v>0.23</v>
      </c>
      <c r="M1853" t="b">
        <f t="shared" si="69"/>
        <v>1</v>
      </c>
    </row>
    <row r="1854" spans="2:13" x14ac:dyDescent="0.25">
      <c r="B1854" t="s">
        <v>1973</v>
      </c>
      <c r="C1854" s="1" t="s">
        <v>2100</v>
      </c>
      <c r="D1854" t="str">
        <f t="shared" si="70"/>
        <v>HSSSteelPipeHSS5.00x0.500</v>
      </c>
      <c r="E1854">
        <v>15.7</v>
      </c>
      <c r="F1854" s="91">
        <v>0.42199999999999999</v>
      </c>
      <c r="G1854">
        <v>1.31</v>
      </c>
      <c r="H1854" t="s">
        <v>131</v>
      </c>
      <c r="I1854">
        <v>2</v>
      </c>
      <c r="K1854" t="s">
        <v>2101</v>
      </c>
      <c r="L1854">
        <v>0.42199999999999999</v>
      </c>
      <c r="M1854" t="b">
        <f t="shared" si="69"/>
        <v>1</v>
      </c>
    </row>
    <row r="1855" spans="2:13" x14ac:dyDescent="0.25">
      <c r="B1855" t="s">
        <v>1973</v>
      </c>
      <c r="C1855" s="1" t="s">
        <v>2102</v>
      </c>
      <c r="D1855" t="str">
        <f t="shared" si="70"/>
        <v>HSSSteelPipeHSS5.00x0.375</v>
      </c>
      <c r="E1855">
        <v>15.7</v>
      </c>
      <c r="F1855" s="91">
        <v>0.32500000000000001</v>
      </c>
      <c r="G1855">
        <v>1.31</v>
      </c>
      <c r="H1855" t="s">
        <v>131</v>
      </c>
      <c r="I1855">
        <v>2</v>
      </c>
      <c r="K1855" t="s">
        <v>1977</v>
      </c>
      <c r="L1855">
        <v>0.32500000000000001</v>
      </c>
      <c r="M1855" t="b">
        <f t="shared" si="69"/>
        <v>1</v>
      </c>
    </row>
    <row r="1856" spans="2:13" x14ac:dyDescent="0.25">
      <c r="B1856" t="s">
        <v>1973</v>
      </c>
      <c r="C1856" s="1" t="s">
        <v>2103</v>
      </c>
      <c r="D1856" t="str">
        <f t="shared" si="70"/>
        <v>HSSSteelPipeHSS5.00x0.312</v>
      </c>
      <c r="E1856">
        <v>15.7</v>
      </c>
      <c r="F1856" s="91">
        <v>0.27400000000000002</v>
      </c>
      <c r="G1856">
        <v>1.31</v>
      </c>
      <c r="H1856" t="s">
        <v>131</v>
      </c>
      <c r="I1856">
        <v>2</v>
      </c>
      <c r="K1856" t="s">
        <v>1987</v>
      </c>
      <c r="L1856">
        <v>0.27400000000000002</v>
      </c>
      <c r="M1856" t="b">
        <f t="shared" si="69"/>
        <v>1</v>
      </c>
    </row>
    <row r="1857" spans="2:13" x14ac:dyDescent="0.25">
      <c r="B1857" t="s">
        <v>1973</v>
      </c>
      <c r="C1857" s="1" t="s">
        <v>2104</v>
      </c>
      <c r="D1857" t="str">
        <f t="shared" si="70"/>
        <v>HSSSteelPipeHSS5.00x0.258</v>
      </c>
      <c r="E1857">
        <v>15.7</v>
      </c>
      <c r="F1857" s="91">
        <v>0.22900000000000001</v>
      </c>
      <c r="G1857">
        <v>1.31</v>
      </c>
      <c r="H1857" t="s">
        <v>131</v>
      </c>
      <c r="I1857">
        <v>2</v>
      </c>
      <c r="K1857" t="s">
        <v>2092</v>
      </c>
      <c r="L1857">
        <v>0.22900000000000001</v>
      </c>
      <c r="M1857" t="b">
        <f t="shared" si="69"/>
        <v>1</v>
      </c>
    </row>
    <row r="1858" spans="2:13" x14ac:dyDescent="0.25">
      <c r="B1858" t="s">
        <v>1973</v>
      </c>
      <c r="C1858" s="1" t="s">
        <v>2105</v>
      </c>
      <c r="D1858" t="str">
        <f t="shared" si="70"/>
        <v>HSSSteelPipeHSS5.00x0.250</v>
      </c>
      <c r="E1858">
        <v>15.7</v>
      </c>
      <c r="F1858" s="91">
        <v>0.222</v>
      </c>
      <c r="G1858">
        <v>1.31</v>
      </c>
      <c r="H1858" t="s">
        <v>131</v>
      </c>
      <c r="I1858">
        <v>2</v>
      </c>
      <c r="K1858" t="s">
        <v>1996</v>
      </c>
      <c r="L1858">
        <v>0.222</v>
      </c>
      <c r="M1858" t="b">
        <f t="shared" si="69"/>
        <v>1</v>
      </c>
    </row>
    <row r="1859" spans="2:13" x14ac:dyDescent="0.25">
      <c r="B1859" t="s">
        <v>1973</v>
      </c>
      <c r="C1859" s="1" t="s">
        <v>2106</v>
      </c>
      <c r="D1859" t="str">
        <f t="shared" si="70"/>
        <v>HSSSteelPipeHSS5.00x0.188</v>
      </c>
      <c r="E1859">
        <v>15.7</v>
      </c>
      <c r="F1859" s="91">
        <v>0.16800000000000001</v>
      </c>
      <c r="G1859">
        <v>1.31</v>
      </c>
      <c r="H1859" t="s">
        <v>131</v>
      </c>
      <c r="I1859">
        <v>2</v>
      </c>
      <c r="K1859" t="s">
        <v>2005</v>
      </c>
      <c r="L1859">
        <v>0.16800000000000001</v>
      </c>
      <c r="M1859" t="b">
        <f t="shared" si="69"/>
        <v>1</v>
      </c>
    </row>
    <row r="1860" spans="2:13" x14ac:dyDescent="0.25">
      <c r="B1860" t="s">
        <v>1973</v>
      </c>
      <c r="C1860" s="1" t="s">
        <v>2107</v>
      </c>
      <c r="D1860" t="str">
        <f t="shared" si="70"/>
        <v>HSSSteelPipeHSS5.00x0.125</v>
      </c>
      <c r="E1860">
        <v>15.7</v>
      </c>
      <c r="F1860" s="91">
        <v>0.113</v>
      </c>
      <c r="G1860">
        <v>1.31</v>
      </c>
      <c r="H1860" t="s">
        <v>131</v>
      </c>
      <c r="I1860">
        <v>2</v>
      </c>
      <c r="K1860" t="s">
        <v>2057</v>
      </c>
      <c r="L1860">
        <v>0.113</v>
      </c>
      <c r="M1860" t="b">
        <f t="shared" si="69"/>
        <v>1</v>
      </c>
    </row>
    <row r="1861" spans="2:13" x14ac:dyDescent="0.25">
      <c r="B1861" t="s">
        <v>1973</v>
      </c>
      <c r="C1861" s="1" t="s">
        <v>2108</v>
      </c>
      <c r="D1861" t="str">
        <f t="shared" si="70"/>
        <v>HSSSteelPipeHSS4.50x0.337</v>
      </c>
      <c r="E1861">
        <v>14.1</v>
      </c>
      <c r="F1861" s="91">
        <v>0.29299999999999998</v>
      </c>
      <c r="G1861">
        <v>1.18</v>
      </c>
      <c r="H1861" t="s">
        <v>131</v>
      </c>
      <c r="I1861">
        <v>2</v>
      </c>
      <c r="K1861" t="s">
        <v>2109</v>
      </c>
      <c r="L1861">
        <v>0.29299999999999998</v>
      </c>
      <c r="M1861" t="b">
        <f t="shared" si="69"/>
        <v>1</v>
      </c>
    </row>
    <row r="1862" spans="2:13" x14ac:dyDescent="0.25">
      <c r="B1862" t="s">
        <v>1973</v>
      </c>
      <c r="C1862" s="1" t="s">
        <v>2110</v>
      </c>
      <c r="D1862" t="str">
        <f t="shared" si="70"/>
        <v>HSSSteelPipeHSS4.50x0.237</v>
      </c>
      <c r="E1862">
        <v>14.1</v>
      </c>
      <c r="F1862" s="91">
        <v>0.21</v>
      </c>
      <c r="G1862">
        <v>1.18</v>
      </c>
      <c r="H1862" t="s">
        <v>131</v>
      </c>
      <c r="I1862">
        <v>2</v>
      </c>
      <c r="K1862" t="s">
        <v>2111</v>
      </c>
      <c r="L1862">
        <v>0.21</v>
      </c>
      <c r="M1862" t="b">
        <f t="shared" si="69"/>
        <v>1</v>
      </c>
    </row>
    <row r="1863" spans="2:13" x14ac:dyDescent="0.25">
      <c r="B1863" t="s">
        <v>1973</v>
      </c>
      <c r="C1863" s="1" t="s">
        <v>2112</v>
      </c>
      <c r="D1863" t="str">
        <f t="shared" si="70"/>
        <v>HSSSteelPipeHSS4.50x0.188</v>
      </c>
      <c r="E1863">
        <v>14.1</v>
      </c>
      <c r="F1863" s="91">
        <v>0.16700000000000001</v>
      </c>
      <c r="G1863">
        <v>1.18</v>
      </c>
      <c r="H1863" t="s">
        <v>131</v>
      </c>
      <c r="I1863">
        <v>2</v>
      </c>
      <c r="K1863" t="s">
        <v>2005</v>
      </c>
      <c r="L1863">
        <v>0.16700000000000001</v>
      </c>
      <c r="M1863" t="b">
        <f t="shared" si="69"/>
        <v>1</v>
      </c>
    </row>
    <row r="1864" spans="2:13" x14ac:dyDescent="0.25">
      <c r="B1864" t="s">
        <v>1973</v>
      </c>
      <c r="C1864" s="1" t="s">
        <v>2113</v>
      </c>
      <c r="D1864" t="str">
        <f t="shared" si="70"/>
        <v>HSSSteelPipeHSS4.50x0.125</v>
      </c>
      <c r="E1864">
        <v>14.1</v>
      </c>
      <c r="F1864" s="91">
        <v>0.113</v>
      </c>
      <c r="G1864">
        <v>1.18</v>
      </c>
      <c r="H1864" t="s">
        <v>131</v>
      </c>
      <c r="I1864">
        <v>2</v>
      </c>
      <c r="K1864" t="s">
        <v>2057</v>
      </c>
      <c r="L1864">
        <v>0.113</v>
      </c>
      <c r="M1864" t="b">
        <f t="shared" si="69"/>
        <v>1</v>
      </c>
    </row>
    <row r="1865" spans="2:13" x14ac:dyDescent="0.25">
      <c r="B1865" t="s">
        <v>1973</v>
      </c>
      <c r="C1865" s="1" t="s">
        <v>2114</v>
      </c>
      <c r="D1865" t="str">
        <f t="shared" si="70"/>
        <v>HSSSteelPipeHSS4.00x0.337</v>
      </c>
      <c r="E1865">
        <v>12.6</v>
      </c>
      <c r="F1865" s="91">
        <v>0.28999999999999998</v>
      </c>
      <c r="G1865">
        <v>1.05</v>
      </c>
      <c r="H1865" t="s">
        <v>131</v>
      </c>
      <c r="I1865">
        <v>2</v>
      </c>
      <c r="K1865" t="s">
        <v>2115</v>
      </c>
      <c r="L1865">
        <v>0.28999999999999998</v>
      </c>
      <c r="M1865" t="b">
        <f t="shared" si="69"/>
        <v>1</v>
      </c>
    </row>
    <row r="1866" spans="2:13" x14ac:dyDescent="0.25">
      <c r="B1866" t="s">
        <v>1973</v>
      </c>
      <c r="C1866" s="1" t="s">
        <v>2116</v>
      </c>
      <c r="D1866" t="str">
        <f t="shared" si="70"/>
        <v>HSSSteelPipeHSS4.00x0.313</v>
      </c>
      <c r="E1866">
        <v>12.6</v>
      </c>
      <c r="F1866" s="91">
        <v>0.27</v>
      </c>
      <c r="G1866">
        <v>1.05</v>
      </c>
      <c r="H1866" t="s">
        <v>131</v>
      </c>
      <c r="I1866">
        <v>2</v>
      </c>
      <c r="K1866" t="s">
        <v>2117</v>
      </c>
      <c r="L1866">
        <v>0.27</v>
      </c>
      <c r="M1866" t="b">
        <f t="shared" ref="M1866:M1929" si="71">EXACT(F1866,L1866)</f>
        <v>1</v>
      </c>
    </row>
    <row r="1867" spans="2:13" x14ac:dyDescent="0.25">
      <c r="B1867" t="s">
        <v>1973</v>
      </c>
      <c r="C1867" s="1" t="s">
        <v>2118</v>
      </c>
      <c r="D1867" t="str">
        <f t="shared" si="70"/>
        <v>HSSSteelPipeHSS4.00x0.250</v>
      </c>
      <c r="E1867">
        <v>12.6</v>
      </c>
      <c r="F1867" s="91">
        <v>0.219</v>
      </c>
      <c r="G1867">
        <v>1.05</v>
      </c>
      <c r="H1867" t="s">
        <v>131</v>
      </c>
      <c r="I1867">
        <v>2</v>
      </c>
      <c r="K1867" t="s">
        <v>1996</v>
      </c>
      <c r="L1867">
        <v>0.219</v>
      </c>
      <c r="M1867" t="b">
        <f t="shared" si="71"/>
        <v>1</v>
      </c>
    </row>
    <row r="1868" spans="2:13" x14ac:dyDescent="0.25">
      <c r="B1868" t="s">
        <v>1973</v>
      </c>
      <c r="C1868" s="1" t="s">
        <v>2119</v>
      </c>
      <c r="D1868" t="str">
        <f t="shared" si="70"/>
        <v>HSSSteelPipeHSS4.00x0.237</v>
      </c>
      <c r="E1868">
        <v>12.6</v>
      </c>
      <c r="F1868" s="91">
        <v>0.20899999999999999</v>
      </c>
      <c r="G1868">
        <v>1.05</v>
      </c>
      <c r="H1868" t="s">
        <v>131</v>
      </c>
      <c r="I1868">
        <v>2</v>
      </c>
      <c r="K1868" t="s">
        <v>2111</v>
      </c>
      <c r="L1868">
        <v>0.20899999999999999</v>
      </c>
      <c r="M1868" t="b">
        <f t="shared" si="71"/>
        <v>1</v>
      </c>
    </row>
    <row r="1869" spans="2:13" x14ac:dyDescent="0.25">
      <c r="B1869" t="s">
        <v>1973</v>
      </c>
      <c r="C1869" s="1" t="s">
        <v>2120</v>
      </c>
      <c r="D1869" t="str">
        <f t="shared" si="70"/>
        <v>HSSSteelPipeHSS4.00x0.226</v>
      </c>
      <c r="E1869">
        <v>12.6</v>
      </c>
      <c r="F1869" s="91">
        <v>0.2</v>
      </c>
      <c r="G1869">
        <v>1.05</v>
      </c>
      <c r="H1869" t="s">
        <v>131</v>
      </c>
      <c r="I1869">
        <v>2</v>
      </c>
      <c r="K1869" t="s">
        <v>2121</v>
      </c>
      <c r="L1869">
        <v>0.2</v>
      </c>
      <c r="M1869" t="b">
        <f t="shared" si="71"/>
        <v>1</v>
      </c>
    </row>
    <row r="1870" spans="2:13" x14ac:dyDescent="0.25">
      <c r="B1870" t="s">
        <v>1973</v>
      </c>
      <c r="C1870" s="1" t="s">
        <v>2122</v>
      </c>
      <c r="D1870" t="str">
        <f t="shared" si="70"/>
        <v>HSSSteelPipeHSS4.00x0.220</v>
      </c>
      <c r="E1870">
        <v>12.6</v>
      </c>
      <c r="F1870" s="91">
        <v>0.19400000000000001</v>
      </c>
      <c r="G1870">
        <v>1.05</v>
      </c>
      <c r="H1870" t="s">
        <v>131</v>
      </c>
      <c r="I1870">
        <v>2</v>
      </c>
      <c r="K1870" t="s">
        <v>2123</v>
      </c>
      <c r="L1870">
        <v>0.19400000000000001</v>
      </c>
      <c r="M1870" t="b">
        <f t="shared" si="71"/>
        <v>1</v>
      </c>
    </row>
    <row r="1871" spans="2:13" x14ac:dyDescent="0.25">
      <c r="B1871" t="s">
        <v>1973</v>
      </c>
      <c r="C1871" s="1" t="s">
        <v>2124</v>
      </c>
      <c r="D1871" t="str">
        <f t="shared" si="70"/>
        <v>HSSSteelPipeHSS4.00x0.188</v>
      </c>
      <c r="E1871">
        <v>12.6</v>
      </c>
      <c r="F1871" s="91">
        <v>0.16600000000000001</v>
      </c>
      <c r="G1871">
        <v>1.05</v>
      </c>
      <c r="H1871" t="s">
        <v>131</v>
      </c>
      <c r="I1871">
        <v>2</v>
      </c>
      <c r="K1871" t="s">
        <v>2005</v>
      </c>
      <c r="L1871">
        <v>0.16600000000000001</v>
      </c>
      <c r="M1871" t="b">
        <f t="shared" si="71"/>
        <v>1</v>
      </c>
    </row>
    <row r="1872" spans="2:13" x14ac:dyDescent="0.25">
      <c r="B1872" t="s">
        <v>1973</v>
      </c>
      <c r="C1872" s="1" t="s">
        <v>2125</v>
      </c>
      <c r="D1872" t="str">
        <f t="shared" si="70"/>
        <v>HSSSteelPipeHSS4.00x0.125</v>
      </c>
      <c r="E1872">
        <v>12.6</v>
      </c>
      <c r="F1872" s="91">
        <v>0.113</v>
      </c>
      <c r="G1872">
        <v>1.05</v>
      </c>
      <c r="H1872" t="s">
        <v>131</v>
      </c>
      <c r="I1872">
        <v>2</v>
      </c>
      <c r="K1872" t="s">
        <v>2057</v>
      </c>
      <c r="L1872">
        <v>0.113</v>
      </c>
      <c r="M1872" t="b">
        <f t="shared" si="71"/>
        <v>1</v>
      </c>
    </row>
    <row r="1873" spans="2:13" x14ac:dyDescent="0.25">
      <c r="B1873" t="s">
        <v>1973</v>
      </c>
      <c r="C1873" s="1" t="s">
        <v>2126</v>
      </c>
      <c r="D1873" t="str">
        <f t="shared" si="70"/>
        <v>HSSSteelPipeHSS3.50x0.313</v>
      </c>
      <c r="E1873">
        <v>11</v>
      </c>
      <c r="F1873" s="91">
        <v>0.26700000000000002</v>
      </c>
      <c r="G1873">
        <v>0.91700000000000004</v>
      </c>
      <c r="H1873" t="s">
        <v>131</v>
      </c>
      <c r="I1873">
        <v>2</v>
      </c>
      <c r="K1873" t="s">
        <v>2127</v>
      </c>
      <c r="L1873">
        <v>0.26700000000000002</v>
      </c>
      <c r="M1873" t="b">
        <f t="shared" si="71"/>
        <v>1</v>
      </c>
    </row>
    <row r="1874" spans="2:13" x14ac:dyDescent="0.25">
      <c r="B1874" t="s">
        <v>1973</v>
      </c>
      <c r="C1874" s="1" t="s">
        <v>2128</v>
      </c>
      <c r="D1874" t="str">
        <f t="shared" si="70"/>
        <v>HSSSteelPipeHSS3.50x0.300</v>
      </c>
      <c r="E1874">
        <v>11</v>
      </c>
      <c r="F1874" s="91">
        <v>0.25800000000000001</v>
      </c>
      <c r="G1874">
        <v>0.91700000000000004</v>
      </c>
      <c r="H1874" t="s">
        <v>131</v>
      </c>
      <c r="I1874">
        <v>2</v>
      </c>
      <c r="K1874" t="s">
        <v>2129</v>
      </c>
      <c r="L1874">
        <v>0.25800000000000001</v>
      </c>
      <c r="M1874" t="b">
        <f t="shared" si="71"/>
        <v>1</v>
      </c>
    </row>
    <row r="1875" spans="2:13" x14ac:dyDescent="0.25">
      <c r="B1875" t="s">
        <v>1973</v>
      </c>
      <c r="C1875" s="1" t="s">
        <v>2130</v>
      </c>
      <c r="D1875" t="str">
        <f t="shared" si="70"/>
        <v>HSSSteelPipeHSS3.50x0.250</v>
      </c>
      <c r="E1875">
        <v>11</v>
      </c>
      <c r="F1875" s="91">
        <v>0.217</v>
      </c>
      <c r="G1875">
        <v>0.91700000000000004</v>
      </c>
      <c r="H1875" t="s">
        <v>131</v>
      </c>
      <c r="I1875">
        <v>2</v>
      </c>
      <c r="K1875" t="s">
        <v>1996</v>
      </c>
      <c r="L1875">
        <v>0.217</v>
      </c>
      <c r="M1875" t="b">
        <f t="shared" si="71"/>
        <v>1</v>
      </c>
    </row>
    <row r="1876" spans="2:13" x14ac:dyDescent="0.25">
      <c r="B1876" t="s">
        <v>1973</v>
      </c>
      <c r="C1876" s="1" t="s">
        <v>2131</v>
      </c>
      <c r="D1876" t="str">
        <f t="shared" si="70"/>
        <v>HSSSteelPipeHSS3.50x0.216</v>
      </c>
      <c r="E1876">
        <v>11</v>
      </c>
      <c r="F1876" s="91">
        <v>0.189</v>
      </c>
      <c r="G1876">
        <v>0.91700000000000004</v>
      </c>
      <c r="H1876" t="s">
        <v>131</v>
      </c>
      <c r="I1876">
        <v>2</v>
      </c>
      <c r="K1876" t="s">
        <v>2132</v>
      </c>
      <c r="L1876">
        <v>0.189</v>
      </c>
      <c r="M1876" t="b">
        <f t="shared" si="71"/>
        <v>1</v>
      </c>
    </row>
    <row r="1877" spans="2:13" x14ac:dyDescent="0.25">
      <c r="B1877" t="s">
        <v>1973</v>
      </c>
      <c r="C1877" s="1" t="s">
        <v>2133</v>
      </c>
      <c r="D1877" t="str">
        <f t="shared" si="70"/>
        <v>HSSSteelPipeHSS3.50x0.203</v>
      </c>
      <c r="E1877">
        <v>11</v>
      </c>
      <c r="F1877" s="91">
        <v>0.17899999999999999</v>
      </c>
      <c r="G1877">
        <v>0.91700000000000004</v>
      </c>
      <c r="H1877" t="s">
        <v>131</v>
      </c>
      <c r="I1877">
        <v>2</v>
      </c>
      <c r="K1877" t="s">
        <v>2134</v>
      </c>
      <c r="L1877">
        <v>0.17899999999999999</v>
      </c>
      <c r="M1877" t="b">
        <f t="shared" si="71"/>
        <v>1</v>
      </c>
    </row>
    <row r="1878" spans="2:13" x14ac:dyDescent="0.25">
      <c r="B1878" t="s">
        <v>1973</v>
      </c>
      <c r="C1878" s="1" t="s">
        <v>2135</v>
      </c>
      <c r="D1878" t="str">
        <f t="shared" si="70"/>
        <v>HSSSteelPipeHSS3.50x0.188</v>
      </c>
      <c r="E1878">
        <v>11</v>
      </c>
      <c r="F1878" s="91">
        <v>0.16500000000000001</v>
      </c>
      <c r="G1878">
        <v>0.91700000000000004</v>
      </c>
      <c r="H1878" t="s">
        <v>131</v>
      </c>
      <c r="I1878">
        <v>2</v>
      </c>
      <c r="K1878" t="s">
        <v>2005</v>
      </c>
      <c r="L1878">
        <v>0.16500000000000001</v>
      </c>
      <c r="M1878" t="b">
        <f t="shared" si="71"/>
        <v>1</v>
      </c>
    </row>
    <row r="1879" spans="2:13" x14ac:dyDescent="0.25">
      <c r="B1879" t="s">
        <v>1973</v>
      </c>
      <c r="C1879" s="1" t="s">
        <v>2136</v>
      </c>
      <c r="D1879" t="str">
        <f t="shared" si="70"/>
        <v>HSSSteelPipeHSS3.50x0.125</v>
      </c>
      <c r="E1879">
        <v>11</v>
      </c>
      <c r="F1879" s="91">
        <v>0.112</v>
      </c>
      <c r="G1879">
        <v>0.91700000000000004</v>
      </c>
      <c r="H1879" t="s">
        <v>131</v>
      </c>
      <c r="I1879">
        <v>2</v>
      </c>
      <c r="K1879" t="s">
        <v>2057</v>
      </c>
      <c r="L1879">
        <v>0.112</v>
      </c>
      <c r="M1879" t="b">
        <f t="shared" si="71"/>
        <v>1</v>
      </c>
    </row>
    <row r="1880" spans="2:13" x14ac:dyDescent="0.25">
      <c r="B1880" t="s">
        <v>1973</v>
      </c>
      <c r="C1880" s="1" t="s">
        <v>2137</v>
      </c>
      <c r="D1880" t="str">
        <f t="shared" si="70"/>
        <v>HSSSteelPipeHSS3.00x0.313</v>
      </c>
      <c r="E1880">
        <v>9.42</v>
      </c>
      <c r="F1880" s="91">
        <v>0.254</v>
      </c>
      <c r="G1880">
        <v>0.78500000000000003</v>
      </c>
      <c r="H1880" t="s">
        <v>131</v>
      </c>
      <c r="I1880">
        <v>2</v>
      </c>
      <c r="K1880" t="s">
        <v>2138</v>
      </c>
      <c r="L1880">
        <v>0.254</v>
      </c>
      <c r="M1880" t="b">
        <f t="shared" si="71"/>
        <v>1</v>
      </c>
    </row>
    <row r="1881" spans="2:13" x14ac:dyDescent="0.25">
      <c r="B1881" t="s">
        <v>1973</v>
      </c>
      <c r="C1881" s="1" t="s">
        <v>2139</v>
      </c>
      <c r="D1881" t="str">
        <f t="shared" si="70"/>
        <v>HSSSteelPipeHSS3.00x0.250</v>
      </c>
      <c r="E1881">
        <v>9.42</v>
      </c>
      <c r="F1881" s="91">
        <v>0.215</v>
      </c>
      <c r="G1881">
        <v>0.78500000000000003</v>
      </c>
      <c r="H1881" t="s">
        <v>131</v>
      </c>
      <c r="I1881">
        <v>2</v>
      </c>
      <c r="K1881" t="s">
        <v>1996</v>
      </c>
      <c r="L1881">
        <v>0.215</v>
      </c>
      <c r="M1881" t="b">
        <f t="shared" si="71"/>
        <v>1</v>
      </c>
    </row>
    <row r="1882" spans="2:13" x14ac:dyDescent="0.25">
      <c r="B1882" t="s">
        <v>1973</v>
      </c>
      <c r="C1882" s="1" t="s">
        <v>2140</v>
      </c>
      <c r="D1882" t="str">
        <f t="shared" si="70"/>
        <v>HSSSteelPipeHSS3.00x0.216</v>
      </c>
      <c r="E1882">
        <v>9.42</v>
      </c>
      <c r="F1882" s="91">
        <v>0.188</v>
      </c>
      <c r="G1882">
        <v>0.78500000000000003</v>
      </c>
      <c r="H1882" t="s">
        <v>131</v>
      </c>
      <c r="I1882">
        <v>2</v>
      </c>
      <c r="K1882" t="s">
        <v>2132</v>
      </c>
      <c r="L1882">
        <v>0.188</v>
      </c>
      <c r="M1882" t="b">
        <f t="shared" si="71"/>
        <v>1</v>
      </c>
    </row>
    <row r="1883" spans="2:13" x14ac:dyDescent="0.25">
      <c r="B1883" t="s">
        <v>1973</v>
      </c>
      <c r="C1883" s="1" t="s">
        <v>2141</v>
      </c>
      <c r="D1883" t="str">
        <f t="shared" si="70"/>
        <v>HSSSteelPipeHSS3.00x0.203</v>
      </c>
      <c r="E1883">
        <v>9.42</v>
      </c>
      <c r="F1883" s="91">
        <v>0.17699999999999999</v>
      </c>
      <c r="G1883">
        <v>0.78500000000000003</v>
      </c>
      <c r="H1883" t="s">
        <v>131</v>
      </c>
      <c r="I1883">
        <v>2</v>
      </c>
      <c r="K1883" t="s">
        <v>2134</v>
      </c>
      <c r="L1883">
        <v>0.17699999999999999</v>
      </c>
      <c r="M1883" t="b">
        <f t="shared" si="71"/>
        <v>1</v>
      </c>
    </row>
    <row r="1884" spans="2:13" x14ac:dyDescent="0.25">
      <c r="B1884" t="s">
        <v>1973</v>
      </c>
      <c r="C1884" s="1" t="s">
        <v>2142</v>
      </c>
      <c r="D1884" t="str">
        <f t="shared" si="70"/>
        <v>HSSSteelPipeHSS3.00x0.188</v>
      </c>
      <c r="E1884">
        <v>9.42</v>
      </c>
      <c r="F1884" s="91">
        <v>0.16400000000000001</v>
      </c>
      <c r="G1884">
        <v>0.78500000000000003</v>
      </c>
      <c r="H1884" t="s">
        <v>131</v>
      </c>
      <c r="I1884">
        <v>2</v>
      </c>
      <c r="K1884" t="s">
        <v>2005</v>
      </c>
      <c r="L1884">
        <v>0.16400000000000001</v>
      </c>
      <c r="M1884" t="b">
        <f t="shared" si="71"/>
        <v>1</v>
      </c>
    </row>
    <row r="1885" spans="2:13" x14ac:dyDescent="0.25">
      <c r="B1885" t="s">
        <v>1973</v>
      </c>
      <c r="C1885" s="1" t="s">
        <v>2143</v>
      </c>
      <c r="D1885" t="str">
        <f t="shared" si="70"/>
        <v>HSSSteelPipeHSS3.00x0.152</v>
      </c>
      <c r="E1885">
        <v>9.42</v>
      </c>
      <c r="F1885" s="91">
        <v>0.13500000000000001</v>
      </c>
      <c r="G1885">
        <v>0.78500000000000003</v>
      </c>
      <c r="H1885" t="s">
        <v>131</v>
      </c>
      <c r="I1885">
        <v>2</v>
      </c>
      <c r="K1885" t="s">
        <v>2144</v>
      </c>
      <c r="L1885">
        <v>0.13500000000000001</v>
      </c>
      <c r="M1885" t="b">
        <f t="shared" si="71"/>
        <v>1</v>
      </c>
    </row>
    <row r="1886" spans="2:13" x14ac:dyDescent="0.25">
      <c r="B1886" t="s">
        <v>1973</v>
      </c>
      <c r="C1886" s="1" t="s">
        <v>2145</v>
      </c>
      <c r="D1886" t="str">
        <f t="shared" si="70"/>
        <v>HSSSteelPipeHSS3.00x0.134</v>
      </c>
      <c r="E1886">
        <v>9.42</v>
      </c>
      <c r="F1886" s="91">
        <v>0.12</v>
      </c>
      <c r="G1886">
        <v>0.78500000000000003</v>
      </c>
      <c r="H1886" t="s">
        <v>131</v>
      </c>
      <c r="I1886">
        <v>2</v>
      </c>
      <c r="K1886" t="s">
        <v>2095</v>
      </c>
      <c r="L1886">
        <v>0.12</v>
      </c>
      <c r="M1886" t="b">
        <f t="shared" si="71"/>
        <v>1</v>
      </c>
    </row>
    <row r="1887" spans="2:13" x14ac:dyDescent="0.25">
      <c r="B1887" t="s">
        <v>1973</v>
      </c>
      <c r="C1887" s="1" t="s">
        <v>2146</v>
      </c>
      <c r="D1887" t="str">
        <f t="shared" si="70"/>
        <v>HSSSteelPipeHSS3.00x0.120</v>
      </c>
      <c r="E1887">
        <v>9.42</v>
      </c>
      <c r="F1887" s="91">
        <v>0.108</v>
      </c>
      <c r="G1887">
        <v>0.78500000000000003</v>
      </c>
      <c r="H1887" t="s">
        <v>131</v>
      </c>
      <c r="I1887">
        <v>2</v>
      </c>
      <c r="K1887" t="s">
        <v>2147</v>
      </c>
      <c r="L1887">
        <v>0.108</v>
      </c>
      <c r="M1887" t="b">
        <f t="shared" si="71"/>
        <v>1</v>
      </c>
    </row>
    <row r="1888" spans="2:13" x14ac:dyDescent="0.25">
      <c r="B1888" t="s">
        <v>1973</v>
      </c>
      <c r="C1888" s="1" t="s">
        <v>2148</v>
      </c>
      <c r="D1888" t="str">
        <f t="shared" si="70"/>
        <v>HSSSteelPipeHSS2.87x0.250</v>
      </c>
      <c r="E1888">
        <v>9.0299999999999994</v>
      </c>
      <c r="F1888" s="91">
        <v>0.214</v>
      </c>
      <c r="G1888">
        <v>0.753</v>
      </c>
      <c r="H1888" t="s">
        <v>131</v>
      </c>
      <c r="I1888">
        <v>2</v>
      </c>
      <c r="K1888" t="s">
        <v>2149</v>
      </c>
      <c r="L1888">
        <v>0.214</v>
      </c>
      <c r="M1888" t="b">
        <f t="shared" si="71"/>
        <v>1</v>
      </c>
    </row>
    <row r="1889" spans="2:13" x14ac:dyDescent="0.25">
      <c r="B1889" t="s">
        <v>1973</v>
      </c>
      <c r="C1889" s="1" t="s">
        <v>2150</v>
      </c>
      <c r="D1889" t="str">
        <f t="shared" ref="D1889:D1942" si="72">SUBSTITUTE(B1889&amp;C1889," ","")</f>
        <v>HSSSteelPipeHSS2.87x0.203</v>
      </c>
      <c r="E1889">
        <v>9.0299999999999994</v>
      </c>
      <c r="F1889" s="91">
        <v>0.17699999999999999</v>
      </c>
      <c r="G1889">
        <v>0.753</v>
      </c>
      <c r="H1889" t="s">
        <v>131</v>
      </c>
      <c r="I1889">
        <v>2</v>
      </c>
      <c r="K1889" t="s">
        <v>2134</v>
      </c>
      <c r="L1889">
        <v>0.17699999999999999</v>
      </c>
      <c r="M1889" t="b">
        <f t="shared" si="71"/>
        <v>1</v>
      </c>
    </row>
    <row r="1890" spans="2:13" x14ac:dyDescent="0.25">
      <c r="B1890" t="s">
        <v>1973</v>
      </c>
      <c r="C1890" s="1" t="s">
        <v>2151</v>
      </c>
      <c r="D1890" t="str">
        <f t="shared" si="72"/>
        <v>HSSSteelPipeHSS2.87x0.188</v>
      </c>
      <c r="E1890">
        <v>9.0299999999999994</v>
      </c>
      <c r="F1890" s="91">
        <v>0.16300000000000001</v>
      </c>
      <c r="G1890">
        <v>0.753</v>
      </c>
      <c r="H1890" t="s">
        <v>131</v>
      </c>
      <c r="I1890">
        <v>2</v>
      </c>
      <c r="K1890" t="s">
        <v>2005</v>
      </c>
      <c r="L1890">
        <v>0.16300000000000001</v>
      </c>
      <c r="M1890" t="b">
        <f t="shared" si="71"/>
        <v>1</v>
      </c>
    </row>
    <row r="1891" spans="2:13" x14ac:dyDescent="0.25">
      <c r="B1891" t="s">
        <v>1973</v>
      </c>
      <c r="C1891" s="1" t="s">
        <v>2152</v>
      </c>
      <c r="D1891" t="str">
        <f t="shared" si="72"/>
        <v>HSSSteelPipeHSS2.87x0.125</v>
      </c>
      <c r="E1891">
        <v>9.0299999999999994</v>
      </c>
      <c r="F1891" s="91">
        <v>0.111</v>
      </c>
      <c r="G1891">
        <v>0.753</v>
      </c>
      <c r="H1891" t="s">
        <v>131</v>
      </c>
      <c r="I1891">
        <v>2</v>
      </c>
      <c r="K1891" t="s">
        <v>2057</v>
      </c>
      <c r="L1891">
        <v>0.111</v>
      </c>
      <c r="M1891" t="b">
        <f t="shared" si="71"/>
        <v>1</v>
      </c>
    </row>
    <row r="1892" spans="2:13" x14ac:dyDescent="0.25">
      <c r="B1892" t="s">
        <v>1973</v>
      </c>
      <c r="C1892" s="1" t="s">
        <v>2153</v>
      </c>
      <c r="D1892" t="str">
        <f t="shared" si="72"/>
        <v>HSSSteelPipeHSS2.50x0.250</v>
      </c>
      <c r="E1892">
        <v>7.85</v>
      </c>
      <c r="F1892" s="91">
        <v>0.21099999999999999</v>
      </c>
      <c r="G1892">
        <v>0.65400000000000003</v>
      </c>
      <c r="H1892" t="s">
        <v>131</v>
      </c>
      <c r="I1892">
        <v>2</v>
      </c>
      <c r="K1892" t="s">
        <v>2154</v>
      </c>
      <c r="L1892">
        <v>0.21099999999999999</v>
      </c>
      <c r="M1892" t="b">
        <f t="shared" si="71"/>
        <v>1</v>
      </c>
    </row>
    <row r="1893" spans="2:13" x14ac:dyDescent="0.25">
      <c r="B1893" t="s">
        <v>1973</v>
      </c>
      <c r="C1893" s="1" t="s">
        <v>2155</v>
      </c>
      <c r="D1893" t="str">
        <f t="shared" si="72"/>
        <v>HSSSteelPipeHSS2.50x0.188</v>
      </c>
      <c r="E1893">
        <v>7.85</v>
      </c>
      <c r="F1893" s="91">
        <v>0.16200000000000001</v>
      </c>
      <c r="G1893">
        <v>0.65400000000000003</v>
      </c>
      <c r="H1893" t="s">
        <v>131</v>
      </c>
      <c r="I1893">
        <v>2</v>
      </c>
      <c r="K1893" t="s">
        <v>2005</v>
      </c>
      <c r="L1893">
        <v>0.16200000000000001</v>
      </c>
      <c r="M1893" t="b">
        <f t="shared" si="71"/>
        <v>1</v>
      </c>
    </row>
    <row r="1894" spans="2:13" x14ac:dyDescent="0.25">
      <c r="B1894" t="s">
        <v>1973</v>
      </c>
      <c r="C1894" s="1" t="s">
        <v>2156</v>
      </c>
      <c r="D1894" t="str">
        <f t="shared" si="72"/>
        <v>HSSSteelPipeHSS2.50x0.125</v>
      </c>
      <c r="E1894">
        <v>7.85</v>
      </c>
      <c r="F1894" s="91">
        <v>0.111</v>
      </c>
      <c r="G1894">
        <v>0.65400000000000003</v>
      </c>
      <c r="H1894" t="s">
        <v>131</v>
      </c>
      <c r="I1894">
        <v>2</v>
      </c>
      <c r="K1894" t="s">
        <v>2057</v>
      </c>
      <c r="L1894">
        <v>0.111</v>
      </c>
      <c r="M1894" t="b">
        <f t="shared" si="71"/>
        <v>1</v>
      </c>
    </row>
    <row r="1895" spans="2:13" x14ac:dyDescent="0.25">
      <c r="B1895" t="s">
        <v>1973</v>
      </c>
      <c r="C1895" s="1" t="s">
        <v>2157</v>
      </c>
      <c r="D1895" t="str">
        <f t="shared" si="72"/>
        <v>HSSSteelPipeHSS2.375x0.250</v>
      </c>
      <c r="E1895">
        <v>7.46</v>
      </c>
      <c r="F1895" s="91">
        <v>0.21</v>
      </c>
      <c r="G1895">
        <v>0.622</v>
      </c>
      <c r="H1895" t="s">
        <v>131</v>
      </c>
      <c r="I1895">
        <v>2</v>
      </c>
      <c r="K1895" t="s">
        <v>2158</v>
      </c>
      <c r="L1895">
        <v>0.21</v>
      </c>
      <c r="M1895" t="b">
        <f t="shared" si="71"/>
        <v>1</v>
      </c>
    </row>
    <row r="1896" spans="2:13" x14ac:dyDescent="0.25">
      <c r="B1896" t="s">
        <v>1973</v>
      </c>
      <c r="C1896" s="1" t="s">
        <v>2159</v>
      </c>
      <c r="D1896" t="str">
        <f t="shared" si="72"/>
        <v>HSSSteelPipeHSS2.375x0.218</v>
      </c>
      <c r="E1896">
        <v>7.46</v>
      </c>
      <c r="F1896" s="91">
        <v>0.186</v>
      </c>
      <c r="G1896">
        <v>0.622</v>
      </c>
      <c r="H1896" t="s">
        <v>131</v>
      </c>
      <c r="I1896">
        <v>2</v>
      </c>
      <c r="K1896" t="s">
        <v>2160</v>
      </c>
      <c r="L1896">
        <v>0.186</v>
      </c>
      <c r="M1896" t="b">
        <f t="shared" si="71"/>
        <v>1</v>
      </c>
    </row>
    <row r="1897" spans="2:13" x14ac:dyDescent="0.25">
      <c r="B1897" t="s">
        <v>1973</v>
      </c>
      <c r="C1897" s="1" t="s">
        <v>2161</v>
      </c>
      <c r="D1897" t="str">
        <f t="shared" si="72"/>
        <v>HSSSteelPipeHSS2.375x0.188</v>
      </c>
      <c r="E1897">
        <v>7.46</v>
      </c>
      <c r="F1897" s="91">
        <v>0.161</v>
      </c>
      <c r="G1897">
        <v>0.622</v>
      </c>
      <c r="H1897" t="s">
        <v>131</v>
      </c>
      <c r="I1897">
        <v>2</v>
      </c>
      <c r="K1897" t="s">
        <v>2005</v>
      </c>
      <c r="L1897">
        <v>0.161</v>
      </c>
      <c r="M1897" t="b">
        <f t="shared" si="71"/>
        <v>1</v>
      </c>
    </row>
    <row r="1898" spans="2:13" x14ac:dyDescent="0.25">
      <c r="B1898" t="s">
        <v>1973</v>
      </c>
      <c r="C1898" s="1" t="s">
        <v>2162</v>
      </c>
      <c r="D1898" t="str">
        <f t="shared" si="72"/>
        <v>HSSSteelPipeHSS2.375x0.154</v>
      </c>
      <c r="E1898">
        <v>7.46</v>
      </c>
      <c r="F1898" s="91">
        <v>0.13400000000000001</v>
      </c>
      <c r="G1898">
        <v>0.622</v>
      </c>
      <c r="H1898" t="s">
        <v>131</v>
      </c>
      <c r="I1898">
        <v>2</v>
      </c>
      <c r="K1898" t="s">
        <v>2163</v>
      </c>
      <c r="L1898">
        <v>0.13400000000000001</v>
      </c>
      <c r="M1898" t="b">
        <f t="shared" si="71"/>
        <v>1</v>
      </c>
    </row>
    <row r="1899" spans="2:13" x14ac:dyDescent="0.25">
      <c r="B1899" t="s">
        <v>1973</v>
      </c>
      <c r="C1899" s="1" t="s">
        <v>2164</v>
      </c>
      <c r="D1899" t="str">
        <f t="shared" si="72"/>
        <v>HSSSteelPipeHSS2.375x0.125</v>
      </c>
      <c r="E1899">
        <v>7.46</v>
      </c>
      <c r="F1899" s="91">
        <v>0.11</v>
      </c>
      <c r="G1899">
        <v>0.622</v>
      </c>
      <c r="H1899" t="s">
        <v>131</v>
      </c>
      <c r="I1899">
        <v>2</v>
      </c>
      <c r="K1899" t="s">
        <v>2057</v>
      </c>
      <c r="L1899">
        <v>0.11</v>
      </c>
      <c r="M1899" t="b">
        <f t="shared" si="71"/>
        <v>1</v>
      </c>
    </row>
    <row r="1900" spans="2:13" x14ac:dyDescent="0.25">
      <c r="B1900" t="s">
        <v>1973</v>
      </c>
      <c r="C1900" s="1" t="s">
        <v>2165</v>
      </c>
      <c r="D1900" t="str">
        <f t="shared" si="72"/>
        <v>HSSSteelPipeHSS1.90x0.145</v>
      </c>
      <c r="E1900">
        <v>5.97</v>
      </c>
      <c r="F1900" s="91">
        <v>0.125</v>
      </c>
      <c r="G1900">
        <v>0.498</v>
      </c>
      <c r="H1900" t="s">
        <v>131</v>
      </c>
      <c r="I1900">
        <v>2</v>
      </c>
      <c r="K1900" t="s">
        <v>2166</v>
      </c>
      <c r="L1900">
        <v>0.125</v>
      </c>
      <c r="M1900" t="b">
        <f t="shared" si="71"/>
        <v>1</v>
      </c>
    </row>
    <row r="1901" spans="2:13" x14ac:dyDescent="0.25">
      <c r="B1901" t="s">
        <v>1973</v>
      </c>
      <c r="C1901" s="1" t="s">
        <v>2167</v>
      </c>
      <c r="D1901" t="str">
        <f t="shared" si="72"/>
        <v>HSSSteelPipeHSS1.66x0.140</v>
      </c>
      <c r="E1901">
        <v>5.22</v>
      </c>
      <c r="F1901" s="91">
        <v>0.12</v>
      </c>
      <c r="G1901">
        <v>0.435</v>
      </c>
      <c r="H1901" t="s">
        <v>131</v>
      </c>
      <c r="I1901">
        <v>2</v>
      </c>
      <c r="K1901" t="s">
        <v>2168</v>
      </c>
      <c r="L1901">
        <v>0.12</v>
      </c>
      <c r="M1901" t="b">
        <f t="shared" si="71"/>
        <v>1</v>
      </c>
    </row>
    <row r="1903" spans="2:13" x14ac:dyDescent="0.25">
      <c r="B1903" t="s">
        <v>2169</v>
      </c>
      <c r="C1903" s="10" t="s">
        <v>2170</v>
      </c>
      <c r="D1903" t="str">
        <f t="shared" si="72"/>
        <v>StandardSteelPipe12x0.375</v>
      </c>
      <c r="E1903">
        <v>40.1</v>
      </c>
      <c r="F1903">
        <v>0.36399999999999999</v>
      </c>
      <c r="G1903">
        <v>3.34</v>
      </c>
      <c r="H1903" t="s">
        <v>131</v>
      </c>
      <c r="I1903">
        <v>2</v>
      </c>
      <c r="K1903">
        <v>12</v>
      </c>
      <c r="L1903">
        <v>0.36399999999999999</v>
      </c>
      <c r="M1903" t="b">
        <f t="shared" si="71"/>
        <v>1</v>
      </c>
    </row>
    <row r="1904" spans="2:13" x14ac:dyDescent="0.25">
      <c r="B1904" t="s">
        <v>2169</v>
      </c>
      <c r="C1904" s="10" t="s">
        <v>2171</v>
      </c>
      <c r="D1904" t="str">
        <f t="shared" si="72"/>
        <v>StandardSteelPipe10x0.365</v>
      </c>
      <c r="E1904">
        <v>33.799999999999997</v>
      </c>
      <c r="F1904">
        <v>0.35299999999999998</v>
      </c>
      <c r="G1904">
        <v>2.81</v>
      </c>
      <c r="H1904" t="s">
        <v>131</v>
      </c>
      <c r="I1904">
        <v>2</v>
      </c>
      <c r="K1904">
        <v>10</v>
      </c>
      <c r="L1904">
        <v>0.35299999999999998</v>
      </c>
      <c r="M1904" t="b">
        <f t="shared" si="71"/>
        <v>1</v>
      </c>
    </row>
    <row r="1905" spans="2:13" x14ac:dyDescent="0.25">
      <c r="B1905" t="s">
        <v>2169</v>
      </c>
      <c r="C1905" s="10" t="s">
        <v>2172</v>
      </c>
      <c r="D1905" t="str">
        <f t="shared" si="72"/>
        <v>StandardSteelPipe8x0.322</v>
      </c>
      <c r="E1905">
        <v>27.1</v>
      </c>
      <c r="F1905">
        <v>0.31</v>
      </c>
      <c r="G1905">
        <v>2.2599999999999998</v>
      </c>
      <c r="H1905" t="s">
        <v>131</v>
      </c>
      <c r="I1905">
        <v>2</v>
      </c>
      <c r="K1905">
        <v>8</v>
      </c>
      <c r="L1905">
        <v>0.31</v>
      </c>
      <c r="M1905" t="b">
        <f t="shared" si="71"/>
        <v>1</v>
      </c>
    </row>
    <row r="1906" spans="2:13" x14ac:dyDescent="0.25">
      <c r="B1906" t="s">
        <v>2169</v>
      </c>
      <c r="C1906" s="10" t="s">
        <v>2173</v>
      </c>
      <c r="D1906" t="str">
        <f t="shared" si="72"/>
        <v>StandardSteelPipe6x0.28</v>
      </c>
      <c r="E1906">
        <v>20.8</v>
      </c>
      <c r="F1906">
        <v>0.26800000000000002</v>
      </c>
      <c r="G1906">
        <v>1.73</v>
      </c>
      <c r="H1906" t="s">
        <v>131</v>
      </c>
      <c r="I1906">
        <v>2</v>
      </c>
      <c r="K1906">
        <v>6</v>
      </c>
      <c r="L1906">
        <v>0.26800000000000002</v>
      </c>
      <c r="M1906" t="b">
        <f t="shared" si="71"/>
        <v>1</v>
      </c>
    </row>
    <row r="1907" spans="2:13" x14ac:dyDescent="0.25">
      <c r="B1907" t="s">
        <v>2169</v>
      </c>
      <c r="C1907" s="10" t="s">
        <v>2174</v>
      </c>
      <c r="D1907" t="str">
        <f t="shared" si="72"/>
        <v>StandardSteelPipe5x0.258</v>
      </c>
      <c r="E1907">
        <v>17.5</v>
      </c>
      <c r="F1907">
        <v>0.246</v>
      </c>
      <c r="G1907">
        <v>1.46</v>
      </c>
      <c r="H1907" t="s">
        <v>131</v>
      </c>
      <c r="I1907">
        <v>2</v>
      </c>
      <c r="K1907">
        <v>5</v>
      </c>
      <c r="L1907">
        <v>0.246</v>
      </c>
      <c r="M1907" t="b">
        <f t="shared" si="71"/>
        <v>1</v>
      </c>
    </row>
    <row r="1908" spans="2:13" x14ac:dyDescent="0.25">
      <c r="B1908" t="s">
        <v>2169</v>
      </c>
      <c r="C1908" s="10" t="s">
        <v>2175</v>
      </c>
      <c r="D1908" t="str">
        <f t="shared" si="72"/>
        <v>StandardSteelPipe4x0.237</v>
      </c>
      <c r="E1908">
        <v>14.1</v>
      </c>
      <c r="F1908">
        <v>0.22500000000000001</v>
      </c>
      <c r="G1908">
        <v>1.18</v>
      </c>
      <c r="H1908" t="s">
        <v>131</v>
      </c>
      <c r="I1908">
        <v>2</v>
      </c>
      <c r="K1908">
        <v>4</v>
      </c>
      <c r="L1908">
        <v>0.22500000000000001</v>
      </c>
      <c r="M1908" t="b">
        <f t="shared" si="71"/>
        <v>1</v>
      </c>
    </row>
    <row r="1909" spans="2:13" x14ac:dyDescent="0.25">
      <c r="B1909" t="s">
        <v>2169</v>
      </c>
      <c r="C1909" s="10" t="s">
        <v>2176</v>
      </c>
      <c r="D1909" t="str">
        <f t="shared" si="72"/>
        <v>StandardSteelPipe31/2x0.226</v>
      </c>
      <c r="E1909">
        <v>12.6</v>
      </c>
      <c r="F1909">
        <v>0.21299999999999999</v>
      </c>
      <c r="G1909">
        <v>1.05</v>
      </c>
      <c r="H1909" t="s">
        <v>131</v>
      </c>
      <c r="I1909">
        <v>2</v>
      </c>
      <c r="K1909" s="92">
        <v>3.5</v>
      </c>
      <c r="L1909">
        <v>0.21299999999999999</v>
      </c>
      <c r="M1909" t="b">
        <f t="shared" si="71"/>
        <v>1</v>
      </c>
    </row>
    <row r="1910" spans="2:13" x14ac:dyDescent="0.25">
      <c r="B1910" t="s">
        <v>2169</v>
      </c>
      <c r="C1910" s="10" t="s">
        <v>2177</v>
      </c>
      <c r="D1910" t="str">
        <f t="shared" si="72"/>
        <v>StandardSteelPipe3x0.216</v>
      </c>
      <c r="E1910">
        <v>11</v>
      </c>
      <c r="F1910">
        <v>0.20300000000000001</v>
      </c>
      <c r="G1910">
        <v>0.91600000000000004</v>
      </c>
      <c r="H1910" t="s">
        <v>131</v>
      </c>
      <c r="I1910">
        <v>2</v>
      </c>
      <c r="K1910">
        <v>3</v>
      </c>
      <c r="L1910">
        <v>0.20300000000000001</v>
      </c>
      <c r="M1910" t="b">
        <f t="shared" si="71"/>
        <v>1</v>
      </c>
    </row>
    <row r="1911" spans="2:13" x14ac:dyDescent="0.25">
      <c r="B1911" t="s">
        <v>2169</v>
      </c>
      <c r="C1911" s="10" t="s">
        <v>2178</v>
      </c>
      <c r="D1911" t="str">
        <f t="shared" si="72"/>
        <v>StandardSteelPipe21/2x0.203</v>
      </c>
      <c r="E1911">
        <v>9.0299999999999994</v>
      </c>
      <c r="F1911">
        <v>0.189</v>
      </c>
      <c r="G1911">
        <v>0.753</v>
      </c>
      <c r="H1911" t="s">
        <v>131</v>
      </c>
      <c r="I1911">
        <v>2</v>
      </c>
      <c r="K1911" s="92">
        <v>2.5</v>
      </c>
      <c r="L1911">
        <v>0.189</v>
      </c>
      <c r="M1911" t="b">
        <f t="shared" si="71"/>
        <v>1</v>
      </c>
    </row>
    <row r="1912" spans="2:13" x14ac:dyDescent="0.25">
      <c r="B1912" t="s">
        <v>2169</v>
      </c>
      <c r="C1912" s="10" t="s">
        <v>2179</v>
      </c>
      <c r="D1912" t="str">
        <f t="shared" si="72"/>
        <v>StandardSteelPipe2x0.154</v>
      </c>
      <c r="E1912">
        <v>7.46</v>
      </c>
      <c r="F1912">
        <v>0.14399999999999999</v>
      </c>
      <c r="G1912">
        <v>0.622</v>
      </c>
      <c r="H1912" t="s">
        <v>131</v>
      </c>
      <c r="I1912">
        <v>2</v>
      </c>
      <c r="K1912">
        <v>2</v>
      </c>
      <c r="L1912">
        <v>0.14399999999999999</v>
      </c>
      <c r="M1912" t="b">
        <f t="shared" si="71"/>
        <v>1</v>
      </c>
    </row>
    <row r="1913" spans="2:13" x14ac:dyDescent="0.25">
      <c r="B1913" t="s">
        <v>2169</v>
      </c>
      <c r="C1913" s="10" t="s">
        <v>2180</v>
      </c>
      <c r="D1913" t="str">
        <f t="shared" si="72"/>
        <v>StandardSteelPipe11/2x0.145</v>
      </c>
      <c r="E1913">
        <v>5.97</v>
      </c>
      <c r="F1913">
        <v>0.13400000000000001</v>
      </c>
      <c r="G1913">
        <v>0.497</v>
      </c>
      <c r="H1913" t="s">
        <v>131</v>
      </c>
      <c r="I1913">
        <v>2</v>
      </c>
      <c r="K1913" s="92">
        <v>1.5</v>
      </c>
      <c r="L1913">
        <v>0.13400000000000001</v>
      </c>
      <c r="M1913" t="b">
        <f t="shared" si="71"/>
        <v>1</v>
      </c>
    </row>
    <row r="1914" spans="2:13" x14ac:dyDescent="0.25">
      <c r="B1914" t="s">
        <v>2169</v>
      </c>
      <c r="C1914" s="10" t="s">
        <v>2181</v>
      </c>
      <c r="D1914" t="str">
        <f t="shared" si="72"/>
        <v>StandardSteelPipe11/4x0.14</v>
      </c>
      <c r="E1914">
        <v>5.22</v>
      </c>
      <c r="F1914">
        <v>0.128</v>
      </c>
      <c r="G1914">
        <v>0.435</v>
      </c>
      <c r="H1914" t="s">
        <v>131</v>
      </c>
      <c r="I1914">
        <v>2</v>
      </c>
      <c r="K1914" s="92">
        <v>1.25</v>
      </c>
      <c r="L1914">
        <v>0.128</v>
      </c>
      <c r="M1914" t="b">
        <f t="shared" si="71"/>
        <v>1</v>
      </c>
    </row>
    <row r="1915" spans="2:13" x14ac:dyDescent="0.25">
      <c r="B1915" t="s">
        <v>2169</v>
      </c>
      <c r="C1915" s="10" t="s">
        <v>2182</v>
      </c>
      <c r="D1915" t="str">
        <f t="shared" si="72"/>
        <v>StandardSteelPipe1x0.133</v>
      </c>
      <c r="E1915">
        <v>4.13</v>
      </c>
      <c r="F1915">
        <v>0.12</v>
      </c>
      <c r="G1915">
        <v>0.34399999999999997</v>
      </c>
      <c r="H1915" t="s">
        <v>131</v>
      </c>
      <c r="I1915">
        <v>2</v>
      </c>
      <c r="K1915">
        <v>1</v>
      </c>
      <c r="L1915">
        <v>0.12</v>
      </c>
      <c r="M1915" t="b">
        <f t="shared" si="71"/>
        <v>1</v>
      </c>
    </row>
    <row r="1916" spans="2:13" x14ac:dyDescent="0.25">
      <c r="B1916" t="s">
        <v>2169</v>
      </c>
      <c r="C1916" s="57" t="s">
        <v>2183</v>
      </c>
      <c r="D1916" t="str">
        <f t="shared" si="72"/>
        <v>StandardSteelPipe3/4x0.113</v>
      </c>
      <c r="E1916">
        <v>3.3</v>
      </c>
      <c r="F1916">
        <v>0.10100000000000001</v>
      </c>
      <c r="G1916">
        <v>0.27500000000000002</v>
      </c>
      <c r="H1916" t="s">
        <v>131</v>
      </c>
      <c r="I1916">
        <v>2</v>
      </c>
      <c r="K1916" t="s">
        <v>2184</v>
      </c>
      <c r="L1916">
        <v>0.10100000000000001</v>
      </c>
      <c r="M1916" t="b">
        <f t="shared" si="71"/>
        <v>1</v>
      </c>
    </row>
    <row r="1917" spans="2:13" x14ac:dyDescent="0.25">
      <c r="B1917" t="s">
        <v>2169</v>
      </c>
      <c r="C1917" s="57" t="s">
        <v>2185</v>
      </c>
      <c r="D1917" t="str">
        <f t="shared" si="72"/>
        <v>StandardSteelPipe1/2x0.109</v>
      </c>
      <c r="E1917">
        <v>2.64</v>
      </c>
      <c r="F1917">
        <v>9.4899999999999998E-2</v>
      </c>
      <c r="G1917">
        <v>0.22</v>
      </c>
      <c r="H1917" t="s">
        <v>131</v>
      </c>
      <c r="I1917">
        <v>2</v>
      </c>
      <c r="K1917" t="s">
        <v>2186</v>
      </c>
      <c r="L1917">
        <v>9.4899999999999998E-2</v>
      </c>
      <c r="M1917" t="b">
        <f t="shared" si="71"/>
        <v>1</v>
      </c>
    </row>
    <row r="1919" spans="2:13" x14ac:dyDescent="0.25">
      <c r="B1919" t="s">
        <v>2187</v>
      </c>
      <c r="C1919" s="10" t="s">
        <v>2188</v>
      </c>
      <c r="D1919" t="str">
        <f t="shared" si="72"/>
        <v>ExtraStrongPipe12x0.5</v>
      </c>
      <c r="E1919">
        <v>40.1</v>
      </c>
      <c r="F1919">
        <v>0.48</v>
      </c>
      <c r="G1919">
        <v>3.34</v>
      </c>
      <c r="H1919" t="s">
        <v>131</v>
      </c>
      <c r="I1919">
        <v>2</v>
      </c>
      <c r="K1919">
        <v>12</v>
      </c>
      <c r="L1919">
        <v>0.48</v>
      </c>
      <c r="M1919" t="b">
        <f t="shared" si="71"/>
        <v>1</v>
      </c>
    </row>
    <row r="1920" spans="2:13" x14ac:dyDescent="0.25">
      <c r="B1920" t="s">
        <v>2187</v>
      </c>
      <c r="C1920" s="10" t="s">
        <v>2189</v>
      </c>
      <c r="D1920" t="str">
        <f t="shared" si="72"/>
        <v>ExtraStrongPipe10x0.5</v>
      </c>
      <c r="E1920">
        <v>33.799999999999997</v>
      </c>
      <c r="F1920">
        <v>0.47699999999999998</v>
      </c>
      <c r="G1920">
        <v>2.81</v>
      </c>
      <c r="H1920" t="s">
        <v>131</v>
      </c>
      <c r="I1920">
        <v>2</v>
      </c>
      <c r="K1920">
        <v>10</v>
      </c>
      <c r="L1920">
        <v>0.47699999999999998</v>
      </c>
      <c r="M1920" t="b">
        <f t="shared" si="71"/>
        <v>1</v>
      </c>
    </row>
    <row r="1921" spans="2:13" x14ac:dyDescent="0.25">
      <c r="B1921" t="s">
        <v>2187</v>
      </c>
      <c r="C1921" s="10" t="s">
        <v>2190</v>
      </c>
      <c r="D1921" t="str">
        <f t="shared" si="72"/>
        <v>ExtraStrongPipe8x0.5</v>
      </c>
      <c r="E1921">
        <v>27.1</v>
      </c>
      <c r="F1921">
        <v>0.47099999999999997</v>
      </c>
      <c r="G1921">
        <v>2.2599999999999998</v>
      </c>
      <c r="H1921" t="s">
        <v>131</v>
      </c>
      <c r="I1921">
        <v>2</v>
      </c>
      <c r="K1921">
        <v>8</v>
      </c>
      <c r="L1921">
        <v>0.47099999999999997</v>
      </c>
      <c r="M1921" t="b">
        <f t="shared" si="71"/>
        <v>1</v>
      </c>
    </row>
    <row r="1922" spans="2:13" x14ac:dyDescent="0.25">
      <c r="B1922" t="s">
        <v>2187</v>
      </c>
      <c r="C1922" s="10" t="s">
        <v>2191</v>
      </c>
      <c r="D1922" t="str">
        <f t="shared" si="72"/>
        <v>ExtraStrongPipe6x0.432</v>
      </c>
      <c r="E1922">
        <v>20.8</v>
      </c>
      <c r="F1922">
        <v>0.40400000000000003</v>
      </c>
      <c r="G1922">
        <v>1.73</v>
      </c>
      <c r="H1922" t="s">
        <v>131</v>
      </c>
      <c r="I1922">
        <v>2</v>
      </c>
      <c r="K1922">
        <v>6</v>
      </c>
      <c r="L1922">
        <v>0.40400000000000003</v>
      </c>
      <c r="M1922" t="b">
        <f t="shared" si="71"/>
        <v>1</v>
      </c>
    </row>
    <row r="1923" spans="2:13" x14ac:dyDescent="0.25">
      <c r="B1923" t="s">
        <v>2187</v>
      </c>
      <c r="C1923" s="10" t="s">
        <v>2192</v>
      </c>
      <c r="D1923" t="str">
        <f t="shared" si="72"/>
        <v>ExtraStrongPipe5x0.375</v>
      </c>
      <c r="E1923">
        <v>17.5</v>
      </c>
      <c r="F1923">
        <v>0.35</v>
      </c>
      <c r="G1923">
        <v>1.46</v>
      </c>
      <c r="H1923" t="s">
        <v>131</v>
      </c>
      <c r="I1923">
        <v>2</v>
      </c>
      <c r="K1923">
        <v>5</v>
      </c>
      <c r="L1923">
        <v>0.35</v>
      </c>
      <c r="M1923" t="b">
        <f t="shared" si="71"/>
        <v>1</v>
      </c>
    </row>
    <row r="1924" spans="2:13" x14ac:dyDescent="0.25">
      <c r="B1924" t="s">
        <v>2187</v>
      </c>
      <c r="C1924" s="10" t="s">
        <v>2193</v>
      </c>
      <c r="D1924" t="str">
        <f t="shared" si="72"/>
        <v>ExtraStrongPipe4x0.337</v>
      </c>
      <c r="E1924">
        <v>14.1</v>
      </c>
      <c r="F1924">
        <v>0.312</v>
      </c>
      <c r="G1924">
        <v>1.18</v>
      </c>
      <c r="H1924" t="s">
        <v>131</v>
      </c>
      <c r="I1924">
        <v>2</v>
      </c>
      <c r="K1924">
        <v>4</v>
      </c>
      <c r="L1924">
        <v>0.312</v>
      </c>
      <c r="M1924" t="b">
        <f t="shared" si="71"/>
        <v>1</v>
      </c>
    </row>
    <row r="1925" spans="2:13" x14ac:dyDescent="0.25">
      <c r="B1925" t="s">
        <v>2187</v>
      </c>
      <c r="C1925" s="10" t="s">
        <v>2194</v>
      </c>
      <c r="D1925" t="str">
        <f t="shared" si="72"/>
        <v>ExtraStrongPipe31/2x0.318</v>
      </c>
      <c r="E1925">
        <v>12.6</v>
      </c>
      <c r="F1925">
        <v>0.29299999999999998</v>
      </c>
      <c r="G1925">
        <v>1.05</v>
      </c>
      <c r="H1925" t="s">
        <v>131</v>
      </c>
      <c r="I1925">
        <v>2</v>
      </c>
      <c r="K1925" s="92">
        <v>3.5</v>
      </c>
      <c r="L1925">
        <v>0.29299999999999998</v>
      </c>
      <c r="M1925" t="b">
        <f t="shared" si="71"/>
        <v>1</v>
      </c>
    </row>
    <row r="1926" spans="2:13" x14ac:dyDescent="0.25">
      <c r="B1926" t="s">
        <v>2187</v>
      </c>
      <c r="C1926" s="10" t="s">
        <v>2195</v>
      </c>
      <c r="D1926" t="str">
        <f t="shared" si="72"/>
        <v>ExtraStrongPipe3x0.3</v>
      </c>
      <c r="E1926">
        <v>11</v>
      </c>
      <c r="F1926">
        <v>0.27400000000000002</v>
      </c>
      <c r="G1926">
        <v>0.91600000000000004</v>
      </c>
      <c r="H1926" t="s">
        <v>131</v>
      </c>
      <c r="I1926">
        <v>2</v>
      </c>
      <c r="K1926">
        <v>3</v>
      </c>
      <c r="L1926">
        <v>0.27400000000000002</v>
      </c>
      <c r="M1926" t="b">
        <f t="shared" si="71"/>
        <v>1</v>
      </c>
    </row>
    <row r="1927" spans="2:13" x14ac:dyDescent="0.25">
      <c r="B1927" t="s">
        <v>2187</v>
      </c>
      <c r="C1927" s="10" t="s">
        <v>2196</v>
      </c>
      <c r="D1927" t="str">
        <f t="shared" si="72"/>
        <v>ExtraStrongPipe21/2x0.276</v>
      </c>
      <c r="E1927">
        <v>9.0299999999999994</v>
      </c>
      <c r="F1927">
        <v>0.25</v>
      </c>
      <c r="G1927">
        <v>0.753</v>
      </c>
      <c r="H1927" t="s">
        <v>131</v>
      </c>
      <c r="I1927">
        <v>2</v>
      </c>
      <c r="K1927" s="92">
        <v>2.5</v>
      </c>
      <c r="L1927">
        <v>0.25</v>
      </c>
      <c r="M1927" t="b">
        <f t="shared" si="71"/>
        <v>1</v>
      </c>
    </row>
    <row r="1928" spans="2:13" x14ac:dyDescent="0.25">
      <c r="B1928" t="s">
        <v>2187</v>
      </c>
      <c r="C1928" s="10" t="s">
        <v>2197</v>
      </c>
      <c r="D1928" t="str">
        <f t="shared" si="72"/>
        <v>ExtraStrongPipe2x0.218</v>
      </c>
      <c r="E1928">
        <v>7.46</v>
      </c>
      <c r="F1928">
        <v>0.19800000000000001</v>
      </c>
      <c r="G1928">
        <v>0.622</v>
      </c>
      <c r="H1928" t="s">
        <v>131</v>
      </c>
      <c r="I1928">
        <v>2</v>
      </c>
      <c r="K1928">
        <v>2</v>
      </c>
      <c r="L1928">
        <v>0.19800000000000001</v>
      </c>
      <c r="M1928" t="b">
        <f t="shared" si="71"/>
        <v>1</v>
      </c>
    </row>
    <row r="1929" spans="2:13" x14ac:dyDescent="0.25">
      <c r="B1929" t="s">
        <v>2187</v>
      </c>
      <c r="C1929" s="10" t="s">
        <v>2198</v>
      </c>
      <c r="D1929" t="str">
        <f t="shared" si="72"/>
        <v>ExtraStrongPipe11/2x0.2</v>
      </c>
      <c r="E1929">
        <v>5.97</v>
      </c>
      <c r="F1929">
        <v>0.17899999999999999</v>
      </c>
      <c r="G1929">
        <v>0.497</v>
      </c>
      <c r="H1929" t="s">
        <v>131</v>
      </c>
      <c r="I1929">
        <v>2</v>
      </c>
      <c r="K1929" s="92">
        <v>1.5</v>
      </c>
      <c r="L1929">
        <v>0.17899999999999999</v>
      </c>
      <c r="M1929" t="b">
        <f t="shared" si="71"/>
        <v>1</v>
      </c>
    </row>
    <row r="1930" spans="2:13" x14ac:dyDescent="0.25">
      <c r="B1930" t="s">
        <v>2187</v>
      </c>
      <c r="C1930" s="10" t="s">
        <v>2199</v>
      </c>
      <c r="D1930" t="str">
        <f t="shared" si="72"/>
        <v>ExtraStrongPipe11/4x0.191</v>
      </c>
      <c r="E1930">
        <v>5.22</v>
      </c>
      <c r="F1930">
        <v>0.16900000000000001</v>
      </c>
      <c r="G1930">
        <v>0.435</v>
      </c>
      <c r="H1930" t="s">
        <v>131</v>
      </c>
      <c r="I1930">
        <v>2</v>
      </c>
      <c r="K1930" s="92">
        <v>1.25</v>
      </c>
      <c r="L1930">
        <v>0.16900000000000001</v>
      </c>
      <c r="M1930" t="b">
        <f t="shared" ref="M1930:M1942" si="73">EXACT(F1930,L1930)</f>
        <v>1</v>
      </c>
    </row>
    <row r="1931" spans="2:13" x14ac:dyDescent="0.25">
      <c r="B1931" t="s">
        <v>2187</v>
      </c>
      <c r="C1931" s="10" t="s">
        <v>2200</v>
      </c>
      <c r="D1931" t="str">
        <f t="shared" si="72"/>
        <v>ExtraStrongPipe1x0.179</v>
      </c>
      <c r="E1931">
        <v>4.13</v>
      </c>
      <c r="F1931">
        <v>0.155</v>
      </c>
      <c r="G1931">
        <v>0.34399999999999997</v>
      </c>
      <c r="H1931" t="s">
        <v>131</v>
      </c>
      <c r="I1931">
        <v>2</v>
      </c>
      <c r="K1931">
        <v>1</v>
      </c>
      <c r="L1931">
        <v>0.155</v>
      </c>
      <c r="M1931" t="b">
        <f t="shared" si="73"/>
        <v>1</v>
      </c>
    </row>
    <row r="1932" spans="2:13" x14ac:dyDescent="0.25">
      <c r="B1932" t="s">
        <v>2187</v>
      </c>
      <c r="C1932" s="10" t="s">
        <v>2201</v>
      </c>
      <c r="D1932" t="str">
        <f t="shared" si="72"/>
        <v>ExtraStrongPipe3/4x0.154</v>
      </c>
      <c r="E1932">
        <v>3.3</v>
      </c>
      <c r="F1932">
        <v>0.13100000000000001</v>
      </c>
      <c r="G1932">
        <v>0.27500000000000002</v>
      </c>
      <c r="H1932" t="s">
        <v>131</v>
      </c>
      <c r="I1932">
        <v>2</v>
      </c>
      <c r="K1932" t="s">
        <v>2184</v>
      </c>
      <c r="L1932">
        <v>0.13100000000000001</v>
      </c>
      <c r="M1932" t="b">
        <f t="shared" si="73"/>
        <v>1</v>
      </c>
    </row>
    <row r="1933" spans="2:13" x14ac:dyDescent="0.25">
      <c r="B1933" t="s">
        <v>2187</v>
      </c>
      <c r="C1933" s="1" t="s">
        <v>2202</v>
      </c>
      <c r="D1933" t="str">
        <f t="shared" si="72"/>
        <v>ExtraStrongPipe1/2x0.147</v>
      </c>
      <c r="E1933">
        <v>2.64</v>
      </c>
      <c r="F1933">
        <v>0.121</v>
      </c>
      <c r="G1933">
        <v>0.22</v>
      </c>
      <c r="H1933" t="s">
        <v>131</v>
      </c>
      <c r="I1933">
        <v>2</v>
      </c>
      <c r="K1933" t="s">
        <v>2186</v>
      </c>
      <c r="L1933">
        <v>0.121</v>
      </c>
      <c r="M1933" t="b">
        <f t="shared" si="73"/>
        <v>1</v>
      </c>
    </row>
    <row r="1935" spans="2:13" x14ac:dyDescent="0.25">
      <c r="B1935" t="s">
        <v>2203</v>
      </c>
      <c r="C1935" s="10" t="s">
        <v>2204</v>
      </c>
      <c r="D1935" t="str">
        <f t="shared" si="72"/>
        <v>DoubleExtraStrongPipe8x0.875</v>
      </c>
      <c r="E1935">
        <v>27.1</v>
      </c>
      <c r="F1935">
        <v>0.78600000000000003</v>
      </c>
      <c r="G1935">
        <v>2.2599999999999998</v>
      </c>
      <c r="H1935" t="s">
        <v>131</v>
      </c>
      <c r="I1935">
        <v>2</v>
      </c>
      <c r="K1935">
        <v>8</v>
      </c>
      <c r="L1935">
        <v>0.78600000000000003</v>
      </c>
      <c r="M1935" t="b">
        <f t="shared" si="73"/>
        <v>1</v>
      </c>
    </row>
    <row r="1936" spans="2:13" x14ac:dyDescent="0.25">
      <c r="B1936" t="s">
        <v>2203</v>
      </c>
      <c r="C1936" s="10" t="s">
        <v>2205</v>
      </c>
      <c r="D1936" t="str">
        <f t="shared" si="72"/>
        <v>DoubleExtraStrongPipe6x0.864</v>
      </c>
      <c r="E1936">
        <v>20.8</v>
      </c>
      <c r="F1936">
        <v>0.751</v>
      </c>
      <c r="G1936">
        <v>1.73</v>
      </c>
      <c r="H1936" t="s">
        <v>131</v>
      </c>
      <c r="I1936">
        <v>2</v>
      </c>
      <c r="K1936">
        <v>6</v>
      </c>
      <c r="L1936">
        <v>0.751</v>
      </c>
      <c r="M1936" t="b">
        <f t="shared" si="73"/>
        <v>1</v>
      </c>
    </row>
    <row r="1937" spans="2:13" x14ac:dyDescent="0.25">
      <c r="B1937" t="s">
        <v>2203</v>
      </c>
      <c r="C1937" s="10" t="s">
        <v>2206</v>
      </c>
      <c r="D1937" t="str">
        <f t="shared" si="72"/>
        <v>DoubleExtraStrongPipe5x0.75</v>
      </c>
      <c r="E1937">
        <v>17.5</v>
      </c>
      <c r="F1937">
        <v>0.64900000000000002</v>
      </c>
      <c r="G1937">
        <v>1.46</v>
      </c>
      <c r="H1937" t="s">
        <v>131</v>
      </c>
      <c r="I1937">
        <v>2</v>
      </c>
      <c r="K1937">
        <v>5</v>
      </c>
      <c r="L1937">
        <v>0.64900000000000002</v>
      </c>
      <c r="M1937" t="b">
        <f t="shared" si="73"/>
        <v>1</v>
      </c>
    </row>
    <row r="1938" spans="2:13" x14ac:dyDescent="0.25">
      <c r="B1938" t="s">
        <v>2203</v>
      </c>
      <c r="C1938" s="10" t="s">
        <v>2207</v>
      </c>
      <c r="D1938" t="str">
        <f t="shared" si="72"/>
        <v>DoubleExtraStrongPipe4x0.674</v>
      </c>
      <c r="E1938">
        <v>14.1</v>
      </c>
      <c r="F1938">
        <v>0.57299999999999995</v>
      </c>
      <c r="G1938">
        <v>1.18</v>
      </c>
      <c r="H1938" t="s">
        <v>131</v>
      </c>
      <c r="I1938">
        <v>2</v>
      </c>
      <c r="K1938">
        <v>4</v>
      </c>
      <c r="L1938">
        <v>0.57299999999999995</v>
      </c>
      <c r="M1938" t="b">
        <f t="shared" si="73"/>
        <v>1</v>
      </c>
    </row>
    <row r="1939" spans="2:13" x14ac:dyDescent="0.25">
      <c r="B1939" t="s">
        <v>2203</v>
      </c>
      <c r="C1939" s="10" t="s">
        <v>2208</v>
      </c>
      <c r="D1939" t="str">
        <f t="shared" si="72"/>
        <v>DoubleExtraStrongPipe31/2x0.638</v>
      </c>
      <c r="E1939">
        <v>5.6520000000000001</v>
      </c>
      <c r="F1939">
        <v>0.5</v>
      </c>
      <c r="G1939">
        <v>11</v>
      </c>
      <c r="H1939" t="s">
        <v>131</v>
      </c>
      <c r="I1939">
        <v>2</v>
      </c>
    </row>
    <row r="1940" spans="2:13" x14ac:dyDescent="0.25">
      <c r="B1940" t="s">
        <v>2203</v>
      </c>
      <c r="C1940" s="10" t="s">
        <v>2209</v>
      </c>
      <c r="D1940" t="str">
        <f t="shared" si="72"/>
        <v>DoubleExtraStrongPipe3x0.6</v>
      </c>
      <c r="E1940">
        <v>11</v>
      </c>
      <c r="F1940">
        <v>0.497</v>
      </c>
      <c r="G1940">
        <v>0.91600000000000004</v>
      </c>
      <c r="H1940" t="s">
        <v>131</v>
      </c>
      <c r="I1940">
        <v>2</v>
      </c>
      <c r="K1940">
        <v>3</v>
      </c>
      <c r="L1940">
        <v>0.497</v>
      </c>
      <c r="M1940" t="b">
        <f t="shared" si="73"/>
        <v>1</v>
      </c>
    </row>
    <row r="1941" spans="2:13" x14ac:dyDescent="0.25">
      <c r="B1941" t="s">
        <v>2203</v>
      </c>
      <c r="C1941" s="10" t="s">
        <v>2210</v>
      </c>
      <c r="D1941" t="str">
        <f t="shared" si="72"/>
        <v>DoubleExtraStrongPipe21/2x0.552</v>
      </c>
      <c r="E1941">
        <v>9.0299999999999994</v>
      </c>
      <c r="F1941">
        <v>0.44600000000000001</v>
      </c>
      <c r="G1941">
        <v>0.753</v>
      </c>
      <c r="H1941" t="s">
        <v>131</v>
      </c>
      <c r="I1941">
        <v>2</v>
      </c>
      <c r="K1941" s="92">
        <v>2.5</v>
      </c>
      <c r="L1941">
        <v>0.44600000000000001</v>
      </c>
      <c r="M1941" t="b">
        <f t="shared" si="73"/>
        <v>1</v>
      </c>
    </row>
    <row r="1942" spans="2:13" x14ac:dyDescent="0.25">
      <c r="B1942" t="s">
        <v>2203</v>
      </c>
      <c r="C1942" s="10" t="s">
        <v>2211</v>
      </c>
      <c r="D1942" t="str">
        <f t="shared" si="72"/>
        <v>DoubleExtraStrongPipe2x0.436</v>
      </c>
      <c r="E1942">
        <v>7.46</v>
      </c>
      <c r="F1942">
        <v>0.35599999999999998</v>
      </c>
      <c r="G1942">
        <v>0.622</v>
      </c>
      <c r="H1942" t="s">
        <v>131</v>
      </c>
      <c r="I1942">
        <v>2</v>
      </c>
      <c r="K1942">
        <v>2</v>
      </c>
      <c r="L1942">
        <v>0.35599999999999998</v>
      </c>
      <c r="M1942" t="b">
        <f t="shared" si="73"/>
        <v>1</v>
      </c>
    </row>
  </sheetData>
  <sheetProtection algorithmName="SHA-512" hashValue="3txeAaAvxWi/7jdPbYJNYPv/chDb+LIjzmIOSqvFzulA6Z7NWXOy8+1OzCrs0PynW5PNWZOeBffGEVQulkyeMw==" saltValue="XDCHJIlXXzRyOLP+g0haoA==" spinCount="100000" sheet="1" objects="1" scenarios="1"/>
  <pageMargins left="0.7" right="0.7" top="0.75" bottom="0.75" header="0.3" footer="0.3"/>
  <pageSetup orientation="portrait" r:id="rId1"/>
  <customProperties>
    <customPr name="_pios_id" r:id="rId2"/>
  </customPropertie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3"/>
  <dimension ref="B2:W275"/>
  <sheetViews>
    <sheetView zoomScale="90" zoomScaleNormal="90" workbookViewId="0">
      <selection activeCell="U17" sqref="U17"/>
    </sheetView>
  </sheetViews>
  <sheetFormatPr baseColWidth="10" defaultColWidth="11.453125" defaultRowHeight="12.5" x14ac:dyDescent="0.25"/>
  <cols>
    <col min="2" max="2" width="44.54296875" customWidth="1"/>
    <col min="3" max="11" width="15.54296875" style="1" customWidth="1"/>
    <col min="12" max="12" width="19.36328125" style="1" customWidth="1"/>
    <col min="13" max="17" width="15.54296875" customWidth="1"/>
  </cols>
  <sheetData>
    <row r="2" spans="2:23" s="4" customFormat="1" ht="52" customHeight="1" x14ac:dyDescent="0.3">
      <c r="B2" s="4" t="s">
        <v>2212</v>
      </c>
      <c r="C2" s="29" t="s">
        <v>185</v>
      </c>
      <c r="D2" s="30" t="s">
        <v>2213</v>
      </c>
      <c r="E2" s="30" t="s">
        <v>673</v>
      </c>
      <c r="F2" s="30" t="s">
        <v>70</v>
      </c>
      <c r="G2" s="30" t="s">
        <v>1230</v>
      </c>
      <c r="H2" s="30" t="s">
        <v>1450</v>
      </c>
      <c r="I2" s="29" t="s">
        <v>1390</v>
      </c>
      <c r="J2" s="29" t="s">
        <v>73</v>
      </c>
      <c r="K2" s="29" t="s">
        <v>67</v>
      </c>
      <c r="L2" s="29" t="s">
        <v>1973</v>
      </c>
      <c r="M2" s="29" t="s">
        <v>2169</v>
      </c>
      <c r="N2" s="29" t="s">
        <v>2187</v>
      </c>
      <c r="O2" s="29" t="s">
        <v>2203</v>
      </c>
      <c r="P2" s="29" t="s">
        <v>132</v>
      </c>
      <c r="Q2" s="29" t="s">
        <v>133</v>
      </c>
      <c r="R2" s="29" t="s">
        <v>60</v>
      </c>
      <c r="S2" s="29" t="s">
        <v>2214</v>
      </c>
      <c r="U2" s="4" t="s">
        <v>2215</v>
      </c>
      <c r="V2" s="4" t="s">
        <v>2216</v>
      </c>
      <c r="W2" s="4" t="s">
        <v>2217</v>
      </c>
    </row>
    <row r="3" spans="2:23" s="4" customFormat="1" ht="12.75" customHeight="1" x14ac:dyDescent="0.3">
      <c r="C3" s="6"/>
      <c r="D3" s="7"/>
      <c r="E3" s="7"/>
      <c r="F3" s="7"/>
      <c r="G3" s="7"/>
      <c r="H3" s="7"/>
      <c r="I3" s="6"/>
      <c r="J3" s="6"/>
      <c r="K3" s="6"/>
      <c r="L3" s="6"/>
      <c r="M3" s="3"/>
      <c r="N3" s="3"/>
      <c r="O3" s="3"/>
      <c r="P3" s="3"/>
      <c r="Q3" s="3"/>
      <c r="V3" s="56" t="s">
        <v>28</v>
      </c>
      <c r="W3" s="56" t="s">
        <v>36</v>
      </c>
    </row>
    <row r="4" spans="2:23" ht="12.75" customHeight="1" x14ac:dyDescent="0.25">
      <c r="B4" s="11" t="s">
        <v>2218</v>
      </c>
      <c r="C4" s="1" t="s">
        <v>2219</v>
      </c>
      <c r="D4" s="1" t="s">
        <v>2220</v>
      </c>
      <c r="E4" s="1" t="s">
        <v>2221</v>
      </c>
      <c r="F4" s="8" t="s">
        <v>2222</v>
      </c>
      <c r="G4" s="1" t="s">
        <v>1231</v>
      </c>
      <c r="H4" t="s">
        <v>1451</v>
      </c>
      <c r="I4" s="31" t="s">
        <v>1391</v>
      </c>
      <c r="J4" s="31" t="s">
        <v>1539</v>
      </c>
      <c r="K4" s="1" t="s">
        <v>1866</v>
      </c>
      <c r="L4" s="1" t="s">
        <v>1974</v>
      </c>
      <c r="M4" s="10" t="s">
        <v>2170</v>
      </c>
      <c r="N4" s="10" t="s">
        <v>2188</v>
      </c>
      <c r="O4" s="10" t="s">
        <v>2204</v>
      </c>
      <c r="P4" s="1" t="s">
        <v>2219</v>
      </c>
      <c r="Q4" s="1" t="s">
        <v>2219</v>
      </c>
      <c r="R4" s="1" t="s">
        <v>69</v>
      </c>
      <c r="S4">
        <v>10</v>
      </c>
      <c r="U4" s="38" t="s">
        <v>106</v>
      </c>
      <c r="V4" t="s">
        <v>76</v>
      </c>
      <c r="W4" t="s">
        <v>2223</v>
      </c>
    </row>
    <row r="5" spans="2:23" x14ac:dyDescent="0.25">
      <c r="B5" s="11" t="s">
        <v>732</v>
      </c>
      <c r="C5" s="1" t="s">
        <v>2224</v>
      </c>
      <c r="D5" s="1" t="s">
        <v>2225</v>
      </c>
      <c r="E5" s="1" t="s">
        <v>2226</v>
      </c>
      <c r="F5" s="8" t="s">
        <v>2227</v>
      </c>
      <c r="G5" s="1" t="s">
        <v>1233</v>
      </c>
      <c r="H5" t="s">
        <v>1453</v>
      </c>
      <c r="I5" s="31" t="s">
        <v>1393</v>
      </c>
      <c r="J5" s="31" t="s">
        <v>1540</v>
      </c>
      <c r="K5" s="1" t="s">
        <v>1868</v>
      </c>
      <c r="L5" s="1" t="s">
        <v>1976</v>
      </c>
      <c r="M5" s="10" t="s">
        <v>2171</v>
      </c>
      <c r="N5" s="10" t="s">
        <v>2189</v>
      </c>
      <c r="O5" s="10" t="s">
        <v>2205</v>
      </c>
      <c r="P5" s="1" t="s">
        <v>2224</v>
      </c>
      <c r="Q5" s="1" t="s">
        <v>2224</v>
      </c>
      <c r="R5" s="1" t="s">
        <v>119</v>
      </c>
      <c r="S5">
        <v>15</v>
      </c>
      <c r="U5" s="38" t="s">
        <v>2228</v>
      </c>
    </row>
    <row r="6" spans="2:23" x14ac:dyDescent="0.25">
      <c r="B6" s="11" t="s">
        <v>673</v>
      </c>
      <c r="C6" s="1" t="s">
        <v>2229</v>
      </c>
      <c r="D6" s="1" t="s">
        <v>2230</v>
      </c>
      <c r="E6" s="1" t="s">
        <v>2231</v>
      </c>
      <c r="F6" s="8" t="s">
        <v>2232</v>
      </c>
      <c r="G6" s="1" t="s">
        <v>1235</v>
      </c>
      <c r="H6" s="32" t="s">
        <v>1454</v>
      </c>
      <c r="I6" s="31" t="s">
        <v>1394</v>
      </c>
      <c r="J6" s="31" t="s">
        <v>1541</v>
      </c>
      <c r="K6" s="1" t="s">
        <v>1869</v>
      </c>
      <c r="L6" s="1" t="s">
        <v>1978</v>
      </c>
      <c r="M6" s="10" t="s">
        <v>2172</v>
      </c>
      <c r="N6" s="10" t="s">
        <v>2190</v>
      </c>
      <c r="O6" s="10" t="s">
        <v>2206</v>
      </c>
      <c r="P6" s="1" t="s">
        <v>2229</v>
      </c>
      <c r="Q6" s="1" t="s">
        <v>2229</v>
      </c>
      <c r="R6" s="1" t="s">
        <v>72</v>
      </c>
      <c r="S6">
        <v>20</v>
      </c>
      <c r="U6" s="38" t="s">
        <v>2233</v>
      </c>
    </row>
    <row r="7" spans="2:23" x14ac:dyDescent="0.25">
      <c r="B7" s="11" t="s">
        <v>70</v>
      </c>
      <c r="C7" s="1" t="s">
        <v>2234</v>
      </c>
      <c r="D7" s="1" t="s">
        <v>2235</v>
      </c>
      <c r="E7" s="1" t="s">
        <v>2236</v>
      </c>
      <c r="F7" s="8" t="s">
        <v>2237</v>
      </c>
      <c r="G7" s="1" t="s">
        <v>1237</v>
      </c>
      <c r="H7" s="32" t="s">
        <v>1455</v>
      </c>
      <c r="I7" s="31" t="s">
        <v>1395</v>
      </c>
      <c r="J7" s="31" t="s">
        <v>1542</v>
      </c>
      <c r="K7" s="1" t="s">
        <v>1870</v>
      </c>
      <c r="L7" s="1" t="s">
        <v>1980</v>
      </c>
      <c r="M7" s="10" t="s">
        <v>2173</v>
      </c>
      <c r="N7" s="10" t="s">
        <v>2191</v>
      </c>
      <c r="O7" s="10" t="s">
        <v>2207</v>
      </c>
      <c r="P7" s="1" t="s">
        <v>2234</v>
      </c>
      <c r="Q7" s="1" t="s">
        <v>2234</v>
      </c>
      <c r="R7" s="1" t="s">
        <v>120</v>
      </c>
      <c r="S7">
        <v>25</v>
      </c>
      <c r="U7" s="38" t="s">
        <v>2238</v>
      </c>
    </row>
    <row r="8" spans="2:23" x14ac:dyDescent="0.25">
      <c r="B8" s="11" t="s">
        <v>1230</v>
      </c>
      <c r="C8" s="1" t="s">
        <v>2239</v>
      </c>
      <c r="D8" s="1" t="s">
        <v>2240</v>
      </c>
      <c r="E8" s="1" t="s">
        <v>2241</v>
      </c>
      <c r="F8" s="8" t="s">
        <v>2242</v>
      </c>
      <c r="G8" s="1" t="s">
        <v>1239</v>
      </c>
      <c r="H8" s="32" t="s">
        <v>1456</v>
      </c>
      <c r="I8" s="31" t="s">
        <v>1396</v>
      </c>
      <c r="J8" s="31" t="s">
        <v>1543</v>
      </c>
      <c r="K8" s="1" t="s">
        <v>1871</v>
      </c>
      <c r="L8" s="1" t="s">
        <v>1981</v>
      </c>
      <c r="M8" s="10" t="s">
        <v>2174</v>
      </c>
      <c r="N8" s="10" t="s">
        <v>2192</v>
      </c>
      <c r="O8" s="57" t="s">
        <v>2208</v>
      </c>
      <c r="P8" s="1" t="s">
        <v>2239</v>
      </c>
      <c r="Q8" s="1" t="s">
        <v>2239</v>
      </c>
      <c r="R8" s="1" t="s">
        <v>75</v>
      </c>
      <c r="S8">
        <v>30</v>
      </c>
    </row>
    <row r="9" spans="2:23" x14ac:dyDescent="0.25">
      <c r="B9" s="11" t="s">
        <v>1450</v>
      </c>
      <c r="C9" s="1" t="s">
        <v>2243</v>
      </c>
      <c r="D9" s="1" t="s">
        <v>2244</v>
      </c>
      <c r="E9" s="1" t="s">
        <v>2245</v>
      </c>
      <c r="F9" s="8" t="s">
        <v>2246</v>
      </c>
      <c r="G9" s="1" t="s">
        <v>1241</v>
      </c>
      <c r="H9" s="32" t="s">
        <v>1457</v>
      </c>
      <c r="I9" s="31" t="s">
        <v>1397</v>
      </c>
      <c r="J9" s="31" t="s">
        <v>1544</v>
      </c>
      <c r="K9" s="1" t="s">
        <v>1873</v>
      </c>
      <c r="L9" s="1" t="s">
        <v>1983</v>
      </c>
      <c r="M9" s="10" t="s">
        <v>2175</v>
      </c>
      <c r="N9" s="10" t="s">
        <v>2193</v>
      </c>
      <c r="O9" s="10" t="s">
        <v>2209</v>
      </c>
      <c r="P9" s="1" t="s">
        <v>2243</v>
      </c>
      <c r="Q9" s="1" t="s">
        <v>2243</v>
      </c>
      <c r="R9" s="1" t="s">
        <v>121</v>
      </c>
      <c r="S9">
        <v>40</v>
      </c>
    </row>
    <row r="10" spans="2:23" x14ac:dyDescent="0.25">
      <c r="B10" s="11" t="s">
        <v>1390</v>
      </c>
      <c r="C10" s="1" t="s">
        <v>2247</v>
      </c>
      <c r="D10" s="1" t="s">
        <v>2248</v>
      </c>
      <c r="E10" s="1" t="s">
        <v>2249</v>
      </c>
      <c r="F10" s="8" t="s">
        <v>2250</v>
      </c>
      <c r="G10" s="1" t="s">
        <v>1243</v>
      </c>
      <c r="H10" s="32" t="s">
        <v>1458</v>
      </c>
      <c r="I10" s="31" t="s">
        <v>1398</v>
      </c>
      <c r="J10" s="31" t="s">
        <v>1545</v>
      </c>
      <c r="K10" s="1" t="s">
        <v>1874</v>
      </c>
      <c r="L10" s="1" t="s">
        <v>1985</v>
      </c>
      <c r="M10" s="10" t="s">
        <v>2176</v>
      </c>
      <c r="N10" s="10" t="s">
        <v>2194</v>
      </c>
      <c r="O10" s="10" t="s">
        <v>2210</v>
      </c>
      <c r="P10" s="1" t="s">
        <v>2247</v>
      </c>
      <c r="Q10" s="1" t="s">
        <v>2247</v>
      </c>
      <c r="R10" s="1" t="s">
        <v>122</v>
      </c>
    </row>
    <row r="11" spans="2:23" x14ac:dyDescent="0.25">
      <c r="B11" s="11" t="s">
        <v>73</v>
      </c>
      <c r="C11" s="1" t="s">
        <v>2251</v>
      </c>
      <c r="D11" s="1" t="s">
        <v>2252</v>
      </c>
      <c r="E11" s="1" t="s">
        <v>2253</v>
      </c>
      <c r="F11" s="8" t="s">
        <v>2254</v>
      </c>
      <c r="G11" s="1" t="s">
        <v>1245</v>
      </c>
      <c r="H11" t="s">
        <v>1459</v>
      </c>
      <c r="I11" s="31" t="s">
        <v>1399</v>
      </c>
      <c r="J11" s="31" t="s">
        <v>1546</v>
      </c>
      <c r="K11" s="1" t="s">
        <v>1875</v>
      </c>
      <c r="L11" s="1" t="s">
        <v>1986</v>
      </c>
      <c r="M11" s="10" t="s">
        <v>2177</v>
      </c>
      <c r="N11" s="10" t="s">
        <v>2195</v>
      </c>
      <c r="O11" s="10" t="s">
        <v>2211</v>
      </c>
      <c r="P11" s="1" t="s">
        <v>2251</v>
      </c>
      <c r="Q11" s="1" t="s">
        <v>2251</v>
      </c>
      <c r="R11" s="1" t="s">
        <v>123</v>
      </c>
    </row>
    <row r="12" spans="2:23" x14ac:dyDescent="0.25">
      <c r="B12" s="11" t="s">
        <v>67</v>
      </c>
      <c r="C12" s="1" t="s">
        <v>2255</v>
      </c>
      <c r="D12" s="1" t="s">
        <v>2256</v>
      </c>
      <c r="E12" s="1" t="s">
        <v>2257</v>
      </c>
      <c r="F12" s="8" t="s">
        <v>2258</v>
      </c>
      <c r="G12" s="1" t="s">
        <v>1247</v>
      </c>
      <c r="H12" s="32" t="s">
        <v>1461</v>
      </c>
      <c r="I12" s="31" t="s">
        <v>1401</v>
      </c>
      <c r="J12" s="31" t="s">
        <v>1547</v>
      </c>
      <c r="K12" s="1" t="s">
        <v>1876</v>
      </c>
      <c r="L12" s="1" t="s">
        <v>1988</v>
      </c>
      <c r="M12" s="10" t="s">
        <v>2178</v>
      </c>
      <c r="N12" s="10" t="s">
        <v>2196</v>
      </c>
      <c r="P12" s="1" t="s">
        <v>2255</v>
      </c>
      <c r="Q12" s="1" t="s">
        <v>2255</v>
      </c>
      <c r="R12" s="1" t="s">
        <v>124</v>
      </c>
    </row>
    <row r="13" spans="2:23" x14ac:dyDescent="0.25">
      <c r="B13" s="11" t="s">
        <v>1973</v>
      </c>
      <c r="C13" s="1" t="s">
        <v>2259</v>
      </c>
      <c r="D13" s="1" t="s">
        <v>2260</v>
      </c>
      <c r="E13" s="1" t="s">
        <v>2261</v>
      </c>
      <c r="F13" s="8" t="s">
        <v>2262</v>
      </c>
      <c r="G13" s="1" t="s">
        <v>1248</v>
      </c>
      <c r="H13" s="32" t="s">
        <v>1462</v>
      </c>
      <c r="I13" s="31" t="s">
        <v>1402</v>
      </c>
      <c r="J13" s="31" t="s">
        <v>1548</v>
      </c>
      <c r="K13" s="1" t="s">
        <v>1878</v>
      </c>
      <c r="L13" s="1" t="s">
        <v>1990</v>
      </c>
      <c r="M13" s="10" t="s">
        <v>2179</v>
      </c>
      <c r="N13" s="10" t="s">
        <v>2197</v>
      </c>
      <c r="P13" s="1" t="s">
        <v>2259</v>
      </c>
      <c r="Q13" s="1" t="s">
        <v>2259</v>
      </c>
    </row>
    <row r="14" spans="2:23" x14ac:dyDescent="0.25">
      <c r="B14" s="11" t="s">
        <v>2169</v>
      </c>
      <c r="C14" s="1" t="s">
        <v>2263</v>
      </c>
      <c r="D14" s="1" t="s">
        <v>2264</v>
      </c>
      <c r="E14" s="1" t="s">
        <v>2265</v>
      </c>
      <c r="F14" s="8" t="s">
        <v>2266</v>
      </c>
      <c r="G14" s="1" t="s">
        <v>1249</v>
      </c>
      <c r="H14" s="32" t="s">
        <v>1463</v>
      </c>
      <c r="I14" s="31" t="s">
        <v>1403</v>
      </c>
      <c r="J14" s="31" t="s">
        <v>1549</v>
      </c>
      <c r="K14" s="1" t="s">
        <v>1879</v>
      </c>
      <c r="L14" s="1" t="s">
        <v>1991</v>
      </c>
      <c r="M14" s="10" t="s">
        <v>2180</v>
      </c>
      <c r="N14" s="10" t="s">
        <v>2198</v>
      </c>
      <c r="P14" s="1" t="s">
        <v>2263</v>
      </c>
      <c r="Q14" s="1" t="s">
        <v>2263</v>
      </c>
    </row>
    <row r="15" spans="2:23" x14ac:dyDescent="0.25">
      <c r="B15" s="11" t="s">
        <v>2187</v>
      </c>
      <c r="C15" s="1" t="s">
        <v>2267</v>
      </c>
      <c r="D15" s="1" t="s">
        <v>2268</v>
      </c>
      <c r="E15" s="1" t="s">
        <v>2269</v>
      </c>
      <c r="F15" s="8" t="s">
        <v>2270</v>
      </c>
      <c r="G15" s="1" t="s">
        <v>1250</v>
      </c>
      <c r="H15" s="32" t="s">
        <v>1464</v>
      </c>
      <c r="I15" s="31" t="s">
        <v>1404</v>
      </c>
      <c r="J15" s="31" t="s">
        <v>1550</v>
      </c>
      <c r="K15" s="1" t="s">
        <v>1880</v>
      </c>
      <c r="L15" s="1" t="s">
        <v>1992</v>
      </c>
      <c r="M15" s="10" t="s">
        <v>2181</v>
      </c>
      <c r="N15" s="10" t="s">
        <v>2199</v>
      </c>
      <c r="P15" s="1" t="s">
        <v>2267</v>
      </c>
      <c r="Q15" s="1" t="s">
        <v>2267</v>
      </c>
    </row>
    <row r="16" spans="2:23" x14ac:dyDescent="0.25">
      <c r="B16" s="11" t="s">
        <v>2203</v>
      </c>
      <c r="C16" s="1" t="s">
        <v>2271</v>
      </c>
      <c r="D16" s="1" t="s">
        <v>2272</v>
      </c>
      <c r="E16" s="1" t="s">
        <v>2273</v>
      </c>
      <c r="F16" s="8" t="s">
        <v>2274</v>
      </c>
      <c r="G16" s="1" t="s">
        <v>1251</v>
      </c>
      <c r="H16" s="32" t="s">
        <v>1465</v>
      </c>
      <c r="I16" s="31" t="s">
        <v>1405</v>
      </c>
      <c r="J16" s="31" t="s">
        <v>1551</v>
      </c>
      <c r="K16" s="1" t="s">
        <v>1881</v>
      </c>
      <c r="L16" s="1" t="s">
        <v>1994</v>
      </c>
      <c r="M16" s="10" t="s">
        <v>2182</v>
      </c>
      <c r="N16" s="10" t="s">
        <v>2200</v>
      </c>
      <c r="P16" s="1" t="s">
        <v>2271</v>
      </c>
      <c r="Q16" s="1" t="s">
        <v>2271</v>
      </c>
    </row>
    <row r="17" spans="2:17" x14ac:dyDescent="0.25">
      <c r="B17" s="11" t="s">
        <v>132</v>
      </c>
      <c r="C17" s="1" t="s">
        <v>2275</v>
      </c>
      <c r="D17" s="1" t="s">
        <v>2276</v>
      </c>
      <c r="E17" s="1" t="s">
        <v>2277</v>
      </c>
      <c r="F17" s="8" t="s">
        <v>2278</v>
      </c>
      <c r="G17" s="1" t="s">
        <v>1252</v>
      </c>
      <c r="H17" s="32" t="s">
        <v>1466</v>
      </c>
      <c r="I17" s="31" t="s">
        <v>1406</v>
      </c>
      <c r="J17" s="31" t="s">
        <v>1552</v>
      </c>
      <c r="K17" s="1" t="s">
        <v>1882</v>
      </c>
      <c r="L17" s="1" t="s">
        <v>1995</v>
      </c>
      <c r="M17" s="57" t="s">
        <v>2183</v>
      </c>
      <c r="N17" s="10" t="s">
        <v>2201</v>
      </c>
      <c r="P17" s="1" t="s">
        <v>2275</v>
      </c>
      <c r="Q17" s="1" t="s">
        <v>2275</v>
      </c>
    </row>
    <row r="18" spans="2:17" x14ac:dyDescent="0.25">
      <c r="B18" s="11" t="s">
        <v>133</v>
      </c>
      <c r="C18" s="1" t="s">
        <v>2279</v>
      </c>
      <c r="D18" s="1" t="s">
        <v>2280</v>
      </c>
      <c r="E18" s="1" t="s">
        <v>2281</v>
      </c>
      <c r="F18" s="8" t="s">
        <v>2282</v>
      </c>
      <c r="G18" s="1" t="s">
        <v>1254</v>
      </c>
      <c r="H18" t="s">
        <v>1467</v>
      </c>
      <c r="I18" s="31" t="s">
        <v>1407</v>
      </c>
      <c r="J18" s="31" t="s">
        <v>1553</v>
      </c>
      <c r="K18" s="1" t="s">
        <v>1884</v>
      </c>
      <c r="L18" s="1" t="s">
        <v>1997</v>
      </c>
      <c r="M18" s="57" t="s">
        <v>2185</v>
      </c>
      <c r="N18" s="1" t="s">
        <v>2202</v>
      </c>
      <c r="P18" s="1" t="s">
        <v>2279</v>
      </c>
      <c r="Q18" s="1" t="s">
        <v>2279</v>
      </c>
    </row>
    <row r="19" spans="2:17" x14ac:dyDescent="0.25">
      <c r="C19" s="1" t="s">
        <v>2283</v>
      </c>
      <c r="D19" s="1" t="s">
        <v>2284</v>
      </c>
      <c r="E19" s="1" t="s">
        <v>2285</v>
      </c>
      <c r="F19" s="8" t="s">
        <v>2286</v>
      </c>
      <c r="G19" s="1" t="s">
        <v>1256</v>
      </c>
      <c r="H19" s="32" t="s">
        <v>1469</v>
      </c>
      <c r="I19" s="31" t="s">
        <v>1408</v>
      </c>
      <c r="J19" s="31" t="s">
        <v>1554</v>
      </c>
      <c r="K19" s="1" t="s">
        <v>1885</v>
      </c>
      <c r="L19" s="1" t="s">
        <v>1999</v>
      </c>
      <c r="P19" s="1" t="s">
        <v>2283</v>
      </c>
      <c r="Q19" s="1" t="s">
        <v>2283</v>
      </c>
    </row>
    <row r="20" spans="2:17" x14ac:dyDescent="0.25">
      <c r="C20" s="1" t="s">
        <v>2287</v>
      </c>
      <c r="D20" s="1" t="s">
        <v>2288</v>
      </c>
      <c r="E20" s="1" t="s">
        <v>2289</v>
      </c>
      <c r="F20" s="8" t="s">
        <v>2290</v>
      </c>
      <c r="G20" s="1" t="s">
        <v>1257</v>
      </c>
      <c r="H20" s="32" t="s">
        <v>1470</v>
      </c>
      <c r="I20" s="31" t="s">
        <v>1409</v>
      </c>
      <c r="J20" s="31" t="s">
        <v>1555</v>
      </c>
      <c r="K20" s="1" t="s">
        <v>1886</v>
      </c>
      <c r="L20" s="1" t="s">
        <v>2001</v>
      </c>
      <c r="P20" s="1" t="s">
        <v>2287</v>
      </c>
      <c r="Q20" s="1" t="s">
        <v>2287</v>
      </c>
    </row>
    <row r="21" spans="2:17" x14ac:dyDescent="0.25">
      <c r="C21" s="1" t="s">
        <v>2291</v>
      </c>
      <c r="D21" s="1" t="s">
        <v>2292</v>
      </c>
      <c r="E21" s="1" t="s">
        <v>2293</v>
      </c>
      <c r="F21" s="8" t="s">
        <v>2294</v>
      </c>
      <c r="G21" s="1" t="s">
        <v>1258</v>
      </c>
      <c r="H21" s="32" t="s">
        <v>1471</v>
      </c>
      <c r="I21" s="31" t="s">
        <v>1411</v>
      </c>
      <c r="J21" s="31" t="s">
        <v>1556</v>
      </c>
      <c r="K21" s="1" t="s">
        <v>1887</v>
      </c>
      <c r="L21" s="1" t="s">
        <v>2002</v>
      </c>
      <c r="P21" s="1" t="s">
        <v>2291</v>
      </c>
      <c r="Q21" s="1" t="s">
        <v>2291</v>
      </c>
    </row>
    <row r="22" spans="2:17" x14ac:dyDescent="0.25">
      <c r="C22" s="1" t="s">
        <v>2295</v>
      </c>
      <c r="D22" s="1" t="s">
        <v>2296</v>
      </c>
      <c r="E22" s="1" t="s">
        <v>2297</v>
      </c>
      <c r="F22" s="8" t="s">
        <v>2298</v>
      </c>
      <c r="G22" s="1" t="s">
        <v>1259</v>
      </c>
      <c r="H22" t="s">
        <v>1472</v>
      </c>
      <c r="I22" s="31" t="s">
        <v>1412</v>
      </c>
      <c r="J22" s="31" t="s">
        <v>1557</v>
      </c>
      <c r="K22" s="1" t="s">
        <v>1888</v>
      </c>
      <c r="L22" s="1" t="s">
        <v>2003</v>
      </c>
      <c r="P22" s="1" t="s">
        <v>2295</v>
      </c>
      <c r="Q22" s="1" t="s">
        <v>2295</v>
      </c>
    </row>
    <row r="23" spans="2:17" x14ac:dyDescent="0.25">
      <c r="C23" s="1" t="s">
        <v>2299</v>
      </c>
      <c r="D23" s="1" t="s">
        <v>2300</v>
      </c>
      <c r="E23" s="1" t="s">
        <v>2301</v>
      </c>
      <c r="F23" s="8" t="s">
        <v>2302</v>
      </c>
      <c r="G23" s="1" t="s">
        <v>1260</v>
      </c>
      <c r="H23" t="s">
        <v>1473</v>
      </c>
      <c r="I23" s="31" t="s">
        <v>1413</v>
      </c>
      <c r="J23" s="31" t="s">
        <v>1558</v>
      </c>
      <c r="K23" s="1" t="s">
        <v>1889</v>
      </c>
      <c r="L23" s="1" t="s">
        <v>2004</v>
      </c>
      <c r="P23" s="1" t="s">
        <v>2299</v>
      </c>
      <c r="Q23" s="1" t="s">
        <v>2299</v>
      </c>
    </row>
    <row r="24" spans="2:17" x14ac:dyDescent="0.25">
      <c r="C24" s="1" t="s">
        <v>2303</v>
      </c>
      <c r="D24" s="1" t="s">
        <v>2304</v>
      </c>
      <c r="E24" s="1" t="s">
        <v>2305</v>
      </c>
      <c r="F24" s="8" t="s">
        <v>2306</v>
      </c>
      <c r="G24" s="1" t="s">
        <v>1261</v>
      </c>
      <c r="H24" s="32" t="s">
        <v>1475</v>
      </c>
      <c r="I24" s="31" t="s">
        <v>1414</v>
      </c>
      <c r="J24" s="31" t="s">
        <v>1560</v>
      </c>
      <c r="K24" s="1" t="s">
        <v>1891</v>
      </c>
      <c r="L24" s="1" t="s">
        <v>2006</v>
      </c>
      <c r="P24" s="1" t="s">
        <v>2303</v>
      </c>
      <c r="Q24" s="1" t="s">
        <v>2303</v>
      </c>
    </row>
    <row r="25" spans="2:17" x14ac:dyDescent="0.25">
      <c r="C25" s="1" t="s">
        <v>2307</v>
      </c>
      <c r="D25" s="1" t="s">
        <v>2308</v>
      </c>
      <c r="E25" s="1" t="s">
        <v>2309</v>
      </c>
      <c r="F25" s="8" t="s">
        <v>2310</v>
      </c>
      <c r="G25" s="1" t="s">
        <v>1262</v>
      </c>
      <c r="H25" s="32" t="s">
        <v>1476</v>
      </c>
      <c r="I25" s="31" t="s">
        <v>1415</v>
      </c>
      <c r="J25" s="31" t="s">
        <v>1561</v>
      </c>
      <c r="K25" s="1" t="s">
        <v>1892</v>
      </c>
      <c r="L25" s="1" t="s">
        <v>2008</v>
      </c>
      <c r="P25" s="1" t="s">
        <v>2307</v>
      </c>
      <c r="Q25" s="1" t="s">
        <v>2307</v>
      </c>
    </row>
    <row r="26" spans="2:17" x14ac:dyDescent="0.25">
      <c r="C26" s="1" t="s">
        <v>2311</v>
      </c>
      <c r="D26" s="1" t="s">
        <v>2312</v>
      </c>
      <c r="E26" s="1" t="s">
        <v>2313</v>
      </c>
      <c r="F26" s="8" t="s">
        <v>2314</v>
      </c>
      <c r="G26" s="1" t="s">
        <v>1264</v>
      </c>
      <c r="H26" s="32" t="s">
        <v>1477</v>
      </c>
      <c r="I26" s="31" t="s">
        <v>1416</v>
      </c>
      <c r="J26" s="31" t="s">
        <v>1562</v>
      </c>
      <c r="K26" s="1" t="s">
        <v>1893</v>
      </c>
      <c r="L26" s="1" t="s">
        <v>2009</v>
      </c>
      <c r="P26" s="1" t="s">
        <v>2311</v>
      </c>
      <c r="Q26" s="1" t="s">
        <v>2311</v>
      </c>
    </row>
    <row r="27" spans="2:17" x14ac:dyDescent="0.25">
      <c r="C27" s="1" t="s">
        <v>2315</v>
      </c>
      <c r="D27" s="1" t="s">
        <v>2316</v>
      </c>
      <c r="E27" s="1" t="s">
        <v>2317</v>
      </c>
      <c r="F27" s="8" t="s">
        <v>2318</v>
      </c>
      <c r="G27" s="1" t="s">
        <v>1265</v>
      </c>
      <c r="H27" s="32" t="s">
        <v>1478</v>
      </c>
      <c r="I27" s="31" t="s">
        <v>1417</v>
      </c>
      <c r="J27" s="31" t="s">
        <v>1563</v>
      </c>
      <c r="K27" s="1" t="s">
        <v>1894</v>
      </c>
      <c r="L27" s="1" t="s">
        <v>2010</v>
      </c>
      <c r="P27" s="1" t="s">
        <v>2315</v>
      </c>
      <c r="Q27" s="1" t="s">
        <v>2315</v>
      </c>
    </row>
    <row r="28" spans="2:17" x14ac:dyDescent="0.25">
      <c r="C28" s="1" t="s">
        <v>2319</v>
      </c>
      <c r="D28" s="1" t="s">
        <v>2320</v>
      </c>
      <c r="E28" s="1" t="s">
        <v>2321</v>
      </c>
      <c r="F28" s="8" t="s">
        <v>2322</v>
      </c>
      <c r="G28" s="1" t="s">
        <v>1266</v>
      </c>
      <c r="H28" s="32" t="s">
        <v>1479</v>
      </c>
      <c r="I28" s="31" t="s">
        <v>1419</v>
      </c>
      <c r="J28" s="31" t="s">
        <v>1565</v>
      </c>
      <c r="K28" s="1" t="s">
        <v>1895</v>
      </c>
      <c r="L28" s="1" t="s">
        <v>2011</v>
      </c>
      <c r="P28" s="1" t="s">
        <v>2319</v>
      </c>
      <c r="Q28" s="1" t="s">
        <v>2319</v>
      </c>
    </row>
    <row r="29" spans="2:17" x14ac:dyDescent="0.25">
      <c r="C29" s="1" t="s">
        <v>2323</v>
      </c>
      <c r="D29" s="1" t="s">
        <v>2324</v>
      </c>
      <c r="E29" s="1" t="s">
        <v>2325</v>
      </c>
      <c r="F29" s="8" t="s">
        <v>2326</v>
      </c>
      <c r="G29" s="1" t="s">
        <v>1267</v>
      </c>
      <c r="H29" s="32" t="s">
        <v>1480</v>
      </c>
      <c r="I29" s="31" t="s">
        <v>1420</v>
      </c>
      <c r="J29" s="31" t="s">
        <v>1566</v>
      </c>
      <c r="K29" s="1" t="s">
        <v>1896</v>
      </c>
      <c r="L29" s="1" t="s">
        <v>2012</v>
      </c>
      <c r="P29" s="1" t="s">
        <v>2323</v>
      </c>
      <c r="Q29" s="1" t="s">
        <v>2323</v>
      </c>
    </row>
    <row r="30" spans="2:17" x14ac:dyDescent="0.25">
      <c r="C30" s="1" t="s">
        <v>2327</v>
      </c>
      <c r="D30" s="1" t="s">
        <v>2328</v>
      </c>
      <c r="E30" s="1" t="s">
        <v>2329</v>
      </c>
      <c r="F30" s="8" t="s">
        <v>2330</v>
      </c>
      <c r="G30" s="1" t="s">
        <v>1269</v>
      </c>
      <c r="H30" s="32" t="s">
        <v>1481</v>
      </c>
      <c r="I30" s="31" t="s">
        <v>1421</v>
      </c>
      <c r="J30" s="31" t="s">
        <v>1567</v>
      </c>
      <c r="K30" s="1" t="s">
        <v>1898</v>
      </c>
      <c r="L30" s="1" t="s">
        <v>2013</v>
      </c>
      <c r="P30" s="1" t="s">
        <v>2327</v>
      </c>
      <c r="Q30" s="1" t="s">
        <v>2327</v>
      </c>
    </row>
    <row r="31" spans="2:17" x14ac:dyDescent="0.25">
      <c r="C31" s="1" t="s">
        <v>2331</v>
      </c>
      <c r="D31" s="1" t="s">
        <v>2332</v>
      </c>
      <c r="E31" s="1" t="s">
        <v>2333</v>
      </c>
      <c r="F31" s="8" t="s">
        <v>2334</v>
      </c>
      <c r="G31" s="1" t="s">
        <v>1271</v>
      </c>
      <c r="H31" t="s">
        <v>1482</v>
      </c>
      <c r="I31" s="31" t="s">
        <v>1422</v>
      </c>
      <c r="J31" s="33" t="s">
        <v>1568</v>
      </c>
      <c r="K31" s="1" t="s">
        <v>1899</v>
      </c>
      <c r="L31" s="1" t="s">
        <v>2015</v>
      </c>
      <c r="P31" s="1" t="s">
        <v>2331</v>
      </c>
      <c r="Q31" s="1" t="s">
        <v>2331</v>
      </c>
    </row>
    <row r="32" spans="2:17" x14ac:dyDescent="0.25">
      <c r="C32" s="1" t="s">
        <v>2335</v>
      </c>
      <c r="D32" s="1" t="s">
        <v>2336</v>
      </c>
      <c r="E32" s="1" t="s">
        <v>2337</v>
      </c>
      <c r="F32" s="8" t="s">
        <v>2338</v>
      </c>
      <c r="G32" s="1" t="s">
        <v>1272</v>
      </c>
      <c r="H32" s="32" t="s">
        <v>1484</v>
      </c>
      <c r="I32" s="31" t="s">
        <v>1423</v>
      </c>
      <c r="J32" s="31" t="s">
        <v>1569</v>
      </c>
      <c r="K32" s="1" t="s">
        <v>1900</v>
      </c>
      <c r="L32" s="1" t="s">
        <v>2016</v>
      </c>
      <c r="P32" s="1" t="s">
        <v>2335</v>
      </c>
      <c r="Q32" s="1" t="s">
        <v>2335</v>
      </c>
    </row>
    <row r="33" spans="3:17" x14ac:dyDescent="0.25">
      <c r="C33" s="1" t="s">
        <v>2339</v>
      </c>
      <c r="D33" s="1" t="s">
        <v>2340</v>
      </c>
      <c r="E33" s="1" t="s">
        <v>2341</v>
      </c>
      <c r="F33" s="8" t="s">
        <v>2342</v>
      </c>
      <c r="G33" s="1" t="s">
        <v>1273</v>
      </c>
      <c r="H33" s="32" t="s">
        <v>1485</v>
      </c>
      <c r="I33" s="31" t="s">
        <v>1424</v>
      </c>
      <c r="J33" s="31" t="s">
        <v>1571</v>
      </c>
      <c r="K33" s="1" t="s">
        <v>1901</v>
      </c>
      <c r="L33" s="1" t="s">
        <v>2018</v>
      </c>
      <c r="P33" s="1" t="s">
        <v>2339</v>
      </c>
      <c r="Q33" s="1" t="s">
        <v>2339</v>
      </c>
    </row>
    <row r="34" spans="3:17" x14ac:dyDescent="0.25">
      <c r="C34" s="1" t="s">
        <v>2343</v>
      </c>
      <c r="D34" s="1" t="s">
        <v>2344</v>
      </c>
      <c r="F34" s="8" t="s">
        <v>2345</v>
      </c>
      <c r="G34" s="1" t="s">
        <v>1274</v>
      </c>
      <c r="H34" t="s">
        <v>1486</v>
      </c>
      <c r="I34" s="31" t="s">
        <v>1425</v>
      </c>
      <c r="J34" s="31" t="s">
        <v>1572</v>
      </c>
      <c r="K34" s="1" t="s">
        <v>1902</v>
      </c>
      <c r="L34" s="1" t="s">
        <v>2019</v>
      </c>
      <c r="P34" s="1" t="s">
        <v>2343</v>
      </c>
      <c r="Q34" s="1" t="s">
        <v>2343</v>
      </c>
    </row>
    <row r="35" spans="3:17" x14ac:dyDescent="0.25">
      <c r="C35" s="1" t="s">
        <v>2346</v>
      </c>
      <c r="D35" s="1" t="s">
        <v>2347</v>
      </c>
      <c r="F35" s="8" t="s">
        <v>2348</v>
      </c>
      <c r="G35" s="1" t="s">
        <v>1275</v>
      </c>
      <c r="H35" s="32" t="s">
        <v>1488</v>
      </c>
      <c r="I35" s="31" t="s">
        <v>1427</v>
      </c>
      <c r="J35" s="31" t="s">
        <v>1573</v>
      </c>
      <c r="K35" s="1" t="s">
        <v>1903</v>
      </c>
      <c r="L35" s="1" t="s">
        <v>2020</v>
      </c>
      <c r="P35" s="1" t="s">
        <v>2346</v>
      </c>
      <c r="Q35" s="1" t="s">
        <v>2346</v>
      </c>
    </row>
    <row r="36" spans="3:17" x14ac:dyDescent="0.25">
      <c r="C36" s="1" t="s">
        <v>2349</v>
      </c>
      <c r="D36" s="1" t="s">
        <v>2350</v>
      </c>
      <c r="F36" s="8" t="s">
        <v>2351</v>
      </c>
      <c r="G36" s="1" t="s">
        <v>1276</v>
      </c>
      <c r="H36" s="32" t="s">
        <v>1489</v>
      </c>
      <c r="I36" s="31" t="s">
        <v>1428</v>
      </c>
      <c r="J36" s="31" t="s">
        <v>1575</v>
      </c>
      <c r="K36" s="1" t="s">
        <v>1905</v>
      </c>
      <c r="L36" s="1" t="s">
        <v>2021</v>
      </c>
      <c r="P36" s="1" t="s">
        <v>2349</v>
      </c>
      <c r="Q36" s="1" t="s">
        <v>2349</v>
      </c>
    </row>
    <row r="37" spans="3:17" x14ac:dyDescent="0.25">
      <c r="C37" s="1" t="s">
        <v>2352</v>
      </c>
      <c r="D37" s="1" t="s">
        <v>2353</v>
      </c>
      <c r="F37" s="9" t="s">
        <v>2354</v>
      </c>
      <c r="G37" s="1" t="s">
        <v>1277</v>
      </c>
      <c r="H37" s="32" t="s">
        <v>1490</v>
      </c>
      <c r="I37" s="31" t="s">
        <v>1429</v>
      </c>
      <c r="J37" s="31" t="s">
        <v>1576</v>
      </c>
      <c r="K37" s="1" t="s">
        <v>1906</v>
      </c>
      <c r="L37" s="1" t="s">
        <v>2022</v>
      </c>
      <c r="P37" s="1" t="s">
        <v>2352</v>
      </c>
      <c r="Q37" s="1" t="s">
        <v>2352</v>
      </c>
    </row>
    <row r="38" spans="3:17" x14ac:dyDescent="0.25">
      <c r="C38" s="1" t="s">
        <v>2355</v>
      </c>
      <c r="D38" s="1" t="s">
        <v>2356</v>
      </c>
      <c r="G38" s="1" t="s">
        <v>1278</v>
      </c>
      <c r="H38" s="32" t="s">
        <v>1491</v>
      </c>
      <c r="I38" s="31" t="s">
        <v>1430</v>
      </c>
      <c r="J38" s="31" t="s">
        <v>1577</v>
      </c>
      <c r="K38" s="1" t="s">
        <v>1907</v>
      </c>
      <c r="L38" s="1" t="s">
        <v>2023</v>
      </c>
      <c r="P38" s="1" t="s">
        <v>2355</v>
      </c>
      <c r="Q38" s="1" t="s">
        <v>2355</v>
      </c>
    </row>
    <row r="39" spans="3:17" x14ac:dyDescent="0.25">
      <c r="C39" s="1" t="s">
        <v>2357</v>
      </c>
      <c r="D39" s="1" t="s">
        <v>2358</v>
      </c>
      <c r="G39" s="1" t="s">
        <v>1280</v>
      </c>
      <c r="H39" s="32" t="s">
        <v>1492</v>
      </c>
      <c r="I39" s="31" t="s">
        <v>1431</v>
      </c>
      <c r="J39" s="31" t="s">
        <v>1578</v>
      </c>
      <c r="K39" s="1" t="s">
        <v>1908</v>
      </c>
      <c r="L39" s="1" t="s">
        <v>2025</v>
      </c>
      <c r="P39" s="1" t="s">
        <v>2357</v>
      </c>
      <c r="Q39" s="1" t="s">
        <v>2357</v>
      </c>
    </row>
    <row r="40" spans="3:17" x14ac:dyDescent="0.25">
      <c r="C40" s="1" t="s">
        <v>2359</v>
      </c>
      <c r="D40" s="1" t="s">
        <v>2360</v>
      </c>
      <c r="G40" s="1" t="s">
        <v>1282</v>
      </c>
      <c r="H40" t="s">
        <v>1493</v>
      </c>
      <c r="I40" s="31" t="s">
        <v>1433</v>
      </c>
      <c r="J40" s="31" t="s">
        <v>1580</v>
      </c>
      <c r="K40" s="1" t="s">
        <v>1909</v>
      </c>
      <c r="L40" s="1" t="s">
        <v>2026</v>
      </c>
      <c r="P40" s="1" t="s">
        <v>2359</v>
      </c>
      <c r="Q40" s="1" t="s">
        <v>2359</v>
      </c>
    </row>
    <row r="41" spans="3:17" x14ac:dyDescent="0.25">
      <c r="C41" s="1" t="s">
        <v>2361</v>
      </c>
      <c r="D41" s="1" t="s">
        <v>2362</v>
      </c>
      <c r="G41" s="1" t="s">
        <v>1283</v>
      </c>
      <c r="H41" s="32" t="s">
        <v>1495</v>
      </c>
      <c r="I41" s="31" t="s">
        <v>1434</v>
      </c>
      <c r="J41" s="31" t="s">
        <v>1581</v>
      </c>
      <c r="K41" t="s">
        <v>1910</v>
      </c>
      <c r="L41" s="1" t="s">
        <v>2027</v>
      </c>
      <c r="P41" s="1" t="s">
        <v>2361</v>
      </c>
      <c r="Q41" s="1" t="s">
        <v>2361</v>
      </c>
    </row>
    <row r="42" spans="3:17" x14ac:dyDescent="0.25">
      <c r="C42" s="1" t="s">
        <v>2363</v>
      </c>
      <c r="D42" s="1" t="s">
        <v>2364</v>
      </c>
      <c r="G42" s="1" t="s">
        <v>1284</v>
      </c>
      <c r="H42" s="32" t="s">
        <v>1496</v>
      </c>
      <c r="I42" s="31" t="s">
        <v>1435</v>
      </c>
      <c r="J42" s="31" t="s">
        <v>1582</v>
      </c>
      <c r="K42" s="1" t="s">
        <v>1911</v>
      </c>
      <c r="L42" s="1" t="s">
        <v>2028</v>
      </c>
      <c r="P42" s="1" t="s">
        <v>2363</v>
      </c>
      <c r="Q42" s="1" t="s">
        <v>2363</v>
      </c>
    </row>
    <row r="43" spans="3:17" x14ac:dyDescent="0.25">
      <c r="C43" s="1" t="s">
        <v>2365</v>
      </c>
      <c r="D43" s="1" t="s">
        <v>2366</v>
      </c>
      <c r="G43" s="1" t="s">
        <v>1285</v>
      </c>
      <c r="H43" s="32" t="s">
        <v>1497</v>
      </c>
      <c r="I43" s="31" t="s">
        <v>1436</v>
      </c>
      <c r="J43" s="31" t="s">
        <v>1583</v>
      </c>
      <c r="K43" s="1" t="s">
        <v>1913</v>
      </c>
      <c r="L43" s="1" t="s">
        <v>2029</v>
      </c>
      <c r="P43" s="1" t="s">
        <v>2365</v>
      </c>
      <c r="Q43" s="1" t="s">
        <v>2365</v>
      </c>
    </row>
    <row r="44" spans="3:17" x14ac:dyDescent="0.25">
      <c r="C44" s="1" t="s">
        <v>2367</v>
      </c>
      <c r="D44" s="1" t="s">
        <v>2368</v>
      </c>
      <c r="G44" s="1" t="s">
        <v>1286</v>
      </c>
      <c r="H44" s="32" t="s">
        <v>1498</v>
      </c>
      <c r="I44" s="31" t="s">
        <v>1437</v>
      </c>
      <c r="J44" s="31" t="s">
        <v>1584</v>
      </c>
      <c r="K44" s="1" t="s">
        <v>1914</v>
      </c>
      <c r="L44" s="1" t="s">
        <v>2031</v>
      </c>
      <c r="P44" s="1" t="s">
        <v>2367</v>
      </c>
      <c r="Q44" s="1" t="s">
        <v>2367</v>
      </c>
    </row>
    <row r="45" spans="3:17" x14ac:dyDescent="0.25">
      <c r="C45" s="1" t="s">
        <v>2369</v>
      </c>
      <c r="D45" s="1" t="s">
        <v>2370</v>
      </c>
      <c r="G45" s="1" t="s">
        <v>1287</v>
      </c>
      <c r="H45" t="s">
        <v>1499</v>
      </c>
      <c r="I45" s="31" t="s">
        <v>1438</v>
      </c>
      <c r="J45" s="31" t="s">
        <v>1586</v>
      </c>
      <c r="K45" s="1" t="s">
        <v>1915</v>
      </c>
      <c r="L45" s="1" t="s">
        <v>2032</v>
      </c>
      <c r="P45" s="1" t="s">
        <v>2369</v>
      </c>
      <c r="Q45" s="1" t="s">
        <v>2369</v>
      </c>
    </row>
    <row r="46" spans="3:17" x14ac:dyDescent="0.25">
      <c r="C46" s="1" t="s">
        <v>2371</v>
      </c>
      <c r="D46" s="1" t="s">
        <v>2372</v>
      </c>
      <c r="G46" s="1" t="s">
        <v>1288</v>
      </c>
      <c r="H46" s="32" t="s">
        <v>1501</v>
      </c>
      <c r="I46" s="31" t="s">
        <v>1440</v>
      </c>
      <c r="J46" s="31" t="s">
        <v>1587</v>
      </c>
      <c r="K46" s="1" t="s">
        <v>1916</v>
      </c>
      <c r="L46" s="1" t="s">
        <v>2033</v>
      </c>
      <c r="P46" s="1" t="s">
        <v>2371</v>
      </c>
      <c r="Q46" s="1" t="s">
        <v>2371</v>
      </c>
    </row>
    <row r="47" spans="3:17" x14ac:dyDescent="0.25">
      <c r="C47" s="1" t="s">
        <v>2373</v>
      </c>
      <c r="D47" s="1" t="s">
        <v>2374</v>
      </c>
      <c r="G47" s="1" t="s">
        <v>1289</v>
      </c>
      <c r="H47" s="32" t="s">
        <v>1502</v>
      </c>
      <c r="I47" s="31" t="s">
        <v>1441</v>
      </c>
      <c r="J47" s="31" t="s">
        <v>1588</v>
      </c>
      <c r="K47" s="1" t="s">
        <v>1917</v>
      </c>
      <c r="L47" s="1" t="s">
        <v>2034</v>
      </c>
      <c r="P47" s="1" t="s">
        <v>2373</v>
      </c>
      <c r="Q47" s="1" t="s">
        <v>2373</v>
      </c>
    </row>
    <row r="48" spans="3:17" x14ac:dyDescent="0.25">
      <c r="C48" s="1" t="s">
        <v>2375</v>
      </c>
      <c r="D48" s="1" t="s">
        <v>2376</v>
      </c>
      <c r="G48" s="1" t="s">
        <v>1291</v>
      </c>
      <c r="H48" s="32" t="s">
        <v>1503</v>
      </c>
      <c r="I48" s="31" t="s">
        <v>1442</v>
      </c>
      <c r="J48" s="31" t="s">
        <v>1589</v>
      </c>
      <c r="K48" s="1" t="s">
        <v>1919</v>
      </c>
      <c r="L48" s="1" t="s">
        <v>2035</v>
      </c>
      <c r="P48" s="1" t="s">
        <v>2375</v>
      </c>
      <c r="Q48" s="1" t="s">
        <v>2375</v>
      </c>
    </row>
    <row r="49" spans="3:17" x14ac:dyDescent="0.25">
      <c r="C49" s="1" t="s">
        <v>2377</v>
      </c>
      <c r="D49" s="1" t="s">
        <v>2378</v>
      </c>
      <c r="G49" s="1" t="s">
        <v>1292</v>
      </c>
      <c r="H49" t="s">
        <v>1504</v>
      </c>
      <c r="I49" s="31" t="s">
        <v>1443</v>
      </c>
      <c r="J49" s="31" t="s">
        <v>1591</v>
      </c>
      <c r="K49" s="1" t="s">
        <v>1920</v>
      </c>
      <c r="L49" s="1" t="s">
        <v>2037</v>
      </c>
      <c r="P49" s="1" t="s">
        <v>2377</v>
      </c>
      <c r="Q49" s="1" t="s">
        <v>2377</v>
      </c>
    </row>
    <row r="50" spans="3:17" x14ac:dyDescent="0.25">
      <c r="C50" s="1" t="s">
        <v>2379</v>
      </c>
      <c r="D50" s="1" t="s">
        <v>2380</v>
      </c>
      <c r="G50" s="1" t="s">
        <v>1293</v>
      </c>
      <c r="H50" s="32" t="s">
        <v>1506</v>
      </c>
      <c r="I50" s="31" t="s">
        <v>1444</v>
      </c>
      <c r="J50" s="31" t="s">
        <v>1592</v>
      </c>
      <c r="K50" s="1" t="s">
        <v>1921</v>
      </c>
      <c r="L50" s="1" t="s">
        <v>2038</v>
      </c>
      <c r="P50" s="1" t="s">
        <v>2379</v>
      </c>
      <c r="Q50" s="1" t="s">
        <v>2379</v>
      </c>
    </row>
    <row r="51" spans="3:17" x14ac:dyDescent="0.25">
      <c r="C51" s="1" t="s">
        <v>2381</v>
      </c>
      <c r="D51" s="1" t="s">
        <v>2382</v>
      </c>
      <c r="G51" s="1" t="s">
        <v>1295</v>
      </c>
      <c r="H51" s="32" t="s">
        <v>1507</v>
      </c>
      <c r="I51" s="31" t="s">
        <v>1446</v>
      </c>
      <c r="J51" s="31" t="s">
        <v>1593</v>
      </c>
      <c r="K51" s="1" t="s">
        <v>1922</v>
      </c>
      <c r="L51" s="1" t="s">
        <v>2040</v>
      </c>
      <c r="P51" s="1" t="s">
        <v>2381</v>
      </c>
      <c r="Q51" s="1" t="s">
        <v>2381</v>
      </c>
    </row>
    <row r="52" spans="3:17" x14ac:dyDescent="0.25">
      <c r="C52" s="1" t="s">
        <v>2383</v>
      </c>
      <c r="D52" s="1" t="s">
        <v>2384</v>
      </c>
      <c r="G52" s="1" t="s">
        <v>1296</v>
      </c>
      <c r="H52" s="32" t="s">
        <v>1508</v>
      </c>
      <c r="I52" s="31" t="s">
        <v>1447</v>
      </c>
      <c r="J52" s="31" t="s">
        <v>1594</v>
      </c>
      <c r="K52" s="1" t="s">
        <v>1923</v>
      </c>
      <c r="L52" s="1" t="s">
        <v>2041</v>
      </c>
      <c r="P52" s="1" t="s">
        <v>2383</v>
      </c>
      <c r="Q52" s="1" t="s">
        <v>2383</v>
      </c>
    </row>
    <row r="53" spans="3:17" x14ac:dyDescent="0.25">
      <c r="C53" s="1" t="s">
        <v>2385</v>
      </c>
      <c r="D53" s="1" t="s">
        <v>2386</v>
      </c>
      <c r="G53" s="1" t="s">
        <v>1297</v>
      </c>
      <c r="H53" s="32" t="s">
        <v>1509</v>
      </c>
      <c r="I53" s="31" t="s">
        <v>1448</v>
      </c>
      <c r="J53" s="31" t="s">
        <v>1596</v>
      </c>
      <c r="K53" s="1" t="s">
        <v>1924</v>
      </c>
      <c r="L53" s="1" t="s">
        <v>2042</v>
      </c>
      <c r="P53" s="1" t="s">
        <v>2385</v>
      </c>
      <c r="Q53" s="1" t="s">
        <v>2385</v>
      </c>
    </row>
    <row r="54" spans="3:17" x14ac:dyDescent="0.25">
      <c r="C54" s="1" t="s">
        <v>2387</v>
      </c>
      <c r="D54" s="1" t="s">
        <v>2388</v>
      </c>
      <c r="G54" s="1" t="s">
        <v>1298</v>
      </c>
      <c r="H54" t="s">
        <v>1510</v>
      </c>
      <c r="I54" s="31" t="s">
        <v>1449</v>
      </c>
      <c r="J54" s="31" t="s">
        <v>1597</v>
      </c>
      <c r="K54" s="1" t="s">
        <v>1926</v>
      </c>
      <c r="L54" s="1" t="s">
        <v>2044</v>
      </c>
      <c r="P54" s="1" t="s">
        <v>2387</v>
      </c>
      <c r="Q54" s="1" t="s">
        <v>2387</v>
      </c>
    </row>
    <row r="55" spans="3:17" x14ac:dyDescent="0.25">
      <c r="C55" s="1" t="s">
        <v>2389</v>
      </c>
      <c r="D55" s="1" t="s">
        <v>2390</v>
      </c>
      <c r="G55" s="1" t="s">
        <v>1299</v>
      </c>
      <c r="H55" s="32" t="s">
        <v>1512</v>
      </c>
      <c r="J55" s="31" t="s">
        <v>1598</v>
      </c>
      <c r="K55" s="1" t="s">
        <v>1927</v>
      </c>
      <c r="L55" s="1" t="s">
        <v>2046</v>
      </c>
      <c r="P55" s="1" t="s">
        <v>2389</v>
      </c>
      <c r="Q55" s="1" t="s">
        <v>2389</v>
      </c>
    </row>
    <row r="56" spans="3:17" x14ac:dyDescent="0.25">
      <c r="C56" s="1" t="s">
        <v>2391</v>
      </c>
      <c r="D56" s="1" t="s">
        <v>2392</v>
      </c>
      <c r="G56" s="1" t="s">
        <v>1300</v>
      </c>
      <c r="H56" s="32" t="s">
        <v>1513</v>
      </c>
      <c r="J56" s="31" t="s">
        <v>1600</v>
      </c>
      <c r="K56" s="1" t="s">
        <v>1928</v>
      </c>
      <c r="L56" s="1" t="s">
        <v>2047</v>
      </c>
      <c r="P56" s="1" t="s">
        <v>2391</v>
      </c>
      <c r="Q56" s="1" t="s">
        <v>2391</v>
      </c>
    </row>
    <row r="57" spans="3:17" x14ac:dyDescent="0.25">
      <c r="C57" s="1" t="s">
        <v>2393</v>
      </c>
      <c r="D57" s="1" t="s">
        <v>2394</v>
      </c>
      <c r="G57" s="1" t="s">
        <v>1301</v>
      </c>
      <c r="H57" s="32" t="s">
        <v>1514</v>
      </c>
      <c r="J57" s="31" t="s">
        <v>1601</v>
      </c>
      <c r="K57" s="1" t="s">
        <v>1929</v>
      </c>
      <c r="L57" s="1" t="s">
        <v>2048</v>
      </c>
      <c r="P57" s="1" t="s">
        <v>2393</v>
      </c>
      <c r="Q57" s="1" t="s">
        <v>2393</v>
      </c>
    </row>
    <row r="58" spans="3:17" x14ac:dyDescent="0.25">
      <c r="C58" s="1" t="s">
        <v>2395</v>
      </c>
      <c r="D58" s="1" t="s">
        <v>2396</v>
      </c>
      <c r="G58" s="1" t="s">
        <v>1303</v>
      </c>
      <c r="H58" s="32" t="s">
        <v>1515</v>
      </c>
      <c r="J58" s="31" t="s">
        <v>1603</v>
      </c>
      <c r="K58" s="1" t="s">
        <v>1930</v>
      </c>
      <c r="L58" s="1" t="s">
        <v>2049</v>
      </c>
      <c r="P58" s="1" t="s">
        <v>2395</v>
      </c>
      <c r="Q58" s="1" t="s">
        <v>2395</v>
      </c>
    </row>
    <row r="59" spans="3:17" x14ac:dyDescent="0.25">
      <c r="C59" s="1" t="s">
        <v>2397</v>
      </c>
      <c r="D59" s="1" t="s">
        <v>2398</v>
      </c>
      <c r="G59" s="1" t="s">
        <v>1304</v>
      </c>
      <c r="H59" s="32" t="s">
        <v>1516</v>
      </c>
      <c r="J59" s="31" t="s">
        <v>1604</v>
      </c>
      <c r="K59" s="1" t="s">
        <v>1931</v>
      </c>
      <c r="L59" s="1" t="s">
        <v>2050</v>
      </c>
      <c r="P59" s="1" t="s">
        <v>2397</v>
      </c>
      <c r="Q59" s="1" t="s">
        <v>2397</v>
      </c>
    </row>
    <row r="60" spans="3:17" x14ac:dyDescent="0.25">
      <c r="C60" s="1" t="s">
        <v>2399</v>
      </c>
      <c r="D60" s="1" t="s">
        <v>2400</v>
      </c>
      <c r="G60" s="1" t="s">
        <v>1305</v>
      </c>
      <c r="H60" s="32" t="s">
        <v>1518</v>
      </c>
      <c r="J60" s="31" t="s">
        <v>1605</v>
      </c>
      <c r="K60" s="1" t="s">
        <v>1933</v>
      </c>
      <c r="L60" s="1" t="s">
        <v>2052</v>
      </c>
      <c r="P60" s="1" t="s">
        <v>2399</v>
      </c>
      <c r="Q60" s="1" t="s">
        <v>2399</v>
      </c>
    </row>
    <row r="61" spans="3:17" x14ac:dyDescent="0.25">
      <c r="C61" s="1" t="s">
        <v>2401</v>
      </c>
      <c r="D61" s="1" t="s">
        <v>2402</v>
      </c>
      <c r="G61" s="1" t="s">
        <v>1306</v>
      </c>
      <c r="H61" s="32" t="s">
        <v>1519</v>
      </c>
      <c r="J61" s="31" t="s">
        <v>1606</v>
      </c>
      <c r="K61" s="1" t="s">
        <v>1934</v>
      </c>
      <c r="L61" s="1" t="s">
        <v>2053</v>
      </c>
      <c r="P61" s="1" t="s">
        <v>2401</v>
      </c>
      <c r="Q61" s="1" t="s">
        <v>2401</v>
      </c>
    </row>
    <row r="62" spans="3:17" x14ac:dyDescent="0.25">
      <c r="C62" s="1" t="s">
        <v>2403</v>
      </c>
      <c r="D62" s="1" t="s">
        <v>2404</v>
      </c>
      <c r="G62" s="1" t="s">
        <v>1307</v>
      </c>
      <c r="H62" s="32" t="s">
        <v>1520</v>
      </c>
      <c r="J62" s="31" t="s">
        <v>1607</v>
      </c>
      <c r="K62" s="1" t="s">
        <v>1935</v>
      </c>
      <c r="L62" s="1" t="s">
        <v>2054</v>
      </c>
      <c r="P62" s="1" t="s">
        <v>2403</v>
      </c>
      <c r="Q62" s="1" t="s">
        <v>2403</v>
      </c>
    </row>
    <row r="63" spans="3:17" x14ac:dyDescent="0.25">
      <c r="C63" s="1" t="s">
        <v>2405</v>
      </c>
      <c r="D63" s="1" t="s">
        <v>2406</v>
      </c>
      <c r="G63" s="1" t="s">
        <v>1309</v>
      </c>
      <c r="H63" t="s">
        <v>1521</v>
      </c>
      <c r="J63" s="31" t="s">
        <v>1609</v>
      </c>
      <c r="K63" s="1" t="s">
        <v>1936</v>
      </c>
      <c r="L63" s="1" t="s">
        <v>2055</v>
      </c>
      <c r="P63" s="1" t="s">
        <v>2405</v>
      </c>
      <c r="Q63" s="1" t="s">
        <v>2405</v>
      </c>
    </row>
    <row r="64" spans="3:17" x14ac:dyDescent="0.25">
      <c r="C64" s="1" t="s">
        <v>2407</v>
      </c>
      <c r="D64" s="1" t="s">
        <v>2408</v>
      </c>
      <c r="G64" s="1" t="s">
        <v>1311</v>
      </c>
      <c r="H64" s="32" t="s">
        <v>1523</v>
      </c>
      <c r="J64" s="31" t="s">
        <v>1610</v>
      </c>
      <c r="K64" s="1" t="s">
        <v>1937</v>
      </c>
      <c r="L64" s="1" t="s">
        <v>2056</v>
      </c>
      <c r="P64" s="1" t="s">
        <v>2407</v>
      </c>
      <c r="Q64" s="1" t="s">
        <v>2407</v>
      </c>
    </row>
    <row r="65" spans="3:17" x14ac:dyDescent="0.25">
      <c r="C65" s="1" t="s">
        <v>2409</v>
      </c>
      <c r="D65" s="1" t="s">
        <v>2410</v>
      </c>
      <c r="G65" s="1" t="s">
        <v>1312</v>
      </c>
      <c r="H65" s="32" t="s">
        <v>1524</v>
      </c>
      <c r="J65" s="31" t="s">
        <v>1611</v>
      </c>
      <c r="K65" s="1" t="s">
        <v>1938</v>
      </c>
      <c r="L65" s="1" t="s">
        <v>2058</v>
      </c>
      <c r="P65" s="1" t="s">
        <v>2409</v>
      </c>
      <c r="Q65" s="1" t="s">
        <v>2409</v>
      </c>
    </row>
    <row r="66" spans="3:17" x14ac:dyDescent="0.25">
      <c r="C66" s="1" t="s">
        <v>2411</v>
      </c>
      <c r="D66" s="1" t="s">
        <v>2412</v>
      </c>
      <c r="G66" s="1" t="s">
        <v>1313</v>
      </c>
      <c r="H66" s="32" t="s">
        <v>1525</v>
      </c>
      <c r="J66" s="31" t="s">
        <v>1612</v>
      </c>
      <c r="K66" s="1" t="s">
        <v>1940</v>
      </c>
      <c r="L66" s="1" t="s">
        <v>2060</v>
      </c>
      <c r="P66" s="1" t="s">
        <v>2411</v>
      </c>
      <c r="Q66" s="1" t="s">
        <v>2411</v>
      </c>
    </row>
    <row r="67" spans="3:17" x14ac:dyDescent="0.25">
      <c r="C67" s="1" t="s">
        <v>2413</v>
      </c>
      <c r="D67" s="1" t="s">
        <v>2414</v>
      </c>
      <c r="G67" s="1" t="s">
        <v>1314</v>
      </c>
      <c r="H67" s="32" t="s">
        <v>1526</v>
      </c>
      <c r="J67" s="31" t="s">
        <v>1613</v>
      </c>
      <c r="K67" s="1" t="s">
        <v>1941</v>
      </c>
      <c r="L67" s="1" t="s">
        <v>2061</v>
      </c>
      <c r="P67" s="1" t="s">
        <v>2413</v>
      </c>
      <c r="Q67" s="1" t="s">
        <v>2413</v>
      </c>
    </row>
    <row r="68" spans="3:17" x14ac:dyDescent="0.25">
      <c r="C68" s="1" t="s">
        <v>2415</v>
      </c>
      <c r="D68" s="1" t="s">
        <v>2416</v>
      </c>
      <c r="G68" s="1" t="s">
        <v>1315</v>
      </c>
      <c r="H68" s="32" t="s">
        <v>1527</v>
      </c>
      <c r="J68" s="31" t="s">
        <v>1614</v>
      </c>
      <c r="K68" s="1" t="s">
        <v>1942</v>
      </c>
      <c r="L68" s="1" t="s">
        <v>2062</v>
      </c>
      <c r="P68" s="1" t="s">
        <v>2415</v>
      </c>
      <c r="Q68" s="1" t="s">
        <v>2415</v>
      </c>
    </row>
    <row r="69" spans="3:17" x14ac:dyDescent="0.25">
      <c r="C69" s="1" t="s">
        <v>2417</v>
      </c>
      <c r="D69" s="1" t="s">
        <v>2418</v>
      </c>
      <c r="G69" s="1" t="s">
        <v>1317</v>
      </c>
      <c r="H69" t="s">
        <v>1528</v>
      </c>
      <c r="J69" s="31" t="s">
        <v>1616</v>
      </c>
      <c r="K69" s="1" t="s">
        <v>1943</v>
      </c>
      <c r="L69" s="1" t="s">
        <v>2063</v>
      </c>
      <c r="P69" s="1" t="s">
        <v>2417</v>
      </c>
      <c r="Q69" s="1" t="s">
        <v>2417</v>
      </c>
    </row>
    <row r="70" spans="3:17" x14ac:dyDescent="0.25">
      <c r="C70" s="1" t="s">
        <v>2419</v>
      </c>
      <c r="D70" s="1" t="s">
        <v>2420</v>
      </c>
      <c r="G70" s="1" t="s">
        <v>1318</v>
      </c>
      <c r="H70" s="32" t="s">
        <v>1530</v>
      </c>
      <c r="J70" s="31" t="s">
        <v>1617</v>
      </c>
      <c r="K70" s="1" t="s">
        <v>1944</v>
      </c>
      <c r="L70" s="1" t="s">
        <v>2064</v>
      </c>
      <c r="P70" s="1" t="s">
        <v>2419</v>
      </c>
      <c r="Q70" s="1" t="s">
        <v>2419</v>
      </c>
    </row>
    <row r="71" spans="3:17" x14ac:dyDescent="0.25">
      <c r="C71" s="1" t="s">
        <v>2421</v>
      </c>
      <c r="D71" s="1" t="s">
        <v>2422</v>
      </c>
      <c r="G71" s="1" t="s">
        <v>1319</v>
      </c>
      <c r="H71" s="32" t="s">
        <v>1531</v>
      </c>
      <c r="J71" s="31" t="s">
        <v>1618</v>
      </c>
      <c r="K71" s="1" t="s">
        <v>1946</v>
      </c>
      <c r="L71" s="1" t="s">
        <v>2066</v>
      </c>
      <c r="P71" s="1" t="s">
        <v>2421</v>
      </c>
      <c r="Q71" s="1" t="s">
        <v>2421</v>
      </c>
    </row>
    <row r="72" spans="3:17" x14ac:dyDescent="0.25">
      <c r="C72" s="1" t="s">
        <v>2423</v>
      </c>
      <c r="D72" s="1" t="s">
        <v>2424</v>
      </c>
      <c r="G72" s="1" t="s">
        <v>1320</v>
      </c>
      <c r="H72" s="32" t="s">
        <v>1532</v>
      </c>
      <c r="J72" s="31" t="s">
        <v>1619</v>
      </c>
      <c r="K72" s="1" t="s">
        <v>1947</v>
      </c>
      <c r="L72" s="1" t="s">
        <v>2068</v>
      </c>
      <c r="P72" s="1" t="s">
        <v>2423</v>
      </c>
      <c r="Q72" s="1" t="s">
        <v>2423</v>
      </c>
    </row>
    <row r="73" spans="3:17" x14ac:dyDescent="0.25">
      <c r="C73" s="1" t="s">
        <v>2425</v>
      </c>
      <c r="D73" s="1" t="s">
        <v>2426</v>
      </c>
      <c r="G73" s="1" t="s">
        <v>1321</v>
      </c>
      <c r="H73" s="32" t="s">
        <v>1533</v>
      </c>
      <c r="J73" s="31" t="s">
        <v>1620</v>
      </c>
      <c r="K73" s="1" t="s">
        <v>1948</v>
      </c>
      <c r="L73" s="1" t="s">
        <v>2069</v>
      </c>
      <c r="P73" s="1" t="s">
        <v>2425</v>
      </c>
      <c r="Q73" s="1" t="s">
        <v>2425</v>
      </c>
    </row>
    <row r="74" spans="3:17" x14ac:dyDescent="0.25">
      <c r="C74" s="1" t="s">
        <v>2427</v>
      </c>
      <c r="D74" s="1" t="s">
        <v>2428</v>
      </c>
      <c r="G74" s="1" t="s">
        <v>1322</v>
      </c>
      <c r="H74" t="s">
        <v>1534</v>
      </c>
      <c r="J74" s="31" t="s">
        <v>1621</v>
      </c>
      <c r="K74" s="1" t="s">
        <v>1949</v>
      </c>
      <c r="L74" s="1" t="s">
        <v>2070</v>
      </c>
      <c r="P74" s="1" t="s">
        <v>2427</v>
      </c>
      <c r="Q74" s="1" t="s">
        <v>2427</v>
      </c>
    </row>
    <row r="75" spans="3:17" x14ac:dyDescent="0.25">
      <c r="C75" s="1" t="s">
        <v>2429</v>
      </c>
      <c r="D75" s="1" t="s">
        <v>2430</v>
      </c>
      <c r="G75" s="1" t="s">
        <v>1323</v>
      </c>
      <c r="H75" s="32" t="s">
        <v>1536</v>
      </c>
      <c r="J75" s="31" t="s">
        <v>1622</v>
      </c>
      <c r="K75" s="1" t="s">
        <v>1950</v>
      </c>
      <c r="L75" s="1" t="s">
        <v>2072</v>
      </c>
      <c r="P75" s="1" t="s">
        <v>2429</v>
      </c>
      <c r="Q75" s="1" t="s">
        <v>2429</v>
      </c>
    </row>
    <row r="76" spans="3:17" x14ac:dyDescent="0.25">
      <c r="C76" s="1" t="s">
        <v>2431</v>
      </c>
      <c r="D76" s="1" t="s">
        <v>2432</v>
      </c>
      <c r="G76" s="1" t="s">
        <v>1325</v>
      </c>
      <c r="H76" s="32" t="s">
        <v>1537</v>
      </c>
      <c r="J76" s="31" t="s">
        <v>1624</v>
      </c>
      <c r="K76" s="1" t="s">
        <v>1952</v>
      </c>
      <c r="L76" s="1" t="s">
        <v>2073</v>
      </c>
      <c r="P76" s="1" t="s">
        <v>2431</v>
      </c>
      <c r="Q76" s="1" t="s">
        <v>2431</v>
      </c>
    </row>
    <row r="77" spans="3:17" x14ac:dyDescent="0.25">
      <c r="C77" s="1" t="s">
        <v>2433</v>
      </c>
      <c r="D77" s="1" t="s">
        <v>2434</v>
      </c>
      <c r="G77" s="1" t="s">
        <v>1326</v>
      </c>
      <c r="H77" s="32" t="s">
        <v>1538</v>
      </c>
      <c r="J77" s="31" t="s">
        <v>1625</v>
      </c>
      <c r="K77" s="1" t="s">
        <v>1953</v>
      </c>
      <c r="L77" s="1" t="s">
        <v>2074</v>
      </c>
      <c r="P77" s="1" t="s">
        <v>2433</v>
      </c>
      <c r="Q77" s="1" t="s">
        <v>2433</v>
      </c>
    </row>
    <row r="78" spans="3:17" x14ac:dyDescent="0.25">
      <c r="C78" s="1" t="s">
        <v>2435</v>
      </c>
      <c r="D78" s="1" t="s">
        <v>2436</v>
      </c>
      <c r="G78" s="1" t="s">
        <v>1327</v>
      </c>
      <c r="J78" s="31" t="s">
        <v>1626</v>
      </c>
      <c r="K78" s="1" t="s">
        <v>1954</v>
      </c>
      <c r="L78" s="1" t="s">
        <v>2075</v>
      </c>
      <c r="P78" s="1" t="s">
        <v>2435</v>
      </c>
      <c r="Q78" s="1" t="s">
        <v>2435</v>
      </c>
    </row>
    <row r="79" spans="3:17" x14ac:dyDescent="0.25">
      <c r="C79" s="1" t="s">
        <v>2437</v>
      </c>
      <c r="D79" s="1" t="s">
        <v>2438</v>
      </c>
      <c r="G79" s="1" t="s">
        <v>1328</v>
      </c>
      <c r="J79" s="31" t="s">
        <v>1627</v>
      </c>
      <c r="K79" s="1" t="s">
        <v>1858</v>
      </c>
      <c r="L79" s="1" t="s">
        <v>2077</v>
      </c>
      <c r="P79" s="1" t="s">
        <v>2437</v>
      </c>
      <c r="Q79" s="1" t="s">
        <v>2437</v>
      </c>
    </row>
    <row r="80" spans="3:17" x14ac:dyDescent="0.25">
      <c r="C80" s="1" t="s">
        <v>2439</v>
      </c>
      <c r="D80" s="1" t="s">
        <v>2440</v>
      </c>
      <c r="G80" s="1" t="s">
        <v>1330</v>
      </c>
      <c r="J80" s="31" t="s">
        <v>1629</v>
      </c>
      <c r="K80" s="1" t="s">
        <v>1956</v>
      </c>
      <c r="L80" s="1" t="s">
        <v>2078</v>
      </c>
      <c r="P80" s="1" t="s">
        <v>2439</v>
      </c>
      <c r="Q80" s="1" t="s">
        <v>2439</v>
      </c>
    </row>
    <row r="81" spans="3:17" x14ac:dyDescent="0.25">
      <c r="C81" s="1" t="s">
        <v>2441</v>
      </c>
      <c r="D81" s="1" t="s">
        <v>2442</v>
      </c>
      <c r="G81" s="1" t="s">
        <v>1331</v>
      </c>
      <c r="J81" s="31" t="s">
        <v>1630</v>
      </c>
      <c r="K81" s="1" t="s">
        <v>1957</v>
      </c>
      <c r="L81" s="1" t="s">
        <v>2079</v>
      </c>
      <c r="P81" s="1" t="s">
        <v>2441</v>
      </c>
      <c r="Q81" s="1" t="s">
        <v>2441</v>
      </c>
    </row>
    <row r="82" spans="3:17" x14ac:dyDescent="0.25">
      <c r="C82" s="1" t="s">
        <v>2443</v>
      </c>
      <c r="D82" s="1" t="s">
        <v>2444</v>
      </c>
      <c r="G82" s="1" t="s">
        <v>1332</v>
      </c>
      <c r="J82" s="31" t="s">
        <v>1631</v>
      </c>
      <c r="K82" s="1" t="s">
        <v>1958</v>
      </c>
      <c r="L82" s="1" t="s">
        <v>2080</v>
      </c>
      <c r="P82" s="1" t="s">
        <v>2443</v>
      </c>
      <c r="Q82" s="1" t="s">
        <v>2443</v>
      </c>
    </row>
    <row r="83" spans="3:17" x14ac:dyDescent="0.25">
      <c r="C83" s="1" t="s">
        <v>2445</v>
      </c>
      <c r="D83" s="1" t="s">
        <v>2446</v>
      </c>
      <c r="G83" s="1" t="s">
        <v>1333</v>
      </c>
      <c r="J83" s="31" t="s">
        <v>1632</v>
      </c>
      <c r="K83" s="1" t="s">
        <v>1960</v>
      </c>
      <c r="L83" s="1" t="s">
        <v>2081</v>
      </c>
      <c r="P83" s="1" t="s">
        <v>2445</v>
      </c>
      <c r="Q83" s="1" t="s">
        <v>2445</v>
      </c>
    </row>
    <row r="84" spans="3:17" x14ac:dyDescent="0.25">
      <c r="C84" s="1" t="s">
        <v>2447</v>
      </c>
      <c r="D84" s="1" t="s">
        <v>2448</v>
      </c>
      <c r="G84" s="1" t="s">
        <v>1334</v>
      </c>
      <c r="J84" s="31" t="s">
        <v>1633</v>
      </c>
      <c r="K84" s="1" t="s">
        <v>1961</v>
      </c>
      <c r="L84" s="1" t="s">
        <v>2083</v>
      </c>
      <c r="P84" s="1" t="s">
        <v>2447</v>
      </c>
      <c r="Q84" s="1" t="s">
        <v>2447</v>
      </c>
    </row>
    <row r="85" spans="3:17" x14ac:dyDescent="0.25">
      <c r="C85" s="1" t="s">
        <v>2449</v>
      </c>
      <c r="D85" s="1" t="s">
        <v>2450</v>
      </c>
      <c r="G85" s="1" t="s">
        <v>1336</v>
      </c>
      <c r="J85" s="31" t="s">
        <v>1634</v>
      </c>
      <c r="K85" s="1" t="s">
        <v>1962</v>
      </c>
      <c r="L85" s="1" t="s">
        <v>2084</v>
      </c>
      <c r="P85" s="1" t="s">
        <v>2449</v>
      </c>
      <c r="Q85" s="1" t="s">
        <v>2449</v>
      </c>
    </row>
    <row r="86" spans="3:17" x14ac:dyDescent="0.25">
      <c r="C86" s="1" t="s">
        <v>2451</v>
      </c>
      <c r="D86" s="1" t="s">
        <v>2452</v>
      </c>
      <c r="G86" s="1" t="s">
        <v>1337</v>
      </c>
      <c r="J86" s="31" t="s">
        <v>1636</v>
      </c>
      <c r="K86" s="1" t="s">
        <v>1964</v>
      </c>
      <c r="L86" s="1" t="s">
        <v>2085</v>
      </c>
      <c r="P86" s="1" t="s">
        <v>2451</v>
      </c>
      <c r="Q86" s="1" t="s">
        <v>2451</v>
      </c>
    </row>
    <row r="87" spans="3:17" x14ac:dyDescent="0.25">
      <c r="C87" s="1" t="s">
        <v>2453</v>
      </c>
      <c r="D87" s="1" t="s">
        <v>2454</v>
      </c>
      <c r="G87" s="1" t="s">
        <v>1338</v>
      </c>
      <c r="J87" s="31" t="s">
        <v>1637</v>
      </c>
      <c r="K87" s="1" t="s">
        <v>1966</v>
      </c>
      <c r="L87" s="1" t="s">
        <v>2086</v>
      </c>
      <c r="P87" s="1" t="s">
        <v>2453</v>
      </c>
      <c r="Q87" s="1" t="s">
        <v>2453</v>
      </c>
    </row>
    <row r="88" spans="3:17" x14ac:dyDescent="0.25">
      <c r="C88" s="1" t="s">
        <v>2455</v>
      </c>
      <c r="D88" s="1" t="s">
        <v>2456</v>
      </c>
      <c r="G88" s="1" t="s">
        <v>1339</v>
      </c>
      <c r="J88" s="31" t="s">
        <v>1638</v>
      </c>
      <c r="K88" s="1" t="s">
        <v>1967</v>
      </c>
      <c r="L88" s="1" t="s">
        <v>2087</v>
      </c>
      <c r="P88" s="1" t="s">
        <v>2455</v>
      </c>
      <c r="Q88" s="1" t="s">
        <v>2455</v>
      </c>
    </row>
    <row r="89" spans="3:17" x14ac:dyDescent="0.25">
      <c r="C89" s="1" t="s">
        <v>2457</v>
      </c>
      <c r="D89" s="1" t="s">
        <v>2458</v>
      </c>
      <c r="G89" s="1" t="s">
        <v>1340</v>
      </c>
      <c r="J89" s="31" t="s">
        <v>1639</v>
      </c>
      <c r="K89" s="1" t="s">
        <v>1969</v>
      </c>
      <c r="L89" s="1" t="s">
        <v>2088</v>
      </c>
      <c r="P89" s="1" t="s">
        <v>2457</v>
      </c>
      <c r="Q89" s="1" t="s">
        <v>2457</v>
      </c>
    </row>
    <row r="90" spans="3:17" x14ac:dyDescent="0.25">
      <c r="C90" s="1" t="s">
        <v>2459</v>
      </c>
      <c r="D90" s="1" t="s">
        <v>2460</v>
      </c>
      <c r="G90" s="1" t="s">
        <v>1342</v>
      </c>
      <c r="J90" s="31" t="s">
        <v>1640</v>
      </c>
      <c r="K90" s="1" t="s">
        <v>1970</v>
      </c>
      <c r="L90" s="1" t="s">
        <v>2089</v>
      </c>
      <c r="P90" s="1" t="s">
        <v>2459</v>
      </c>
      <c r="Q90" s="1" t="s">
        <v>2459</v>
      </c>
    </row>
    <row r="91" spans="3:17" x14ac:dyDescent="0.25">
      <c r="C91" s="1" t="s">
        <v>2461</v>
      </c>
      <c r="D91" s="1" t="s">
        <v>2462</v>
      </c>
      <c r="G91" s="1" t="s">
        <v>1343</v>
      </c>
      <c r="J91" s="31" t="s">
        <v>1641</v>
      </c>
      <c r="K91" s="1" t="s">
        <v>1972</v>
      </c>
      <c r="L91" s="1" t="s">
        <v>2091</v>
      </c>
      <c r="P91" s="1" t="s">
        <v>2461</v>
      </c>
      <c r="Q91" s="1" t="s">
        <v>2461</v>
      </c>
    </row>
    <row r="92" spans="3:17" x14ac:dyDescent="0.25">
      <c r="C92" s="1" t="s">
        <v>2463</v>
      </c>
      <c r="D92" s="1" t="s">
        <v>2464</v>
      </c>
      <c r="G92" s="1" t="s">
        <v>1344</v>
      </c>
      <c r="J92" s="31" t="s">
        <v>1643</v>
      </c>
      <c r="L92" s="1" t="s">
        <v>2093</v>
      </c>
      <c r="P92" s="1" t="s">
        <v>2463</v>
      </c>
      <c r="Q92" s="1" t="s">
        <v>2463</v>
      </c>
    </row>
    <row r="93" spans="3:17" x14ac:dyDescent="0.25">
      <c r="C93" s="1" t="s">
        <v>2465</v>
      </c>
      <c r="D93" s="1" t="s">
        <v>2466</v>
      </c>
      <c r="G93" s="1" t="s">
        <v>1345</v>
      </c>
      <c r="J93" s="31" t="s">
        <v>1644</v>
      </c>
      <c r="L93" s="1" t="s">
        <v>2094</v>
      </c>
      <c r="P93" s="1" t="s">
        <v>2465</v>
      </c>
      <c r="Q93" s="1" t="s">
        <v>2465</v>
      </c>
    </row>
    <row r="94" spans="3:17" x14ac:dyDescent="0.25">
      <c r="C94" s="1" t="s">
        <v>2467</v>
      </c>
      <c r="D94" s="1" t="s">
        <v>2468</v>
      </c>
      <c r="G94" s="1" t="s">
        <v>1346</v>
      </c>
      <c r="J94" s="31" t="s">
        <v>1645</v>
      </c>
      <c r="L94" s="1" t="s">
        <v>2096</v>
      </c>
      <c r="P94" s="1" t="s">
        <v>2467</v>
      </c>
      <c r="Q94" s="1" t="s">
        <v>2467</v>
      </c>
    </row>
    <row r="95" spans="3:17" x14ac:dyDescent="0.25">
      <c r="C95" s="1" t="s">
        <v>2469</v>
      </c>
      <c r="D95" s="1" t="s">
        <v>2470</v>
      </c>
      <c r="G95" s="1" t="s">
        <v>1348</v>
      </c>
      <c r="J95" s="31" t="s">
        <v>1646</v>
      </c>
      <c r="L95" s="1" t="s">
        <v>2098</v>
      </c>
      <c r="P95" s="1" t="s">
        <v>2469</v>
      </c>
      <c r="Q95" s="1" t="s">
        <v>2469</v>
      </c>
    </row>
    <row r="96" spans="3:17" x14ac:dyDescent="0.25">
      <c r="C96" s="1" t="s">
        <v>2471</v>
      </c>
      <c r="D96" s="1" t="s">
        <v>2472</v>
      </c>
      <c r="G96" s="1" t="s">
        <v>1349</v>
      </c>
      <c r="J96" s="31" t="s">
        <v>1647</v>
      </c>
      <c r="L96" s="1" t="s">
        <v>2099</v>
      </c>
      <c r="P96" s="1" t="s">
        <v>2471</v>
      </c>
      <c r="Q96" s="1" t="s">
        <v>2471</v>
      </c>
    </row>
    <row r="97" spans="3:17" x14ac:dyDescent="0.25">
      <c r="C97" s="1" t="s">
        <v>2473</v>
      </c>
      <c r="D97" s="1" t="s">
        <v>2474</v>
      </c>
      <c r="G97" s="1" t="s">
        <v>1350</v>
      </c>
      <c r="J97" s="31" t="s">
        <v>1648</v>
      </c>
      <c r="L97" s="1" t="s">
        <v>2100</v>
      </c>
      <c r="P97" s="1" t="s">
        <v>2473</v>
      </c>
      <c r="Q97" s="1" t="s">
        <v>2473</v>
      </c>
    </row>
    <row r="98" spans="3:17" x14ac:dyDescent="0.25">
      <c r="C98" s="1" t="s">
        <v>2475</v>
      </c>
      <c r="D98" s="1" t="s">
        <v>2476</v>
      </c>
      <c r="G98" s="1" t="s">
        <v>1351</v>
      </c>
      <c r="J98" s="31" t="s">
        <v>1650</v>
      </c>
      <c r="L98" s="1" t="s">
        <v>2102</v>
      </c>
      <c r="P98" s="1" t="s">
        <v>2475</v>
      </c>
      <c r="Q98" s="1" t="s">
        <v>2475</v>
      </c>
    </row>
    <row r="99" spans="3:17" x14ac:dyDescent="0.25">
      <c r="C99" s="1" t="s">
        <v>2477</v>
      </c>
      <c r="D99" s="1" t="s">
        <v>2478</v>
      </c>
      <c r="G99" s="1" t="s">
        <v>1353</v>
      </c>
      <c r="J99" s="31" t="s">
        <v>1651</v>
      </c>
      <c r="L99" s="1" t="s">
        <v>2103</v>
      </c>
      <c r="P99" s="1" t="s">
        <v>2477</v>
      </c>
      <c r="Q99" s="1" t="s">
        <v>2477</v>
      </c>
    </row>
    <row r="100" spans="3:17" x14ac:dyDescent="0.25">
      <c r="C100" s="1" t="s">
        <v>2479</v>
      </c>
      <c r="D100" s="1" t="s">
        <v>2480</v>
      </c>
      <c r="G100" s="1" t="s">
        <v>1354</v>
      </c>
      <c r="J100" s="31" t="s">
        <v>1653</v>
      </c>
      <c r="L100" s="1" t="s">
        <v>2104</v>
      </c>
      <c r="P100" s="1" t="s">
        <v>2479</v>
      </c>
      <c r="Q100" s="1" t="s">
        <v>2479</v>
      </c>
    </row>
    <row r="101" spans="3:17" x14ac:dyDescent="0.25">
      <c r="C101" s="1" t="s">
        <v>2481</v>
      </c>
      <c r="D101" s="1" t="s">
        <v>2482</v>
      </c>
      <c r="G101" s="1" t="s">
        <v>1355</v>
      </c>
      <c r="J101" s="31" t="s">
        <v>1654</v>
      </c>
      <c r="L101" s="1" t="s">
        <v>2105</v>
      </c>
      <c r="P101" s="1" t="s">
        <v>2481</v>
      </c>
      <c r="Q101" s="1" t="s">
        <v>2481</v>
      </c>
    </row>
    <row r="102" spans="3:17" x14ac:dyDescent="0.25">
      <c r="C102" s="1" t="s">
        <v>2483</v>
      </c>
      <c r="D102" s="1" t="s">
        <v>2484</v>
      </c>
      <c r="G102" s="1" t="s">
        <v>1356</v>
      </c>
      <c r="J102" s="31" t="s">
        <v>1655</v>
      </c>
      <c r="L102" s="1" t="s">
        <v>2106</v>
      </c>
      <c r="P102" s="1" t="s">
        <v>2483</v>
      </c>
      <c r="Q102" s="1" t="s">
        <v>2483</v>
      </c>
    </row>
    <row r="103" spans="3:17" x14ac:dyDescent="0.25">
      <c r="C103" s="1" t="s">
        <v>2485</v>
      </c>
      <c r="D103" s="1" t="s">
        <v>2486</v>
      </c>
      <c r="G103" s="1" t="s">
        <v>1357</v>
      </c>
      <c r="J103" s="31" t="s">
        <v>1657</v>
      </c>
      <c r="L103" s="1" t="s">
        <v>2107</v>
      </c>
      <c r="P103" s="1" t="s">
        <v>2485</v>
      </c>
      <c r="Q103" s="1" t="s">
        <v>2485</v>
      </c>
    </row>
    <row r="104" spans="3:17" x14ac:dyDescent="0.25">
      <c r="C104" s="1" t="s">
        <v>2487</v>
      </c>
      <c r="D104" s="1" t="s">
        <v>2488</v>
      </c>
      <c r="G104" s="1" t="s">
        <v>1359</v>
      </c>
      <c r="J104" s="31" t="s">
        <v>1658</v>
      </c>
      <c r="L104" s="1" t="s">
        <v>2108</v>
      </c>
      <c r="P104" s="1" t="s">
        <v>2487</v>
      </c>
      <c r="Q104" s="1" t="s">
        <v>2487</v>
      </c>
    </row>
    <row r="105" spans="3:17" x14ac:dyDescent="0.25">
      <c r="C105" s="1" t="s">
        <v>2489</v>
      </c>
      <c r="D105" s="1" t="s">
        <v>2490</v>
      </c>
      <c r="G105" s="1" t="s">
        <v>1361</v>
      </c>
      <c r="J105" s="31" t="s">
        <v>1659</v>
      </c>
      <c r="L105" s="1" t="s">
        <v>2110</v>
      </c>
      <c r="P105" s="1" t="s">
        <v>2489</v>
      </c>
      <c r="Q105" s="1" t="s">
        <v>2489</v>
      </c>
    </row>
    <row r="106" spans="3:17" x14ac:dyDescent="0.25">
      <c r="C106" s="1" t="s">
        <v>2491</v>
      </c>
      <c r="D106" s="1" t="s">
        <v>2492</v>
      </c>
      <c r="G106" s="1" t="s">
        <v>1362</v>
      </c>
      <c r="J106" s="31" t="s">
        <v>1661</v>
      </c>
      <c r="L106" s="1" t="s">
        <v>2112</v>
      </c>
      <c r="P106" s="1" t="s">
        <v>2491</v>
      </c>
      <c r="Q106" s="1" t="s">
        <v>2491</v>
      </c>
    </row>
    <row r="107" spans="3:17" x14ac:dyDescent="0.25">
      <c r="C107" s="1" t="s">
        <v>2493</v>
      </c>
      <c r="D107" s="1" t="s">
        <v>2494</v>
      </c>
      <c r="G107" s="1" t="s">
        <v>1363</v>
      </c>
      <c r="J107" s="31" t="s">
        <v>1662</v>
      </c>
      <c r="L107" s="1" t="s">
        <v>2113</v>
      </c>
      <c r="P107" s="1" t="s">
        <v>2493</v>
      </c>
      <c r="Q107" s="1" t="s">
        <v>2493</v>
      </c>
    </row>
    <row r="108" spans="3:17" x14ac:dyDescent="0.25">
      <c r="C108" s="1" t="s">
        <v>2495</v>
      </c>
      <c r="D108" s="1" t="s">
        <v>2496</v>
      </c>
      <c r="G108" s="1" t="s">
        <v>1364</v>
      </c>
      <c r="J108" s="31" t="s">
        <v>1663</v>
      </c>
      <c r="L108" s="1" t="s">
        <v>2114</v>
      </c>
      <c r="P108" s="1" t="s">
        <v>2495</v>
      </c>
      <c r="Q108" s="1" t="s">
        <v>2495</v>
      </c>
    </row>
    <row r="109" spans="3:17" x14ac:dyDescent="0.25">
      <c r="C109" s="1" t="s">
        <v>2497</v>
      </c>
      <c r="D109" s="1" t="s">
        <v>2498</v>
      </c>
      <c r="G109" s="1" t="s">
        <v>1365</v>
      </c>
      <c r="J109" s="31" t="s">
        <v>1664</v>
      </c>
      <c r="L109" s="1" t="s">
        <v>2116</v>
      </c>
      <c r="P109" s="1" t="s">
        <v>2497</v>
      </c>
      <c r="Q109" s="1" t="s">
        <v>2497</v>
      </c>
    </row>
    <row r="110" spans="3:17" x14ac:dyDescent="0.25">
      <c r="C110" s="1" t="s">
        <v>2499</v>
      </c>
      <c r="D110" s="1" t="s">
        <v>2500</v>
      </c>
      <c r="G110" s="1" t="s">
        <v>1366</v>
      </c>
      <c r="J110" s="31" t="s">
        <v>1665</v>
      </c>
      <c r="L110" s="1" t="s">
        <v>2118</v>
      </c>
      <c r="P110" s="1" t="s">
        <v>2499</v>
      </c>
      <c r="Q110" s="1" t="s">
        <v>2499</v>
      </c>
    </row>
    <row r="111" spans="3:17" x14ac:dyDescent="0.25">
      <c r="C111" s="1" t="s">
        <v>2501</v>
      </c>
      <c r="D111" s="1" t="s">
        <v>2502</v>
      </c>
      <c r="G111" s="1" t="s">
        <v>1368</v>
      </c>
      <c r="J111" s="31" t="s">
        <v>1667</v>
      </c>
      <c r="L111" s="1" t="s">
        <v>2119</v>
      </c>
      <c r="P111" s="1" t="s">
        <v>2501</v>
      </c>
      <c r="Q111" s="1" t="s">
        <v>2501</v>
      </c>
    </row>
    <row r="112" spans="3:17" x14ac:dyDescent="0.25">
      <c r="C112" s="1" t="s">
        <v>2503</v>
      </c>
      <c r="D112" s="1" t="s">
        <v>2504</v>
      </c>
      <c r="G112" s="1" t="s">
        <v>1369</v>
      </c>
      <c r="J112" s="31" t="s">
        <v>1668</v>
      </c>
      <c r="L112" s="1" t="s">
        <v>2120</v>
      </c>
      <c r="P112" s="1" t="s">
        <v>2503</v>
      </c>
      <c r="Q112" s="1" t="s">
        <v>2503</v>
      </c>
    </row>
    <row r="113" spans="3:17" x14ac:dyDescent="0.25">
      <c r="C113" s="1" t="s">
        <v>2505</v>
      </c>
      <c r="D113" s="1" t="s">
        <v>2506</v>
      </c>
      <c r="G113" s="1" t="s">
        <v>1370</v>
      </c>
      <c r="J113" s="31" t="s">
        <v>1669</v>
      </c>
      <c r="L113" s="1" t="s">
        <v>2122</v>
      </c>
      <c r="P113" s="1" t="s">
        <v>2505</v>
      </c>
      <c r="Q113" s="1" t="s">
        <v>2505</v>
      </c>
    </row>
    <row r="114" spans="3:17" x14ac:dyDescent="0.25">
      <c r="C114" s="1" t="s">
        <v>2507</v>
      </c>
      <c r="D114" s="1" t="s">
        <v>2508</v>
      </c>
      <c r="G114" s="1" t="s">
        <v>1371</v>
      </c>
      <c r="J114" s="31" t="s">
        <v>1670</v>
      </c>
      <c r="L114" s="1" t="s">
        <v>2124</v>
      </c>
      <c r="P114" s="1" t="s">
        <v>2507</v>
      </c>
      <c r="Q114" s="1" t="s">
        <v>2507</v>
      </c>
    </row>
    <row r="115" spans="3:17" x14ac:dyDescent="0.25">
      <c r="C115" s="1" t="s">
        <v>2509</v>
      </c>
      <c r="D115" s="1" t="s">
        <v>2510</v>
      </c>
      <c r="G115" s="1" t="s">
        <v>1372</v>
      </c>
      <c r="J115" s="31" t="s">
        <v>1671</v>
      </c>
      <c r="L115" s="1" t="s">
        <v>2125</v>
      </c>
      <c r="P115" s="1" t="s">
        <v>2509</v>
      </c>
      <c r="Q115" s="1" t="s">
        <v>2509</v>
      </c>
    </row>
    <row r="116" spans="3:17" x14ac:dyDescent="0.25">
      <c r="C116" s="1" t="s">
        <v>2511</v>
      </c>
      <c r="D116" s="1" t="s">
        <v>2512</v>
      </c>
      <c r="G116" s="1" t="s">
        <v>1374</v>
      </c>
      <c r="J116" s="31" t="s">
        <v>1672</v>
      </c>
      <c r="L116" s="1" t="s">
        <v>2126</v>
      </c>
      <c r="P116" s="1" t="s">
        <v>2511</v>
      </c>
      <c r="Q116" s="1" t="s">
        <v>2511</v>
      </c>
    </row>
    <row r="117" spans="3:17" x14ac:dyDescent="0.25">
      <c r="C117" s="1" t="s">
        <v>2513</v>
      </c>
      <c r="D117" s="1" t="s">
        <v>2514</v>
      </c>
      <c r="G117" s="1" t="s">
        <v>1375</v>
      </c>
      <c r="J117" s="31" t="s">
        <v>1674</v>
      </c>
      <c r="L117" s="1" t="s">
        <v>2128</v>
      </c>
      <c r="P117" s="1" t="s">
        <v>2513</v>
      </c>
      <c r="Q117" s="1" t="s">
        <v>2513</v>
      </c>
    </row>
    <row r="118" spans="3:17" x14ac:dyDescent="0.25">
      <c r="C118" s="1" t="s">
        <v>2515</v>
      </c>
      <c r="D118" s="1" t="s">
        <v>2516</v>
      </c>
      <c r="G118" s="1" t="s">
        <v>1376</v>
      </c>
      <c r="J118" s="31" t="s">
        <v>1675</v>
      </c>
      <c r="L118" s="1" t="s">
        <v>2130</v>
      </c>
      <c r="P118" s="1" t="s">
        <v>2515</v>
      </c>
      <c r="Q118" s="1" t="s">
        <v>2515</v>
      </c>
    </row>
    <row r="119" spans="3:17" x14ac:dyDescent="0.25">
      <c r="C119" s="1" t="s">
        <v>2517</v>
      </c>
      <c r="D119" s="1" t="s">
        <v>2518</v>
      </c>
      <c r="G119" s="1" t="s">
        <v>1377</v>
      </c>
      <c r="J119" s="31" t="s">
        <v>1676</v>
      </c>
      <c r="L119" s="1" t="s">
        <v>2131</v>
      </c>
      <c r="P119" s="1" t="s">
        <v>2517</v>
      </c>
      <c r="Q119" s="1" t="s">
        <v>2517</v>
      </c>
    </row>
    <row r="120" spans="3:17" x14ac:dyDescent="0.25">
      <c r="C120" s="1" t="s">
        <v>2519</v>
      </c>
      <c r="D120" s="1" t="s">
        <v>2520</v>
      </c>
      <c r="G120" s="1" t="s">
        <v>1378</v>
      </c>
      <c r="J120" s="31" t="s">
        <v>1677</v>
      </c>
      <c r="L120" s="1" t="s">
        <v>2133</v>
      </c>
      <c r="P120" s="1" t="s">
        <v>2519</v>
      </c>
      <c r="Q120" s="1" t="s">
        <v>2519</v>
      </c>
    </row>
    <row r="121" spans="3:17" x14ac:dyDescent="0.25">
      <c r="C121" s="1" t="s">
        <v>2521</v>
      </c>
      <c r="D121" s="1" t="s">
        <v>2522</v>
      </c>
      <c r="G121" s="1" t="s">
        <v>1380</v>
      </c>
      <c r="J121" s="31" t="s">
        <v>1679</v>
      </c>
      <c r="L121" s="1" t="s">
        <v>2135</v>
      </c>
      <c r="P121" s="1" t="s">
        <v>2521</v>
      </c>
      <c r="Q121" s="1" t="s">
        <v>2521</v>
      </c>
    </row>
    <row r="122" spans="3:17" x14ac:dyDescent="0.25">
      <c r="C122" s="1" t="s">
        <v>2523</v>
      </c>
      <c r="D122" s="1" t="s">
        <v>2524</v>
      </c>
      <c r="G122" s="1" t="s">
        <v>1381</v>
      </c>
      <c r="J122" s="31" t="s">
        <v>1680</v>
      </c>
      <c r="L122" s="1" t="s">
        <v>2136</v>
      </c>
      <c r="P122" s="1" t="s">
        <v>2523</v>
      </c>
      <c r="Q122" s="1" t="s">
        <v>2523</v>
      </c>
    </row>
    <row r="123" spans="3:17" x14ac:dyDescent="0.25">
      <c r="C123" s="1" t="s">
        <v>2525</v>
      </c>
      <c r="D123" s="1" t="s">
        <v>2526</v>
      </c>
      <c r="G123" s="1" t="s">
        <v>1382</v>
      </c>
      <c r="J123" s="31" t="s">
        <v>1681</v>
      </c>
      <c r="L123" s="1" t="s">
        <v>2137</v>
      </c>
      <c r="P123" s="1" t="s">
        <v>2525</v>
      </c>
      <c r="Q123" s="1" t="s">
        <v>2525</v>
      </c>
    </row>
    <row r="124" spans="3:17" x14ac:dyDescent="0.25">
      <c r="C124" s="1" t="s">
        <v>2527</v>
      </c>
      <c r="D124" s="1" t="s">
        <v>2528</v>
      </c>
      <c r="G124" s="1" t="s">
        <v>1383</v>
      </c>
      <c r="J124" s="31" t="s">
        <v>1682</v>
      </c>
      <c r="L124" s="1" t="s">
        <v>2139</v>
      </c>
      <c r="P124" s="1" t="s">
        <v>2527</v>
      </c>
      <c r="Q124" s="1" t="s">
        <v>2527</v>
      </c>
    </row>
    <row r="125" spans="3:17" x14ac:dyDescent="0.25">
      <c r="C125" s="1" t="s">
        <v>2529</v>
      </c>
      <c r="D125" s="1" t="s">
        <v>2530</v>
      </c>
      <c r="G125" s="1" t="s">
        <v>1385</v>
      </c>
      <c r="J125" s="31" t="s">
        <v>1683</v>
      </c>
      <c r="L125" s="1" t="s">
        <v>2140</v>
      </c>
      <c r="P125" s="1" t="s">
        <v>2529</v>
      </c>
      <c r="Q125" s="1" t="s">
        <v>2529</v>
      </c>
    </row>
    <row r="126" spans="3:17" x14ac:dyDescent="0.25">
      <c r="C126" s="1" t="s">
        <v>2531</v>
      </c>
      <c r="D126" s="1" t="s">
        <v>2532</v>
      </c>
      <c r="G126" s="1" t="s">
        <v>1386</v>
      </c>
      <c r="J126" s="31" t="s">
        <v>1684</v>
      </c>
      <c r="L126" s="1" t="s">
        <v>2141</v>
      </c>
      <c r="P126" s="1" t="s">
        <v>2531</v>
      </c>
      <c r="Q126" s="1" t="s">
        <v>2531</v>
      </c>
    </row>
    <row r="127" spans="3:17" x14ac:dyDescent="0.25">
      <c r="C127" s="1" t="s">
        <v>2533</v>
      </c>
      <c r="D127" s="1" t="s">
        <v>2534</v>
      </c>
      <c r="G127" s="1" t="s">
        <v>1387</v>
      </c>
      <c r="J127" s="31" t="s">
        <v>1686</v>
      </c>
      <c r="L127" s="1" t="s">
        <v>2142</v>
      </c>
      <c r="P127" s="1" t="s">
        <v>2533</v>
      </c>
      <c r="Q127" s="1" t="s">
        <v>2533</v>
      </c>
    </row>
    <row r="128" spans="3:17" x14ac:dyDescent="0.25">
      <c r="C128" s="1" t="s">
        <v>2535</v>
      </c>
      <c r="D128" s="1" t="s">
        <v>2536</v>
      </c>
      <c r="G128" s="1" t="s">
        <v>1388</v>
      </c>
      <c r="J128" s="31" t="s">
        <v>1688</v>
      </c>
      <c r="L128" s="1" t="s">
        <v>2143</v>
      </c>
      <c r="P128" s="1" t="s">
        <v>2535</v>
      </c>
      <c r="Q128" s="1" t="s">
        <v>2535</v>
      </c>
    </row>
    <row r="129" spans="3:17" x14ac:dyDescent="0.25">
      <c r="C129" s="1" t="s">
        <v>2537</v>
      </c>
      <c r="D129" s="1" t="s">
        <v>2538</v>
      </c>
      <c r="J129" s="31" t="s">
        <v>1689</v>
      </c>
      <c r="L129" s="1" t="s">
        <v>2145</v>
      </c>
      <c r="P129" s="1" t="s">
        <v>2537</v>
      </c>
      <c r="Q129" s="1" t="s">
        <v>2537</v>
      </c>
    </row>
    <row r="130" spans="3:17" x14ac:dyDescent="0.25">
      <c r="C130" s="1" t="s">
        <v>2539</v>
      </c>
      <c r="D130" s="1" t="s">
        <v>2540</v>
      </c>
      <c r="J130" s="31" t="s">
        <v>1690</v>
      </c>
      <c r="L130" s="1" t="s">
        <v>2146</v>
      </c>
      <c r="P130" s="1" t="s">
        <v>2539</v>
      </c>
      <c r="Q130" s="1" t="s">
        <v>2539</v>
      </c>
    </row>
    <row r="131" spans="3:17" x14ac:dyDescent="0.25">
      <c r="C131" s="1" t="s">
        <v>2541</v>
      </c>
      <c r="D131" s="1" t="s">
        <v>2542</v>
      </c>
      <c r="J131" s="31" t="s">
        <v>1691</v>
      </c>
      <c r="L131" s="1" t="s">
        <v>2148</v>
      </c>
      <c r="P131" s="1" t="s">
        <v>2541</v>
      </c>
      <c r="Q131" s="1" t="s">
        <v>2541</v>
      </c>
    </row>
    <row r="132" spans="3:17" x14ac:dyDescent="0.25">
      <c r="C132" s="1" t="s">
        <v>2543</v>
      </c>
      <c r="D132" s="1" t="s">
        <v>2544</v>
      </c>
      <c r="J132" s="31" t="s">
        <v>1692</v>
      </c>
      <c r="L132" s="1" t="s">
        <v>2150</v>
      </c>
      <c r="P132" s="1" t="s">
        <v>2543</v>
      </c>
      <c r="Q132" s="1" t="s">
        <v>2543</v>
      </c>
    </row>
    <row r="133" spans="3:17" x14ac:dyDescent="0.25">
      <c r="C133" s="1" t="s">
        <v>2545</v>
      </c>
      <c r="D133" s="1" t="s">
        <v>2546</v>
      </c>
      <c r="J133" s="31" t="s">
        <v>1694</v>
      </c>
      <c r="L133" s="1" t="s">
        <v>2151</v>
      </c>
      <c r="P133" s="1" t="s">
        <v>2545</v>
      </c>
      <c r="Q133" s="1" t="s">
        <v>2545</v>
      </c>
    </row>
    <row r="134" spans="3:17" x14ac:dyDescent="0.25">
      <c r="C134" s="1" t="s">
        <v>2547</v>
      </c>
      <c r="D134" s="1" t="s">
        <v>2548</v>
      </c>
      <c r="J134" s="31" t="s">
        <v>1695</v>
      </c>
      <c r="L134" s="1" t="s">
        <v>2152</v>
      </c>
      <c r="P134" s="1" t="s">
        <v>2547</v>
      </c>
      <c r="Q134" s="1" t="s">
        <v>2547</v>
      </c>
    </row>
    <row r="135" spans="3:17" x14ac:dyDescent="0.25">
      <c r="C135" s="1" t="s">
        <v>2549</v>
      </c>
      <c r="D135" s="1" t="s">
        <v>2550</v>
      </c>
      <c r="J135" s="31" t="s">
        <v>1696</v>
      </c>
      <c r="L135" s="1" t="s">
        <v>2153</v>
      </c>
      <c r="P135" s="1" t="s">
        <v>2549</v>
      </c>
      <c r="Q135" s="1" t="s">
        <v>2549</v>
      </c>
    </row>
    <row r="136" spans="3:17" x14ac:dyDescent="0.25">
      <c r="C136" s="1" t="s">
        <v>2551</v>
      </c>
      <c r="D136" s="1" t="s">
        <v>2552</v>
      </c>
      <c r="J136" s="31" t="s">
        <v>1697</v>
      </c>
      <c r="L136" s="1" t="s">
        <v>2155</v>
      </c>
      <c r="P136" s="1" t="s">
        <v>2551</v>
      </c>
      <c r="Q136" s="1" t="s">
        <v>2551</v>
      </c>
    </row>
    <row r="137" spans="3:17" x14ac:dyDescent="0.25">
      <c r="C137" s="1" t="s">
        <v>2553</v>
      </c>
      <c r="D137" s="1" t="s">
        <v>2554</v>
      </c>
      <c r="J137" s="31" t="s">
        <v>1699</v>
      </c>
      <c r="L137" s="1" t="s">
        <v>2156</v>
      </c>
      <c r="P137" s="1" t="s">
        <v>2553</v>
      </c>
      <c r="Q137" s="1" t="s">
        <v>2553</v>
      </c>
    </row>
    <row r="138" spans="3:17" x14ac:dyDescent="0.25">
      <c r="C138" s="1" t="s">
        <v>2555</v>
      </c>
      <c r="D138" s="1" t="s">
        <v>2556</v>
      </c>
      <c r="J138" s="31" t="s">
        <v>1700</v>
      </c>
      <c r="L138" s="1" t="s">
        <v>2157</v>
      </c>
      <c r="P138" s="1" t="s">
        <v>2555</v>
      </c>
      <c r="Q138" s="1" t="s">
        <v>2555</v>
      </c>
    </row>
    <row r="139" spans="3:17" x14ac:dyDescent="0.25">
      <c r="C139" s="1" t="s">
        <v>2557</v>
      </c>
      <c r="D139" s="1" t="s">
        <v>2558</v>
      </c>
      <c r="J139" s="31" t="s">
        <v>1701</v>
      </c>
      <c r="L139" s="1" t="s">
        <v>2159</v>
      </c>
      <c r="P139" s="1" t="s">
        <v>2557</v>
      </c>
      <c r="Q139" s="1" t="s">
        <v>2557</v>
      </c>
    </row>
    <row r="140" spans="3:17" x14ac:dyDescent="0.25">
      <c r="C140" s="1" t="s">
        <v>2559</v>
      </c>
      <c r="D140" s="1" t="s">
        <v>2560</v>
      </c>
      <c r="J140" s="31" t="s">
        <v>1702</v>
      </c>
      <c r="L140" s="1" t="s">
        <v>2161</v>
      </c>
      <c r="P140" s="1" t="s">
        <v>2559</v>
      </c>
      <c r="Q140" s="1" t="s">
        <v>2559</v>
      </c>
    </row>
    <row r="141" spans="3:17" x14ac:dyDescent="0.25">
      <c r="C141" s="1" t="s">
        <v>2561</v>
      </c>
      <c r="D141" s="1" t="s">
        <v>2562</v>
      </c>
      <c r="J141" s="31" t="s">
        <v>1703</v>
      </c>
      <c r="L141" s="1" t="s">
        <v>2162</v>
      </c>
      <c r="P141" s="1" t="s">
        <v>2561</v>
      </c>
      <c r="Q141" s="1" t="s">
        <v>2561</v>
      </c>
    </row>
    <row r="142" spans="3:17" x14ac:dyDescent="0.25">
      <c r="C142" s="1" t="s">
        <v>2563</v>
      </c>
      <c r="D142" s="1" t="s">
        <v>2564</v>
      </c>
      <c r="J142" s="31" t="s">
        <v>1704</v>
      </c>
      <c r="L142" s="1" t="s">
        <v>2164</v>
      </c>
      <c r="P142" s="1" t="s">
        <v>2563</v>
      </c>
      <c r="Q142" s="1" t="s">
        <v>2563</v>
      </c>
    </row>
    <row r="143" spans="3:17" x14ac:dyDescent="0.25">
      <c r="C143" s="1" t="s">
        <v>2565</v>
      </c>
      <c r="D143" s="1" t="s">
        <v>2566</v>
      </c>
      <c r="J143" s="31" t="s">
        <v>1706</v>
      </c>
      <c r="L143" s="1" t="s">
        <v>2165</v>
      </c>
      <c r="P143" s="1" t="s">
        <v>2565</v>
      </c>
      <c r="Q143" s="1" t="s">
        <v>2565</v>
      </c>
    </row>
    <row r="144" spans="3:17" x14ac:dyDescent="0.25">
      <c r="C144" s="1" t="s">
        <v>2567</v>
      </c>
      <c r="D144" s="1" t="s">
        <v>2568</v>
      </c>
      <c r="J144" s="31" t="s">
        <v>1707</v>
      </c>
      <c r="L144" s="1" t="s">
        <v>2167</v>
      </c>
      <c r="P144" s="1" t="s">
        <v>2567</v>
      </c>
      <c r="Q144" s="1" t="s">
        <v>2567</v>
      </c>
    </row>
    <row r="145" spans="3:17" x14ac:dyDescent="0.25">
      <c r="C145" s="1" t="s">
        <v>2569</v>
      </c>
      <c r="D145" s="1" t="s">
        <v>2570</v>
      </c>
      <c r="J145" s="31" t="s">
        <v>1708</v>
      </c>
      <c r="P145" s="1" t="s">
        <v>2569</v>
      </c>
      <c r="Q145" s="1" t="s">
        <v>2569</v>
      </c>
    </row>
    <row r="146" spans="3:17" x14ac:dyDescent="0.25">
      <c r="C146" s="1" t="s">
        <v>2571</v>
      </c>
      <c r="D146" s="1" t="s">
        <v>2572</v>
      </c>
      <c r="J146" s="31" t="s">
        <v>1709</v>
      </c>
      <c r="P146" s="1" t="s">
        <v>2571</v>
      </c>
      <c r="Q146" s="1" t="s">
        <v>2571</v>
      </c>
    </row>
    <row r="147" spans="3:17" x14ac:dyDescent="0.25">
      <c r="C147" s="1" t="s">
        <v>2573</v>
      </c>
      <c r="D147" s="1" t="s">
        <v>2574</v>
      </c>
      <c r="J147" s="31" t="s">
        <v>1710</v>
      </c>
      <c r="P147" s="1" t="s">
        <v>2573</v>
      </c>
      <c r="Q147" s="1" t="s">
        <v>2573</v>
      </c>
    </row>
    <row r="148" spans="3:17" x14ac:dyDescent="0.25">
      <c r="C148" s="1" t="s">
        <v>2575</v>
      </c>
      <c r="D148" s="1" t="s">
        <v>2576</v>
      </c>
      <c r="J148" s="31" t="s">
        <v>1711</v>
      </c>
      <c r="P148" s="1" t="s">
        <v>2575</v>
      </c>
      <c r="Q148" s="1" t="s">
        <v>2575</v>
      </c>
    </row>
    <row r="149" spans="3:17" x14ac:dyDescent="0.25">
      <c r="C149" s="1" t="s">
        <v>2577</v>
      </c>
      <c r="D149" s="1" t="s">
        <v>2578</v>
      </c>
      <c r="J149" s="31" t="s">
        <v>1713</v>
      </c>
      <c r="P149" s="1" t="s">
        <v>2577</v>
      </c>
      <c r="Q149" s="1" t="s">
        <v>2577</v>
      </c>
    </row>
    <row r="150" spans="3:17" x14ac:dyDescent="0.25">
      <c r="C150" s="1" t="s">
        <v>2579</v>
      </c>
      <c r="D150" s="1" t="s">
        <v>2580</v>
      </c>
      <c r="J150" s="31" t="s">
        <v>1714</v>
      </c>
      <c r="P150" s="1" t="s">
        <v>2579</v>
      </c>
      <c r="Q150" s="1" t="s">
        <v>2579</v>
      </c>
    </row>
    <row r="151" spans="3:17" x14ac:dyDescent="0.25">
      <c r="C151" s="1" t="s">
        <v>2581</v>
      </c>
      <c r="D151" s="1" t="s">
        <v>2582</v>
      </c>
      <c r="J151" s="31" t="s">
        <v>1715</v>
      </c>
      <c r="P151" s="1" t="s">
        <v>2581</v>
      </c>
      <c r="Q151" s="1" t="s">
        <v>2581</v>
      </c>
    </row>
    <row r="152" spans="3:17" x14ac:dyDescent="0.25">
      <c r="C152" s="1" t="s">
        <v>2583</v>
      </c>
      <c r="D152" s="1" t="s">
        <v>2584</v>
      </c>
      <c r="J152" s="31" t="s">
        <v>1716</v>
      </c>
      <c r="P152" s="1" t="s">
        <v>2583</v>
      </c>
      <c r="Q152" s="1" t="s">
        <v>2583</v>
      </c>
    </row>
    <row r="153" spans="3:17" x14ac:dyDescent="0.25">
      <c r="C153" s="1" t="s">
        <v>2585</v>
      </c>
      <c r="D153" s="1" t="s">
        <v>2586</v>
      </c>
      <c r="J153" s="31" t="s">
        <v>1717</v>
      </c>
      <c r="P153" s="1" t="s">
        <v>2585</v>
      </c>
      <c r="Q153" s="1" t="s">
        <v>2585</v>
      </c>
    </row>
    <row r="154" spans="3:17" x14ac:dyDescent="0.25">
      <c r="C154" s="1" t="s">
        <v>2587</v>
      </c>
      <c r="D154" s="1" t="s">
        <v>2588</v>
      </c>
      <c r="J154" s="31" t="s">
        <v>1719</v>
      </c>
      <c r="P154" s="1" t="s">
        <v>2587</v>
      </c>
      <c r="Q154" s="1" t="s">
        <v>2587</v>
      </c>
    </row>
    <row r="155" spans="3:17" x14ac:dyDescent="0.25">
      <c r="C155" s="1" t="s">
        <v>2589</v>
      </c>
      <c r="D155" s="1" t="s">
        <v>2590</v>
      </c>
      <c r="J155" s="31" t="s">
        <v>1720</v>
      </c>
      <c r="P155" s="1" t="s">
        <v>2589</v>
      </c>
      <c r="Q155" s="1" t="s">
        <v>2589</v>
      </c>
    </row>
    <row r="156" spans="3:17" x14ac:dyDescent="0.25">
      <c r="C156" s="1" t="s">
        <v>2591</v>
      </c>
      <c r="D156" s="1" t="s">
        <v>2592</v>
      </c>
      <c r="J156" s="31" t="s">
        <v>1721</v>
      </c>
      <c r="P156" s="1" t="s">
        <v>2591</v>
      </c>
      <c r="Q156" s="1" t="s">
        <v>2591</v>
      </c>
    </row>
    <row r="157" spans="3:17" x14ac:dyDescent="0.25">
      <c r="C157" s="1" t="s">
        <v>2593</v>
      </c>
      <c r="D157" s="1" t="s">
        <v>2594</v>
      </c>
      <c r="J157" s="31" t="s">
        <v>1722</v>
      </c>
      <c r="P157" s="1" t="s">
        <v>2593</v>
      </c>
      <c r="Q157" s="1" t="s">
        <v>2593</v>
      </c>
    </row>
    <row r="158" spans="3:17" x14ac:dyDescent="0.25">
      <c r="C158" s="1" t="s">
        <v>2595</v>
      </c>
      <c r="D158" s="1" t="s">
        <v>2596</v>
      </c>
      <c r="J158" s="31" t="s">
        <v>1723</v>
      </c>
      <c r="P158" s="1" t="s">
        <v>2595</v>
      </c>
      <c r="Q158" s="1" t="s">
        <v>2595</v>
      </c>
    </row>
    <row r="159" spans="3:17" x14ac:dyDescent="0.25">
      <c r="C159" s="1" t="s">
        <v>2597</v>
      </c>
      <c r="D159" s="1" t="s">
        <v>2598</v>
      </c>
      <c r="J159" s="31" t="s">
        <v>1724</v>
      </c>
      <c r="P159" s="1" t="s">
        <v>2597</v>
      </c>
      <c r="Q159" s="1" t="s">
        <v>2597</v>
      </c>
    </row>
    <row r="160" spans="3:17" x14ac:dyDescent="0.25">
      <c r="C160" s="1" t="s">
        <v>2599</v>
      </c>
      <c r="D160" s="1" t="s">
        <v>2600</v>
      </c>
      <c r="J160" s="31" t="s">
        <v>1726</v>
      </c>
      <c r="P160" s="1" t="s">
        <v>2599</v>
      </c>
      <c r="Q160" s="1" t="s">
        <v>2599</v>
      </c>
    </row>
    <row r="161" spans="3:17" x14ac:dyDescent="0.25">
      <c r="C161" s="1" t="s">
        <v>2601</v>
      </c>
      <c r="D161" s="1" t="s">
        <v>2602</v>
      </c>
      <c r="J161" s="31" t="s">
        <v>1727</v>
      </c>
      <c r="P161" s="1" t="s">
        <v>2601</v>
      </c>
      <c r="Q161" s="1" t="s">
        <v>2601</v>
      </c>
    </row>
    <row r="162" spans="3:17" x14ac:dyDescent="0.25">
      <c r="C162" s="1" t="s">
        <v>2603</v>
      </c>
      <c r="D162" s="1" t="s">
        <v>2604</v>
      </c>
      <c r="J162" s="31" t="s">
        <v>1728</v>
      </c>
      <c r="P162" s="1" t="s">
        <v>2603</v>
      </c>
      <c r="Q162" s="1" t="s">
        <v>2603</v>
      </c>
    </row>
    <row r="163" spans="3:17" x14ac:dyDescent="0.25">
      <c r="C163" s="1" t="s">
        <v>2605</v>
      </c>
      <c r="D163" s="1" t="s">
        <v>2606</v>
      </c>
      <c r="J163" s="31" t="s">
        <v>1729</v>
      </c>
      <c r="P163" s="1" t="s">
        <v>2605</v>
      </c>
      <c r="Q163" s="1" t="s">
        <v>2605</v>
      </c>
    </row>
    <row r="164" spans="3:17" x14ac:dyDescent="0.25">
      <c r="C164" s="1" t="s">
        <v>2607</v>
      </c>
      <c r="D164" s="1" t="s">
        <v>2608</v>
      </c>
      <c r="J164" s="31" t="s">
        <v>1730</v>
      </c>
      <c r="P164" s="1" t="s">
        <v>2607</v>
      </c>
      <c r="Q164" s="1" t="s">
        <v>2607</v>
      </c>
    </row>
    <row r="165" spans="3:17" x14ac:dyDescent="0.25">
      <c r="C165" s="1" t="s">
        <v>2609</v>
      </c>
      <c r="D165" s="1" t="s">
        <v>2610</v>
      </c>
      <c r="J165" s="31" t="s">
        <v>1731</v>
      </c>
      <c r="P165" s="1" t="s">
        <v>2609</v>
      </c>
      <c r="Q165" s="1" t="s">
        <v>2609</v>
      </c>
    </row>
    <row r="166" spans="3:17" x14ac:dyDescent="0.25">
      <c r="C166" s="1" t="s">
        <v>2611</v>
      </c>
      <c r="D166" s="1" t="s">
        <v>2612</v>
      </c>
      <c r="J166" s="31" t="s">
        <v>1732</v>
      </c>
      <c r="P166" s="1" t="s">
        <v>2611</v>
      </c>
      <c r="Q166" s="1" t="s">
        <v>2611</v>
      </c>
    </row>
    <row r="167" spans="3:17" x14ac:dyDescent="0.25">
      <c r="C167" s="1" t="s">
        <v>2613</v>
      </c>
      <c r="D167" s="1" t="s">
        <v>2614</v>
      </c>
      <c r="J167" s="31" t="s">
        <v>1734</v>
      </c>
      <c r="P167" s="1" t="s">
        <v>2613</v>
      </c>
      <c r="Q167" s="1" t="s">
        <v>2613</v>
      </c>
    </row>
    <row r="168" spans="3:17" x14ac:dyDescent="0.25">
      <c r="C168" s="1" t="s">
        <v>2615</v>
      </c>
      <c r="D168" s="1" t="s">
        <v>2616</v>
      </c>
      <c r="J168" s="31" t="s">
        <v>1735</v>
      </c>
      <c r="P168" s="1" t="s">
        <v>2615</v>
      </c>
      <c r="Q168" s="1" t="s">
        <v>2615</v>
      </c>
    </row>
    <row r="169" spans="3:17" x14ac:dyDescent="0.25">
      <c r="C169" s="1" t="s">
        <v>2617</v>
      </c>
      <c r="D169" s="1" t="s">
        <v>2618</v>
      </c>
      <c r="J169" s="31" t="s">
        <v>1736</v>
      </c>
      <c r="P169" s="1" t="s">
        <v>2617</v>
      </c>
      <c r="Q169" s="1" t="s">
        <v>2617</v>
      </c>
    </row>
    <row r="170" spans="3:17" x14ac:dyDescent="0.25">
      <c r="C170" s="1" t="s">
        <v>2619</v>
      </c>
      <c r="D170" s="1" t="s">
        <v>2620</v>
      </c>
      <c r="J170" s="31" t="s">
        <v>1737</v>
      </c>
      <c r="P170" s="1" t="s">
        <v>2619</v>
      </c>
      <c r="Q170" s="1" t="s">
        <v>2619</v>
      </c>
    </row>
    <row r="171" spans="3:17" x14ac:dyDescent="0.25">
      <c r="C171" s="1" t="s">
        <v>2621</v>
      </c>
      <c r="D171" s="1" t="s">
        <v>2622</v>
      </c>
      <c r="J171" s="31" t="s">
        <v>1738</v>
      </c>
      <c r="P171" s="1" t="s">
        <v>2621</v>
      </c>
      <c r="Q171" s="1" t="s">
        <v>2621</v>
      </c>
    </row>
    <row r="172" spans="3:17" x14ac:dyDescent="0.25">
      <c r="C172" s="1" t="s">
        <v>2623</v>
      </c>
      <c r="D172" s="1" t="s">
        <v>2624</v>
      </c>
      <c r="J172" s="31" t="s">
        <v>1739</v>
      </c>
      <c r="P172" s="1" t="s">
        <v>2623</v>
      </c>
      <c r="Q172" s="1" t="s">
        <v>2623</v>
      </c>
    </row>
    <row r="173" spans="3:17" x14ac:dyDescent="0.25">
      <c r="C173" s="1" t="s">
        <v>2625</v>
      </c>
      <c r="D173" s="1" t="s">
        <v>2626</v>
      </c>
      <c r="J173" s="31" t="s">
        <v>1741</v>
      </c>
      <c r="P173" s="1" t="s">
        <v>2625</v>
      </c>
      <c r="Q173" s="1" t="s">
        <v>2625</v>
      </c>
    </row>
    <row r="174" spans="3:17" x14ac:dyDescent="0.25">
      <c r="C174" s="1" t="s">
        <v>2627</v>
      </c>
      <c r="D174" s="1" t="s">
        <v>2628</v>
      </c>
      <c r="J174" s="31" t="s">
        <v>1742</v>
      </c>
      <c r="P174" s="1" t="s">
        <v>2627</v>
      </c>
      <c r="Q174" s="1" t="s">
        <v>2627</v>
      </c>
    </row>
    <row r="175" spans="3:17" x14ac:dyDescent="0.25">
      <c r="C175" s="1" t="s">
        <v>2629</v>
      </c>
      <c r="D175" s="1" t="s">
        <v>2630</v>
      </c>
      <c r="J175" s="31" t="s">
        <v>1743</v>
      </c>
      <c r="P175" s="1" t="s">
        <v>2629</v>
      </c>
      <c r="Q175" s="1" t="s">
        <v>2629</v>
      </c>
    </row>
    <row r="176" spans="3:17" x14ac:dyDescent="0.25">
      <c r="C176" s="1" t="s">
        <v>2631</v>
      </c>
      <c r="D176" s="1" t="s">
        <v>2632</v>
      </c>
      <c r="J176" s="31" t="s">
        <v>1744</v>
      </c>
      <c r="P176" s="1" t="s">
        <v>2631</v>
      </c>
      <c r="Q176" s="1" t="s">
        <v>2631</v>
      </c>
    </row>
    <row r="177" spans="3:17" x14ac:dyDescent="0.25">
      <c r="C177" s="1" t="s">
        <v>2633</v>
      </c>
      <c r="D177" s="1" t="s">
        <v>2634</v>
      </c>
      <c r="J177" s="31" t="s">
        <v>1745</v>
      </c>
      <c r="P177" s="1" t="s">
        <v>2633</v>
      </c>
      <c r="Q177" s="1" t="s">
        <v>2633</v>
      </c>
    </row>
    <row r="178" spans="3:17" x14ac:dyDescent="0.25">
      <c r="C178" s="1" t="s">
        <v>2635</v>
      </c>
      <c r="D178" s="1" t="s">
        <v>2636</v>
      </c>
      <c r="J178" s="31" t="s">
        <v>1747</v>
      </c>
      <c r="P178" s="1" t="s">
        <v>2635</v>
      </c>
      <c r="Q178" s="1" t="s">
        <v>2635</v>
      </c>
    </row>
    <row r="179" spans="3:17" x14ac:dyDescent="0.25">
      <c r="C179" s="1" t="s">
        <v>2637</v>
      </c>
      <c r="D179" s="1" t="s">
        <v>2638</v>
      </c>
      <c r="J179" s="31" t="s">
        <v>1748</v>
      </c>
      <c r="P179" s="1" t="s">
        <v>2637</v>
      </c>
      <c r="Q179" s="1" t="s">
        <v>2637</v>
      </c>
    </row>
    <row r="180" spans="3:17" x14ac:dyDescent="0.25">
      <c r="C180" s="1" t="s">
        <v>2639</v>
      </c>
      <c r="D180" s="1" t="s">
        <v>2640</v>
      </c>
      <c r="J180" s="31" t="s">
        <v>1749</v>
      </c>
      <c r="P180" s="1" t="s">
        <v>2639</v>
      </c>
      <c r="Q180" s="1" t="s">
        <v>2639</v>
      </c>
    </row>
    <row r="181" spans="3:17" x14ac:dyDescent="0.25">
      <c r="C181" s="1" t="s">
        <v>2641</v>
      </c>
      <c r="D181" s="1" t="s">
        <v>2642</v>
      </c>
      <c r="J181" s="31" t="s">
        <v>1750</v>
      </c>
      <c r="P181" s="1" t="s">
        <v>2641</v>
      </c>
      <c r="Q181" s="1" t="s">
        <v>2641</v>
      </c>
    </row>
    <row r="182" spans="3:17" x14ac:dyDescent="0.25">
      <c r="C182" s="1" t="s">
        <v>2643</v>
      </c>
      <c r="D182" s="1" t="s">
        <v>2644</v>
      </c>
      <c r="J182" s="31" t="s">
        <v>1751</v>
      </c>
      <c r="P182" s="1" t="s">
        <v>2643</v>
      </c>
      <c r="Q182" s="1" t="s">
        <v>2643</v>
      </c>
    </row>
    <row r="183" spans="3:17" x14ac:dyDescent="0.25">
      <c r="C183" s="1" t="s">
        <v>2645</v>
      </c>
      <c r="D183" s="1" t="s">
        <v>2646</v>
      </c>
      <c r="J183" s="31" t="s">
        <v>1752</v>
      </c>
      <c r="P183" s="1" t="s">
        <v>2645</v>
      </c>
      <c r="Q183" s="1" t="s">
        <v>2645</v>
      </c>
    </row>
    <row r="184" spans="3:17" x14ac:dyDescent="0.25">
      <c r="C184" s="1" t="s">
        <v>2647</v>
      </c>
      <c r="D184" s="1" t="s">
        <v>2648</v>
      </c>
      <c r="J184" s="31" t="s">
        <v>1753</v>
      </c>
      <c r="P184" s="1" t="s">
        <v>2647</v>
      </c>
      <c r="Q184" s="1" t="s">
        <v>2647</v>
      </c>
    </row>
    <row r="185" spans="3:17" x14ac:dyDescent="0.25">
      <c r="C185" s="1" t="s">
        <v>2649</v>
      </c>
      <c r="D185" s="1" t="s">
        <v>2650</v>
      </c>
      <c r="J185" s="31" t="s">
        <v>1755</v>
      </c>
      <c r="P185" s="1" t="s">
        <v>2649</v>
      </c>
      <c r="Q185" s="1" t="s">
        <v>2649</v>
      </c>
    </row>
    <row r="186" spans="3:17" x14ac:dyDescent="0.25">
      <c r="C186" s="1" t="s">
        <v>2651</v>
      </c>
      <c r="D186" s="1" t="s">
        <v>2652</v>
      </c>
      <c r="J186" s="31" t="s">
        <v>1756</v>
      </c>
      <c r="P186" s="1" t="s">
        <v>2651</v>
      </c>
      <c r="Q186" s="1" t="s">
        <v>2651</v>
      </c>
    </row>
    <row r="187" spans="3:17" x14ac:dyDescent="0.25">
      <c r="C187" s="1" t="s">
        <v>2653</v>
      </c>
      <c r="D187" s="1" t="s">
        <v>2654</v>
      </c>
      <c r="J187" s="31" t="s">
        <v>1757</v>
      </c>
      <c r="P187" s="1" t="s">
        <v>2653</v>
      </c>
      <c r="Q187" s="1" t="s">
        <v>2653</v>
      </c>
    </row>
    <row r="188" spans="3:17" x14ac:dyDescent="0.25">
      <c r="C188" s="1" t="s">
        <v>2655</v>
      </c>
      <c r="D188" s="1" t="s">
        <v>2656</v>
      </c>
      <c r="J188" s="31" t="s">
        <v>1758</v>
      </c>
      <c r="P188" s="1" t="s">
        <v>2655</v>
      </c>
      <c r="Q188" s="1" t="s">
        <v>2655</v>
      </c>
    </row>
    <row r="189" spans="3:17" x14ac:dyDescent="0.25">
      <c r="C189" s="1" t="s">
        <v>2657</v>
      </c>
      <c r="D189" s="1" t="s">
        <v>2658</v>
      </c>
      <c r="J189" s="31" t="s">
        <v>1759</v>
      </c>
      <c r="P189" s="1" t="s">
        <v>2657</v>
      </c>
      <c r="Q189" s="1" t="s">
        <v>2657</v>
      </c>
    </row>
    <row r="190" spans="3:17" x14ac:dyDescent="0.25">
      <c r="C190" s="1" t="s">
        <v>2659</v>
      </c>
      <c r="D190" s="1" t="s">
        <v>2660</v>
      </c>
      <c r="J190" s="31" t="s">
        <v>1760</v>
      </c>
      <c r="P190" s="1" t="s">
        <v>2659</v>
      </c>
      <c r="Q190" s="1" t="s">
        <v>2659</v>
      </c>
    </row>
    <row r="191" spans="3:17" x14ac:dyDescent="0.25">
      <c r="C191" s="1" t="s">
        <v>2661</v>
      </c>
      <c r="D191" s="1" t="s">
        <v>2662</v>
      </c>
      <c r="J191" s="31" t="s">
        <v>1762</v>
      </c>
      <c r="P191" s="1" t="s">
        <v>2661</v>
      </c>
      <c r="Q191" s="1" t="s">
        <v>2661</v>
      </c>
    </row>
    <row r="192" spans="3:17" x14ac:dyDescent="0.25">
      <c r="C192" s="1" t="s">
        <v>2663</v>
      </c>
      <c r="D192" s="1" t="s">
        <v>2664</v>
      </c>
      <c r="J192" s="31" t="s">
        <v>1763</v>
      </c>
      <c r="P192" s="1" t="s">
        <v>2663</v>
      </c>
      <c r="Q192" s="1" t="s">
        <v>2663</v>
      </c>
    </row>
    <row r="193" spans="3:17" x14ac:dyDescent="0.25">
      <c r="C193" s="1" t="s">
        <v>2665</v>
      </c>
      <c r="D193" s="1" t="s">
        <v>2666</v>
      </c>
      <c r="J193" s="31" t="s">
        <v>1764</v>
      </c>
      <c r="P193" s="1" t="s">
        <v>2665</v>
      </c>
      <c r="Q193" s="1" t="s">
        <v>2665</v>
      </c>
    </row>
    <row r="194" spans="3:17" x14ac:dyDescent="0.25">
      <c r="C194" s="1" t="s">
        <v>2667</v>
      </c>
      <c r="D194" s="1" t="s">
        <v>2668</v>
      </c>
      <c r="J194" s="31" t="s">
        <v>1765</v>
      </c>
      <c r="P194" s="1" t="s">
        <v>2667</v>
      </c>
      <c r="Q194" s="1" t="s">
        <v>2667</v>
      </c>
    </row>
    <row r="195" spans="3:17" x14ac:dyDescent="0.25">
      <c r="C195" s="1" t="s">
        <v>2669</v>
      </c>
      <c r="D195" s="1" t="s">
        <v>2670</v>
      </c>
      <c r="J195" s="31" t="s">
        <v>1766</v>
      </c>
      <c r="P195" s="1" t="s">
        <v>2669</v>
      </c>
      <c r="Q195" s="1" t="s">
        <v>2669</v>
      </c>
    </row>
    <row r="196" spans="3:17" x14ac:dyDescent="0.25">
      <c r="C196" s="1" t="s">
        <v>2671</v>
      </c>
      <c r="D196" s="1" t="s">
        <v>2672</v>
      </c>
      <c r="J196" s="31" t="s">
        <v>1767</v>
      </c>
      <c r="P196" s="1" t="s">
        <v>2671</v>
      </c>
      <c r="Q196" s="1" t="s">
        <v>2671</v>
      </c>
    </row>
    <row r="197" spans="3:17" x14ac:dyDescent="0.25">
      <c r="C197" s="1" t="s">
        <v>2673</v>
      </c>
      <c r="D197" s="1" t="s">
        <v>2674</v>
      </c>
      <c r="J197" s="31" t="s">
        <v>1768</v>
      </c>
      <c r="P197" s="1" t="s">
        <v>2673</v>
      </c>
      <c r="Q197" s="1" t="s">
        <v>2673</v>
      </c>
    </row>
    <row r="198" spans="3:17" x14ac:dyDescent="0.25">
      <c r="C198" s="1" t="s">
        <v>2675</v>
      </c>
      <c r="D198" s="1" t="s">
        <v>2676</v>
      </c>
      <c r="J198" s="31" t="s">
        <v>1770</v>
      </c>
      <c r="P198" s="1" t="s">
        <v>2675</v>
      </c>
      <c r="Q198" s="1" t="s">
        <v>2675</v>
      </c>
    </row>
    <row r="199" spans="3:17" x14ac:dyDescent="0.25">
      <c r="C199" s="1" t="s">
        <v>2677</v>
      </c>
      <c r="D199" s="1" t="s">
        <v>2678</v>
      </c>
      <c r="J199" s="31" t="s">
        <v>1771</v>
      </c>
      <c r="P199" s="1" t="s">
        <v>2677</v>
      </c>
      <c r="Q199" s="1" t="s">
        <v>2677</v>
      </c>
    </row>
    <row r="200" spans="3:17" x14ac:dyDescent="0.25">
      <c r="C200" s="1" t="s">
        <v>2679</v>
      </c>
      <c r="D200" s="1" t="s">
        <v>2680</v>
      </c>
      <c r="J200" s="31" t="s">
        <v>1772</v>
      </c>
      <c r="P200" s="1" t="s">
        <v>2679</v>
      </c>
      <c r="Q200" s="1" t="s">
        <v>2679</v>
      </c>
    </row>
    <row r="201" spans="3:17" x14ac:dyDescent="0.25">
      <c r="C201" s="1" t="s">
        <v>2681</v>
      </c>
      <c r="D201" s="1" t="s">
        <v>2682</v>
      </c>
      <c r="J201" s="31" t="s">
        <v>1773</v>
      </c>
      <c r="P201" s="1" t="s">
        <v>2681</v>
      </c>
      <c r="Q201" s="1" t="s">
        <v>2681</v>
      </c>
    </row>
    <row r="202" spans="3:17" x14ac:dyDescent="0.25">
      <c r="C202" s="1" t="s">
        <v>2683</v>
      </c>
      <c r="D202" s="1" t="s">
        <v>2684</v>
      </c>
      <c r="J202" s="31" t="s">
        <v>1775</v>
      </c>
      <c r="P202" s="1" t="s">
        <v>2683</v>
      </c>
      <c r="Q202" s="1" t="s">
        <v>2683</v>
      </c>
    </row>
    <row r="203" spans="3:17" x14ac:dyDescent="0.25">
      <c r="C203" s="1" t="s">
        <v>2685</v>
      </c>
      <c r="D203" s="1" t="s">
        <v>2686</v>
      </c>
      <c r="J203" s="31" t="s">
        <v>1776</v>
      </c>
      <c r="P203" s="1" t="s">
        <v>2685</v>
      </c>
      <c r="Q203" s="1" t="s">
        <v>2685</v>
      </c>
    </row>
    <row r="204" spans="3:17" x14ac:dyDescent="0.25">
      <c r="C204" s="1" t="s">
        <v>2687</v>
      </c>
      <c r="D204" s="1" t="s">
        <v>2688</v>
      </c>
      <c r="J204" s="31" t="s">
        <v>1777</v>
      </c>
      <c r="P204" s="1" t="s">
        <v>2687</v>
      </c>
      <c r="Q204" s="1" t="s">
        <v>2687</v>
      </c>
    </row>
    <row r="205" spans="3:17" x14ac:dyDescent="0.25">
      <c r="C205" s="1" t="s">
        <v>2689</v>
      </c>
      <c r="D205" s="1" t="s">
        <v>2690</v>
      </c>
      <c r="J205" s="31" t="s">
        <v>1778</v>
      </c>
      <c r="P205" s="1" t="s">
        <v>2689</v>
      </c>
      <c r="Q205" s="1" t="s">
        <v>2689</v>
      </c>
    </row>
    <row r="206" spans="3:17" x14ac:dyDescent="0.25">
      <c r="C206" s="1" t="s">
        <v>2691</v>
      </c>
      <c r="D206" s="1" t="s">
        <v>2692</v>
      </c>
      <c r="J206" s="31" t="s">
        <v>1779</v>
      </c>
      <c r="P206" s="1" t="s">
        <v>2691</v>
      </c>
      <c r="Q206" s="1" t="s">
        <v>2691</v>
      </c>
    </row>
    <row r="207" spans="3:17" x14ac:dyDescent="0.25">
      <c r="C207" s="1" t="s">
        <v>2693</v>
      </c>
      <c r="D207" s="1" t="s">
        <v>2694</v>
      </c>
      <c r="J207" s="31" t="s">
        <v>1780</v>
      </c>
      <c r="P207" s="1" t="s">
        <v>2693</v>
      </c>
      <c r="Q207" s="1" t="s">
        <v>2693</v>
      </c>
    </row>
    <row r="208" spans="3:17" x14ac:dyDescent="0.25">
      <c r="C208" s="1" t="s">
        <v>2695</v>
      </c>
      <c r="D208" s="1" t="s">
        <v>2696</v>
      </c>
      <c r="J208" s="31" t="s">
        <v>1782</v>
      </c>
      <c r="P208" s="1" t="s">
        <v>2695</v>
      </c>
      <c r="Q208" s="1" t="s">
        <v>2695</v>
      </c>
    </row>
    <row r="209" spans="3:17" x14ac:dyDescent="0.25">
      <c r="C209" s="1" t="s">
        <v>2697</v>
      </c>
      <c r="D209" s="1" t="s">
        <v>2698</v>
      </c>
      <c r="J209" s="31" t="s">
        <v>1783</v>
      </c>
      <c r="P209" s="1" t="s">
        <v>2697</v>
      </c>
      <c r="Q209" s="1" t="s">
        <v>2697</v>
      </c>
    </row>
    <row r="210" spans="3:17" x14ac:dyDescent="0.25">
      <c r="C210" s="1" t="s">
        <v>2699</v>
      </c>
      <c r="D210" s="1" t="s">
        <v>2700</v>
      </c>
      <c r="J210" s="31" t="s">
        <v>1784</v>
      </c>
      <c r="P210" s="1" t="s">
        <v>2699</v>
      </c>
      <c r="Q210" s="1" t="s">
        <v>2699</v>
      </c>
    </row>
    <row r="211" spans="3:17" x14ac:dyDescent="0.25">
      <c r="C211" s="1" t="s">
        <v>2701</v>
      </c>
      <c r="D211" s="1" t="s">
        <v>2702</v>
      </c>
      <c r="J211" s="31" t="s">
        <v>1785</v>
      </c>
      <c r="P211" s="1" t="s">
        <v>2701</v>
      </c>
      <c r="Q211" s="1" t="s">
        <v>2701</v>
      </c>
    </row>
    <row r="212" spans="3:17" x14ac:dyDescent="0.25">
      <c r="C212" s="1" t="s">
        <v>2703</v>
      </c>
      <c r="D212" s="1" t="s">
        <v>2704</v>
      </c>
      <c r="J212" s="31" t="s">
        <v>1786</v>
      </c>
      <c r="P212" s="1" t="s">
        <v>2703</v>
      </c>
      <c r="Q212" s="1" t="s">
        <v>2703</v>
      </c>
    </row>
    <row r="213" spans="3:17" x14ac:dyDescent="0.25">
      <c r="C213" s="1" t="s">
        <v>2705</v>
      </c>
      <c r="D213" s="1" t="s">
        <v>2706</v>
      </c>
      <c r="J213" s="31" t="s">
        <v>1787</v>
      </c>
      <c r="P213" s="1" t="s">
        <v>2705</v>
      </c>
      <c r="Q213" s="1" t="s">
        <v>2705</v>
      </c>
    </row>
    <row r="214" spans="3:17" x14ac:dyDescent="0.25">
      <c r="C214" s="1" t="s">
        <v>2707</v>
      </c>
      <c r="D214" s="1" t="s">
        <v>2708</v>
      </c>
      <c r="J214" s="31" t="s">
        <v>1789</v>
      </c>
      <c r="P214" s="1" t="s">
        <v>2707</v>
      </c>
      <c r="Q214" s="1" t="s">
        <v>2707</v>
      </c>
    </row>
    <row r="215" spans="3:17" x14ac:dyDescent="0.25">
      <c r="C215" s="1" t="s">
        <v>2709</v>
      </c>
      <c r="D215" s="1" t="s">
        <v>2710</v>
      </c>
      <c r="J215" s="31" t="s">
        <v>1790</v>
      </c>
      <c r="P215" s="1" t="s">
        <v>2709</v>
      </c>
      <c r="Q215" s="1" t="s">
        <v>2709</v>
      </c>
    </row>
    <row r="216" spans="3:17" x14ac:dyDescent="0.25">
      <c r="C216" s="1" t="s">
        <v>2711</v>
      </c>
      <c r="D216" s="1" t="s">
        <v>2712</v>
      </c>
      <c r="J216" s="31" t="s">
        <v>1791</v>
      </c>
      <c r="P216" s="1" t="s">
        <v>2711</v>
      </c>
      <c r="Q216" s="1" t="s">
        <v>2711</v>
      </c>
    </row>
    <row r="217" spans="3:17" x14ac:dyDescent="0.25">
      <c r="C217" s="1" t="s">
        <v>2713</v>
      </c>
      <c r="D217" s="1" t="s">
        <v>2714</v>
      </c>
      <c r="J217" s="31" t="s">
        <v>1792</v>
      </c>
      <c r="P217" s="1" t="s">
        <v>2713</v>
      </c>
      <c r="Q217" s="1" t="s">
        <v>2713</v>
      </c>
    </row>
    <row r="218" spans="3:17" x14ac:dyDescent="0.25">
      <c r="C218" s="1" t="s">
        <v>2715</v>
      </c>
      <c r="D218" s="1" t="s">
        <v>2716</v>
      </c>
      <c r="J218" s="31" t="s">
        <v>1793</v>
      </c>
      <c r="P218" s="1" t="s">
        <v>2715</v>
      </c>
      <c r="Q218" s="1" t="s">
        <v>2715</v>
      </c>
    </row>
    <row r="219" spans="3:17" x14ac:dyDescent="0.25">
      <c r="C219" s="1" t="s">
        <v>2717</v>
      </c>
      <c r="D219" s="1" t="s">
        <v>2718</v>
      </c>
      <c r="J219" s="31" t="s">
        <v>1795</v>
      </c>
      <c r="P219" s="1" t="s">
        <v>2717</v>
      </c>
      <c r="Q219" s="1" t="s">
        <v>2717</v>
      </c>
    </row>
    <row r="220" spans="3:17" x14ac:dyDescent="0.25">
      <c r="C220" s="1" t="s">
        <v>2719</v>
      </c>
      <c r="D220" s="1" t="s">
        <v>2720</v>
      </c>
      <c r="J220" s="31" t="s">
        <v>1796</v>
      </c>
      <c r="P220" s="1" t="s">
        <v>2719</v>
      </c>
      <c r="Q220" s="1" t="s">
        <v>2719</v>
      </c>
    </row>
    <row r="221" spans="3:17" x14ac:dyDescent="0.25">
      <c r="C221" s="1" t="s">
        <v>2721</v>
      </c>
      <c r="D221" s="1" t="s">
        <v>2722</v>
      </c>
      <c r="J221" s="31" t="s">
        <v>1797</v>
      </c>
      <c r="P221" s="1" t="s">
        <v>2721</v>
      </c>
      <c r="Q221" s="1" t="s">
        <v>2721</v>
      </c>
    </row>
    <row r="222" spans="3:17" x14ac:dyDescent="0.25">
      <c r="C222" s="1" t="s">
        <v>2723</v>
      </c>
      <c r="D222" s="1" t="s">
        <v>2724</v>
      </c>
      <c r="J222" s="31" t="s">
        <v>1798</v>
      </c>
      <c r="P222" s="1" t="s">
        <v>2723</v>
      </c>
      <c r="Q222" s="1" t="s">
        <v>2723</v>
      </c>
    </row>
    <row r="223" spans="3:17" x14ac:dyDescent="0.25">
      <c r="C223" s="1" t="s">
        <v>2725</v>
      </c>
      <c r="D223" s="1" t="s">
        <v>2726</v>
      </c>
      <c r="J223" s="31" t="s">
        <v>1799</v>
      </c>
      <c r="P223" s="1" t="s">
        <v>2725</v>
      </c>
      <c r="Q223" s="1" t="s">
        <v>2725</v>
      </c>
    </row>
    <row r="224" spans="3:17" x14ac:dyDescent="0.25">
      <c r="C224" s="1" t="s">
        <v>2727</v>
      </c>
      <c r="D224" s="1" t="s">
        <v>2728</v>
      </c>
      <c r="J224" s="31" t="s">
        <v>1801</v>
      </c>
      <c r="P224" s="1" t="s">
        <v>2727</v>
      </c>
      <c r="Q224" s="1" t="s">
        <v>2727</v>
      </c>
    </row>
    <row r="225" spans="3:17" x14ac:dyDescent="0.25">
      <c r="C225" s="1" t="s">
        <v>2729</v>
      </c>
      <c r="D225" s="1" t="s">
        <v>2730</v>
      </c>
      <c r="J225" s="31" t="s">
        <v>1802</v>
      </c>
      <c r="P225" s="1" t="s">
        <v>2729</v>
      </c>
      <c r="Q225" s="1" t="s">
        <v>2729</v>
      </c>
    </row>
    <row r="226" spans="3:17" x14ac:dyDescent="0.25">
      <c r="C226" s="1" t="s">
        <v>2731</v>
      </c>
      <c r="D226" s="1" t="s">
        <v>2732</v>
      </c>
      <c r="J226" s="31" t="s">
        <v>1803</v>
      </c>
      <c r="P226" s="1" t="s">
        <v>2731</v>
      </c>
      <c r="Q226" s="1" t="s">
        <v>2731</v>
      </c>
    </row>
    <row r="227" spans="3:17" x14ac:dyDescent="0.25">
      <c r="C227" s="1" t="s">
        <v>2733</v>
      </c>
      <c r="D227" s="1" t="s">
        <v>2734</v>
      </c>
      <c r="J227" s="31" t="s">
        <v>1804</v>
      </c>
      <c r="P227" s="1" t="s">
        <v>2733</v>
      </c>
      <c r="Q227" s="1" t="s">
        <v>2733</v>
      </c>
    </row>
    <row r="228" spans="3:17" x14ac:dyDescent="0.25">
      <c r="C228" s="1" t="s">
        <v>2735</v>
      </c>
      <c r="D228" s="1" t="s">
        <v>2736</v>
      </c>
      <c r="J228" s="31" t="s">
        <v>1805</v>
      </c>
      <c r="P228" s="1" t="s">
        <v>2735</v>
      </c>
      <c r="Q228" s="1" t="s">
        <v>2735</v>
      </c>
    </row>
    <row r="229" spans="3:17" x14ac:dyDescent="0.25">
      <c r="C229" s="1" t="s">
        <v>2737</v>
      </c>
      <c r="D229" s="1" t="s">
        <v>2738</v>
      </c>
      <c r="J229" s="31" t="s">
        <v>1806</v>
      </c>
      <c r="P229" s="1" t="s">
        <v>2737</v>
      </c>
      <c r="Q229" s="1" t="s">
        <v>2737</v>
      </c>
    </row>
    <row r="230" spans="3:17" x14ac:dyDescent="0.25">
      <c r="C230" s="1" t="s">
        <v>2739</v>
      </c>
      <c r="D230" s="1" t="s">
        <v>2740</v>
      </c>
      <c r="J230" s="31" t="s">
        <v>1808</v>
      </c>
      <c r="P230" s="1" t="s">
        <v>2739</v>
      </c>
      <c r="Q230" s="1" t="s">
        <v>2739</v>
      </c>
    </row>
    <row r="231" spans="3:17" x14ac:dyDescent="0.25">
      <c r="C231" s="1" t="s">
        <v>2741</v>
      </c>
      <c r="D231" s="1" t="s">
        <v>2742</v>
      </c>
      <c r="J231" s="31" t="s">
        <v>1809</v>
      </c>
      <c r="P231" s="1" t="s">
        <v>2741</v>
      </c>
      <c r="Q231" s="1" t="s">
        <v>2741</v>
      </c>
    </row>
    <row r="232" spans="3:17" x14ac:dyDescent="0.25">
      <c r="C232" s="1" t="s">
        <v>2743</v>
      </c>
      <c r="D232" s="1" t="s">
        <v>2744</v>
      </c>
      <c r="J232" s="31" t="s">
        <v>1810</v>
      </c>
      <c r="P232" s="1" t="s">
        <v>2743</v>
      </c>
      <c r="Q232" s="1" t="s">
        <v>2743</v>
      </c>
    </row>
    <row r="233" spans="3:17" x14ac:dyDescent="0.25">
      <c r="C233" s="1" t="s">
        <v>2745</v>
      </c>
      <c r="D233" s="1" t="s">
        <v>2746</v>
      </c>
      <c r="J233" s="31" t="s">
        <v>1812</v>
      </c>
      <c r="P233" s="1" t="s">
        <v>2745</v>
      </c>
      <c r="Q233" s="1" t="s">
        <v>2745</v>
      </c>
    </row>
    <row r="234" spans="3:17" x14ac:dyDescent="0.25">
      <c r="C234" s="1" t="s">
        <v>2747</v>
      </c>
      <c r="D234" s="1" t="s">
        <v>2748</v>
      </c>
      <c r="J234" s="31" t="s">
        <v>1813</v>
      </c>
      <c r="P234" s="1" t="s">
        <v>2747</v>
      </c>
      <c r="Q234" s="1" t="s">
        <v>2747</v>
      </c>
    </row>
    <row r="235" spans="3:17" x14ac:dyDescent="0.25">
      <c r="C235" s="1" t="s">
        <v>2749</v>
      </c>
      <c r="D235" s="1" t="s">
        <v>2750</v>
      </c>
      <c r="J235" s="31" t="s">
        <v>1814</v>
      </c>
      <c r="P235" s="1" t="s">
        <v>2749</v>
      </c>
      <c r="Q235" s="1" t="s">
        <v>2749</v>
      </c>
    </row>
    <row r="236" spans="3:17" x14ac:dyDescent="0.25">
      <c r="C236" s="1" t="s">
        <v>2751</v>
      </c>
      <c r="D236" s="1" t="s">
        <v>2752</v>
      </c>
      <c r="J236" s="31" t="s">
        <v>1815</v>
      </c>
      <c r="P236" s="1" t="s">
        <v>2751</v>
      </c>
      <c r="Q236" s="1" t="s">
        <v>2751</v>
      </c>
    </row>
    <row r="237" spans="3:17" x14ac:dyDescent="0.25">
      <c r="C237" s="1" t="s">
        <v>2753</v>
      </c>
      <c r="D237" s="1" t="s">
        <v>2754</v>
      </c>
      <c r="J237" s="31" t="s">
        <v>1816</v>
      </c>
      <c r="P237" s="1" t="s">
        <v>2753</v>
      </c>
      <c r="Q237" s="1" t="s">
        <v>2753</v>
      </c>
    </row>
    <row r="238" spans="3:17" x14ac:dyDescent="0.25">
      <c r="C238" s="1" t="s">
        <v>2755</v>
      </c>
      <c r="D238" s="1" t="s">
        <v>2756</v>
      </c>
      <c r="J238" s="31" t="s">
        <v>1818</v>
      </c>
      <c r="P238" s="1" t="s">
        <v>2755</v>
      </c>
      <c r="Q238" s="1" t="s">
        <v>2755</v>
      </c>
    </row>
    <row r="239" spans="3:17" x14ac:dyDescent="0.25">
      <c r="C239" s="1" t="s">
        <v>2757</v>
      </c>
      <c r="D239" s="1" t="s">
        <v>2758</v>
      </c>
      <c r="J239" s="31" t="s">
        <v>1819</v>
      </c>
      <c r="P239" s="1" t="s">
        <v>2757</v>
      </c>
      <c r="Q239" s="1" t="s">
        <v>2757</v>
      </c>
    </row>
    <row r="240" spans="3:17" x14ac:dyDescent="0.25">
      <c r="C240" s="1" t="s">
        <v>2759</v>
      </c>
      <c r="D240" s="1" t="s">
        <v>2760</v>
      </c>
      <c r="J240" s="31" t="s">
        <v>1820</v>
      </c>
      <c r="P240" s="1" t="s">
        <v>2759</v>
      </c>
      <c r="Q240" s="1" t="s">
        <v>2759</v>
      </c>
    </row>
    <row r="241" spans="3:17" x14ac:dyDescent="0.25">
      <c r="C241" s="1" t="s">
        <v>2761</v>
      </c>
      <c r="D241" s="1" t="s">
        <v>2762</v>
      </c>
      <c r="J241" s="31" t="s">
        <v>1821</v>
      </c>
      <c r="P241" s="1" t="s">
        <v>2761</v>
      </c>
      <c r="Q241" s="1" t="s">
        <v>2761</v>
      </c>
    </row>
    <row r="242" spans="3:17" x14ac:dyDescent="0.25">
      <c r="C242" s="1" t="s">
        <v>2763</v>
      </c>
      <c r="D242" s="1" t="s">
        <v>2764</v>
      </c>
      <c r="J242" s="31" t="s">
        <v>1822</v>
      </c>
      <c r="P242" s="1" t="s">
        <v>2763</v>
      </c>
      <c r="Q242" s="1" t="s">
        <v>2763</v>
      </c>
    </row>
    <row r="243" spans="3:17" x14ac:dyDescent="0.25">
      <c r="C243" s="1" t="s">
        <v>2765</v>
      </c>
      <c r="D243" s="1" t="s">
        <v>2766</v>
      </c>
      <c r="J243" s="31" t="s">
        <v>1824</v>
      </c>
      <c r="P243" s="1" t="s">
        <v>2765</v>
      </c>
      <c r="Q243" s="1" t="s">
        <v>2765</v>
      </c>
    </row>
    <row r="244" spans="3:17" x14ac:dyDescent="0.25">
      <c r="C244" s="1" t="s">
        <v>2767</v>
      </c>
      <c r="D244" s="1" t="s">
        <v>2768</v>
      </c>
      <c r="J244" s="31" t="s">
        <v>1825</v>
      </c>
      <c r="P244" s="1" t="s">
        <v>2767</v>
      </c>
      <c r="Q244" s="1" t="s">
        <v>2767</v>
      </c>
    </row>
    <row r="245" spans="3:17" x14ac:dyDescent="0.25">
      <c r="C245" s="1" t="s">
        <v>2769</v>
      </c>
      <c r="D245" s="1" t="s">
        <v>2770</v>
      </c>
      <c r="J245" s="31" t="s">
        <v>1826</v>
      </c>
      <c r="P245" s="1" t="s">
        <v>2769</v>
      </c>
      <c r="Q245" s="1" t="s">
        <v>2769</v>
      </c>
    </row>
    <row r="246" spans="3:17" x14ac:dyDescent="0.25">
      <c r="C246" s="1" t="s">
        <v>2771</v>
      </c>
      <c r="D246" s="1" t="s">
        <v>2772</v>
      </c>
      <c r="J246" s="31" t="s">
        <v>1828</v>
      </c>
      <c r="P246" s="1" t="s">
        <v>2771</v>
      </c>
      <c r="Q246" s="1" t="s">
        <v>2771</v>
      </c>
    </row>
    <row r="247" spans="3:17" x14ac:dyDescent="0.25">
      <c r="C247" s="1" t="s">
        <v>2773</v>
      </c>
      <c r="D247" s="1" t="s">
        <v>2774</v>
      </c>
      <c r="J247" s="31" t="s">
        <v>1829</v>
      </c>
      <c r="P247" s="1" t="s">
        <v>2773</v>
      </c>
      <c r="Q247" s="1" t="s">
        <v>2773</v>
      </c>
    </row>
    <row r="248" spans="3:17" x14ac:dyDescent="0.25">
      <c r="C248" s="1" t="s">
        <v>2775</v>
      </c>
      <c r="D248" s="1" t="s">
        <v>2776</v>
      </c>
      <c r="J248" s="31" t="s">
        <v>1830</v>
      </c>
      <c r="P248" s="1" t="s">
        <v>2775</v>
      </c>
      <c r="Q248" s="1" t="s">
        <v>2775</v>
      </c>
    </row>
    <row r="249" spans="3:17" x14ac:dyDescent="0.25">
      <c r="C249" s="1" t="s">
        <v>2777</v>
      </c>
      <c r="D249" s="1" t="s">
        <v>2778</v>
      </c>
      <c r="J249" s="31" t="s">
        <v>1831</v>
      </c>
      <c r="P249" s="1" t="s">
        <v>2777</v>
      </c>
      <c r="Q249" s="1" t="s">
        <v>2777</v>
      </c>
    </row>
    <row r="250" spans="3:17" x14ac:dyDescent="0.25">
      <c r="C250" s="1" t="s">
        <v>2779</v>
      </c>
      <c r="D250" s="1" t="s">
        <v>2780</v>
      </c>
      <c r="J250" s="31" t="s">
        <v>1832</v>
      </c>
      <c r="P250" s="1" t="s">
        <v>2779</v>
      </c>
      <c r="Q250" s="1" t="s">
        <v>2779</v>
      </c>
    </row>
    <row r="251" spans="3:17" x14ac:dyDescent="0.25">
      <c r="C251" s="1" t="s">
        <v>2781</v>
      </c>
      <c r="D251" s="1" t="s">
        <v>2782</v>
      </c>
      <c r="J251" s="31" t="s">
        <v>1834</v>
      </c>
      <c r="P251" s="1" t="s">
        <v>2781</v>
      </c>
      <c r="Q251" s="1" t="s">
        <v>2781</v>
      </c>
    </row>
    <row r="252" spans="3:17" x14ac:dyDescent="0.25">
      <c r="C252" s="1" t="s">
        <v>2783</v>
      </c>
      <c r="D252" s="1" t="s">
        <v>2784</v>
      </c>
      <c r="J252" s="31" t="s">
        <v>1835</v>
      </c>
      <c r="P252" s="1" t="s">
        <v>2783</v>
      </c>
      <c r="Q252" s="1" t="s">
        <v>2783</v>
      </c>
    </row>
    <row r="253" spans="3:17" x14ac:dyDescent="0.25">
      <c r="C253" s="1" t="s">
        <v>2785</v>
      </c>
      <c r="D253" s="1" t="s">
        <v>2786</v>
      </c>
      <c r="J253" s="31" t="s">
        <v>1836</v>
      </c>
      <c r="P253" s="1" t="s">
        <v>2785</v>
      </c>
      <c r="Q253" s="1" t="s">
        <v>2785</v>
      </c>
    </row>
    <row r="254" spans="3:17" x14ac:dyDescent="0.25">
      <c r="C254" s="1" t="s">
        <v>2787</v>
      </c>
      <c r="D254" s="1" t="s">
        <v>2788</v>
      </c>
      <c r="J254" s="31" t="s">
        <v>1837</v>
      </c>
      <c r="P254" s="1" t="s">
        <v>2787</v>
      </c>
      <c r="Q254" s="1" t="s">
        <v>2787</v>
      </c>
    </row>
    <row r="255" spans="3:17" x14ac:dyDescent="0.25">
      <c r="C255" s="1" t="s">
        <v>2789</v>
      </c>
      <c r="D255" s="1" t="s">
        <v>2790</v>
      </c>
      <c r="J255" s="31" t="s">
        <v>1838</v>
      </c>
      <c r="P255" s="1" t="s">
        <v>2789</v>
      </c>
      <c r="Q255" s="1" t="s">
        <v>2789</v>
      </c>
    </row>
    <row r="256" spans="3:17" x14ac:dyDescent="0.25">
      <c r="C256" s="1" t="s">
        <v>2791</v>
      </c>
      <c r="D256" s="1" t="s">
        <v>2792</v>
      </c>
      <c r="J256" s="31" t="s">
        <v>1840</v>
      </c>
      <c r="P256" s="1" t="s">
        <v>2791</v>
      </c>
      <c r="Q256" s="1" t="s">
        <v>2791</v>
      </c>
    </row>
    <row r="257" spans="3:17" x14ac:dyDescent="0.25">
      <c r="C257" s="1" t="s">
        <v>2793</v>
      </c>
      <c r="D257" s="1" t="s">
        <v>2794</v>
      </c>
      <c r="J257" s="31" t="s">
        <v>1841</v>
      </c>
      <c r="P257" s="1" t="s">
        <v>2793</v>
      </c>
      <c r="Q257" s="1" t="s">
        <v>2793</v>
      </c>
    </row>
    <row r="258" spans="3:17" x14ac:dyDescent="0.25">
      <c r="C258" s="1" t="s">
        <v>2795</v>
      </c>
      <c r="D258" s="1" t="s">
        <v>2796</v>
      </c>
      <c r="J258" s="31" t="s">
        <v>1842</v>
      </c>
      <c r="P258" s="1" t="s">
        <v>2795</v>
      </c>
      <c r="Q258" s="1" t="s">
        <v>2795</v>
      </c>
    </row>
    <row r="259" spans="3:17" x14ac:dyDescent="0.25">
      <c r="C259" s="1" t="s">
        <v>2797</v>
      </c>
      <c r="D259" s="1" t="s">
        <v>2798</v>
      </c>
      <c r="J259" s="31" t="s">
        <v>1843</v>
      </c>
      <c r="P259" s="1" t="s">
        <v>2797</v>
      </c>
      <c r="Q259" s="1" t="s">
        <v>2797</v>
      </c>
    </row>
    <row r="260" spans="3:17" x14ac:dyDescent="0.25">
      <c r="C260" s="1" t="s">
        <v>2799</v>
      </c>
      <c r="D260" s="1" t="s">
        <v>2800</v>
      </c>
      <c r="J260" s="31" t="s">
        <v>1845</v>
      </c>
      <c r="P260" s="1" t="s">
        <v>2799</v>
      </c>
      <c r="Q260" s="1" t="s">
        <v>2799</v>
      </c>
    </row>
    <row r="261" spans="3:17" x14ac:dyDescent="0.25">
      <c r="C261" s="1" t="s">
        <v>2801</v>
      </c>
      <c r="D261" s="1" t="s">
        <v>2802</v>
      </c>
      <c r="J261" s="31" t="s">
        <v>1846</v>
      </c>
      <c r="P261" s="1" t="s">
        <v>2801</v>
      </c>
      <c r="Q261" s="1" t="s">
        <v>2801</v>
      </c>
    </row>
    <row r="262" spans="3:17" x14ac:dyDescent="0.25">
      <c r="C262" s="1" t="s">
        <v>2803</v>
      </c>
      <c r="D262" s="1" t="s">
        <v>2804</v>
      </c>
      <c r="J262" s="31" t="s">
        <v>1847</v>
      </c>
      <c r="P262" s="1" t="s">
        <v>2803</v>
      </c>
      <c r="Q262" s="1" t="s">
        <v>2803</v>
      </c>
    </row>
    <row r="263" spans="3:17" x14ac:dyDescent="0.25">
      <c r="C263" s="1" t="s">
        <v>2805</v>
      </c>
      <c r="D263" s="1" t="s">
        <v>2806</v>
      </c>
      <c r="J263" s="31" t="s">
        <v>1848</v>
      </c>
      <c r="P263" s="1" t="s">
        <v>2805</v>
      </c>
      <c r="Q263" s="1" t="s">
        <v>2805</v>
      </c>
    </row>
    <row r="264" spans="3:17" x14ac:dyDescent="0.25">
      <c r="C264" s="1" t="s">
        <v>2807</v>
      </c>
      <c r="D264" s="1" t="s">
        <v>2808</v>
      </c>
      <c r="J264" s="31" t="s">
        <v>1850</v>
      </c>
      <c r="P264" s="1" t="s">
        <v>2807</v>
      </c>
      <c r="Q264" s="1" t="s">
        <v>2807</v>
      </c>
    </row>
    <row r="265" spans="3:17" x14ac:dyDescent="0.25">
      <c r="C265" s="1" t="s">
        <v>2809</v>
      </c>
      <c r="D265" s="1" t="s">
        <v>2810</v>
      </c>
      <c r="J265" s="31" t="s">
        <v>1851</v>
      </c>
      <c r="P265" s="1" t="s">
        <v>2809</v>
      </c>
      <c r="Q265" s="1" t="s">
        <v>2809</v>
      </c>
    </row>
    <row r="266" spans="3:17" x14ac:dyDescent="0.25">
      <c r="C266" s="1" t="s">
        <v>2811</v>
      </c>
      <c r="D266" s="1" t="s">
        <v>2812</v>
      </c>
      <c r="J266" s="31" t="s">
        <v>1852</v>
      </c>
      <c r="P266" s="1" t="s">
        <v>2811</v>
      </c>
      <c r="Q266" s="1" t="s">
        <v>2811</v>
      </c>
    </row>
    <row r="267" spans="3:17" x14ac:dyDescent="0.25">
      <c r="C267" s="1" t="s">
        <v>2813</v>
      </c>
      <c r="D267" s="1" t="s">
        <v>2814</v>
      </c>
      <c r="J267" s="31" t="s">
        <v>1854</v>
      </c>
      <c r="P267" s="1" t="s">
        <v>2813</v>
      </c>
      <c r="Q267" s="1" t="s">
        <v>2813</v>
      </c>
    </row>
    <row r="268" spans="3:17" x14ac:dyDescent="0.25">
      <c r="C268" s="1" t="s">
        <v>2815</v>
      </c>
      <c r="D268" s="1" t="s">
        <v>2816</v>
      </c>
      <c r="J268" s="31" t="s">
        <v>1856</v>
      </c>
      <c r="P268" s="1" t="s">
        <v>2815</v>
      </c>
      <c r="Q268" s="1" t="s">
        <v>2815</v>
      </c>
    </row>
    <row r="269" spans="3:17" x14ac:dyDescent="0.25">
      <c r="C269" s="1" t="s">
        <v>2817</v>
      </c>
      <c r="D269" s="1" t="s">
        <v>2818</v>
      </c>
      <c r="J269" s="31" t="s">
        <v>1857</v>
      </c>
      <c r="P269" s="1" t="s">
        <v>2817</v>
      </c>
      <c r="Q269" s="1" t="s">
        <v>2817</v>
      </c>
    </row>
    <row r="270" spans="3:17" x14ac:dyDescent="0.25">
      <c r="J270" s="31" t="s">
        <v>1858</v>
      </c>
    </row>
    <row r="271" spans="3:17" x14ac:dyDescent="0.25">
      <c r="J271" s="31" t="s">
        <v>1859</v>
      </c>
    </row>
    <row r="272" spans="3:17" x14ac:dyDescent="0.25">
      <c r="J272" s="31" t="s">
        <v>1860</v>
      </c>
    </row>
    <row r="273" spans="10:10" x14ac:dyDescent="0.25">
      <c r="J273" s="31" t="s">
        <v>1861</v>
      </c>
    </row>
    <row r="274" spans="10:10" x14ac:dyDescent="0.25">
      <c r="J274" s="31" t="s">
        <v>1863</v>
      </c>
    </row>
    <row r="275" spans="10:10" x14ac:dyDescent="0.25">
      <c r="J275" s="31" t="s">
        <v>1865</v>
      </c>
    </row>
  </sheetData>
  <pageMargins left="0.7" right="0.7" top="0.78740157499999996" bottom="0.78740157499999996" header="0.3" footer="0.3"/>
  <pageSetup paperSize="9" orientation="portrait" r:id="rId1"/>
  <customProperties>
    <customPr name="_pios_id" r:id="rId2"/>
  </customProperties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588C76-7467-4ADD-AAC8-2AE1B6A0B3BC}">
  <sheetPr codeName="Tabelle13"/>
  <dimension ref="B4:O1942"/>
  <sheetViews>
    <sheetView zoomScaleNormal="100" workbookViewId="0">
      <pane ySplit="6" topLeftCell="A7" activePane="bottomLeft" state="frozen"/>
      <selection activeCell="O30" sqref="O30"/>
      <selection pane="bottomLeft" sqref="A1:XFD1048576"/>
    </sheetView>
  </sheetViews>
  <sheetFormatPr baseColWidth="10" defaultColWidth="8.6328125" defaultRowHeight="12.5" x14ac:dyDescent="0.25"/>
  <cols>
    <col min="2" max="2" width="41.6328125" bestFit="1" customWidth="1"/>
    <col min="3" max="3" width="9.6328125" bestFit="1" customWidth="1"/>
    <col min="4" max="4" width="21.453125" bestFit="1" customWidth="1"/>
    <col min="5" max="5" width="25" bestFit="1" customWidth="1"/>
    <col min="6" max="6" width="58.36328125" bestFit="1" customWidth="1"/>
    <col min="7" max="7" width="12.54296875" bestFit="1" customWidth="1"/>
    <col min="8" max="8" width="7.453125" customWidth="1"/>
    <col min="9" max="9" width="20.54296875" bestFit="1" customWidth="1"/>
    <col min="10" max="10" width="17.453125" bestFit="1" customWidth="1"/>
    <col min="11" max="11" width="2.453125" bestFit="1" customWidth="1"/>
    <col min="12" max="12" width="19.6328125" customWidth="1"/>
    <col min="13" max="13" width="17.36328125" bestFit="1" customWidth="1"/>
    <col min="14" max="15" width="18.453125" bestFit="1" customWidth="1"/>
  </cols>
  <sheetData>
    <row r="4" spans="2:14" x14ac:dyDescent="0.25">
      <c r="N4" t="s">
        <v>178</v>
      </c>
    </row>
    <row r="5" spans="2:14" x14ac:dyDescent="0.25">
      <c r="N5" t="s">
        <v>179</v>
      </c>
    </row>
    <row r="6" spans="2:14" x14ac:dyDescent="0.25">
      <c r="B6" t="s">
        <v>58</v>
      </c>
      <c r="C6" t="s">
        <v>2819</v>
      </c>
      <c r="D6" t="s">
        <v>2820</v>
      </c>
      <c r="E6" t="s">
        <v>2821</v>
      </c>
      <c r="F6" t="s">
        <v>180</v>
      </c>
      <c r="G6" t="s">
        <v>181</v>
      </c>
      <c r="H6" t="s">
        <v>84</v>
      </c>
      <c r="I6" t="s">
        <v>182</v>
      </c>
      <c r="J6" t="s">
        <v>183</v>
      </c>
      <c r="L6" t="s">
        <v>2822</v>
      </c>
      <c r="N6" t="s">
        <v>184</v>
      </c>
    </row>
    <row r="7" spans="2:14" x14ac:dyDescent="0.25">
      <c r="B7" t="s">
        <v>185</v>
      </c>
      <c r="C7" t="s">
        <v>76</v>
      </c>
      <c r="D7" t="s">
        <v>186</v>
      </c>
      <c r="E7" t="s">
        <v>2823</v>
      </c>
      <c r="F7" t="str">
        <f t="shared" ref="F7:F70" si="0">SUBSTITUTE(B7&amp;C7&amp;E7," ","")</f>
        <v>WideFlangeSolidColumnsMetricW1120x498</v>
      </c>
      <c r="G7" s="25">
        <v>149</v>
      </c>
      <c r="H7" s="25">
        <v>2.25</v>
      </c>
      <c r="I7" s="25">
        <v>12.4</v>
      </c>
      <c r="J7" t="s">
        <v>129</v>
      </c>
      <c r="K7">
        <v>1</v>
      </c>
      <c r="L7">
        <f>0.3048*I7</f>
        <v>3.7795200000000002</v>
      </c>
    </row>
    <row r="8" spans="2:14" x14ac:dyDescent="0.25">
      <c r="B8" t="s">
        <v>185</v>
      </c>
      <c r="C8" t="s">
        <v>76</v>
      </c>
      <c r="D8" t="s">
        <v>188</v>
      </c>
      <c r="E8" t="s">
        <v>2824</v>
      </c>
      <c r="F8" t="str">
        <f t="shared" si="0"/>
        <v>WideFlangeSolidColumnsMetricW1120x432</v>
      </c>
      <c r="G8" s="25">
        <v>147</v>
      </c>
      <c r="H8" s="25">
        <v>1.97</v>
      </c>
      <c r="I8" s="25">
        <v>12.3</v>
      </c>
      <c r="J8" t="s">
        <v>129</v>
      </c>
      <c r="K8">
        <v>1</v>
      </c>
      <c r="L8">
        <f t="shared" ref="L8:L71" si="1">0.3048*I8</f>
        <v>3.7490400000000004</v>
      </c>
    </row>
    <row r="9" spans="2:14" x14ac:dyDescent="0.25">
      <c r="B9" t="s">
        <v>185</v>
      </c>
      <c r="C9" t="s">
        <v>76</v>
      </c>
      <c r="D9" t="s">
        <v>190</v>
      </c>
      <c r="E9" t="s">
        <v>2825</v>
      </c>
      <c r="F9" t="str">
        <f t="shared" si="0"/>
        <v>WideFlangeSolidColumnsMetricW1120x390</v>
      </c>
      <c r="G9" s="25">
        <v>147</v>
      </c>
      <c r="H9" s="25">
        <v>1.78</v>
      </c>
      <c r="I9" s="25">
        <v>12.3</v>
      </c>
      <c r="J9" t="s">
        <v>129</v>
      </c>
      <c r="K9">
        <v>1</v>
      </c>
      <c r="L9">
        <f t="shared" si="1"/>
        <v>3.7490400000000004</v>
      </c>
    </row>
    <row r="10" spans="2:14" x14ac:dyDescent="0.25">
      <c r="B10" t="s">
        <v>185</v>
      </c>
      <c r="C10" t="s">
        <v>76</v>
      </c>
      <c r="D10" t="s">
        <v>192</v>
      </c>
      <c r="E10" t="s">
        <v>2826</v>
      </c>
      <c r="F10" t="str">
        <f t="shared" si="0"/>
        <v>WideFlangeSolidColumnsMetricW1120x342</v>
      </c>
      <c r="G10" s="25">
        <v>146</v>
      </c>
      <c r="H10" s="25">
        <v>1.58</v>
      </c>
      <c r="I10" s="25">
        <v>12.2</v>
      </c>
      <c r="J10" t="s">
        <v>129</v>
      </c>
      <c r="K10">
        <v>1</v>
      </c>
      <c r="L10">
        <f t="shared" si="1"/>
        <v>3.7185600000000001</v>
      </c>
    </row>
    <row r="11" spans="2:14" x14ac:dyDescent="0.25">
      <c r="B11" t="s">
        <v>185</v>
      </c>
      <c r="C11" t="s">
        <v>76</v>
      </c>
      <c r="D11" t="s">
        <v>194</v>
      </c>
      <c r="E11" t="s">
        <v>2827</v>
      </c>
      <c r="F11" t="str">
        <f t="shared" si="0"/>
        <v>WideFlangeSolidColumnsMetricW1000x883</v>
      </c>
      <c r="G11" s="25">
        <v>147</v>
      </c>
      <c r="H11" s="25">
        <v>4.03</v>
      </c>
      <c r="I11" s="25">
        <v>12.3</v>
      </c>
      <c r="J11" t="s">
        <v>129</v>
      </c>
      <c r="K11">
        <v>1</v>
      </c>
      <c r="L11">
        <f t="shared" si="1"/>
        <v>3.7490400000000004</v>
      </c>
    </row>
    <row r="12" spans="2:14" x14ac:dyDescent="0.25">
      <c r="B12" t="s">
        <v>185</v>
      </c>
      <c r="C12" t="s">
        <v>76</v>
      </c>
      <c r="D12" t="s">
        <v>196</v>
      </c>
      <c r="E12" t="s">
        <v>2828</v>
      </c>
      <c r="F12" t="str">
        <f t="shared" si="0"/>
        <v>WideFlangeSolidColumnsMetricW1000x748</v>
      </c>
      <c r="G12" s="25">
        <v>144</v>
      </c>
      <c r="H12" s="25">
        <v>3.49</v>
      </c>
      <c r="I12" s="25">
        <v>12</v>
      </c>
      <c r="J12" t="s">
        <v>129</v>
      </c>
      <c r="K12">
        <v>1</v>
      </c>
      <c r="L12">
        <f t="shared" si="1"/>
        <v>3.6576000000000004</v>
      </c>
    </row>
    <row r="13" spans="2:14" x14ac:dyDescent="0.25">
      <c r="B13" t="s">
        <v>185</v>
      </c>
      <c r="C13" t="s">
        <v>76</v>
      </c>
      <c r="D13" t="s">
        <v>198</v>
      </c>
      <c r="E13" t="s">
        <v>2829</v>
      </c>
      <c r="F13" t="str">
        <f t="shared" si="0"/>
        <v>WideFlangeSolidColumnsMetricW1000x641</v>
      </c>
      <c r="G13" s="25">
        <v>143</v>
      </c>
      <c r="H13" s="25">
        <v>3.01</v>
      </c>
      <c r="I13" s="25">
        <v>11.9</v>
      </c>
      <c r="J13" t="s">
        <v>129</v>
      </c>
      <c r="K13">
        <v>1</v>
      </c>
      <c r="L13">
        <f t="shared" si="1"/>
        <v>3.6271200000000001</v>
      </c>
    </row>
    <row r="14" spans="2:14" x14ac:dyDescent="0.25">
      <c r="B14" t="s">
        <v>185</v>
      </c>
      <c r="C14" t="s">
        <v>76</v>
      </c>
      <c r="D14" t="s">
        <v>200</v>
      </c>
      <c r="E14" t="s">
        <v>2830</v>
      </c>
      <c r="F14" t="str">
        <f t="shared" si="0"/>
        <v>WideFlangeSolidColumnsMetricW1000x591</v>
      </c>
      <c r="G14" s="25">
        <v>142</v>
      </c>
      <c r="H14" s="25">
        <v>2.8</v>
      </c>
      <c r="I14" s="25">
        <v>11.8</v>
      </c>
      <c r="J14" t="s">
        <v>129</v>
      </c>
      <c r="K14">
        <v>1</v>
      </c>
      <c r="L14">
        <f t="shared" si="1"/>
        <v>3.5966400000000003</v>
      </c>
    </row>
    <row r="15" spans="2:14" x14ac:dyDescent="0.25">
      <c r="B15" t="s">
        <v>185</v>
      </c>
      <c r="C15" t="s">
        <v>76</v>
      </c>
      <c r="D15" t="s">
        <v>202</v>
      </c>
      <c r="E15" t="s">
        <v>2831</v>
      </c>
      <c r="F15" t="str">
        <f t="shared" si="0"/>
        <v>WideFlangeSolidColumnsMetricW1000x554</v>
      </c>
      <c r="G15" s="25">
        <v>141</v>
      </c>
      <c r="H15" s="25">
        <v>2.64</v>
      </c>
      <c r="I15" s="25">
        <v>11.8</v>
      </c>
      <c r="J15" t="s">
        <v>129</v>
      </c>
      <c r="K15">
        <v>1</v>
      </c>
      <c r="L15">
        <f t="shared" si="1"/>
        <v>3.5966400000000003</v>
      </c>
    </row>
    <row r="16" spans="2:14" x14ac:dyDescent="0.25">
      <c r="B16" t="s">
        <v>185</v>
      </c>
      <c r="C16" t="s">
        <v>76</v>
      </c>
      <c r="D16" t="s">
        <v>204</v>
      </c>
      <c r="E16" t="s">
        <v>2832</v>
      </c>
      <c r="F16" t="str">
        <f t="shared" si="0"/>
        <v>WideFlangeSolidColumnsMetricW1000x539</v>
      </c>
      <c r="G16" s="25">
        <v>141</v>
      </c>
      <c r="H16" s="25">
        <v>2.57</v>
      </c>
      <c r="I16" s="25">
        <v>11.8</v>
      </c>
      <c r="J16" t="s">
        <v>129</v>
      </c>
      <c r="K16">
        <v>1</v>
      </c>
      <c r="L16">
        <f t="shared" si="1"/>
        <v>3.5966400000000003</v>
      </c>
    </row>
    <row r="17" spans="2:12" x14ac:dyDescent="0.25">
      <c r="B17" t="s">
        <v>185</v>
      </c>
      <c r="C17" t="s">
        <v>76</v>
      </c>
      <c r="D17" t="s">
        <v>206</v>
      </c>
      <c r="E17" t="s">
        <v>2833</v>
      </c>
      <c r="F17" t="str">
        <f t="shared" si="0"/>
        <v>WideFlangeSolidColumnsMetricW1000x482</v>
      </c>
      <c r="G17" s="25">
        <v>140</v>
      </c>
      <c r="H17" s="25">
        <v>2.31</v>
      </c>
      <c r="I17" s="25">
        <v>11.7</v>
      </c>
      <c r="J17" t="s">
        <v>129</v>
      </c>
      <c r="K17">
        <v>1</v>
      </c>
      <c r="L17">
        <f t="shared" si="1"/>
        <v>3.56616</v>
      </c>
    </row>
    <row r="18" spans="2:12" x14ac:dyDescent="0.25">
      <c r="B18" t="s">
        <v>185</v>
      </c>
      <c r="C18" t="s">
        <v>76</v>
      </c>
      <c r="D18" t="s">
        <v>208</v>
      </c>
      <c r="E18" t="s">
        <v>2834</v>
      </c>
      <c r="F18" t="str">
        <f t="shared" si="0"/>
        <v>WideFlangeSolidColumnsMetricW1000x442</v>
      </c>
      <c r="G18" s="25">
        <v>139</v>
      </c>
      <c r="H18" s="25">
        <v>2.14</v>
      </c>
      <c r="I18" s="25">
        <v>11.6</v>
      </c>
      <c r="J18" t="s">
        <v>129</v>
      </c>
      <c r="K18">
        <v>1</v>
      </c>
      <c r="L18">
        <f t="shared" si="1"/>
        <v>3.5356800000000002</v>
      </c>
    </row>
    <row r="19" spans="2:12" x14ac:dyDescent="0.25">
      <c r="B19" t="s">
        <v>185</v>
      </c>
      <c r="C19" t="s">
        <v>76</v>
      </c>
      <c r="D19" t="s">
        <v>210</v>
      </c>
      <c r="E19" t="s">
        <v>2835</v>
      </c>
      <c r="F19" t="str">
        <f t="shared" si="0"/>
        <v>WideFlangeSolidColumnsMetricW1000x412</v>
      </c>
      <c r="G19" s="25">
        <v>139</v>
      </c>
      <c r="H19" s="25">
        <v>1.99</v>
      </c>
      <c r="I19" s="25">
        <v>11.6</v>
      </c>
      <c r="J19" t="s">
        <v>129</v>
      </c>
      <c r="K19">
        <v>1</v>
      </c>
      <c r="L19">
        <f t="shared" si="1"/>
        <v>3.5356800000000002</v>
      </c>
    </row>
    <row r="20" spans="2:12" x14ac:dyDescent="0.25">
      <c r="B20" t="s">
        <v>185</v>
      </c>
      <c r="C20" t="s">
        <v>76</v>
      </c>
      <c r="D20" t="s">
        <v>212</v>
      </c>
      <c r="E20" t="s">
        <v>2836</v>
      </c>
      <c r="F20" t="str">
        <f t="shared" si="0"/>
        <v>WideFlangeSolidColumnsMetricW1000x371</v>
      </c>
      <c r="G20" s="25">
        <v>139</v>
      </c>
      <c r="H20" s="25">
        <v>1.79</v>
      </c>
      <c r="I20" s="25">
        <v>11.6</v>
      </c>
      <c r="J20" t="s">
        <v>129</v>
      </c>
      <c r="K20">
        <v>1</v>
      </c>
      <c r="L20">
        <f t="shared" si="1"/>
        <v>3.5356800000000002</v>
      </c>
    </row>
    <row r="21" spans="2:12" x14ac:dyDescent="0.25">
      <c r="B21" t="s">
        <v>185</v>
      </c>
      <c r="C21" t="s">
        <v>76</v>
      </c>
      <c r="D21" t="s">
        <v>214</v>
      </c>
      <c r="E21" t="s">
        <v>2837</v>
      </c>
      <c r="F21" t="str">
        <f t="shared" si="0"/>
        <v>WideFlangeSolidColumnsMetricW1000x320</v>
      </c>
      <c r="G21" s="25">
        <v>138</v>
      </c>
      <c r="H21" s="25">
        <v>1.56</v>
      </c>
      <c r="I21" s="25">
        <v>11.5</v>
      </c>
      <c r="J21" t="s">
        <v>129</v>
      </c>
      <c r="K21">
        <v>1</v>
      </c>
      <c r="L21">
        <f t="shared" si="1"/>
        <v>3.5052000000000003</v>
      </c>
    </row>
    <row r="22" spans="2:12" x14ac:dyDescent="0.25">
      <c r="B22" t="s">
        <v>185</v>
      </c>
      <c r="C22" t="s">
        <v>76</v>
      </c>
      <c r="D22" t="s">
        <v>216</v>
      </c>
      <c r="E22" t="s">
        <v>2838</v>
      </c>
      <c r="F22" t="str">
        <f t="shared" si="0"/>
        <v>WideFlangeSolidColumnsMetricW1000x296</v>
      </c>
      <c r="G22" s="25">
        <v>137</v>
      </c>
      <c r="H22" s="25">
        <v>1.45</v>
      </c>
      <c r="I22" s="25">
        <v>11.4</v>
      </c>
      <c r="J22" t="s">
        <v>129</v>
      </c>
      <c r="K22">
        <v>1</v>
      </c>
      <c r="L22">
        <f t="shared" si="1"/>
        <v>3.4747200000000005</v>
      </c>
    </row>
    <row r="23" spans="2:12" x14ac:dyDescent="0.25">
      <c r="B23" t="s">
        <v>185</v>
      </c>
      <c r="C23" t="s">
        <v>76</v>
      </c>
      <c r="D23" t="s">
        <v>218</v>
      </c>
      <c r="E23" t="s">
        <v>2839</v>
      </c>
      <c r="F23" t="str">
        <f t="shared" si="0"/>
        <v>WideFlangeSolidColumnsMetricW1000x583</v>
      </c>
      <c r="G23" s="25">
        <v>128</v>
      </c>
      <c r="H23" s="25">
        <v>3.06</v>
      </c>
      <c r="I23" s="25">
        <v>10.7</v>
      </c>
      <c r="J23" t="s">
        <v>129</v>
      </c>
      <c r="K23">
        <v>1</v>
      </c>
      <c r="L23">
        <f t="shared" si="1"/>
        <v>3.2613599999999998</v>
      </c>
    </row>
    <row r="24" spans="2:12" x14ac:dyDescent="0.25">
      <c r="B24" t="s">
        <v>185</v>
      </c>
      <c r="C24" t="s">
        <v>76</v>
      </c>
      <c r="D24" t="s">
        <v>220</v>
      </c>
      <c r="E24" t="s">
        <v>2840</v>
      </c>
      <c r="F24" t="str">
        <f t="shared" si="0"/>
        <v>WideFlangeSolidColumnsMetricW1000x493</v>
      </c>
      <c r="G24" s="25">
        <v>126</v>
      </c>
      <c r="H24" s="25">
        <v>2.63</v>
      </c>
      <c r="I24" s="25">
        <v>10.5</v>
      </c>
      <c r="J24" t="s">
        <v>129</v>
      </c>
      <c r="K24">
        <v>1</v>
      </c>
      <c r="L24">
        <f t="shared" si="1"/>
        <v>3.2004000000000001</v>
      </c>
    </row>
    <row r="25" spans="2:12" x14ac:dyDescent="0.25">
      <c r="B25" t="s">
        <v>185</v>
      </c>
      <c r="C25" t="s">
        <v>76</v>
      </c>
      <c r="D25" t="s">
        <v>222</v>
      </c>
      <c r="E25" t="s">
        <v>2841</v>
      </c>
      <c r="F25" t="str">
        <f t="shared" si="0"/>
        <v>WideFlangeSolidColumnsMetricW1000x487</v>
      </c>
      <c r="G25" s="25">
        <v>125</v>
      </c>
      <c r="H25" s="25">
        <v>2.62</v>
      </c>
      <c r="I25" s="25">
        <v>10.4</v>
      </c>
      <c r="J25" t="s">
        <v>129</v>
      </c>
      <c r="K25">
        <v>1</v>
      </c>
      <c r="L25">
        <f t="shared" si="1"/>
        <v>3.1699200000000003</v>
      </c>
    </row>
    <row r="26" spans="2:12" x14ac:dyDescent="0.25">
      <c r="B26" t="s">
        <v>185</v>
      </c>
      <c r="C26" t="s">
        <v>76</v>
      </c>
      <c r="D26" t="s">
        <v>224</v>
      </c>
      <c r="E26" t="s">
        <v>2842</v>
      </c>
      <c r="F26" t="str">
        <f t="shared" si="0"/>
        <v>WideFlangeSolidColumnsMetricW1000x414</v>
      </c>
      <c r="G26" s="25">
        <v>124</v>
      </c>
      <c r="H26" s="25">
        <v>2.2400000000000002</v>
      </c>
      <c r="I26" s="25">
        <v>10.3</v>
      </c>
      <c r="J26" t="s">
        <v>129</v>
      </c>
      <c r="K26">
        <v>1</v>
      </c>
      <c r="L26">
        <f t="shared" si="1"/>
        <v>3.1394400000000005</v>
      </c>
    </row>
    <row r="27" spans="2:12" x14ac:dyDescent="0.25">
      <c r="B27" t="s">
        <v>185</v>
      </c>
      <c r="C27" t="s">
        <v>76</v>
      </c>
      <c r="D27" t="s">
        <v>226</v>
      </c>
      <c r="E27" t="s">
        <v>2843</v>
      </c>
      <c r="F27" t="str">
        <f t="shared" si="0"/>
        <v>WideFlangeSolidColumnsMetricW1000x393</v>
      </c>
      <c r="G27" s="25">
        <v>124</v>
      </c>
      <c r="H27" s="25">
        <v>2.13</v>
      </c>
      <c r="I27" s="25">
        <v>10.3</v>
      </c>
      <c r="J27" t="s">
        <v>129</v>
      </c>
      <c r="K27">
        <v>1</v>
      </c>
      <c r="L27">
        <f t="shared" si="1"/>
        <v>3.1394400000000005</v>
      </c>
    </row>
    <row r="28" spans="2:12" x14ac:dyDescent="0.25">
      <c r="B28" t="s">
        <v>185</v>
      </c>
      <c r="C28" t="s">
        <v>76</v>
      </c>
      <c r="D28" t="s">
        <v>228</v>
      </c>
      <c r="E28" t="s">
        <v>2844</v>
      </c>
      <c r="F28" t="str">
        <f t="shared" si="0"/>
        <v>WideFlangeSolidColumnsMetricW1000x350</v>
      </c>
      <c r="G28" s="25">
        <v>124</v>
      </c>
      <c r="H28" s="25">
        <v>1.9</v>
      </c>
      <c r="I28" s="25">
        <v>10.3</v>
      </c>
      <c r="J28" t="s">
        <v>129</v>
      </c>
      <c r="K28">
        <v>1</v>
      </c>
      <c r="L28">
        <f t="shared" si="1"/>
        <v>3.1394400000000005</v>
      </c>
    </row>
    <row r="29" spans="2:12" x14ac:dyDescent="0.25">
      <c r="B29" t="s">
        <v>185</v>
      </c>
      <c r="C29" t="s">
        <v>76</v>
      </c>
      <c r="D29" t="s">
        <v>230</v>
      </c>
      <c r="E29" t="s">
        <v>2845</v>
      </c>
      <c r="F29" t="str">
        <f t="shared" si="0"/>
        <v>WideFlangeSolidColumnsMetricW1000x314</v>
      </c>
      <c r="G29" s="25">
        <v>123</v>
      </c>
      <c r="H29" s="25">
        <v>1.72</v>
      </c>
      <c r="I29" s="25">
        <v>10.3</v>
      </c>
      <c r="J29" t="s">
        <v>129</v>
      </c>
      <c r="K29">
        <v>1</v>
      </c>
      <c r="L29">
        <f t="shared" si="1"/>
        <v>3.1394400000000005</v>
      </c>
    </row>
    <row r="30" spans="2:12" x14ac:dyDescent="0.25">
      <c r="B30" t="s">
        <v>185</v>
      </c>
      <c r="C30" t="s">
        <v>76</v>
      </c>
      <c r="D30" t="s">
        <v>232</v>
      </c>
      <c r="E30" t="s">
        <v>2846</v>
      </c>
      <c r="F30" t="str">
        <f t="shared" si="0"/>
        <v>WideFlangeSolidColumnsMetricW1000x272</v>
      </c>
      <c r="G30" s="25">
        <v>122</v>
      </c>
      <c r="H30" s="25">
        <v>1.5</v>
      </c>
      <c r="I30" s="25">
        <v>10.199999999999999</v>
      </c>
      <c r="J30" t="s">
        <v>129</v>
      </c>
      <c r="K30">
        <v>1</v>
      </c>
      <c r="L30">
        <f t="shared" si="1"/>
        <v>3.1089599999999997</v>
      </c>
    </row>
    <row r="31" spans="2:12" x14ac:dyDescent="0.25">
      <c r="B31" t="s">
        <v>185</v>
      </c>
      <c r="C31" t="s">
        <v>76</v>
      </c>
      <c r="D31" t="s">
        <v>234</v>
      </c>
      <c r="E31" t="s">
        <v>2847</v>
      </c>
      <c r="F31" t="str">
        <f t="shared" si="0"/>
        <v>WideFlangeSolidColumnsMetricW1000x249</v>
      </c>
      <c r="G31" s="25">
        <v>121</v>
      </c>
      <c r="H31" s="25">
        <v>1.38</v>
      </c>
      <c r="I31" s="25">
        <v>10.1</v>
      </c>
      <c r="J31" t="s">
        <v>129</v>
      </c>
      <c r="K31">
        <v>1</v>
      </c>
      <c r="L31">
        <f t="shared" si="1"/>
        <v>3.0784799999999999</v>
      </c>
    </row>
    <row r="32" spans="2:12" x14ac:dyDescent="0.25">
      <c r="B32" t="s">
        <v>185</v>
      </c>
      <c r="C32" t="s">
        <v>76</v>
      </c>
      <c r="D32" t="s">
        <v>236</v>
      </c>
      <c r="E32" t="s">
        <v>2848</v>
      </c>
      <c r="F32" t="str">
        <f t="shared" si="0"/>
        <v>WideFlangeSolidColumnsMetricW1000x222</v>
      </c>
      <c r="G32" s="25">
        <v>121</v>
      </c>
      <c r="H32" s="25">
        <v>1.23</v>
      </c>
      <c r="I32" s="25">
        <v>10.1</v>
      </c>
      <c r="J32" t="s">
        <v>129</v>
      </c>
      <c r="K32">
        <v>1</v>
      </c>
      <c r="L32">
        <f t="shared" si="1"/>
        <v>3.0784799999999999</v>
      </c>
    </row>
    <row r="33" spans="2:15" x14ac:dyDescent="0.25">
      <c r="B33" t="s">
        <v>185</v>
      </c>
      <c r="C33" t="s">
        <v>76</v>
      </c>
      <c r="D33" t="s">
        <v>238</v>
      </c>
      <c r="E33" t="s">
        <v>2849</v>
      </c>
      <c r="F33" t="str">
        <f t="shared" si="0"/>
        <v>WideFlangeSolidColumnsMetricW920x1188</v>
      </c>
      <c r="G33" s="25">
        <v>149</v>
      </c>
      <c r="H33" s="25">
        <v>5.36</v>
      </c>
      <c r="I33" s="25">
        <v>12.4</v>
      </c>
      <c r="J33" t="s">
        <v>129</v>
      </c>
      <c r="K33">
        <v>1</v>
      </c>
      <c r="L33">
        <f t="shared" si="1"/>
        <v>3.7795200000000002</v>
      </c>
    </row>
    <row r="34" spans="2:15" x14ac:dyDescent="0.25">
      <c r="B34" t="s">
        <v>185</v>
      </c>
      <c r="C34" t="s">
        <v>76</v>
      </c>
      <c r="D34" t="s">
        <v>240</v>
      </c>
      <c r="E34" t="s">
        <v>2850</v>
      </c>
      <c r="F34" t="str">
        <f t="shared" si="0"/>
        <v>WideFlangeSolidColumnsMetricW920x967</v>
      </c>
      <c r="G34" s="25">
        <v>146</v>
      </c>
      <c r="H34" s="25">
        <v>4.45</v>
      </c>
      <c r="I34" s="25">
        <v>12.2</v>
      </c>
      <c r="J34" t="s">
        <v>129</v>
      </c>
      <c r="K34">
        <v>1</v>
      </c>
      <c r="L34">
        <f t="shared" si="1"/>
        <v>3.7185600000000001</v>
      </c>
    </row>
    <row r="35" spans="2:15" x14ac:dyDescent="0.25">
      <c r="B35" t="s">
        <v>185</v>
      </c>
      <c r="C35" t="s">
        <v>76</v>
      </c>
      <c r="D35" t="s">
        <v>242</v>
      </c>
      <c r="E35" t="s">
        <v>2851</v>
      </c>
      <c r="F35" t="str">
        <f t="shared" si="0"/>
        <v>WideFlangeSolidColumnsMetricW920x784</v>
      </c>
      <c r="G35" s="25">
        <v>142</v>
      </c>
      <c r="H35" s="25">
        <v>3.71</v>
      </c>
      <c r="I35" s="25">
        <v>11.8</v>
      </c>
      <c r="J35" t="s">
        <v>129</v>
      </c>
      <c r="K35">
        <v>1</v>
      </c>
      <c r="L35">
        <f t="shared" si="1"/>
        <v>3.5966400000000003</v>
      </c>
    </row>
    <row r="36" spans="2:15" x14ac:dyDescent="0.25">
      <c r="B36" t="s">
        <v>185</v>
      </c>
      <c r="C36" t="s">
        <v>76</v>
      </c>
      <c r="D36" t="s">
        <v>244</v>
      </c>
      <c r="E36" t="s">
        <v>2852</v>
      </c>
      <c r="F36" t="str">
        <f t="shared" si="0"/>
        <v>WideFlangeSolidColumnsMetricW920x653</v>
      </c>
      <c r="G36" s="25">
        <v>140</v>
      </c>
      <c r="H36" s="25">
        <v>3.14</v>
      </c>
      <c r="I36" s="25">
        <v>11.7</v>
      </c>
      <c r="J36" t="s">
        <v>129</v>
      </c>
      <c r="K36">
        <v>1</v>
      </c>
      <c r="L36">
        <f t="shared" si="1"/>
        <v>3.56616</v>
      </c>
    </row>
    <row r="37" spans="2:15" x14ac:dyDescent="0.25">
      <c r="B37" t="s">
        <v>185</v>
      </c>
      <c r="C37" t="s">
        <v>76</v>
      </c>
      <c r="D37" t="s">
        <v>246</v>
      </c>
      <c r="E37" t="s">
        <v>2853</v>
      </c>
      <c r="F37" t="str">
        <f t="shared" si="0"/>
        <v>WideFlangeSolidColumnsMetricW920x585</v>
      </c>
      <c r="G37" s="25">
        <v>138</v>
      </c>
      <c r="H37" s="25">
        <v>2.85</v>
      </c>
      <c r="I37" s="25">
        <v>11.5</v>
      </c>
      <c r="J37" t="s">
        <v>129</v>
      </c>
      <c r="K37">
        <v>1</v>
      </c>
      <c r="L37">
        <f t="shared" si="1"/>
        <v>3.5052000000000003</v>
      </c>
    </row>
    <row r="38" spans="2:15" x14ac:dyDescent="0.25">
      <c r="B38" t="s">
        <v>185</v>
      </c>
      <c r="C38" t="s">
        <v>76</v>
      </c>
      <c r="D38" t="s">
        <v>248</v>
      </c>
      <c r="E38" t="s">
        <v>2854</v>
      </c>
      <c r="F38" t="str">
        <f t="shared" si="0"/>
        <v>WideFlangeSolidColumnsMetricW920x534</v>
      </c>
      <c r="G38" s="25">
        <v>137</v>
      </c>
      <c r="H38" s="25">
        <v>2.62</v>
      </c>
      <c r="I38" s="25">
        <v>11.4</v>
      </c>
      <c r="J38" t="s">
        <v>129</v>
      </c>
      <c r="K38">
        <v>1</v>
      </c>
      <c r="L38">
        <f t="shared" si="1"/>
        <v>3.4747200000000005</v>
      </c>
    </row>
    <row r="39" spans="2:15" x14ac:dyDescent="0.25">
      <c r="B39" t="s">
        <v>185</v>
      </c>
      <c r="C39" t="s">
        <v>76</v>
      </c>
      <c r="D39" t="s">
        <v>250</v>
      </c>
      <c r="E39" t="s">
        <v>2855</v>
      </c>
      <c r="F39" t="str">
        <f t="shared" si="0"/>
        <v>WideFlangeSolidColumnsMetricW920x488</v>
      </c>
      <c r="G39" s="25">
        <v>137</v>
      </c>
      <c r="H39" s="25">
        <v>2.39</v>
      </c>
      <c r="I39" s="25">
        <v>11.4</v>
      </c>
      <c r="J39" t="s">
        <v>129</v>
      </c>
      <c r="K39">
        <v>1</v>
      </c>
      <c r="L39">
        <f t="shared" si="1"/>
        <v>3.4747200000000005</v>
      </c>
    </row>
    <row r="40" spans="2:15" x14ac:dyDescent="0.25">
      <c r="B40" t="s">
        <v>185</v>
      </c>
      <c r="C40" t="s">
        <v>76</v>
      </c>
      <c r="D40" t="s">
        <v>252</v>
      </c>
      <c r="E40" t="s">
        <v>2856</v>
      </c>
      <c r="F40" t="str">
        <f t="shared" si="0"/>
        <v>WideFlangeSolidColumnsMetricW920x446</v>
      </c>
      <c r="G40" s="25">
        <v>136</v>
      </c>
      <c r="H40" s="25">
        <v>2.21</v>
      </c>
      <c r="I40" s="25">
        <v>11.3</v>
      </c>
      <c r="J40" t="s">
        <v>129</v>
      </c>
      <c r="K40">
        <v>1</v>
      </c>
      <c r="L40">
        <f t="shared" si="1"/>
        <v>3.4442400000000002</v>
      </c>
    </row>
    <row r="41" spans="2:15" x14ac:dyDescent="0.25">
      <c r="B41" t="s">
        <v>185</v>
      </c>
      <c r="C41" t="s">
        <v>76</v>
      </c>
      <c r="D41" t="s">
        <v>254</v>
      </c>
      <c r="E41" t="s">
        <v>2857</v>
      </c>
      <c r="F41" t="str">
        <f t="shared" si="0"/>
        <v>WideFlangeSolidColumnsMetricW920x417</v>
      </c>
      <c r="G41" s="25">
        <v>136</v>
      </c>
      <c r="H41" s="25">
        <v>2.06</v>
      </c>
      <c r="I41" s="25">
        <v>11.3</v>
      </c>
      <c r="J41" t="s">
        <v>129</v>
      </c>
      <c r="K41">
        <v>1</v>
      </c>
      <c r="L41">
        <f t="shared" si="1"/>
        <v>3.4442400000000002</v>
      </c>
    </row>
    <row r="42" spans="2:15" x14ac:dyDescent="0.25">
      <c r="B42" t="s">
        <v>185</v>
      </c>
      <c r="C42" t="s">
        <v>76</v>
      </c>
      <c r="D42" t="s">
        <v>256</v>
      </c>
      <c r="E42" t="s">
        <v>2858</v>
      </c>
      <c r="F42" t="str">
        <f t="shared" si="0"/>
        <v>WideFlangeSolidColumnsMetricW920x387</v>
      </c>
      <c r="G42" s="25">
        <v>135</v>
      </c>
      <c r="H42" s="25">
        <v>1.93</v>
      </c>
      <c r="I42" s="25">
        <v>11.3</v>
      </c>
      <c r="J42" t="s">
        <v>129</v>
      </c>
      <c r="K42">
        <v>1</v>
      </c>
      <c r="L42">
        <f t="shared" si="1"/>
        <v>3.4442400000000002</v>
      </c>
    </row>
    <row r="43" spans="2:15" x14ac:dyDescent="0.25">
      <c r="B43" t="s">
        <v>185</v>
      </c>
      <c r="C43" t="s">
        <v>76</v>
      </c>
      <c r="D43" t="s">
        <v>258</v>
      </c>
      <c r="E43" t="s">
        <v>2859</v>
      </c>
      <c r="F43" t="str">
        <f t="shared" si="0"/>
        <v>WideFlangeSolidColumnsMetricW920x365</v>
      </c>
      <c r="G43" s="25">
        <v>135</v>
      </c>
      <c r="H43" s="25">
        <v>1.81</v>
      </c>
      <c r="I43" s="25">
        <v>11.3</v>
      </c>
      <c r="J43" t="s">
        <v>129</v>
      </c>
      <c r="K43">
        <v>1</v>
      </c>
      <c r="L43">
        <f t="shared" si="1"/>
        <v>3.4442400000000002</v>
      </c>
    </row>
    <row r="44" spans="2:15" x14ac:dyDescent="0.25">
      <c r="B44" t="s">
        <v>185</v>
      </c>
      <c r="C44" t="s">
        <v>76</v>
      </c>
      <c r="D44" t="s">
        <v>260</v>
      </c>
      <c r="E44" t="s">
        <v>2860</v>
      </c>
      <c r="F44" t="str">
        <f t="shared" si="0"/>
        <v>WideFlangeSolidColumnsMetricW920x342</v>
      </c>
      <c r="G44" s="25">
        <v>134</v>
      </c>
      <c r="H44" s="25">
        <v>1.72</v>
      </c>
      <c r="I44" s="25">
        <v>11.2</v>
      </c>
      <c r="J44" t="s">
        <v>129</v>
      </c>
      <c r="K44">
        <v>1</v>
      </c>
      <c r="L44">
        <f t="shared" si="1"/>
        <v>3.4137599999999999</v>
      </c>
      <c r="O44" s="1"/>
    </row>
    <row r="45" spans="2:15" x14ac:dyDescent="0.25">
      <c r="B45" t="s">
        <v>185</v>
      </c>
      <c r="C45" t="s">
        <v>76</v>
      </c>
      <c r="D45" t="s">
        <v>261</v>
      </c>
      <c r="E45" t="s">
        <v>2861</v>
      </c>
      <c r="F45" t="str">
        <f t="shared" si="0"/>
        <v>WideFlangeSolidColumnsMetricW920x381</v>
      </c>
      <c r="G45" s="25">
        <v>120</v>
      </c>
      <c r="H45" s="25">
        <v>2.13</v>
      </c>
      <c r="I45" s="25">
        <v>10</v>
      </c>
      <c r="J45" t="s">
        <v>129</v>
      </c>
      <c r="K45">
        <v>1</v>
      </c>
      <c r="L45">
        <f t="shared" si="1"/>
        <v>3.048</v>
      </c>
      <c r="O45" s="1"/>
    </row>
    <row r="46" spans="2:15" x14ac:dyDescent="0.25">
      <c r="B46" t="s">
        <v>185</v>
      </c>
      <c r="C46" t="s">
        <v>76</v>
      </c>
      <c r="D46" t="s">
        <v>263</v>
      </c>
      <c r="E46" t="s">
        <v>2862</v>
      </c>
      <c r="F46" t="str">
        <f t="shared" si="0"/>
        <v>WideFlangeSolidColumnsMetricW920x345</v>
      </c>
      <c r="G46" s="25">
        <v>120</v>
      </c>
      <c r="H46" s="25">
        <v>1.93</v>
      </c>
      <c r="I46" s="25">
        <v>10</v>
      </c>
      <c r="J46" t="s">
        <v>129</v>
      </c>
      <c r="K46">
        <v>1</v>
      </c>
      <c r="L46">
        <f t="shared" si="1"/>
        <v>3.048</v>
      </c>
      <c r="O46" s="1"/>
    </row>
    <row r="47" spans="2:15" x14ac:dyDescent="0.25">
      <c r="B47" t="s">
        <v>185</v>
      </c>
      <c r="C47" t="s">
        <v>76</v>
      </c>
      <c r="D47" t="s">
        <v>265</v>
      </c>
      <c r="E47" t="s">
        <v>2863</v>
      </c>
      <c r="F47" t="str">
        <f t="shared" si="0"/>
        <v>WideFlangeSolidColumnsMetricW920x313</v>
      </c>
      <c r="G47" s="25">
        <v>119</v>
      </c>
      <c r="H47" s="25">
        <v>1.76</v>
      </c>
      <c r="I47" s="25">
        <v>9.92</v>
      </c>
      <c r="J47" t="s">
        <v>129</v>
      </c>
      <c r="K47">
        <v>1</v>
      </c>
      <c r="L47">
        <f t="shared" si="1"/>
        <v>3.0236160000000001</v>
      </c>
      <c r="O47" s="1"/>
    </row>
    <row r="48" spans="2:15" x14ac:dyDescent="0.25">
      <c r="B48" t="s">
        <v>185</v>
      </c>
      <c r="C48" t="s">
        <v>76</v>
      </c>
      <c r="D48" t="s">
        <v>267</v>
      </c>
      <c r="E48" t="s">
        <v>2864</v>
      </c>
      <c r="F48" t="str">
        <f t="shared" si="0"/>
        <v>WideFlangeSolidColumnsMetricW920x289</v>
      </c>
      <c r="G48" s="25">
        <v>119</v>
      </c>
      <c r="H48" s="25">
        <v>1.63</v>
      </c>
      <c r="I48" s="25">
        <v>9.92</v>
      </c>
      <c r="J48" t="s">
        <v>129</v>
      </c>
      <c r="K48">
        <v>1</v>
      </c>
      <c r="L48">
        <f t="shared" si="1"/>
        <v>3.0236160000000001</v>
      </c>
      <c r="O48" s="1"/>
    </row>
    <row r="49" spans="2:15" x14ac:dyDescent="0.25">
      <c r="B49" t="s">
        <v>185</v>
      </c>
      <c r="C49" t="s">
        <v>76</v>
      </c>
      <c r="D49" t="s">
        <v>269</v>
      </c>
      <c r="E49" t="s">
        <v>2865</v>
      </c>
      <c r="F49" t="str">
        <f t="shared" si="0"/>
        <v>WideFlangeSolidColumnsMetricW920x271</v>
      </c>
      <c r="G49" s="25">
        <v>119</v>
      </c>
      <c r="H49" s="25">
        <v>1.53</v>
      </c>
      <c r="I49" s="25">
        <v>9.92</v>
      </c>
      <c r="J49" t="s">
        <v>129</v>
      </c>
      <c r="K49">
        <v>1</v>
      </c>
      <c r="L49">
        <f t="shared" si="1"/>
        <v>3.0236160000000001</v>
      </c>
      <c r="O49" s="1"/>
    </row>
    <row r="50" spans="2:15" x14ac:dyDescent="0.25">
      <c r="B50" t="s">
        <v>185</v>
      </c>
      <c r="C50" t="s">
        <v>76</v>
      </c>
      <c r="D50" t="s">
        <v>271</v>
      </c>
      <c r="E50" t="s">
        <v>2866</v>
      </c>
      <c r="F50" t="str">
        <f t="shared" si="0"/>
        <v>WideFlangeSolidColumnsMetricW920x253</v>
      </c>
      <c r="G50" s="25">
        <v>118</v>
      </c>
      <c r="H50" s="25">
        <v>1.44</v>
      </c>
      <c r="I50" s="25">
        <v>9.83</v>
      </c>
      <c r="J50" t="s">
        <v>129</v>
      </c>
      <c r="K50">
        <v>1</v>
      </c>
      <c r="L50">
        <f t="shared" si="1"/>
        <v>2.996184</v>
      </c>
      <c r="O50" s="1"/>
    </row>
    <row r="51" spans="2:15" x14ac:dyDescent="0.25">
      <c r="B51" t="s">
        <v>185</v>
      </c>
      <c r="C51" t="s">
        <v>76</v>
      </c>
      <c r="D51" t="s">
        <v>273</v>
      </c>
      <c r="E51" t="s">
        <v>2867</v>
      </c>
      <c r="F51" t="str">
        <f t="shared" si="0"/>
        <v>WideFlangeSolidColumnsMetricW920x238</v>
      </c>
      <c r="G51" s="25">
        <v>118</v>
      </c>
      <c r="H51" s="25">
        <v>1.36</v>
      </c>
      <c r="I51" s="25">
        <v>9.83</v>
      </c>
      <c r="J51" t="s">
        <v>129</v>
      </c>
      <c r="K51">
        <v>1</v>
      </c>
      <c r="L51">
        <f t="shared" si="1"/>
        <v>2.996184</v>
      </c>
      <c r="O51" s="1"/>
    </row>
    <row r="52" spans="2:15" x14ac:dyDescent="0.25">
      <c r="B52" t="s">
        <v>185</v>
      </c>
      <c r="C52" t="s">
        <v>76</v>
      </c>
      <c r="D52" t="s">
        <v>275</v>
      </c>
      <c r="E52" t="s">
        <v>2868</v>
      </c>
      <c r="F52" t="str">
        <f t="shared" si="0"/>
        <v>WideFlangeSolidColumnsMetricW920x233</v>
      </c>
      <c r="G52" s="25">
        <v>117</v>
      </c>
      <c r="H52" s="25">
        <v>1.28</v>
      </c>
      <c r="I52" s="25">
        <v>9.75</v>
      </c>
      <c r="J52" t="s">
        <v>129</v>
      </c>
      <c r="K52">
        <v>1</v>
      </c>
      <c r="L52">
        <f t="shared" si="1"/>
        <v>2.9718</v>
      </c>
      <c r="O52" s="1"/>
    </row>
    <row r="53" spans="2:15" x14ac:dyDescent="0.25">
      <c r="B53" t="s">
        <v>185</v>
      </c>
      <c r="C53" t="s">
        <v>76</v>
      </c>
      <c r="D53" t="s">
        <v>277</v>
      </c>
      <c r="E53" t="s">
        <v>2869</v>
      </c>
      <c r="F53" t="str">
        <f t="shared" si="0"/>
        <v>WideFlangeSolidColumnsMetricW920x201</v>
      </c>
      <c r="G53" s="25">
        <v>117</v>
      </c>
      <c r="H53" s="25">
        <v>1.1499999999999999</v>
      </c>
      <c r="I53" s="25">
        <v>9.75</v>
      </c>
      <c r="J53" t="s">
        <v>129</v>
      </c>
      <c r="K53">
        <v>1</v>
      </c>
      <c r="L53">
        <f t="shared" si="1"/>
        <v>2.9718</v>
      </c>
      <c r="O53" s="1"/>
    </row>
    <row r="54" spans="2:15" x14ac:dyDescent="0.25">
      <c r="B54" t="s">
        <v>185</v>
      </c>
      <c r="C54" t="s">
        <v>76</v>
      </c>
      <c r="D54" t="s">
        <v>279</v>
      </c>
      <c r="E54" t="s">
        <v>2870</v>
      </c>
      <c r="F54" t="str">
        <f t="shared" si="0"/>
        <v>WideFlangeSolidColumnsMetricW840x576</v>
      </c>
      <c r="G54" s="25">
        <v>133</v>
      </c>
      <c r="H54" s="25">
        <v>2.91</v>
      </c>
      <c r="I54" s="25">
        <v>11.1</v>
      </c>
      <c r="J54" t="s">
        <v>129</v>
      </c>
      <c r="K54">
        <v>1</v>
      </c>
      <c r="L54">
        <f t="shared" si="1"/>
        <v>3.3832800000000001</v>
      </c>
      <c r="O54" s="1"/>
    </row>
    <row r="55" spans="2:15" x14ac:dyDescent="0.25">
      <c r="B55" t="s">
        <v>185</v>
      </c>
      <c r="C55" t="s">
        <v>76</v>
      </c>
      <c r="D55" t="s">
        <v>281</v>
      </c>
      <c r="E55" t="s">
        <v>2871</v>
      </c>
      <c r="F55" t="str">
        <f t="shared" si="0"/>
        <v>WideFlangeSolidColumnsMetricW840x527</v>
      </c>
      <c r="G55" s="25">
        <v>132</v>
      </c>
      <c r="H55" s="25">
        <v>2.68</v>
      </c>
      <c r="I55" s="25">
        <v>11</v>
      </c>
      <c r="J55" t="s">
        <v>129</v>
      </c>
      <c r="K55">
        <v>1</v>
      </c>
      <c r="L55">
        <f t="shared" si="1"/>
        <v>3.3528000000000002</v>
      </c>
      <c r="O55" s="1"/>
    </row>
    <row r="56" spans="2:15" x14ac:dyDescent="0.25">
      <c r="B56" t="s">
        <v>185</v>
      </c>
      <c r="C56" t="s">
        <v>76</v>
      </c>
      <c r="D56" t="s">
        <v>283</v>
      </c>
      <c r="E56" t="s">
        <v>2872</v>
      </c>
      <c r="F56" t="str">
        <f t="shared" si="0"/>
        <v>WideFlangeSolidColumnsMetricW840x473</v>
      </c>
      <c r="G56" s="25">
        <v>131</v>
      </c>
      <c r="H56" s="25">
        <v>2.4300000000000002</v>
      </c>
      <c r="I56" s="25">
        <v>10.9</v>
      </c>
      <c r="J56" t="s">
        <v>129</v>
      </c>
      <c r="K56">
        <v>1</v>
      </c>
      <c r="L56">
        <f t="shared" si="1"/>
        <v>3.3223200000000004</v>
      </c>
      <c r="O56" s="1"/>
    </row>
    <row r="57" spans="2:15" x14ac:dyDescent="0.25">
      <c r="B57" t="s">
        <v>185</v>
      </c>
      <c r="C57" t="s">
        <v>76</v>
      </c>
      <c r="D57" t="s">
        <v>285</v>
      </c>
      <c r="E57" t="s">
        <v>2873</v>
      </c>
      <c r="F57" t="str">
        <f t="shared" si="0"/>
        <v>WideFlangeSolidColumnsMetricW840x433</v>
      </c>
      <c r="G57" s="25">
        <v>130</v>
      </c>
      <c r="H57" s="25">
        <v>2.2400000000000002</v>
      </c>
      <c r="I57" s="25">
        <v>10.8</v>
      </c>
      <c r="J57" t="s">
        <v>129</v>
      </c>
      <c r="K57">
        <v>1</v>
      </c>
      <c r="L57">
        <f t="shared" si="1"/>
        <v>3.2918400000000005</v>
      </c>
      <c r="O57" s="1"/>
    </row>
    <row r="58" spans="2:15" x14ac:dyDescent="0.25">
      <c r="B58" t="s">
        <v>185</v>
      </c>
      <c r="C58" t="s">
        <v>76</v>
      </c>
      <c r="D58" t="s">
        <v>287</v>
      </c>
      <c r="E58" t="s">
        <v>2874</v>
      </c>
      <c r="F58" t="str">
        <f t="shared" si="0"/>
        <v>WideFlangeSolidColumnsMetricW840x392</v>
      </c>
      <c r="G58" s="25">
        <v>129</v>
      </c>
      <c r="H58" s="25">
        <v>2.04</v>
      </c>
      <c r="I58" s="25">
        <v>10.8</v>
      </c>
      <c r="J58" t="s">
        <v>129</v>
      </c>
      <c r="K58">
        <v>1</v>
      </c>
      <c r="L58">
        <f t="shared" si="1"/>
        <v>3.2918400000000005</v>
      </c>
      <c r="O58" s="1"/>
    </row>
    <row r="59" spans="2:15" x14ac:dyDescent="0.25">
      <c r="B59" t="s">
        <v>185</v>
      </c>
      <c r="C59" t="s">
        <v>76</v>
      </c>
      <c r="D59" t="s">
        <v>289</v>
      </c>
      <c r="E59" t="s">
        <v>2875</v>
      </c>
      <c r="F59" t="str">
        <f t="shared" si="0"/>
        <v>WideFlangeSolidColumnsMetricW840x359</v>
      </c>
      <c r="G59" s="25">
        <v>129</v>
      </c>
      <c r="H59" s="25">
        <v>1.87</v>
      </c>
      <c r="I59" s="25">
        <v>10.8</v>
      </c>
      <c r="J59" t="s">
        <v>129</v>
      </c>
      <c r="K59">
        <v>1</v>
      </c>
      <c r="L59">
        <f t="shared" si="1"/>
        <v>3.2918400000000005</v>
      </c>
      <c r="O59" s="1"/>
    </row>
    <row r="60" spans="2:15" x14ac:dyDescent="0.25">
      <c r="B60" t="s">
        <v>185</v>
      </c>
      <c r="C60" t="s">
        <v>76</v>
      </c>
      <c r="D60" t="s">
        <v>291</v>
      </c>
      <c r="E60" t="s">
        <v>2876</v>
      </c>
      <c r="F60" t="str">
        <f t="shared" si="0"/>
        <v>WideFlangeSolidColumnsMetricW840x329</v>
      </c>
      <c r="G60" s="25">
        <v>128</v>
      </c>
      <c r="H60" s="25">
        <v>1.73</v>
      </c>
      <c r="I60" s="25">
        <v>10.7</v>
      </c>
      <c r="J60" t="s">
        <v>129</v>
      </c>
      <c r="K60">
        <v>1</v>
      </c>
      <c r="L60">
        <f t="shared" si="1"/>
        <v>3.2613599999999998</v>
      </c>
      <c r="O60" s="1"/>
    </row>
    <row r="61" spans="2:15" x14ac:dyDescent="0.25">
      <c r="B61" t="s">
        <v>185</v>
      </c>
      <c r="C61" t="s">
        <v>76</v>
      </c>
      <c r="D61" t="s">
        <v>293</v>
      </c>
      <c r="E61" t="s">
        <v>2877</v>
      </c>
      <c r="F61" t="str">
        <f t="shared" si="0"/>
        <v>WideFlangeSolidColumnsMetricW840x299</v>
      </c>
      <c r="G61" s="25">
        <v>127</v>
      </c>
      <c r="H61" s="25">
        <v>1.58</v>
      </c>
      <c r="I61" s="25">
        <v>10.6</v>
      </c>
      <c r="J61" t="s">
        <v>129</v>
      </c>
      <c r="K61">
        <v>1</v>
      </c>
      <c r="L61">
        <f t="shared" si="1"/>
        <v>3.23088</v>
      </c>
      <c r="O61" s="1"/>
    </row>
    <row r="62" spans="2:15" x14ac:dyDescent="0.25">
      <c r="B62" t="s">
        <v>185</v>
      </c>
      <c r="C62" t="s">
        <v>76</v>
      </c>
      <c r="D62" t="s">
        <v>295</v>
      </c>
      <c r="E62" t="s">
        <v>2878</v>
      </c>
      <c r="F62" t="str">
        <f t="shared" si="0"/>
        <v>WideFlangeSolidColumnsMetricW840x251</v>
      </c>
      <c r="G62" s="25">
        <v>111</v>
      </c>
      <c r="H62" s="25">
        <v>1.52</v>
      </c>
      <c r="I62" s="25">
        <v>9.25</v>
      </c>
      <c r="J62" t="s">
        <v>129</v>
      </c>
      <c r="K62">
        <v>1</v>
      </c>
      <c r="L62">
        <f t="shared" si="1"/>
        <v>2.8194000000000004</v>
      </c>
      <c r="O62" s="1"/>
    </row>
    <row r="63" spans="2:15" x14ac:dyDescent="0.25">
      <c r="B63" t="s">
        <v>185</v>
      </c>
      <c r="C63" t="s">
        <v>76</v>
      </c>
      <c r="D63" t="s">
        <v>297</v>
      </c>
      <c r="E63" t="s">
        <v>2879</v>
      </c>
      <c r="F63" t="str">
        <f t="shared" si="0"/>
        <v>WideFlangeSolidColumnsMetricW840x226</v>
      </c>
      <c r="G63" s="25">
        <v>111</v>
      </c>
      <c r="H63" s="25">
        <v>1.37</v>
      </c>
      <c r="I63" s="25">
        <v>9.25</v>
      </c>
      <c r="J63" t="s">
        <v>129</v>
      </c>
      <c r="K63">
        <v>1</v>
      </c>
      <c r="L63">
        <f t="shared" si="1"/>
        <v>2.8194000000000004</v>
      </c>
      <c r="O63" s="1"/>
    </row>
    <row r="64" spans="2:15" x14ac:dyDescent="0.25">
      <c r="B64" t="s">
        <v>185</v>
      </c>
      <c r="C64" t="s">
        <v>76</v>
      </c>
      <c r="D64" t="s">
        <v>299</v>
      </c>
      <c r="E64" t="s">
        <v>2880</v>
      </c>
      <c r="F64" t="str">
        <f t="shared" si="0"/>
        <v>WideFlangeSolidColumnsMetricW840x210</v>
      </c>
      <c r="G64" s="25">
        <v>110</v>
      </c>
      <c r="H64" s="25">
        <v>1.28</v>
      </c>
      <c r="I64" s="25">
        <v>9.17</v>
      </c>
      <c r="J64" t="s">
        <v>129</v>
      </c>
      <c r="K64">
        <v>1</v>
      </c>
      <c r="L64">
        <f t="shared" si="1"/>
        <v>2.7950159999999999</v>
      </c>
      <c r="O64" s="1"/>
    </row>
    <row r="65" spans="2:15" x14ac:dyDescent="0.25">
      <c r="B65" t="s">
        <v>185</v>
      </c>
      <c r="C65" t="s">
        <v>76</v>
      </c>
      <c r="D65" t="s">
        <v>301</v>
      </c>
      <c r="E65" t="s">
        <v>2881</v>
      </c>
      <c r="F65" t="str">
        <f t="shared" si="0"/>
        <v>WideFlangeSolidColumnsMetricW840x193</v>
      </c>
      <c r="G65" s="25">
        <v>110</v>
      </c>
      <c r="H65" s="25">
        <v>1.18</v>
      </c>
      <c r="I65" s="25">
        <v>9.17</v>
      </c>
      <c r="J65" t="s">
        <v>129</v>
      </c>
      <c r="K65">
        <v>1</v>
      </c>
      <c r="L65">
        <f t="shared" si="1"/>
        <v>2.7950159999999999</v>
      </c>
      <c r="O65" s="1"/>
    </row>
    <row r="66" spans="2:15" x14ac:dyDescent="0.25">
      <c r="B66" t="s">
        <v>185</v>
      </c>
      <c r="C66" t="s">
        <v>76</v>
      </c>
      <c r="D66" t="s">
        <v>303</v>
      </c>
      <c r="E66" t="s">
        <v>2882</v>
      </c>
      <c r="F66" t="str">
        <f t="shared" si="0"/>
        <v>WideFlangeSolidColumnsMetricW840x176</v>
      </c>
      <c r="G66" s="25">
        <v>109</v>
      </c>
      <c r="H66" s="25">
        <v>1.08</v>
      </c>
      <c r="I66" s="25">
        <v>9.08</v>
      </c>
      <c r="J66" t="s">
        <v>129</v>
      </c>
      <c r="K66">
        <v>1</v>
      </c>
      <c r="L66">
        <f t="shared" si="1"/>
        <v>2.7675840000000003</v>
      </c>
      <c r="O66" s="1"/>
    </row>
    <row r="67" spans="2:15" x14ac:dyDescent="0.25">
      <c r="B67" t="s">
        <v>185</v>
      </c>
      <c r="C67" t="s">
        <v>76</v>
      </c>
      <c r="D67" t="s">
        <v>305</v>
      </c>
      <c r="E67" t="s">
        <v>2883</v>
      </c>
      <c r="F67" t="str">
        <f t="shared" si="0"/>
        <v>WideFlangeSolidColumnsMetricW760x582</v>
      </c>
      <c r="G67" s="25">
        <v>125</v>
      </c>
      <c r="H67" s="25">
        <v>3.13</v>
      </c>
      <c r="I67" s="25">
        <v>10.4</v>
      </c>
      <c r="J67" t="s">
        <v>129</v>
      </c>
      <c r="K67">
        <v>1</v>
      </c>
      <c r="L67">
        <f t="shared" si="1"/>
        <v>3.1699200000000003</v>
      </c>
      <c r="O67" s="1"/>
    </row>
    <row r="68" spans="2:15" x14ac:dyDescent="0.25">
      <c r="B68" t="s">
        <v>185</v>
      </c>
      <c r="C68" t="s">
        <v>76</v>
      </c>
      <c r="D68" t="s">
        <v>307</v>
      </c>
      <c r="E68" t="s">
        <v>2884</v>
      </c>
      <c r="F68" t="str">
        <f t="shared" si="0"/>
        <v>WideFlangeSolidColumnsMetricW760x531</v>
      </c>
      <c r="G68" s="25">
        <v>124</v>
      </c>
      <c r="H68" s="25">
        <v>2.88</v>
      </c>
      <c r="I68" s="25">
        <v>10.3</v>
      </c>
      <c r="J68" t="s">
        <v>129</v>
      </c>
      <c r="K68">
        <v>1</v>
      </c>
      <c r="L68">
        <f t="shared" si="1"/>
        <v>3.1394400000000005</v>
      </c>
      <c r="O68" s="1"/>
    </row>
    <row r="69" spans="2:15" x14ac:dyDescent="0.25">
      <c r="B69" t="s">
        <v>185</v>
      </c>
      <c r="C69" t="s">
        <v>76</v>
      </c>
      <c r="D69" t="s">
        <v>309</v>
      </c>
      <c r="E69" t="s">
        <v>2885</v>
      </c>
      <c r="F69" t="str">
        <f t="shared" si="0"/>
        <v>WideFlangeSolidColumnsMetricW760x484</v>
      </c>
      <c r="G69" s="25">
        <v>123</v>
      </c>
      <c r="H69" s="25">
        <v>2.65</v>
      </c>
      <c r="I69" s="25">
        <v>10.3</v>
      </c>
      <c r="J69" t="s">
        <v>129</v>
      </c>
      <c r="K69">
        <v>1</v>
      </c>
      <c r="L69">
        <f t="shared" si="1"/>
        <v>3.1394400000000005</v>
      </c>
      <c r="O69" s="1"/>
    </row>
    <row r="70" spans="2:15" x14ac:dyDescent="0.25">
      <c r="B70" t="s">
        <v>185</v>
      </c>
      <c r="C70" t="s">
        <v>76</v>
      </c>
      <c r="D70" t="s">
        <v>311</v>
      </c>
      <c r="E70" t="s">
        <v>2886</v>
      </c>
      <c r="F70" t="str">
        <f t="shared" si="0"/>
        <v>WideFlangeSolidColumnsMetricW760x434</v>
      </c>
      <c r="G70" s="25">
        <v>122</v>
      </c>
      <c r="H70" s="25">
        <v>2.39</v>
      </c>
      <c r="I70" s="25">
        <v>10.199999999999999</v>
      </c>
      <c r="J70" t="s">
        <v>129</v>
      </c>
      <c r="K70">
        <v>1</v>
      </c>
      <c r="L70">
        <f t="shared" si="1"/>
        <v>3.1089599999999997</v>
      </c>
      <c r="O70" s="1"/>
    </row>
    <row r="71" spans="2:15" x14ac:dyDescent="0.25">
      <c r="B71" t="s">
        <v>185</v>
      </c>
      <c r="C71" t="s">
        <v>76</v>
      </c>
      <c r="D71" t="s">
        <v>313</v>
      </c>
      <c r="E71" t="s">
        <v>2887</v>
      </c>
      <c r="F71" t="str">
        <f t="shared" ref="F71:F134" si="2">SUBSTITUTE(B71&amp;C71&amp;E71," ","")</f>
        <v>WideFlangeSolidColumnsMetricW760x389</v>
      </c>
      <c r="G71" s="25">
        <v>121</v>
      </c>
      <c r="H71" s="25">
        <v>2.16</v>
      </c>
      <c r="I71" s="25">
        <v>10.1</v>
      </c>
      <c r="J71" t="s">
        <v>129</v>
      </c>
      <c r="K71">
        <v>1</v>
      </c>
      <c r="L71">
        <f t="shared" si="1"/>
        <v>3.0784799999999999</v>
      </c>
      <c r="O71" s="1"/>
    </row>
    <row r="72" spans="2:15" x14ac:dyDescent="0.25">
      <c r="B72" t="s">
        <v>185</v>
      </c>
      <c r="C72" t="s">
        <v>76</v>
      </c>
      <c r="D72" t="s">
        <v>315</v>
      </c>
      <c r="E72" t="s">
        <v>2888</v>
      </c>
      <c r="F72" t="str">
        <f t="shared" si="2"/>
        <v>WideFlangeSolidColumnsMetricW760x350</v>
      </c>
      <c r="G72" s="25">
        <v>120</v>
      </c>
      <c r="H72" s="25">
        <v>1.96</v>
      </c>
      <c r="I72" s="25">
        <v>10</v>
      </c>
      <c r="J72" t="s">
        <v>129</v>
      </c>
      <c r="K72">
        <v>1</v>
      </c>
      <c r="L72">
        <f t="shared" ref="L72:L135" si="3">0.3048*I72</f>
        <v>3.048</v>
      </c>
      <c r="O72" s="1"/>
    </row>
    <row r="73" spans="2:15" x14ac:dyDescent="0.25">
      <c r="B73" t="s">
        <v>185</v>
      </c>
      <c r="C73" t="s">
        <v>76</v>
      </c>
      <c r="D73" t="s">
        <v>316</v>
      </c>
      <c r="E73" t="s">
        <v>2889</v>
      </c>
      <c r="F73" t="str">
        <f t="shared" si="2"/>
        <v>WideFlangeSolidColumnsMetricW760x314</v>
      </c>
      <c r="G73" s="25">
        <v>120</v>
      </c>
      <c r="H73" s="25">
        <v>1.76</v>
      </c>
      <c r="I73" s="25">
        <v>10</v>
      </c>
      <c r="J73" t="s">
        <v>129</v>
      </c>
      <c r="K73">
        <v>1</v>
      </c>
      <c r="L73">
        <f t="shared" si="3"/>
        <v>3.048</v>
      </c>
      <c r="O73" s="1"/>
    </row>
    <row r="74" spans="2:15" x14ac:dyDescent="0.25">
      <c r="B74" t="s">
        <v>185</v>
      </c>
      <c r="C74" t="s">
        <v>76</v>
      </c>
      <c r="D74" t="s">
        <v>317</v>
      </c>
      <c r="E74" t="s">
        <v>2890</v>
      </c>
      <c r="F74" t="str">
        <f t="shared" si="2"/>
        <v>WideFlangeSolidColumnsMetricW760x284</v>
      </c>
      <c r="G74" s="25">
        <v>118</v>
      </c>
      <c r="H74" s="25">
        <v>1.62</v>
      </c>
      <c r="I74" s="25">
        <v>9.83</v>
      </c>
      <c r="J74" t="s">
        <v>129</v>
      </c>
      <c r="K74">
        <v>1</v>
      </c>
      <c r="L74">
        <f t="shared" si="3"/>
        <v>2.996184</v>
      </c>
      <c r="O74" s="1"/>
    </row>
    <row r="75" spans="2:15" x14ac:dyDescent="0.25">
      <c r="B75" t="s">
        <v>185</v>
      </c>
      <c r="C75" t="s">
        <v>76</v>
      </c>
      <c r="D75" t="s">
        <v>319</v>
      </c>
      <c r="E75" t="s">
        <v>2891</v>
      </c>
      <c r="F75" t="str">
        <f t="shared" si="2"/>
        <v>WideFlangeSolidColumnsMetricW760x257</v>
      </c>
      <c r="G75" s="25">
        <v>119</v>
      </c>
      <c r="H75" s="25">
        <v>1.45</v>
      </c>
      <c r="I75" s="25">
        <v>9.92</v>
      </c>
      <c r="J75" t="s">
        <v>129</v>
      </c>
      <c r="K75">
        <v>1</v>
      </c>
      <c r="L75">
        <f t="shared" si="3"/>
        <v>3.0236160000000001</v>
      </c>
      <c r="O75" s="1"/>
    </row>
    <row r="76" spans="2:15" x14ac:dyDescent="0.25">
      <c r="B76" t="s">
        <v>185</v>
      </c>
      <c r="C76" t="s">
        <v>76</v>
      </c>
      <c r="D76" t="s">
        <v>321</v>
      </c>
      <c r="E76" t="s">
        <v>2892</v>
      </c>
      <c r="F76" t="str">
        <f t="shared" si="2"/>
        <v>WideFlangeSolidColumnsMetricW760x220</v>
      </c>
      <c r="G76" s="25">
        <v>101</v>
      </c>
      <c r="H76" s="25">
        <v>1.47</v>
      </c>
      <c r="I76" s="25">
        <v>8.42</v>
      </c>
      <c r="J76" t="s">
        <v>129</v>
      </c>
      <c r="K76">
        <v>1</v>
      </c>
      <c r="L76">
        <f t="shared" si="3"/>
        <v>2.5664160000000003</v>
      </c>
      <c r="O76" s="1"/>
    </row>
    <row r="77" spans="2:15" x14ac:dyDescent="0.25">
      <c r="B77" t="s">
        <v>185</v>
      </c>
      <c r="C77" t="s">
        <v>76</v>
      </c>
      <c r="D77" t="s">
        <v>323</v>
      </c>
      <c r="E77" t="s">
        <v>2893</v>
      </c>
      <c r="F77" t="str">
        <f t="shared" si="2"/>
        <v>WideFlangeSolidColumnsMetricW760x196</v>
      </c>
      <c r="G77" s="25">
        <v>100</v>
      </c>
      <c r="H77" s="25">
        <v>1.32</v>
      </c>
      <c r="I77" s="25">
        <v>8.33</v>
      </c>
      <c r="J77" t="s">
        <v>129</v>
      </c>
      <c r="K77">
        <v>1</v>
      </c>
      <c r="L77">
        <f t="shared" si="3"/>
        <v>2.5389840000000001</v>
      </c>
      <c r="O77" s="1"/>
    </row>
    <row r="78" spans="2:15" x14ac:dyDescent="0.25">
      <c r="B78" t="s">
        <v>185</v>
      </c>
      <c r="C78" t="s">
        <v>76</v>
      </c>
      <c r="D78" t="s">
        <v>325</v>
      </c>
      <c r="E78" t="s">
        <v>2894</v>
      </c>
      <c r="F78" t="str">
        <f t="shared" si="2"/>
        <v>WideFlangeSolidColumnsMetricW760x185</v>
      </c>
      <c r="G78" s="25">
        <v>99.8</v>
      </c>
      <c r="H78" s="25">
        <v>1.24</v>
      </c>
      <c r="I78" s="25">
        <v>8.32</v>
      </c>
      <c r="J78" t="s">
        <v>129</v>
      </c>
      <c r="K78">
        <v>1</v>
      </c>
      <c r="L78">
        <f t="shared" si="3"/>
        <v>2.5359360000000004</v>
      </c>
      <c r="O78" s="1"/>
    </row>
    <row r="79" spans="2:15" x14ac:dyDescent="0.25">
      <c r="B79" t="s">
        <v>185</v>
      </c>
      <c r="C79" t="s">
        <v>76</v>
      </c>
      <c r="D79" t="s">
        <v>327</v>
      </c>
      <c r="E79" t="s">
        <v>2895</v>
      </c>
      <c r="F79" t="str">
        <f t="shared" si="2"/>
        <v>WideFlangeSolidColumnsMetricW760x173</v>
      </c>
      <c r="G79" s="25">
        <v>99.6</v>
      </c>
      <c r="H79" s="25">
        <v>1.1599999999999999</v>
      </c>
      <c r="I79" s="25">
        <v>8.3000000000000007</v>
      </c>
      <c r="J79" t="s">
        <v>129</v>
      </c>
      <c r="K79">
        <v>1</v>
      </c>
      <c r="L79">
        <f t="shared" si="3"/>
        <v>2.5298400000000005</v>
      </c>
      <c r="O79" s="1"/>
    </row>
    <row r="80" spans="2:15" x14ac:dyDescent="0.25">
      <c r="B80" t="s">
        <v>185</v>
      </c>
      <c r="C80" t="s">
        <v>76</v>
      </c>
      <c r="D80" t="s">
        <v>329</v>
      </c>
      <c r="E80" t="s">
        <v>2896</v>
      </c>
      <c r="F80" t="str">
        <f t="shared" si="2"/>
        <v>WideFlangeSolidColumnsMetricW760x161</v>
      </c>
      <c r="G80" s="25">
        <v>99.4</v>
      </c>
      <c r="H80" s="25">
        <v>1.0900000000000001</v>
      </c>
      <c r="I80" s="25">
        <v>8.2799999999999994</v>
      </c>
      <c r="J80" t="s">
        <v>129</v>
      </c>
      <c r="K80">
        <v>1</v>
      </c>
      <c r="L80">
        <f t="shared" si="3"/>
        <v>2.5237439999999998</v>
      </c>
      <c r="O80" s="1"/>
    </row>
    <row r="81" spans="2:15" x14ac:dyDescent="0.25">
      <c r="B81" t="s">
        <v>185</v>
      </c>
      <c r="C81" t="s">
        <v>76</v>
      </c>
      <c r="D81" t="s">
        <v>331</v>
      </c>
      <c r="E81" t="s">
        <v>2897</v>
      </c>
      <c r="F81" t="str">
        <f t="shared" si="2"/>
        <v>WideFlangeSolidColumnsMetricW760x147</v>
      </c>
      <c r="G81" s="25">
        <v>99</v>
      </c>
      <c r="H81" s="25">
        <v>1</v>
      </c>
      <c r="I81" s="25">
        <v>8.25</v>
      </c>
      <c r="J81" t="s">
        <v>129</v>
      </c>
      <c r="K81">
        <v>1</v>
      </c>
      <c r="L81">
        <f t="shared" si="3"/>
        <v>2.5146000000000002</v>
      </c>
      <c r="O81" s="1"/>
    </row>
    <row r="82" spans="2:15" x14ac:dyDescent="0.25">
      <c r="B82" t="s">
        <v>185</v>
      </c>
      <c r="C82" t="s">
        <v>76</v>
      </c>
      <c r="D82" t="s">
        <v>333</v>
      </c>
      <c r="E82" t="s">
        <v>2898</v>
      </c>
      <c r="F82" t="str">
        <f t="shared" si="2"/>
        <v>WideFlangeSolidColumnsMetricW760x134</v>
      </c>
      <c r="G82" s="25">
        <v>98.4</v>
      </c>
      <c r="H82" s="25">
        <v>0.91500000000000004</v>
      </c>
      <c r="I82" s="25">
        <v>8.1999999999999993</v>
      </c>
      <c r="J82" t="s">
        <v>129</v>
      </c>
      <c r="K82">
        <v>1</v>
      </c>
      <c r="L82">
        <f t="shared" si="3"/>
        <v>2.4993599999999998</v>
      </c>
      <c r="O82" s="1"/>
    </row>
    <row r="83" spans="2:15" x14ac:dyDescent="0.25">
      <c r="B83" t="s">
        <v>185</v>
      </c>
      <c r="C83" t="s">
        <v>76</v>
      </c>
      <c r="D83" t="s">
        <v>335</v>
      </c>
      <c r="E83" t="s">
        <v>2899</v>
      </c>
      <c r="F83" t="str">
        <f t="shared" si="2"/>
        <v>WideFlangeSolidColumnsMetricW690x802</v>
      </c>
      <c r="G83" s="25">
        <v>121</v>
      </c>
      <c r="H83" s="25">
        <v>4.45</v>
      </c>
      <c r="I83" s="25">
        <v>10.1</v>
      </c>
      <c r="J83" t="s">
        <v>129</v>
      </c>
      <c r="K83">
        <v>1</v>
      </c>
      <c r="L83">
        <f t="shared" si="3"/>
        <v>3.0784799999999999</v>
      </c>
      <c r="O83" s="1"/>
    </row>
    <row r="84" spans="2:15" x14ac:dyDescent="0.25">
      <c r="B84" t="s">
        <v>185</v>
      </c>
      <c r="C84" t="s">
        <v>76</v>
      </c>
      <c r="D84" t="s">
        <v>337</v>
      </c>
      <c r="E84" t="s">
        <v>2900</v>
      </c>
      <c r="F84" t="str">
        <f t="shared" si="2"/>
        <v>WideFlangeSolidColumnsMetricW690x548</v>
      </c>
      <c r="G84" s="25">
        <v>116</v>
      </c>
      <c r="H84" s="25">
        <v>3.17</v>
      </c>
      <c r="I84" s="25">
        <v>9.67</v>
      </c>
      <c r="J84" t="s">
        <v>129</v>
      </c>
      <c r="K84">
        <v>1</v>
      </c>
      <c r="L84">
        <f t="shared" si="3"/>
        <v>2.947416</v>
      </c>
      <c r="O84" s="1"/>
    </row>
    <row r="85" spans="2:15" x14ac:dyDescent="0.25">
      <c r="B85" t="s">
        <v>185</v>
      </c>
      <c r="C85" t="s">
        <v>76</v>
      </c>
      <c r="D85" t="s">
        <v>339</v>
      </c>
      <c r="E85" t="s">
        <v>2901</v>
      </c>
      <c r="F85" t="str">
        <f t="shared" si="2"/>
        <v>WideFlangeSolidColumnsMetricW690x500</v>
      </c>
      <c r="G85" s="25">
        <v>115</v>
      </c>
      <c r="H85" s="25">
        <v>2.92</v>
      </c>
      <c r="I85" s="25">
        <v>9.58</v>
      </c>
      <c r="J85" t="s">
        <v>129</v>
      </c>
      <c r="K85">
        <v>1</v>
      </c>
      <c r="L85">
        <f t="shared" si="3"/>
        <v>2.9199840000000004</v>
      </c>
      <c r="O85" s="1"/>
    </row>
    <row r="86" spans="2:15" x14ac:dyDescent="0.25">
      <c r="B86" t="s">
        <v>185</v>
      </c>
      <c r="C86" t="s">
        <v>76</v>
      </c>
      <c r="D86" t="s">
        <v>341</v>
      </c>
      <c r="E86" t="s">
        <v>2902</v>
      </c>
      <c r="F86" t="str">
        <f t="shared" si="2"/>
        <v>WideFlangeSolidColumnsMetricW690x457</v>
      </c>
      <c r="G86" s="25">
        <v>113</v>
      </c>
      <c r="H86" s="25">
        <v>2.72</v>
      </c>
      <c r="I86" s="25">
        <v>9.42</v>
      </c>
      <c r="J86" t="s">
        <v>129</v>
      </c>
      <c r="K86">
        <v>1</v>
      </c>
      <c r="L86">
        <f t="shared" si="3"/>
        <v>2.871216</v>
      </c>
      <c r="O86" s="1"/>
    </row>
    <row r="87" spans="2:15" x14ac:dyDescent="0.25">
      <c r="B87" t="s">
        <v>185</v>
      </c>
      <c r="C87" t="s">
        <v>76</v>
      </c>
      <c r="D87" t="s">
        <v>343</v>
      </c>
      <c r="E87" t="s">
        <v>2903</v>
      </c>
      <c r="F87" t="str">
        <f t="shared" si="2"/>
        <v>WideFlangeSolidColumnsMetricW690x418</v>
      </c>
      <c r="G87" s="25">
        <v>113</v>
      </c>
      <c r="H87" s="25">
        <v>2.4900000000000002</v>
      </c>
      <c r="I87" s="25">
        <v>9.42</v>
      </c>
      <c r="J87" t="s">
        <v>129</v>
      </c>
      <c r="K87">
        <v>1</v>
      </c>
      <c r="L87">
        <f t="shared" si="3"/>
        <v>2.871216</v>
      </c>
      <c r="O87" s="1"/>
    </row>
    <row r="88" spans="2:15" x14ac:dyDescent="0.25">
      <c r="B88" t="s">
        <v>185</v>
      </c>
      <c r="C88" t="s">
        <v>76</v>
      </c>
      <c r="D88" t="s">
        <v>345</v>
      </c>
      <c r="E88" t="s">
        <v>2904</v>
      </c>
      <c r="F88" t="str">
        <f t="shared" si="2"/>
        <v>WideFlangeSolidColumnsMetricW690x384</v>
      </c>
      <c r="G88" s="25">
        <v>112</v>
      </c>
      <c r="H88" s="25">
        <v>2.2999999999999998</v>
      </c>
      <c r="I88" s="25">
        <v>9.33</v>
      </c>
      <c r="J88" t="s">
        <v>129</v>
      </c>
      <c r="K88">
        <v>1</v>
      </c>
      <c r="L88">
        <f t="shared" si="3"/>
        <v>2.8437840000000003</v>
      </c>
      <c r="O88" s="1"/>
    </row>
    <row r="89" spans="2:15" x14ac:dyDescent="0.25">
      <c r="B89" t="s">
        <v>185</v>
      </c>
      <c r="C89" t="s">
        <v>76</v>
      </c>
      <c r="D89" t="s">
        <v>347</v>
      </c>
      <c r="E89" t="s">
        <v>2905</v>
      </c>
      <c r="F89" t="str">
        <f t="shared" si="2"/>
        <v>WideFlangeSolidColumnsMetricW690x350</v>
      </c>
      <c r="G89" s="25">
        <v>111</v>
      </c>
      <c r="H89" s="25">
        <v>2.12</v>
      </c>
      <c r="I89" s="25">
        <v>9.25</v>
      </c>
      <c r="J89" t="s">
        <v>129</v>
      </c>
      <c r="K89">
        <v>1</v>
      </c>
      <c r="L89">
        <f t="shared" si="3"/>
        <v>2.8194000000000004</v>
      </c>
      <c r="O89" s="1"/>
    </row>
    <row r="90" spans="2:15" x14ac:dyDescent="0.25">
      <c r="B90" t="s">
        <v>185</v>
      </c>
      <c r="C90" t="s">
        <v>76</v>
      </c>
      <c r="D90" t="s">
        <v>348</v>
      </c>
      <c r="E90" t="s">
        <v>2906</v>
      </c>
      <c r="F90" t="str">
        <f t="shared" si="2"/>
        <v>WideFlangeSolidColumnsMetricW690x323</v>
      </c>
      <c r="G90" s="25">
        <v>110</v>
      </c>
      <c r="H90" s="25">
        <v>1.97</v>
      </c>
      <c r="I90" s="25">
        <v>9.17</v>
      </c>
      <c r="J90" t="s">
        <v>129</v>
      </c>
      <c r="K90">
        <v>1</v>
      </c>
      <c r="L90">
        <f t="shared" si="3"/>
        <v>2.7950159999999999</v>
      </c>
      <c r="O90" s="1"/>
    </row>
    <row r="91" spans="2:15" x14ac:dyDescent="0.25">
      <c r="B91" t="s">
        <v>185</v>
      </c>
      <c r="C91" t="s">
        <v>76</v>
      </c>
      <c r="D91" t="s">
        <v>350</v>
      </c>
      <c r="E91" t="s">
        <v>2907</v>
      </c>
      <c r="F91" t="str">
        <f t="shared" si="2"/>
        <v>WideFlangeSolidColumnsMetricW690x289</v>
      </c>
      <c r="G91" s="25">
        <v>110</v>
      </c>
      <c r="H91" s="25">
        <v>1.76</v>
      </c>
      <c r="I91" s="25">
        <v>9.17</v>
      </c>
      <c r="J91" t="s">
        <v>129</v>
      </c>
      <c r="K91">
        <v>1</v>
      </c>
      <c r="L91">
        <f t="shared" si="3"/>
        <v>2.7950159999999999</v>
      </c>
      <c r="O91" s="1"/>
    </row>
    <row r="92" spans="2:15" x14ac:dyDescent="0.25">
      <c r="B92" t="s">
        <v>185</v>
      </c>
      <c r="C92" t="s">
        <v>76</v>
      </c>
      <c r="D92" t="s">
        <v>351</v>
      </c>
      <c r="E92" t="s">
        <v>2908</v>
      </c>
      <c r="F92" t="str">
        <f t="shared" si="2"/>
        <v>WideFlangeSolidColumnsMetricW690x265</v>
      </c>
      <c r="G92" s="25">
        <v>109</v>
      </c>
      <c r="H92" s="25">
        <v>1.63</v>
      </c>
      <c r="I92" s="25">
        <v>9.08</v>
      </c>
      <c r="J92" t="s">
        <v>129</v>
      </c>
      <c r="K92">
        <v>1</v>
      </c>
      <c r="L92">
        <f t="shared" si="3"/>
        <v>2.7675840000000003</v>
      </c>
      <c r="O92" s="1"/>
    </row>
    <row r="93" spans="2:15" x14ac:dyDescent="0.25">
      <c r="B93" t="s">
        <v>185</v>
      </c>
      <c r="C93" t="s">
        <v>76</v>
      </c>
      <c r="D93" t="s">
        <v>353</v>
      </c>
      <c r="E93" t="s">
        <v>2909</v>
      </c>
      <c r="F93" t="str">
        <f t="shared" si="2"/>
        <v>WideFlangeSolidColumnsMetricW690x240</v>
      </c>
      <c r="G93" s="25">
        <v>109</v>
      </c>
      <c r="H93" s="25">
        <v>1.48</v>
      </c>
      <c r="I93" s="25">
        <v>9.08</v>
      </c>
      <c r="J93" t="s">
        <v>129</v>
      </c>
      <c r="K93">
        <v>1</v>
      </c>
      <c r="L93">
        <f t="shared" si="3"/>
        <v>2.7675840000000003</v>
      </c>
      <c r="O93" s="1"/>
    </row>
    <row r="94" spans="2:15" x14ac:dyDescent="0.25">
      <c r="B94" t="s">
        <v>185</v>
      </c>
      <c r="C94" t="s">
        <v>76</v>
      </c>
      <c r="D94" t="s">
        <v>355</v>
      </c>
      <c r="E94" t="s">
        <v>2910</v>
      </c>
      <c r="F94" t="str">
        <f t="shared" si="2"/>
        <v>WideFlangeSolidColumnsMetricW690x217</v>
      </c>
      <c r="G94" s="25">
        <v>108</v>
      </c>
      <c r="H94" s="25">
        <v>1.35</v>
      </c>
      <c r="I94" s="25">
        <v>9</v>
      </c>
      <c r="J94" t="s">
        <v>129</v>
      </c>
      <c r="K94">
        <v>1</v>
      </c>
      <c r="L94">
        <f t="shared" si="3"/>
        <v>2.7432000000000003</v>
      </c>
      <c r="O94" s="1"/>
    </row>
    <row r="95" spans="2:15" x14ac:dyDescent="0.25">
      <c r="B95" t="s">
        <v>185</v>
      </c>
      <c r="C95" t="s">
        <v>76</v>
      </c>
      <c r="D95" t="s">
        <v>357</v>
      </c>
      <c r="E95" t="s">
        <v>2911</v>
      </c>
      <c r="F95" t="str">
        <f t="shared" si="2"/>
        <v>WideFlangeSolidColumnsMetricW690x192</v>
      </c>
      <c r="G95" s="25">
        <v>92.8</v>
      </c>
      <c r="H95" s="25">
        <v>1.39</v>
      </c>
      <c r="I95" s="25">
        <v>7.73</v>
      </c>
      <c r="J95" t="s">
        <v>129</v>
      </c>
      <c r="K95">
        <v>1</v>
      </c>
      <c r="L95">
        <f t="shared" si="3"/>
        <v>2.3561040000000002</v>
      </c>
      <c r="O95" s="1"/>
    </row>
    <row r="96" spans="2:15" x14ac:dyDescent="0.25">
      <c r="B96" t="s">
        <v>185</v>
      </c>
      <c r="C96" t="s">
        <v>76</v>
      </c>
      <c r="D96" t="s">
        <v>359</v>
      </c>
      <c r="E96" t="s">
        <v>2912</v>
      </c>
      <c r="F96" t="str">
        <f t="shared" si="2"/>
        <v>WideFlangeSolidColumnsMetricW690x170</v>
      </c>
      <c r="G96" s="25">
        <v>92.4</v>
      </c>
      <c r="H96" s="25">
        <v>1.23</v>
      </c>
      <c r="I96" s="25">
        <v>7.7</v>
      </c>
      <c r="J96" t="s">
        <v>129</v>
      </c>
      <c r="K96">
        <v>1</v>
      </c>
      <c r="L96">
        <f t="shared" si="3"/>
        <v>2.3469600000000002</v>
      </c>
      <c r="O96" s="1"/>
    </row>
    <row r="97" spans="2:15" x14ac:dyDescent="0.25">
      <c r="B97" t="s">
        <v>185</v>
      </c>
      <c r="C97" t="s">
        <v>76</v>
      </c>
      <c r="D97" t="s">
        <v>361</v>
      </c>
      <c r="E97" t="s">
        <v>2913</v>
      </c>
      <c r="F97" t="str">
        <f t="shared" si="2"/>
        <v>WideFlangeSolidColumnsMetricW690x152</v>
      </c>
      <c r="G97" s="25">
        <v>92.1</v>
      </c>
      <c r="H97" s="25">
        <v>1.1100000000000001</v>
      </c>
      <c r="I97" s="25">
        <v>7.68</v>
      </c>
      <c r="J97" t="s">
        <v>129</v>
      </c>
      <c r="K97">
        <v>1</v>
      </c>
      <c r="L97">
        <f t="shared" si="3"/>
        <v>2.3408639999999998</v>
      </c>
      <c r="O97" s="1"/>
    </row>
    <row r="98" spans="2:15" x14ac:dyDescent="0.25">
      <c r="B98" t="s">
        <v>185</v>
      </c>
      <c r="C98" t="s">
        <v>76</v>
      </c>
      <c r="D98" t="s">
        <v>363</v>
      </c>
      <c r="E98" t="s">
        <v>2914</v>
      </c>
      <c r="F98" t="str">
        <f t="shared" si="2"/>
        <v>WideFlangeSolidColumnsMetricW690x140</v>
      </c>
      <c r="G98" s="25">
        <v>91.5</v>
      </c>
      <c r="H98" s="25">
        <v>1.03</v>
      </c>
      <c r="I98" s="25">
        <v>7.63</v>
      </c>
      <c r="J98" t="s">
        <v>129</v>
      </c>
      <c r="K98">
        <v>1</v>
      </c>
      <c r="L98">
        <f t="shared" si="3"/>
        <v>2.3256239999999999</v>
      </c>
      <c r="O98" s="1"/>
    </row>
    <row r="99" spans="2:15" x14ac:dyDescent="0.25">
      <c r="B99" t="s">
        <v>185</v>
      </c>
      <c r="C99" t="s">
        <v>76</v>
      </c>
      <c r="D99" t="s">
        <v>365</v>
      </c>
      <c r="E99" t="s">
        <v>2915</v>
      </c>
      <c r="F99" t="str">
        <f t="shared" si="2"/>
        <v>WideFlangeSolidColumnsMetricW690x125</v>
      </c>
      <c r="G99" s="25">
        <v>91.2</v>
      </c>
      <c r="H99" s="25">
        <v>0.92100000000000004</v>
      </c>
      <c r="I99" s="25">
        <v>7.6</v>
      </c>
      <c r="J99" t="s">
        <v>129</v>
      </c>
      <c r="K99">
        <v>1</v>
      </c>
      <c r="L99">
        <f t="shared" si="3"/>
        <v>2.3164799999999999</v>
      </c>
      <c r="O99" s="1"/>
    </row>
    <row r="100" spans="2:15" x14ac:dyDescent="0.25">
      <c r="B100" t="s">
        <v>185</v>
      </c>
      <c r="C100" t="s">
        <v>76</v>
      </c>
      <c r="D100" t="s">
        <v>367</v>
      </c>
      <c r="E100" t="s">
        <v>2916</v>
      </c>
      <c r="F100" t="str">
        <f t="shared" si="2"/>
        <v>WideFlangeSolidColumnsMetricW610x551</v>
      </c>
      <c r="G100" s="25">
        <v>107</v>
      </c>
      <c r="H100" s="25">
        <v>3.46</v>
      </c>
      <c r="I100" s="25">
        <v>8.92</v>
      </c>
      <c r="J100" t="s">
        <v>129</v>
      </c>
      <c r="K100">
        <v>1</v>
      </c>
      <c r="L100">
        <f t="shared" si="3"/>
        <v>2.7188159999999999</v>
      </c>
      <c r="O100" s="1"/>
    </row>
    <row r="101" spans="2:15" x14ac:dyDescent="0.25">
      <c r="B101" t="s">
        <v>185</v>
      </c>
      <c r="C101" t="s">
        <v>76</v>
      </c>
      <c r="D101" t="s">
        <v>369</v>
      </c>
      <c r="E101" t="s">
        <v>2917</v>
      </c>
      <c r="F101" t="str">
        <f t="shared" si="2"/>
        <v>WideFlangeSolidColumnsMetricW610x498</v>
      </c>
      <c r="G101" s="25">
        <v>105</v>
      </c>
      <c r="H101" s="25">
        <v>3.19</v>
      </c>
      <c r="I101" s="25">
        <v>8.75</v>
      </c>
      <c r="J101" t="s">
        <v>129</v>
      </c>
      <c r="K101">
        <v>1</v>
      </c>
      <c r="L101">
        <f t="shared" si="3"/>
        <v>2.6670000000000003</v>
      </c>
      <c r="O101" s="1"/>
    </row>
    <row r="102" spans="2:15" x14ac:dyDescent="0.25">
      <c r="B102" t="s">
        <v>185</v>
      </c>
      <c r="C102" t="s">
        <v>76</v>
      </c>
      <c r="D102" t="s">
        <v>371</v>
      </c>
      <c r="E102" t="s">
        <v>2918</v>
      </c>
      <c r="F102" t="str">
        <f t="shared" si="2"/>
        <v>WideFlangeSolidColumnsMetricW610x455</v>
      </c>
      <c r="G102" s="25">
        <v>104</v>
      </c>
      <c r="H102" s="25">
        <v>2.94</v>
      </c>
      <c r="I102" s="25">
        <v>8.67</v>
      </c>
      <c r="J102" t="s">
        <v>129</v>
      </c>
      <c r="K102">
        <v>1</v>
      </c>
      <c r="L102">
        <f t="shared" si="3"/>
        <v>2.6426160000000003</v>
      </c>
      <c r="O102" s="1"/>
    </row>
    <row r="103" spans="2:15" x14ac:dyDescent="0.25">
      <c r="B103" t="s">
        <v>185</v>
      </c>
      <c r="C103" t="s">
        <v>76</v>
      </c>
      <c r="D103" t="s">
        <v>373</v>
      </c>
      <c r="E103" t="s">
        <v>2919</v>
      </c>
      <c r="F103" t="str">
        <f t="shared" si="2"/>
        <v>WideFlangeSolidColumnsMetricW610x415</v>
      </c>
      <c r="G103" s="25">
        <v>103</v>
      </c>
      <c r="H103" s="25">
        <v>2.71</v>
      </c>
      <c r="I103" s="25">
        <v>8.58</v>
      </c>
      <c r="J103" t="s">
        <v>129</v>
      </c>
      <c r="K103">
        <v>1</v>
      </c>
      <c r="L103">
        <f t="shared" si="3"/>
        <v>2.6151840000000002</v>
      </c>
      <c r="O103" s="1"/>
    </row>
    <row r="104" spans="2:15" x14ac:dyDescent="0.25">
      <c r="B104" t="s">
        <v>185</v>
      </c>
      <c r="C104" t="s">
        <v>76</v>
      </c>
      <c r="D104" t="s">
        <v>375</v>
      </c>
      <c r="E104" t="s">
        <v>2920</v>
      </c>
      <c r="F104" t="str">
        <f t="shared" si="2"/>
        <v>WideFlangeSolidColumnsMetricW610x372</v>
      </c>
      <c r="G104" s="25">
        <v>102</v>
      </c>
      <c r="H104" s="25">
        <v>2.4500000000000002</v>
      </c>
      <c r="I104" s="25">
        <v>8.5</v>
      </c>
      <c r="J104" t="s">
        <v>129</v>
      </c>
      <c r="K104">
        <v>1</v>
      </c>
      <c r="L104">
        <f t="shared" si="3"/>
        <v>2.5908000000000002</v>
      </c>
      <c r="O104" s="1"/>
    </row>
    <row r="105" spans="2:15" x14ac:dyDescent="0.25">
      <c r="B105" t="s">
        <v>185</v>
      </c>
      <c r="C105" t="s">
        <v>76</v>
      </c>
      <c r="D105" t="s">
        <v>377</v>
      </c>
      <c r="E105" t="s">
        <v>2921</v>
      </c>
      <c r="F105" t="str">
        <f t="shared" si="2"/>
        <v>WideFlangeSolidColumnsMetricW610x341</v>
      </c>
      <c r="G105" s="25">
        <v>101</v>
      </c>
      <c r="H105" s="25">
        <v>2.27</v>
      </c>
      <c r="I105" s="25">
        <v>8.42</v>
      </c>
      <c r="J105" t="s">
        <v>129</v>
      </c>
      <c r="K105">
        <v>1</v>
      </c>
      <c r="L105">
        <f t="shared" si="3"/>
        <v>2.5664160000000003</v>
      </c>
      <c r="O105" s="1"/>
    </row>
    <row r="106" spans="2:15" x14ac:dyDescent="0.25">
      <c r="B106" t="s">
        <v>185</v>
      </c>
      <c r="C106" t="s">
        <v>76</v>
      </c>
      <c r="D106" t="s">
        <v>379</v>
      </c>
      <c r="E106" t="s">
        <v>2922</v>
      </c>
      <c r="F106" t="str">
        <f t="shared" si="2"/>
        <v>WideFlangeSolidColumnsMetricW610x307</v>
      </c>
      <c r="G106" s="25">
        <v>101</v>
      </c>
      <c r="H106" s="25">
        <v>2.0499999999999998</v>
      </c>
      <c r="I106" s="25">
        <v>8.42</v>
      </c>
      <c r="J106" t="s">
        <v>129</v>
      </c>
      <c r="K106">
        <v>1</v>
      </c>
      <c r="L106">
        <f t="shared" si="3"/>
        <v>2.5664160000000003</v>
      </c>
      <c r="O106" s="1"/>
    </row>
    <row r="107" spans="2:15" x14ac:dyDescent="0.25">
      <c r="B107" t="s">
        <v>185</v>
      </c>
      <c r="C107" t="s">
        <v>76</v>
      </c>
      <c r="D107" t="s">
        <v>381</v>
      </c>
      <c r="E107" t="s">
        <v>2923</v>
      </c>
      <c r="F107" t="str">
        <f t="shared" si="2"/>
        <v>WideFlangeSolidColumnsMetricW610x285</v>
      </c>
      <c r="G107" s="25">
        <v>100</v>
      </c>
      <c r="H107" s="25">
        <v>1.92</v>
      </c>
      <c r="I107" s="25">
        <v>8.33</v>
      </c>
      <c r="J107" t="s">
        <v>129</v>
      </c>
      <c r="K107">
        <v>1</v>
      </c>
      <c r="L107">
        <f t="shared" si="3"/>
        <v>2.5389840000000001</v>
      </c>
      <c r="O107" s="1"/>
    </row>
    <row r="108" spans="2:15" x14ac:dyDescent="0.25">
      <c r="B108" t="s">
        <v>185</v>
      </c>
      <c r="C108" t="s">
        <v>76</v>
      </c>
      <c r="D108" t="s">
        <v>383</v>
      </c>
      <c r="E108" t="s">
        <v>2924</v>
      </c>
      <c r="F108" t="str">
        <f t="shared" si="2"/>
        <v>WideFlangeSolidColumnsMetricW610x262</v>
      </c>
      <c r="G108" s="25">
        <v>99.4</v>
      </c>
      <c r="H108" s="25">
        <v>1.77</v>
      </c>
      <c r="I108" s="25">
        <v>8.2799999999999994</v>
      </c>
      <c r="J108" t="s">
        <v>129</v>
      </c>
      <c r="K108">
        <v>1</v>
      </c>
      <c r="L108">
        <f t="shared" si="3"/>
        <v>2.5237439999999998</v>
      </c>
      <c r="O108" s="1"/>
    </row>
    <row r="109" spans="2:15" x14ac:dyDescent="0.25">
      <c r="B109" t="s">
        <v>185</v>
      </c>
      <c r="C109" t="s">
        <v>76</v>
      </c>
      <c r="D109" t="s">
        <v>385</v>
      </c>
      <c r="E109" t="s">
        <v>2925</v>
      </c>
      <c r="F109" t="str">
        <f t="shared" si="2"/>
        <v>WideFlangeSolidColumnsMetricW610x241</v>
      </c>
      <c r="G109" s="25">
        <v>99.3</v>
      </c>
      <c r="H109" s="25">
        <v>1.63</v>
      </c>
      <c r="I109" s="25">
        <v>8.2799999999999994</v>
      </c>
      <c r="J109" t="s">
        <v>129</v>
      </c>
      <c r="K109">
        <v>1</v>
      </c>
      <c r="L109">
        <f t="shared" si="3"/>
        <v>2.5237439999999998</v>
      </c>
      <c r="O109" s="1"/>
    </row>
    <row r="110" spans="2:15" x14ac:dyDescent="0.25">
      <c r="B110" t="s">
        <v>185</v>
      </c>
      <c r="C110" t="s">
        <v>76</v>
      </c>
      <c r="D110" t="s">
        <v>387</v>
      </c>
      <c r="E110" t="s">
        <v>2926</v>
      </c>
      <c r="F110" t="str">
        <f t="shared" si="2"/>
        <v>WideFlangeSolidColumnsMetricW610x217</v>
      </c>
      <c r="G110" s="25">
        <v>98.7</v>
      </c>
      <c r="H110" s="25">
        <v>1.48</v>
      </c>
      <c r="I110" s="25">
        <v>8.23</v>
      </c>
      <c r="J110" t="s">
        <v>129</v>
      </c>
      <c r="K110">
        <v>1</v>
      </c>
      <c r="L110">
        <f t="shared" si="3"/>
        <v>2.5085040000000003</v>
      </c>
      <c r="O110" s="1"/>
    </row>
    <row r="111" spans="2:15" x14ac:dyDescent="0.25">
      <c r="B111" t="s">
        <v>185</v>
      </c>
      <c r="C111" t="s">
        <v>76</v>
      </c>
      <c r="D111" t="s">
        <v>388</v>
      </c>
      <c r="E111" t="s">
        <v>2927</v>
      </c>
      <c r="F111" t="str">
        <f t="shared" si="2"/>
        <v>WideFlangeSolidColumnsMetricW610x195</v>
      </c>
      <c r="G111" s="25">
        <v>98.2</v>
      </c>
      <c r="H111" s="25">
        <v>1.33</v>
      </c>
      <c r="I111" s="25">
        <v>8.18</v>
      </c>
      <c r="J111" t="s">
        <v>129</v>
      </c>
      <c r="K111">
        <v>1</v>
      </c>
      <c r="L111">
        <f t="shared" si="3"/>
        <v>2.4932639999999999</v>
      </c>
      <c r="O111" s="1"/>
    </row>
    <row r="112" spans="2:15" x14ac:dyDescent="0.25">
      <c r="B112" t="s">
        <v>185</v>
      </c>
      <c r="C112" t="s">
        <v>76</v>
      </c>
      <c r="D112" t="s">
        <v>390</v>
      </c>
      <c r="E112" t="s">
        <v>2928</v>
      </c>
      <c r="F112" t="str">
        <f t="shared" si="2"/>
        <v>WideFlangeSolidColumnsMetricW610x174</v>
      </c>
      <c r="G112" s="25">
        <v>97.3</v>
      </c>
      <c r="H112" s="25">
        <v>1.2</v>
      </c>
      <c r="I112" s="25">
        <v>8.11</v>
      </c>
      <c r="J112" t="s">
        <v>129</v>
      </c>
      <c r="K112">
        <v>1</v>
      </c>
      <c r="L112">
        <f t="shared" si="3"/>
        <v>2.4719280000000001</v>
      </c>
      <c r="O112" s="1"/>
    </row>
    <row r="113" spans="2:15" x14ac:dyDescent="0.25">
      <c r="B113" t="s">
        <v>185</v>
      </c>
      <c r="C113" t="s">
        <v>76</v>
      </c>
      <c r="D113" t="s">
        <v>392</v>
      </c>
      <c r="E113" t="s">
        <v>2929</v>
      </c>
      <c r="F113" t="str">
        <f t="shared" si="2"/>
        <v>WideFlangeSolidColumnsMetricW610x155</v>
      </c>
      <c r="G113" s="25">
        <v>96.9</v>
      </c>
      <c r="H113" s="25">
        <v>1.07</v>
      </c>
      <c r="I113" s="25">
        <v>8.08</v>
      </c>
      <c r="J113" t="s">
        <v>129</v>
      </c>
      <c r="K113">
        <v>1</v>
      </c>
      <c r="L113">
        <f t="shared" si="3"/>
        <v>2.4627840000000001</v>
      </c>
      <c r="O113" s="1"/>
    </row>
    <row r="114" spans="2:15" x14ac:dyDescent="0.25">
      <c r="B114" t="s">
        <v>185</v>
      </c>
      <c r="C114" t="s">
        <v>76</v>
      </c>
      <c r="D114" t="s">
        <v>394</v>
      </c>
      <c r="E114" t="s">
        <v>2930</v>
      </c>
      <c r="F114" t="str">
        <f t="shared" si="2"/>
        <v>WideFlangeSolidColumnsMetricW610x153</v>
      </c>
      <c r="G114" s="25">
        <v>82.5</v>
      </c>
      <c r="H114" s="25">
        <v>1.25</v>
      </c>
      <c r="I114" s="25">
        <v>6.88</v>
      </c>
      <c r="J114" t="s">
        <v>129</v>
      </c>
      <c r="K114">
        <v>1</v>
      </c>
      <c r="L114">
        <f t="shared" si="3"/>
        <v>2.0970240000000002</v>
      </c>
      <c r="O114" s="1"/>
    </row>
    <row r="115" spans="2:15" x14ac:dyDescent="0.25">
      <c r="B115" t="s">
        <v>185</v>
      </c>
      <c r="C115" t="s">
        <v>76</v>
      </c>
      <c r="D115" t="s">
        <v>396</v>
      </c>
      <c r="E115" t="s">
        <v>2931</v>
      </c>
      <c r="F115" t="str">
        <f t="shared" si="2"/>
        <v>WideFlangeSolidColumnsMetricW610x140</v>
      </c>
      <c r="G115" s="25">
        <v>82.5</v>
      </c>
      <c r="H115" s="25">
        <v>1.1399999999999999</v>
      </c>
      <c r="I115" s="25">
        <v>6.88</v>
      </c>
      <c r="J115" t="s">
        <v>129</v>
      </c>
      <c r="K115">
        <v>1</v>
      </c>
      <c r="L115">
        <f t="shared" si="3"/>
        <v>2.0970240000000002</v>
      </c>
      <c r="O115" s="1"/>
    </row>
    <row r="116" spans="2:15" x14ac:dyDescent="0.25">
      <c r="B116" t="s">
        <v>185</v>
      </c>
      <c r="C116" t="s">
        <v>76</v>
      </c>
      <c r="D116" t="s">
        <v>397</v>
      </c>
      <c r="E116" t="s">
        <v>2932</v>
      </c>
      <c r="F116" t="str">
        <f t="shared" si="2"/>
        <v>WideFlangeSolidColumnsMetricW610x125</v>
      </c>
      <c r="G116" s="25">
        <v>82.2</v>
      </c>
      <c r="H116" s="25">
        <v>1.02</v>
      </c>
      <c r="I116" s="25">
        <v>6.85</v>
      </c>
      <c r="J116" t="s">
        <v>129</v>
      </c>
      <c r="K116">
        <v>1</v>
      </c>
      <c r="L116">
        <f t="shared" si="3"/>
        <v>2.0878800000000002</v>
      </c>
      <c r="O116" s="1"/>
    </row>
    <row r="117" spans="2:15" x14ac:dyDescent="0.25">
      <c r="B117" t="s">
        <v>185</v>
      </c>
      <c r="C117" t="s">
        <v>76</v>
      </c>
      <c r="D117" t="s">
        <v>398</v>
      </c>
      <c r="E117" t="s">
        <v>2933</v>
      </c>
      <c r="F117" t="str">
        <f t="shared" si="2"/>
        <v>WideFlangeSolidColumnsMetricW610x113</v>
      </c>
      <c r="G117" s="25">
        <v>81.5</v>
      </c>
      <c r="H117" s="25">
        <v>0.93300000000000005</v>
      </c>
      <c r="I117" s="25">
        <v>6.79</v>
      </c>
      <c r="J117" t="s">
        <v>129</v>
      </c>
      <c r="K117">
        <v>1</v>
      </c>
      <c r="L117">
        <f t="shared" si="3"/>
        <v>2.0695920000000001</v>
      </c>
      <c r="O117" s="1"/>
    </row>
    <row r="118" spans="2:15" x14ac:dyDescent="0.25">
      <c r="B118" t="s">
        <v>185</v>
      </c>
      <c r="C118" t="s">
        <v>76</v>
      </c>
      <c r="D118" t="s">
        <v>400</v>
      </c>
      <c r="E118" t="s">
        <v>2934</v>
      </c>
      <c r="F118" t="str">
        <f t="shared" si="2"/>
        <v>WideFlangeSolidColumnsMetricW610x101</v>
      </c>
      <c r="G118" s="25">
        <v>81.2</v>
      </c>
      <c r="H118" s="25">
        <v>0.83699999999999997</v>
      </c>
      <c r="I118" s="25">
        <v>6.77</v>
      </c>
      <c r="J118" t="s">
        <v>129</v>
      </c>
      <c r="K118">
        <v>1</v>
      </c>
      <c r="L118">
        <f t="shared" si="3"/>
        <v>2.0634959999999998</v>
      </c>
      <c r="O118" s="1"/>
    </row>
    <row r="119" spans="2:15" x14ac:dyDescent="0.25">
      <c r="B119" t="s">
        <v>185</v>
      </c>
      <c r="C119" t="s">
        <v>76</v>
      </c>
      <c r="D119" t="s">
        <v>402</v>
      </c>
      <c r="E119" t="s">
        <v>2935</v>
      </c>
      <c r="F119" t="str">
        <f t="shared" si="2"/>
        <v>WideFlangeSolidColumnsMetricW610x92</v>
      </c>
      <c r="G119" s="25">
        <v>73.5</v>
      </c>
      <c r="H119" s="25">
        <v>0.84399999999999997</v>
      </c>
      <c r="I119" s="25">
        <v>6.13</v>
      </c>
      <c r="J119" t="s">
        <v>129</v>
      </c>
      <c r="K119">
        <v>1</v>
      </c>
      <c r="L119">
        <f t="shared" si="3"/>
        <v>1.8684240000000001</v>
      </c>
      <c r="O119" s="1"/>
    </row>
    <row r="120" spans="2:15" x14ac:dyDescent="0.25">
      <c r="B120" t="s">
        <v>185</v>
      </c>
      <c r="C120" t="s">
        <v>76</v>
      </c>
      <c r="D120" t="s">
        <v>404</v>
      </c>
      <c r="E120" t="s">
        <v>2936</v>
      </c>
      <c r="F120" t="str">
        <f t="shared" si="2"/>
        <v>WideFlangeSolidColumnsMetricW610x82</v>
      </c>
      <c r="G120" s="25">
        <v>73.400000000000006</v>
      </c>
      <c r="H120" s="25">
        <v>0.749</v>
      </c>
      <c r="I120" s="25">
        <v>6.12</v>
      </c>
      <c r="J120" t="s">
        <v>129</v>
      </c>
      <c r="K120">
        <v>1</v>
      </c>
      <c r="L120">
        <f t="shared" si="3"/>
        <v>1.8653760000000001</v>
      </c>
      <c r="O120" s="1"/>
    </row>
    <row r="121" spans="2:15" x14ac:dyDescent="0.25">
      <c r="B121" t="s">
        <v>185</v>
      </c>
      <c r="C121" t="s">
        <v>76</v>
      </c>
      <c r="D121" t="s">
        <v>406</v>
      </c>
      <c r="E121" t="s">
        <v>2937</v>
      </c>
      <c r="F121" t="str">
        <f t="shared" si="2"/>
        <v>WideFlangeSolidColumnsMetricW530x300</v>
      </c>
      <c r="G121" s="25">
        <v>93.1</v>
      </c>
      <c r="H121" s="25">
        <v>2.16</v>
      </c>
      <c r="I121" s="25">
        <v>7.76</v>
      </c>
      <c r="J121" t="s">
        <v>129</v>
      </c>
      <c r="K121">
        <v>1</v>
      </c>
      <c r="L121">
        <f t="shared" si="3"/>
        <v>2.3652480000000002</v>
      </c>
      <c r="O121" s="1"/>
    </row>
    <row r="122" spans="2:15" x14ac:dyDescent="0.25">
      <c r="B122" t="s">
        <v>185</v>
      </c>
      <c r="C122" t="s">
        <v>76</v>
      </c>
      <c r="D122" t="s">
        <v>408</v>
      </c>
      <c r="E122" t="s">
        <v>2938</v>
      </c>
      <c r="F122" t="str">
        <f t="shared" si="2"/>
        <v>WideFlangeSolidColumnsMetricW530x272</v>
      </c>
      <c r="G122" s="25">
        <v>92.5</v>
      </c>
      <c r="H122" s="25">
        <v>1.97</v>
      </c>
      <c r="I122" s="25">
        <v>7.71</v>
      </c>
      <c r="J122" t="s">
        <v>129</v>
      </c>
      <c r="K122">
        <v>1</v>
      </c>
      <c r="L122">
        <f t="shared" si="3"/>
        <v>2.3500080000000003</v>
      </c>
      <c r="O122" s="1"/>
    </row>
    <row r="123" spans="2:15" x14ac:dyDescent="0.25">
      <c r="B123" t="s">
        <v>185</v>
      </c>
      <c r="C123" t="s">
        <v>76</v>
      </c>
      <c r="D123" t="s">
        <v>409</v>
      </c>
      <c r="E123" t="s">
        <v>2939</v>
      </c>
      <c r="F123" t="str">
        <f t="shared" si="2"/>
        <v>WideFlangeSolidColumnsMetricW530x248</v>
      </c>
      <c r="G123" s="25">
        <v>91.9</v>
      </c>
      <c r="H123" s="25">
        <v>1.81</v>
      </c>
      <c r="I123" s="25">
        <v>7.66</v>
      </c>
      <c r="J123" t="s">
        <v>129</v>
      </c>
      <c r="K123">
        <v>1</v>
      </c>
      <c r="L123">
        <f t="shared" si="3"/>
        <v>2.334768</v>
      </c>
      <c r="O123" s="1"/>
    </row>
    <row r="124" spans="2:15" x14ac:dyDescent="0.25">
      <c r="B124" t="s">
        <v>185</v>
      </c>
      <c r="C124" t="s">
        <v>76</v>
      </c>
      <c r="D124" t="s">
        <v>411</v>
      </c>
      <c r="E124" t="s">
        <v>2940</v>
      </c>
      <c r="F124" t="str">
        <f t="shared" si="2"/>
        <v>WideFlangeSolidColumnsMetricW530x219</v>
      </c>
      <c r="G124" s="25">
        <v>91.2</v>
      </c>
      <c r="H124" s="25">
        <v>1.61</v>
      </c>
      <c r="I124" s="25">
        <v>7.6</v>
      </c>
      <c r="J124" t="s">
        <v>129</v>
      </c>
      <c r="K124">
        <v>1</v>
      </c>
      <c r="L124">
        <f t="shared" si="3"/>
        <v>2.3164799999999999</v>
      </c>
      <c r="O124" s="1"/>
    </row>
    <row r="125" spans="2:15" x14ac:dyDescent="0.25">
      <c r="B125" t="s">
        <v>185</v>
      </c>
      <c r="C125" t="s">
        <v>76</v>
      </c>
      <c r="D125" t="s">
        <v>413</v>
      </c>
      <c r="E125" t="s">
        <v>2941</v>
      </c>
      <c r="F125" t="str">
        <f t="shared" si="2"/>
        <v>WideFlangeSolidColumnsMetricW530x196</v>
      </c>
      <c r="G125" s="25">
        <v>90.9</v>
      </c>
      <c r="H125" s="25">
        <v>1.45</v>
      </c>
      <c r="I125" s="25">
        <v>7.58</v>
      </c>
      <c r="J125" t="s">
        <v>129</v>
      </c>
      <c r="K125">
        <v>1</v>
      </c>
      <c r="L125">
        <f t="shared" si="3"/>
        <v>2.310384</v>
      </c>
      <c r="O125" s="1"/>
    </row>
    <row r="126" spans="2:15" x14ac:dyDescent="0.25">
      <c r="B126" t="s">
        <v>185</v>
      </c>
      <c r="C126" t="s">
        <v>76</v>
      </c>
      <c r="D126" t="s">
        <v>414</v>
      </c>
      <c r="E126" t="s">
        <v>2942</v>
      </c>
      <c r="F126" t="str">
        <f t="shared" si="2"/>
        <v>WideFlangeSolidColumnsMetricW530x182</v>
      </c>
      <c r="G126" s="25">
        <v>90.3</v>
      </c>
      <c r="H126" s="25">
        <v>1.35</v>
      </c>
      <c r="I126" s="25">
        <v>7.53</v>
      </c>
      <c r="J126" t="s">
        <v>129</v>
      </c>
      <c r="K126">
        <v>1</v>
      </c>
      <c r="L126">
        <f t="shared" si="3"/>
        <v>2.2951440000000001</v>
      </c>
      <c r="O126" s="1"/>
    </row>
    <row r="127" spans="2:15" x14ac:dyDescent="0.25">
      <c r="B127" t="s">
        <v>185</v>
      </c>
      <c r="C127" t="s">
        <v>76</v>
      </c>
      <c r="D127" t="s">
        <v>416</v>
      </c>
      <c r="E127" t="s">
        <v>2943</v>
      </c>
      <c r="F127" t="str">
        <f t="shared" si="2"/>
        <v>WideFlangeSolidColumnsMetricW530x165</v>
      </c>
      <c r="G127" s="25">
        <v>89.7</v>
      </c>
      <c r="H127" s="25">
        <v>1.24</v>
      </c>
      <c r="I127" s="25">
        <v>7.48</v>
      </c>
      <c r="J127" t="s">
        <v>129</v>
      </c>
      <c r="K127">
        <v>1</v>
      </c>
      <c r="L127">
        <f t="shared" si="3"/>
        <v>2.2799040000000002</v>
      </c>
      <c r="O127" s="1"/>
    </row>
    <row r="128" spans="2:15" x14ac:dyDescent="0.25">
      <c r="B128" t="s">
        <v>185</v>
      </c>
      <c r="C128" t="s">
        <v>76</v>
      </c>
      <c r="D128" t="s">
        <v>418</v>
      </c>
      <c r="E128" t="s">
        <v>2944</v>
      </c>
      <c r="F128" t="str">
        <f t="shared" si="2"/>
        <v>WideFlangeSolidColumnsMetricW530x150</v>
      </c>
      <c r="G128" s="25">
        <v>89.7</v>
      </c>
      <c r="H128" s="25">
        <v>1.1299999999999999</v>
      </c>
      <c r="I128" s="25">
        <v>7.48</v>
      </c>
      <c r="J128" t="s">
        <v>129</v>
      </c>
      <c r="K128">
        <v>1</v>
      </c>
      <c r="L128">
        <f t="shared" si="3"/>
        <v>2.2799040000000002</v>
      </c>
      <c r="O128" s="1"/>
    </row>
    <row r="129" spans="2:15" x14ac:dyDescent="0.25">
      <c r="B129" t="s">
        <v>185</v>
      </c>
      <c r="C129" t="s">
        <v>76</v>
      </c>
      <c r="D129" t="s">
        <v>420</v>
      </c>
      <c r="E129" t="s">
        <v>2945</v>
      </c>
      <c r="F129" t="str">
        <f t="shared" si="2"/>
        <v>WideFlangeSolidColumnsMetricW530x138</v>
      </c>
      <c r="G129" s="25">
        <v>74.8</v>
      </c>
      <c r="H129" s="25">
        <v>1.24</v>
      </c>
      <c r="I129" s="25">
        <v>6.23</v>
      </c>
      <c r="J129" t="s">
        <v>129</v>
      </c>
      <c r="K129">
        <v>1</v>
      </c>
      <c r="L129">
        <f t="shared" si="3"/>
        <v>1.8989040000000001</v>
      </c>
      <c r="O129" s="1"/>
    </row>
    <row r="130" spans="2:15" x14ac:dyDescent="0.25">
      <c r="B130" t="s">
        <v>185</v>
      </c>
      <c r="C130" t="s">
        <v>76</v>
      </c>
      <c r="D130" t="s">
        <v>422</v>
      </c>
      <c r="E130" t="s">
        <v>2946</v>
      </c>
      <c r="F130" t="str">
        <f t="shared" si="2"/>
        <v>WideFlangeSolidColumnsMetricW530x123</v>
      </c>
      <c r="G130" s="25">
        <v>74.2</v>
      </c>
      <c r="H130" s="25">
        <v>1.1200000000000001</v>
      </c>
      <c r="I130" s="25">
        <v>6.18</v>
      </c>
      <c r="J130" t="s">
        <v>129</v>
      </c>
      <c r="K130">
        <v>1</v>
      </c>
      <c r="L130">
        <f t="shared" si="3"/>
        <v>1.883664</v>
      </c>
      <c r="O130" s="1"/>
    </row>
    <row r="131" spans="2:15" x14ac:dyDescent="0.25">
      <c r="B131" t="s">
        <v>185</v>
      </c>
      <c r="C131" t="s">
        <v>76</v>
      </c>
      <c r="D131" t="s">
        <v>424</v>
      </c>
      <c r="E131" t="s">
        <v>2947</v>
      </c>
      <c r="F131" t="str">
        <f t="shared" si="2"/>
        <v>WideFlangeSolidColumnsMetricW530x109</v>
      </c>
      <c r="G131" s="25">
        <v>73.8</v>
      </c>
      <c r="H131" s="25">
        <v>0.98899999999999999</v>
      </c>
      <c r="I131" s="25">
        <v>6.15</v>
      </c>
      <c r="J131" t="s">
        <v>129</v>
      </c>
      <c r="K131">
        <v>1</v>
      </c>
      <c r="L131">
        <f t="shared" si="3"/>
        <v>1.8745200000000002</v>
      </c>
      <c r="O131" s="1"/>
    </row>
    <row r="132" spans="2:15" x14ac:dyDescent="0.25">
      <c r="B132" t="s">
        <v>185</v>
      </c>
      <c r="C132" t="s">
        <v>76</v>
      </c>
      <c r="D132" t="s">
        <v>426</v>
      </c>
      <c r="E132" t="s">
        <v>2948</v>
      </c>
      <c r="F132" t="str">
        <f t="shared" si="2"/>
        <v>WideFlangeSolidColumnsMetricW530x101</v>
      </c>
      <c r="G132" s="25">
        <v>73.400000000000006</v>
      </c>
      <c r="H132" s="25">
        <v>0.92600000000000005</v>
      </c>
      <c r="I132" s="25">
        <v>6.12</v>
      </c>
      <c r="J132" t="s">
        <v>129</v>
      </c>
      <c r="K132">
        <v>1</v>
      </c>
      <c r="L132">
        <f t="shared" si="3"/>
        <v>1.8653760000000001</v>
      </c>
      <c r="O132" s="1"/>
    </row>
    <row r="133" spans="2:15" x14ac:dyDescent="0.25">
      <c r="B133" t="s">
        <v>185</v>
      </c>
      <c r="C133" t="s">
        <v>76</v>
      </c>
      <c r="D133" t="s">
        <v>427</v>
      </c>
      <c r="E133" t="s">
        <v>2949</v>
      </c>
      <c r="F133" t="str">
        <f t="shared" si="2"/>
        <v>WideFlangeSolidColumnsMetricW530x92</v>
      </c>
      <c r="G133" s="25">
        <v>73.3</v>
      </c>
      <c r="H133" s="25">
        <v>0.84599999999999997</v>
      </c>
      <c r="I133" s="25">
        <v>6.11</v>
      </c>
      <c r="J133" t="s">
        <v>129</v>
      </c>
      <c r="K133">
        <v>1</v>
      </c>
      <c r="L133">
        <f t="shared" si="3"/>
        <v>1.8623280000000002</v>
      </c>
      <c r="O133" s="1"/>
    </row>
    <row r="134" spans="2:15" x14ac:dyDescent="0.25">
      <c r="B134" t="s">
        <v>185</v>
      </c>
      <c r="C134" t="s">
        <v>76</v>
      </c>
      <c r="D134" t="s">
        <v>429</v>
      </c>
      <c r="E134" t="s">
        <v>2950</v>
      </c>
      <c r="F134" t="str">
        <f t="shared" si="2"/>
        <v>WideFlangeSolidColumnsMetricW530x82</v>
      </c>
      <c r="G134" s="25">
        <v>72.599999999999994</v>
      </c>
      <c r="H134" s="25">
        <v>0.75800000000000001</v>
      </c>
      <c r="I134" s="25">
        <v>6.05</v>
      </c>
      <c r="J134" t="s">
        <v>129</v>
      </c>
      <c r="K134">
        <v>1</v>
      </c>
      <c r="L134">
        <f t="shared" si="3"/>
        <v>1.8440400000000001</v>
      </c>
      <c r="O134" s="1"/>
    </row>
    <row r="135" spans="2:15" x14ac:dyDescent="0.25">
      <c r="B135" t="s">
        <v>185</v>
      </c>
      <c r="C135" t="s">
        <v>76</v>
      </c>
      <c r="D135" t="s">
        <v>430</v>
      </c>
      <c r="E135" t="s">
        <v>2951</v>
      </c>
      <c r="F135" t="str">
        <f t="shared" ref="F135:F198" si="4">SUBSTITUTE(B135&amp;C135&amp;E135," ","")</f>
        <v>WideFlangeSolidColumnsMetricW530x72</v>
      </c>
      <c r="G135" s="25">
        <v>72.099999999999994</v>
      </c>
      <c r="H135" s="25">
        <v>0.66600000000000004</v>
      </c>
      <c r="I135" s="25">
        <v>6.01</v>
      </c>
      <c r="J135" t="s">
        <v>129</v>
      </c>
      <c r="K135">
        <v>1</v>
      </c>
      <c r="L135">
        <f t="shared" si="3"/>
        <v>1.8318479999999999</v>
      </c>
      <c r="O135" s="1"/>
    </row>
    <row r="136" spans="2:15" x14ac:dyDescent="0.25">
      <c r="B136" t="s">
        <v>185</v>
      </c>
      <c r="C136" t="s">
        <v>76</v>
      </c>
      <c r="D136" t="s">
        <v>432</v>
      </c>
      <c r="E136" t="s">
        <v>2952</v>
      </c>
      <c r="F136" t="str">
        <f t="shared" si="4"/>
        <v>WideFlangeSolidColumnsMetricW530x85</v>
      </c>
      <c r="G136" s="25">
        <v>66.5</v>
      </c>
      <c r="H136" s="25">
        <v>0.85699999999999998</v>
      </c>
      <c r="I136" s="25">
        <v>5.54</v>
      </c>
      <c r="J136" t="s">
        <v>129</v>
      </c>
      <c r="K136">
        <v>1</v>
      </c>
      <c r="L136">
        <f t="shared" ref="L136:L199" si="5">0.3048*I136</f>
        <v>1.6885920000000001</v>
      </c>
      <c r="O136" s="1"/>
    </row>
    <row r="137" spans="2:15" x14ac:dyDescent="0.25">
      <c r="B137" t="s">
        <v>185</v>
      </c>
      <c r="C137" t="s">
        <v>76</v>
      </c>
      <c r="D137" t="s">
        <v>434</v>
      </c>
      <c r="E137" t="s">
        <v>2953</v>
      </c>
      <c r="F137" t="str">
        <f t="shared" si="4"/>
        <v>WideFlangeSolidColumnsMetricW530x74</v>
      </c>
      <c r="G137" s="25">
        <v>66.3</v>
      </c>
      <c r="H137" s="25">
        <v>0.754</v>
      </c>
      <c r="I137" s="25">
        <v>5.53</v>
      </c>
      <c r="J137" t="s">
        <v>129</v>
      </c>
      <c r="K137">
        <v>1</v>
      </c>
      <c r="L137">
        <f t="shared" si="5"/>
        <v>1.6855440000000002</v>
      </c>
      <c r="O137" s="1"/>
    </row>
    <row r="138" spans="2:15" x14ac:dyDescent="0.25">
      <c r="B138" t="s">
        <v>185</v>
      </c>
      <c r="C138" t="s">
        <v>76</v>
      </c>
      <c r="D138" t="s">
        <v>436</v>
      </c>
      <c r="E138" t="s">
        <v>2954</v>
      </c>
      <c r="F138" t="str">
        <f t="shared" si="4"/>
        <v>WideFlangeSolidColumnsMetricW530x66</v>
      </c>
      <c r="G138" s="25">
        <v>65.5</v>
      </c>
      <c r="H138" s="25">
        <v>0.67200000000000004</v>
      </c>
      <c r="I138" s="25">
        <v>5.46</v>
      </c>
      <c r="J138" t="s">
        <v>129</v>
      </c>
      <c r="K138">
        <v>1</v>
      </c>
      <c r="L138">
        <f t="shared" si="5"/>
        <v>1.6642080000000001</v>
      </c>
      <c r="O138" s="1"/>
    </row>
    <row r="139" spans="2:15" x14ac:dyDescent="0.25">
      <c r="B139" t="s">
        <v>185</v>
      </c>
      <c r="C139" t="s">
        <v>76</v>
      </c>
      <c r="D139" t="s">
        <v>438</v>
      </c>
      <c r="E139" t="s">
        <v>2955</v>
      </c>
      <c r="F139" t="str">
        <f t="shared" si="4"/>
        <v>WideFlangeSolidColumnsMetricW460x260</v>
      </c>
      <c r="G139" s="25">
        <v>82.5</v>
      </c>
      <c r="H139" s="25">
        <v>2.12</v>
      </c>
      <c r="I139" s="25">
        <v>6.88</v>
      </c>
      <c r="J139" t="s">
        <v>129</v>
      </c>
      <c r="K139">
        <v>1</v>
      </c>
      <c r="L139">
        <f t="shared" si="5"/>
        <v>2.0970240000000002</v>
      </c>
      <c r="O139" s="1"/>
    </row>
    <row r="140" spans="2:15" x14ac:dyDescent="0.25">
      <c r="B140" t="s">
        <v>185</v>
      </c>
      <c r="C140" t="s">
        <v>76</v>
      </c>
      <c r="D140" t="s">
        <v>440</v>
      </c>
      <c r="E140" t="s">
        <v>2956</v>
      </c>
      <c r="F140" t="str">
        <f t="shared" si="4"/>
        <v>WideFlangeSolidColumnsMetricW460x235</v>
      </c>
      <c r="G140" s="25">
        <v>81.8</v>
      </c>
      <c r="H140" s="25">
        <v>1.93</v>
      </c>
      <c r="I140" s="25">
        <v>6.82</v>
      </c>
      <c r="J140" t="s">
        <v>129</v>
      </c>
      <c r="K140">
        <v>1</v>
      </c>
      <c r="L140">
        <f t="shared" si="5"/>
        <v>2.0787360000000001</v>
      </c>
      <c r="O140" s="1"/>
    </row>
    <row r="141" spans="2:15" x14ac:dyDescent="0.25">
      <c r="B141" t="s">
        <v>185</v>
      </c>
      <c r="C141" t="s">
        <v>76</v>
      </c>
      <c r="D141" t="s">
        <v>442</v>
      </c>
      <c r="E141" t="s">
        <v>2957</v>
      </c>
      <c r="F141" t="str">
        <f t="shared" si="4"/>
        <v>WideFlangeSolidColumnsMetricW460x213</v>
      </c>
      <c r="G141" s="25">
        <v>81</v>
      </c>
      <c r="H141" s="25">
        <v>1.77</v>
      </c>
      <c r="I141" s="25">
        <v>6.75</v>
      </c>
      <c r="J141" t="s">
        <v>129</v>
      </c>
      <c r="K141">
        <v>1</v>
      </c>
      <c r="L141">
        <f t="shared" si="5"/>
        <v>2.0573999999999999</v>
      </c>
      <c r="O141" s="1"/>
    </row>
    <row r="142" spans="2:15" x14ac:dyDescent="0.25">
      <c r="B142" t="s">
        <v>185</v>
      </c>
      <c r="C142" t="s">
        <v>76</v>
      </c>
      <c r="D142" t="s">
        <v>444</v>
      </c>
      <c r="E142" t="s">
        <v>2958</v>
      </c>
      <c r="F142" t="str">
        <f t="shared" si="4"/>
        <v>WideFlangeSolidColumnsMetricW460x193</v>
      </c>
      <c r="G142" s="25">
        <v>80.5</v>
      </c>
      <c r="H142" s="25">
        <v>1.61</v>
      </c>
      <c r="I142" s="25">
        <v>6.71</v>
      </c>
      <c r="J142" t="s">
        <v>129</v>
      </c>
      <c r="K142">
        <v>1</v>
      </c>
      <c r="L142">
        <f t="shared" si="5"/>
        <v>2.0452080000000001</v>
      </c>
      <c r="O142" s="1"/>
    </row>
    <row r="143" spans="2:15" x14ac:dyDescent="0.25">
      <c r="B143" t="s">
        <v>185</v>
      </c>
      <c r="C143" t="s">
        <v>76</v>
      </c>
      <c r="D143" t="s">
        <v>445</v>
      </c>
      <c r="E143" t="s">
        <v>2959</v>
      </c>
      <c r="F143" t="str">
        <f t="shared" si="4"/>
        <v>WideFlangeSolidColumnsMetricW460x177</v>
      </c>
      <c r="G143" s="25">
        <v>80.5</v>
      </c>
      <c r="H143" s="25">
        <v>1.48</v>
      </c>
      <c r="I143" s="25">
        <v>6.71</v>
      </c>
      <c r="J143" t="s">
        <v>129</v>
      </c>
      <c r="K143">
        <v>1</v>
      </c>
      <c r="L143">
        <f t="shared" si="5"/>
        <v>2.0452080000000001</v>
      </c>
      <c r="O143" s="1"/>
    </row>
    <row r="144" spans="2:15" x14ac:dyDescent="0.25">
      <c r="B144" t="s">
        <v>185</v>
      </c>
      <c r="C144" t="s">
        <v>76</v>
      </c>
      <c r="D144" t="s">
        <v>447</v>
      </c>
      <c r="E144" t="s">
        <v>2960</v>
      </c>
      <c r="F144" t="str">
        <f t="shared" si="4"/>
        <v>WideFlangeSolidColumnsMetricW460x158</v>
      </c>
      <c r="G144" s="25">
        <v>79.8</v>
      </c>
      <c r="H144" s="25">
        <v>1.33</v>
      </c>
      <c r="I144" s="25">
        <v>6.65</v>
      </c>
      <c r="J144" t="s">
        <v>129</v>
      </c>
      <c r="K144">
        <v>1</v>
      </c>
      <c r="L144">
        <f t="shared" si="5"/>
        <v>2.0269200000000001</v>
      </c>
      <c r="O144" s="1"/>
    </row>
    <row r="145" spans="2:15" x14ac:dyDescent="0.25">
      <c r="B145" t="s">
        <v>185</v>
      </c>
      <c r="C145" t="s">
        <v>76</v>
      </c>
      <c r="D145" t="s">
        <v>449</v>
      </c>
      <c r="E145" t="s">
        <v>2961</v>
      </c>
      <c r="F145" t="str">
        <f t="shared" si="4"/>
        <v>WideFlangeSolidColumnsMetricW460x144</v>
      </c>
      <c r="G145" s="25">
        <v>79.2</v>
      </c>
      <c r="H145" s="25">
        <v>1.22</v>
      </c>
      <c r="I145" s="25">
        <v>6.6</v>
      </c>
      <c r="J145" t="s">
        <v>129</v>
      </c>
      <c r="K145">
        <v>1</v>
      </c>
      <c r="L145">
        <f t="shared" si="5"/>
        <v>2.0116800000000001</v>
      </c>
      <c r="O145" s="1"/>
    </row>
    <row r="146" spans="2:15" x14ac:dyDescent="0.25">
      <c r="B146" t="s">
        <v>185</v>
      </c>
      <c r="C146" t="s">
        <v>76</v>
      </c>
      <c r="D146" t="s">
        <v>451</v>
      </c>
      <c r="E146" t="s">
        <v>2962</v>
      </c>
      <c r="F146" t="str">
        <f t="shared" si="4"/>
        <v>WideFlangeSolidColumnsMetricW460x128</v>
      </c>
      <c r="G146" s="25">
        <v>78.900000000000006</v>
      </c>
      <c r="H146" s="25">
        <v>1.0900000000000001</v>
      </c>
      <c r="I146" s="25">
        <v>6.58</v>
      </c>
      <c r="J146" t="s">
        <v>129</v>
      </c>
      <c r="K146">
        <v>1</v>
      </c>
      <c r="L146">
        <f t="shared" si="5"/>
        <v>2.0055840000000003</v>
      </c>
      <c r="O146" s="1"/>
    </row>
    <row r="147" spans="2:15" x14ac:dyDescent="0.25">
      <c r="B147" t="s">
        <v>185</v>
      </c>
      <c r="C147" t="s">
        <v>76</v>
      </c>
      <c r="D147" t="s">
        <v>453</v>
      </c>
      <c r="E147" t="s">
        <v>2963</v>
      </c>
      <c r="F147" t="str">
        <f t="shared" si="4"/>
        <v>WideFlangeSolidColumnsMetricW460x113</v>
      </c>
      <c r="G147" s="25">
        <v>78.3</v>
      </c>
      <c r="H147" s="25">
        <v>0.97099999999999997</v>
      </c>
      <c r="I147" s="25">
        <v>6.53</v>
      </c>
      <c r="J147" t="s">
        <v>129</v>
      </c>
      <c r="K147">
        <v>1</v>
      </c>
      <c r="L147">
        <f t="shared" si="5"/>
        <v>1.9903440000000001</v>
      </c>
      <c r="O147" s="1"/>
    </row>
    <row r="148" spans="2:15" x14ac:dyDescent="0.25">
      <c r="B148" t="s">
        <v>185</v>
      </c>
      <c r="C148" t="s">
        <v>76</v>
      </c>
      <c r="D148" t="s">
        <v>454</v>
      </c>
      <c r="E148" t="s">
        <v>2964</v>
      </c>
      <c r="F148" t="str">
        <f t="shared" si="4"/>
        <v>WideFlangeSolidColumnsMetricW460x106</v>
      </c>
      <c r="G148" s="25">
        <v>65.599999999999994</v>
      </c>
      <c r="H148" s="25">
        <v>1.08</v>
      </c>
      <c r="I148" s="25">
        <v>5.47</v>
      </c>
      <c r="J148" t="s">
        <v>129</v>
      </c>
      <c r="K148">
        <v>1</v>
      </c>
      <c r="L148">
        <f t="shared" si="5"/>
        <v>1.6672560000000001</v>
      </c>
      <c r="O148" s="1"/>
    </row>
    <row r="149" spans="2:15" x14ac:dyDescent="0.25">
      <c r="B149" t="s">
        <v>185</v>
      </c>
      <c r="C149" t="s">
        <v>76</v>
      </c>
      <c r="D149" t="s">
        <v>456</v>
      </c>
      <c r="E149" t="s">
        <v>2965</v>
      </c>
      <c r="F149" t="str">
        <f t="shared" si="4"/>
        <v>WideFlangeSolidColumnsMetricW460x97</v>
      </c>
      <c r="G149" s="25">
        <v>65.2</v>
      </c>
      <c r="H149" s="25">
        <v>0.997</v>
      </c>
      <c r="I149" s="25">
        <v>5.43</v>
      </c>
      <c r="J149" t="s">
        <v>129</v>
      </c>
      <c r="K149">
        <v>1</v>
      </c>
      <c r="L149">
        <f t="shared" si="5"/>
        <v>1.6550640000000001</v>
      </c>
      <c r="O149" s="1"/>
    </row>
    <row r="150" spans="2:15" x14ac:dyDescent="0.25">
      <c r="B150" t="s">
        <v>185</v>
      </c>
      <c r="C150" t="s">
        <v>76</v>
      </c>
      <c r="D150" t="s">
        <v>458</v>
      </c>
      <c r="E150" t="s">
        <v>2966</v>
      </c>
      <c r="F150" t="str">
        <f t="shared" si="4"/>
        <v>WideFlangeSolidColumnsMetricW460x89</v>
      </c>
      <c r="G150" s="25">
        <v>65</v>
      </c>
      <c r="H150" s="25">
        <v>0.92300000000000004</v>
      </c>
      <c r="I150" s="25">
        <v>5.42</v>
      </c>
      <c r="J150" t="s">
        <v>129</v>
      </c>
      <c r="K150">
        <v>1</v>
      </c>
      <c r="L150">
        <f t="shared" si="5"/>
        <v>1.6520160000000002</v>
      </c>
      <c r="O150" s="1"/>
    </row>
    <row r="151" spans="2:15" x14ac:dyDescent="0.25">
      <c r="B151" t="s">
        <v>185</v>
      </c>
      <c r="C151" t="s">
        <v>76</v>
      </c>
      <c r="D151" t="s">
        <v>460</v>
      </c>
      <c r="E151" t="s">
        <v>2967</v>
      </c>
      <c r="F151" t="str">
        <f t="shared" si="4"/>
        <v>WideFlangeSolidColumnsMetricW460x82</v>
      </c>
      <c r="G151" s="25">
        <v>64.7</v>
      </c>
      <c r="H151" s="25">
        <v>0.85</v>
      </c>
      <c r="I151" s="25">
        <v>5.39</v>
      </c>
      <c r="J151" t="s">
        <v>129</v>
      </c>
      <c r="K151">
        <v>1</v>
      </c>
      <c r="L151">
        <f t="shared" si="5"/>
        <v>1.6428719999999999</v>
      </c>
      <c r="O151" s="1"/>
    </row>
    <row r="152" spans="2:15" x14ac:dyDescent="0.25">
      <c r="B152" t="s">
        <v>185</v>
      </c>
      <c r="C152" t="s">
        <v>76</v>
      </c>
      <c r="D152" t="s">
        <v>461</v>
      </c>
      <c r="E152" t="s">
        <v>2968</v>
      </c>
      <c r="F152" t="str">
        <f t="shared" si="4"/>
        <v>WideFlangeSolidColumnsMetricW460x74</v>
      </c>
      <c r="G152" s="25">
        <v>64.3</v>
      </c>
      <c r="H152" s="25">
        <v>0.77800000000000002</v>
      </c>
      <c r="I152" s="25">
        <v>5.36</v>
      </c>
      <c r="J152" t="s">
        <v>129</v>
      </c>
      <c r="K152">
        <v>1</v>
      </c>
      <c r="L152">
        <f t="shared" si="5"/>
        <v>1.6337280000000001</v>
      </c>
      <c r="O152" s="1"/>
    </row>
    <row r="153" spans="2:15" x14ac:dyDescent="0.25">
      <c r="B153" t="s">
        <v>185</v>
      </c>
      <c r="C153" t="s">
        <v>76</v>
      </c>
      <c r="D153" t="s">
        <v>462</v>
      </c>
      <c r="E153" t="s">
        <v>2969</v>
      </c>
      <c r="F153" t="str">
        <f t="shared" si="4"/>
        <v>WideFlangeSolidColumnsMetricW460x68</v>
      </c>
      <c r="G153" s="25">
        <v>58.5</v>
      </c>
      <c r="H153" s="25">
        <v>0.78600000000000003</v>
      </c>
      <c r="I153" s="25">
        <v>4.88</v>
      </c>
      <c r="J153" t="s">
        <v>129</v>
      </c>
      <c r="K153">
        <v>1</v>
      </c>
      <c r="L153">
        <f t="shared" si="5"/>
        <v>1.4874240000000001</v>
      </c>
      <c r="O153" s="1"/>
    </row>
    <row r="154" spans="2:15" x14ac:dyDescent="0.25">
      <c r="B154" t="s">
        <v>185</v>
      </c>
      <c r="C154" t="s">
        <v>76</v>
      </c>
      <c r="D154" t="s">
        <v>464</v>
      </c>
      <c r="E154" t="s">
        <v>2970</v>
      </c>
      <c r="F154" t="str">
        <f t="shared" si="4"/>
        <v>WideFlangeSolidColumnsMetricW460x60</v>
      </c>
      <c r="G154" s="25">
        <v>58.1</v>
      </c>
      <c r="H154" s="25">
        <v>0.68799999999999994</v>
      </c>
      <c r="I154" s="25">
        <v>4.84</v>
      </c>
      <c r="J154" t="s">
        <v>129</v>
      </c>
      <c r="K154">
        <v>1</v>
      </c>
      <c r="L154">
        <f t="shared" si="5"/>
        <v>1.4752320000000001</v>
      </c>
      <c r="O154" s="1"/>
    </row>
    <row r="155" spans="2:15" x14ac:dyDescent="0.25">
      <c r="B155" t="s">
        <v>185</v>
      </c>
      <c r="C155" t="s">
        <v>76</v>
      </c>
      <c r="D155" t="s">
        <v>466</v>
      </c>
      <c r="E155" t="s">
        <v>2971</v>
      </c>
      <c r="F155" t="str">
        <f t="shared" si="4"/>
        <v>WideFlangeSolidColumnsMetricW460x52</v>
      </c>
      <c r="G155" s="25">
        <v>58.1</v>
      </c>
      <c r="H155" s="25">
        <v>0.60199999999999998</v>
      </c>
      <c r="I155" s="25">
        <v>4.84</v>
      </c>
      <c r="J155" t="s">
        <v>129</v>
      </c>
      <c r="K155">
        <v>1</v>
      </c>
      <c r="L155">
        <f t="shared" si="5"/>
        <v>1.4752320000000001</v>
      </c>
      <c r="O155" s="1"/>
    </row>
    <row r="156" spans="2:15" x14ac:dyDescent="0.25">
      <c r="B156" t="s">
        <v>185</v>
      </c>
      <c r="C156" t="s">
        <v>76</v>
      </c>
      <c r="D156" t="s">
        <v>468</v>
      </c>
      <c r="E156" t="s">
        <v>2972</v>
      </c>
      <c r="F156" t="str">
        <f t="shared" si="4"/>
        <v>WideFlangeSolidColumnsMetricW410x149</v>
      </c>
      <c r="G156" s="25">
        <v>73.099999999999994</v>
      </c>
      <c r="H156" s="25">
        <v>1.37</v>
      </c>
      <c r="I156" s="25">
        <v>6.09</v>
      </c>
      <c r="J156" t="s">
        <v>129</v>
      </c>
      <c r="K156">
        <v>1</v>
      </c>
      <c r="L156">
        <f t="shared" si="5"/>
        <v>1.8562320000000001</v>
      </c>
      <c r="O156" s="1"/>
    </row>
    <row r="157" spans="2:15" x14ac:dyDescent="0.25">
      <c r="B157" t="s">
        <v>185</v>
      </c>
      <c r="C157" t="s">
        <v>76</v>
      </c>
      <c r="D157" t="s">
        <v>470</v>
      </c>
      <c r="E157" t="s">
        <v>2973</v>
      </c>
      <c r="F157" t="str">
        <f t="shared" si="4"/>
        <v>WideFlangeSolidColumnsMetricW410x132</v>
      </c>
      <c r="G157" s="25">
        <v>72.8</v>
      </c>
      <c r="H157" s="25">
        <v>1.22</v>
      </c>
      <c r="I157" s="25">
        <v>6.07</v>
      </c>
      <c r="J157" t="s">
        <v>129</v>
      </c>
      <c r="K157">
        <v>1</v>
      </c>
      <c r="L157">
        <f t="shared" si="5"/>
        <v>1.8501360000000002</v>
      </c>
      <c r="O157" s="1"/>
    </row>
    <row r="158" spans="2:15" x14ac:dyDescent="0.25">
      <c r="B158" t="s">
        <v>185</v>
      </c>
      <c r="C158" t="s">
        <v>76</v>
      </c>
      <c r="D158" t="s">
        <v>472</v>
      </c>
      <c r="E158" t="s">
        <v>2974</v>
      </c>
      <c r="F158" t="str">
        <f t="shared" si="4"/>
        <v>WideFlangeSolidColumnsMetricW410x114</v>
      </c>
      <c r="G158" s="25">
        <v>71.900000000000006</v>
      </c>
      <c r="H158" s="25">
        <v>1.07</v>
      </c>
      <c r="I158" s="25">
        <v>5.99</v>
      </c>
      <c r="J158" t="s">
        <v>129</v>
      </c>
      <c r="K158">
        <v>1</v>
      </c>
      <c r="L158">
        <f t="shared" si="5"/>
        <v>1.8257520000000003</v>
      </c>
      <c r="O158" s="1"/>
    </row>
    <row r="159" spans="2:15" x14ac:dyDescent="0.25">
      <c r="B159" t="s">
        <v>185</v>
      </c>
      <c r="C159" t="s">
        <v>76</v>
      </c>
      <c r="D159" t="s">
        <v>474</v>
      </c>
      <c r="E159" t="s">
        <v>2975</v>
      </c>
      <c r="F159" t="str">
        <f t="shared" si="4"/>
        <v>WideFlangeSolidColumnsMetricW410x100</v>
      </c>
      <c r="G159" s="25">
        <v>71.599999999999994</v>
      </c>
      <c r="H159" s="25">
        <v>0.93600000000000005</v>
      </c>
      <c r="I159" s="25">
        <v>5.97</v>
      </c>
      <c r="J159" t="s">
        <v>129</v>
      </c>
      <c r="K159">
        <v>1</v>
      </c>
      <c r="L159">
        <f t="shared" si="5"/>
        <v>1.8196559999999999</v>
      </c>
      <c r="O159" s="1"/>
    </row>
    <row r="160" spans="2:15" x14ac:dyDescent="0.25">
      <c r="B160" t="s">
        <v>185</v>
      </c>
      <c r="C160" t="s">
        <v>76</v>
      </c>
      <c r="D160" t="s">
        <v>476</v>
      </c>
      <c r="E160" t="s">
        <v>2976</v>
      </c>
      <c r="F160" t="str">
        <f t="shared" si="4"/>
        <v>WideFlangeSolidColumnsMetricW410x85</v>
      </c>
      <c r="G160" s="25">
        <v>59.2</v>
      </c>
      <c r="H160" s="25">
        <v>0.96299999999999997</v>
      </c>
      <c r="I160" s="25">
        <v>4.93</v>
      </c>
      <c r="J160" t="s">
        <v>129</v>
      </c>
      <c r="K160">
        <v>1</v>
      </c>
      <c r="L160">
        <f t="shared" si="5"/>
        <v>1.502664</v>
      </c>
      <c r="O160" s="1"/>
    </row>
    <row r="161" spans="2:15" x14ac:dyDescent="0.25">
      <c r="B161" t="s">
        <v>185</v>
      </c>
      <c r="C161" t="s">
        <v>76</v>
      </c>
      <c r="D161" t="s">
        <v>478</v>
      </c>
      <c r="E161" t="s">
        <v>2977</v>
      </c>
      <c r="F161" t="str">
        <f t="shared" si="4"/>
        <v>WideFlangeSolidColumnsMetricW410x74</v>
      </c>
      <c r="G161" s="25">
        <v>59.1</v>
      </c>
      <c r="H161" s="25">
        <v>0.84599999999999997</v>
      </c>
      <c r="I161" s="25">
        <v>4.93</v>
      </c>
      <c r="J161" t="s">
        <v>129</v>
      </c>
      <c r="K161">
        <v>1</v>
      </c>
      <c r="L161">
        <f t="shared" si="5"/>
        <v>1.502664</v>
      </c>
      <c r="O161" s="1"/>
    </row>
    <row r="162" spans="2:15" x14ac:dyDescent="0.25">
      <c r="B162" t="s">
        <v>185</v>
      </c>
      <c r="C162" t="s">
        <v>76</v>
      </c>
      <c r="D162" t="s">
        <v>479</v>
      </c>
      <c r="E162" t="s">
        <v>2978</v>
      </c>
      <c r="F162" t="str">
        <f t="shared" si="4"/>
        <v>WideFlangeSolidColumnsMetricW410x67</v>
      </c>
      <c r="G162" s="25">
        <v>58.7</v>
      </c>
      <c r="H162" s="25">
        <v>0.76700000000000002</v>
      </c>
      <c r="I162" s="25">
        <v>4.8899999999999997</v>
      </c>
      <c r="J162" t="s">
        <v>129</v>
      </c>
      <c r="K162">
        <v>1</v>
      </c>
      <c r="L162">
        <f t="shared" si="5"/>
        <v>1.490472</v>
      </c>
      <c r="O162" s="1"/>
    </row>
    <row r="163" spans="2:15" x14ac:dyDescent="0.25">
      <c r="B163" t="s">
        <v>185</v>
      </c>
      <c r="C163" t="s">
        <v>76</v>
      </c>
      <c r="D163" t="s">
        <v>481</v>
      </c>
      <c r="E163" t="s">
        <v>2979</v>
      </c>
      <c r="F163" t="str">
        <f t="shared" si="4"/>
        <v>WideFlangeSolidColumnsMetricW410x60</v>
      </c>
      <c r="G163" s="25">
        <v>58.3</v>
      </c>
      <c r="H163" s="25">
        <v>0.68600000000000005</v>
      </c>
      <c r="I163" s="25">
        <v>4.8600000000000003</v>
      </c>
      <c r="J163" t="s">
        <v>129</v>
      </c>
      <c r="K163">
        <v>1</v>
      </c>
      <c r="L163">
        <f t="shared" si="5"/>
        <v>1.4813280000000002</v>
      </c>
      <c r="O163" s="1"/>
    </row>
    <row r="164" spans="2:15" x14ac:dyDescent="0.25">
      <c r="B164" t="s">
        <v>185</v>
      </c>
      <c r="C164" t="s">
        <v>76</v>
      </c>
      <c r="D164" t="s">
        <v>482</v>
      </c>
      <c r="E164" t="s">
        <v>2980</v>
      </c>
      <c r="F164" t="str">
        <f t="shared" si="4"/>
        <v>WideFlangeSolidColumnsMetricW410x53</v>
      </c>
      <c r="G164" s="25">
        <v>58.3</v>
      </c>
      <c r="H164" s="25">
        <v>0.61699999999999999</v>
      </c>
      <c r="I164" s="25">
        <v>4.8600000000000003</v>
      </c>
      <c r="J164" t="s">
        <v>129</v>
      </c>
      <c r="K164">
        <v>1</v>
      </c>
      <c r="L164">
        <f t="shared" si="5"/>
        <v>1.4813280000000002</v>
      </c>
      <c r="O164" s="1"/>
    </row>
    <row r="165" spans="2:15" x14ac:dyDescent="0.25">
      <c r="B165" t="s">
        <v>185</v>
      </c>
      <c r="C165" t="s">
        <v>76</v>
      </c>
      <c r="D165" t="s">
        <v>484</v>
      </c>
      <c r="E165" t="s">
        <v>2981</v>
      </c>
      <c r="F165" t="str">
        <f t="shared" si="4"/>
        <v>WideFlangeSolidColumnsMetricW410x46</v>
      </c>
      <c r="G165" s="25">
        <v>52.4</v>
      </c>
      <c r="H165" s="25">
        <v>0.59199999999999997</v>
      </c>
      <c r="I165" s="25">
        <v>4.37</v>
      </c>
      <c r="J165" t="s">
        <v>129</v>
      </c>
      <c r="K165">
        <v>1</v>
      </c>
      <c r="L165">
        <f t="shared" si="5"/>
        <v>1.331976</v>
      </c>
      <c r="O165" s="1"/>
    </row>
    <row r="166" spans="2:15" x14ac:dyDescent="0.25">
      <c r="B166" t="s">
        <v>185</v>
      </c>
      <c r="C166" t="s">
        <v>76</v>
      </c>
      <c r="D166" t="s">
        <v>486</v>
      </c>
      <c r="E166" t="s">
        <v>2982</v>
      </c>
      <c r="F166" t="str">
        <f t="shared" si="4"/>
        <v>WideFlangeSolidColumnsMetricW410x39</v>
      </c>
      <c r="G166" s="25">
        <v>52.1</v>
      </c>
      <c r="H166" s="25">
        <v>0.499</v>
      </c>
      <c r="I166" s="25">
        <v>4.34</v>
      </c>
      <c r="J166" t="s">
        <v>129</v>
      </c>
      <c r="K166">
        <v>1</v>
      </c>
      <c r="L166">
        <f t="shared" si="5"/>
        <v>1.322832</v>
      </c>
      <c r="O166" s="1"/>
    </row>
    <row r="167" spans="2:15" x14ac:dyDescent="0.25">
      <c r="B167" t="s">
        <v>185</v>
      </c>
      <c r="C167" t="s">
        <v>76</v>
      </c>
      <c r="D167" t="s">
        <v>488</v>
      </c>
      <c r="E167" t="s">
        <v>2983</v>
      </c>
      <c r="F167" t="str">
        <f t="shared" si="4"/>
        <v>WideFlangeSolidColumnsMetricW360x1202</v>
      </c>
      <c r="G167" s="25">
        <v>111</v>
      </c>
      <c r="H167" s="25">
        <v>7.28</v>
      </c>
      <c r="I167" s="25">
        <v>9.25</v>
      </c>
      <c r="J167" t="s">
        <v>129</v>
      </c>
      <c r="K167">
        <v>1</v>
      </c>
      <c r="L167">
        <f t="shared" si="5"/>
        <v>2.8194000000000004</v>
      </c>
      <c r="O167" s="1"/>
    </row>
    <row r="168" spans="2:15" x14ac:dyDescent="0.25">
      <c r="B168" t="s">
        <v>185</v>
      </c>
      <c r="C168" t="s">
        <v>76</v>
      </c>
      <c r="D168" t="s">
        <v>490</v>
      </c>
      <c r="E168" t="s">
        <v>2984</v>
      </c>
      <c r="F168" t="str">
        <f t="shared" si="4"/>
        <v>WideFlangeSolidColumnsMetricW360x1086</v>
      </c>
      <c r="G168" s="25">
        <v>108</v>
      </c>
      <c r="H168" s="25">
        <v>6.76</v>
      </c>
      <c r="I168" s="25">
        <v>9</v>
      </c>
      <c r="J168" t="s">
        <v>129</v>
      </c>
      <c r="K168">
        <v>1</v>
      </c>
      <c r="L168">
        <f t="shared" si="5"/>
        <v>2.7432000000000003</v>
      </c>
      <c r="O168" s="1"/>
    </row>
    <row r="169" spans="2:15" x14ac:dyDescent="0.25">
      <c r="B169" t="s">
        <v>185</v>
      </c>
      <c r="C169" t="s">
        <v>76</v>
      </c>
      <c r="D169" t="s">
        <v>492</v>
      </c>
      <c r="E169" t="s">
        <v>2985</v>
      </c>
      <c r="F169" t="str">
        <f t="shared" si="4"/>
        <v>WideFlangeSolidColumnsMetricW360x990</v>
      </c>
      <c r="G169" s="25">
        <v>107</v>
      </c>
      <c r="H169" s="25">
        <v>6.21</v>
      </c>
      <c r="I169" s="25">
        <v>8.92</v>
      </c>
      <c r="J169" t="s">
        <v>129</v>
      </c>
      <c r="K169">
        <v>1</v>
      </c>
      <c r="L169">
        <f t="shared" si="5"/>
        <v>2.7188159999999999</v>
      </c>
      <c r="O169" s="1"/>
    </row>
    <row r="170" spans="2:15" x14ac:dyDescent="0.25">
      <c r="B170" t="s">
        <v>185</v>
      </c>
      <c r="C170" t="s">
        <v>76</v>
      </c>
      <c r="D170" t="s">
        <v>494</v>
      </c>
      <c r="E170" t="s">
        <v>2986</v>
      </c>
      <c r="F170" t="str">
        <f t="shared" si="4"/>
        <v>WideFlangeSolidColumnsMetricW360x900</v>
      </c>
      <c r="G170" s="25">
        <v>104</v>
      </c>
      <c r="H170" s="25">
        <v>5.82</v>
      </c>
      <c r="I170" s="25">
        <v>8.67</v>
      </c>
      <c r="J170" t="s">
        <v>129</v>
      </c>
      <c r="K170">
        <v>1</v>
      </c>
      <c r="L170">
        <f t="shared" si="5"/>
        <v>2.6426160000000003</v>
      </c>
      <c r="O170" s="1"/>
    </row>
    <row r="171" spans="2:15" x14ac:dyDescent="0.25">
      <c r="B171" t="s">
        <v>185</v>
      </c>
      <c r="C171" t="s">
        <v>76</v>
      </c>
      <c r="D171" t="s">
        <v>496</v>
      </c>
      <c r="E171" t="s">
        <v>2987</v>
      </c>
      <c r="F171" t="str">
        <f t="shared" si="4"/>
        <v>WideFlangeSolidColumnsMetricW360x818</v>
      </c>
      <c r="G171" s="25">
        <v>103</v>
      </c>
      <c r="H171" s="25">
        <v>5.34</v>
      </c>
      <c r="I171" s="25">
        <v>8.58</v>
      </c>
      <c r="J171" t="s">
        <v>129</v>
      </c>
      <c r="K171">
        <v>1</v>
      </c>
      <c r="L171">
        <f t="shared" si="5"/>
        <v>2.6151840000000002</v>
      </c>
      <c r="O171" s="1"/>
    </row>
    <row r="172" spans="2:15" x14ac:dyDescent="0.25">
      <c r="B172" t="s">
        <v>185</v>
      </c>
      <c r="C172" t="s">
        <v>76</v>
      </c>
      <c r="D172" t="s">
        <v>498</v>
      </c>
      <c r="E172" t="s">
        <v>2988</v>
      </c>
      <c r="F172" t="str">
        <f t="shared" si="4"/>
        <v>WideFlangeSolidColumnsMetricW360x744</v>
      </c>
      <c r="G172" s="25">
        <v>101</v>
      </c>
      <c r="H172" s="25">
        <v>4.95</v>
      </c>
      <c r="I172" s="25">
        <v>8.42</v>
      </c>
      <c r="J172" t="s">
        <v>129</v>
      </c>
      <c r="K172">
        <v>1</v>
      </c>
      <c r="L172">
        <f t="shared" si="5"/>
        <v>2.5664160000000003</v>
      </c>
      <c r="O172" s="1"/>
    </row>
    <row r="173" spans="2:15" x14ac:dyDescent="0.25">
      <c r="B173" t="s">
        <v>185</v>
      </c>
      <c r="C173" t="s">
        <v>76</v>
      </c>
      <c r="D173" t="s">
        <v>500</v>
      </c>
      <c r="E173" t="s">
        <v>2989</v>
      </c>
      <c r="F173" t="str">
        <f t="shared" si="4"/>
        <v>WideFlangeSolidColumnsMetricW360x677</v>
      </c>
      <c r="G173" s="25">
        <v>99.1</v>
      </c>
      <c r="H173" s="25">
        <v>4.59</v>
      </c>
      <c r="I173" s="25">
        <v>8.26</v>
      </c>
      <c r="J173" t="s">
        <v>129</v>
      </c>
      <c r="K173">
        <v>1</v>
      </c>
      <c r="L173">
        <f t="shared" si="5"/>
        <v>2.5176479999999999</v>
      </c>
      <c r="O173" s="1"/>
    </row>
    <row r="174" spans="2:15" x14ac:dyDescent="0.25">
      <c r="B174" t="s">
        <v>185</v>
      </c>
      <c r="C174" t="s">
        <v>76</v>
      </c>
      <c r="D174" t="s">
        <v>502</v>
      </c>
      <c r="E174" t="s">
        <v>2990</v>
      </c>
      <c r="F174" t="str">
        <f t="shared" si="4"/>
        <v>WideFlangeSolidColumnsMetricW360x634</v>
      </c>
      <c r="G174" s="25">
        <v>98.5</v>
      </c>
      <c r="H174" s="25">
        <v>4.32</v>
      </c>
      <c r="I174" s="25">
        <v>8.2100000000000009</v>
      </c>
      <c r="J174" t="s">
        <v>129</v>
      </c>
      <c r="K174">
        <v>1</v>
      </c>
      <c r="L174">
        <f t="shared" si="5"/>
        <v>2.5024080000000004</v>
      </c>
      <c r="O174" s="1"/>
    </row>
    <row r="175" spans="2:15" x14ac:dyDescent="0.25">
      <c r="B175" t="s">
        <v>185</v>
      </c>
      <c r="C175" t="s">
        <v>76</v>
      </c>
      <c r="D175" t="s">
        <v>504</v>
      </c>
      <c r="E175" t="s">
        <v>2991</v>
      </c>
      <c r="F175" t="str">
        <f t="shared" si="4"/>
        <v>WideFlangeSolidColumnsMetricW360x592</v>
      </c>
      <c r="G175" s="25">
        <v>97.3</v>
      </c>
      <c r="H175" s="25">
        <v>4.09</v>
      </c>
      <c r="I175" s="25">
        <v>8.11</v>
      </c>
      <c r="J175" t="s">
        <v>129</v>
      </c>
      <c r="K175">
        <v>1</v>
      </c>
      <c r="L175">
        <f t="shared" si="5"/>
        <v>2.4719280000000001</v>
      </c>
      <c r="O175" s="1"/>
    </row>
    <row r="176" spans="2:15" x14ac:dyDescent="0.25">
      <c r="B176" t="s">
        <v>185</v>
      </c>
      <c r="C176" t="s">
        <v>76</v>
      </c>
      <c r="D176" t="s">
        <v>506</v>
      </c>
      <c r="E176" t="s">
        <v>2992</v>
      </c>
      <c r="F176" t="str">
        <f t="shared" si="4"/>
        <v>WideFlangeSolidColumnsMetricW360x551</v>
      </c>
      <c r="G176" s="25">
        <v>96.4</v>
      </c>
      <c r="H176" s="25">
        <v>3.84</v>
      </c>
      <c r="I176" s="25">
        <v>8.0299999999999994</v>
      </c>
      <c r="J176" t="s">
        <v>129</v>
      </c>
      <c r="K176">
        <v>1</v>
      </c>
      <c r="L176">
        <f t="shared" si="5"/>
        <v>2.4475439999999997</v>
      </c>
      <c r="O176" s="1"/>
    </row>
    <row r="177" spans="2:15" x14ac:dyDescent="0.25">
      <c r="B177" t="s">
        <v>185</v>
      </c>
      <c r="C177" t="s">
        <v>76</v>
      </c>
      <c r="D177" t="s">
        <v>508</v>
      </c>
      <c r="E177" t="s">
        <v>2993</v>
      </c>
      <c r="F177" t="str">
        <f t="shared" si="4"/>
        <v>WideFlangeSolidColumnsMetricW360x509</v>
      </c>
      <c r="G177" s="25">
        <v>95.5</v>
      </c>
      <c r="H177" s="25">
        <v>3.58</v>
      </c>
      <c r="I177" s="25">
        <v>7.96</v>
      </c>
      <c r="J177" t="s">
        <v>129</v>
      </c>
      <c r="K177">
        <v>1</v>
      </c>
      <c r="L177">
        <f t="shared" si="5"/>
        <v>2.4262079999999999</v>
      </c>
      <c r="O177" s="1"/>
    </row>
    <row r="178" spans="2:15" x14ac:dyDescent="0.25">
      <c r="B178" t="s">
        <v>185</v>
      </c>
      <c r="C178" t="s">
        <v>76</v>
      </c>
      <c r="D178" t="s">
        <v>510</v>
      </c>
      <c r="E178" t="s">
        <v>2994</v>
      </c>
      <c r="F178" t="str">
        <f t="shared" si="4"/>
        <v>WideFlangeSolidColumnsMetricW360x463</v>
      </c>
      <c r="G178" s="25">
        <v>94.3</v>
      </c>
      <c r="H178" s="25">
        <v>3.3</v>
      </c>
      <c r="I178" s="25">
        <v>7.86</v>
      </c>
      <c r="J178" t="s">
        <v>129</v>
      </c>
      <c r="K178">
        <v>1</v>
      </c>
      <c r="L178">
        <f t="shared" si="5"/>
        <v>2.3957280000000001</v>
      </c>
      <c r="O178" s="1"/>
    </row>
    <row r="179" spans="2:15" x14ac:dyDescent="0.25">
      <c r="B179" t="s">
        <v>185</v>
      </c>
      <c r="C179" t="s">
        <v>76</v>
      </c>
      <c r="D179" t="s">
        <v>512</v>
      </c>
      <c r="E179" t="s">
        <v>2995</v>
      </c>
      <c r="F179" t="str">
        <f t="shared" si="4"/>
        <v>WideFlangeSolidColumnsMetricW360x421</v>
      </c>
      <c r="G179" s="25">
        <v>93.4</v>
      </c>
      <c r="H179" s="25">
        <v>3.03</v>
      </c>
      <c r="I179" s="25">
        <v>7.78</v>
      </c>
      <c r="J179" t="s">
        <v>129</v>
      </c>
      <c r="K179">
        <v>1</v>
      </c>
      <c r="L179">
        <f t="shared" si="5"/>
        <v>2.3713440000000001</v>
      </c>
      <c r="O179" s="1"/>
    </row>
    <row r="180" spans="2:15" x14ac:dyDescent="0.25">
      <c r="B180" t="s">
        <v>185</v>
      </c>
      <c r="C180" t="s">
        <v>76</v>
      </c>
      <c r="D180" t="s">
        <v>514</v>
      </c>
      <c r="E180" t="s">
        <v>2996</v>
      </c>
      <c r="F180" t="str">
        <f t="shared" si="4"/>
        <v>WideFlangeSolidColumnsMetricW360x382</v>
      </c>
      <c r="G180" s="25">
        <v>92.5</v>
      </c>
      <c r="H180" s="25">
        <v>2.78</v>
      </c>
      <c r="I180" s="25">
        <v>7.71</v>
      </c>
      <c r="J180" t="s">
        <v>129</v>
      </c>
      <c r="K180">
        <v>1</v>
      </c>
      <c r="L180">
        <f t="shared" si="5"/>
        <v>2.3500080000000003</v>
      </c>
      <c r="O180" s="1"/>
    </row>
    <row r="181" spans="2:15" x14ac:dyDescent="0.25">
      <c r="B181" t="s">
        <v>185</v>
      </c>
      <c r="C181" t="s">
        <v>76</v>
      </c>
      <c r="D181" t="s">
        <v>516</v>
      </c>
      <c r="E181" t="s">
        <v>2997</v>
      </c>
      <c r="F181" t="str">
        <f t="shared" si="4"/>
        <v>WideFlangeSolidColumnsMetricW360x347</v>
      </c>
      <c r="G181" s="25">
        <v>91.5</v>
      </c>
      <c r="H181" s="25">
        <v>2.5499999999999998</v>
      </c>
      <c r="I181" s="25">
        <v>7.63</v>
      </c>
      <c r="J181" t="s">
        <v>129</v>
      </c>
      <c r="K181">
        <v>1</v>
      </c>
      <c r="L181">
        <f t="shared" si="5"/>
        <v>2.3256239999999999</v>
      </c>
      <c r="O181" s="1"/>
    </row>
    <row r="182" spans="2:15" x14ac:dyDescent="0.25">
      <c r="B182" t="s">
        <v>185</v>
      </c>
      <c r="C182" t="s">
        <v>76</v>
      </c>
      <c r="D182" t="s">
        <v>518</v>
      </c>
      <c r="E182" t="s">
        <v>2998</v>
      </c>
      <c r="F182" t="str">
        <f t="shared" si="4"/>
        <v>WideFlangeSolidColumnsMetricW360x314</v>
      </c>
      <c r="G182" s="25">
        <v>91</v>
      </c>
      <c r="H182" s="25">
        <v>2.3199999999999998</v>
      </c>
      <c r="I182" s="25">
        <v>7.58</v>
      </c>
      <c r="J182" t="s">
        <v>129</v>
      </c>
      <c r="K182">
        <v>1</v>
      </c>
      <c r="L182">
        <f t="shared" si="5"/>
        <v>2.310384</v>
      </c>
      <c r="O182" s="1"/>
    </row>
    <row r="183" spans="2:15" x14ac:dyDescent="0.25">
      <c r="B183" t="s">
        <v>185</v>
      </c>
      <c r="C183" t="s">
        <v>76</v>
      </c>
      <c r="D183" t="s">
        <v>519</v>
      </c>
      <c r="E183" t="s">
        <v>2999</v>
      </c>
      <c r="F183" t="str">
        <f t="shared" si="4"/>
        <v>WideFlangeSolidColumnsMetricW360x287</v>
      </c>
      <c r="G183" s="25">
        <v>90</v>
      </c>
      <c r="H183" s="25">
        <v>2.14</v>
      </c>
      <c r="I183" s="25">
        <v>7.5</v>
      </c>
      <c r="J183" t="s">
        <v>129</v>
      </c>
      <c r="K183">
        <v>1</v>
      </c>
      <c r="L183">
        <f t="shared" si="5"/>
        <v>2.286</v>
      </c>
      <c r="O183" s="1"/>
    </row>
    <row r="184" spans="2:15" x14ac:dyDescent="0.25">
      <c r="B184" t="s">
        <v>185</v>
      </c>
      <c r="C184" t="s">
        <v>76</v>
      </c>
      <c r="D184" t="s">
        <v>521</v>
      </c>
      <c r="E184" t="s">
        <v>3000</v>
      </c>
      <c r="F184" t="str">
        <f t="shared" si="4"/>
        <v>WideFlangeSolidColumnsMetricW360x262</v>
      </c>
      <c r="G184" s="25">
        <v>89.8</v>
      </c>
      <c r="H184" s="25">
        <v>1.96</v>
      </c>
      <c r="I184" s="25">
        <v>7.48</v>
      </c>
      <c r="J184" t="s">
        <v>129</v>
      </c>
      <c r="K184">
        <v>1</v>
      </c>
      <c r="L184">
        <f t="shared" si="5"/>
        <v>2.2799040000000002</v>
      </c>
      <c r="O184" s="1"/>
    </row>
    <row r="185" spans="2:15" x14ac:dyDescent="0.25">
      <c r="B185" t="s">
        <v>185</v>
      </c>
      <c r="C185" t="s">
        <v>76</v>
      </c>
      <c r="D185" t="s">
        <v>522</v>
      </c>
      <c r="E185" t="s">
        <v>3001</v>
      </c>
      <c r="F185" t="str">
        <f t="shared" si="4"/>
        <v>WideFlangeSolidColumnsMetricW360x237</v>
      </c>
      <c r="G185" s="25">
        <v>89.1</v>
      </c>
      <c r="H185" s="25">
        <v>1.78</v>
      </c>
      <c r="I185" s="25">
        <v>7.43</v>
      </c>
      <c r="J185" t="s">
        <v>129</v>
      </c>
      <c r="K185">
        <v>1</v>
      </c>
      <c r="L185">
        <f t="shared" si="5"/>
        <v>2.2646640000000002</v>
      </c>
      <c r="O185" s="1"/>
    </row>
    <row r="186" spans="2:15" x14ac:dyDescent="0.25">
      <c r="B186" t="s">
        <v>185</v>
      </c>
      <c r="C186" t="s">
        <v>76</v>
      </c>
      <c r="D186" t="s">
        <v>524</v>
      </c>
      <c r="E186" t="s">
        <v>3002</v>
      </c>
      <c r="F186" t="str">
        <f t="shared" si="4"/>
        <v>WideFlangeSolidColumnsMetricW360x216</v>
      </c>
      <c r="G186" s="25">
        <v>88.2</v>
      </c>
      <c r="H186" s="25">
        <v>1.64</v>
      </c>
      <c r="I186" s="25">
        <v>7.35</v>
      </c>
      <c r="J186" t="s">
        <v>129</v>
      </c>
      <c r="K186">
        <v>1</v>
      </c>
      <c r="L186">
        <f t="shared" si="5"/>
        <v>2.2402799999999998</v>
      </c>
      <c r="O186" s="1"/>
    </row>
    <row r="187" spans="2:15" x14ac:dyDescent="0.25">
      <c r="B187" t="s">
        <v>185</v>
      </c>
      <c r="C187" t="s">
        <v>76</v>
      </c>
      <c r="D187" t="s">
        <v>526</v>
      </c>
      <c r="E187" t="s">
        <v>3003</v>
      </c>
      <c r="F187" t="str">
        <f t="shared" si="4"/>
        <v>WideFlangeSolidColumnsMetricW360x196</v>
      </c>
      <c r="G187" s="25">
        <v>84.7</v>
      </c>
      <c r="H187" s="25">
        <v>1.56</v>
      </c>
      <c r="I187" s="25">
        <v>7.06</v>
      </c>
      <c r="J187" t="s">
        <v>129</v>
      </c>
      <c r="K187">
        <v>1</v>
      </c>
      <c r="L187">
        <f t="shared" si="5"/>
        <v>2.151888</v>
      </c>
      <c r="O187" s="1"/>
    </row>
    <row r="188" spans="2:15" x14ac:dyDescent="0.25">
      <c r="B188" t="s">
        <v>185</v>
      </c>
      <c r="C188" t="s">
        <v>76</v>
      </c>
      <c r="D188" t="s">
        <v>528</v>
      </c>
      <c r="E188" t="s">
        <v>3004</v>
      </c>
      <c r="F188" t="str">
        <f t="shared" si="4"/>
        <v>WideFlangeSolidColumnsMetricW360x179</v>
      </c>
      <c r="G188" s="25">
        <v>84.8</v>
      </c>
      <c r="H188" s="25">
        <v>1.42</v>
      </c>
      <c r="I188" s="25">
        <v>7.07</v>
      </c>
      <c r="J188" t="s">
        <v>129</v>
      </c>
      <c r="K188">
        <v>1</v>
      </c>
      <c r="L188">
        <f t="shared" si="5"/>
        <v>2.1549360000000002</v>
      </c>
      <c r="O188" s="1"/>
    </row>
    <row r="189" spans="2:15" x14ac:dyDescent="0.25">
      <c r="B189" t="s">
        <v>185</v>
      </c>
      <c r="C189" t="s">
        <v>76</v>
      </c>
      <c r="D189" t="s">
        <v>530</v>
      </c>
      <c r="E189" t="s">
        <v>3005</v>
      </c>
      <c r="F189" t="str">
        <f t="shared" si="4"/>
        <v>WideFlangeSolidColumnsMetricW360x162</v>
      </c>
      <c r="G189" s="25">
        <v>84.2</v>
      </c>
      <c r="H189" s="25">
        <v>1.29</v>
      </c>
      <c r="I189" s="25">
        <v>7.02</v>
      </c>
      <c r="J189" t="s">
        <v>129</v>
      </c>
      <c r="K189">
        <v>1</v>
      </c>
      <c r="L189">
        <f t="shared" si="5"/>
        <v>2.1396959999999998</v>
      </c>
      <c r="O189" s="1"/>
    </row>
    <row r="190" spans="2:15" x14ac:dyDescent="0.25">
      <c r="B190" t="s">
        <v>185</v>
      </c>
      <c r="C190" t="s">
        <v>76</v>
      </c>
      <c r="D190" t="s">
        <v>532</v>
      </c>
      <c r="E190" t="s">
        <v>3006</v>
      </c>
      <c r="F190" t="str">
        <f t="shared" si="4"/>
        <v>WideFlangeSolidColumnsMetricW360x147</v>
      </c>
      <c r="G190" s="25">
        <v>83.8</v>
      </c>
      <c r="H190" s="25">
        <v>1.18</v>
      </c>
      <c r="I190" s="25">
        <v>6.98</v>
      </c>
      <c r="J190" t="s">
        <v>129</v>
      </c>
      <c r="K190">
        <v>1</v>
      </c>
      <c r="L190">
        <f t="shared" si="5"/>
        <v>2.1275040000000001</v>
      </c>
      <c r="O190" s="1"/>
    </row>
    <row r="191" spans="2:15" x14ac:dyDescent="0.25">
      <c r="B191" t="s">
        <v>185</v>
      </c>
      <c r="C191" t="s">
        <v>76</v>
      </c>
      <c r="D191" t="s">
        <v>533</v>
      </c>
      <c r="E191" t="s">
        <v>3007</v>
      </c>
      <c r="F191" t="str">
        <f t="shared" si="4"/>
        <v>WideFlangeSolidColumnsMetricW360x134</v>
      </c>
      <c r="G191" s="25">
        <v>83.2</v>
      </c>
      <c r="H191" s="25">
        <v>1.08</v>
      </c>
      <c r="I191" s="25">
        <v>6.93</v>
      </c>
      <c r="J191" t="s">
        <v>129</v>
      </c>
      <c r="K191">
        <v>1</v>
      </c>
      <c r="L191">
        <f t="shared" si="5"/>
        <v>2.1122640000000001</v>
      </c>
      <c r="O191" s="1"/>
    </row>
    <row r="192" spans="2:15" x14ac:dyDescent="0.25">
      <c r="B192" t="s">
        <v>185</v>
      </c>
      <c r="C192" t="s">
        <v>76</v>
      </c>
      <c r="D192" t="s">
        <v>534</v>
      </c>
      <c r="E192" t="s">
        <v>3008</v>
      </c>
      <c r="F192" t="str">
        <f t="shared" si="4"/>
        <v>WideFlangeSolidColumnsMetricW360x122</v>
      </c>
      <c r="G192" s="25">
        <v>66.599999999999994</v>
      </c>
      <c r="H192" s="25">
        <v>1.23</v>
      </c>
      <c r="I192" s="25">
        <v>5.55</v>
      </c>
      <c r="J192" t="s">
        <v>129</v>
      </c>
      <c r="K192">
        <v>1</v>
      </c>
      <c r="L192">
        <f t="shared" si="5"/>
        <v>1.69164</v>
      </c>
      <c r="O192" s="1"/>
    </row>
    <row r="193" spans="2:15" x14ac:dyDescent="0.25">
      <c r="B193" t="s">
        <v>185</v>
      </c>
      <c r="C193" t="s">
        <v>76</v>
      </c>
      <c r="D193" t="s">
        <v>536</v>
      </c>
      <c r="E193" t="s">
        <v>3009</v>
      </c>
      <c r="F193" t="str">
        <f t="shared" si="4"/>
        <v>WideFlangeSolidColumnsMetricW360x110</v>
      </c>
      <c r="G193" s="25">
        <v>66.3</v>
      </c>
      <c r="H193" s="25">
        <v>1.1200000000000001</v>
      </c>
      <c r="I193" s="25">
        <v>5.53</v>
      </c>
      <c r="J193" t="s">
        <v>129</v>
      </c>
      <c r="K193">
        <v>1</v>
      </c>
      <c r="L193">
        <f t="shared" si="5"/>
        <v>1.6855440000000002</v>
      </c>
      <c r="O193" s="1"/>
    </row>
    <row r="194" spans="2:15" x14ac:dyDescent="0.25">
      <c r="B194" t="s">
        <v>185</v>
      </c>
      <c r="C194" t="s">
        <v>76</v>
      </c>
      <c r="D194" t="s">
        <v>538</v>
      </c>
      <c r="E194" t="s">
        <v>3010</v>
      </c>
      <c r="F194" t="str">
        <f t="shared" si="4"/>
        <v>WideFlangeSolidColumnsMetricW360x101</v>
      </c>
      <c r="G194" s="25">
        <v>65.7</v>
      </c>
      <c r="H194" s="25">
        <v>1.04</v>
      </c>
      <c r="I194" s="25">
        <v>5.48</v>
      </c>
      <c r="J194" t="s">
        <v>129</v>
      </c>
      <c r="K194">
        <v>1</v>
      </c>
      <c r="L194">
        <f t="shared" si="5"/>
        <v>1.6703040000000002</v>
      </c>
      <c r="O194" s="1"/>
    </row>
    <row r="195" spans="2:15" x14ac:dyDescent="0.25">
      <c r="B195" t="s">
        <v>185</v>
      </c>
      <c r="C195" t="s">
        <v>76</v>
      </c>
      <c r="D195" t="s">
        <v>539</v>
      </c>
      <c r="E195" t="s">
        <v>3011</v>
      </c>
      <c r="F195" t="str">
        <f t="shared" si="4"/>
        <v>WideFlangeSolidColumnsMetricW360x91</v>
      </c>
      <c r="G195" s="25">
        <v>65.7</v>
      </c>
      <c r="H195" s="25">
        <v>0.92800000000000005</v>
      </c>
      <c r="I195" s="25">
        <v>5.48</v>
      </c>
      <c r="J195" t="s">
        <v>129</v>
      </c>
      <c r="K195">
        <v>1</v>
      </c>
      <c r="L195">
        <f t="shared" si="5"/>
        <v>1.6703040000000002</v>
      </c>
      <c r="O195" s="1"/>
    </row>
    <row r="196" spans="2:15" x14ac:dyDescent="0.25">
      <c r="B196" t="s">
        <v>185</v>
      </c>
      <c r="C196" t="s">
        <v>76</v>
      </c>
      <c r="D196" t="s">
        <v>541</v>
      </c>
      <c r="E196" t="s">
        <v>3012</v>
      </c>
      <c r="F196" t="str">
        <f t="shared" si="4"/>
        <v>WideFlangeSolidColumnsMetricW360x79</v>
      </c>
      <c r="G196" s="25">
        <v>57.9</v>
      </c>
      <c r="H196" s="25">
        <v>0.91500000000000004</v>
      </c>
      <c r="I196" s="25">
        <v>4.83</v>
      </c>
      <c r="J196" t="s">
        <v>129</v>
      </c>
      <c r="K196">
        <v>1</v>
      </c>
      <c r="L196">
        <f t="shared" si="5"/>
        <v>1.4721840000000002</v>
      </c>
      <c r="O196" s="1"/>
    </row>
    <row r="197" spans="2:15" x14ac:dyDescent="0.25">
      <c r="B197" t="s">
        <v>185</v>
      </c>
      <c r="C197" t="s">
        <v>76</v>
      </c>
      <c r="D197" t="s">
        <v>543</v>
      </c>
      <c r="E197" t="s">
        <v>3013</v>
      </c>
      <c r="F197" t="str">
        <f t="shared" si="4"/>
        <v>WideFlangeSolidColumnsMetricW360x72</v>
      </c>
      <c r="G197" s="25">
        <v>57.5</v>
      </c>
      <c r="H197" s="25">
        <v>0.83499999999999996</v>
      </c>
      <c r="I197" s="25">
        <v>4.79</v>
      </c>
      <c r="J197" t="s">
        <v>129</v>
      </c>
      <c r="K197">
        <v>1</v>
      </c>
      <c r="L197">
        <f t="shared" si="5"/>
        <v>1.4599920000000002</v>
      </c>
      <c r="O197" s="1"/>
    </row>
    <row r="198" spans="2:15" x14ac:dyDescent="0.25">
      <c r="B198" t="s">
        <v>185</v>
      </c>
      <c r="C198" t="s">
        <v>76</v>
      </c>
      <c r="D198" t="s">
        <v>544</v>
      </c>
      <c r="E198" t="s">
        <v>3014</v>
      </c>
      <c r="F198" t="str">
        <f t="shared" si="4"/>
        <v>WideFlangeSolidColumnsMetricW360x64</v>
      </c>
      <c r="G198" s="25">
        <v>57.2</v>
      </c>
      <c r="H198" s="25">
        <v>0.752</v>
      </c>
      <c r="I198" s="25">
        <v>4.7699999999999996</v>
      </c>
      <c r="J198" t="s">
        <v>129</v>
      </c>
      <c r="K198">
        <v>1</v>
      </c>
      <c r="L198">
        <f t="shared" si="5"/>
        <v>1.4538959999999999</v>
      </c>
      <c r="O198" s="1"/>
    </row>
    <row r="199" spans="2:15" x14ac:dyDescent="0.25">
      <c r="B199" t="s">
        <v>185</v>
      </c>
      <c r="C199" t="s">
        <v>76</v>
      </c>
      <c r="D199" t="s">
        <v>546</v>
      </c>
      <c r="E199" t="s">
        <v>3015</v>
      </c>
      <c r="F199" t="str">
        <f t="shared" ref="F199:F262" si="6">SUBSTITUTE(B199&amp;C199&amp;E199," ","")</f>
        <v>WideFlangeSolidColumnsMetricW360x57</v>
      </c>
      <c r="G199" s="25">
        <v>53.8</v>
      </c>
      <c r="H199" s="25">
        <v>0.70599999999999996</v>
      </c>
      <c r="I199" s="25">
        <v>4.4800000000000004</v>
      </c>
      <c r="J199" t="s">
        <v>129</v>
      </c>
      <c r="K199">
        <v>1</v>
      </c>
      <c r="L199">
        <f t="shared" si="5"/>
        <v>1.3655040000000003</v>
      </c>
      <c r="O199" s="1"/>
    </row>
    <row r="200" spans="2:15" x14ac:dyDescent="0.25">
      <c r="B200" t="s">
        <v>185</v>
      </c>
      <c r="C200" t="s">
        <v>76</v>
      </c>
      <c r="D200" t="s">
        <v>548</v>
      </c>
      <c r="E200" t="s">
        <v>3016</v>
      </c>
      <c r="F200" t="str">
        <f t="shared" si="6"/>
        <v>WideFlangeSolidColumnsMetricW360x51</v>
      </c>
      <c r="G200" s="25">
        <v>53.7</v>
      </c>
      <c r="H200" s="25">
        <v>0.63300000000000001</v>
      </c>
      <c r="I200" s="25">
        <v>4.4800000000000004</v>
      </c>
      <c r="J200" t="s">
        <v>129</v>
      </c>
      <c r="K200">
        <v>1</v>
      </c>
      <c r="L200">
        <f t="shared" ref="L200:L263" si="7">0.3048*I200</f>
        <v>1.3655040000000003</v>
      </c>
      <c r="O200" s="1"/>
    </row>
    <row r="201" spans="2:15" x14ac:dyDescent="0.25">
      <c r="B201" t="s">
        <v>185</v>
      </c>
      <c r="C201" t="s">
        <v>76</v>
      </c>
      <c r="D201" t="s">
        <v>550</v>
      </c>
      <c r="E201" t="s">
        <v>3017</v>
      </c>
      <c r="F201" t="str">
        <f t="shared" si="6"/>
        <v>WideFlangeSolidColumnsMetricW360x45</v>
      </c>
      <c r="G201" s="25">
        <v>53.4</v>
      </c>
      <c r="H201" s="25">
        <v>0.56200000000000006</v>
      </c>
      <c r="I201" s="25">
        <v>4.45</v>
      </c>
      <c r="J201" t="s">
        <v>129</v>
      </c>
      <c r="K201">
        <v>1</v>
      </c>
      <c r="L201">
        <f t="shared" si="7"/>
        <v>1.3563600000000002</v>
      </c>
      <c r="O201" s="1"/>
    </row>
    <row r="202" spans="2:15" x14ac:dyDescent="0.25">
      <c r="B202" t="s">
        <v>185</v>
      </c>
      <c r="C202" t="s">
        <v>76</v>
      </c>
      <c r="D202" t="s">
        <v>552</v>
      </c>
      <c r="E202" t="s">
        <v>3018</v>
      </c>
      <c r="F202" t="str">
        <f t="shared" si="6"/>
        <v>WideFlangeSolidColumnsMetricW360x39</v>
      </c>
      <c r="G202" s="25">
        <v>46.5</v>
      </c>
      <c r="H202" s="25">
        <v>0.55900000000000005</v>
      </c>
      <c r="I202" s="25">
        <v>3.88</v>
      </c>
      <c r="J202" t="s">
        <v>129</v>
      </c>
      <c r="K202">
        <v>1</v>
      </c>
      <c r="L202">
        <f t="shared" si="7"/>
        <v>1.1826240000000001</v>
      </c>
      <c r="O202" s="1"/>
    </row>
    <row r="203" spans="2:15" x14ac:dyDescent="0.25">
      <c r="B203" t="s">
        <v>185</v>
      </c>
      <c r="C203" t="s">
        <v>76</v>
      </c>
      <c r="D203" t="s">
        <v>554</v>
      </c>
      <c r="E203" t="s">
        <v>3019</v>
      </c>
      <c r="F203" t="str">
        <f t="shared" si="6"/>
        <v>WideFlangeSolidColumnsMetricW360x33</v>
      </c>
      <c r="G203" s="25">
        <v>46.2</v>
      </c>
      <c r="H203" s="25">
        <v>0.47599999999999998</v>
      </c>
      <c r="I203" s="25">
        <v>3.85</v>
      </c>
      <c r="J203" t="s">
        <v>129</v>
      </c>
      <c r="K203">
        <v>1</v>
      </c>
      <c r="L203">
        <f t="shared" si="7"/>
        <v>1.1734800000000001</v>
      </c>
      <c r="O203" s="1"/>
    </row>
    <row r="204" spans="2:15" x14ac:dyDescent="0.25">
      <c r="B204" t="s">
        <v>185</v>
      </c>
      <c r="C204" t="s">
        <v>76</v>
      </c>
      <c r="D204" t="s">
        <v>556</v>
      </c>
      <c r="E204" t="s">
        <v>3020</v>
      </c>
      <c r="F204" t="str">
        <f t="shared" si="6"/>
        <v>WideFlangeSolidColumnsMetricW310x500</v>
      </c>
      <c r="G204" s="25">
        <v>82.7</v>
      </c>
      <c r="H204" s="25">
        <v>4.0599999999999996</v>
      </c>
      <c r="I204" s="25">
        <v>6.89</v>
      </c>
      <c r="J204" t="s">
        <v>129</v>
      </c>
      <c r="K204">
        <v>1</v>
      </c>
      <c r="L204">
        <f t="shared" si="7"/>
        <v>2.1000719999999999</v>
      </c>
      <c r="O204" s="1"/>
    </row>
    <row r="205" spans="2:15" x14ac:dyDescent="0.25">
      <c r="B205" t="s">
        <v>185</v>
      </c>
      <c r="C205" t="s">
        <v>76</v>
      </c>
      <c r="D205" t="s">
        <v>558</v>
      </c>
      <c r="E205" t="s">
        <v>3021</v>
      </c>
      <c r="F205" t="str">
        <f t="shared" si="6"/>
        <v>WideFlangeSolidColumnsMetricW310x454</v>
      </c>
      <c r="G205" s="25">
        <v>81.099999999999994</v>
      </c>
      <c r="H205" s="25">
        <v>3.76</v>
      </c>
      <c r="I205" s="25">
        <v>6.76</v>
      </c>
      <c r="J205" t="s">
        <v>129</v>
      </c>
      <c r="K205">
        <v>1</v>
      </c>
      <c r="L205">
        <f t="shared" si="7"/>
        <v>2.0604480000000001</v>
      </c>
      <c r="O205" s="1"/>
    </row>
    <row r="206" spans="2:15" x14ac:dyDescent="0.25">
      <c r="B206" t="s">
        <v>185</v>
      </c>
      <c r="C206" t="s">
        <v>76</v>
      </c>
      <c r="D206" t="s">
        <v>560</v>
      </c>
      <c r="E206" t="s">
        <v>3022</v>
      </c>
      <c r="F206" t="str">
        <f t="shared" si="6"/>
        <v>WideFlangeSolidColumnsMetricW310x415</v>
      </c>
      <c r="G206" s="25">
        <v>79.7</v>
      </c>
      <c r="H206" s="25">
        <v>3.5</v>
      </c>
      <c r="I206" s="25">
        <v>6.64</v>
      </c>
      <c r="J206" t="s">
        <v>129</v>
      </c>
      <c r="K206">
        <v>1</v>
      </c>
      <c r="L206">
        <f t="shared" si="7"/>
        <v>2.0238719999999999</v>
      </c>
      <c r="O206" s="1"/>
    </row>
    <row r="207" spans="2:15" x14ac:dyDescent="0.25">
      <c r="B207" t="s">
        <v>185</v>
      </c>
      <c r="C207" t="s">
        <v>76</v>
      </c>
      <c r="D207" t="s">
        <v>561</v>
      </c>
      <c r="E207" t="s">
        <v>3023</v>
      </c>
      <c r="F207" t="str">
        <f t="shared" si="6"/>
        <v>WideFlangeSolidColumnsMetricW310x375</v>
      </c>
      <c r="G207" s="25">
        <v>78.7</v>
      </c>
      <c r="H207" s="25">
        <v>3.2</v>
      </c>
      <c r="I207" s="25">
        <v>6.56</v>
      </c>
      <c r="J207" t="s">
        <v>129</v>
      </c>
      <c r="K207">
        <v>1</v>
      </c>
      <c r="L207">
        <f t="shared" si="7"/>
        <v>1.9994879999999999</v>
      </c>
      <c r="O207" s="1"/>
    </row>
    <row r="208" spans="2:15" x14ac:dyDescent="0.25">
      <c r="B208" t="s">
        <v>185</v>
      </c>
      <c r="C208" t="s">
        <v>76</v>
      </c>
      <c r="D208" t="s">
        <v>563</v>
      </c>
      <c r="E208" t="s">
        <v>3024</v>
      </c>
      <c r="F208" t="str">
        <f t="shared" si="6"/>
        <v>WideFlangeSolidColumnsMetricW310x342</v>
      </c>
      <c r="G208" s="25">
        <v>77.599999999999994</v>
      </c>
      <c r="H208" s="25">
        <v>2.96</v>
      </c>
      <c r="I208" s="25">
        <v>6.47</v>
      </c>
      <c r="J208" t="s">
        <v>129</v>
      </c>
      <c r="K208">
        <v>1</v>
      </c>
      <c r="L208">
        <f t="shared" si="7"/>
        <v>1.972056</v>
      </c>
      <c r="O208" s="1"/>
    </row>
    <row r="209" spans="2:15" x14ac:dyDescent="0.25">
      <c r="B209" t="s">
        <v>185</v>
      </c>
      <c r="C209" t="s">
        <v>76</v>
      </c>
      <c r="D209" t="s">
        <v>564</v>
      </c>
      <c r="E209" t="s">
        <v>3025</v>
      </c>
      <c r="F209" t="str">
        <f t="shared" si="6"/>
        <v>WideFlangeSolidColumnsMetricW310x313</v>
      </c>
      <c r="G209" s="25">
        <v>77</v>
      </c>
      <c r="H209" s="25">
        <v>2.73</v>
      </c>
      <c r="I209" s="25">
        <v>6.42</v>
      </c>
      <c r="J209" t="s">
        <v>129</v>
      </c>
      <c r="K209">
        <v>1</v>
      </c>
      <c r="L209">
        <f t="shared" si="7"/>
        <v>1.9568160000000001</v>
      </c>
      <c r="O209" s="1"/>
    </row>
    <row r="210" spans="2:15" x14ac:dyDescent="0.25">
      <c r="B210" t="s">
        <v>185</v>
      </c>
      <c r="C210" t="s">
        <v>76</v>
      </c>
      <c r="D210" t="s">
        <v>565</v>
      </c>
      <c r="E210" t="s">
        <v>3026</v>
      </c>
      <c r="F210" t="str">
        <f t="shared" si="6"/>
        <v>WideFlangeSolidColumnsMetricW310x283</v>
      </c>
      <c r="G210" s="25">
        <v>76.099999999999994</v>
      </c>
      <c r="H210" s="25">
        <v>2.5</v>
      </c>
      <c r="I210" s="25">
        <v>6.34</v>
      </c>
      <c r="J210" t="s">
        <v>129</v>
      </c>
      <c r="K210">
        <v>1</v>
      </c>
      <c r="L210">
        <f t="shared" si="7"/>
        <v>1.9324320000000001</v>
      </c>
      <c r="O210" s="1"/>
    </row>
    <row r="211" spans="2:15" x14ac:dyDescent="0.25">
      <c r="B211" t="s">
        <v>185</v>
      </c>
      <c r="C211" t="s">
        <v>76</v>
      </c>
      <c r="D211" t="s">
        <v>567</v>
      </c>
      <c r="E211" t="s">
        <v>3027</v>
      </c>
      <c r="F211" t="str">
        <f t="shared" si="6"/>
        <v>WideFlangeSolidColumnsMetricW310x253</v>
      </c>
      <c r="G211" s="25">
        <v>75.2</v>
      </c>
      <c r="H211" s="25">
        <v>2.2599999999999998</v>
      </c>
      <c r="I211" s="25">
        <v>6.27</v>
      </c>
      <c r="J211" t="s">
        <v>129</v>
      </c>
      <c r="K211">
        <v>1</v>
      </c>
      <c r="L211">
        <f t="shared" si="7"/>
        <v>1.9110959999999999</v>
      </c>
      <c r="O211" s="1"/>
    </row>
    <row r="212" spans="2:15" x14ac:dyDescent="0.25">
      <c r="B212" t="s">
        <v>185</v>
      </c>
      <c r="C212" t="s">
        <v>76</v>
      </c>
      <c r="D212" t="s">
        <v>568</v>
      </c>
      <c r="E212" t="s">
        <v>3028</v>
      </c>
      <c r="F212" t="str">
        <f t="shared" si="6"/>
        <v>WideFlangeSolidColumnsMetricW310x225</v>
      </c>
      <c r="G212" s="25">
        <v>74.599999999999994</v>
      </c>
      <c r="H212" s="25">
        <v>2.04</v>
      </c>
      <c r="I212" s="25">
        <v>6.22</v>
      </c>
      <c r="J212" t="s">
        <v>129</v>
      </c>
      <c r="K212">
        <v>1</v>
      </c>
      <c r="L212">
        <f t="shared" si="7"/>
        <v>1.895856</v>
      </c>
      <c r="O212" s="1"/>
    </row>
    <row r="213" spans="2:15" x14ac:dyDescent="0.25">
      <c r="B213" t="s">
        <v>185</v>
      </c>
      <c r="C213" t="s">
        <v>76</v>
      </c>
      <c r="D213" t="s">
        <v>569</v>
      </c>
      <c r="E213" t="s">
        <v>3029</v>
      </c>
      <c r="F213" t="str">
        <f t="shared" si="6"/>
        <v>WideFlangeSolidColumnsMetricW310x202</v>
      </c>
      <c r="G213" s="25">
        <v>73.3</v>
      </c>
      <c r="H213" s="25">
        <v>1.86</v>
      </c>
      <c r="I213" s="25">
        <v>6.11</v>
      </c>
      <c r="J213" t="s">
        <v>129</v>
      </c>
      <c r="K213">
        <v>1</v>
      </c>
      <c r="L213">
        <f t="shared" si="7"/>
        <v>1.8623280000000002</v>
      </c>
      <c r="O213" s="1"/>
    </row>
    <row r="214" spans="2:15" x14ac:dyDescent="0.25">
      <c r="B214" t="s">
        <v>185</v>
      </c>
      <c r="C214" t="s">
        <v>76</v>
      </c>
      <c r="D214" t="s">
        <v>571</v>
      </c>
      <c r="E214" t="s">
        <v>3030</v>
      </c>
      <c r="F214" t="str">
        <f t="shared" si="6"/>
        <v>WideFlangeSolidColumnsMetricW310x179</v>
      </c>
      <c r="G214" s="25">
        <v>72.7</v>
      </c>
      <c r="H214" s="25">
        <v>1.65</v>
      </c>
      <c r="I214" s="25">
        <v>6.06</v>
      </c>
      <c r="J214" t="s">
        <v>129</v>
      </c>
      <c r="K214">
        <v>1</v>
      </c>
      <c r="L214">
        <f t="shared" si="7"/>
        <v>1.8470880000000001</v>
      </c>
      <c r="O214" s="1"/>
    </row>
    <row r="215" spans="2:15" x14ac:dyDescent="0.25">
      <c r="B215" t="s">
        <v>185</v>
      </c>
      <c r="C215" t="s">
        <v>76</v>
      </c>
      <c r="D215" t="s">
        <v>572</v>
      </c>
      <c r="E215" t="s">
        <v>3031</v>
      </c>
      <c r="F215" t="str">
        <f t="shared" si="6"/>
        <v>WideFlangeSolidColumnsMetricW310x158</v>
      </c>
      <c r="G215" s="25">
        <v>72.099999999999994</v>
      </c>
      <c r="H215" s="25">
        <v>1.47</v>
      </c>
      <c r="I215" s="25">
        <v>6.01</v>
      </c>
      <c r="J215" t="s">
        <v>129</v>
      </c>
      <c r="K215">
        <v>1</v>
      </c>
      <c r="L215">
        <f t="shared" si="7"/>
        <v>1.8318479999999999</v>
      </c>
      <c r="O215" s="1"/>
    </row>
    <row r="216" spans="2:15" x14ac:dyDescent="0.25">
      <c r="B216" t="s">
        <v>185</v>
      </c>
      <c r="C216" t="s">
        <v>76</v>
      </c>
      <c r="D216" t="s">
        <v>573</v>
      </c>
      <c r="E216" t="s">
        <v>3032</v>
      </c>
      <c r="F216" t="str">
        <f t="shared" si="6"/>
        <v>WideFlangeSolidColumnsMetricW310x143</v>
      </c>
      <c r="G216" s="25">
        <v>71.900000000000006</v>
      </c>
      <c r="H216" s="25">
        <v>1.34</v>
      </c>
      <c r="I216" s="25">
        <v>5.99</v>
      </c>
      <c r="J216" t="s">
        <v>129</v>
      </c>
      <c r="K216">
        <v>1</v>
      </c>
      <c r="L216">
        <f t="shared" si="7"/>
        <v>1.8257520000000003</v>
      </c>
      <c r="O216" s="1"/>
    </row>
    <row r="217" spans="2:15" x14ac:dyDescent="0.25">
      <c r="B217" t="s">
        <v>185</v>
      </c>
      <c r="C217" t="s">
        <v>76</v>
      </c>
      <c r="D217" t="s">
        <v>575</v>
      </c>
      <c r="E217" t="s">
        <v>3033</v>
      </c>
      <c r="F217" t="str">
        <f t="shared" si="6"/>
        <v>WideFlangeSolidColumnsMetricW310x129</v>
      </c>
      <c r="G217" s="25">
        <v>71.2</v>
      </c>
      <c r="H217" s="25">
        <v>1.22</v>
      </c>
      <c r="I217" s="25">
        <v>5.93</v>
      </c>
      <c r="J217" t="s">
        <v>129</v>
      </c>
      <c r="K217">
        <v>1</v>
      </c>
      <c r="L217">
        <f t="shared" si="7"/>
        <v>1.807464</v>
      </c>
      <c r="O217" s="1"/>
    </row>
    <row r="218" spans="2:15" x14ac:dyDescent="0.25">
      <c r="B218" t="s">
        <v>185</v>
      </c>
      <c r="C218" t="s">
        <v>76</v>
      </c>
      <c r="D218" t="s">
        <v>577</v>
      </c>
      <c r="E218" t="s">
        <v>3034</v>
      </c>
      <c r="F218" t="str">
        <f t="shared" si="6"/>
        <v>WideFlangeSolidColumnsMetricW310x117</v>
      </c>
      <c r="G218" s="25">
        <v>70.900000000000006</v>
      </c>
      <c r="H218" s="25">
        <v>1.1100000000000001</v>
      </c>
      <c r="I218" s="25">
        <v>5.91</v>
      </c>
      <c r="J218" t="s">
        <v>129</v>
      </c>
      <c r="K218">
        <v>1</v>
      </c>
      <c r="L218">
        <f t="shared" si="7"/>
        <v>1.8013680000000001</v>
      </c>
      <c r="O218" s="1"/>
    </row>
    <row r="219" spans="2:15" x14ac:dyDescent="0.25">
      <c r="B219" t="s">
        <v>185</v>
      </c>
      <c r="C219" t="s">
        <v>76</v>
      </c>
      <c r="D219" t="s">
        <v>579</v>
      </c>
      <c r="E219" t="s">
        <v>3035</v>
      </c>
      <c r="F219" t="str">
        <f t="shared" si="6"/>
        <v>WideFlangeSolidColumnsMetricW310x107</v>
      </c>
      <c r="G219" s="25">
        <v>70.3</v>
      </c>
      <c r="H219" s="25">
        <v>1.02</v>
      </c>
      <c r="I219" s="25">
        <v>5.86</v>
      </c>
      <c r="J219" t="s">
        <v>129</v>
      </c>
      <c r="K219">
        <v>1</v>
      </c>
      <c r="L219">
        <f t="shared" si="7"/>
        <v>1.7861280000000002</v>
      </c>
      <c r="O219" s="1"/>
    </row>
    <row r="220" spans="2:15" x14ac:dyDescent="0.25">
      <c r="B220" t="s">
        <v>185</v>
      </c>
      <c r="C220" t="s">
        <v>76</v>
      </c>
      <c r="D220" t="s">
        <v>581</v>
      </c>
      <c r="E220" t="s">
        <v>3036</v>
      </c>
      <c r="F220" t="str">
        <f t="shared" si="6"/>
        <v>WideFlangeSolidColumnsMetricW310x97</v>
      </c>
      <c r="G220" s="25">
        <v>70.3</v>
      </c>
      <c r="H220" s="25">
        <v>0.92500000000000004</v>
      </c>
      <c r="I220" s="25">
        <v>5.86</v>
      </c>
      <c r="J220" t="s">
        <v>129</v>
      </c>
      <c r="K220">
        <v>1</v>
      </c>
      <c r="L220">
        <f t="shared" si="7"/>
        <v>1.7861280000000002</v>
      </c>
      <c r="O220" s="1"/>
    </row>
    <row r="221" spans="2:15" x14ac:dyDescent="0.25">
      <c r="B221" t="s">
        <v>185</v>
      </c>
      <c r="C221" t="s">
        <v>76</v>
      </c>
      <c r="D221" t="s">
        <v>582</v>
      </c>
      <c r="E221" t="s">
        <v>3037</v>
      </c>
      <c r="F221" t="str">
        <f t="shared" si="6"/>
        <v>WideFlangeSolidColumnsMetricW310x86</v>
      </c>
      <c r="G221" s="25">
        <v>62.7</v>
      </c>
      <c r="H221" s="25">
        <v>0.92500000000000004</v>
      </c>
      <c r="I221" s="25">
        <v>5.23</v>
      </c>
      <c r="J221" t="s">
        <v>129</v>
      </c>
      <c r="K221">
        <v>1</v>
      </c>
      <c r="L221">
        <f t="shared" si="7"/>
        <v>1.5941040000000002</v>
      </c>
      <c r="O221" s="1"/>
    </row>
    <row r="222" spans="2:15" x14ac:dyDescent="0.25">
      <c r="B222" t="s">
        <v>185</v>
      </c>
      <c r="C222" t="s">
        <v>76</v>
      </c>
      <c r="D222" t="s">
        <v>584</v>
      </c>
      <c r="E222" t="s">
        <v>3038</v>
      </c>
      <c r="F222" t="str">
        <f t="shared" si="6"/>
        <v>WideFlangeSolidColumnsMetricW310x79</v>
      </c>
      <c r="G222" s="25">
        <v>62</v>
      </c>
      <c r="H222" s="25">
        <v>0.85499999999999998</v>
      </c>
      <c r="I222" s="25">
        <v>5.17</v>
      </c>
      <c r="J222" t="s">
        <v>129</v>
      </c>
      <c r="K222">
        <v>1</v>
      </c>
      <c r="L222">
        <f t="shared" si="7"/>
        <v>1.5758160000000001</v>
      </c>
      <c r="O222" s="1"/>
    </row>
    <row r="223" spans="2:15" x14ac:dyDescent="0.25">
      <c r="B223" t="s">
        <v>185</v>
      </c>
      <c r="C223" t="s">
        <v>76</v>
      </c>
      <c r="D223" t="s">
        <v>586</v>
      </c>
      <c r="E223" t="s">
        <v>3039</v>
      </c>
      <c r="F223" t="str">
        <f t="shared" si="6"/>
        <v>WideFlangeSolidColumnsMetricW310x74</v>
      </c>
      <c r="G223" s="25">
        <v>55</v>
      </c>
      <c r="H223" s="25">
        <v>0.90900000000000003</v>
      </c>
      <c r="I223" s="25">
        <v>4.58</v>
      </c>
      <c r="J223" t="s">
        <v>129</v>
      </c>
      <c r="K223">
        <v>1</v>
      </c>
      <c r="L223">
        <f t="shared" si="7"/>
        <v>1.3959840000000001</v>
      </c>
      <c r="O223" s="1"/>
    </row>
    <row r="224" spans="2:15" x14ac:dyDescent="0.25">
      <c r="B224" t="s">
        <v>185</v>
      </c>
      <c r="C224" t="s">
        <v>76</v>
      </c>
      <c r="D224" t="s">
        <v>588</v>
      </c>
      <c r="E224" t="s">
        <v>3040</v>
      </c>
      <c r="F224" t="str">
        <f t="shared" si="6"/>
        <v>WideFlangeSolidColumnsMetricW310x67</v>
      </c>
      <c r="G224" s="25">
        <v>54.3</v>
      </c>
      <c r="H224" s="25">
        <v>0.82899999999999996</v>
      </c>
      <c r="I224" s="25">
        <v>4.53</v>
      </c>
      <c r="J224" t="s">
        <v>129</v>
      </c>
      <c r="K224">
        <v>1</v>
      </c>
      <c r="L224">
        <f t="shared" si="7"/>
        <v>1.3807440000000002</v>
      </c>
      <c r="O224" s="1"/>
    </row>
    <row r="225" spans="2:15" x14ac:dyDescent="0.25">
      <c r="B225" t="s">
        <v>185</v>
      </c>
      <c r="C225" t="s">
        <v>76</v>
      </c>
      <c r="D225" t="s">
        <v>589</v>
      </c>
      <c r="E225" t="s">
        <v>3041</v>
      </c>
      <c r="F225" t="str">
        <f t="shared" si="6"/>
        <v>WideFlangeSolidColumnsMetricW310x60</v>
      </c>
      <c r="G225" s="25">
        <v>54.5</v>
      </c>
      <c r="H225" s="25">
        <v>0.73399999999999999</v>
      </c>
      <c r="I225" s="25">
        <v>4.54</v>
      </c>
      <c r="J225" t="s">
        <v>129</v>
      </c>
      <c r="K225">
        <v>1</v>
      </c>
      <c r="L225">
        <f t="shared" si="7"/>
        <v>1.3837920000000001</v>
      </c>
      <c r="O225" s="1"/>
    </row>
    <row r="226" spans="2:15" x14ac:dyDescent="0.25">
      <c r="B226" t="s">
        <v>185</v>
      </c>
      <c r="C226" t="s">
        <v>76</v>
      </c>
      <c r="D226" t="s">
        <v>590</v>
      </c>
      <c r="E226" t="s">
        <v>3042</v>
      </c>
      <c r="F226" t="str">
        <f t="shared" si="6"/>
        <v>WideFlangeSolidColumnsMetricW310x52</v>
      </c>
      <c r="G226" s="25">
        <v>49.8</v>
      </c>
      <c r="H226" s="25">
        <v>0.70299999999999996</v>
      </c>
      <c r="I226" s="25">
        <v>4.1500000000000004</v>
      </c>
      <c r="J226" t="s">
        <v>129</v>
      </c>
      <c r="K226">
        <v>1</v>
      </c>
      <c r="L226">
        <f t="shared" si="7"/>
        <v>1.2649200000000003</v>
      </c>
      <c r="O226" s="1"/>
    </row>
    <row r="227" spans="2:15" x14ac:dyDescent="0.25">
      <c r="B227" t="s">
        <v>185</v>
      </c>
      <c r="C227" t="s">
        <v>76</v>
      </c>
      <c r="D227" t="s">
        <v>592</v>
      </c>
      <c r="E227" t="s">
        <v>3043</v>
      </c>
      <c r="F227" t="str">
        <f t="shared" si="6"/>
        <v>WideFlangeSolidColumnsMetricW310x45</v>
      </c>
      <c r="G227" s="25">
        <v>49.4</v>
      </c>
      <c r="H227" s="25">
        <v>0.60699999999999998</v>
      </c>
      <c r="I227" s="25">
        <v>4.12</v>
      </c>
      <c r="J227" t="s">
        <v>129</v>
      </c>
      <c r="K227">
        <v>1</v>
      </c>
      <c r="L227">
        <f t="shared" si="7"/>
        <v>1.255776</v>
      </c>
      <c r="O227" s="1"/>
    </row>
    <row r="228" spans="2:15" x14ac:dyDescent="0.25">
      <c r="B228" t="s">
        <v>185</v>
      </c>
      <c r="C228" t="s">
        <v>76</v>
      </c>
      <c r="D228" t="s">
        <v>593</v>
      </c>
      <c r="E228" t="s">
        <v>3044</v>
      </c>
      <c r="F228" t="str">
        <f t="shared" si="6"/>
        <v>WideFlangeSolidColumnsMetricW310x39</v>
      </c>
      <c r="G228" s="25">
        <v>49</v>
      </c>
      <c r="H228" s="25">
        <v>0.53100000000000003</v>
      </c>
      <c r="I228" s="25">
        <v>4.08</v>
      </c>
      <c r="J228" t="s">
        <v>129</v>
      </c>
      <c r="K228">
        <v>1</v>
      </c>
      <c r="L228">
        <f t="shared" si="7"/>
        <v>1.243584</v>
      </c>
      <c r="O228" s="1"/>
    </row>
    <row r="229" spans="2:15" x14ac:dyDescent="0.25">
      <c r="B229" t="s">
        <v>185</v>
      </c>
      <c r="C229" t="s">
        <v>76</v>
      </c>
      <c r="D229" t="s">
        <v>594</v>
      </c>
      <c r="E229" t="s">
        <v>3045</v>
      </c>
      <c r="F229" t="str">
        <f t="shared" si="6"/>
        <v>WideFlangeSolidColumnsMetricW310x33</v>
      </c>
      <c r="G229" s="25">
        <v>39.299999999999997</v>
      </c>
      <c r="H229" s="25">
        <v>0.56000000000000005</v>
      </c>
      <c r="I229" s="25">
        <v>3.28</v>
      </c>
      <c r="J229" t="s">
        <v>129</v>
      </c>
      <c r="K229">
        <v>1</v>
      </c>
      <c r="L229">
        <f t="shared" si="7"/>
        <v>0.99974399999999997</v>
      </c>
      <c r="O229" s="1"/>
    </row>
    <row r="230" spans="2:15" x14ac:dyDescent="0.25">
      <c r="B230" t="s">
        <v>185</v>
      </c>
      <c r="C230" t="s">
        <v>76</v>
      </c>
      <c r="D230" t="s">
        <v>596</v>
      </c>
      <c r="E230" t="s">
        <v>3046</v>
      </c>
      <c r="F230" t="str">
        <f t="shared" si="6"/>
        <v>WideFlangeSolidColumnsMetricW310x28</v>
      </c>
      <c r="G230" s="25">
        <v>39.200000000000003</v>
      </c>
      <c r="H230" s="25">
        <v>0.48499999999999999</v>
      </c>
      <c r="I230" s="25">
        <v>3.27</v>
      </c>
      <c r="J230" t="s">
        <v>129</v>
      </c>
      <c r="K230">
        <v>1</v>
      </c>
      <c r="L230">
        <f t="shared" si="7"/>
        <v>0.99669600000000003</v>
      </c>
      <c r="O230" s="1"/>
    </row>
    <row r="231" spans="2:15" x14ac:dyDescent="0.25">
      <c r="B231" t="s">
        <v>185</v>
      </c>
      <c r="C231" t="s">
        <v>76</v>
      </c>
      <c r="D231" t="s">
        <v>598</v>
      </c>
      <c r="E231" t="s">
        <v>3047</v>
      </c>
      <c r="F231" t="str">
        <f t="shared" si="6"/>
        <v>WideFlangeSolidColumnsMetricW310x24</v>
      </c>
      <c r="G231" s="25">
        <v>39</v>
      </c>
      <c r="H231" s="25">
        <v>0.41</v>
      </c>
      <c r="I231" s="25">
        <v>3.25</v>
      </c>
      <c r="J231" t="s">
        <v>129</v>
      </c>
      <c r="K231">
        <v>1</v>
      </c>
      <c r="L231">
        <f t="shared" si="7"/>
        <v>0.99060000000000004</v>
      </c>
      <c r="O231" s="1"/>
    </row>
    <row r="232" spans="2:15" x14ac:dyDescent="0.25">
      <c r="B232" t="s">
        <v>185</v>
      </c>
      <c r="C232" t="s">
        <v>76</v>
      </c>
      <c r="D232" t="s">
        <v>600</v>
      </c>
      <c r="E232" t="s">
        <v>3048</v>
      </c>
      <c r="F232" t="str">
        <f t="shared" si="6"/>
        <v>WideFlangeSolidColumnsMetricW310x25</v>
      </c>
      <c r="G232" s="25">
        <v>38.6</v>
      </c>
      <c r="H232" s="25">
        <v>0.36299999999999999</v>
      </c>
      <c r="I232" s="25">
        <v>3.22</v>
      </c>
      <c r="J232" t="s">
        <v>129</v>
      </c>
      <c r="K232">
        <v>1</v>
      </c>
      <c r="L232">
        <f t="shared" si="7"/>
        <v>0.98145600000000011</v>
      </c>
      <c r="O232" s="1"/>
    </row>
    <row r="233" spans="2:15" x14ac:dyDescent="0.25">
      <c r="B233" t="s">
        <v>185</v>
      </c>
      <c r="C233" t="s">
        <v>76</v>
      </c>
      <c r="D233" t="s">
        <v>602</v>
      </c>
      <c r="E233" t="s">
        <v>3049</v>
      </c>
      <c r="F233" t="str">
        <f t="shared" si="6"/>
        <v>WideFlangeSolidColumnsMetricW250x167</v>
      </c>
      <c r="G233" s="25">
        <v>61.9</v>
      </c>
      <c r="H233" s="25">
        <v>1.81</v>
      </c>
      <c r="I233" s="25">
        <v>5.16</v>
      </c>
      <c r="J233" t="s">
        <v>129</v>
      </c>
      <c r="K233">
        <v>1</v>
      </c>
      <c r="L233">
        <f t="shared" si="7"/>
        <v>1.5727680000000002</v>
      </c>
      <c r="O233" s="1"/>
    </row>
    <row r="234" spans="2:15" x14ac:dyDescent="0.25">
      <c r="B234" t="s">
        <v>185</v>
      </c>
      <c r="C234" t="s">
        <v>76</v>
      </c>
      <c r="D234" t="s">
        <v>604</v>
      </c>
      <c r="E234" t="s">
        <v>3050</v>
      </c>
      <c r="F234" t="str">
        <f t="shared" si="6"/>
        <v>WideFlangeSolidColumnsMetricW250x149</v>
      </c>
      <c r="G234" s="25">
        <v>61</v>
      </c>
      <c r="H234" s="25">
        <v>1.64</v>
      </c>
      <c r="I234" s="25">
        <v>5.08</v>
      </c>
      <c r="J234" t="s">
        <v>129</v>
      </c>
      <c r="K234">
        <v>1</v>
      </c>
      <c r="L234">
        <f t="shared" si="7"/>
        <v>1.5483840000000002</v>
      </c>
      <c r="O234" s="1"/>
    </row>
    <row r="235" spans="2:15" x14ac:dyDescent="0.25">
      <c r="B235" t="s">
        <v>185</v>
      </c>
      <c r="C235" t="s">
        <v>76</v>
      </c>
      <c r="D235" t="s">
        <v>606</v>
      </c>
      <c r="E235" t="s">
        <v>3051</v>
      </c>
      <c r="F235" t="str">
        <f t="shared" si="6"/>
        <v>WideFlangeSolidColumnsMetricW250x131</v>
      </c>
      <c r="G235" s="25">
        <v>60.8</v>
      </c>
      <c r="H235" s="25">
        <v>1.45</v>
      </c>
      <c r="I235" s="25">
        <v>5.07</v>
      </c>
      <c r="J235" t="s">
        <v>129</v>
      </c>
      <c r="K235">
        <v>1</v>
      </c>
      <c r="L235">
        <f t="shared" si="7"/>
        <v>1.5453360000000003</v>
      </c>
      <c r="O235" s="1"/>
    </row>
    <row r="236" spans="2:15" x14ac:dyDescent="0.25">
      <c r="B236" t="s">
        <v>185</v>
      </c>
      <c r="C236" t="s">
        <v>76</v>
      </c>
      <c r="D236" t="s">
        <v>608</v>
      </c>
      <c r="E236" t="s">
        <v>3052</v>
      </c>
      <c r="F236" t="str">
        <f t="shared" si="6"/>
        <v>WideFlangeSolidColumnsMetricW250x115</v>
      </c>
      <c r="G236" s="25">
        <v>60.1</v>
      </c>
      <c r="H236" s="25">
        <v>1.28</v>
      </c>
      <c r="I236" s="25">
        <v>5.01</v>
      </c>
      <c r="J236" t="s">
        <v>129</v>
      </c>
      <c r="K236">
        <v>1</v>
      </c>
      <c r="L236">
        <f t="shared" si="7"/>
        <v>1.527048</v>
      </c>
      <c r="O236" s="1"/>
    </row>
    <row r="237" spans="2:15" x14ac:dyDescent="0.25">
      <c r="B237" t="s">
        <v>185</v>
      </c>
      <c r="C237" t="s">
        <v>76</v>
      </c>
      <c r="D237" t="s">
        <v>609</v>
      </c>
      <c r="E237" t="s">
        <v>3053</v>
      </c>
      <c r="F237" t="str">
        <f t="shared" si="6"/>
        <v>WideFlangeSolidColumnsMetricW250x101</v>
      </c>
      <c r="G237" s="25">
        <v>59.2</v>
      </c>
      <c r="H237" s="25">
        <v>1.1499999999999999</v>
      </c>
      <c r="I237" s="25">
        <v>4.93</v>
      </c>
      <c r="J237" t="s">
        <v>129</v>
      </c>
      <c r="K237">
        <v>1</v>
      </c>
      <c r="L237">
        <f t="shared" si="7"/>
        <v>1.502664</v>
      </c>
      <c r="O237" s="1"/>
    </row>
    <row r="238" spans="2:15" x14ac:dyDescent="0.25">
      <c r="B238" t="s">
        <v>185</v>
      </c>
      <c r="C238" t="s">
        <v>76</v>
      </c>
      <c r="D238" t="s">
        <v>610</v>
      </c>
      <c r="E238" t="s">
        <v>3054</v>
      </c>
      <c r="F238" t="str">
        <f t="shared" si="6"/>
        <v>WideFlangeSolidColumnsMetricW250x89</v>
      </c>
      <c r="G238" s="25">
        <v>59.2</v>
      </c>
      <c r="H238" s="25">
        <v>1.01</v>
      </c>
      <c r="I238" s="25">
        <v>4.93</v>
      </c>
      <c r="J238" t="s">
        <v>129</v>
      </c>
      <c r="K238">
        <v>1</v>
      </c>
      <c r="L238">
        <f t="shared" si="7"/>
        <v>1.502664</v>
      </c>
      <c r="O238" s="1"/>
    </row>
    <row r="239" spans="2:15" x14ac:dyDescent="0.25">
      <c r="B239" t="s">
        <v>185</v>
      </c>
      <c r="C239" t="s">
        <v>76</v>
      </c>
      <c r="D239" t="s">
        <v>611</v>
      </c>
      <c r="E239" t="s">
        <v>3055</v>
      </c>
      <c r="F239" t="str">
        <f t="shared" si="6"/>
        <v>WideFlangeSolidColumnsMetricW250x80</v>
      </c>
      <c r="G239" s="25">
        <v>58.6</v>
      </c>
      <c r="H239" s="25">
        <v>0.92200000000000004</v>
      </c>
      <c r="I239" s="25">
        <v>4.88</v>
      </c>
      <c r="J239" t="s">
        <v>129</v>
      </c>
      <c r="K239">
        <v>1</v>
      </c>
      <c r="L239">
        <f t="shared" si="7"/>
        <v>1.4874240000000001</v>
      </c>
      <c r="O239" s="1"/>
    </row>
    <row r="240" spans="2:15" x14ac:dyDescent="0.25">
      <c r="B240" t="s">
        <v>185</v>
      </c>
      <c r="C240" t="s">
        <v>76</v>
      </c>
      <c r="D240" t="s">
        <v>613</v>
      </c>
      <c r="E240" t="s">
        <v>3056</v>
      </c>
      <c r="F240" t="str">
        <f t="shared" si="6"/>
        <v>WideFlangeSolidColumnsMetricW250x73</v>
      </c>
      <c r="G240" s="25">
        <v>58.3</v>
      </c>
      <c r="H240" s="25">
        <v>0.84</v>
      </c>
      <c r="I240" s="25">
        <v>4.8600000000000003</v>
      </c>
      <c r="J240" t="s">
        <v>129</v>
      </c>
      <c r="K240">
        <v>1</v>
      </c>
      <c r="L240">
        <f t="shared" si="7"/>
        <v>1.4813280000000002</v>
      </c>
      <c r="O240" s="1"/>
    </row>
    <row r="241" spans="2:15" x14ac:dyDescent="0.25">
      <c r="B241" t="s">
        <v>185</v>
      </c>
      <c r="C241" t="s">
        <v>76</v>
      </c>
      <c r="D241" t="s">
        <v>615</v>
      </c>
      <c r="E241" t="s">
        <v>3057</v>
      </c>
      <c r="F241" t="str">
        <f t="shared" si="6"/>
        <v>WideFlangeSolidColumnsMetricW250x67</v>
      </c>
      <c r="G241" s="25">
        <v>50.7</v>
      </c>
      <c r="H241" s="25">
        <v>0.88800000000000001</v>
      </c>
      <c r="I241" s="25">
        <v>4.2300000000000004</v>
      </c>
      <c r="J241" t="s">
        <v>129</v>
      </c>
      <c r="K241">
        <v>1</v>
      </c>
      <c r="L241">
        <f t="shared" si="7"/>
        <v>1.2893040000000002</v>
      </c>
      <c r="O241" s="1"/>
    </row>
    <row r="242" spans="2:15" x14ac:dyDescent="0.25">
      <c r="B242" t="s">
        <v>185</v>
      </c>
      <c r="C242" t="s">
        <v>76</v>
      </c>
      <c r="D242" t="s">
        <v>617</v>
      </c>
      <c r="E242" t="s">
        <v>3058</v>
      </c>
      <c r="F242" t="str">
        <f t="shared" si="6"/>
        <v>WideFlangeSolidColumnsMetricW250x58</v>
      </c>
      <c r="G242" s="25">
        <v>50</v>
      </c>
      <c r="H242" s="25">
        <v>0.78</v>
      </c>
      <c r="I242" s="25">
        <v>4.17</v>
      </c>
      <c r="J242" t="s">
        <v>129</v>
      </c>
      <c r="K242">
        <v>1</v>
      </c>
      <c r="L242">
        <f t="shared" si="7"/>
        <v>1.2710160000000001</v>
      </c>
      <c r="O242" s="1"/>
    </row>
    <row r="243" spans="2:15" x14ac:dyDescent="0.25">
      <c r="B243" t="s">
        <v>185</v>
      </c>
      <c r="C243" t="s">
        <v>76</v>
      </c>
      <c r="D243" t="s">
        <v>619</v>
      </c>
      <c r="E243" t="s">
        <v>3059</v>
      </c>
      <c r="F243" t="str">
        <f t="shared" si="6"/>
        <v>WideFlangeSolidColumnsMetricW250x49</v>
      </c>
      <c r="G243" s="25">
        <v>49.9</v>
      </c>
      <c r="H243" s="25">
        <v>0.66100000000000003</v>
      </c>
      <c r="I243" s="25">
        <v>4.16</v>
      </c>
      <c r="J243" t="s">
        <v>129</v>
      </c>
      <c r="K243">
        <v>1</v>
      </c>
      <c r="L243">
        <f t="shared" si="7"/>
        <v>1.2679680000000002</v>
      </c>
      <c r="O243" s="1"/>
    </row>
    <row r="244" spans="2:15" x14ac:dyDescent="0.25">
      <c r="B244" t="s">
        <v>185</v>
      </c>
      <c r="C244" t="s">
        <v>76</v>
      </c>
      <c r="D244" t="s">
        <v>621</v>
      </c>
      <c r="E244" t="s">
        <v>3060</v>
      </c>
      <c r="F244" t="str">
        <f t="shared" si="6"/>
        <v>WideFlangeSolidColumnsMetricW250x45</v>
      </c>
      <c r="G244" s="25">
        <v>42.9</v>
      </c>
      <c r="H244" s="25">
        <v>0.69899999999999995</v>
      </c>
      <c r="I244" s="25">
        <v>3.58</v>
      </c>
      <c r="J244" t="s">
        <v>129</v>
      </c>
      <c r="K244">
        <v>1</v>
      </c>
      <c r="L244">
        <f t="shared" si="7"/>
        <v>1.0911840000000002</v>
      </c>
      <c r="O244" s="1"/>
    </row>
    <row r="245" spans="2:15" x14ac:dyDescent="0.25">
      <c r="B245" t="s">
        <v>185</v>
      </c>
      <c r="C245" t="s">
        <v>76</v>
      </c>
      <c r="D245" t="s">
        <v>623</v>
      </c>
      <c r="E245" t="s">
        <v>3061</v>
      </c>
      <c r="F245" t="str">
        <f t="shared" si="6"/>
        <v>WideFlangeSolidColumnsMetricW250x39</v>
      </c>
      <c r="G245" s="25">
        <v>42.5</v>
      </c>
      <c r="H245" s="25">
        <v>0.61199999999999999</v>
      </c>
      <c r="I245" s="25">
        <v>3.54</v>
      </c>
      <c r="J245" t="s">
        <v>129</v>
      </c>
      <c r="K245">
        <v>1</v>
      </c>
      <c r="L245">
        <f t="shared" si="7"/>
        <v>1.0789920000000002</v>
      </c>
      <c r="O245" s="1"/>
    </row>
    <row r="246" spans="2:15" x14ac:dyDescent="0.25">
      <c r="B246" t="s">
        <v>185</v>
      </c>
      <c r="C246" t="s">
        <v>76</v>
      </c>
      <c r="D246" t="s">
        <v>624</v>
      </c>
      <c r="E246" t="s">
        <v>3062</v>
      </c>
      <c r="F246" t="str">
        <f t="shared" si="6"/>
        <v>WideFlangeSolidColumnsMetricW250x33</v>
      </c>
      <c r="G246" s="25">
        <v>42.1</v>
      </c>
      <c r="H246" s="25">
        <v>0.52300000000000002</v>
      </c>
      <c r="I246" s="25">
        <v>3.51</v>
      </c>
      <c r="J246" t="s">
        <v>129</v>
      </c>
      <c r="K246">
        <v>1</v>
      </c>
      <c r="L246">
        <f t="shared" si="7"/>
        <v>1.0698479999999999</v>
      </c>
      <c r="O246" s="1"/>
    </row>
    <row r="247" spans="2:15" x14ac:dyDescent="0.25">
      <c r="B247" t="s">
        <v>185</v>
      </c>
      <c r="C247" t="s">
        <v>76</v>
      </c>
      <c r="D247" t="s">
        <v>625</v>
      </c>
      <c r="E247" t="s">
        <v>3063</v>
      </c>
      <c r="F247" t="str">
        <f t="shared" si="6"/>
        <v>WideFlangeSolidColumnsMetricW250x28</v>
      </c>
      <c r="G247" s="25">
        <v>35.299999999999997</v>
      </c>
      <c r="H247" s="25">
        <v>0.53800000000000003</v>
      </c>
      <c r="I247" s="25">
        <v>2.94</v>
      </c>
      <c r="J247" t="s">
        <v>129</v>
      </c>
      <c r="K247">
        <v>1</v>
      </c>
      <c r="L247">
        <f t="shared" si="7"/>
        <v>0.89611200000000002</v>
      </c>
      <c r="O247" s="1"/>
    </row>
    <row r="248" spans="2:15" x14ac:dyDescent="0.25">
      <c r="B248" t="s">
        <v>185</v>
      </c>
      <c r="C248" t="s">
        <v>76</v>
      </c>
      <c r="D248" t="s">
        <v>627</v>
      </c>
      <c r="E248" t="s">
        <v>3064</v>
      </c>
      <c r="F248" t="str">
        <f t="shared" si="6"/>
        <v>WideFlangeSolidColumnsMetricW250x25</v>
      </c>
      <c r="G248" s="25">
        <v>35.299999999999997</v>
      </c>
      <c r="H248" s="25">
        <v>0.48199999999999998</v>
      </c>
      <c r="I248" s="25">
        <v>2.94</v>
      </c>
      <c r="J248" t="s">
        <v>129</v>
      </c>
      <c r="K248">
        <v>1</v>
      </c>
      <c r="L248">
        <f t="shared" si="7"/>
        <v>0.89611200000000002</v>
      </c>
      <c r="O248" s="1"/>
    </row>
    <row r="249" spans="2:15" x14ac:dyDescent="0.25">
      <c r="B249" t="s">
        <v>185</v>
      </c>
      <c r="C249" t="s">
        <v>76</v>
      </c>
      <c r="D249" t="s">
        <v>629</v>
      </c>
      <c r="E249" t="s">
        <v>3065</v>
      </c>
      <c r="F249" t="str">
        <f t="shared" si="6"/>
        <v>WideFlangeSolidColumnsMetricW250x22</v>
      </c>
      <c r="G249" s="25">
        <v>35</v>
      </c>
      <c r="H249" s="25">
        <v>0.42899999999999999</v>
      </c>
      <c r="I249" s="25">
        <v>2.92</v>
      </c>
      <c r="J249" t="s">
        <v>129</v>
      </c>
      <c r="K249">
        <v>1</v>
      </c>
      <c r="L249">
        <f t="shared" si="7"/>
        <v>0.89001600000000003</v>
      </c>
      <c r="O249" s="1"/>
    </row>
    <row r="250" spans="2:15" x14ac:dyDescent="0.25">
      <c r="B250" t="s">
        <v>185</v>
      </c>
      <c r="C250" t="s">
        <v>76</v>
      </c>
      <c r="D250" t="s">
        <v>631</v>
      </c>
      <c r="E250" t="s">
        <v>3066</v>
      </c>
      <c r="F250" t="str">
        <f t="shared" si="6"/>
        <v>WideFlangeSolidColumnsMetricW250x18</v>
      </c>
      <c r="G250" s="25">
        <v>34.6</v>
      </c>
      <c r="H250" s="25">
        <v>0.34699999999999998</v>
      </c>
      <c r="I250" s="25">
        <v>2.88</v>
      </c>
      <c r="J250" t="s">
        <v>129</v>
      </c>
      <c r="K250">
        <v>1</v>
      </c>
      <c r="L250">
        <f t="shared" si="7"/>
        <v>0.87782400000000005</v>
      </c>
      <c r="O250" s="1"/>
    </row>
    <row r="251" spans="2:15" x14ac:dyDescent="0.25">
      <c r="B251" t="s">
        <v>185</v>
      </c>
      <c r="C251" t="s">
        <v>76</v>
      </c>
      <c r="D251" t="s">
        <v>633</v>
      </c>
      <c r="E251" t="s">
        <v>3067</v>
      </c>
      <c r="F251" t="str">
        <f t="shared" si="6"/>
        <v>WideFlangeSolidColumnsMetricW200x100</v>
      </c>
      <c r="G251" s="25">
        <v>48.9</v>
      </c>
      <c r="H251" s="25">
        <v>1.37</v>
      </c>
      <c r="I251" s="25">
        <v>4.08</v>
      </c>
      <c r="J251" t="s">
        <v>129</v>
      </c>
      <c r="K251">
        <v>1</v>
      </c>
      <c r="L251">
        <f t="shared" si="7"/>
        <v>1.243584</v>
      </c>
      <c r="O251" s="1"/>
    </row>
    <row r="252" spans="2:15" x14ac:dyDescent="0.25">
      <c r="B252" t="s">
        <v>185</v>
      </c>
      <c r="C252" t="s">
        <v>76</v>
      </c>
      <c r="D252" t="s">
        <v>635</v>
      </c>
      <c r="E252" t="s">
        <v>3068</v>
      </c>
      <c r="F252" t="str">
        <f t="shared" si="6"/>
        <v>WideFlangeSolidColumnsMetricW200x86</v>
      </c>
      <c r="G252" s="25">
        <v>48.5</v>
      </c>
      <c r="H252" s="25">
        <v>1.2</v>
      </c>
      <c r="I252" s="25">
        <v>4.04</v>
      </c>
      <c r="J252" t="s">
        <v>129</v>
      </c>
      <c r="K252">
        <v>1</v>
      </c>
      <c r="L252">
        <f t="shared" si="7"/>
        <v>1.231392</v>
      </c>
      <c r="O252" s="1"/>
    </row>
    <row r="253" spans="2:15" x14ac:dyDescent="0.25">
      <c r="B253" t="s">
        <v>185</v>
      </c>
      <c r="C253" t="s">
        <v>76</v>
      </c>
      <c r="D253" t="s">
        <v>637</v>
      </c>
      <c r="E253" t="s">
        <v>3069</v>
      </c>
      <c r="F253" t="str">
        <f t="shared" si="6"/>
        <v>WideFlangeSolidColumnsMetricW200x71</v>
      </c>
      <c r="G253" s="25">
        <v>47.8</v>
      </c>
      <c r="H253" s="25">
        <v>1</v>
      </c>
      <c r="I253" s="25">
        <v>3.98</v>
      </c>
      <c r="J253" t="s">
        <v>129</v>
      </c>
      <c r="K253">
        <v>1</v>
      </c>
      <c r="L253">
        <f t="shared" si="7"/>
        <v>1.213104</v>
      </c>
      <c r="O253" s="1"/>
    </row>
    <row r="254" spans="2:15" x14ac:dyDescent="0.25">
      <c r="B254" t="s">
        <v>185</v>
      </c>
      <c r="C254" t="s">
        <v>76</v>
      </c>
      <c r="D254" t="s">
        <v>638</v>
      </c>
      <c r="E254" t="s">
        <v>3070</v>
      </c>
      <c r="F254" t="str">
        <f t="shared" si="6"/>
        <v>WideFlangeSolidColumnsMetricW200x59</v>
      </c>
      <c r="G254" s="25">
        <v>47.1</v>
      </c>
      <c r="H254" s="25">
        <v>0.84899999999999998</v>
      </c>
      <c r="I254" s="25">
        <v>3.93</v>
      </c>
      <c r="J254" t="s">
        <v>129</v>
      </c>
      <c r="K254">
        <v>1</v>
      </c>
      <c r="L254">
        <f t="shared" si="7"/>
        <v>1.197864</v>
      </c>
      <c r="O254" s="1"/>
    </row>
    <row r="255" spans="2:15" x14ac:dyDescent="0.25">
      <c r="B255" t="s">
        <v>185</v>
      </c>
      <c r="C255" t="s">
        <v>76</v>
      </c>
      <c r="D255" t="s">
        <v>639</v>
      </c>
      <c r="E255" t="s">
        <v>3071</v>
      </c>
      <c r="F255" t="str">
        <f t="shared" si="6"/>
        <v>WideFlangeSolidColumnsMetricW200x52</v>
      </c>
      <c r="G255" s="25">
        <v>46.7</v>
      </c>
      <c r="H255" s="25">
        <v>0.749</v>
      </c>
      <c r="I255" s="25">
        <v>3.89</v>
      </c>
      <c r="J255" t="s">
        <v>129</v>
      </c>
      <c r="K255">
        <v>1</v>
      </c>
      <c r="L255">
        <f t="shared" si="7"/>
        <v>1.1856720000000001</v>
      </c>
      <c r="O255" s="1"/>
    </row>
    <row r="256" spans="2:15" x14ac:dyDescent="0.25">
      <c r="B256" t="s">
        <v>185</v>
      </c>
      <c r="C256" t="s">
        <v>76</v>
      </c>
      <c r="D256" t="s">
        <v>640</v>
      </c>
      <c r="E256" t="s">
        <v>3072</v>
      </c>
      <c r="F256" t="str">
        <f t="shared" si="6"/>
        <v>WideFlangeSolidColumnsMetricW200x46</v>
      </c>
      <c r="G256" s="25">
        <v>46.6</v>
      </c>
      <c r="H256" s="25">
        <v>0.66500000000000004</v>
      </c>
      <c r="I256" s="25">
        <v>3.88</v>
      </c>
      <c r="J256" t="s">
        <v>129</v>
      </c>
      <c r="K256">
        <v>1</v>
      </c>
      <c r="L256">
        <f t="shared" si="7"/>
        <v>1.1826240000000001</v>
      </c>
      <c r="O256" s="1"/>
    </row>
    <row r="257" spans="2:15" x14ac:dyDescent="0.25">
      <c r="B257" t="s">
        <v>185</v>
      </c>
      <c r="C257" t="s">
        <v>76</v>
      </c>
      <c r="D257" t="s">
        <v>642</v>
      </c>
      <c r="E257" t="s">
        <v>3073</v>
      </c>
      <c r="F257" t="str">
        <f t="shared" si="6"/>
        <v>WideFlangeSolidColumnsMetricW200x42</v>
      </c>
      <c r="G257" s="25">
        <v>40.700000000000003</v>
      </c>
      <c r="H257" s="25">
        <v>0.68799999999999994</v>
      </c>
      <c r="I257" s="25">
        <v>3.39</v>
      </c>
      <c r="J257" t="s">
        <v>129</v>
      </c>
      <c r="K257">
        <v>1</v>
      </c>
      <c r="L257">
        <f t="shared" si="7"/>
        <v>1.0332720000000002</v>
      </c>
      <c r="O257" s="1"/>
    </row>
    <row r="258" spans="2:15" x14ac:dyDescent="0.25">
      <c r="B258" t="s">
        <v>185</v>
      </c>
      <c r="C258" t="s">
        <v>76</v>
      </c>
      <c r="D258" t="s">
        <v>644</v>
      </c>
      <c r="E258" t="s">
        <v>3074</v>
      </c>
      <c r="F258" t="str">
        <f t="shared" si="6"/>
        <v>WideFlangeSolidColumnsMetricW200x36</v>
      </c>
      <c r="G258" s="25">
        <v>40.6</v>
      </c>
      <c r="H258" s="25">
        <v>0.59099999999999997</v>
      </c>
      <c r="I258" s="25">
        <v>3.38</v>
      </c>
      <c r="J258" t="s">
        <v>129</v>
      </c>
      <c r="K258">
        <v>1</v>
      </c>
      <c r="L258">
        <f t="shared" si="7"/>
        <v>1.030224</v>
      </c>
      <c r="O258" s="1"/>
    </row>
    <row r="259" spans="2:15" x14ac:dyDescent="0.25">
      <c r="B259" t="s">
        <v>185</v>
      </c>
      <c r="C259" t="s">
        <v>76</v>
      </c>
      <c r="D259" t="s">
        <v>646</v>
      </c>
      <c r="E259" t="s">
        <v>3075</v>
      </c>
      <c r="F259" t="str">
        <f t="shared" si="6"/>
        <v>WideFlangeSolidColumnsMetricW200x31</v>
      </c>
      <c r="G259" s="25">
        <v>36.4</v>
      </c>
      <c r="H259" s="25">
        <v>0.57699999999999996</v>
      </c>
      <c r="I259" s="25">
        <v>3.03</v>
      </c>
      <c r="J259" t="s">
        <v>129</v>
      </c>
      <c r="K259">
        <v>1</v>
      </c>
      <c r="L259">
        <f t="shared" si="7"/>
        <v>0.92354400000000003</v>
      </c>
      <c r="O259" s="1"/>
    </row>
    <row r="260" spans="2:15" x14ac:dyDescent="0.25">
      <c r="B260" t="s">
        <v>185</v>
      </c>
      <c r="C260" t="s">
        <v>76</v>
      </c>
      <c r="D260" t="s">
        <v>648</v>
      </c>
      <c r="E260" t="s">
        <v>3076</v>
      </c>
      <c r="F260" t="str">
        <f t="shared" si="6"/>
        <v>WideFlangeSolidColumnsMetricW200x27</v>
      </c>
      <c r="G260" s="25">
        <v>36.1</v>
      </c>
      <c r="H260" s="25">
        <v>0.499</v>
      </c>
      <c r="I260" s="25">
        <v>3.01</v>
      </c>
      <c r="J260" t="s">
        <v>129</v>
      </c>
      <c r="K260">
        <v>1</v>
      </c>
      <c r="L260">
        <f t="shared" si="7"/>
        <v>0.91744799999999993</v>
      </c>
      <c r="O260" s="1"/>
    </row>
    <row r="261" spans="2:15" x14ac:dyDescent="0.25">
      <c r="B261" t="s">
        <v>185</v>
      </c>
      <c r="C261" t="s">
        <v>76</v>
      </c>
      <c r="D261" t="s">
        <v>650</v>
      </c>
      <c r="E261" t="s">
        <v>3077</v>
      </c>
      <c r="F261" t="str">
        <f t="shared" si="6"/>
        <v>WideFlangeSolidColumnsMetricW200x22</v>
      </c>
      <c r="G261" s="25">
        <v>31.2</v>
      </c>
      <c r="H261" s="25">
        <v>0.48099999999999998</v>
      </c>
      <c r="I261" s="25">
        <v>2.6</v>
      </c>
      <c r="J261" t="s">
        <v>129</v>
      </c>
      <c r="K261">
        <v>1</v>
      </c>
      <c r="L261">
        <f t="shared" si="7"/>
        <v>0.79248000000000007</v>
      </c>
      <c r="O261" s="1"/>
    </row>
    <row r="262" spans="2:15" x14ac:dyDescent="0.25">
      <c r="B262" t="s">
        <v>185</v>
      </c>
      <c r="C262" t="s">
        <v>76</v>
      </c>
      <c r="D262" t="s">
        <v>652</v>
      </c>
      <c r="E262" t="s">
        <v>3078</v>
      </c>
      <c r="F262" t="str">
        <f t="shared" si="6"/>
        <v>WideFlangeSolidColumnsMetricW200x19</v>
      </c>
      <c r="G262" s="25">
        <v>30.9</v>
      </c>
      <c r="H262" s="25">
        <v>0.42099999999999999</v>
      </c>
      <c r="I262" s="25">
        <v>2.58</v>
      </c>
      <c r="J262" t="s">
        <v>129</v>
      </c>
      <c r="K262">
        <v>1</v>
      </c>
      <c r="L262">
        <f t="shared" si="7"/>
        <v>0.78638400000000008</v>
      </c>
      <c r="O262" s="1"/>
    </row>
    <row r="263" spans="2:15" x14ac:dyDescent="0.25">
      <c r="B263" t="s">
        <v>185</v>
      </c>
      <c r="C263" t="s">
        <v>76</v>
      </c>
      <c r="D263" t="s">
        <v>654</v>
      </c>
      <c r="E263" t="s">
        <v>3079</v>
      </c>
      <c r="F263" t="str">
        <f t="shared" ref="F263:F273" si="8">SUBSTITUTE(B263&amp;C263&amp;E263," ","")</f>
        <v>WideFlangeSolidColumnsMetricW200x15</v>
      </c>
      <c r="G263" s="25">
        <v>30.6</v>
      </c>
      <c r="H263" s="25">
        <v>0.32700000000000001</v>
      </c>
      <c r="I263" s="25">
        <v>2.5499999999999998</v>
      </c>
      <c r="J263" t="s">
        <v>129</v>
      </c>
      <c r="K263">
        <v>1</v>
      </c>
      <c r="L263">
        <f t="shared" si="7"/>
        <v>0.77723999999999993</v>
      </c>
      <c r="O263" s="1"/>
    </row>
    <row r="264" spans="2:15" x14ac:dyDescent="0.25">
      <c r="B264" t="s">
        <v>185</v>
      </c>
      <c r="C264" t="s">
        <v>76</v>
      </c>
      <c r="D264" t="s">
        <v>656</v>
      </c>
      <c r="E264" t="s">
        <v>3080</v>
      </c>
      <c r="F264" t="str">
        <f t="shared" si="8"/>
        <v>WideFlangeSolidColumnsMetricW150x37</v>
      </c>
      <c r="G264" s="25">
        <v>35.9</v>
      </c>
      <c r="H264" s="25">
        <v>0.69599999999999995</v>
      </c>
      <c r="I264" s="25">
        <v>2.99</v>
      </c>
      <c r="J264" t="s">
        <v>129</v>
      </c>
      <c r="K264">
        <v>1</v>
      </c>
      <c r="L264">
        <f t="shared" ref="L264:L273" si="9">0.3048*I264</f>
        <v>0.91135200000000016</v>
      </c>
      <c r="O264" s="1"/>
    </row>
    <row r="265" spans="2:15" x14ac:dyDescent="0.25">
      <c r="B265" t="s">
        <v>185</v>
      </c>
      <c r="C265" t="s">
        <v>76</v>
      </c>
      <c r="D265" t="s">
        <v>658</v>
      </c>
      <c r="E265" t="s">
        <v>3081</v>
      </c>
      <c r="F265" t="str">
        <f t="shared" si="8"/>
        <v>WideFlangeSolidColumnsMetricW150x30</v>
      </c>
      <c r="G265" s="25">
        <v>35.5</v>
      </c>
      <c r="H265" s="25">
        <v>0.56299999999999994</v>
      </c>
      <c r="I265" s="25">
        <v>2.96</v>
      </c>
      <c r="J265" t="s">
        <v>129</v>
      </c>
      <c r="K265">
        <v>1</v>
      </c>
      <c r="L265">
        <f t="shared" si="9"/>
        <v>0.90220800000000001</v>
      </c>
      <c r="O265" s="1"/>
    </row>
    <row r="266" spans="2:15" x14ac:dyDescent="0.25">
      <c r="B266" t="s">
        <v>185</v>
      </c>
      <c r="C266" t="s">
        <v>76</v>
      </c>
      <c r="D266" t="s">
        <v>660</v>
      </c>
      <c r="E266" t="s">
        <v>3082</v>
      </c>
      <c r="F266" t="str">
        <f t="shared" si="8"/>
        <v>WideFlangeSolidColumnsMetricW150x22</v>
      </c>
      <c r="G266" s="25">
        <v>34.799999999999997</v>
      </c>
      <c r="H266" s="25">
        <v>0.43099999999999999</v>
      </c>
      <c r="I266" s="25">
        <v>2.9</v>
      </c>
      <c r="J266" t="s">
        <v>129</v>
      </c>
      <c r="K266">
        <v>1</v>
      </c>
      <c r="L266">
        <f t="shared" si="9"/>
        <v>0.88392000000000004</v>
      </c>
      <c r="O266" s="1"/>
    </row>
    <row r="267" spans="2:15" x14ac:dyDescent="0.25">
      <c r="B267" t="s">
        <v>185</v>
      </c>
      <c r="C267" t="s">
        <v>76</v>
      </c>
      <c r="D267" t="s">
        <v>661</v>
      </c>
      <c r="E267" t="s">
        <v>3083</v>
      </c>
      <c r="F267" t="str">
        <f t="shared" si="8"/>
        <v>WideFlangeSolidColumnsMetricW150x24</v>
      </c>
      <c r="G267" s="25">
        <v>27.4</v>
      </c>
      <c r="H267" s="25">
        <v>0.58399999999999996</v>
      </c>
      <c r="I267" s="25">
        <v>2.2799999999999998</v>
      </c>
      <c r="J267" t="s">
        <v>129</v>
      </c>
      <c r="K267">
        <v>1</v>
      </c>
      <c r="L267">
        <f t="shared" si="9"/>
        <v>0.69494400000000001</v>
      </c>
      <c r="O267" s="1"/>
    </row>
    <row r="268" spans="2:15" x14ac:dyDescent="0.25">
      <c r="B268" t="s">
        <v>185</v>
      </c>
      <c r="C268" t="s">
        <v>76</v>
      </c>
      <c r="D268" t="s">
        <v>663</v>
      </c>
      <c r="E268" t="s">
        <v>3084</v>
      </c>
      <c r="F268" t="str">
        <f t="shared" si="8"/>
        <v>WideFlangeSolidColumnsMetricW150x18</v>
      </c>
      <c r="G268" s="25">
        <v>26.8</v>
      </c>
      <c r="H268" s="25">
        <v>0.44800000000000001</v>
      </c>
      <c r="I268" s="25">
        <v>2.23</v>
      </c>
      <c r="J268" t="s">
        <v>129</v>
      </c>
      <c r="K268">
        <v>1</v>
      </c>
      <c r="L268">
        <f t="shared" si="9"/>
        <v>0.67970399999999997</v>
      </c>
      <c r="O268" s="1"/>
    </row>
    <row r="269" spans="2:15" x14ac:dyDescent="0.25">
      <c r="B269" t="s">
        <v>185</v>
      </c>
      <c r="C269" t="s">
        <v>76</v>
      </c>
      <c r="D269" t="s">
        <v>664</v>
      </c>
      <c r="E269" t="s">
        <v>3085</v>
      </c>
      <c r="F269" t="str">
        <f t="shared" si="8"/>
        <v>WideFlangeSolidColumnsMetricW150x14</v>
      </c>
      <c r="G269" s="25">
        <v>26.6</v>
      </c>
      <c r="H269" s="25">
        <v>0.33800000000000002</v>
      </c>
      <c r="I269" s="25">
        <v>2.2200000000000002</v>
      </c>
      <c r="J269" t="s">
        <v>129</v>
      </c>
      <c r="K269">
        <v>1</v>
      </c>
      <c r="L269">
        <f t="shared" si="9"/>
        <v>0.67665600000000015</v>
      </c>
      <c r="O269" s="1"/>
    </row>
    <row r="270" spans="2:15" x14ac:dyDescent="0.25">
      <c r="B270" t="s">
        <v>185</v>
      </c>
      <c r="C270" t="s">
        <v>76</v>
      </c>
      <c r="D270" t="s">
        <v>666</v>
      </c>
      <c r="E270" t="s">
        <v>3086</v>
      </c>
      <c r="F270" t="str">
        <f t="shared" si="8"/>
        <v>WideFlangeSolidColumnsMetricW150x13</v>
      </c>
      <c r="G270" s="25">
        <v>26.6</v>
      </c>
      <c r="H270" s="25">
        <v>0.32</v>
      </c>
      <c r="I270" s="25">
        <v>2.2200000000000002</v>
      </c>
      <c r="J270" t="s">
        <v>129</v>
      </c>
      <c r="K270">
        <v>1</v>
      </c>
      <c r="L270">
        <f t="shared" si="9"/>
        <v>0.67665600000000015</v>
      </c>
      <c r="O270" s="1"/>
    </row>
    <row r="271" spans="2:15" x14ac:dyDescent="0.25">
      <c r="B271" t="s">
        <v>185</v>
      </c>
      <c r="C271" t="s">
        <v>76</v>
      </c>
      <c r="D271" t="s">
        <v>668</v>
      </c>
      <c r="E271" t="s">
        <v>3087</v>
      </c>
      <c r="F271" t="str">
        <f t="shared" si="8"/>
        <v>WideFlangeSolidColumnsMetricW130x28</v>
      </c>
      <c r="G271" s="25">
        <v>29.5</v>
      </c>
      <c r="H271" s="25">
        <v>0.64400000000000002</v>
      </c>
      <c r="I271" s="25">
        <v>2.46</v>
      </c>
      <c r="J271" t="s">
        <v>129</v>
      </c>
      <c r="K271">
        <v>1</v>
      </c>
      <c r="L271">
        <f t="shared" si="9"/>
        <v>0.74980800000000003</v>
      </c>
      <c r="O271" s="1"/>
    </row>
    <row r="272" spans="2:15" x14ac:dyDescent="0.25">
      <c r="B272" t="s">
        <v>185</v>
      </c>
      <c r="C272" t="s">
        <v>76</v>
      </c>
      <c r="D272" t="s">
        <v>670</v>
      </c>
      <c r="E272" t="s">
        <v>3088</v>
      </c>
      <c r="F272" t="str">
        <f t="shared" si="8"/>
        <v>WideFlangeSolidColumnsMetricW130x24</v>
      </c>
      <c r="G272" s="25">
        <v>29.1</v>
      </c>
      <c r="H272" s="25">
        <v>0.55000000000000004</v>
      </c>
      <c r="I272" s="25">
        <v>2.4300000000000002</v>
      </c>
      <c r="J272" t="s">
        <v>129</v>
      </c>
      <c r="K272">
        <v>1</v>
      </c>
      <c r="L272">
        <f t="shared" si="9"/>
        <v>0.7406640000000001</v>
      </c>
      <c r="O272" s="1"/>
    </row>
    <row r="273" spans="2:15" x14ac:dyDescent="0.25">
      <c r="B273" t="s">
        <v>185</v>
      </c>
      <c r="C273" t="s">
        <v>76</v>
      </c>
      <c r="D273" t="s">
        <v>671</v>
      </c>
      <c r="E273" t="s">
        <v>3089</v>
      </c>
      <c r="F273" t="str">
        <f t="shared" si="8"/>
        <v>WideFlangeSolidColumnsMetricW100x19</v>
      </c>
      <c r="G273" s="25">
        <v>23.4</v>
      </c>
      <c r="H273" s="25">
        <v>0.55600000000000005</v>
      </c>
      <c r="I273" s="25">
        <v>1.95</v>
      </c>
      <c r="J273" t="s">
        <v>129</v>
      </c>
      <c r="K273">
        <v>1</v>
      </c>
      <c r="L273">
        <f t="shared" si="9"/>
        <v>0.59436</v>
      </c>
      <c r="O273" s="1"/>
    </row>
    <row r="274" spans="2:15" x14ac:dyDescent="0.25">
      <c r="O274" s="1"/>
    </row>
    <row r="275" spans="2:15" x14ac:dyDescent="0.25">
      <c r="B275" t="s">
        <v>673</v>
      </c>
      <c r="C275" t="s">
        <v>76</v>
      </c>
      <c r="D275" t="s">
        <v>674</v>
      </c>
      <c r="E275" t="s">
        <v>3090</v>
      </c>
      <c r="F275" t="str">
        <f t="shared" ref="F275:F305" si="10">SUBSTITUTE(B275&amp;C275&amp;E275," ","")</f>
        <v>AmericanStandardChannelsMetricC380x74</v>
      </c>
      <c r="G275" s="27">
        <v>43.4</v>
      </c>
      <c r="H275" s="27">
        <v>1.1499999999999999</v>
      </c>
      <c r="I275" s="27">
        <v>3.62</v>
      </c>
      <c r="J275" t="s">
        <v>129</v>
      </c>
      <c r="K275">
        <v>1</v>
      </c>
      <c r="L275">
        <f t="shared" ref="L275:L338" si="11">0.3048*I275</f>
        <v>1.1033760000000001</v>
      </c>
      <c r="O275" s="1"/>
    </row>
    <row r="276" spans="2:15" x14ac:dyDescent="0.25">
      <c r="B276" t="s">
        <v>673</v>
      </c>
      <c r="C276" t="s">
        <v>76</v>
      </c>
      <c r="D276" t="s">
        <v>676</v>
      </c>
      <c r="E276" t="s">
        <v>3091</v>
      </c>
      <c r="F276" t="str">
        <f t="shared" si="10"/>
        <v>AmericanStandardChannelsMetricC380x60</v>
      </c>
      <c r="G276" s="27">
        <v>42.7</v>
      </c>
      <c r="H276" s="27">
        <v>0.93700000000000006</v>
      </c>
      <c r="I276" s="27">
        <v>3.56</v>
      </c>
      <c r="J276" t="s">
        <v>129</v>
      </c>
      <c r="K276">
        <v>1</v>
      </c>
      <c r="L276">
        <f t="shared" si="11"/>
        <v>1.0850880000000001</v>
      </c>
      <c r="O276" s="1"/>
    </row>
    <row r="277" spans="2:15" x14ac:dyDescent="0.25">
      <c r="B277" t="s">
        <v>673</v>
      </c>
      <c r="C277" t="s">
        <v>76</v>
      </c>
      <c r="D277" t="s">
        <v>677</v>
      </c>
      <c r="E277" t="s">
        <v>3092</v>
      </c>
      <c r="F277" t="str">
        <f t="shared" si="10"/>
        <v>AmericanStandardChannelsMetricC380x50</v>
      </c>
      <c r="G277" s="27">
        <v>42.2</v>
      </c>
      <c r="H277" s="27">
        <v>0.80300000000000005</v>
      </c>
      <c r="I277" s="27">
        <v>3.52</v>
      </c>
      <c r="J277" t="s">
        <v>129</v>
      </c>
      <c r="K277">
        <v>1</v>
      </c>
      <c r="L277">
        <f t="shared" si="11"/>
        <v>1.0728960000000001</v>
      </c>
      <c r="O277" s="1"/>
    </row>
    <row r="278" spans="2:15" x14ac:dyDescent="0.25">
      <c r="B278" t="s">
        <v>673</v>
      </c>
      <c r="C278" t="s">
        <v>76</v>
      </c>
      <c r="D278" t="s">
        <v>679</v>
      </c>
      <c r="E278" t="s">
        <v>3093</v>
      </c>
      <c r="F278" t="str">
        <f t="shared" si="10"/>
        <v>AmericanStandardChannelsMetricC310x45</v>
      </c>
      <c r="G278" s="27">
        <v>35.5</v>
      </c>
      <c r="H278" s="27">
        <v>0.84499999999999997</v>
      </c>
      <c r="I278" s="27">
        <v>2.96</v>
      </c>
      <c r="J278" t="s">
        <v>129</v>
      </c>
      <c r="K278">
        <v>1</v>
      </c>
      <c r="L278">
        <f t="shared" si="11"/>
        <v>0.90220800000000001</v>
      </c>
      <c r="O278" s="1"/>
    </row>
    <row r="279" spans="2:15" x14ac:dyDescent="0.25">
      <c r="B279" t="s">
        <v>673</v>
      </c>
      <c r="C279" t="s">
        <v>76</v>
      </c>
      <c r="D279" t="s">
        <v>681</v>
      </c>
      <c r="E279" t="s">
        <v>3094</v>
      </c>
      <c r="F279" t="str">
        <f t="shared" si="10"/>
        <v>AmericanStandardChannelsMetricC310x37</v>
      </c>
      <c r="G279" s="27">
        <v>35</v>
      </c>
      <c r="H279" s="27">
        <v>0.71399999999999997</v>
      </c>
      <c r="I279" s="27">
        <v>2.92</v>
      </c>
      <c r="J279" t="s">
        <v>129</v>
      </c>
      <c r="K279">
        <v>1</v>
      </c>
      <c r="L279">
        <f t="shared" si="11"/>
        <v>0.89001600000000003</v>
      </c>
      <c r="O279" s="1"/>
    </row>
    <row r="280" spans="2:15" x14ac:dyDescent="0.25">
      <c r="B280" t="s">
        <v>673</v>
      </c>
      <c r="C280" t="s">
        <v>76</v>
      </c>
      <c r="D280" t="s">
        <v>683</v>
      </c>
      <c r="E280" t="s">
        <v>3095</v>
      </c>
      <c r="F280" t="str">
        <f t="shared" si="10"/>
        <v>AmericanStandardChannelsMetricC310x31</v>
      </c>
      <c r="G280" s="27">
        <v>34.6</v>
      </c>
      <c r="H280" s="27">
        <v>0.59799999999999998</v>
      </c>
      <c r="I280" s="27">
        <v>2.88</v>
      </c>
      <c r="J280" t="s">
        <v>129</v>
      </c>
      <c r="K280">
        <v>1</v>
      </c>
      <c r="L280">
        <f t="shared" si="11"/>
        <v>0.87782400000000005</v>
      </c>
      <c r="O280" s="1"/>
    </row>
    <row r="281" spans="2:15" x14ac:dyDescent="0.25">
      <c r="B281" t="s">
        <v>673</v>
      </c>
      <c r="C281" t="s">
        <v>76</v>
      </c>
      <c r="D281" t="s">
        <v>685</v>
      </c>
      <c r="E281" t="s">
        <v>3096</v>
      </c>
      <c r="F281" t="str">
        <f t="shared" si="10"/>
        <v>AmericanStandardChannelsMetricC250x45</v>
      </c>
      <c r="G281" s="27">
        <v>31</v>
      </c>
      <c r="H281" s="27">
        <v>0.96799999999999997</v>
      </c>
      <c r="I281" s="27">
        <v>2.58</v>
      </c>
      <c r="J281" t="s">
        <v>129</v>
      </c>
      <c r="K281">
        <v>1</v>
      </c>
      <c r="L281">
        <f t="shared" si="11"/>
        <v>0.78638400000000008</v>
      </c>
      <c r="O281" s="1"/>
    </row>
    <row r="282" spans="2:15" x14ac:dyDescent="0.25">
      <c r="B282" t="s">
        <v>673</v>
      </c>
      <c r="C282" t="s">
        <v>76</v>
      </c>
      <c r="D282" t="s">
        <v>687</v>
      </c>
      <c r="E282" t="s">
        <v>3097</v>
      </c>
      <c r="F282" t="str">
        <f t="shared" si="10"/>
        <v>AmericanStandardChannelsMetricC250x37</v>
      </c>
      <c r="G282" s="27">
        <v>30.5</v>
      </c>
      <c r="H282" s="27">
        <v>0.82</v>
      </c>
      <c r="I282" s="27">
        <v>2.54</v>
      </c>
      <c r="J282" t="s">
        <v>129</v>
      </c>
      <c r="K282">
        <v>1</v>
      </c>
      <c r="L282">
        <f t="shared" si="11"/>
        <v>0.7741920000000001</v>
      </c>
      <c r="O282" s="1"/>
    </row>
    <row r="283" spans="2:15" x14ac:dyDescent="0.25">
      <c r="B283" t="s">
        <v>673</v>
      </c>
      <c r="C283" t="s">
        <v>76</v>
      </c>
      <c r="D283" t="s">
        <v>688</v>
      </c>
      <c r="E283" t="s">
        <v>3098</v>
      </c>
      <c r="F283" t="str">
        <f t="shared" si="10"/>
        <v>AmericanStandardChannelsMetricC250x30</v>
      </c>
      <c r="G283" s="27">
        <v>29.9</v>
      </c>
      <c r="H283" s="27">
        <v>0.66900000000000004</v>
      </c>
      <c r="I283" s="27">
        <v>2.4900000000000002</v>
      </c>
      <c r="J283" t="s">
        <v>129</v>
      </c>
      <c r="K283">
        <v>1</v>
      </c>
      <c r="L283">
        <f t="shared" si="11"/>
        <v>0.75895200000000007</v>
      </c>
      <c r="O283" s="1"/>
    </row>
    <row r="284" spans="2:15" x14ac:dyDescent="0.25">
      <c r="B284" t="s">
        <v>673</v>
      </c>
      <c r="C284" t="s">
        <v>76</v>
      </c>
      <c r="D284" t="s">
        <v>689</v>
      </c>
      <c r="E284" t="s">
        <v>3099</v>
      </c>
      <c r="F284" t="str">
        <f t="shared" si="10"/>
        <v>AmericanStandardChannelsMetricC250x23</v>
      </c>
      <c r="G284" s="27">
        <v>29.4</v>
      </c>
      <c r="H284" s="27">
        <v>0.52</v>
      </c>
      <c r="I284" s="27">
        <v>2.4500000000000002</v>
      </c>
      <c r="J284" t="s">
        <v>129</v>
      </c>
      <c r="K284">
        <v>1</v>
      </c>
      <c r="L284">
        <f t="shared" si="11"/>
        <v>0.74676000000000009</v>
      </c>
      <c r="O284" s="1"/>
    </row>
    <row r="285" spans="2:15" x14ac:dyDescent="0.25">
      <c r="B285" t="s">
        <v>673</v>
      </c>
      <c r="C285" t="s">
        <v>76</v>
      </c>
      <c r="D285" t="s">
        <v>691</v>
      </c>
      <c r="E285" t="s">
        <v>3100</v>
      </c>
      <c r="F285" t="str">
        <f t="shared" si="10"/>
        <v>AmericanStandardChannelsMetricC230x30</v>
      </c>
      <c r="G285" s="27">
        <v>27.6</v>
      </c>
      <c r="H285" s="27">
        <v>0.72499999999999998</v>
      </c>
      <c r="I285" s="27">
        <v>2.2999999999999998</v>
      </c>
      <c r="J285" t="s">
        <v>129</v>
      </c>
      <c r="K285">
        <v>1</v>
      </c>
      <c r="L285">
        <f t="shared" si="11"/>
        <v>0.70104</v>
      </c>
      <c r="O285" s="1"/>
    </row>
    <row r="286" spans="2:15" x14ac:dyDescent="0.25">
      <c r="B286" t="s">
        <v>673</v>
      </c>
      <c r="C286" t="s">
        <v>76</v>
      </c>
      <c r="D286" t="s">
        <v>693</v>
      </c>
      <c r="E286" t="s">
        <v>3101</v>
      </c>
      <c r="F286" t="str">
        <f t="shared" si="10"/>
        <v>AmericanStandardChannelsMetricC230x22</v>
      </c>
      <c r="G286" s="27">
        <v>27</v>
      </c>
      <c r="H286" s="27">
        <v>0.55600000000000005</v>
      </c>
      <c r="I286" s="27">
        <v>2.25</v>
      </c>
      <c r="J286" t="s">
        <v>129</v>
      </c>
      <c r="K286">
        <v>1</v>
      </c>
      <c r="L286">
        <f t="shared" si="11"/>
        <v>0.68580000000000008</v>
      </c>
      <c r="O286" s="1"/>
    </row>
    <row r="287" spans="2:15" x14ac:dyDescent="0.25">
      <c r="B287" t="s">
        <v>673</v>
      </c>
      <c r="C287" t="s">
        <v>76</v>
      </c>
      <c r="D287" t="s">
        <v>694</v>
      </c>
      <c r="E287" t="s">
        <v>3102</v>
      </c>
      <c r="F287" t="str">
        <f t="shared" si="10"/>
        <v>AmericanStandardChannelsMetricC230x20</v>
      </c>
      <c r="G287" s="27">
        <v>26.7</v>
      </c>
      <c r="H287" s="27">
        <v>0.502</v>
      </c>
      <c r="I287" s="27">
        <v>2.23</v>
      </c>
      <c r="J287" t="s">
        <v>129</v>
      </c>
      <c r="K287">
        <v>1</v>
      </c>
      <c r="L287">
        <f t="shared" si="11"/>
        <v>0.67970399999999997</v>
      </c>
      <c r="O287" s="1"/>
    </row>
    <row r="288" spans="2:15" x14ac:dyDescent="0.25">
      <c r="B288" t="s">
        <v>673</v>
      </c>
      <c r="C288" t="s">
        <v>76</v>
      </c>
      <c r="D288" t="s">
        <v>696</v>
      </c>
      <c r="E288" t="s">
        <v>3103</v>
      </c>
      <c r="F288" t="str">
        <f t="shared" si="10"/>
        <v>AmericanStandardChannelsMetricC200x28</v>
      </c>
      <c r="G288" s="27">
        <v>25.1</v>
      </c>
      <c r="H288" s="27">
        <v>0.747</v>
      </c>
      <c r="I288" s="27">
        <v>2.09</v>
      </c>
      <c r="J288" t="s">
        <v>129</v>
      </c>
      <c r="K288">
        <v>1</v>
      </c>
      <c r="L288">
        <f t="shared" si="11"/>
        <v>0.63703200000000004</v>
      </c>
      <c r="O288" s="1"/>
    </row>
    <row r="289" spans="2:15" x14ac:dyDescent="0.25">
      <c r="B289" t="s">
        <v>673</v>
      </c>
      <c r="C289" t="s">
        <v>76</v>
      </c>
      <c r="D289" t="s">
        <v>698</v>
      </c>
      <c r="E289" t="s">
        <v>3104</v>
      </c>
      <c r="F289" t="str">
        <f t="shared" si="10"/>
        <v>AmericanStandardChannelsMetricC200x20</v>
      </c>
      <c r="G289" s="27">
        <v>24.4</v>
      </c>
      <c r="H289" s="27">
        <v>0.56399999999999995</v>
      </c>
      <c r="I289" s="27">
        <v>2.0299999999999998</v>
      </c>
      <c r="J289" t="s">
        <v>129</v>
      </c>
      <c r="K289">
        <v>1</v>
      </c>
      <c r="L289">
        <f t="shared" si="11"/>
        <v>0.61874399999999996</v>
      </c>
      <c r="O289" s="1"/>
    </row>
    <row r="290" spans="2:15" x14ac:dyDescent="0.25">
      <c r="B290" t="s">
        <v>673</v>
      </c>
      <c r="C290" t="s">
        <v>76</v>
      </c>
      <c r="D290" t="s">
        <v>700</v>
      </c>
      <c r="E290" t="s">
        <v>3105</v>
      </c>
      <c r="F290" t="str">
        <f t="shared" si="10"/>
        <v>AmericanStandardChannelsMetricC200x17</v>
      </c>
      <c r="G290" s="27">
        <v>24.1</v>
      </c>
      <c r="H290" s="27">
        <v>0.47699999999999998</v>
      </c>
      <c r="I290" s="27">
        <v>2.0099999999999998</v>
      </c>
      <c r="J290" t="s">
        <v>129</v>
      </c>
      <c r="K290">
        <v>1</v>
      </c>
      <c r="L290">
        <f t="shared" si="11"/>
        <v>0.61264799999999997</v>
      </c>
      <c r="O290" s="1"/>
    </row>
    <row r="291" spans="2:15" x14ac:dyDescent="0.25">
      <c r="B291" t="s">
        <v>673</v>
      </c>
      <c r="C291" t="s">
        <v>76</v>
      </c>
      <c r="D291" t="s">
        <v>702</v>
      </c>
      <c r="E291" t="s">
        <v>3106</v>
      </c>
      <c r="F291" t="str">
        <f t="shared" si="10"/>
        <v>AmericanStandardChannelsMetricC180x22</v>
      </c>
      <c r="G291" s="27">
        <v>22.3</v>
      </c>
      <c r="H291" s="27">
        <v>0.66100000000000003</v>
      </c>
      <c r="I291" s="27">
        <v>1.86</v>
      </c>
      <c r="J291" t="s">
        <v>129</v>
      </c>
      <c r="K291">
        <v>1</v>
      </c>
      <c r="L291">
        <f t="shared" si="11"/>
        <v>0.5669280000000001</v>
      </c>
      <c r="O291" s="1"/>
    </row>
    <row r="292" spans="2:15" x14ac:dyDescent="0.25">
      <c r="B292" t="s">
        <v>673</v>
      </c>
      <c r="C292" t="s">
        <v>76</v>
      </c>
      <c r="D292" t="s">
        <v>704</v>
      </c>
      <c r="E292" t="s">
        <v>3107</v>
      </c>
      <c r="F292" t="str">
        <f t="shared" si="10"/>
        <v>AmericanStandardChannelsMetricC180x18</v>
      </c>
      <c r="G292" s="27">
        <v>21.9</v>
      </c>
      <c r="H292" s="27">
        <v>0.55900000000000005</v>
      </c>
      <c r="I292" s="27">
        <v>1.83</v>
      </c>
      <c r="J292" t="s">
        <v>129</v>
      </c>
      <c r="K292">
        <v>1</v>
      </c>
      <c r="L292">
        <f t="shared" si="11"/>
        <v>0.55778400000000006</v>
      </c>
      <c r="O292" s="1"/>
    </row>
    <row r="293" spans="2:15" x14ac:dyDescent="0.25">
      <c r="B293" t="s">
        <v>673</v>
      </c>
      <c r="C293" t="s">
        <v>76</v>
      </c>
      <c r="D293" t="s">
        <v>706</v>
      </c>
      <c r="E293" t="s">
        <v>3108</v>
      </c>
      <c r="F293" t="str">
        <f t="shared" si="10"/>
        <v>AmericanStandardChannelsMetricC180x15</v>
      </c>
      <c r="G293" s="27">
        <v>21.5</v>
      </c>
      <c r="H293" s="27">
        <v>0.45600000000000002</v>
      </c>
      <c r="I293" s="27">
        <v>1.79</v>
      </c>
      <c r="J293" t="s">
        <v>129</v>
      </c>
      <c r="K293">
        <v>1</v>
      </c>
      <c r="L293">
        <f t="shared" si="11"/>
        <v>0.54559200000000008</v>
      </c>
      <c r="O293" s="1"/>
    </row>
    <row r="294" spans="2:15" x14ac:dyDescent="0.25">
      <c r="B294" t="s">
        <v>673</v>
      </c>
      <c r="C294" t="s">
        <v>76</v>
      </c>
      <c r="D294" t="s">
        <v>708</v>
      </c>
      <c r="E294" t="s">
        <v>3109</v>
      </c>
      <c r="F294" t="str">
        <f t="shared" si="10"/>
        <v>AmericanStandardChannelsMetricC150x19</v>
      </c>
      <c r="G294" s="27">
        <v>19.8</v>
      </c>
      <c r="H294" s="27">
        <v>0.65700000000000003</v>
      </c>
      <c r="I294" s="27">
        <v>1.65</v>
      </c>
      <c r="J294" t="s">
        <v>129</v>
      </c>
      <c r="K294">
        <v>1</v>
      </c>
      <c r="L294">
        <f t="shared" si="11"/>
        <v>0.50292000000000003</v>
      </c>
      <c r="O294" s="1"/>
    </row>
    <row r="295" spans="2:15" x14ac:dyDescent="0.25">
      <c r="B295" t="s">
        <v>673</v>
      </c>
      <c r="C295" t="s">
        <v>76</v>
      </c>
      <c r="D295" t="s">
        <v>710</v>
      </c>
      <c r="E295" t="s">
        <v>3110</v>
      </c>
      <c r="F295" t="str">
        <f t="shared" si="10"/>
        <v>AmericanStandardChannelsMetricC150x16</v>
      </c>
      <c r="G295" s="27">
        <v>19.3</v>
      </c>
      <c r="H295" s="27">
        <v>0.54400000000000004</v>
      </c>
      <c r="I295" s="27">
        <v>1.61</v>
      </c>
      <c r="J295" t="s">
        <v>129</v>
      </c>
      <c r="K295">
        <v>1</v>
      </c>
      <c r="L295">
        <f t="shared" si="11"/>
        <v>0.49072800000000005</v>
      </c>
      <c r="O295" s="1"/>
    </row>
    <row r="296" spans="2:15" x14ac:dyDescent="0.25">
      <c r="B296" t="s">
        <v>673</v>
      </c>
      <c r="C296" t="s">
        <v>76</v>
      </c>
      <c r="D296" t="s">
        <v>712</v>
      </c>
      <c r="E296" t="s">
        <v>3111</v>
      </c>
      <c r="F296" t="str">
        <f t="shared" si="10"/>
        <v>AmericanStandardChannelsMetricC150x12</v>
      </c>
      <c r="G296" s="27">
        <v>18.899999999999999</v>
      </c>
      <c r="H296" s="27">
        <v>0.434</v>
      </c>
      <c r="I296" s="27">
        <v>1.58</v>
      </c>
      <c r="J296" t="s">
        <v>129</v>
      </c>
      <c r="K296">
        <v>1</v>
      </c>
      <c r="L296">
        <f t="shared" si="11"/>
        <v>0.48158400000000007</v>
      </c>
      <c r="O296" s="1"/>
    </row>
    <row r="297" spans="2:15" x14ac:dyDescent="0.25">
      <c r="B297" t="s">
        <v>673</v>
      </c>
      <c r="C297" t="s">
        <v>76</v>
      </c>
      <c r="D297" t="s">
        <v>714</v>
      </c>
      <c r="E297" t="s">
        <v>3112</v>
      </c>
      <c r="F297" t="str">
        <f t="shared" si="10"/>
        <v>AmericanStandardChannelsMetricC130x13</v>
      </c>
      <c r="G297" s="27">
        <v>16.8</v>
      </c>
      <c r="H297" s="27">
        <v>0.53600000000000003</v>
      </c>
      <c r="I297" s="27">
        <v>1.4</v>
      </c>
      <c r="J297" t="s">
        <v>129</v>
      </c>
      <c r="K297">
        <v>1</v>
      </c>
      <c r="L297">
        <f t="shared" si="11"/>
        <v>0.42671999999999999</v>
      </c>
      <c r="O297" s="1"/>
    </row>
    <row r="298" spans="2:15" x14ac:dyDescent="0.25">
      <c r="B298" t="s">
        <v>673</v>
      </c>
      <c r="C298" t="s">
        <v>76</v>
      </c>
      <c r="D298" t="s">
        <v>716</v>
      </c>
      <c r="E298" t="s">
        <v>3113</v>
      </c>
      <c r="F298" t="str">
        <f t="shared" si="10"/>
        <v>AmericanStandardChannelsMetricC130x10</v>
      </c>
      <c r="G298" s="27">
        <v>16.3</v>
      </c>
      <c r="H298" s="27">
        <v>0.41099999999999998</v>
      </c>
      <c r="I298" s="27">
        <v>1.36</v>
      </c>
      <c r="J298" t="s">
        <v>129</v>
      </c>
      <c r="K298">
        <v>1</v>
      </c>
      <c r="L298">
        <f t="shared" si="11"/>
        <v>0.41452800000000006</v>
      </c>
      <c r="O298" s="1"/>
    </row>
    <row r="299" spans="2:15" x14ac:dyDescent="0.25">
      <c r="B299" t="s">
        <v>673</v>
      </c>
      <c r="C299" t="s">
        <v>76</v>
      </c>
      <c r="D299" t="s">
        <v>718</v>
      </c>
      <c r="E299" t="s">
        <v>3114</v>
      </c>
      <c r="F299" t="str">
        <f t="shared" si="10"/>
        <v>AmericanStandardChannelsMetricC100x11</v>
      </c>
      <c r="G299" s="27">
        <v>14.2</v>
      </c>
      <c r="H299" s="27">
        <v>0.51100000000000001</v>
      </c>
      <c r="I299" s="27">
        <v>1.18</v>
      </c>
      <c r="J299" t="s">
        <v>129</v>
      </c>
      <c r="K299">
        <v>1</v>
      </c>
      <c r="L299">
        <f t="shared" si="11"/>
        <v>0.35966399999999998</v>
      </c>
      <c r="O299" s="1"/>
    </row>
    <row r="300" spans="2:15" x14ac:dyDescent="0.25">
      <c r="B300" t="s">
        <v>673</v>
      </c>
      <c r="C300" t="s">
        <v>76</v>
      </c>
      <c r="D300" t="s">
        <v>720</v>
      </c>
      <c r="E300" t="s">
        <v>3115</v>
      </c>
      <c r="F300" t="str">
        <f t="shared" si="10"/>
        <v>AmericanStandardChannelsMetricC100x8</v>
      </c>
      <c r="G300" s="27">
        <v>13.6</v>
      </c>
      <c r="H300" s="27">
        <v>0.39700000000000002</v>
      </c>
      <c r="I300" s="27">
        <v>1.1299999999999999</v>
      </c>
      <c r="J300" t="s">
        <v>129</v>
      </c>
      <c r="K300">
        <v>1</v>
      </c>
      <c r="L300">
        <f t="shared" si="11"/>
        <v>0.34442400000000001</v>
      </c>
      <c r="O300" s="1"/>
    </row>
    <row r="301" spans="2:15" x14ac:dyDescent="0.25">
      <c r="B301" t="s">
        <v>673</v>
      </c>
      <c r="C301" t="s">
        <v>76</v>
      </c>
      <c r="D301" t="s">
        <v>722</v>
      </c>
      <c r="E301" t="s">
        <v>3116</v>
      </c>
      <c r="F301" t="str">
        <f t="shared" si="10"/>
        <v>AmericanStandardChannelsMetricC100x7</v>
      </c>
      <c r="G301" s="27">
        <v>13.6</v>
      </c>
      <c r="H301" s="27">
        <v>0.33100000000000002</v>
      </c>
      <c r="I301" s="27">
        <v>1.1299999999999999</v>
      </c>
      <c r="J301" t="s">
        <v>129</v>
      </c>
      <c r="K301">
        <v>1</v>
      </c>
      <c r="L301">
        <f t="shared" si="11"/>
        <v>0.34442400000000001</v>
      </c>
      <c r="O301" s="1"/>
    </row>
    <row r="302" spans="2:15" x14ac:dyDescent="0.25">
      <c r="B302" t="s">
        <v>673</v>
      </c>
      <c r="C302" t="s">
        <v>76</v>
      </c>
      <c r="D302" t="s">
        <v>724</v>
      </c>
      <c r="E302" t="s">
        <v>3117</v>
      </c>
      <c r="F302" t="str">
        <f t="shared" si="10"/>
        <v>AmericanStandardChannelsMetricC75x9</v>
      </c>
      <c r="G302" s="27">
        <v>11.7</v>
      </c>
      <c r="H302" s="27">
        <v>0.51300000000000001</v>
      </c>
      <c r="I302" s="27">
        <v>0.97499999999999998</v>
      </c>
      <c r="J302" t="s">
        <v>129</v>
      </c>
      <c r="K302">
        <v>1</v>
      </c>
      <c r="L302">
        <f t="shared" si="11"/>
        <v>0.29718</v>
      </c>
      <c r="O302" s="1"/>
    </row>
    <row r="303" spans="2:15" x14ac:dyDescent="0.25">
      <c r="B303" t="s">
        <v>673</v>
      </c>
      <c r="C303" t="s">
        <v>76</v>
      </c>
      <c r="D303" t="s">
        <v>726</v>
      </c>
      <c r="E303" t="s">
        <v>3118</v>
      </c>
      <c r="F303" t="str">
        <f t="shared" si="10"/>
        <v>AmericanStandardChannelsMetricC75x7</v>
      </c>
      <c r="G303" s="27">
        <v>11.4</v>
      </c>
      <c r="H303" s="27">
        <v>0.439</v>
      </c>
      <c r="I303" s="27">
        <v>0.95</v>
      </c>
      <c r="J303" t="s">
        <v>129</v>
      </c>
      <c r="K303">
        <v>1</v>
      </c>
      <c r="L303">
        <f t="shared" si="11"/>
        <v>0.28955999999999998</v>
      </c>
      <c r="O303" s="1"/>
    </row>
    <row r="304" spans="2:15" x14ac:dyDescent="0.25">
      <c r="B304" t="s">
        <v>673</v>
      </c>
      <c r="C304" t="s">
        <v>76</v>
      </c>
      <c r="D304" t="s">
        <v>728</v>
      </c>
      <c r="E304" t="s">
        <v>3119</v>
      </c>
      <c r="F304" t="str">
        <f t="shared" si="10"/>
        <v>AmericanStandardChannelsMetricC75x6</v>
      </c>
      <c r="G304" s="27">
        <v>11</v>
      </c>
      <c r="H304" s="27">
        <v>0.373</v>
      </c>
      <c r="I304" s="27">
        <v>0.91700000000000004</v>
      </c>
      <c r="J304" t="s">
        <v>129</v>
      </c>
      <c r="K304">
        <v>1</v>
      </c>
      <c r="L304">
        <f t="shared" si="11"/>
        <v>0.27950160000000002</v>
      </c>
      <c r="O304" s="1"/>
    </row>
    <row r="305" spans="2:15" x14ac:dyDescent="0.25">
      <c r="B305" t="s">
        <v>673</v>
      </c>
      <c r="C305" t="s">
        <v>76</v>
      </c>
      <c r="D305" t="s">
        <v>730</v>
      </c>
      <c r="E305" t="s">
        <v>3120</v>
      </c>
      <c r="F305" t="str">
        <f t="shared" si="10"/>
        <v>AmericanStandardChannelsMetricC75x5</v>
      </c>
      <c r="G305" s="27">
        <v>10.9</v>
      </c>
      <c r="H305" s="27">
        <v>0.32100000000000001</v>
      </c>
      <c r="I305" s="27">
        <v>0.90800000000000003</v>
      </c>
      <c r="J305" t="s">
        <v>129</v>
      </c>
      <c r="K305">
        <v>1</v>
      </c>
      <c r="L305">
        <f t="shared" si="11"/>
        <v>0.27675840000000002</v>
      </c>
    </row>
    <row r="307" spans="2:15" x14ac:dyDescent="0.25">
      <c r="B307" t="s">
        <v>732</v>
      </c>
      <c r="C307" t="s">
        <v>76</v>
      </c>
      <c r="D307" t="s">
        <v>733</v>
      </c>
      <c r="E307" t="s">
        <v>3121</v>
      </c>
      <c r="F307" t="str">
        <f t="shared" ref="F307:F370" si="12">SUBSTITUTE(B307&amp;C307&amp;E307," ","")</f>
        <v>WTColumnsMetricWT560x249</v>
      </c>
      <c r="G307" s="26">
        <v>75.3</v>
      </c>
      <c r="H307" s="26">
        <v>2.2200000000000002</v>
      </c>
      <c r="I307" s="26">
        <v>6.28</v>
      </c>
      <c r="J307" t="s">
        <v>129</v>
      </c>
      <c r="K307">
        <v>1</v>
      </c>
      <c r="L307">
        <f t="shared" si="11"/>
        <v>1.9141440000000001</v>
      </c>
      <c r="O307" s="1"/>
    </row>
    <row r="308" spans="2:15" x14ac:dyDescent="0.25">
      <c r="B308" t="s">
        <v>732</v>
      </c>
      <c r="C308" t="s">
        <v>76</v>
      </c>
      <c r="D308" t="s">
        <v>735</v>
      </c>
      <c r="E308" t="s">
        <v>3122</v>
      </c>
      <c r="F308" t="str">
        <f t="shared" si="12"/>
        <v>WTColumnsMetricWT560x216</v>
      </c>
      <c r="G308" s="26">
        <v>74.5</v>
      </c>
      <c r="H308" s="26">
        <v>1.95</v>
      </c>
      <c r="I308" s="26">
        <v>6.21</v>
      </c>
      <c r="J308" t="s">
        <v>129</v>
      </c>
      <c r="K308">
        <v>1</v>
      </c>
      <c r="L308">
        <f t="shared" si="11"/>
        <v>1.892808</v>
      </c>
      <c r="O308" s="1"/>
    </row>
    <row r="309" spans="2:15" x14ac:dyDescent="0.25">
      <c r="B309" t="s">
        <v>732</v>
      </c>
      <c r="C309" t="s">
        <v>76</v>
      </c>
      <c r="D309" t="s">
        <v>736</v>
      </c>
      <c r="E309" t="s">
        <v>3123</v>
      </c>
      <c r="F309" t="str">
        <f t="shared" si="12"/>
        <v>WTColumnsMetricWT560x195</v>
      </c>
      <c r="G309" s="26">
        <v>74.3</v>
      </c>
      <c r="H309" s="26">
        <v>1.76</v>
      </c>
      <c r="I309" s="26">
        <v>6.19</v>
      </c>
      <c r="J309" t="s">
        <v>129</v>
      </c>
      <c r="K309">
        <v>1</v>
      </c>
      <c r="L309">
        <f t="shared" si="11"/>
        <v>1.8867120000000002</v>
      </c>
      <c r="O309" s="1"/>
    </row>
    <row r="310" spans="2:15" x14ac:dyDescent="0.25">
      <c r="B310" t="s">
        <v>732</v>
      </c>
      <c r="C310" t="s">
        <v>76</v>
      </c>
      <c r="D310" t="s">
        <v>737</v>
      </c>
      <c r="E310" t="s">
        <v>3124</v>
      </c>
      <c r="F310" t="str">
        <f t="shared" si="12"/>
        <v>WTColumnsMetricWT560x171</v>
      </c>
      <c r="G310" s="26">
        <v>73.900000000000006</v>
      </c>
      <c r="H310" s="26">
        <v>1.56</v>
      </c>
      <c r="I310" s="26">
        <v>6.16</v>
      </c>
      <c r="J310" t="s">
        <v>129</v>
      </c>
      <c r="K310">
        <v>1</v>
      </c>
      <c r="L310">
        <f t="shared" si="11"/>
        <v>1.8775680000000001</v>
      </c>
      <c r="O310" s="1"/>
    </row>
    <row r="311" spans="2:15" x14ac:dyDescent="0.25">
      <c r="B311" t="s">
        <v>732</v>
      </c>
      <c r="C311" t="s">
        <v>76</v>
      </c>
      <c r="D311" t="s">
        <v>739</v>
      </c>
      <c r="E311" t="s">
        <v>3125</v>
      </c>
      <c r="F311" t="str">
        <f t="shared" si="12"/>
        <v>WTColumnsMetricWT500x441.5</v>
      </c>
      <c r="G311" s="26">
        <v>75.3</v>
      </c>
      <c r="H311" s="26">
        <v>3.94</v>
      </c>
      <c r="I311" s="26">
        <v>6.28</v>
      </c>
      <c r="J311" t="s">
        <v>129</v>
      </c>
      <c r="K311">
        <v>1</v>
      </c>
      <c r="L311">
        <f t="shared" si="11"/>
        <v>1.9141440000000001</v>
      </c>
      <c r="O311" s="1"/>
    </row>
    <row r="312" spans="2:15" x14ac:dyDescent="0.25">
      <c r="B312" t="s">
        <v>732</v>
      </c>
      <c r="C312" t="s">
        <v>76</v>
      </c>
      <c r="D312" t="s">
        <v>741</v>
      </c>
      <c r="E312" t="s">
        <v>3126</v>
      </c>
      <c r="F312" t="str">
        <f t="shared" si="12"/>
        <v>WTColumnsMetricWT500x374</v>
      </c>
      <c r="G312" s="26">
        <v>73.7</v>
      </c>
      <c r="H312" s="26">
        <v>3.41</v>
      </c>
      <c r="I312" s="26">
        <v>6.14</v>
      </c>
      <c r="J312" t="s">
        <v>129</v>
      </c>
      <c r="K312">
        <v>1</v>
      </c>
      <c r="L312">
        <f t="shared" si="11"/>
        <v>1.871472</v>
      </c>
      <c r="O312" s="1"/>
    </row>
    <row r="313" spans="2:15" x14ac:dyDescent="0.25">
      <c r="B313" t="s">
        <v>732</v>
      </c>
      <c r="C313" t="s">
        <v>76</v>
      </c>
      <c r="D313" t="s">
        <v>743</v>
      </c>
      <c r="E313" t="s">
        <v>3127</v>
      </c>
      <c r="F313" t="str">
        <f t="shared" si="12"/>
        <v>WTColumnsMetricWT500x321</v>
      </c>
      <c r="G313" s="26">
        <v>72.5</v>
      </c>
      <c r="H313" s="26">
        <v>2.97</v>
      </c>
      <c r="I313" s="26">
        <v>6.04</v>
      </c>
      <c r="J313" t="s">
        <v>129</v>
      </c>
      <c r="K313">
        <v>1</v>
      </c>
      <c r="L313">
        <f t="shared" si="11"/>
        <v>1.8409920000000002</v>
      </c>
      <c r="O313" s="1"/>
    </row>
    <row r="314" spans="2:15" x14ac:dyDescent="0.25">
      <c r="B314" t="s">
        <v>732</v>
      </c>
      <c r="C314" t="s">
        <v>76</v>
      </c>
      <c r="D314" t="s">
        <v>745</v>
      </c>
      <c r="E314" t="s">
        <v>3128</v>
      </c>
      <c r="F314" t="str">
        <f t="shared" si="12"/>
        <v>WTColumnsMetricWT500x296</v>
      </c>
      <c r="G314" s="26">
        <v>72.099999999999994</v>
      </c>
      <c r="H314" s="26">
        <v>2.75</v>
      </c>
      <c r="I314" s="26">
        <v>6.01</v>
      </c>
      <c r="J314" t="s">
        <v>129</v>
      </c>
      <c r="K314">
        <v>1</v>
      </c>
      <c r="L314">
        <f t="shared" si="11"/>
        <v>1.8318479999999999</v>
      </c>
      <c r="O314" s="1"/>
    </row>
    <row r="315" spans="2:15" x14ac:dyDescent="0.25">
      <c r="B315" t="s">
        <v>732</v>
      </c>
      <c r="C315" t="s">
        <v>76</v>
      </c>
      <c r="D315" t="s">
        <v>747</v>
      </c>
      <c r="E315" t="s">
        <v>3129</v>
      </c>
      <c r="F315" t="str">
        <f t="shared" si="12"/>
        <v>WTColumnsMetricWT500x292</v>
      </c>
      <c r="G315" s="26">
        <v>71.7</v>
      </c>
      <c r="H315" s="26">
        <v>2.59</v>
      </c>
      <c r="I315" s="26">
        <v>5.98</v>
      </c>
      <c r="J315" t="s">
        <v>129</v>
      </c>
      <c r="K315">
        <v>1</v>
      </c>
      <c r="L315">
        <f t="shared" si="11"/>
        <v>1.8227040000000003</v>
      </c>
      <c r="O315" s="1"/>
    </row>
    <row r="316" spans="2:15" x14ac:dyDescent="0.25">
      <c r="B316" t="s">
        <v>732</v>
      </c>
      <c r="C316" t="s">
        <v>76</v>
      </c>
      <c r="D316" t="s">
        <v>749</v>
      </c>
      <c r="E316" t="s">
        <v>3130</v>
      </c>
      <c r="F316" t="str">
        <f t="shared" si="12"/>
        <v>WTColumnsMetricWT500x277</v>
      </c>
      <c r="G316" s="26">
        <v>71.5</v>
      </c>
      <c r="H316" s="26">
        <v>2.5299999999999998</v>
      </c>
      <c r="I316" s="26">
        <v>5.96</v>
      </c>
      <c r="J316" t="s">
        <v>129</v>
      </c>
      <c r="K316">
        <v>1</v>
      </c>
      <c r="L316">
        <f t="shared" si="11"/>
        <v>1.816608</v>
      </c>
      <c r="O316" s="1"/>
    </row>
    <row r="317" spans="2:15" x14ac:dyDescent="0.25">
      <c r="B317" t="s">
        <v>732</v>
      </c>
      <c r="C317" t="s">
        <v>76</v>
      </c>
      <c r="D317" t="s">
        <v>751</v>
      </c>
      <c r="E317" t="s">
        <v>3131</v>
      </c>
      <c r="F317" t="str">
        <f t="shared" si="12"/>
        <v>WTColumnsMetricWT500x270</v>
      </c>
      <c r="G317" s="26">
        <v>70.900000000000006</v>
      </c>
      <c r="H317" s="26">
        <v>2.2799999999999998</v>
      </c>
      <c r="I317" s="26">
        <v>5.91</v>
      </c>
      <c r="J317" t="s">
        <v>129</v>
      </c>
      <c r="K317">
        <v>1</v>
      </c>
      <c r="L317">
        <f t="shared" si="11"/>
        <v>1.8013680000000001</v>
      </c>
      <c r="O317" s="1"/>
    </row>
    <row r="318" spans="2:15" x14ac:dyDescent="0.25">
      <c r="B318" t="s">
        <v>732</v>
      </c>
      <c r="C318" t="s">
        <v>76</v>
      </c>
      <c r="D318" t="s">
        <v>752</v>
      </c>
      <c r="E318" t="s">
        <v>3132</v>
      </c>
      <c r="F318" t="str">
        <f t="shared" si="12"/>
        <v>WTColumnsMetricWT500x247</v>
      </c>
      <c r="G318" s="26">
        <v>70.3</v>
      </c>
      <c r="H318" s="26">
        <v>2.11</v>
      </c>
      <c r="I318" s="26">
        <v>5.86</v>
      </c>
      <c r="J318" t="s">
        <v>129</v>
      </c>
      <c r="K318">
        <v>1</v>
      </c>
      <c r="L318">
        <f t="shared" si="11"/>
        <v>1.7861280000000002</v>
      </c>
      <c r="O318" s="1"/>
    </row>
    <row r="319" spans="2:15" x14ac:dyDescent="0.25">
      <c r="B319" t="s">
        <v>732</v>
      </c>
      <c r="C319" t="s">
        <v>76</v>
      </c>
      <c r="D319" t="s">
        <v>754</v>
      </c>
      <c r="E319" t="s">
        <v>3133</v>
      </c>
      <c r="F319" t="str">
        <f t="shared" si="12"/>
        <v>WTColumnsMetricWT500x244</v>
      </c>
      <c r="G319" s="26">
        <v>70.099999999999994</v>
      </c>
      <c r="H319" s="26">
        <v>1.98</v>
      </c>
      <c r="I319" s="26">
        <v>5.84</v>
      </c>
      <c r="J319" t="s">
        <v>129</v>
      </c>
      <c r="K319">
        <v>1</v>
      </c>
      <c r="L319">
        <f t="shared" si="11"/>
        <v>1.7800320000000001</v>
      </c>
      <c r="O319" s="1"/>
    </row>
    <row r="320" spans="2:15" x14ac:dyDescent="0.25">
      <c r="B320" t="s">
        <v>732</v>
      </c>
      <c r="C320" t="s">
        <v>76</v>
      </c>
      <c r="D320" t="s">
        <v>756</v>
      </c>
      <c r="E320" t="s">
        <v>3134</v>
      </c>
      <c r="F320" t="str">
        <f t="shared" si="12"/>
        <v>WTColumnsMetricWT500x241</v>
      </c>
      <c r="G320" s="26">
        <v>69.900000000000006</v>
      </c>
      <c r="H320" s="26">
        <v>1.78</v>
      </c>
      <c r="I320" s="26">
        <v>5.83</v>
      </c>
      <c r="J320" t="s">
        <v>129</v>
      </c>
      <c r="K320">
        <v>1</v>
      </c>
      <c r="L320">
        <f t="shared" si="11"/>
        <v>1.7769840000000001</v>
      </c>
      <c r="O320" s="1"/>
    </row>
    <row r="321" spans="2:15" x14ac:dyDescent="0.25">
      <c r="B321" t="s">
        <v>732</v>
      </c>
      <c r="C321" t="s">
        <v>76</v>
      </c>
      <c r="D321" t="s">
        <v>758</v>
      </c>
      <c r="E321" t="s">
        <v>3135</v>
      </c>
      <c r="F321" t="str">
        <f t="shared" si="12"/>
        <v>WTColumnsMetricWT500x221</v>
      </c>
      <c r="G321" s="26">
        <v>69.5</v>
      </c>
      <c r="H321" s="26">
        <v>1.55</v>
      </c>
      <c r="I321" s="26">
        <v>5.79</v>
      </c>
      <c r="J321" t="s">
        <v>129</v>
      </c>
      <c r="K321">
        <v>1</v>
      </c>
      <c r="L321">
        <f t="shared" si="11"/>
        <v>1.7647920000000001</v>
      </c>
      <c r="O321" s="1"/>
    </row>
    <row r="322" spans="2:15" x14ac:dyDescent="0.25">
      <c r="B322" t="s">
        <v>732</v>
      </c>
      <c r="C322" t="s">
        <v>76</v>
      </c>
      <c r="D322" t="s">
        <v>760</v>
      </c>
      <c r="E322" t="s">
        <v>3136</v>
      </c>
      <c r="F322" t="str">
        <f t="shared" si="12"/>
        <v>WTColumnsMetricWT500x207</v>
      </c>
      <c r="G322" s="26">
        <v>69.099999999999994</v>
      </c>
      <c r="H322" s="26">
        <v>1.44</v>
      </c>
      <c r="I322" s="26">
        <v>5.76</v>
      </c>
      <c r="J322" t="s">
        <v>129</v>
      </c>
      <c r="K322">
        <v>1</v>
      </c>
      <c r="L322">
        <f t="shared" si="11"/>
        <v>1.7556480000000001</v>
      </c>
      <c r="O322" s="1"/>
    </row>
    <row r="323" spans="2:15" x14ac:dyDescent="0.25">
      <c r="B323" t="s">
        <v>732</v>
      </c>
      <c r="C323" t="s">
        <v>76</v>
      </c>
      <c r="D323" t="s">
        <v>762</v>
      </c>
      <c r="E323" t="s">
        <v>3137</v>
      </c>
      <c r="F323" t="str">
        <f t="shared" si="12"/>
        <v>WTColumnsMetricWT500x206</v>
      </c>
      <c r="G323" s="26">
        <v>65.3</v>
      </c>
      <c r="H323" s="26">
        <v>3</v>
      </c>
      <c r="I323" s="26">
        <v>5.44</v>
      </c>
      <c r="J323" t="s">
        <v>129</v>
      </c>
      <c r="K323">
        <v>1</v>
      </c>
      <c r="L323">
        <f t="shared" si="11"/>
        <v>1.6581120000000003</v>
      </c>
      <c r="O323" s="1"/>
    </row>
    <row r="324" spans="2:15" x14ac:dyDescent="0.25">
      <c r="B324" t="s">
        <v>732</v>
      </c>
      <c r="C324" t="s">
        <v>76</v>
      </c>
      <c r="D324" t="s">
        <v>764</v>
      </c>
      <c r="E324" t="s">
        <v>3138</v>
      </c>
      <c r="F324" t="str">
        <f t="shared" si="12"/>
        <v>WTColumnsMetricWT500x197</v>
      </c>
      <c r="G324" s="26">
        <v>64.099999999999994</v>
      </c>
      <c r="H324" s="26">
        <v>2.58</v>
      </c>
      <c r="I324" s="26">
        <v>5.34</v>
      </c>
      <c r="J324" t="s">
        <v>129</v>
      </c>
      <c r="K324">
        <v>1</v>
      </c>
      <c r="L324">
        <f t="shared" si="11"/>
        <v>1.627632</v>
      </c>
      <c r="O324" s="1"/>
    </row>
    <row r="325" spans="2:15" x14ac:dyDescent="0.25">
      <c r="B325" t="s">
        <v>732</v>
      </c>
      <c r="C325" t="s">
        <v>76</v>
      </c>
      <c r="D325" t="s">
        <v>766</v>
      </c>
      <c r="E325" t="s">
        <v>3139</v>
      </c>
      <c r="F325" t="str">
        <f t="shared" si="12"/>
        <v>WTColumnsMetricWT500x186</v>
      </c>
      <c r="G325" s="26">
        <v>63.9</v>
      </c>
      <c r="H325" s="26">
        <v>2.56</v>
      </c>
      <c r="I325" s="26">
        <v>5.33</v>
      </c>
      <c r="J325" t="s">
        <v>129</v>
      </c>
      <c r="K325">
        <v>1</v>
      </c>
      <c r="L325">
        <f t="shared" si="11"/>
        <v>1.624584</v>
      </c>
      <c r="O325" s="1"/>
    </row>
    <row r="326" spans="2:15" x14ac:dyDescent="0.25">
      <c r="B326" t="s">
        <v>732</v>
      </c>
      <c r="C326" t="s">
        <v>76</v>
      </c>
      <c r="D326" t="s">
        <v>768</v>
      </c>
      <c r="E326" t="s">
        <v>3140</v>
      </c>
      <c r="F326" t="str">
        <f t="shared" si="12"/>
        <v>WTColumnsMetricWT500x175</v>
      </c>
      <c r="G326" s="26">
        <v>63.1</v>
      </c>
      <c r="H326" s="26">
        <v>2.2000000000000002</v>
      </c>
      <c r="I326" s="26">
        <v>5.26</v>
      </c>
      <c r="J326" t="s">
        <v>129</v>
      </c>
      <c r="K326">
        <v>1</v>
      </c>
      <c r="L326">
        <f t="shared" si="11"/>
        <v>1.603248</v>
      </c>
      <c r="O326" s="1"/>
    </row>
    <row r="327" spans="2:15" x14ac:dyDescent="0.25">
      <c r="B327" t="s">
        <v>732</v>
      </c>
      <c r="C327" t="s">
        <v>76</v>
      </c>
      <c r="D327" t="s">
        <v>770</v>
      </c>
      <c r="E327" t="s">
        <v>3141</v>
      </c>
      <c r="F327" t="str">
        <f t="shared" si="12"/>
        <v>WTColumnsMetricWT500x161</v>
      </c>
      <c r="G327" s="26">
        <v>62.7</v>
      </c>
      <c r="H327" s="26">
        <v>2.11</v>
      </c>
      <c r="I327" s="26">
        <v>5.23</v>
      </c>
      <c r="J327" t="s">
        <v>129</v>
      </c>
      <c r="K327">
        <v>1</v>
      </c>
      <c r="L327">
        <f t="shared" si="11"/>
        <v>1.5941040000000002</v>
      </c>
      <c r="O327" s="1"/>
    </row>
    <row r="328" spans="2:15" x14ac:dyDescent="0.25">
      <c r="B328" t="s">
        <v>732</v>
      </c>
      <c r="C328" t="s">
        <v>76</v>
      </c>
      <c r="D328" t="s">
        <v>771</v>
      </c>
      <c r="E328" t="s">
        <v>3142</v>
      </c>
      <c r="F328" t="str">
        <f t="shared" si="12"/>
        <v>WTColumnsMetricWT500x157</v>
      </c>
      <c r="G328" s="26">
        <v>62.3</v>
      </c>
      <c r="H328" s="26">
        <v>1.89</v>
      </c>
      <c r="I328" s="26">
        <v>5.19</v>
      </c>
      <c r="J328" t="s">
        <v>129</v>
      </c>
      <c r="K328">
        <v>1</v>
      </c>
      <c r="L328">
        <f t="shared" si="11"/>
        <v>1.5819120000000002</v>
      </c>
      <c r="O328" s="1"/>
    </row>
    <row r="329" spans="2:15" x14ac:dyDescent="0.25">
      <c r="B329" t="s">
        <v>732</v>
      </c>
      <c r="C329" t="s">
        <v>76</v>
      </c>
      <c r="D329" t="s">
        <v>773</v>
      </c>
      <c r="E329" t="s">
        <v>3143</v>
      </c>
      <c r="F329" t="str">
        <f t="shared" si="12"/>
        <v>WTColumnsMetricWT500x148</v>
      </c>
      <c r="G329" s="26">
        <v>61.9</v>
      </c>
      <c r="H329" s="26">
        <v>1.7</v>
      </c>
      <c r="I329" s="26">
        <v>5.16</v>
      </c>
      <c r="J329" t="s">
        <v>129</v>
      </c>
      <c r="K329">
        <v>1</v>
      </c>
      <c r="L329">
        <f t="shared" si="11"/>
        <v>1.5727680000000002</v>
      </c>
      <c r="O329" s="1"/>
    </row>
    <row r="330" spans="2:15" x14ac:dyDescent="0.25">
      <c r="B330" t="s">
        <v>732</v>
      </c>
      <c r="C330" t="s">
        <v>76</v>
      </c>
      <c r="D330" t="s">
        <v>775</v>
      </c>
      <c r="E330" t="s">
        <v>3144</v>
      </c>
      <c r="F330" t="str">
        <f t="shared" si="12"/>
        <v>WTColumnsMetricWT500x136</v>
      </c>
      <c r="G330" s="26">
        <v>61.5</v>
      </c>
      <c r="H330" s="26">
        <v>1.49</v>
      </c>
      <c r="I330" s="26">
        <v>5.13</v>
      </c>
      <c r="J330" t="s">
        <v>129</v>
      </c>
      <c r="K330">
        <v>1</v>
      </c>
      <c r="L330">
        <f t="shared" si="11"/>
        <v>1.5636240000000001</v>
      </c>
      <c r="O330" s="1"/>
    </row>
    <row r="331" spans="2:15" x14ac:dyDescent="0.25">
      <c r="B331" t="s">
        <v>732</v>
      </c>
      <c r="C331" t="s">
        <v>76</v>
      </c>
      <c r="D331" t="s">
        <v>777</v>
      </c>
      <c r="E331" t="s">
        <v>3145</v>
      </c>
      <c r="F331" t="str">
        <f t="shared" si="12"/>
        <v>WTColumnsMetricWT500x124.5</v>
      </c>
      <c r="G331" s="26">
        <v>61.1</v>
      </c>
      <c r="H331" s="26">
        <v>1.37</v>
      </c>
      <c r="I331" s="26">
        <v>5.09</v>
      </c>
      <c r="J331" t="s">
        <v>129</v>
      </c>
      <c r="K331">
        <v>1</v>
      </c>
      <c r="L331">
        <f t="shared" si="11"/>
        <v>1.5514320000000001</v>
      </c>
      <c r="O331" s="1"/>
    </row>
    <row r="332" spans="2:15" x14ac:dyDescent="0.25">
      <c r="B332" t="s">
        <v>732</v>
      </c>
      <c r="C332" t="s">
        <v>76</v>
      </c>
      <c r="D332" t="s">
        <v>779</v>
      </c>
      <c r="E332" t="s">
        <v>3146</v>
      </c>
      <c r="F332" t="str">
        <f t="shared" si="12"/>
        <v>WTColumnsMetricWT500x111</v>
      </c>
      <c r="G332" s="26">
        <v>60.7</v>
      </c>
      <c r="H332" s="26">
        <v>1.23</v>
      </c>
      <c r="I332" s="26">
        <v>5.0599999999999996</v>
      </c>
      <c r="J332" t="s">
        <v>129</v>
      </c>
      <c r="K332">
        <v>1</v>
      </c>
      <c r="L332">
        <f t="shared" si="11"/>
        <v>1.5422879999999999</v>
      </c>
      <c r="O332" s="1"/>
    </row>
    <row r="333" spans="2:15" x14ac:dyDescent="0.25">
      <c r="B333" t="s">
        <v>732</v>
      </c>
      <c r="C333" t="s">
        <v>76</v>
      </c>
      <c r="D333" t="s">
        <v>781</v>
      </c>
      <c r="E333" t="s">
        <v>3147</v>
      </c>
      <c r="F333" t="str">
        <f t="shared" si="12"/>
        <v>WTColumnsMetricWT460x594</v>
      </c>
      <c r="G333" s="26">
        <v>76.900000000000006</v>
      </c>
      <c r="H333" s="26">
        <v>5.19</v>
      </c>
      <c r="I333" s="26">
        <v>6.41</v>
      </c>
      <c r="J333" t="s">
        <v>129</v>
      </c>
      <c r="K333">
        <v>1</v>
      </c>
      <c r="L333">
        <f t="shared" si="11"/>
        <v>1.9537680000000002</v>
      </c>
      <c r="O333" s="1"/>
    </row>
    <row r="334" spans="2:15" x14ac:dyDescent="0.25">
      <c r="B334" t="s">
        <v>732</v>
      </c>
      <c r="C334" t="s">
        <v>76</v>
      </c>
      <c r="D334" t="s">
        <v>783</v>
      </c>
      <c r="E334" t="s">
        <v>3148</v>
      </c>
      <c r="F334" t="str">
        <f t="shared" si="12"/>
        <v>WTColumnsMetricWT460x483.5</v>
      </c>
      <c r="G334" s="26">
        <v>74.5</v>
      </c>
      <c r="H334" s="26">
        <v>4.3600000000000003</v>
      </c>
      <c r="I334" s="26">
        <v>6.21</v>
      </c>
      <c r="J334" t="s">
        <v>129</v>
      </c>
      <c r="K334">
        <v>1</v>
      </c>
      <c r="L334">
        <f t="shared" si="11"/>
        <v>1.892808</v>
      </c>
      <c r="O334" s="1"/>
    </row>
    <row r="335" spans="2:15" x14ac:dyDescent="0.25">
      <c r="B335" t="s">
        <v>732</v>
      </c>
      <c r="C335" t="s">
        <v>76</v>
      </c>
      <c r="D335" t="s">
        <v>785</v>
      </c>
      <c r="E335" t="s">
        <v>3149</v>
      </c>
      <c r="F335" t="str">
        <f t="shared" si="12"/>
        <v>WTColumnsMetricWT460x392</v>
      </c>
      <c r="G335" s="26">
        <v>72.5</v>
      </c>
      <c r="H335" s="26">
        <v>3.63</v>
      </c>
      <c r="I335" s="26">
        <v>6.04</v>
      </c>
      <c r="J335" t="s">
        <v>129</v>
      </c>
      <c r="K335">
        <v>1</v>
      </c>
      <c r="L335">
        <f t="shared" si="11"/>
        <v>1.8409920000000002</v>
      </c>
      <c r="O335" s="1"/>
    </row>
    <row r="336" spans="2:15" x14ac:dyDescent="0.25">
      <c r="B336" t="s">
        <v>732</v>
      </c>
      <c r="C336" t="s">
        <v>76</v>
      </c>
      <c r="D336" t="s">
        <v>787</v>
      </c>
      <c r="E336" t="s">
        <v>3150</v>
      </c>
      <c r="F336" t="str">
        <f t="shared" si="12"/>
        <v>WTColumnsMetricWT460x326.5</v>
      </c>
      <c r="G336" s="26">
        <v>71.099999999999994</v>
      </c>
      <c r="H336" s="26">
        <v>3.09</v>
      </c>
      <c r="I336" s="26">
        <v>5.93</v>
      </c>
      <c r="J336" t="s">
        <v>129</v>
      </c>
      <c r="K336">
        <v>1</v>
      </c>
      <c r="L336">
        <f t="shared" si="11"/>
        <v>1.807464</v>
      </c>
      <c r="O336" s="1"/>
    </row>
    <row r="337" spans="2:15" x14ac:dyDescent="0.25">
      <c r="B337" t="s">
        <v>732</v>
      </c>
      <c r="C337" t="s">
        <v>76</v>
      </c>
      <c r="D337" t="s">
        <v>789</v>
      </c>
      <c r="E337" t="s">
        <v>3151</v>
      </c>
      <c r="F337" t="str">
        <f t="shared" si="12"/>
        <v>WTColumnsMetricWT460x292.5</v>
      </c>
      <c r="G337" s="26">
        <v>70.3</v>
      </c>
      <c r="H337" s="26">
        <v>2.8</v>
      </c>
      <c r="I337" s="26">
        <v>5.86</v>
      </c>
      <c r="J337" t="s">
        <v>129</v>
      </c>
      <c r="K337">
        <v>1</v>
      </c>
      <c r="L337">
        <f t="shared" si="11"/>
        <v>1.7861280000000002</v>
      </c>
      <c r="O337" s="1"/>
    </row>
    <row r="338" spans="2:15" x14ac:dyDescent="0.25">
      <c r="B338" t="s">
        <v>732</v>
      </c>
      <c r="C338" t="s">
        <v>76</v>
      </c>
      <c r="D338" t="s">
        <v>791</v>
      </c>
      <c r="E338" t="s">
        <v>3152</v>
      </c>
      <c r="F338" t="str">
        <f t="shared" si="12"/>
        <v>WTColumnsMetricWT460x267</v>
      </c>
      <c r="G338" s="26">
        <v>69.7</v>
      </c>
      <c r="H338" s="26">
        <v>2.58</v>
      </c>
      <c r="I338" s="26">
        <v>5.81</v>
      </c>
      <c r="J338" t="s">
        <v>129</v>
      </c>
      <c r="K338">
        <v>1</v>
      </c>
      <c r="L338">
        <f t="shared" si="11"/>
        <v>1.770888</v>
      </c>
      <c r="O338" s="1"/>
    </row>
    <row r="339" spans="2:15" x14ac:dyDescent="0.25">
      <c r="B339" t="s">
        <v>732</v>
      </c>
      <c r="C339" t="s">
        <v>76</v>
      </c>
      <c r="D339" t="s">
        <v>793</v>
      </c>
      <c r="E339" t="s">
        <v>3153</v>
      </c>
      <c r="F339" t="str">
        <f t="shared" si="12"/>
        <v>WTColumnsMetricWT460x244</v>
      </c>
      <c r="G339" s="26">
        <v>69.099999999999994</v>
      </c>
      <c r="H339" s="26">
        <v>2.37</v>
      </c>
      <c r="I339" s="26">
        <v>5.76</v>
      </c>
      <c r="J339" t="s">
        <v>129</v>
      </c>
      <c r="K339">
        <v>1</v>
      </c>
      <c r="L339">
        <f t="shared" ref="L339:L402" si="13">0.3048*I339</f>
        <v>1.7556480000000001</v>
      </c>
      <c r="O339" s="1"/>
    </row>
    <row r="340" spans="2:15" x14ac:dyDescent="0.25">
      <c r="B340" t="s">
        <v>732</v>
      </c>
      <c r="C340" t="s">
        <v>76</v>
      </c>
      <c r="D340" t="s">
        <v>795</v>
      </c>
      <c r="E340" t="s">
        <v>3154</v>
      </c>
      <c r="F340" t="str">
        <f t="shared" si="12"/>
        <v>WTColumnsMetricWT460x223</v>
      </c>
      <c r="G340" s="26">
        <v>69.099999999999994</v>
      </c>
      <c r="H340" s="26">
        <v>2.17</v>
      </c>
      <c r="I340" s="26">
        <v>5.76</v>
      </c>
      <c r="J340" t="s">
        <v>129</v>
      </c>
      <c r="K340">
        <v>1</v>
      </c>
      <c r="L340">
        <f t="shared" si="13"/>
        <v>1.7556480000000001</v>
      </c>
      <c r="O340" s="1"/>
    </row>
    <row r="341" spans="2:15" x14ac:dyDescent="0.25">
      <c r="B341" t="s">
        <v>732</v>
      </c>
      <c r="C341" t="s">
        <v>76</v>
      </c>
      <c r="D341" t="s">
        <v>796</v>
      </c>
      <c r="E341" t="s">
        <v>3155</v>
      </c>
      <c r="F341" t="str">
        <f t="shared" si="12"/>
        <v>WTColumnsMetricWT460x208.5</v>
      </c>
      <c r="G341" s="26">
        <v>68.7</v>
      </c>
      <c r="H341" s="26">
        <v>2.04</v>
      </c>
      <c r="I341" s="26">
        <v>5.73</v>
      </c>
      <c r="J341" t="s">
        <v>129</v>
      </c>
      <c r="K341">
        <v>1</v>
      </c>
      <c r="L341">
        <f t="shared" si="13"/>
        <v>1.7465040000000003</v>
      </c>
      <c r="O341" s="1"/>
    </row>
    <row r="342" spans="2:15" x14ac:dyDescent="0.25">
      <c r="B342" t="s">
        <v>732</v>
      </c>
      <c r="C342" t="s">
        <v>76</v>
      </c>
      <c r="D342" t="s">
        <v>798</v>
      </c>
      <c r="E342" t="s">
        <v>3156</v>
      </c>
      <c r="F342" t="str">
        <f t="shared" si="12"/>
        <v>WTColumnsMetricWT460x193.5</v>
      </c>
      <c r="G342" s="26">
        <v>68.3</v>
      </c>
      <c r="H342" s="26">
        <v>1.9</v>
      </c>
      <c r="I342" s="26">
        <v>5.69</v>
      </c>
      <c r="J342" t="s">
        <v>129</v>
      </c>
      <c r="K342">
        <v>1</v>
      </c>
      <c r="L342">
        <f t="shared" si="13"/>
        <v>1.7343120000000003</v>
      </c>
      <c r="O342" s="1"/>
    </row>
    <row r="343" spans="2:15" x14ac:dyDescent="0.25">
      <c r="B343" t="s">
        <v>732</v>
      </c>
      <c r="C343" t="s">
        <v>76</v>
      </c>
      <c r="D343" t="s">
        <v>799</v>
      </c>
      <c r="E343" t="s">
        <v>3157</v>
      </c>
      <c r="F343" t="str">
        <f t="shared" si="12"/>
        <v>WTColumnsMetricWT460x190.5</v>
      </c>
      <c r="G343" s="26">
        <v>67.900000000000006</v>
      </c>
      <c r="H343" s="26">
        <v>1.8</v>
      </c>
      <c r="I343" s="26">
        <v>5.66</v>
      </c>
      <c r="J343" t="s">
        <v>129</v>
      </c>
      <c r="K343">
        <v>1</v>
      </c>
      <c r="L343">
        <f t="shared" si="13"/>
        <v>1.725168</v>
      </c>
      <c r="O343" s="1"/>
    </row>
    <row r="344" spans="2:15" x14ac:dyDescent="0.25">
      <c r="B344" t="s">
        <v>732</v>
      </c>
      <c r="C344" t="s">
        <v>76</v>
      </c>
      <c r="D344" t="s">
        <v>801</v>
      </c>
      <c r="E344" t="s">
        <v>3158</v>
      </c>
      <c r="F344" t="str">
        <f t="shared" si="12"/>
        <v>WTColumnsMetricWT460x182.5</v>
      </c>
      <c r="G344" s="26">
        <v>67.900000000000006</v>
      </c>
      <c r="H344" s="26">
        <v>1.69</v>
      </c>
      <c r="I344" s="26">
        <v>5.66</v>
      </c>
      <c r="J344" t="s">
        <v>129</v>
      </c>
      <c r="K344">
        <v>1</v>
      </c>
      <c r="L344">
        <f t="shared" si="13"/>
        <v>1.725168</v>
      </c>
      <c r="O344" s="1"/>
    </row>
    <row r="345" spans="2:15" x14ac:dyDescent="0.25">
      <c r="B345" t="s">
        <v>732</v>
      </c>
      <c r="C345" t="s">
        <v>76</v>
      </c>
      <c r="D345" t="s">
        <v>802</v>
      </c>
      <c r="E345" t="s">
        <v>3157</v>
      </c>
      <c r="F345" t="str">
        <f t="shared" si="12"/>
        <v>WTColumnsMetricWT460x190.5</v>
      </c>
      <c r="G345" s="26">
        <v>61</v>
      </c>
      <c r="H345" s="26">
        <v>2.1</v>
      </c>
      <c r="I345" s="26">
        <v>5.08</v>
      </c>
      <c r="J345" t="s">
        <v>129</v>
      </c>
      <c r="K345">
        <v>1</v>
      </c>
      <c r="L345">
        <f t="shared" si="13"/>
        <v>1.5483840000000002</v>
      </c>
      <c r="O345" s="1"/>
    </row>
    <row r="346" spans="2:15" x14ac:dyDescent="0.25">
      <c r="B346" t="s">
        <v>732</v>
      </c>
      <c r="C346" t="s">
        <v>76</v>
      </c>
      <c r="D346" t="s">
        <v>804</v>
      </c>
      <c r="E346" t="s">
        <v>3159</v>
      </c>
      <c r="F346" t="str">
        <f t="shared" si="12"/>
        <v>WTColumnsMetricWT460x171</v>
      </c>
      <c r="G346" s="26">
        <v>60.7</v>
      </c>
      <c r="H346" s="26">
        <v>1.91</v>
      </c>
      <c r="I346" s="26">
        <v>5.0599999999999996</v>
      </c>
      <c r="J346" t="s">
        <v>129</v>
      </c>
      <c r="K346">
        <v>1</v>
      </c>
      <c r="L346">
        <f t="shared" si="13"/>
        <v>1.5422879999999999</v>
      </c>
      <c r="O346" s="1"/>
    </row>
    <row r="347" spans="2:15" x14ac:dyDescent="0.25">
      <c r="B347" t="s">
        <v>732</v>
      </c>
      <c r="C347" t="s">
        <v>76</v>
      </c>
      <c r="D347" t="s">
        <v>805</v>
      </c>
      <c r="E347" t="s">
        <v>3160</v>
      </c>
      <c r="F347" t="str">
        <f t="shared" si="12"/>
        <v>WTColumnsMetricWT460x156.5</v>
      </c>
      <c r="G347" s="26">
        <v>60.2</v>
      </c>
      <c r="H347" s="26">
        <v>1.74</v>
      </c>
      <c r="I347" s="26">
        <v>5.0199999999999996</v>
      </c>
      <c r="J347" t="s">
        <v>129</v>
      </c>
      <c r="K347">
        <v>1</v>
      </c>
      <c r="L347">
        <f t="shared" si="13"/>
        <v>1.5300959999999999</v>
      </c>
      <c r="O347" s="1"/>
    </row>
    <row r="348" spans="2:15" x14ac:dyDescent="0.25">
      <c r="B348" t="s">
        <v>732</v>
      </c>
      <c r="C348" t="s">
        <v>76</v>
      </c>
      <c r="D348" t="s">
        <v>807</v>
      </c>
      <c r="E348" t="s">
        <v>3161</v>
      </c>
      <c r="F348" t="str">
        <f t="shared" si="12"/>
        <v>WTColumnsMetricWT460x144.5</v>
      </c>
      <c r="G348" s="26">
        <v>59.8</v>
      </c>
      <c r="H348" s="26">
        <v>1.62</v>
      </c>
      <c r="I348" s="26">
        <v>4.9800000000000004</v>
      </c>
      <c r="J348" t="s">
        <v>129</v>
      </c>
      <c r="K348">
        <v>1</v>
      </c>
      <c r="L348">
        <f t="shared" si="13"/>
        <v>1.5179040000000001</v>
      </c>
      <c r="O348" s="1"/>
    </row>
    <row r="349" spans="2:15" x14ac:dyDescent="0.25">
      <c r="B349" t="s">
        <v>732</v>
      </c>
      <c r="C349" t="s">
        <v>76</v>
      </c>
      <c r="D349" t="s">
        <v>808</v>
      </c>
      <c r="E349" t="s">
        <v>3162</v>
      </c>
      <c r="F349" t="str">
        <f t="shared" si="12"/>
        <v>WTColumnsMetricWT460x135.5</v>
      </c>
      <c r="G349" s="26">
        <v>59.8</v>
      </c>
      <c r="H349" s="26">
        <v>1.52</v>
      </c>
      <c r="I349" s="26">
        <v>4.9800000000000004</v>
      </c>
      <c r="J349" t="s">
        <v>129</v>
      </c>
      <c r="K349">
        <v>1</v>
      </c>
      <c r="L349">
        <f t="shared" si="13"/>
        <v>1.5179040000000001</v>
      </c>
      <c r="O349" s="1"/>
    </row>
    <row r="350" spans="2:15" x14ac:dyDescent="0.25">
      <c r="B350" t="s">
        <v>732</v>
      </c>
      <c r="C350" t="s">
        <v>76</v>
      </c>
      <c r="D350" t="s">
        <v>810</v>
      </c>
      <c r="E350" t="s">
        <v>3163</v>
      </c>
      <c r="F350" t="str">
        <f t="shared" si="12"/>
        <v>WTColumnsMetricWT460x126.5</v>
      </c>
      <c r="G350" s="26">
        <v>59.4</v>
      </c>
      <c r="H350" s="26">
        <v>1.43</v>
      </c>
      <c r="I350" s="26">
        <v>4.95</v>
      </c>
      <c r="J350" t="s">
        <v>129</v>
      </c>
      <c r="K350">
        <v>1</v>
      </c>
      <c r="L350">
        <f t="shared" si="13"/>
        <v>1.5087600000000001</v>
      </c>
      <c r="O350" s="1"/>
    </row>
    <row r="351" spans="2:15" x14ac:dyDescent="0.25">
      <c r="B351" t="s">
        <v>732</v>
      </c>
      <c r="C351" t="s">
        <v>76</v>
      </c>
      <c r="D351" t="s">
        <v>812</v>
      </c>
      <c r="E351" t="s">
        <v>3164</v>
      </c>
      <c r="F351" t="str">
        <f t="shared" si="12"/>
        <v>WTColumnsMetricWT460x119</v>
      </c>
      <c r="G351" s="26">
        <v>59.2</v>
      </c>
      <c r="H351" s="26">
        <v>1.35</v>
      </c>
      <c r="I351" s="26">
        <v>4.93</v>
      </c>
      <c r="J351" t="s">
        <v>129</v>
      </c>
      <c r="K351">
        <v>1</v>
      </c>
      <c r="L351">
        <f t="shared" si="13"/>
        <v>1.502664</v>
      </c>
      <c r="O351" s="1"/>
    </row>
    <row r="352" spans="2:15" x14ac:dyDescent="0.25">
      <c r="B352" t="s">
        <v>732</v>
      </c>
      <c r="C352" t="s">
        <v>76</v>
      </c>
      <c r="D352" t="s">
        <v>814</v>
      </c>
      <c r="E352" t="s">
        <v>3165</v>
      </c>
      <c r="F352" t="str">
        <f t="shared" si="12"/>
        <v>WTColumnsMetricWT460x111.5</v>
      </c>
      <c r="G352" s="26">
        <v>59</v>
      </c>
      <c r="H352" s="26">
        <v>1.27</v>
      </c>
      <c r="I352" s="26">
        <v>4.92</v>
      </c>
      <c r="J352" t="s">
        <v>129</v>
      </c>
      <c r="K352">
        <v>1</v>
      </c>
      <c r="L352">
        <f t="shared" si="13"/>
        <v>1.4996160000000001</v>
      </c>
      <c r="O352" s="1"/>
    </row>
    <row r="353" spans="2:15" x14ac:dyDescent="0.25">
      <c r="B353" t="s">
        <v>732</v>
      </c>
      <c r="C353" t="s">
        <v>76</v>
      </c>
      <c r="D353" t="s">
        <v>816</v>
      </c>
      <c r="E353" t="s">
        <v>3166</v>
      </c>
      <c r="F353" t="str">
        <f t="shared" si="12"/>
        <v>WTColumnsMetricWT460x100.5</v>
      </c>
      <c r="G353" s="26">
        <v>58.8</v>
      </c>
      <c r="H353" s="26">
        <v>1.1499999999999999</v>
      </c>
      <c r="I353" s="26">
        <v>4.9000000000000004</v>
      </c>
      <c r="J353" t="s">
        <v>129</v>
      </c>
      <c r="K353">
        <v>1</v>
      </c>
      <c r="L353">
        <f t="shared" si="13"/>
        <v>1.4935200000000002</v>
      </c>
      <c r="O353" s="1"/>
    </row>
    <row r="354" spans="2:15" x14ac:dyDescent="0.25">
      <c r="B354" t="s">
        <v>732</v>
      </c>
      <c r="C354" t="s">
        <v>76</v>
      </c>
      <c r="D354" t="s">
        <v>818</v>
      </c>
      <c r="E354" t="s">
        <v>3167</v>
      </c>
      <c r="F354" t="str">
        <f t="shared" si="12"/>
        <v>WTColumnsMetricWT420x288</v>
      </c>
      <c r="G354" s="26">
        <v>67.599999999999994</v>
      </c>
      <c r="H354" s="26">
        <v>2.86</v>
      </c>
      <c r="I354" s="26">
        <v>5.63</v>
      </c>
      <c r="J354" t="s">
        <v>129</v>
      </c>
      <c r="K354">
        <v>1</v>
      </c>
      <c r="L354">
        <f t="shared" si="13"/>
        <v>1.716024</v>
      </c>
      <c r="O354" s="1"/>
    </row>
    <row r="355" spans="2:15" x14ac:dyDescent="0.25">
      <c r="B355" t="s">
        <v>732</v>
      </c>
      <c r="C355" t="s">
        <v>76</v>
      </c>
      <c r="D355" t="s">
        <v>820</v>
      </c>
      <c r="E355" s="54" t="s">
        <v>3168</v>
      </c>
      <c r="F355" t="str">
        <f t="shared" si="12"/>
        <v>WTColumnsMetricWT420x263.5</v>
      </c>
      <c r="G355" s="26">
        <v>67.099999999999994</v>
      </c>
      <c r="H355" s="26">
        <v>2.64</v>
      </c>
      <c r="I355" s="26">
        <v>5.59</v>
      </c>
      <c r="J355" t="s">
        <v>129</v>
      </c>
      <c r="K355">
        <v>1</v>
      </c>
      <c r="L355">
        <f t="shared" si="13"/>
        <v>1.703832</v>
      </c>
      <c r="O355" s="1"/>
    </row>
    <row r="356" spans="2:15" x14ac:dyDescent="0.25">
      <c r="B356" t="s">
        <v>732</v>
      </c>
      <c r="C356" t="s">
        <v>76</v>
      </c>
      <c r="D356" t="s">
        <v>822</v>
      </c>
      <c r="E356" s="54" t="s">
        <v>3169</v>
      </c>
      <c r="F356" t="str">
        <f t="shared" si="12"/>
        <v>WTColumnsMetricWT420x236.7</v>
      </c>
      <c r="G356" s="26">
        <v>66.5</v>
      </c>
      <c r="H356" s="26">
        <v>2.39</v>
      </c>
      <c r="I356" s="26">
        <v>5.54</v>
      </c>
      <c r="J356" t="s">
        <v>129</v>
      </c>
      <c r="K356">
        <v>1</v>
      </c>
      <c r="L356">
        <f t="shared" si="13"/>
        <v>1.6885920000000001</v>
      </c>
      <c r="O356" s="1"/>
    </row>
    <row r="357" spans="2:15" x14ac:dyDescent="0.25">
      <c r="B357" t="s">
        <v>732</v>
      </c>
      <c r="C357" t="s">
        <v>76</v>
      </c>
      <c r="D357" t="s">
        <v>823</v>
      </c>
      <c r="E357" s="54" t="s">
        <v>3170</v>
      </c>
      <c r="F357" t="str">
        <f t="shared" si="12"/>
        <v>WTColumnsMetricWT420x216.6</v>
      </c>
      <c r="G357" s="26">
        <v>65.8</v>
      </c>
      <c r="H357" s="26">
        <v>2.21</v>
      </c>
      <c r="I357" s="26">
        <v>5.48</v>
      </c>
      <c r="J357" t="s">
        <v>129</v>
      </c>
      <c r="K357">
        <v>1</v>
      </c>
      <c r="L357">
        <f t="shared" si="13"/>
        <v>1.6703040000000002</v>
      </c>
      <c r="O357" s="1"/>
    </row>
    <row r="358" spans="2:15" x14ac:dyDescent="0.25">
      <c r="B358" t="s">
        <v>732</v>
      </c>
      <c r="C358" t="s">
        <v>76</v>
      </c>
      <c r="D358" t="s">
        <v>825</v>
      </c>
      <c r="E358" s="54" t="s">
        <v>3171</v>
      </c>
      <c r="F358" t="str">
        <f t="shared" si="12"/>
        <v>WTColumnsMetricWT420x195.7</v>
      </c>
      <c r="G358" s="26">
        <v>65.5</v>
      </c>
      <c r="H358" s="26">
        <v>2.0099999999999998</v>
      </c>
      <c r="I358" s="26">
        <v>5.46</v>
      </c>
      <c r="J358" t="s">
        <v>129</v>
      </c>
      <c r="K358">
        <v>1</v>
      </c>
      <c r="L358">
        <f t="shared" si="13"/>
        <v>1.6642080000000001</v>
      </c>
      <c r="O358" s="1"/>
    </row>
    <row r="359" spans="2:15" x14ac:dyDescent="0.25">
      <c r="B359" t="s">
        <v>732</v>
      </c>
      <c r="C359" t="s">
        <v>76</v>
      </c>
      <c r="D359" t="s">
        <v>827</v>
      </c>
      <c r="E359" s="54" t="s">
        <v>3172</v>
      </c>
      <c r="F359" t="str">
        <f t="shared" si="12"/>
        <v>WTColumnsMetricWT420x179.4</v>
      </c>
      <c r="G359" s="26">
        <v>65.3</v>
      </c>
      <c r="H359" s="26">
        <v>1.85</v>
      </c>
      <c r="I359" s="26">
        <v>5.44</v>
      </c>
      <c r="J359" t="s">
        <v>129</v>
      </c>
      <c r="K359">
        <v>1</v>
      </c>
      <c r="L359">
        <f t="shared" si="13"/>
        <v>1.6581120000000003</v>
      </c>
      <c r="O359" s="1"/>
    </row>
    <row r="360" spans="2:15" x14ac:dyDescent="0.25">
      <c r="B360" t="s">
        <v>732</v>
      </c>
      <c r="C360" t="s">
        <v>76</v>
      </c>
      <c r="D360" t="s">
        <v>829</v>
      </c>
      <c r="E360" s="54" t="s">
        <v>3173</v>
      </c>
      <c r="F360" t="str">
        <f t="shared" si="12"/>
        <v>WTColumnsMetricWT420x164.5</v>
      </c>
      <c r="G360" s="26">
        <v>64.900000000000006</v>
      </c>
      <c r="H360" s="26">
        <v>1.7</v>
      </c>
      <c r="I360" s="26">
        <v>5.41</v>
      </c>
      <c r="J360" t="s">
        <v>129</v>
      </c>
      <c r="K360">
        <v>1</v>
      </c>
      <c r="L360">
        <f t="shared" si="13"/>
        <v>1.6489680000000002</v>
      </c>
      <c r="O360" s="1"/>
    </row>
    <row r="361" spans="2:15" x14ac:dyDescent="0.25">
      <c r="B361" t="s">
        <v>732</v>
      </c>
      <c r="C361" t="s">
        <v>76</v>
      </c>
      <c r="D361" t="s">
        <v>831</v>
      </c>
      <c r="E361" s="54" t="s">
        <v>3174</v>
      </c>
      <c r="F361" t="str">
        <f t="shared" si="12"/>
        <v>WTColumnsMetricWT420x149.6</v>
      </c>
      <c r="G361" s="26">
        <v>64.3</v>
      </c>
      <c r="H361" s="26">
        <v>1.56</v>
      </c>
      <c r="I361" s="26">
        <v>5.36</v>
      </c>
      <c r="J361" t="s">
        <v>129</v>
      </c>
      <c r="K361">
        <v>1</v>
      </c>
      <c r="L361">
        <f t="shared" si="13"/>
        <v>1.6337280000000001</v>
      </c>
      <c r="O361" s="1"/>
    </row>
    <row r="362" spans="2:15" x14ac:dyDescent="0.25">
      <c r="B362" t="s">
        <v>732</v>
      </c>
      <c r="C362" t="s">
        <v>76</v>
      </c>
      <c r="D362" t="s">
        <v>833</v>
      </c>
      <c r="E362" s="54" t="s">
        <v>3175</v>
      </c>
      <c r="F362" t="str">
        <f t="shared" si="12"/>
        <v>WTColumnsMetricWT420x125.8</v>
      </c>
      <c r="G362" s="26">
        <v>56</v>
      </c>
      <c r="H362" s="26">
        <v>1.51</v>
      </c>
      <c r="I362" s="26">
        <v>4.67</v>
      </c>
      <c r="J362" t="s">
        <v>129</v>
      </c>
      <c r="K362">
        <v>1</v>
      </c>
      <c r="L362">
        <f t="shared" si="13"/>
        <v>1.423416</v>
      </c>
      <c r="O362" s="1"/>
    </row>
    <row r="363" spans="2:15" x14ac:dyDescent="0.25">
      <c r="B363" t="s">
        <v>732</v>
      </c>
      <c r="C363" t="s">
        <v>76</v>
      </c>
      <c r="D363" t="s">
        <v>835</v>
      </c>
      <c r="E363" s="54" t="s">
        <v>3176</v>
      </c>
      <c r="F363" t="str">
        <f t="shared" si="12"/>
        <v>WTColumnsMetricWT420x113.1</v>
      </c>
      <c r="G363" s="26">
        <v>55.8</v>
      </c>
      <c r="H363" s="26">
        <v>1.36</v>
      </c>
      <c r="I363" s="26">
        <v>4.6500000000000004</v>
      </c>
      <c r="J363" t="s">
        <v>129</v>
      </c>
      <c r="K363">
        <v>1</v>
      </c>
      <c r="L363">
        <f t="shared" si="13"/>
        <v>1.4173200000000001</v>
      </c>
      <c r="O363" s="1"/>
    </row>
    <row r="364" spans="2:15" x14ac:dyDescent="0.25">
      <c r="B364" t="s">
        <v>732</v>
      </c>
      <c r="C364" t="s">
        <v>76</v>
      </c>
      <c r="D364" t="s">
        <v>836</v>
      </c>
      <c r="E364" s="54" t="s">
        <v>3177</v>
      </c>
      <c r="F364" t="str">
        <f t="shared" si="12"/>
        <v>WTColumnsMetricWT420105</v>
      </c>
      <c r="G364" s="26">
        <v>55.7</v>
      </c>
      <c r="H364" s="26">
        <v>1.27</v>
      </c>
      <c r="I364" s="26">
        <v>4.6399999999999997</v>
      </c>
      <c r="J364" t="s">
        <v>129</v>
      </c>
      <c r="K364">
        <v>1</v>
      </c>
      <c r="L364">
        <f t="shared" si="13"/>
        <v>1.414272</v>
      </c>
      <c r="O364" s="1"/>
    </row>
    <row r="365" spans="2:15" x14ac:dyDescent="0.25">
      <c r="B365" t="s">
        <v>732</v>
      </c>
      <c r="C365" t="s">
        <v>76</v>
      </c>
      <c r="D365" t="s">
        <v>838</v>
      </c>
      <c r="E365" s="54" t="s">
        <v>3178</v>
      </c>
      <c r="F365" t="str">
        <f t="shared" si="12"/>
        <v>WTColumnsMetricWT420x96.8</v>
      </c>
      <c r="G365" s="26">
        <v>55.2</v>
      </c>
      <c r="H365" s="26">
        <v>1.18</v>
      </c>
      <c r="I365" s="26">
        <v>4.5999999999999996</v>
      </c>
      <c r="J365" t="s">
        <v>129</v>
      </c>
      <c r="K365">
        <v>1</v>
      </c>
      <c r="L365">
        <f t="shared" si="13"/>
        <v>1.40208</v>
      </c>
      <c r="O365" s="1"/>
    </row>
    <row r="366" spans="2:15" x14ac:dyDescent="0.25">
      <c r="B366" t="s">
        <v>732</v>
      </c>
      <c r="C366" t="s">
        <v>76</v>
      </c>
      <c r="D366" t="s">
        <v>839</v>
      </c>
      <c r="E366" s="54" t="s">
        <v>3179</v>
      </c>
      <c r="F366" t="str">
        <f t="shared" si="12"/>
        <v>WTColumnsMetricWT420x87.8</v>
      </c>
      <c r="G366" s="26">
        <v>55</v>
      </c>
      <c r="H366" s="26">
        <v>1.07</v>
      </c>
      <c r="I366" s="26">
        <v>4.58</v>
      </c>
      <c r="J366" t="s">
        <v>129</v>
      </c>
      <c r="K366">
        <v>1</v>
      </c>
      <c r="L366">
        <f t="shared" si="13"/>
        <v>1.3959840000000001</v>
      </c>
      <c r="O366" s="1"/>
    </row>
    <row r="367" spans="2:15" x14ac:dyDescent="0.25">
      <c r="B367" t="s">
        <v>732</v>
      </c>
      <c r="C367" t="s">
        <v>76</v>
      </c>
      <c r="D367" t="s">
        <v>841</v>
      </c>
      <c r="E367" t="s">
        <v>3180</v>
      </c>
      <c r="F367" t="str">
        <f t="shared" si="12"/>
        <v>WTColumnsMetricWT380x291</v>
      </c>
      <c r="G367" s="26">
        <v>63.6</v>
      </c>
      <c r="H367" s="26">
        <v>3.07</v>
      </c>
      <c r="I367" s="26">
        <v>5.3</v>
      </c>
      <c r="J367" t="s">
        <v>129</v>
      </c>
      <c r="K367">
        <v>1</v>
      </c>
      <c r="L367">
        <f t="shared" si="13"/>
        <v>1.61544</v>
      </c>
      <c r="O367" s="1"/>
    </row>
    <row r="368" spans="2:15" x14ac:dyDescent="0.25">
      <c r="B368" t="s">
        <v>732</v>
      </c>
      <c r="C368" t="s">
        <v>76</v>
      </c>
      <c r="D368" t="s">
        <v>843</v>
      </c>
      <c r="E368" t="s">
        <v>3181</v>
      </c>
      <c r="F368" t="str">
        <f t="shared" si="12"/>
        <v>WTColumnsMetricWT380x265.5</v>
      </c>
      <c r="G368" s="26">
        <v>63</v>
      </c>
      <c r="H368" s="26">
        <v>2.83</v>
      </c>
      <c r="I368" s="26">
        <v>5.25</v>
      </c>
      <c r="J368" t="s">
        <v>129</v>
      </c>
      <c r="K368">
        <v>1</v>
      </c>
      <c r="L368">
        <f t="shared" si="13"/>
        <v>1.6002000000000001</v>
      </c>
      <c r="O368" s="1"/>
    </row>
    <row r="369" spans="2:15" x14ac:dyDescent="0.25">
      <c r="B369" t="s">
        <v>732</v>
      </c>
      <c r="C369" t="s">
        <v>76</v>
      </c>
      <c r="D369" t="s">
        <v>845</v>
      </c>
      <c r="E369" t="s">
        <v>3182</v>
      </c>
      <c r="F369" t="str">
        <f t="shared" si="12"/>
        <v>WTColumnsMetricWT380x242</v>
      </c>
      <c r="G369" s="26">
        <v>62.4</v>
      </c>
      <c r="H369" s="26">
        <v>2.61</v>
      </c>
      <c r="I369" s="26">
        <v>5.2</v>
      </c>
      <c r="J369" t="s">
        <v>129</v>
      </c>
      <c r="K369">
        <v>1</v>
      </c>
      <c r="L369">
        <f t="shared" si="13"/>
        <v>1.5849600000000001</v>
      </c>
      <c r="O369" s="1"/>
    </row>
    <row r="370" spans="2:15" x14ac:dyDescent="0.25">
      <c r="B370" t="s">
        <v>732</v>
      </c>
      <c r="C370" t="s">
        <v>76</v>
      </c>
      <c r="D370" t="s">
        <v>847</v>
      </c>
      <c r="E370" t="s">
        <v>3183</v>
      </c>
      <c r="F370" t="str">
        <f t="shared" si="12"/>
        <v>WTColumnsMetricWT380x217</v>
      </c>
      <c r="G370" s="26">
        <v>61.8</v>
      </c>
      <c r="H370" s="26">
        <v>2.36</v>
      </c>
      <c r="I370" s="26">
        <v>5.15</v>
      </c>
      <c r="J370" t="s">
        <v>129</v>
      </c>
      <c r="K370">
        <v>1</v>
      </c>
      <c r="L370">
        <f t="shared" si="13"/>
        <v>1.5697200000000002</v>
      </c>
      <c r="O370" s="1"/>
    </row>
    <row r="371" spans="2:15" x14ac:dyDescent="0.25">
      <c r="B371" t="s">
        <v>732</v>
      </c>
      <c r="C371" t="s">
        <v>76</v>
      </c>
      <c r="D371" t="s">
        <v>848</v>
      </c>
      <c r="E371" t="s">
        <v>3184</v>
      </c>
      <c r="F371" t="str">
        <f t="shared" ref="F371:F434" si="14">SUBSTITUTE(B371&amp;C371&amp;E371," ","")</f>
        <v>WTColumnsMetricWT380x194.5</v>
      </c>
      <c r="G371" s="26">
        <v>61.2</v>
      </c>
      <c r="H371" s="26">
        <v>2.13</v>
      </c>
      <c r="I371" s="26">
        <v>5.0999999999999996</v>
      </c>
      <c r="J371" t="s">
        <v>129</v>
      </c>
      <c r="K371">
        <v>1</v>
      </c>
      <c r="L371">
        <f t="shared" si="13"/>
        <v>1.5544799999999999</v>
      </c>
      <c r="O371" s="1"/>
    </row>
    <row r="372" spans="2:15" x14ac:dyDescent="0.25">
      <c r="B372" t="s">
        <v>732</v>
      </c>
      <c r="C372" t="s">
        <v>76</v>
      </c>
      <c r="D372" t="s">
        <v>850</v>
      </c>
      <c r="E372" t="s">
        <v>3185</v>
      </c>
      <c r="F372" t="str">
        <f t="shared" si="14"/>
        <v>WTColumnsMetricWT380x175</v>
      </c>
      <c r="G372" s="26">
        <v>60.8</v>
      </c>
      <c r="H372" s="26">
        <v>1.93</v>
      </c>
      <c r="I372" s="26">
        <v>5.07</v>
      </c>
      <c r="J372" t="s">
        <v>129</v>
      </c>
      <c r="K372">
        <v>1</v>
      </c>
      <c r="L372">
        <f t="shared" si="13"/>
        <v>1.5453360000000003</v>
      </c>
      <c r="O372" s="1"/>
    </row>
    <row r="373" spans="2:15" x14ac:dyDescent="0.25">
      <c r="B373" t="s">
        <v>732</v>
      </c>
      <c r="C373" t="s">
        <v>76</v>
      </c>
      <c r="D373" t="s">
        <v>851</v>
      </c>
      <c r="E373" t="s">
        <v>3186</v>
      </c>
      <c r="F373" t="str">
        <f t="shared" si="14"/>
        <v>WTColumnsMetricWT380x157</v>
      </c>
      <c r="G373" s="26">
        <v>60.4</v>
      </c>
      <c r="H373" s="26">
        <v>1.75</v>
      </c>
      <c r="I373" s="26">
        <v>5.03</v>
      </c>
      <c r="J373" t="s">
        <v>129</v>
      </c>
      <c r="K373">
        <v>1</v>
      </c>
      <c r="L373">
        <f t="shared" si="13"/>
        <v>1.5331440000000001</v>
      </c>
      <c r="O373" s="1"/>
    </row>
    <row r="374" spans="2:15" x14ac:dyDescent="0.25">
      <c r="B374" t="s">
        <v>732</v>
      </c>
      <c r="C374" t="s">
        <v>76</v>
      </c>
      <c r="D374" t="s">
        <v>852</v>
      </c>
      <c r="E374" t="s">
        <v>3187</v>
      </c>
      <c r="F374" t="str">
        <f t="shared" si="14"/>
        <v>WTColumnsMetricWT380x142</v>
      </c>
      <c r="G374" s="26">
        <v>59.9</v>
      </c>
      <c r="H374" s="26">
        <v>1.59</v>
      </c>
      <c r="I374" s="26">
        <v>4.99</v>
      </c>
      <c r="J374" t="s">
        <v>129</v>
      </c>
      <c r="K374">
        <v>1</v>
      </c>
      <c r="L374">
        <f t="shared" si="13"/>
        <v>1.5209520000000001</v>
      </c>
      <c r="O374" s="1"/>
    </row>
    <row r="375" spans="2:15" x14ac:dyDescent="0.25">
      <c r="B375" t="s">
        <v>732</v>
      </c>
      <c r="C375" t="s">
        <v>76</v>
      </c>
      <c r="D375" t="s">
        <v>854</v>
      </c>
      <c r="E375" t="s">
        <v>3188</v>
      </c>
      <c r="F375" t="str">
        <f t="shared" si="14"/>
        <v>WTColumnsMetricWT380x128.5</v>
      </c>
      <c r="G375" s="26">
        <v>59.6</v>
      </c>
      <c r="H375" s="26">
        <v>1.45</v>
      </c>
      <c r="I375" s="26">
        <v>4.97</v>
      </c>
      <c r="J375" t="s">
        <v>129</v>
      </c>
      <c r="K375">
        <v>1</v>
      </c>
      <c r="L375">
        <f t="shared" si="13"/>
        <v>1.514856</v>
      </c>
      <c r="O375" s="1"/>
    </row>
    <row r="376" spans="2:15" x14ac:dyDescent="0.25">
      <c r="B376" t="s">
        <v>732</v>
      </c>
      <c r="C376" t="s">
        <v>76</v>
      </c>
      <c r="D376" t="s">
        <v>856</v>
      </c>
      <c r="E376" t="s">
        <v>3189</v>
      </c>
      <c r="F376" t="str">
        <f t="shared" si="14"/>
        <v>WTColumnsMetricWT380x110</v>
      </c>
      <c r="G376" s="26">
        <v>50.8</v>
      </c>
      <c r="H376" s="26">
        <v>1.46</v>
      </c>
      <c r="I376" s="26">
        <v>4.2300000000000004</v>
      </c>
      <c r="J376" t="s">
        <v>129</v>
      </c>
      <c r="K376">
        <v>1</v>
      </c>
      <c r="L376">
        <f t="shared" si="13"/>
        <v>1.2893040000000002</v>
      </c>
      <c r="O376" s="1"/>
    </row>
    <row r="377" spans="2:15" x14ac:dyDescent="0.25">
      <c r="B377" t="s">
        <v>732</v>
      </c>
      <c r="C377" t="s">
        <v>76</v>
      </c>
      <c r="D377" t="s">
        <v>858</v>
      </c>
      <c r="E377" t="s">
        <v>3190</v>
      </c>
      <c r="F377" t="str">
        <f t="shared" si="14"/>
        <v>WTColumnsMetricWT380x92.5</v>
      </c>
      <c r="G377" s="26">
        <v>50.6</v>
      </c>
      <c r="H377" s="26">
        <v>1.3</v>
      </c>
      <c r="I377" s="26">
        <v>4.22</v>
      </c>
      <c r="J377" t="s">
        <v>129</v>
      </c>
      <c r="K377">
        <v>1</v>
      </c>
      <c r="L377">
        <f t="shared" si="13"/>
        <v>1.2862560000000001</v>
      </c>
      <c r="O377" s="1"/>
    </row>
    <row r="378" spans="2:15" x14ac:dyDescent="0.25">
      <c r="B378" t="s">
        <v>732</v>
      </c>
      <c r="C378" t="s">
        <v>76</v>
      </c>
      <c r="D378" t="s">
        <v>860</v>
      </c>
      <c r="E378" t="s">
        <v>3191</v>
      </c>
      <c r="F378" t="str">
        <f t="shared" si="14"/>
        <v>WTColumnsMetricWT380x98</v>
      </c>
      <c r="G378" s="26">
        <v>50.4</v>
      </c>
      <c r="H378" s="26">
        <v>1.23</v>
      </c>
      <c r="I378" s="26">
        <v>4.2</v>
      </c>
      <c r="J378" t="s">
        <v>129</v>
      </c>
      <c r="K378">
        <v>1</v>
      </c>
      <c r="L378">
        <f t="shared" si="13"/>
        <v>1.2801600000000002</v>
      </c>
      <c r="O378" s="1"/>
    </row>
    <row r="379" spans="2:15" x14ac:dyDescent="0.25">
      <c r="B379" t="s">
        <v>732</v>
      </c>
      <c r="C379" t="s">
        <v>76</v>
      </c>
      <c r="D379" t="s">
        <v>861</v>
      </c>
      <c r="E379" t="s">
        <v>3192</v>
      </c>
      <c r="F379" t="str">
        <f t="shared" si="14"/>
        <v>WTColumnsMetricWT380x86.5</v>
      </c>
      <c r="G379" s="26">
        <v>50.2</v>
      </c>
      <c r="H379" s="26">
        <v>1.1599999999999999</v>
      </c>
      <c r="I379" s="26">
        <v>4.18</v>
      </c>
      <c r="J379" t="s">
        <v>129</v>
      </c>
      <c r="K379">
        <v>1</v>
      </c>
      <c r="L379">
        <f t="shared" si="13"/>
        <v>1.2740640000000001</v>
      </c>
      <c r="O379" s="1"/>
    </row>
    <row r="380" spans="2:15" x14ac:dyDescent="0.25">
      <c r="B380" t="s">
        <v>732</v>
      </c>
      <c r="C380" t="s">
        <v>76</v>
      </c>
      <c r="D380" t="s">
        <v>862</v>
      </c>
      <c r="E380" t="s">
        <v>3193</v>
      </c>
      <c r="F380" t="str">
        <f t="shared" si="14"/>
        <v>WTColumnsMetricWT380x80.5</v>
      </c>
      <c r="G380" s="26">
        <v>50</v>
      </c>
      <c r="H380" s="26">
        <v>1.08</v>
      </c>
      <c r="I380" s="26">
        <v>4.17</v>
      </c>
      <c r="J380" t="s">
        <v>129</v>
      </c>
      <c r="K380">
        <v>1</v>
      </c>
      <c r="L380">
        <f t="shared" si="13"/>
        <v>1.2710160000000001</v>
      </c>
      <c r="O380" s="1"/>
    </row>
    <row r="381" spans="2:15" x14ac:dyDescent="0.25">
      <c r="B381" t="s">
        <v>732</v>
      </c>
      <c r="C381" t="s">
        <v>76</v>
      </c>
      <c r="D381" t="s">
        <v>863</v>
      </c>
      <c r="E381" t="s">
        <v>3194</v>
      </c>
      <c r="F381" t="str">
        <f t="shared" si="14"/>
        <v>WTColumnsMetricWT380x73.5</v>
      </c>
      <c r="G381" s="26">
        <v>49.8</v>
      </c>
      <c r="H381" s="26">
        <v>0.99399999999999999</v>
      </c>
      <c r="I381" s="26">
        <v>4.1500000000000004</v>
      </c>
      <c r="J381" t="s">
        <v>129</v>
      </c>
      <c r="K381">
        <v>1</v>
      </c>
      <c r="L381">
        <f t="shared" si="13"/>
        <v>1.2649200000000003</v>
      </c>
      <c r="O381" s="1"/>
    </row>
    <row r="382" spans="2:15" x14ac:dyDescent="0.25">
      <c r="B382" t="s">
        <v>732</v>
      </c>
      <c r="C382" t="s">
        <v>76</v>
      </c>
      <c r="D382" t="s">
        <v>865</v>
      </c>
      <c r="E382" t="s">
        <v>3195</v>
      </c>
      <c r="F382" t="str">
        <f t="shared" si="14"/>
        <v>WTColumnsMetricWT380x67</v>
      </c>
      <c r="G382" s="26">
        <v>49.6</v>
      </c>
      <c r="H382" s="26">
        <v>0.90700000000000003</v>
      </c>
      <c r="I382" s="26">
        <v>4.13</v>
      </c>
      <c r="J382" t="s">
        <v>129</v>
      </c>
      <c r="K382">
        <v>1</v>
      </c>
      <c r="L382">
        <f t="shared" si="13"/>
        <v>1.2588239999999999</v>
      </c>
      <c r="O382" s="1"/>
    </row>
    <row r="383" spans="2:15" x14ac:dyDescent="0.25">
      <c r="B383" t="s">
        <v>732</v>
      </c>
      <c r="C383" t="s">
        <v>76</v>
      </c>
      <c r="D383" t="s">
        <v>866</v>
      </c>
      <c r="E383" t="s">
        <v>3196</v>
      </c>
      <c r="F383" t="str">
        <f t="shared" si="14"/>
        <v>WTColumnsMetricWT345x401</v>
      </c>
      <c r="G383" s="26">
        <v>62.4</v>
      </c>
      <c r="H383" s="26">
        <v>4.32</v>
      </c>
      <c r="I383" s="26">
        <v>5.2</v>
      </c>
      <c r="J383" t="s">
        <v>129</v>
      </c>
      <c r="K383">
        <v>1</v>
      </c>
      <c r="L383">
        <f t="shared" si="13"/>
        <v>1.5849600000000001</v>
      </c>
      <c r="O383" s="1"/>
    </row>
    <row r="384" spans="2:15" x14ac:dyDescent="0.25">
      <c r="B384" t="s">
        <v>732</v>
      </c>
      <c r="C384" t="s">
        <v>76</v>
      </c>
      <c r="D384" t="s">
        <v>868</v>
      </c>
      <c r="E384" t="s">
        <v>3197</v>
      </c>
      <c r="F384" t="str">
        <f t="shared" si="14"/>
        <v>WTColumnsMetricWT345x274</v>
      </c>
      <c r="G384" s="26">
        <v>59</v>
      </c>
      <c r="H384" s="26">
        <v>3.12</v>
      </c>
      <c r="I384" s="26">
        <v>4.92</v>
      </c>
      <c r="J384" t="s">
        <v>129</v>
      </c>
      <c r="K384">
        <v>1</v>
      </c>
      <c r="L384">
        <f t="shared" si="13"/>
        <v>1.4996160000000001</v>
      </c>
      <c r="O384" s="1"/>
    </row>
    <row r="385" spans="2:15" x14ac:dyDescent="0.25">
      <c r="B385" t="s">
        <v>732</v>
      </c>
      <c r="C385" t="s">
        <v>76</v>
      </c>
      <c r="D385" t="s">
        <v>870</v>
      </c>
      <c r="E385" t="s">
        <v>3198</v>
      </c>
      <c r="F385" t="str">
        <f t="shared" si="14"/>
        <v>WTColumnsMetricWT345x250</v>
      </c>
      <c r="G385" s="26">
        <v>58.4</v>
      </c>
      <c r="H385" s="26">
        <v>2.88</v>
      </c>
      <c r="I385" s="26">
        <v>4.87</v>
      </c>
      <c r="J385" t="s">
        <v>129</v>
      </c>
      <c r="K385">
        <v>1</v>
      </c>
      <c r="L385">
        <f t="shared" si="13"/>
        <v>1.4843760000000001</v>
      </c>
      <c r="O385" s="1"/>
    </row>
    <row r="386" spans="2:15" x14ac:dyDescent="0.25">
      <c r="B386" t="s">
        <v>732</v>
      </c>
      <c r="C386" t="s">
        <v>76</v>
      </c>
      <c r="D386" t="s">
        <v>872</v>
      </c>
      <c r="E386" t="s">
        <v>3199</v>
      </c>
      <c r="F386" t="str">
        <f t="shared" si="14"/>
        <v>WTColumnsMetricWT345x228.5</v>
      </c>
      <c r="G386" s="26">
        <v>57.6</v>
      </c>
      <c r="H386" s="26">
        <v>2.66</v>
      </c>
      <c r="I386" s="26">
        <v>4.8</v>
      </c>
      <c r="J386" t="s">
        <v>129</v>
      </c>
      <c r="K386">
        <v>1</v>
      </c>
      <c r="L386">
        <f t="shared" si="13"/>
        <v>1.4630400000000001</v>
      </c>
      <c r="O386" s="1"/>
    </row>
    <row r="387" spans="2:15" x14ac:dyDescent="0.25">
      <c r="B387" t="s">
        <v>732</v>
      </c>
      <c r="C387" t="s">
        <v>76</v>
      </c>
      <c r="D387" t="s">
        <v>874</v>
      </c>
      <c r="E387" t="s">
        <v>3200</v>
      </c>
      <c r="F387" t="str">
        <f t="shared" si="14"/>
        <v>WTColumnsMetricWT345x209</v>
      </c>
      <c r="G387" s="26">
        <v>57.2</v>
      </c>
      <c r="H387" s="26">
        <v>2.46</v>
      </c>
      <c r="I387" s="26">
        <v>4.7699999999999996</v>
      </c>
      <c r="J387" t="s">
        <v>129</v>
      </c>
      <c r="K387">
        <v>1</v>
      </c>
      <c r="L387">
        <f t="shared" si="13"/>
        <v>1.4538959999999999</v>
      </c>
      <c r="O387" s="1"/>
    </row>
    <row r="388" spans="2:15" x14ac:dyDescent="0.25">
      <c r="B388" t="s">
        <v>732</v>
      </c>
      <c r="C388" t="s">
        <v>76</v>
      </c>
      <c r="D388" t="s">
        <v>876</v>
      </c>
      <c r="E388" t="s">
        <v>3201</v>
      </c>
      <c r="F388" t="str">
        <f t="shared" si="14"/>
        <v>WTColumnsMetricWT345x192</v>
      </c>
      <c r="G388" s="26">
        <v>56.8</v>
      </c>
      <c r="H388" s="26">
        <v>2.27</v>
      </c>
      <c r="I388" s="26">
        <v>4.7300000000000004</v>
      </c>
      <c r="J388" t="s">
        <v>129</v>
      </c>
      <c r="K388">
        <v>1</v>
      </c>
      <c r="L388">
        <f t="shared" si="13"/>
        <v>1.4417040000000001</v>
      </c>
      <c r="O388" s="1"/>
    </row>
    <row r="389" spans="2:15" x14ac:dyDescent="0.25">
      <c r="B389" t="s">
        <v>732</v>
      </c>
      <c r="C389" t="s">
        <v>76</v>
      </c>
      <c r="D389" t="s">
        <v>878</v>
      </c>
      <c r="E389" t="s">
        <v>3202</v>
      </c>
      <c r="F389" t="str">
        <f t="shared" si="14"/>
        <v>WTColumnsMetricWT345x175</v>
      </c>
      <c r="G389" s="26">
        <v>56.2</v>
      </c>
      <c r="H389" s="26">
        <v>2.09</v>
      </c>
      <c r="I389" s="26">
        <v>4.68</v>
      </c>
      <c r="J389" t="s">
        <v>129</v>
      </c>
      <c r="K389">
        <v>1</v>
      </c>
      <c r="L389">
        <f t="shared" si="13"/>
        <v>1.426464</v>
      </c>
      <c r="O389" s="1"/>
    </row>
    <row r="390" spans="2:15" x14ac:dyDescent="0.25">
      <c r="B390" t="s">
        <v>732</v>
      </c>
      <c r="C390" t="s">
        <v>76</v>
      </c>
      <c r="D390" t="s">
        <v>879</v>
      </c>
      <c r="E390" t="s">
        <v>3203</v>
      </c>
      <c r="F390" t="str">
        <f t="shared" si="14"/>
        <v>WTColumnsMetricWT345x161.5</v>
      </c>
      <c r="G390" s="26">
        <v>55.8</v>
      </c>
      <c r="H390" s="26">
        <v>1.94</v>
      </c>
      <c r="I390" s="26">
        <v>4.6500000000000004</v>
      </c>
      <c r="J390" t="s">
        <v>129</v>
      </c>
      <c r="K390">
        <v>1</v>
      </c>
      <c r="L390">
        <f t="shared" si="13"/>
        <v>1.4173200000000001</v>
      </c>
      <c r="O390" s="1"/>
    </row>
    <row r="391" spans="2:15" x14ac:dyDescent="0.25">
      <c r="B391" t="s">
        <v>732</v>
      </c>
      <c r="C391" t="s">
        <v>76</v>
      </c>
      <c r="D391" t="s">
        <v>881</v>
      </c>
      <c r="E391" t="s">
        <v>3204</v>
      </c>
      <c r="F391" t="str">
        <f t="shared" si="14"/>
        <v>WTColumnsMetricWT345x144.5</v>
      </c>
      <c r="G391" s="26">
        <v>55.4</v>
      </c>
      <c r="H391" s="26">
        <v>1.75</v>
      </c>
      <c r="I391" s="26">
        <v>4.62</v>
      </c>
      <c r="J391" t="s">
        <v>129</v>
      </c>
      <c r="K391">
        <v>1</v>
      </c>
      <c r="L391">
        <f t="shared" si="13"/>
        <v>1.4081760000000001</v>
      </c>
      <c r="O391" s="1"/>
    </row>
    <row r="392" spans="2:15" x14ac:dyDescent="0.25">
      <c r="B392" t="s">
        <v>732</v>
      </c>
      <c r="C392" t="s">
        <v>76</v>
      </c>
      <c r="D392" t="s">
        <v>882</v>
      </c>
      <c r="E392" t="s">
        <v>3205</v>
      </c>
      <c r="F392" t="str">
        <f t="shared" si="14"/>
        <v>WTColumnsMetricWT345x132.5</v>
      </c>
      <c r="G392" s="26">
        <v>55.3</v>
      </c>
      <c r="H392" s="26">
        <v>1.61</v>
      </c>
      <c r="I392" s="26">
        <v>4.6100000000000003</v>
      </c>
      <c r="J392" t="s">
        <v>129</v>
      </c>
      <c r="K392">
        <v>1</v>
      </c>
      <c r="L392">
        <f t="shared" si="13"/>
        <v>1.4051280000000002</v>
      </c>
      <c r="O392" s="1"/>
    </row>
    <row r="393" spans="2:15" x14ac:dyDescent="0.25">
      <c r="B393" t="s">
        <v>732</v>
      </c>
      <c r="C393" t="s">
        <v>76</v>
      </c>
      <c r="D393" t="s">
        <v>883</v>
      </c>
      <c r="E393" t="s">
        <v>3206</v>
      </c>
      <c r="F393" t="str">
        <f t="shared" si="14"/>
        <v>WTColumnsMetricWT345x120</v>
      </c>
      <c r="G393" s="26">
        <v>54.8</v>
      </c>
      <c r="H393" s="26">
        <v>1.47</v>
      </c>
      <c r="I393" s="26">
        <v>4.57</v>
      </c>
      <c r="J393" t="s">
        <v>129</v>
      </c>
      <c r="K393">
        <v>1</v>
      </c>
      <c r="L393">
        <f t="shared" si="13"/>
        <v>1.3929360000000002</v>
      </c>
      <c r="O393" s="1"/>
    </row>
    <row r="394" spans="2:15" x14ac:dyDescent="0.25">
      <c r="B394" t="s">
        <v>732</v>
      </c>
      <c r="C394" t="s">
        <v>76</v>
      </c>
      <c r="D394" t="s">
        <v>885</v>
      </c>
      <c r="E394" t="s">
        <v>3207</v>
      </c>
      <c r="F394" t="str">
        <f t="shared" si="14"/>
        <v>WTColumnsMetricWT345x108.5</v>
      </c>
      <c r="G394" s="26">
        <v>54.6</v>
      </c>
      <c r="H394" s="26">
        <v>1.34</v>
      </c>
      <c r="I394" s="26">
        <v>4.55</v>
      </c>
      <c r="J394" t="s">
        <v>129</v>
      </c>
      <c r="K394">
        <v>1</v>
      </c>
      <c r="L394">
        <f t="shared" si="13"/>
        <v>1.3868400000000001</v>
      </c>
      <c r="O394" s="1"/>
    </row>
    <row r="395" spans="2:15" x14ac:dyDescent="0.25">
      <c r="B395" t="s">
        <v>732</v>
      </c>
      <c r="C395" t="s">
        <v>76</v>
      </c>
      <c r="D395" t="s">
        <v>886</v>
      </c>
      <c r="E395" t="s">
        <v>3208</v>
      </c>
      <c r="F395" t="str">
        <f t="shared" si="14"/>
        <v>WTColumnsMetricWT345x96</v>
      </c>
      <c r="G395" s="26">
        <v>46.8</v>
      </c>
      <c r="H395" s="26">
        <v>1.38</v>
      </c>
      <c r="I395" s="26">
        <v>3.9</v>
      </c>
      <c r="J395" t="s">
        <v>129</v>
      </c>
      <c r="K395">
        <v>1</v>
      </c>
      <c r="L395">
        <f t="shared" si="13"/>
        <v>1.18872</v>
      </c>
      <c r="O395" s="1"/>
    </row>
    <row r="396" spans="2:15" x14ac:dyDescent="0.25">
      <c r="B396" t="s">
        <v>732</v>
      </c>
      <c r="C396" t="s">
        <v>76</v>
      </c>
      <c r="D396" t="s">
        <v>888</v>
      </c>
      <c r="E396" t="s">
        <v>3209</v>
      </c>
      <c r="F396" t="str">
        <f t="shared" si="14"/>
        <v>WTColumnsMetricWT345x85</v>
      </c>
      <c r="G396" s="26">
        <v>46.6</v>
      </c>
      <c r="H396" s="26">
        <v>1.22</v>
      </c>
      <c r="I396" s="26">
        <v>3.88</v>
      </c>
      <c r="J396" t="s">
        <v>129</v>
      </c>
      <c r="K396">
        <v>1</v>
      </c>
      <c r="L396">
        <f t="shared" si="13"/>
        <v>1.1826240000000001</v>
      </c>
      <c r="O396" s="1"/>
    </row>
    <row r="397" spans="2:15" x14ac:dyDescent="0.25">
      <c r="B397" t="s">
        <v>732</v>
      </c>
      <c r="C397" t="s">
        <v>76</v>
      </c>
      <c r="D397" t="s">
        <v>890</v>
      </c>
      <c r="E397" t="s">
        <v>3210</v>
      </c>
      <c r="F397" t="str">
        <f t="shared" si="14"/>
        <v>WTColumnsMetricWT345x76</v>
      </c>
      <c r="G397" s="26">
        <v>46.2</v>
      </c>
      <c r="H397" s="26">
        <v>1.1000000000000001</v>
      </c>
      <c r="I397" s="26">
        <v>3.85</v>
      </c>
      <c r="J397" t="s">
        <v>129</v>
      </c>
      <c r="K397">
        <v>1</v>
      </c>
      <c r="L397">
        <f t="shared" si="13"/>
        <v>1.1734800000000001</v>
      </c>
      <c r="O397" s="1"/>
    </row>
    <row r="398" spans="2:15" x14ac:dyDescent="0.25">
      <c r="B398" t="s">
        <v>732</v>
      </c>
      <c r="C398" t="s">
        <v>76</v>
      </c>
      <c r="D398" t="s">
        <v>892</v>
      </c>
      <c r="E398" t="s">
        <v>3211</v>
      </c>
      <c r="F398" t="str">
        <f t="shared" si="14"/>
        <v>WTColumnsMetricWT345x70</v>
      </c>
      <c r="G398" s="26">
        <v>46.2</v>
      </c>
      <c r="H398" s="26">
        <v>1.02</v>
      </c>
      <c r="I398" s="26">
        <v>3.85</v>
      </c>
      <c r="J398" t="s">
        <v>129</v>
      </c>
      <c r="K398">
        <v>1</v>
      </c>
      <c r="L398">
        <f t="shared" si="13"/>
        <v>1.1734800000000001</v>
      </c>
      <c r="O398" s="1"/>
    </row>
    <row r="399" spans="2:15" x14ac:dyDescent="0.25">
      <c r="B399" t="s">
        <v>732</v>
      </c>
      <c r="C399" t="s">
        <v>76</v>
      </c>
      <c r="D399" t="s">
        <v>894</v>
      </c>
      <c r="E399" t="s">
        <v>3212</v>
      </c>
      <c r="F399" t="str">
        <f t="shared" si="14"/>
        <v>WTColumnsMetricWT345x62.5</v>
      </c>
      <c r="G399" s="26">
        <v>45.9</v>
      </c>
      <c r="H399" s="26">
        <v>0.91500000000000004</v>
      </c>
      <c r="I399" s="26">
        <v>3.83</v>
      </c>
      <c r="J399" t="s">
        <v>129</v>
      </c>
      <c r="K399">
        <v>1</v>
      </c>
      <c r="L399">
        <f t="shared" si="13"/>
        <v>1.167384</v>
      </c>
      <c r="O399" s="1"/>
    </row>
    <row r="400" spans="2:15" x14ac:dyDescent="0.25">
      <c r="B400" t="s">
        <v>732</v>
      </c>
      <c r="C400" t="s">
        <v>76</v>
      </c>
      <c r="D400" t="s">
        <v>896</v>
      </c>
      <c r="E400" t="s">
        <v>3213</v>
      </c>
      <c r="F400" t="str">
        <f t="shared" si="14"/>
        <v>WTColumnsMetricWT305x275.5</v>
      </c>
      <c r="G400" s="26">
        <v>54.6</v>
      </c>
      <c r="H400" s="26">
        <v>3.39</v>
      </c>
      <c r="I400" s="26">
        <v>4.55</v>
      </c>
      <c r="J400" t="s">
        <v>129</v>
      </c>
      <c r="K400">
        <v>1</v>
      </c>
      <c r="L400">
        <f t="shared" si="13"/>
        <v>1.3868400000000001</v>
      </c>
      <c r="O400" s="1"/>
    </row>
    <row r="401" spans="2:15" x14ac:dyDescent="0.25">
      <c r="B401" t="s">
        <v>732</v>
      </c>
      <c r="C401" t="s">
        <v>76</v>
      </c>
      <c r="D401" t="s">
        <v>898</v>
      </c>
      <c r="E401" t="s">
        <v>3214</v>
      </c>
      <c r="F401" t="str">
        <f t="shared" si="14"/>
        <v>WTColumnsMetricWT305x249</v>
      </c>
      <c r="G401" s="26">
        <v>53.8</v>
      </c>
      <c r="H401" s="26">
        <v>3.11</v>
      </c>
      <c r="I401" s="26">
        <v>4.4800000000000004</v>
      </c>
      <c r="J401" t="s">
        <v>129</v>
      </c>
      <c r="K401">
        <v>1</v>
      </c>
      <c r="L401">
        <f t="shared" si="13"/>
        <v>1.3655040000000003</v>
      </c>
      <c r="O401" s="1"/>
    </row>
    <row r="402" spans="2:15" x14ac:dyDescent="0.25">
      <c r="B402" t="s">
        <v>732</v>
      </c>
      <c r="C402" t="s">
        <v>76</v>
      </c>
      <c r="D402" t="s">
        <v>900</v>
      </c>
      <c r="E402" t="s">
        <v>3215</v>
      </c>
      <c r="F402" t="str">
        <f t="shared" si="14"/>
        <v>WTColumnsMetricWT305x227.5</v>
      </c>
      <c r="G402" s="26">
        <v>53.2</v>
      </c>
      <c r="H402" s="26">
        <v>2.88</v>
      </c>
      <c r="I402" s="26">
        <v>4.43</v>
      </c>
      <c r="J402" t="s">
        <v>129</v>
      </c>
      <c r="K402">
        <v>1</v>
      </c>
      <c r="L402">
        <f t="shared" si="13"/>
        <v>1.3502639999999999</v>
      </c>
      <c r="O402" s="1"/>
    </row>
    <row r="403" spans="2:15" x14ac:dyDescent="0.25">
      <c r="B403" t="s">
        <v>732</v>
      </c>
      <c r="C403" t="s">
        <v>76</v>
      </c>
      <c r="D403" t="s">
        <v>902</v>
      </c>
      <c r="E403" t="s">
        <v>3216</v>
      </c>
      <c r="F403" t="str">
        <f t="shared" si="14"/>
        <v>WTColumnsMetricWT305x207.5</v>
      </c>
      <c r="G403" s="26">
        <v>52.6</v>
      </c>
      <c r="H403" s="26">
        <v>2.65</v>
      </c>
      <c r="I403" s="26">
        <v>4.38</v>
      </c>
      <c r="J403" t="s">
        <v>129</v>
      </c>
      <c r="K403">
        <v>1</v>
      </c>
      <c r="L403">
        <f t="shared" ref="L403:L466" si="15">0.3048*I403</f>
        <v>1.335024</v>
      </c>
      <c r="O403" s="1"/>
    </row>
    <row r="404" spans="2:15" x14ac:dyDescent="0.25">
      <c r="B404" t="s">
        <v>732</v>
      </c>
      <c r="C404" t="s">
        <v>76</v>
      </c>
      <c r="D404" t="s">
        <v>904</v>
      </c>
      <c r="E404" t="s">
        <v>3217</v>
      </c>
      <c r="F404" t="str">
        <f t="shared" si="14"/>
        <v>WTColumnsMetricWT305x186</v>
      </c>
      <c r="G404" s="26">
        <v>52</v>
      </c>
      <c r="H404" s="26">
        <v>2.4</v>
      </c>
      <c r="I404" s="26">
        <v>4.33</v>
      </c>
      <c r="J404" t="s">
        <v>129</v>
      </c>
      <c r="K404">
        <v>1</v>
      </c>
      <c r="L404">
        <f t="shared" si="15"/>
        <v>1.3197840000000001</v>
      </c>
      <c r="O404" s="1"/>
    </row>
    <row r="405" spans="2:15" x14ac:dyDescent="0.25">
      <c r="B405" t="s">
        <v>732</v>
      </c>
      <c r="C405" t="s">
        <v>76</v>
      </c>
      <c r="D405" t="s">
        <v>906</v>
      </c>
      <c r="E405" t="s">
        <v>3218</v>
      </c>
      <c r="F405" t="str">
        <f t="shared" si="14"/>
        <v>WTColumnsMetricWT305x170.5</v>
      </c>
      <c r="G405" s="26">
        <v>51.4</v>
      </c>
      <c r="H405" s="26">
        <v>2.23</v>
      </c>
      <c r="I405" s="26">
        <v>4.28</v>
      </c>
      <c r="J405" t="s">
        <v>129</v>
      </c>
      <c r="K405">
        <v>1</v>
      </c>
      <c r="L405">
        <f t="shared" si="15"/>
        <v>1.3045440000000001</v>
      </c>
      <c r="O405" s="1"/>
    </row>
    <row r="406" spans="2:15" x14ac:dyDescent="0.25">
      <c r="B406" t="s">
        <v>732</v>
      </c>
      <c r="C406" t="s">
        <v>76</v>
      </c>
      <c r="D406" t="s">
        <v>908</v>
      </c>
      <c r="E406" t="s">
        <v>3219</v>
      </c>
      <c r="F406" t="str">
        <f t="shared" si="14"/>
        <v>WTColumnsMetricWT305x153.5</v>
      </c>
      <c r="G406" s="26">
        <v>51</v>
      </c>
      <c r="H406" s="26">
        <v>2.0299999999999998</v>
      </c>
      <c r="I406" s="26">
        <v>4.25</v>
      </c>
      <c r="J406" t="s">
        <v>129</v>
      </c>
      <c r="K406">
        <v>1</v>
      </c>
      <c r="L406">
        <f t="shared" si="15"/>
        <v>1.2954000000000001</v>
      </c>
      <c r="O406" s="1"/>
    </row>
    <row r="407" spans="2:15" x14ac:dyDescent="0.25">
      <c r="B407" t="s">
        <v>732</v>
      </c>
      <c r="C407" t="s">
        <v>76</v>
      </c>
      <c r="D407" t="s">
        <v>910</v>
      </c>
      <c r="E407" t="s">
        <v>3220</v>
      </c>
      <c r="F407" t="str">
        <f t="shared" si="14"/>
        <v>WTColumnsMetricWT305x142.5</v>
      </c>
      <c r="G407" s="26">
        <v>50.6</v>
      </c>
      <c r="H407" s="26">
        <v>1.9</v>
      </c>
      <c r="I407" s="26">
        <v>4.22</v>
      </c>
      <c r="J407" t="s">
        <v>129</v>
      </c>
      <c r="K407">
        <v>1</v>
      </c>
      <c r="L407">
        <f t="shared" si="15"/>
        <v>1.2862560000000001</v>
      </c>
      <c r="O407" s="1"/>
    </row>
    <row r="408" spans="2:15" x14ac:dyDescent="0.25">
      <c r="B408" t="s">
        <v>732</v>
      </c>
      <c r="C408" t="s">
        <v>76</v>
      </c>
      <c r="D408" t="s">
        <v>911</v>
      </c>
      <c r="E408" t="s">
        <v>3221</v>
      </c>
      <c r="F408" t="str">
        <f t="shared" si="14"/>
        <v>WTColumnsMetricWT305x131</v>
      </c>
      <c r="G408" s="26">
        <v>50.2</v>
      </c>
      <c r="H408" s="26">
        <v>1.75</v>
      </c>
      <c r="I408" s="26">
        <v>4.18</v>
      </c>
      <c r="J408" t="s">
        <v>129</v>
      </c>
      <c r="K408">
        <v>1</v>
      </c>
      <c r="L408">
        <f t="shared" si="15"/>
        <v>1.2740640000000001</v>
      </c>
      <c r="O408" s="1"/>
    </row>
    <row r="409" spans="2:15" x14ac:dyDescent="0.25">
      <c r="B409" t="s">
        <v>732</v>
      </c>
      <c r="C409" t="s">
        <v>76</v>
      </c>
      <c r="D409" t="s">
        <v>912</v>
      </c>
      <c r="E409" t="s">
        <v>3222</v>
      </c>
      <c r="F409" t="str">
        <f t="shared" si="14"/>
        <v>WTColumnsMetricWT305x120.5</v>
      </c>
      <c r="G409" s="26">
        <v>50.2</v>
      </c>
      <c r="H409" s="26">
        <v>1.61</v>
      </c>
      <c r="I409" s="26">
        <v>4.18</v>
      </c>
      <c r="J409" t="s">
        <v>129</v>
      </c>
      <c r="K409">
        <v>1</v>
      </c>
      <c r="L409">
        <f t="shared" si="15"/>
        <v>1.2740640000000001</v>
      </c>
      <c r="O409" s="1"/>
    </row>
    <row r="410" spans="2:15" x14ac:dyDescent="0.25">
      <c r="B410" t="s">
        <v>732</v>
      </c>
      <c r="C410" t="s">
        <v>76</v>
      </c>
      <c r="D410" t="s">
        <v>914</v>
      </c>
      <c r="E410" t="s">
        <v>3223</v>
      </c>
      <c r="F410" t="str">
        <f t="shared" si="14"/>
        <v>WTColumnsMetricWT305x108.5</v>
      </c>
      <c r="G410" s="26">
        <v>49.8</v>
      </c>
      <c r="H410" s="26">
        <v>1.47</v>
      </c>
      <c r="I410" s="26">
        <v>4.1500000000000004</v>
      </c>
      <c r="J410" t="s">
        <v>129</v>
      </c>
      <c r="K410">
        <v>1</v>
      </c>
      <c r="L410">
        <f t="shared" si="15"/>
        <v>1.2649200000000003</v>
      </c>
      <c r="O410" s="1"/>
    </row>
    <row r="411" spans="2:15" x14ac:dyDescent="0.25">
      <c r="B411" t="s">
        <v>732</v>
      </c>
      <c r="C411" t="s">
        <v>76</v>
      </c>
      <c r="D411" t="s">
        <v>915</v>
      </c>
      <c r="E411" t="s">
        <v>3224</v>
      </c>
      <c r="F411" t="str">
        <f t="shared" si="14"/>
        <v>WTColumnsMetricWT305x97.5</v>
      </c>
      <c r="G411" s="26">
        <v>49.4</v>
      </c>
      <c r="H411" s="26">
        <v>1.33</v>
      </c>
      <c r="I411" s="26">
        <v>4.12</v>
      </c>
      <c r="J411" t="s">
        <v>129</v>
      </c>
      <c r="K411">
        <v>1</v>
      </c>
      <c r="L411">
        <f t="shared" si="15"/>
        <v>1.255776</v>
      </c>
      <c r="O411" s="1"/>
    </row>
    <row r="412" spans="2:15" x14ac:dyDescent="0.25">
      <c r="B412" t="s">
        <v>732</v>
      </c>
      <c r="C412" t="s">
        <v>76</v>
      </c>
      <c r="D412" t="s">
        <v>917</v>
      </c>
      <c r="E412" t="s">
        <v>3225</v>
      </c>
      <c r="F412" t="str">
        <f t="shared" si="14"/>
        <v>WTColumnsMetricWT305x87</v>
      </c>
      <c r="G412" s="26">
        <v>49</v>
      </c>
      <c r="H412" s="26">
        <v>1.19</v>
      </c>
      <c r="I412" s="26">
        <v>4.08</v>
      </c>
      <c r="J412" t="s">
        <v>129</v>
      </c>
      <c r="K412">
        <v>1</v>
      </c>
      <c r="L412">
        <f t="shared" si="15"/>
        <v>1.243584</v>
      </c>
      <c r="O412" s="1"/>
    </row>
    <row r="413" spans="2:15" x14ac:dyDescent="0.25">
      <c r="B413" t="s">
        <v>732</v>
      </c>
      <c r="C413" t="s">
        <v>76</v>
      </c>
      <c r="D413" t="s">
        <v>919</v>
      </c>
      <c r="E413" t="s">
        <v>3226</v>
      </c>
      <c r="F413" t="str">
        <f t="shared" si="14"/>
        <v>WTColumnsMetricWT305x77.5</v>
      </c>
      <c r="G413" s="26">
        <v>48.8</v>
      </c>
      <c r="H413" s="26">
        <v>1.07</v>
      </c>
      <c r="I413" s="26">
        <v>4.07</v>
      </c>
      <c r="J413" t="s">
        <v>129</v>
      </c>
      <c r="K413">
        <v>1</v>
      </c>
      <c r="L413">
        <f t="shared" si="15"/>
        <v>1.2405360000000001</v>
      </c>
      <c r="O413" s="1"/>
    </row>
    <row r="414" spans="2:15" x14ac:dyDescent="0.25">
      <c r="B414" t="s">
        <v>732</v>
      </c>
      <c r="C414" t="s">
        <v>76</v>
      </c>
      <c r="D414" t="s">
        <v>921</v>
      </c>
      <c r="E414" t="s">
        <v>3227</v>
      </c>
      <c r="F414" t="str">
        <f t="shared" si="14"/>
        <v>WTColumnsMetricWT305x76.5</v>
      </c>
      <c r="G414" s="26">
        <v>41.8</v>
      </c>
      <c r="H414" s="26">
        <v>1.23</v>
      </c>
      <c r="I414" s="26">
        <v>3.48</v>
      </c>
      <c r="J414" t="s">
        <v>129</v>
      </c>
      <c r="K414">
        <v>1</v>
      </c>
      <c r="L414">
        <f t="shared" si="15"/>
        <v>1.0607040000000001</v>
      </c>
      <c r="O414" s="1"/>
    </row>
    <row r="415" spans="2:15" x14ac:dyDescent="0.25">
      <c r="B415" t="s">
        <v>732</v>
      </c>
      <c r="C415" t="s">
        <v>76</v>
      </c>
      <c r="D415" t="s">
        <v>923</v>
      </c>
      <c r="E415" t="s">
        <v>3228</v>
      </c>
      <c r="F415" t="str">
        <f t="shared" si="14"/>
        <v>WTColumnsMetricWT305x70</v>
      </c>
      <c r="G415" s="26">
        <v>41.8</v>
      </c>
      <c r="H415" s="26">
        <v>1.1200000000000001</v>
      </c>
      <c r="I415" s="26">
        <v>3.48</v>
      </c>
      <c r="J415" t="s">
        <v>129</v>
      </c>
      <c r="K415">
        <v>1</v>
      </c>
      <c r="L415">
        <f t="shared" si="15"/>
        <v>1.0607040000000001</v>
      </c>
      <c r="O415" s="1"/>
    </row>
    <row r="416" spans="2:15" x14ac:dyDescent="0.25">
      <c r="B416" t="s">
        <v>732</v>
      </c>
      <c r="C416" t="s">
        <v>76</v>
      </c>
      <c r="D416" t="s">
        <v>924</v>
      </c>
      <c r="E416" t="s">
        <v>3229</v>
      </c>
      <c r="F416" t="str">
        <f t="shared" si="14"/>
        <v>WTColumnsMetricWT305x62.5</v>
      </c>
      <c r="G416" s="26">
        <v>41.5</v>
      </c>
      <c r="H416" s="26">
        <v>1.01</v>
      </c>
      <c r="I416" s="26">
        <v>3.46</v>
      </c>
      <c r="J416" t="s">
        <v>129</v>
      </c>
      <c r="K416">
        <v>1</v>
      </c>
      <c r="L416">
        <f t="shared" si="15"/>
        <v>1.054608</v>
      </c>
      <c r="O416" s="1"/>
    </row>
    <row r="417" spans="2:15" x14ac:dyDescent="0.25">
      <c r="B417" t="s">
        <v>732</v>
      </c>
      <c r="C417" t="s">
        <v>76</v>
      </c>
      <c r="D417" t="s">
        <v>925</v>
      </c>
      <c r="E417" t="s">
        <v>3230</v>
      </c>
      <c r="F417" t="str">
        <f t="shared" si="14"/>
        <v>WTColumnsMetricWT305x56.5</v>
      </c>
      <c r="G417" s="26">
        <v>41.2</v>
      </c>
      <c r="H417" s="26">
        <v>0.92200000000000004</v>
      </c>
      <c r="I417" s="26">
        <v>3.43</v>
      </c>
      <c r="J417" t="s">
        <v>129</v>
      </c>
      <c r="K417">
        <v>1</v>
      </c>
      <c r="L417">
        <f t="shared" si="15"/>
        <v>1.0454640000000002</v>
      </c>
      <c r="O417" s="1"/>
    </row>
    <row r="418" spans="2:15" x14ac:dyDescent="0.25">
      <c r="B418" t="s">
        <v>732</v>
      </c>
      <c r="C418" t="s">
        <v>76</v>
      </c>
      <c r="D418" t="s">
        <v>927</v>
      </c>
      <c r="E418" t="s">
        <v>3231</v>
      </c>
      <c r="F418" t="str">
        <f t="shared" si="14"/>
        <v>WTColumnsMetricWT305x50.5</v>
      </c>
      <c r="G418" s="26">
        <v>41</v>
      </c>
      <c r="H418" s="26">
        <v>0.82899999999999996</v>
      </c>
      <c r="I418" s="26">
        <v>3.42</v>
      </c>
      <c r="J418" t="s">
        <v>129</v>
      </c>
      <c r="K418">
        <v>1</v>
      </c>
      <c r="L418">
        <f t="shared" si="15"/>
        <v>1.042416</v>
      </c>
      <c r="O418" s="1"/>
    </row>
    <row r="419" spans="2:15" x14ac:dyDescent="0.25">
      <c r="B419" t="s">
        <v>732</v>
      </c>
      <c r="C419" t="s">
        <v>76</v>
      </c>
      <c r="D419" t="s">
        <v>928</v>
      </c>
      <c r="E419" t="s">
        <v>3232</v>
      </c>
      <c r="F419" t="str">
        <f t="shared" si="14"/>
        <v>WTColumnsMetricWT305x46</v>
      </c>
      <c r="G419" s="26">
        <v>37.1</v>
      </c>
      <c r="H419" s="26">
        <v>0.83599999999999997</v>
      </c>
      <c r="I419" s="26">
        <v>3.09</v>
      </c>
      <c r="J419" t="s">
        <v>129</v>
      </c>
      <c r="K419">
        <v>1</v>
      </c>
      <c r="L419">
        <f t="shared" si="15"/>
        <v>0.941832</v>
      </c>
      <c r="O419" s="1"/>
    </row>
    <row r="420" spans="2:15" x14ac:dyDescent="0.25">
      <c r="B420" t="s">
        <v>732</v>
      </c>
      <c r="C420" t="s">
        <v>76</v>
      </c>
      <c r="D420" t="s">
        <v>930</v>
      </c>
      <c r="E420" t="s">
        <v>3233</v>
      </c>
      <c r="F420" t="str">
        <f t="shared" si="14"/>
        <v>WTColumnsMetricWT305x41</v>
      </c>
      <c r="G420" s="26">
        <v>36.799999999999997</v>
      </c>
      <c r="H420" s="26">
        <v>0.747</v>
      </c>
      <c r="I420" s="26">
        <v>3.07</v>
      </c>
      <c r="J420" t="s">
        <v>129</v>
      </c>
      <c r="K420">
        <v>1</v>
      </c>
      <c r="L420">
        <f t="shared" si="15"/>
        <v>0.93573600000000001</v>
      </c>
      <c r="O420" s="1"/>
    </row>
    <row r="421" spans="2:15" x14ac:dyDescent="0.25">
      <c r="B421" t="s">
        <v>732</v>
      </c>
      <c r="C421" t="s">
        <v>76</v>
      </c>
      <c r="D421" t="s">
        <v>932</v>
      </c>
      <c r="E421" t="s">
        <v>3234</v>
      </c>
      <c r="F421" t="str">
        <f t="shared" si="14"/>
        <v>WTColumnsMetricWT265x150</v>
      </c>
      <c r="G421" s="26">
        <v>47.5</v>
      </c>
      <c r="H421" s="26">
        <v>2.12</v>
      </c>
      <c r="I421" s="26">
        <v>3.96</v>
      </c>
      <c r="J421" t="s">
        <v>129</v>
      </c>
      <c r="K421">
        <v>1</v>
      </c>
      <c r="L421">
        <f t="shared" si="15"/>
        <v>1.2070080000000001</v>
      </c>
      <c r="O421" s="1"/>
    </row>
    <row r="422" spans="2:15" x14ac:dyDescent="0.25">
      <c r="B422" t="s">
        <v>732</v>
      </c>
      <c r="C422" t="s">
        <v>76</v>
      </c>
      <c r="D422" t="s">
        <v>934</v>
      </c>
      <c r="E422" t="s">
        <v>3235</v>
      </c>
      <c r="F422" t="str">
        <f t="shared" si="14"/>
        <v>WTColumnsMetricWT265x136</v>
      </c>
      <c r="G422" s="26">
        <v>47</v>
      </c>
      <c r="H422" s="26">
        <v>1.94</v>
      </c>
      <c r="I422" s="26">
        <v>3.92</v>
      </c>
      <c r="J422" t="s">
        <v>129</v>
      </c>
      <c r="K422">
        <v>1</v>
      </c>
      <c r="L422">
        <f t="shared" si="15"/>
        <v>1.1948160000000001</v>
      </c>
      <c r="O422" s="1"/>
    </row>
    <row r="423" spans="2:15" x14ac:dyDescent="0.25">
      <c r="B423" t="s">
        <v>732</v>
      </c>
      <c r="C423" t="s">
        <v>76</v>
      </c>
      <c r="D423" t="s">
        <v>935</v>
      </c>
      <c r="E423" t="s">
        <v>3236</v>
      </c>
      <c r="F423" t="str">
        <f t="shared" si="14"/>
        <v>WTColumnsMetricWT265x124</v>
      </c>
      <c r="G423" s="26">
        <v>46.4</v>
      </c>
      <c r="H423" s="26">
        <v>1.79</v>
      </c>
      <c r="I423" s="26">
        <v>3.87</v>
      </c>
      <c r="J423" t="s">
        <v>129</v>
      </c>
      <c r="K423">
        <v>1</v>
      </c>
      <c r="L423">
        <f t="shared" si="15"/>
        <v>1.1795760000000002</v>
      </c>
      <c r="O423" s="1"/>
    </row>
    <row r="424" spans="2:15" x14ac:dyDescent="0.25">
      <c r="B424" t="s">
        <v>732</v>
      </c>
      <c r="C424" t="s">
        <v>76</v>
      </c>
      <c r="D424" t="s">
        <v>936</v>
      </c>
      <c r="E424" t="s">
        <v>3237</v>
      </c>
      <c r="F424" t="str">
        <f t="shared" si="14"/>
        <v>WTColumnsMetricWT265x109.5</v>
      </c>
      <c r="G424" s="26">
        <v>46.3</v>
      </c>
      <c r="H424" s="26">
        <v>1.59</v>
      </c>
      <c r="I424" s="26">
        <v>3.86</v>
      </c>
      <c r="J424" t="s">
        <v>129</v>
      </c>
      <c r="K424">
        <v>1</v>
      </c>
      <c r="L424">
        <f t="shared" si="15"/>
        <v>1.176528</v>
      </c>
      <c r="O424" s="1"/>
    </row>
    <row r="425" spans="2:15" x14ac:dyDescent="0.25">
      <c r="B425" t="s">
        <v>732</v>
      </c>
      <c r="C425" t="s">
        <v>76</v>
      </c>
      <c r="D425" t="s">
        <v>938</v>
      </c>
      <c r="E425" t="s">
        <v>3238</v>
      </c>
      <c r="F425" t="str">
        <f t="shared" si="14"/>
        <v>WTColumnsMetricWT265x98</v>
      </c>
      <c r="G425" s="26">
        <v>45.8</v>
      </c>
      <c r="H425" s="26">
        <v>1.44</v>
      </c>
      <c r="I425" s="26">
        <v>3.82</v>
      </c>
      <c r="J425" t="s">
        <v>129</v>
      </c>
      <c r="K425">
        <v>1</v>
      </c>
      <c r="L425">
        <f t="shared" si="15"/>
        <v>1.164336</v>
      </c>
      <c r="O425" s="1"/>
    </row>
    <row r="426" spans="2:15" x14ac:dyDescent="0.25">
      <c r="B426" t="s">
        <v>732</v>
      </c>
      <c r="C426" t="s">
        <v>76</v>
      </c>
      <c r="D426" t="s">
        <v>939</v>
      </c>
      <c r="E426" t="s">
        <v>3239</v>
      </c>
      <c r="F426" t="str">
        <f t="shared" si="14"/>
        <v>WTColumnsMetricWT265x91</v>
      </c>
      <c r="G426" s="26">
        <v>45.7</v>
      </c>
      <c r="H426" s="26">
        <v>1.33</v>
      </c>
      <c r="I426" s="26">
        <v>3.81</v>
      </c>
      <c r="J426" t="s">
        <v>129</v>
      </c>
      <c r="K426">
        <v>1</v>
      </c>
      <c r="L426">
        <f t="shared" si="15"/>
        <v>1.1612880000000001</v>
      </c>
      <c r="O426" s="1"/>
    </row>
    <row r="427" spans="2:15" x14ac:dyDescent="0.25">
      <c r="B427" t="s">
        <v>732</v>
      </c>
      <c r="C427" t="s">
        <v>76</v>
      </c>
      <c r="D427" t="s">
        <v>940</v>
      </c>
      <c r="E427" t="s">
        <v>3240</v>
      </c>
      <c r="F427" t="str">
        <f t="shared" si="14"/>
        <v>WTColumnsMetricWT265x82.5</v>
      </c>
      <c r="G427" s="26">
        <v>45.4</v>
      </c>
      <c r="H427" s="26">
        <v>1.22</v>
      </c>
      <c r="I427" s="26">
        <v>3.78</v>
      </c>
      <c r="J427" t="s">
        <v>129</v>
      </c>
      <c r="K427">
        <v>1</v>
      </c>
      <c r="L427">
        <f t="shared" si="15"/>
        <v>1.1521440000000001</v>
      </c>
      <c r="O427" s="1"/>
    </row>
    <row r="428" spans="2:15" x14ac:dyDescent="0.25">
      <c r="B428" t="s">
        <v>732</v>
      </c>
      <c r="C428" t="s">
        <v>76</v>
      </c>
      <c r="D428" t="s">
        <v>942</v>
      </c>
      <c r="E428" t="s">
        <v>3241</v>
      </c>
      <c r="F428" t="str">
        <f t="shared" si="14"/>
        <v>WTColumnsMetricWT265x75</v>
      </c>
      <c r="G428" s="26">
        <v>45.2</v>
      </c>
      <c r="H428" s="26">
        <v>1.1200000000000001</v>
      </c>
      <c r="I428" s="26">
        <v>3.77</v>
      </c>
      <c r="J428" t="s">
        <v>129</v>
      </c>
      <c r="K428">
        <v>1</v>
      </c>
      <c r="L428">
        <f t="shared" si="15"/>
        <v>1.1490960000000001</v>
      </c>
      <c r="O428" s="1"/>
    </row>
    <row r="429" spans="2:15" x14ac:dyDescent="0.25">
      <c r="B429" t="s">
        <v>732</v>
      </c>
      <c r="C429" t="s">
        <v>76</v>
      </c>
      <c r="D429" t="s">
        <v>944</v>
      </c>
      <c r="E429" t="s">
        <v>3242</v>
      </c>
      <c r="F429" t="str">
        <f t="shared" si="14"/>
        <v>WTColumnsMetricWT265x69</v>
      </c>
      <c r="G429" s="26">
        <v>37.799999999999997</v>
      </c>
      <c r="H429" s="26">
        <v>1.23</v>
      </c>
      <c r="I429" s="26">
        <v>3.15</v>
      </c>
      <c r="J429" t="s">
        <v>129</v>
      </c>
      <c r="K429">
        <v>1</v>
      </c>
      <c r="L429">
        <f t="shared" si="15"/>
        <v>0.96011999999999997</v>
      </c>
      <c r="O429" s="1"/>
    </row>
    <row r="430" spans="2:15" x14ac:dyDescent="0.25">
      <c r="B430" t="s">
        <v>732</v>
      </c>
      <c r="C430" t="s">
        <v>76</v>
      </c>
      <c r="D430" t="s">
        <v>946</v>
      </c>
      <c r="E430" t="s">
        <v>3243</v>
      </c>
      <c r="F430" t="str">
        <f t="shared" si="14"/>
        <v>WTColumnsMetricWT265x61.5</v>
      </c>
      <c r="G430" s="26">
        <v>37.5</v>
      </c>
      <c r="H430" s="26">
        <v>1.1100000000000001</v>
      </c>
      <c r="I430" s="26">
        <v>3.13</v>
      </c>
      <c r="J430" t="s">
        <v>129</v>
      </c>
      <c r="K430">
        <v>1</v>
      </c>
      <c r="L430">
        <f t="shared" si="15"/>
        <v>0.95402399999999998</v>
      </c>
      <c r="O430" s="1"/>
    </row>
    <row r="431" spans="2:15" x14ac:dyDescent="0.25">
      <c r="B431" t="s">
        <v>732</v>
      </c>
      <c r="C431" t="s">
        <v>76</v>
      </c>
      <c r="D431" t="s">
        <v>948</v>
      </c>
      <c r="E431" t="s">
        <v>3244</v>
      </c>
      <c r="F431" t="str">
        <f t="shared" si="14"/>
        <v>WTColumnsMetricWT265x54.5</v>
      </c>
      <c r="G431" s="26">
        <v>37.200000000000003</v>
      </c>
      <c r="H431" s="26">
        <v>0.98099999999999998</v>
      </c>
      <c r="I431" s="26">
        <v>3.1</v>
      </c>
      <c r="J431" t="s">
        <v>129</v>
      </c>
      <c r="K431">
        <v>1</v>
      </c>
      <c r="L431">
        <f t="shared" si="15"/>
        <v>0.94488000000000005</v>
      </c>
      <c r="O431" s="1"/>
    </row>
    <row r="432" spans="2:15" x14ac:dyDescent="0.25">
      <c r="B432" t="s">
        <v>732</v>
      </c>
      <c r="C432" t="s">
        <v>76</v>
      </c>
      <c r="D432" t="s">
        <v>950</v>
      </c>
      <c r="E432" t="s">
        <v>3245</v>
      </c>
      <c r="F432" t="str">
        <f t="shared" si="14"/>
        <v>WTColumnsMetricWT265x50.5</v>
      </c>
      <c r="G432" s="26">
        <v>37.1</v>
      </c>
      <c r="H432" s="26">
        <v>0.91600000000000004</v>
      </c>
      <c r="I432" s="26">
        <v>3.09</v>
      </c>
      <c r="J432" t="s">
        <v>129</v>
      </c>
      <c r="K432">
        <v>1</v>
      </c>
      <c r="L432">
        <f t="shared" si="15"/>
        <v>0.941832</v>
      </c>
      <c r="O432" s="1"/>
    </row>
    <row r="433" spans="2:15" x14ac:dyDescent="0.25">
      <c r="B433" t="s">
        <v>732</v>
      </c>
      <c r="C433" t="s">
        <v>76</v>
      </c>
      <c r="D433" t="s">
        <v>951</v>
      </c>
      <c r="E433" t="s">
        <v>3246</v>
      </c>
      <c r="F433" t="str">
        <f t="shared" si="14"/>
        <v>WTColumnsMetricWT265x46</v>
      </c>
      <c r="G433" s="26">
        <v>36.9</v>
      </c>
      <c r="H433" s="26">
        <v>0.84</v>
      </c>
      <c r="I433" s="26">
        <v>3.08</v>
      </c>
      <c r="J433" t="s">
        <v>129</v>
      </c>
      <c r="K433">
        <v>1</v>
      </c>
      <c r="L433">
        <f t="shared" si="15"/>
        <v>0.93878400000000006</v>
      </c>
      <c r="O433" s="1"/>
    </row>
    <row r="434" spans="2:15" x14ac:dyDescent="0.25">
      <c r="B434" t="s">
        <v>732</v>
      </c>
      <c r="C434" t="s">
        <v>76</v>
      </c>
      <c r="D434" t="s">
        <v>952</v>
      </c>
      <c r="E434" t="s">
        <v>3247</v>
      </c>
      <c r="F434" t="str">
        <f t="shared" si="14"/>
        <v>WTColumnsMetricWT265x36</v>
      </c>
      <c r="G434" s="26">
        <v>36.700000000000003</v>
      </c>
      <c r="H434" s="26">
        <v>0.749</v>
      </c>
      <c r="I434" s="26">
        <v>3.06</v>
      </c>
      <c r="J434" t="s">
        <v>129</v>
      </c>
      <c r="K434">
        <v>1</v>
      </c>
      <c r="L434">
        <f t="shared" si="15"/>
        <v>0.93268800000000007</v>
      </c>
      <c r="O434" s="1"/>
    </row>
    <row r="435" spans="2:15" x14ac:dyDescent="0.25">
      <c r="B435" t="s">
        <v>732</v>
      </c>
      <c r="C435" t="s">
        <v>76</v>
      </c>
      <c r="D435" t="s">
        <v>953</v>
      </c>
      <c r="E435" t="s">
        <v>3248</v>
      </c>
      <c r="F435" t="str">
        <f t="shared" ref="F435:F498" si="16">SUBSTITUTE(B435&amp;C435&amp;E435," ","")</f>
        <v>WTColumnsMetricWT265x41</v>
      </c>
      <c r="G435" s="26">
        <v>36.299999999999997</v>
      </c>
      <c r="H435" s="26">
        <v>0.66100000000000003</v>
      </c>
      <c r="I435" s="26">
        <v>3.03</v>
      </c>
      <c r="J435" t="s">
        <v>129</v>
      </c>
      <c r="K435">
        <v>1</v>
      </c>
      <c r="L435">
        <f t="shared" si="15"/>
        <v>0.92354400000000003</v>
      </c>
      <c r="O435" s="1"/>
    </row>
    <row r="436" spans="2:15" x14ac:dyDescent="0.25">
      <c r="B436" t="s">
        <v>732</v>
      </c>
      <c r="C436" t="s">
        <v>76</v>
      </c>
      <c r="D436" t="s">
        <v>954</v>
      </c>
      <c r="E436" t="s">
        <v>3249</v>
      </c>
      <c r="F436" t="str">
        <f t="shared" si="16"/>
        <v>WTColumnsMetricWT265x37</v>
      </c>
      <c r="G436" s="26">
        <v>33.6</v>
      </c>
      <c r="H436" s="26">
        <v>0.84799999999999998</v>
      </c>
      <c r="I436" s="26">
        <v>2.8</v>
      </c>
      <c r="J436" t="s">
        <v>129</v>
      </c>
      <c r="K436">
        <v>1</v>
      </c>
      <c r="L436">
        <f t="shared" si="15"/>
        <v>0.85343999999999998</v>
      </c>
      <c r="O436" s="1"/>
    </row>
    <row r="437" spans="2:15" x14ac:dyDescent="0.25">
      <c r="B437" t="s">
        <v>732</v>
      </c>
      <c r="C437" t="s">
        <v>76</v>
      </c>
      <c r="D437" t="s">
        <v>956</v>
      </c>
      <c r="E437" t="s">
        <v>3250</v>
      </c>
      <c r="F437" t="str">
        <f t="shared" si="16"/>
        <v>WTColumnsMetricWT265x42.5</v>
      </c>
      <c r="G437" s="26">
        <v>33.200000000000003</v>
      </c>
      <c r="H437" s="26">
        <v>0.753</v>
      </c>
      <c r="I437" s="26">
        <v>2.77</v>
      </c>
      <c r="J437" t="s">
        <v>129</v>
      </c>
      <c r="K437">
        <v>1</v>
      </c>
      <c r="L437">
        <f t="shared" si="15"/>
        <v>0.84429600000000005</v>
      </c>
      <c r="O437" s="1"/>
    </row>
    <row r="438" spans="2:15" x14ac:dyDescent="0.25">
      <c r="B438" t="s">
        <v>732</v>
      </c>
      <c r="C438" t="s">
        <v>76</v>
      </c>
      <c r="D438" t="s">
        <v>957</v>
      </c>
      <c r="E438" t="s">
        <v>3251</v>
      </c>
      <c r="F438" t="str">
        <f t="shared" si="16"/>
        <v>WTColumnsMetricWT265x33</v>
      </c>
      <c r="G438" s="26">
        <v>33</v>
      </c>
      <c r="H438" s="26">
        <v>0.66700000000000004</v>
      </c>
      <c r="I438" s="26">
        <v>2.75</v>
      </c>
      <c r="J438" t="s">
        <v>129</v>
      </c>
      <c r="K438">
        <v>1</v>
      </c>
      <c r="L438">
        <f t="shared" si="15"/>
        <v>0.83820000000000006</v>
      </c>
      <c r="O438" s="1"/>
    </row>
    <row r="439" spans="2:15" x14ac:dyDescent="0.25">
      <c r="B439" t="s">
        <v>732</v>
      </c>
      <c r="C439" t="s">
        <v>76</v>
      </c>
      <c r="D439" t="s">
        <v>958</v>
      </c>
      <c r="E439" t="s">
        <v>3252</v>
      </c>
      <c r="F439" t="str">
        <f t="shared" si="16"/>
        <v>WTColumnsMetricWT230x130</v>
      </c>
      <c r="G439" s="26">
        <v>42.1</v>
      </c>
      <c r="H439" s="26">
        <v>2.08</v>
      </c>
      <c r="I439" s="26">
        <v>3.51</v>
      </c>
      <c r="J439" t="s">
        <v>129</v>
      </c>
      <c r="K439">
        <v>1</v>
      </c>
      <c r="L439">
        <f t="shared" si="15"/>
        <v>1.0698479999999999</v>
      </c>
      <c r="O439" s="1"/>
    </row>
    <row r="440" spans="2:15" x14ac:dyDescent="0.25">
      <c r="B440" t="s">
        <v>732</v>
      </c>
      <c r="C440" t="s">
        <v>76</v>
      </c>
      <c r="D440" t="s">
        <v>960</v>
      </c>
      <c r="E440" t="s">
        <v>3253</v>
      </c>
      <c r="F440" t="str">
        <f t="shared" si="16"/>
        <v>WTColumnsMetricWT230x117.5</v>
      </c>
      <c r="G440" s="26">
        <v>41.5</v>
      </c>
      <c r="H440" s="26">
        <v>1.9</v>
      </c>
      <c r="I440" s="26">
        <v>3.46</v>
      </c>
      <c r="J440" t="s">
        <v>129</v>
      </c>
      <c r="K440">
        <v>1</v>
      </c>
      <c r="L440">
        <f t="shared" si="15"/>
        <v>1.054608</v>
      </c>
      <c r="O440" s="1"/>
    </row>
    <row r="441" spans="2:15" x14ac:dyDescent="0.25">
      <c r="B441" t="s">
        <v>732</v>
      </c>
      <c r="C441" t="s">
        <v>76</v>
      </c>
      <c r="D441" t="s">
        <v>961</v>
      </c>
      <c r="E441" t="s">
        <v>3254</v>
      </c>
      <c r="F441" t="str">
        <f t="shared" si="16"/>
        <v>WTColumnsMetricWT230x106.5</v>
      </c>
      <c r="G441" s="26">
        <v>41.1</v>
      </c>
      <c r="H441" s="26">
        <v>1.74</v>
      </c>
      <c r="I441" s="26">
        <v>3.43</v>
      </c>
      <c r="J441" t="s">
        <v>129</v>
      </c>
      <c r="K441">
        <v>1</v>
      </c>
      <c r="L441">
        <f t="shared" si="15"/>
        <v>1.0454640000000002</v>
      </c>
      <c r="O441" s="1"/>
    </row>
    <row r="442" spans="2:15" x14ac:dyDescent="0.25">
      <c r="B442" t="s">
        <v>732</v>
      </c>
      <c r="C442" t="s">
        <v>76</v>
      </c>
      <c r="D442" t="s">
        <v>963</v>
      </c>
      <c r="E442" t="s">
        <v>3255</v>
      </c>
      <c r="F442" t="str">
        <f t="shared" si="16"/>
        <v>WTColumnsMetricWT230x96.5</v>
      </c>
      <c r="G442" s="26">
        <v>40.9</v>
      </c>
      <c r="H442" s="26">
        <v>1.59</v>
      </c>
      <c r="I442" s="26">
        <v>3.41</v>
      </c>
      <c r="J442" t="s">
        <v>129</v>
      </c>
      <c r="K442">
        <v>1</v>
      </c>
      <c r="L442">
        <f t="shared" si="15"/>
        <v>1.0393680000000001</v>
      </c>
      <c r="O442" s="1"/>
    </row>
    <row r="443" spans="2:15" x14ac:dyDescent="0.25">
      <c r="B443" t="s">
        <v>732</v>
      </c>
      <c r="C443" t="s">
        <v>76</v>
      </c>
      <c r="D443" t="s">
        <v>964</v>
      </c>
      <c r="E443" t="s">
        <v>3256</v>
      </c>
      <c r="F443" t="str">
        <f t="shared" si="16"/>
        <v>WTColumnsMetricWT230x88.5</v>
      </c>
      <c r="G443" s="26">
        <v>40.799999999999997</v>
      </c>
      <c r="H443" s="26">
        <v>1.46</v>
      </c>
      <c r="I443" s="26">
        <v>3.4</v>
      </c>
      <c r="J443" t="s">
        <v>129</v>
      </c>
      <c r="K443">
        <v>1</v>
      </c>
      <c r="L443">
        <f t="shared" si="15"/>
        <v>1.0363200000000001</v>
      </c>
      <c r="O443" s="1"/>
    </row>
    <row r="444" spans="2:15" x14ac:dyDescent="0.25">
      <c r="B444" t="s">
        <v>732</v>
      </c>
      <c r="C444" t="s">
        <v>76</v>
      </c>
      <c r="D444" t="s">
        <v>966</v>
      </c>
      <c r="E444" t="s">
        <v>3257</v>
      </c>
      <c r="F444" t="str">
        <f t="shared" si="16"/>
        <v>WTColumnsMetricWT230x79</v>
      </c>
      <c r="G444" s="26">
        <v>40.4</v>
      </c>
      <c r="H444" s="26">
        <v>1.31</v>
      </c>
      <c r="I444" s="26">
        <v>3.37</v>
      </c>
      <c r="J444" t="s">
        <v>129</v>
      </c>
      <c r="K444">
        <v>1</v>
      </c>
      <c r="L444">
        <f t="shared" si="15"/>
        <v>1.0271760000000001</v>
      </c>
      <c r="O444" s="1"/>
    </row>
    <row r="445" spans="2:15" x14ac:dyDescent="0.25">
      <c r="B445" t="s">
        <v>732</v>
      </c>
      <c r="C445" t="s">
        <v>76</v>
      </c>
      <c r="D445" t="s">
        <v>967</v>
      </c>
      <c r="E445" t="s">
        <v>3258</v>
      </c>
      <c r="F445" t="str">
        <f t="shared" si="16"/>
        <v>WTColumnsMetricWT230x72</v>
      </c>
      <c r="G445" s="26">
        <v>40</v>
      </c>
      <c r="H445" s="26">
        <v>1.21</v>
      </c>
      <c r="I445" s="26">
        <v>3.33</v>
      </c>
      <c r="J445" t="s">
        <v>129</v>
      </c>
      <c r="K445">
        <v>1</v>
      </c>
      <c r="L445">
        <f t="shared" si="15"/>
        <v>1.0149840000000001</v>
      </c>
      <c r="O445" s="1"/>
    </row>
    <row r="446" spans="2:15" x14ac:dyDescent="0.25">
      <c r="B446" t="s">
        <v>732</v>
      </c>
      <c r="C446" t="s">
        <v>76</v>
      </c>
      <c r="D446" t="s">
        <v>969</v>
      </c>
      <c r="E446" t="s">
        <v>3259</v>
      </c>
      <c r="F446" t="str">
        <f t="shared" si="16"/>
        <v>WTColumnsMetricWT230x64</v>
      </c>
      <c r="G446" s="26">
        <v>39.9</v>
      </c>
      <c r="H446" s="26">
        <v>1.08</v>
      </c>
      <c r="I446" s="26">
        <v>3.33</v>
      </c>
      <c r="J446" t="s">
        <v>129</v>
      </c>
      <c r="K446">
        <v>1</v>
      </c>
      <c r="L446">
        <f t="shared" si="15"/>
        <v>1.0149840000000001</v>
      </c>
      <c r="O446" s="1"/>
    </row>
    <row r="447" spans="2:15" x14ac:dyDescent="0.25">
      <c r="B447" t="s">
        <v>732</v>
      </c>
      <c r="C447" t="s">
        <v>76</v>
      </c>
      <c r="D447" t="s">
        <v>970</v>
      </c>
      <c r="E447" t="s">
        <v>3260</v>
      </c>
      <c r="F447" t="str">
        <f t="shared" si="16"/>
        <v>WTColumnsMetricWT230x56.5</v>
      </c>
      <c r="G447" s="26">
        <v>39.5</v>
      </c>
      <c r="H447" s="26">
        <v>0.96199999999999997</v>
      </c>
      <c r="I447" s="26">
        <v>3.29</v>
      </c>
      <c r="J447" t="s">
        <v>129</v>
      </c>
      <c r="K447">
        <v>1</v>
      </c>
      <c r="L447">
        <f t="shared" si="15"/>
        <v>1.0027920000000001</v>
      </c>
      <c r="O447" s="1"/>
    </row>
    <row r="448" spans="2:15" x14ac:dyDescent="0.25">
      <c r="B448" t="s">
        <v>732</v>
      </c>
      <c r="C448" t="s">
        <v>76</v>
      </c>
      <c r="D448" t="s">
        <v>971</v>
      </c>
      <c r="E448" t="s">
        <v>3261</v>
      </c>
      <c r="F448" t="str">
        <f t="shared" si="16"/>
        <v>WTColumnsMetricWT230x53</v>
      </c>
      <c r="G448" s="26">
        <v>33.1</v>
      </c>
      <c r="H448" s="26">
        <v>1.07</v>
      </c>
      <c r="I448" s="26">
        <v>2.76</v>
      </c>
      <c r="J448" t="s">
        <v>129</v>
      </c>
      <c r="K448">
        <v>1</v>
      </c>
      <c r="L448">
        <f t="shared" si="15"/>
        <v>0.841248</v>
      </c>
      <c r="O448" s="1"/>
    </row>
    <row r="449" spans="2:15" x14ac:dyDescent="0.25">
      <c r="B449" t="s">
        <v>732</v>
      </c>
      <c r="C449" t="s">
        <v>76</v>
      </c>
      <c r="D449" t="s">
        <v>973</v>
      </c>
      <c r="E449" t="s">
        <v>3262</v>
      </c>
      <c r="F449" t="str">
        <f t="shared" si="16"/>
        <v>WTColumnsMetricWT230x48.5</v>
      </c>
      <c r="G449" s="26">
        <v>32.9</v>
      </c>
      <c r="H449" s="26">
        <v>0.98799999999999999</v>
      </c>
      <c r="I449" s="26">
        <v>2.74</v>
      </c>
      <c r="J449" t="s">
        <v>129</v>
      </c>
      <c r="K449">
        <v>1</v>
      </c>
      <c r="L449">
        <f t="shared" si="15"/>
        <v>0.83515200000000012</v>
      </c>
      <c r="O449" s="1"/>
    </row>
    <row r="450" spans="2:15" x14ac:dyDescent="0.25">
      <c r="B450" t="s">
        <v>732</v>
      </c>
      <c r="C450" t="s">
        <v>76</v>
      </c>
      <c r="D450" t="s">
        <v>975</v>
      </c>
      <c r="E450" t="s">
        <v>3263</v>
      </c>
      <c r="F450" t="str">
        <f t="shared" si="16"/>
        <v>WTColumnsMetricWT230x44.5</v>
      </c>
      <c r="G450" s="26">
        <v>32.799999999999997</v>
      </c>
      <c r="H450" s="26">
        <v>0.91500000000000004</v>
      </c>
      <c r="I450" s="26">
        <v>2.73</v>
      </c>
      <c r="J450" t="s">
        <v>129</v>
      </c>
      <c r="K450">
        <v>1</v>
      </c>
      <c r="L450">
        <f t="shared" si="15"/>
        <v>0.83210400000000007</v>
      </c>
      <c r="O450" s="1"/>
    </row>
    <row r="451" spans="2:15" x14ac:dyDescent="0.25">
      <c r="B451" t="s">
        <v>732</v>
      </c>
      <c r="C451" t="s">
        <v>76</v>
      </c>
      <c r="D451" t="s">
        <v>976</v>
      </c>
      <c r="E451" t="s">
        <v>3264</v>
      </c>
      <c r="F451" t="str">
        <f t="shared" si="16"/>
        <v>WTColumnsMetricWT230x41</v>
      </c>
      <c r="G451" s="26">
        <v>32.6</v>
      </c>
      <c r="H451" s="26">
        <v>0.84399999999999997</v>
      </c>
      <c r="I451" s="26">
        <v>2.72</v>
      </c>
      <c r="J451" t="s">
        <v>129</v>
      </c>
      <c r="K451">
        <v>1</v>
      </c>
      <c r="L451">
        <f t="shared" si="15"/>
        <v>0.82905600000000013</v>
      </c>
      <c r="O451" s="1"/>
    </row>
    <row r="452" spans="2:15" x14ac:dyDescent="0.25">
      <c r="B452" t="s">
        <v>732</v>
      </c>
      <c r="C452" t="s">
        <v>76</v>
      </c>
      <c r="D452" t="s">
        <v>977</v>
      </c>
      <c r="E452" t="s">
        <v>3265</v>
      </c>
      <c r="F452" t="str">
        <f t="shared" si="16"/>
        <v>WTColumnsMetricWT230x37</v>
      </c>
      <c r="G452" s="26">
        <v>32.4</v>
      </c>
      <c r="H452" s="26">
        <v>0.77200000000000002</v>
      </c>
      <c r="I452" s="26">
        <v>2.7</v>
      </c>
      <c r="J452" t="s">
        <v>129</v>
      </c>
      <c r="K452">
        <v>1</v>
      </c>
      <c r="L452">
        <f t="shared" si="15"/>
        <v>0.82296000000000014</v>
      </c>
      <c r="O452" s="1"/>
    </row>
    <row r="453" spans="2:15" x14ac:dyDescent="0.25">
      <c r="B453" t="s">
        <v>732</v>
      </c>
      <c r="C453" t="s">
        <v>76</v>
      </c>
      <c r="D453" t="s">
        <v>978</v>
      </c>
      <c r="E453" t="s">
        <v>3266</v>
      </c>
      <c r="F453" t="str">
        <f t="shared" si="16"/>
        <v>WTColumnsMetricWT230x34</v>
      </c>
      <c r="G453" s="26">
        <v>29.6</v>
      </c>
      <c r="H453" s="26">
        <v>0.77700000000000002</v>
      </c>
      <c r="I453" s="26">
        <v>2.4700000000000002</v>
      </c>
      <c r="J453" t="s">
        <v>129</v>
      </c>
      <c r="K453">
        <v>1</v>
      </c>
      <c r="L453">
        <f t="shared" si="15"/>
        <v>0.75285600000000008</v>
      </c>
      <c r="O453" s="1"/>
    </row>
    <row r="454" spans="2:15" x14ac:dyDescent="0.25">
      <c r="B454" t="s">
        <v>732</v>
      </c>
      <c r="C454" t="s">
        <v>76</v>
      </c>
      <c r="D454" t="s">
        <v>980</v>
      </c>
      <c r="E454" t="s">
        <v>3267</v>
      </c>
      <c r="F454" t="str">
        <f t="shared" si="16"/>
        <v>WTColumnsMetricWT230x30</v>
      </c>
      <c r="G454" s="26">
        <v>29.4</v>
      </c>
      <c r="H454" s="26">
        <v>0.68</v>
      </c>
      <c r="I454" s="26">
        <v>2.4500000000000002</v>
      </c>
      <c r="J454" t="s">
        <v>129</v>
      </c>
      <c r="K454">
        <v>1</v>
      </c>
      <c r="L454">
        <f t="shared" si="15"/>
        <v>0.74676000000000009</v>
      </c>
      <c r="O454" s="1"/>
    </row>
    <row r="455" spans="2:15" x14ac:dyDescent="0.25">
      <c r="B455" t="s">
        <v>732</v>
      </c>
      <c r="C455" t="s">
        <v>76</v>
      </c>
      <c r="D455" t="s">
        <v>981</v>
      </c>
      <c r="E455" t="s">
        <v>3268</v>
      </c>
      <c r="F455" t="str">
        <f t="shared" si="16"/>
        <v>WTColumnsMetricWT230x26</v>
      </c>
      <c r="G455" s="26">
        <v>29.1</v>
      </c>
      <c r="H455" s="26">
        <v>0.60099999999999998</v>
      </c>
      <c r="I455" s="26">
        <v>2.4300000000000002</v>
      </c>
      <c r="J455" t="s">
        <v>129</v>
      </c>
      <c r="K455">
        <v>1</v>
      </c>
      <c r="L455">
        <f t="shared" si="15"/>
        <v>0.7406640000000001</v>
      </c>
      <c r="O455" s="1"/>
    </row>
    <row r="456" spans="2:15" x14ac:dyDescent="0.25">
      <c r="B456" t="s">
        <v>732</v>
      </c>
      <c r="C456" t="s">
        <v>76</v>
      </c>
      <c r="D456" t="s">
        <v>983</v>
      </c>
      <c r="E456" t="s">
        <v>3269</v>
      </c>
      <c r="F456" t="str">
        <f t="shared" si="16"/>
        <v>WTColumnsMetricWT205x74.5</v>
      </c>
      <c r="G456" s="26">
        <v>37</v>
      </c>
      <c r="H456" s="26">
        <v>1.35</v>
      </c>
      <c r="I456" s="26">
        <v>3.08</v>
      </c>
      <c r="J456" t="s">
        <v>129</v>
      </c>
      <c r="K456">
        <v>1</v>
      </c>
      <c r="L456">
        <f t="shared" si="15"/>
        <v>0.93878400000000006</v>
      </c>
      <c r="O456" s="1"/>
    </row>
    <row r="457" spans="2:15" x14ac:dyDescent="0.25">
      <c r="B457" t="s">
        <v>732</v>
      </c>
      <c r="C457" t="s">
        <v>76</v>
      </c>
      <c r="D457" t="s">
        <v>985</v>
      </c>
      <c r="E457" t="s">
        <v>3270</v>
      </c>
      <c r="F457" t="str">
        <f t="shared" si="16"/>
        <v>WTColumnsMetricWT205x66</v>
      </c>
      <c r="G457" s="26">
        <v>36.799999999999997</v>
      </c>
      <c r="H457" s="26">
        <v>1.21</v>
      </c>
      <c r="I457" s="26">
        <v>3.07</v>
      </c>
      <c r="J457" t="s">
        <v>129</v>
      </c>
      <c r="K457">
        <v>1</v>
      </c>
      <c r="L457">
        <f t="shared" si="15"/>
        <v>0.93573600000000001</v>
      </c>
      <c r="O457" s="1"/>
    </row>
    <row r="458" spans="2:15" x14ac:dyDescent="0.25">
      <c r="B458" t="s">
        <v>732</v>
      </c>
      <c r="C458" t="s">
        <v>76</v>
      </c>
      <c r="D458" t="s">
        <v>987</v>
      </c>
      <c r="E458" t="s">
        <v>3271</v>
      </c>
      <c r="F458" t="str">
        <f t="shared" si="16"/>
        <v>WTColumnsMetricWT205x57</v>
      </c>
      <c r="G458" s="26">
        <v>36.4</v>
      </c>
      <c r="H458" s="26">
        <v>1.06</v>
      </c>
      <c r="I458" s="26">
        <v>3.03</v>
      </c>
      <c r="J458" t="s">
        <v>129</v>
      </c>
      <c r="K458">
        <v>1</v>
      </c>
      <c r="L458">
        <f t="shared" si="15"/>
        <v>0.92354400000000003</v>
      </c>
      <c r="O458" s="1"/>
    </row>
    <row r="459" spans="2:15" x14ac:dyDescent="0.25">
      <c r="B459" t="s">
        <v>732</v>
      </c>
      <c r="C459" t="s">
        <v>76</v>
      </c>
      <c r="D459" t="s">
        <v>989</v>
      </c>
      <c r="E459" t="s">
        <v>3272</v>
      </c>
      <c r="F459" t="str">
        <f t="shared" si="16"/>
        <v>WTColumnsMetricWT205x50</v>
      </c>
      <c r="G459" s="26">
        <v>35.9</v>
      </c>
      <c r="H459" s="26">
        <v>0.93300000000000005</v>
      </c>
      <c r="I459" s="26">
        <v>2.99</v>
      </c>
      <c r="J459" t="s">
        <v>129</v>
      </c>
      <c r="K459">
        <v>1</v>
      </c>
      <c r="L459">
        <f t="shared" si="15"/>
        <v>0.91135200000000016</v>
      </c>
      <c r="O459" s="1"/>
    </row>
    <row r="460" spans="2:15" x14ac:dyDescent="0.25">
      <c r="B460" t="s">
        <v>732</v>
      </c>
      <c r="C460" t="s">
        <v>76</v>
      </c>
      <c r="D460" t="s">
        <v>991</v>
      </c>
      <c r="E460" t="s">
        <v>3273</v>
      </c>
      <c r="F460" t="str">
        <f t="shared" si="16"/>
        <v>WTColumnsMetricWT205x42.5</v>
      </c>
      <c r="G460" s="26">
        <v>30.1</v>
      </c>
      <c r="H460" s="26">
        <v>0.94699999999999995</v>
      </c>
      <c r="I460" s="26">
        <v>2.5099999999999998</v>
      </c>
      <c r="J460" t="s">
        <v>129</v>
      </c>
      <c r="K460">
        <v>1</v>
      </c>
      <c r="L460">
        <f t="shared" si="15"/>
        <v>0.76504799999999995</v>
      </c>
      <c r="O460" s="1"/>
    </row>
    <row r="461" spans="2:15" x14ac:dyDescent="0.25">
      <c r="B461" t="s">
        <v>732</v>
      </c>
      <c r="C461" t="s">
        <v>76</v>
      </c>
      <c r="D461" t="s">
        <v>993</v>
      </c>
      <c r="E461" t="s">
        <v>3274</v>
      </c>
      <c r="F461" t="str">
        <f t="shared" si="16"/>
        <v>WTColumnsMetricWT205x37</v>
      </c>
      <c r="G461" s="26">
        <v>29.8</v>
      </c>
      <c r="H461" s="26">
        <v>0.83899999999999997</v>
      </c>
      <c r="I461" s="26">
        <v>2.48</v>
      </c>
      <c r="J461" t="s">
        <v>129</v>
      </c>
      <c r="K461">
        <v>1</v>
      </c>
      <c r="L461">
        <f t="shared" si="15"/>
        <v>0.75590400000000002</v>
      </c>
      <c r="O461" s="1"/>
    </row>
    <row r="462" spans="2:15" x14ac:dyDescent="0.25">
      <c r="B462" t="s">
        <v>732</v>
      </c>
      <c r="C462" t="s">
        <v>76</v>
      </c>
      <c r="D462" t="s">
        <v>994</v>
      </c>
      <c r="E462" t="s">
        <v>3275</v>
      </c>
      <c r="F462" t="str">
        <f t="shared" si="16"/>
        <v>WTColumnsMetricWT205x33.5</v>
      </c>
      <c r="G462" s="26">
        <v>29.6</v>
      </c>
      <c r="H462" s="26">
        <v>0.76</v>
      </c>
      <c r="I462" s="26">
        <v>2.4700000000000002</v>
      </c>
      <c r="J462" t="s">
        <v>129</v>
      </c>
      <c r="K462">
        <v>1</v>
      </c>
      <c r="L462">
        <f t="shared" si="15"/>
        <v>0.75285600000000008</v>
      </c>
      <c r="O462" s="1"/>
    </row>
    <row r="463" spans="2:15" x14ac:dyDescent="0.25">
      <c r="B463" t="s">
        <v>732</v>
      </c>
      <c r="C463" t="s">
        <v>76</v>
      </c>
      <c r="D463" t="s">
        <v>996</v>
      </c>
      <c r="E463" t="s">
        <v>3276</v>
      </c>
      <c r="F463" t="str">
        <f t="shared" si="16"/>
        <v>WTColumnsMetricWT205x30</v>
      </c>
      <c r="G463" s="26">
        <v>29.4</v>
      </c>
      <c r="H463" s="26">
        <v>0.68</v>
      </c>
      <c r="I463" s="26">
        <v>2.4500000000000002</v>
      </c>
      <c r="J463" t="s">
        <v>129</v>
      </c>
      <c r="K463">
        <v>1</v>
      </c>
      <c r="L463">
        <f t="shared" si="15"/>
        <v>0.74676000000000009</v>
      </c>
      <c r="O463" s="1"/>
    </row>
    <row r="464" spans="2:15" x14ac:dyDescent="0.25">
      <c r="B464" t="s">
        <v>732</v>
      </c>
      <c r="C464" t="s">
        <v>76</v>
      </c>
      <c r="D464" t="s">
        <v>997</v>
      </c>
      <c r="E464" t="s">
        <v>3277</v>
      </c>
      <c r="F464" t="str">
        <f t="shared" si="16"/>
        <v>WTColumnsMetricWT205x26.5</v>
      </c>
      <c r="G464" s="26">
        <v>29.2</v>
      </c>
      <c r="H464" s="26">
        <v>0.61599999999999999</v>
      </c>
      <c r="I464" s="26">
        <v>2.4300000000000002</v>
      </c>
      <c r="J464" t="s">
        <v>129</v>
      </c>
      <c r="K464">
        <v>1</v>
      </c>
      <c r="L464">
        <f t="shared" si="15"/>
        <v>0.7406640000000001</v>
      </c>
      <c r="O464" s="1"/>
    </row>
    <row r="465" spans="2:15" x14ac:dyDescent="0.25">
      <c r="B465" t="s">
        <v>732</v>
      </c>
      <c r="C465" t="s">
        <v>76</v>
      </c>
      <c r="D465" t="s">
        <v>998</v>
      </c>
      <c r="E465" t="s">
        <v>3278</v>
      </c>
      <c r="F465" t="str">
        <f t="shared" si="16"/>
        <v>WTColumnsMetricWT205x23</v>
      </c>
      <c r="G465" s="26">
        <v>26.4</v>
      </c>
      <c r="H465" s="26">
        <v>0.58699999999999997</v>
      </c>
      <c r="I465" s="26">
        <v>2.2000000000000002</v>
      </c>
      <c r="J465" t="s">
        <v>129</v>
      </c>
      <c r="K465">
        <v>1</v>
      </c>
      <c r="L465">
        <f t="shared" si="15"/>
        <v>0.67056000000000004</v>
      </c>
      <c r="O465" s="1"/>
    </row>
    <row r="466" spans="2:15" x14ac:dyDescent="0.25">
      <c r="B466" t="s">
        <v>732</v>
      </c>
      <c r="C466" t="s">
        <v>76</v>
      </c>
      <c r="D466" t="s">
        <v>1000</v>
      </c>
      <c r="E466" t="s">
        <v>3279</v>
      </c>
      <c r="F466" t="str">
        <f t="shared" si="16"/>
        <v>WTColumnsMetricWT205x19.5</v>
      </c>
      <c r="G466" s="26">
        <v>26.1</v>
      </c>
      <c r="H466" s="26">
        <v>0.498</v>
      </c>
      <c r="I466" s="26">
        <v>2.1800000000000002</v>
      </c>
      <c r="J466" t="s">
        <v>129</v>
      </c>
      <c r="K466">
        <v>1</v>
      </c>
      <c r="L466">
        <f t="shared" si="15"/>
        <v>0.66446400000000005</v>
      </c>
      <c r="O466" s="1"/>
    </row>
    <row r="467" spans="2:15" x14ac:dyDescent="0.25">
      <c r="B467" t="s">
        <v>732</v>
      </c>
      <c r="C467" t="s">
        <v>76</v>
      </c>
      <c r="D467" t="s">
        <v>1001</v>
      </c>
      <c r="E467" t="s">
        <v>3280</v>
      </c>
      <c r="F467" t="str">
        <f t="shared" si="16"/>
        <v>WTColumnsMetricWT180x601</v>
      </c>
      <c r="G467" s="26">
        <v>58.9</v>
      </c>
      <c r="H467" s="26">
        <v>6.86</v>
      </c>
      <c r="I467" s="26">
        <v>4.91</v>
      </c>
      <c r="J467" t="s">
        <v>129</v>
      </c>
      <c r="K467">
        <v>1</v>
      </c>
      <c r="L467">
        <f t="shared" ref="L467:L530" si="17">0.3048*I467</f>
        <v>1.4965680000000001</v>
      </c>
      <c r="O467" s="1"/>
    </row>
    <row r="468" spans="2:15" x14ac:dyDescent="0.25">
      <c r="B468" t="s">
        <v>732</v>
      </c>
      <c r="C468" t="s">
        <v>76</v>
      </c>
      <c r="D468" t="s">
        <v>1003</v>
      </c>
      <c r="E468" t="s">
        <v>3281</v>
      </c>
      <c r="F468" t="str">
        <f t="shared" si="16"/>
        <v>WTColumnsMetricWT180x543</v>
      </c>
      <c r="G468" s="26">
        <v>57.1</v>
      </c>
      <c r="H468" s="26">
        <v>6.39</v>
      </c>
      <c r="I468" s="26">
        <v>4.76</v>
      </c>
      <c r="J468" t="s">
        <v>129</v>
      </c>
      <c r="K468">
        <v>1</v>
      </c>
      <c r="L468">
        <f t="shared" si="17"/>
        <v>1.4508479999999999</v>
      </c>
      <c r="O468" s="1"/>
    </row>
    <row r="469" spans="2:15" x14ac:dyDescent="0.25">
      <c r="B469" t="s">
        <v>732</v>
      </c>
      <c r="C469" t="s">
        <v>76</v>
      </c>
      <c r="D469" t="s">
        <v>1005</v>
      </c>
      <c r="E469" t="s">
        <v>3282</v>
      </c>
      <c r="F469" t="str">
        <f t="shared" si="16"/>
        <v>WTColumnsMetricWT180x495</v>
      </c>
      <c r="G469" s="26">
        <v>55.9</v>
      </c>
      <c r="H469" s="26">
        <v>5.95</v>
      </c>
      <c r="I469" s="26">
        <v>4.66</v>
      </c>
      <c r="J469" t="s">
        <v>129</v>
      </c>
      <c r="K469">
        <v>1</v>
      </c>
      <c r="L469">
        <f t="shared" si="17"/>
        <v>1.4203680000000001</v>
      </c>
      <c r="O469" s="1"/>
    </row>
    <row r="470" spans="2:15" x14ac:dyDescent="0.25">
      <c r="B470" t="s">
        <v>732</v>
      </c>
      <c r="C470" t="s">
        <v>76</v>
      </c>
      <c r="D470" t="s">
        <v>1007</v>
      </c>
      <c r="E470" t="s">
        <v>3283</v>
      </c>
      <c r="F470" t="str">
        <f t="shared" si="16"/>
        <v>WTColumnsMetricWT180x450</v>
      </c>
      <c r="G470" s="26">
        <v>54.7</v>
      </c>
      <c r="H470" s="26">
        <v>5.53</v>
      </c>
      <c r="I470" s="26">
        <v>4.5599999999999996</v>
      </c>
      <c r="J470" t="s">
        <v>129</v>
      </c>
      <c r="K470">
        <v>1</v>
      </c>
      <c r="L470">
        <f t="shared" si="17"/>
        <v>1.389888</v>
      </c>
      <c r="O470" s="1"/>
    </row>
    <row r="471" spans="2:15" x14ac:dyDescent="0.25">
      <c r="B471" t="s">
        <v>732</v>
      </c>
      <c r="C471" t="s">
        <v>76</v>
      </c>
      <c r="D471" t="s">
        <v>1009</v>
      </c>
      <c r="E471" t="s">
        <v>3284</v>
      </c>
      <c r="F471" t="str">
        <f t="shared" si="16"/>
        <v>WTColumnsMetricWT180x409</v>
      </c>
      <c r="G471" s="26">
        <v>53.5</v>
      </c>
      <c r="H471" s="26">
        <v>5.14</v>
      </c>
      <c r="I471" s="26">
        <v>4.46</v>
      </c>
      <c r="J471" t="s">
        <v>129</v>
      </c>
      <c r="K471">
        <v>1</v>
      </c>
      <c r="L471">
        <f t="shared" si="17"/>
        <v>1.3594079999999999</v>
      </c>
      <c r="O471" s="1"/>
    </row>
    <row r="472" spans="2:15" x14ac:dyDescent="0.25">
      <c r="B472" t="s">
        <v>732</v>
      </c>
      <c r="C472" t="s">
        <v>76</v>
      </c>
      <c r="D472" t="s">
        <v>1011</v>
      </c>
      <c r="E472" t="s">
        <v>3285</v>
      </c>
      <c r="F472" t="str">
        <f t="shared" si="16"/>
        <v>WTColumnsMetricWT180x372</v>
      </c>
      <c r="G472" s="26">
        <v>52.5</v>
      </c>
      <c r="H472" s="26">
        <v>4.76</v>
      </c>
      <c r="I472" s="26">
        <v>4.38</v>
      </c>
      <c r="J472" t="s">
        <v>129</v>
      </c>
      <c r="K472">
        <v>1</v>
      </c>
      <c r="L472">
        <f t="shared" si="17"/>
        <v>1.335024</v>
      </c>
      <c r="O472" s="1"/>
    </row>
    <row r="473" spans="2:15" x14ac:dyDescent="0.25">
      <c r="B473" t="s">
        <v>732</v>
      </c>
      <c r="C473" t="s">
        <v>76</v>
      </c>
      <c r="D473" t="s">
        <v>1012</v>
      </c>
      <c r="E473" t="s">
        <v>3286</v>
      </c>
      <c r="F473" t="str">
        <f t="shared" si="16"/>
        <v>WTColumnsMetricWT180x338.5</v>
      </c>
      <c r="G473" s="26">
        <v>51.5</v>
      </c>
      <c r="H473" s="26">
        <v>4.42</v>
      </c>
      <c r="I473" s="26">
        <v>4.29</v>
      </c>
      <c r="J473" t="s">
        <v>129</v>
      </c>
      <c r="K473">
        <v>1</v>
      </c>
      <c r="L473">
        <f t="shared" si="17"/>
        <v>1.3075920000000001</v>
      </c>
      <c r="O473" s="1"/>
    </row>
    <row r="474" spans="2:15" x14ac:dyDescent="0.25">
      <c r="B474" t="s">
        <v>732</v>
      </c>
      <c r="C474" t="s">
        <v>76</v>
      </c>
      <c r="D474" t="s">
        <v>1014</v>
      </c>
      <c r="E474" t="s">
        <v>3287</v>
      </c>
      <c r="F474" t="str">
        <f t="shared" si="16"/>
        <v>WTColumnsMetricWT180x317</v>
      </c>
      <c r="G474" s="26">
        <v>51</v>
      </c>
      <c r="H474" s="26">
        <v>4.18</v>
      </c>
      <c r="I474" s="26">
        <v>4.25</v>
      </c>
      <c r="J474" t="s">
        <v>129</v>
      </c>
      <c r="K474">
        <v>1</v>
      </c>
      <c r="L474">
        <f t="shared" si="17"/>
        <v>1.2954000000000001</v>
      </c>
      <c r="O474" s="1"/>
    </row>
    <row r="475" spans="2:15" x14ac:dyDescent="0.25">
      <c r="B475" t="s">
        <v>732</v>
      </c>
      <c r="C475" t="s">
        <v>76</v>
      </c>
      <c r="D475" t="s">
        <v>1016</v>
      </c>
      <c r="E475" t="s">
        <v>3288</v>
      </c>
      <c r="F475" t="str">
        <f t="shared" si="16"/>
        <v>WTColumnsMetricWT180x296</v>
      </c>
      <c r="G475" s="26">
        <v>50.4</v>
      </c>
      <c r="H475" s="26">
        <v>3.95</v>
      </c>
      <c r="I475" s="26">
        <v>4.2</v>
      </c>
      <c r="J475" t="s">
        <v>129</v>
      </c>
      <c r="K475">
        <v>1</v>
      </c>
      <c r="L475">
        <f t="shared" si="17"/>
        <v>1.2801600000000002</v>
      </c>
      <c r="O475" s="1"/>
    </row>
    <row r="476" spans="2:15" x14ac:dyDescent="0.25">
      <c r="B476" t="s">
        <v>732</v>
      </c>
      <c r="C476" t="s">
        <v>76</v>
      </c>
      <c r="D476" t="s">
        <v>1017</v>
      </c>
      <c r="E476" t="s">
        <v>3289</v>
      </c>
      <c r="F476" t="str">
        <f t="shared" si="16"/>
        <v>WTColumnsMetricWT180x275.5</v>
      </c>
      <c r="G476" s="26">
        <v>49.8</v>
      </c>
      <c r="H476" s="26">
        <v>3.71</v>
      </c>
      <c r="I476" s="26">
        <v>4.1500000000000004</v>
      </c>
      <c r="J476" t="s">
        <v>129</v>
      </c>
      <c r="K476">
        <v>1</v>
      </c>
      <c r="L476">
        <f t="shared" si="17"/>
        <v>1.2649200000000003</v>
      </c>
      <c r="O476" s="1"/>
    </row>
    <row r="477" spans="2:15" x14ac:dyDescent="0.25">
      <c r="B477" t="s">
        <v>732</v>
      </c>
      <c r="C477" t="s">
        <v>76</v>
      </c>
      <c r="D477" t="s">
        <v>1019</v>
      </c>
      <c r="E477" t="s">
        <v>3290</v>
      </c>
      <c r="F477" t="str">
        <f t="shared" si="16"/>
        <v>WTColumnsMetricWT180x254.5</v>
      </c>
      <c r="G477" s="26">
        <v>49.2</v>
      </c>
      <c r="H477" s="26">
        <v>3.48</v>
      </c>
      <c r="I477" s="26">
        <v>4.0999999999999996</v>
      </c>
      <c r="J477" t="s">
        <v>129</v>
      </c>
      <c r="K477">
        <v>1</v>
      </c>
      <c r="L477">
        <f t="shared" si="17"/>
        <v>1.2496799999999999</v>
      </c>
      <c r="O477" s="1"/>
    </row>
    <row r="478" spans="2:15" x14ac:dyDescent="0.25">
      <c r="B478" t="s">
        <v>732</v>
      </c>
      <c r="C478" t="s">
        <v>76</v>
      </c>
      <c r="D478" t="s">
        <v>1021</v>
      </c>
      <c r="E478" t="s">
        <v>3291</v>
      </c>
      <c r="F478" t="str">
        <f t="shared" si="16"/>
        <v>WTColumnsMetricWT180x231.5</v>
      </c>
      <c r="G478" s="26">
        <v>48.4</v>
      </c>
      <c r="H478" s="26">
        <v>3.21</v>
      </c>
      <c r="I478" s="26">
        <v>4.03</v>
      </c>
      <c r="J478" t="s">
        <v>129</v>
      </c>
      <c r="K478">
        <v>1</v>
      </c>
      <c r="L478">
        <f t="shared" si="17"/>
        <v>1.2283440000000001</v>
      </c>
      <c r="O478" s="1"/>
    </row>
    <row r="479" spans="2:15" x14ac:dyDescent="0.25">
      <c r="B479" t="s">
        <v>732</v>
      </c>
      <c r="C479" t="s">
        <v>76</v>
      </c>
      <c r="D479" t="s">
        <v>1023</v>
      </c>
      <c r="E479" t="s">
        <v>3292</v>
      </c>
      <c r="F479" t="str">
        <f t="shared" si="16"/>
        <v>WTColumnsMetricWT180x210.5</v>
      </c>
      <c r="G479" s="26">
        <v>47.8</v>
      </c>
      <c r="H479" s="26">
        <v>2.96</v>
      </c>
      <c r="I479" s="26">
        <v>3.98</v>
      </c>
      <c r="J479" t="s">
        <v>129</v>
      </c>
      <c r="K479">
        <v>1</v>
      </c>
      <c r="L479">
        <f t="shared" si="17"/>
        <v>1.213104</v>
      </c>
      <c r="O479" s="1"/>
    </row>
    <row r="480" spans="2:15" x14ac:dyDescent="0.25">
      <c r="B480" t="s">
        <v>732</v>
      </c>
      <c r="C480" t="s">
        <v>76</v>
      </c>
      <c r="D480" t="s">
        <v>1025</v>
      </c>
      <c r="E480" t="s">
        <v>3293</v>
      </c>
      <c r="F480" t="str">
        <f t="shared" si="16"/>
        <v>WTColumnsMetricWT180x191</v>
      </c>
      <c r="G480" s="26">
        <v>47.3</v>
      </c>
      <c r="H480" s="26">
        <v>2.72</v>
      </c>
      <c r="I480" s="26">
        <v>3.94</v>
      </c>
      <c r="J480" t="s">
        <v>129</v>
      </c>
      <c r="K480">
        <v>1</v>
      </c>
      <c r="L480">
        <f t="shared" si="17"/>
        <v>1.200912</v>
      </c>
      <c r="O480" s="1"/>
    </row>
    <row r="481" spans="2:15" x14ac:dyDescent="0.25">
      <c r="B481" t="s">
        <v>732</v>
      </c>
      <c r="C481" t="s">
        <v>76</v>
      </c>
      <c r="D481" t="s">
        <v>1027</v>
      </c>
      <c r="E481" t="s">
        <v>3294</v>
      </c>
      <c r="F481" t="str">
        <f t="shared" si="16"/>
        <v>WTColumnsMetricWT180x173.5</v>
      </c>
      <c r="G481" s="26">
        <v>46.7</v>
      </c>
      <c r="H481" s="26">
        <v>2.4900000000000002</v>
      </c>
      <c r="I481" s="26">
        <v>3.89</v>
      </c>
      <c r="J481" t="s">
        <v>129</v>
      </c>
      <c r="K481">
        <v>1</v>
      </c>
      <c r="L481">
        <f t="shared" si="17"/>
        <v>1.1856720000000001</v>
      </c>
      <c r="O481" s="1"/>
    </row>
    <row r="482" spans="2:15" x14ac:dyDescent="0.25">
      <c r="B482" t="s">
        <v>732</v>
      </c>
      <c r="C482" t="s">
        <v>76</v>
      </c>
      <c r="D482" t="s">
        <v>1029</v>
      </c>
      <c r="E482" t="s">
        <v>3295</v>
      </c>
      <c r="F482" t="str">
        <f t="shared" si="16"/>
        <v>WTColumnsMetricWT180x157</v>
      </c>
      <c r="G482" s="26">
        <v>46.2</v>
      </c>
      <c r="H482" s="26">
        <v>2.2799999999999998</v>
      </c>
      <c r="I482" s="26">
        <v>3.85</v>
      </c>
      <c r="J482" t="s">
        <v>129</v>
      </c>
      <c r="K482">
        <v>1</v>
      </c>
      <c r="L482">
        <f t="shared" si="17"/>
        <v>1.1734800000000001</v>
      </c>
      <c r="O482" s="1"/>
    </row>
    <row r="483" spans="2:15" x14ac:dyDescent="0.25">
      <c r="B483" t="s">
        <v>732</v>
      </c>
      <c r="C483" t="s">
        <v>76</v>
      </c>
      <c r="D483" t="s">
        <v>1030</v>
      </c>
      <c r="E483" t="s">
        <v>3296</v>
      </c>
      <c r="F483" t="str">
        <f t="shared" si="16"/>
        <v>WTColumnsMetricWT180x143.5</v>
      </c>
      <c r="G483" s="26">
        <v>45.8</v>
      </c>
      <c r="H483" s="26">
        <v>2.11</v>
      </c>
      <c r="I483" s="26">
        <v>3.82</v>
      </c>
      <c r="J483" t="s">
        <v>129</v>
      </c>
      <c r="K483">
        <v>1</v>
      </c>
      <c r="L483">
        <f t="shared" si="17"/>
        <v>1.164336</v>
      </c>
      <c r="O483" s="1"/>
    </row>
    <row r="484" spans="2:15" x14ac:dyDescent="0.25">
      <c r="B484" t="s">
        <v>732</v>
      </c>
      <c r="C484" t="s">
        <v>76</v>
      </c>
      <c r="D484" t="s">
        <v>1032</v>
      </c>
      <c r="E484" t="s">
        <v>3297</v>
      </c>
      <c r="F484" t="str">
        <f t="shared" si="16"/>
        <v>WTColumnsMetricWT180x131</v>
      </c>
      <c r="G484" s="26">
        <v>45.5</v>
      </c>
      <c r="H484" s="26">
        <v>1.93</v>
      </c>
      <c r="I484" s="26">
        <v>3.79</v>
      </c>
      <c r="J484" t="s">
        <v>129</v>
      </c>
      <c r="K484">
        <v>1</v>
      </c>
      <c r="L484">
        <f t="shared" si="17"/>
        <v>1.155192</v>
      </c>
      <c r="O484" s="1"/>
    </row>
    <row r="485" spans="2:15" x14ac:dyDescent="0.25">
      <c r="B485" t="s">
        <v>732</v>
      </c>
      <c r="C485" t="s">
        <v>76</v>
      </c>
      <c r="D485" t="s">
        <v>1033</v>
      </c>
      <c r="E485" t="s">
        <v>3298</v>
      </c>
      <c r="F485" t="str">
        <f t="shared" si="16"/>
        <v>WTColumnsMetricWT180x118.5</v>
      </c>
      <c r="G485" s="26">
        <v>45.1</v>
      </c>
      <c r="H485" s="26">
        <v>1.76</v>
      </c>
      <c r="I485" s="26">
        <v>3.76</v>
      </c>
      <c r="J485" t="s">
        <v>129</v>
      </c>
      <c r="K485">
        <v>1</v>
      </c>
      <c r="L485">
        <f t="shared" si="17"/>
        <v>1.146048</v>
      </c>
      <c r="O485" s="1"/>
    </row>
    <row r="486" spans="2:15" x14ac:dyDescent="0.25">
      <c r="B486" t="s">
        <v>732</v>
      </c>
      <c r="C486" t="s">
        <v>76</v>
      </c>
      <c r="D486" t="s">
        <v>1035</v>
      </c>
      <c r="E486" t="s">
        <v>3299</v>
      </c>
      <c r="F486" t="str">
        <f t="shared" si="16"/>
        <v>WTColumnsMetricWT180x108</v>
      </c>
      <c r="G486" s="26">
        <v>44.7</v>
      </c>
      <c r="H486" s="26">
        <v>1.62</v>
      </c>
      <c r="I486" s="26">
        <v>3.73</v>
      </c>
      <c r="J486" t="s">
        <v>129</v>
      </c>
      <c r="K486">
        <v>1</v>
      </c>
      <c r="L486">
        <f t="shared" si="17"/>
        <v>1.1369040000000001</v>
      </c>
      <c r="O486" s="1"/>
    </row>
    <row r="487" spans="2:15" x14ac:dyDescent="0.25">
      <c r="B487" t="s">
        <v>732</v>
      </c>
      <c r="C487" t="s">
        <v>76</v>
      </c>
      <c r="D487" t="s">
        <v>1037</v>
      </c>
      <c r="E487" t="s">
        <v>3300</v>
      </c>
      <c r="F487" t="str">
        <f t="shared" si="16"/>
        <v>WTColumnsMetricWT180x98</v>
      </c>
      <c r="G487" s="26">
        <v>43</v>
      </c>
      <c r="H487" s="26">
        <v>1.53</v>
      </c>
      <c r="I487" s="26">
        <v>3.58</v>
      </c>
      <c r="J487" t="s">
        <v>129</v>
      </c>
      <c r="K487">
        <v>1</v>
      </c>
      <c r="L487">
        <f t="shared" si="17"/>
        <v>1.0911840000000002</v>
      </c>
      <c r="O487" s="1"/>
    </row>
    <row r="488" spans="2:15" x14ac:dyDescent="0.25">
      <c r="B488" t="s">
        <v>732</v>
      </c>
      <c r="C488" t="s">
        <v>76</v>
      </c>
      <c r="D488" t="s">
        <v>1039</v>
      </c>
      <c r="E488" t="s">
        <v>3301</v>
      </c>
      <c r="F488" t="str">
        <f t="shared" si="16"/>
        <v>WTColumnsMetricWT180x89.5</v>
      </c>
      <c r="G488" s="26">
        <v>42.8</v>
      </c>
      <c r="H488" s="26">
        <v>1.4</v>
      </c>
      <c r="I488" s="26">
        <v>3.57</v>
      </c>
      <c r="J488" t="s">
        <v>129</v>
      </c>
      <c r="K488">
        <v>1</v>
      </c>
      <c r="L488">
        <f t="shared" si="17"/>
        <v>1.088136</v>
      </c>
      <c r="O488" s="1"/>
    </row>
    <row r="489" spans="2:15" x14ac:dyDescent="0.25">
      <c r="B489" t="s">
        <v>732</v>
      </c>
      <c r="C489" t="s">
        <v>76</v>
      </c>
      <c r="D489" t="s">
        <v>1040</v>
      </c>
      <c r="E489" t="s">
        <v>3302</v>
      </c>
      <c r="F489" t="str">
        <f t="shared" si="16"/>
        <v>WTColumnsMetricWT180x81</v>
      </c>
      <c r="G489" s="26">
        <v>42.4</v>
      </c>
      <c r="H489" s="26">
        <v>1.29</v>
      </c>
      <c r="I489" s="26">
        <v>3.53</v>
      </c>
      <c r="J489" t="s">
        <v>129</v>
      </c>
      <c r="K489">
        <v>1</v>
      </c>
      <c r="L489">
        <f t="shared" si="17"/>
        <v>1.075944</v>
      </c>
      <c r="O489" s="1"/>
    </row>
    <row r="490" spans="2:15" x14ac:dyDescent="0.25">
      <c r="B490" t="s">
        <v>732</v>
      </c>
      <c r="C490" t="s">
        <v>76</v>
      </c>
      <c r="D490" t="s">
        <v>1042</v>
      </c>
      <c r="E490" t="s">
        <v>3303</v>
      </c>
      <c r="F490" t="str">
        <f t="shared" si="16"/>
        <v>WTColumnsMetricWT180x73.5</v>
      </c>
      <c r="G490" s="26">
        <v>42.3</v>
      </c>
      <c r="H490" s="26">
        <v>1.17</v>
      </c>
      <c r="I490" s="26">
        <v>3.53</v>
      </c>
      <c r="J490" t="s">
        <v>129</v>
      </c>
      <c r="K490">
        <v>1</v>
      </c>
      <c r="L490">
        <f t="shared" si="17"/>
        <v>1.075944</v>
      </c>
      <c r="O490" s="1"/>
    </row>
    <row r="491" spans="2:15" x14ac:dyDescent="0.25">
      <c r="B491" t="s">
        <v>732</v>
      </c>
      <c r="C491" t="s">
        <v>76</v>
      </c>
      <c r="D491" t="s">
        <v>1043</v>
      </c>
      <c r="E491" t="s">
        <v>3304</v>
      </c>
      <c r="F491" t="str">
        <f t="shared" si="16"/>
        <v>WTColumnsMetricWT180x67</v>
      </c>
      <c r="G491" s="26">
        <v>41.9</v>
      </c>
      <c r="H491" s="26">
        <v>1.07</v>
      </c>
      <c r="I491" s="26">
        <v>3.49</v>
      </c>
      <c r="J491" t="s">
        <v>129</v>
      </c>
      <c r="K491">
        <v>1</v>
      </c>
      <c r="L491">
        <f t="shared" si="17"/>
        <v>1.063752</v>
      </c>
      <c r="O491" s="1"/>
    </row>
    <row r="492" spans="2:15" x14ac:dyDescent="0.25">
      <c r="B492" t="s">
        <v>732</v>
      </c>
      <c r="C492" t="s">
        <v>76</v>
      </c>
      <c r="D492" t="s">
        <v>1044</v>
      </c>
      <c r="E492" t="s">
        <v>3305</v>
      </c>
      <c r="F492" t="str">
        <f t="shared" si="16"/>
        <v>WTColumnsMetricWT180x61</v>
      </c>
      <c r="G492" s="26">
        <v>33.799999999999997</v>
      </c>
      <c r="H492" s="26">
        <v>1.21</v>
      </c>
      <c r="I492" s="26">
        <v>2.82</v>
      </c>
      <c r="J492" t="s">
        <v>129</v>
      </c>
      <c r="K492">
        <v>1</v>
      </c>
      <c r="L492">
        <f t="shared" si="17"/>
        <v>0.85953599999999997</v>
      </c>
      <c r="O492" s="1"/>
    </row>
    <row r="493" spans="2:15" x14ac:dyDescent="0.25">
      <c r="B493" t="s">
        <v>732</v>
      </c>
      <c r="C493" t="s">
        <v>76</v>
      </c>
      <c r="D493" t="s">
        <v>1046</v>
      </c>
      <c r="E493" t="s">
        <v>3306</v>
      </c>
      <c r="F493" t="str">
        <f t="shared" si="16"/>
        <v>WTColumnsMetricWT180x55</v>
      </c>
      <c r="G493" s="26">
        <v>33.700000000000003</v>
      </c>
      <c r="H493" s="26">
        <v>1.1000000000000001</v>
      </c>
      <c r="I493" s="26">
        <v>2.81</v>
      </c>
      <c r="J493" t="s">
        <v>129</v>
      </c>
      <c r="K493">
        <v>1</v>
      </c>
      <c r="L493">
        <f t="shared" si="17"/>
        <v>0.85648800000000003</v>
      </c>
      <c r="O493" s="1"/>
    </row>
    <row r="494" spans="2:15" x14ac:dyDescent="0.25">
      <c r="B494" t="s">
        <v>732</v>
      </c>
      <c r="C494" t="s">
        <v>76</v>
      </c>
      <c r="D494" t="s">
        <v>1048</v>
      </c>
      <c r="E494" t="s">
        <v>3307</v>
      </c>
      <c r="F494" t="str">
        <f t="shared" si="16"/>
        <v>WTColumnsMetricWT180x50.5</v>
      </c>
      <c r="G494" s="26">
        <v>33.299999999999997</v>
      </c>
      <c r="H494" s="26">
        <v>1.02</v>
      </c>
      <c r="I494" s="26">
        <v>2.78</v>
      </c>
      <c r="J494" t="s">
        <v>129</v>
      </c>
      <c r="K494">
        <v>1</v>
      </c>
      <c r="L494">
        <f t="shared" si="17"/>
        <v>0.84734399999999999</v>
      </c>
      <c r="O494" s="1"/>
    </row>
    <row r="495" spans="2:15" x14ac:dyDescent="0.25">
      <c r="B495" t="s">
        <v>732</v>
      </c>
      <c r="C495" t="s">
        <v>76</v>
      </c>
      <c r="D495" t="s">
        <v>1049</v>
      </c>
      <c r="E495" t="s">
        <v>3308</v>
      </c>
      <c r="F495" t="str">
        <f t="shared" si="16"/>
        <v>WTColumnsMetricWT180x45.5</v>
      </c>
      <c r="G495" s="26">
        <v>33.1</v>
      </c>
      <c r="H495" s="26">
        <v>0.92100000000000004</v>
      </c>
      <c r="I495" s="26">
        <v>2.76</v>
      </c>
      <c r="J495" t="s">
        <v>129</v>
      </c>
      <c r="K495">
        <v>1</v>
      </c>
      <c r="L495">
        <f t="shared" si="17"/>
        <v>0.841248</v>
      </c>
      <c r="O495" s="1"/>
    </row>
    <row r="496" spans="2:15" x14ac:dyDescent="0.25">
      <c r="B496" t="s">
        <v>732</v>
      </c>
      <c r="C496" t="s">
        <v>76</v>
      </c>
      <c r="D496" t="s">
        <v>1051</v>
      </c>
      <c r="E496" t="s">
        <v>3309</v>
      </c>
      <c r="F496" t="str">
        <f t="shared" si="16"/>
        <v>WTColumnsMetricWT180x39.5</v>
      </c>
      <c r="G496" s="26">
        <v>29.3</v>
      </c>
      <c r="H496" s="26">
        <v>0.90400000000000003</v>
      </c>
      <c r="I496" s="26">
        <v>2.44</v>
      </c>
      <c r="J496" t="s">
        <v>129</v>
      </c>
      <c r="K496">
        <v>1</v>
      </c>
      <c r="L496">
        <f t="shared" si="17"/>
        <v>0.74371200000000004</v>
      </c>
      <c r="O496" s="1"/>
    </row>
    <row r="497" spans="2:15" x14ac:dyDescent="0.25">
      <c r="B497" t="s">
        <v>732</v>
      </c>
      <c r="C497" t="s">
        <v>76</v>
      </c>
      <c r="D497" t="s">
        <v>1053</v>
      </c>
      <c r="E497" t="s">
        <v>3310</v>
      </c>
      <c r="F497" t="str">
        <f t="shared" si="16"/>
        <v>WTColumnsMetricWT180x36</v>
      </c>
      <c r="G497" s="26">
        <v>29.1</v>
      </c>
      <c r="H497" s="26">
        <v>0.82499999999999996</v>
      </c>
      <c r="I497" s="26">
        <v>2.4300000000000002</v>
      </c>
      <c r="J497" t="s">
        <v>129</v>
      </c>
      <c r="K497">
        <v>1</v>
      </c>
      <c r="L497">
        <f t="shared" si="17"/>
        <v>0.7406640000000001</v>
      </c>
      <c r="O497" s="1"/>
    </row>
    <row r="498" spans="2:15" x14ac:dyDescent="0.25">
      <c r="B498" t="s">
        <v>732</v>
      </c>
      <c r="C498" t="s">
        <v>76</v>
      </c>
      <c r="D498" t="s">
        <v>1054</v>
      </c>
      <c r="E498" t="s">
        <v>3311</v>
      </c>
      <c r="F498" t="str">
        <f t="shared" si="16"/>
        <v>WTColumnsMetricWT180x32</v>
      </c>
      <c r="G498" s="26">
        <v>28.9</v>
      </c>
      <c r="H498" s="26">
        <v>0.74399999999999999</v>
      </c>
      <c r="I498" s="26">
        <v>2.41</v>
      </c>
      <c r="J498" t="s">
        <v>129</v>
      </c>
      <c r="K498">
        <v>1</v>
      </c>
      <c r="L498">
        <f t="shared" si="17"/>
        <v>0.73456800000000011</v>
      </c>
      <c r="O498" s="1"/>
    </row>
    <row r="499" spans="2:15" x14ac:dyDescent="0.25">
      <c r="B499" t="s">
        <v>732</v>
      </c>
      <c r="C499" t="s">
        <v>76</v>
      </c>
      <c r="D499" t="s">
        <v>1056</v>
      </c>
      <c r="E499" t="s">
        <v>3312</v>
      </c>
      <c r="F499" t="str">
        <f t="shared" ref="F499:F562" si="18">SUBSTITUTE(B499&amp;C499&amp;E499," ","")</f>
        <v>WTColumnsMetricWT180x28.5</v>
      </c>
      <c r="G499" s="26">
        <v>27</v>
      </c>
      <c r="H499" s="26">
        <v>0.70399999999999996</v>
      </c>
      <c r="I499" s="26">
        <v>2.25</v>
      </c>
      <c r="J499" t="s">
        <v>129</v>
      </c>
      <c r="K499">
        <v>1</v>
      </c>
      <c r="L499">
        <f t="shared" si="17"/>
        <v>0.68580000000000008</v>
      </c>
      <c r="O499" s="1"/>
    </row>
    <row r="500" spans="2:15" x14ac:dyDescent="0.25">
      <c r="B500" t="s">
        <v>732</v>
      </c>
      <c r="C500" t="s">
        <v>76</v>
      </c>
      <c r="D500" t="s">
        <v>1058</v>
      </c>
      <c r="E500" t="s">
        <v>3313</v>
      </c>
      <c r="F500" t="str">
        <f t="shared" si="18"/>
        <v>WTColumnsMetricWT180x25.5</v>
      </c>
      <c r="G500" s="26">
        <v>26.9</v>
      </c>
      <c r="H500" s="26">
        <v>0.63200000000000001</v>
      </c>
      <c r="I500" s="26">
        <v>2.2400000000000002</v>
      </c>
      <c r="J500" t="s">
        <v>129</v>
      </c>
      <c r="K500">
        <v>1</v>
      </c>
      <c r="L500">
        <f t="shared" si="17"/>
        <v>0.68275200000000014</v>
      </c>
      <c r="O500" s="1"/>
    </row>
    <row r="501" spans="2:15" x14ac:dyDescent="0.25">
      <c r="B501" t="s">
        <v>732</v>
      </c>
      <c r="C501" t="s">
        <v>76</v>
      </c>
      <c r="D501" t="s">
        <v>1059</v>
      </c>
      <c r="E501" t="s">
        <v>3314</v>
      </c>
      <c r="F501" t="str">
        <f t="shared" si="18"/>
        <v>WTColumnsMetricWT180x22.5</v>
      </c>
      <c r="G501" s="26">
        <v>26.7</v>
      </c>
      <c r="H501" s="26">
        <v>0.56200000000000006</v>
      </c>
      <c r="I501" s="26">
        <v>2.23</v>
      </c>
      <c r="J501" t="s">
        <v>129</v>
      </c>
      <c r="K501">
        <v>1</v>
      </c>
      <c r="L501">
        <f t="shared" si="17"/>
        <v>0.67970399999999997</v>
      </c>
      <c r="O501" s="1"/>
    </row>
    <row r="502" spans="2:15" x14ac:dyDescent="0.25">
      <c r="B502" t="s">
        <v>732</v>
      </c>
      <c r="C502" t="s">
        <v>76</v>
      </c>
      <c r="D502" t="s">
        <v>1060</v>
      </c>
      <c r="E502" t="s">
        <v>3315</v>
      </c>
      <c r="F502" t="str">
        <f t="shared" si="18"/>
        <v>WTColumnsMetricWT180x19.5</v>
      </c>
      <c r="G502" s="26">
        <v>23.4</v>
      </c>
      <c r="H502" s="26">
        <v>0.55600000000000005</v>
      </c>
      <c r="I502" s="26">
        <v>1.95</v>
      </c>
      <c r="J502" t="s">
        <v>129</v>
      </c>
      <c r="K502">
        <v>1</v>
      </c>
      <c r="L502">
        <f t="shared" si="17"/>
        <v>0.59436</v>
      </c>
      <c r="O502" s="1"/>
    </row>
    <row r="503" spans="2:15" x14ac:dyDescent="0.25">
      <c r="B503" t="s">
        <v>732</v>
      </c>
      <c r="C503" t="s">
        <v>76</v>
      </c>
      <c r="D503" t="s">
        <v>1062</v>
      </c>
      <c r="E503" t="s">
        <v>3316</v>
      </c>
      <c r="F503" t="str">
        <f t="shared" si="18"/>
        <v>WTColumnsMetricWT180x16.5</v>
      </c>
      <c r="G503" s="26">
        <v>23.1</v>
      </c>
      <c r="H503" s="26">
        <v>0.47599999999999998</v>
      </c>
      <c r="I503" s="26">
        <v>1.93</v>
      </c>
      <c r="J503" t="s">
        <v>129</v>
      </c>
      <c r="K503">
        <v>1</v>
      </c>
      <c r="L503">
        <f t="shared" si="17"/>
        <v>0.58826400000000001</v>
      </c>
      <c r="O503" s="1"/>
    </row>
    <row r="504" spans="2:15" x14ac:dyDescent="0.25">
      <c r="B504" t="s">
        <v>732</v>
      </c>
      <c r="C504" t="s">
        <v>76</v>
      </c>
      <c r="D504" t="s">
        <v>1064</v>
      </c>
      <c r="E504" t="s">
        <v>3317</v>
      </c>
      <c r="F504" t="str">
        <f t="shared" si="18"/>
        <v>WTColumnsMetricWT155x250</v>
      </c>
      <c r="G504" s="26">
        <v>42.8</v>
      </c>
      <c r="H504" s="26">
        <v>3.93</v>
      </c>
      <c r="I504" s="26">
        <v>3.57</v>
      </c>
      <c r="J504" t="s">
        <v>129</v>
      </c>
      <c r="K504">
        <v>1</v>
      </c>
      <c r="L504">
        <f t="shared" si="17"/>
        <v>1.088136</v>
      </c>
      <c r="O504" s="1"/>
    </row>
    <row r="505" spans="2:15" x14ac:dyDescent="0.25">
      <c r="B505" t="s">
        <v>732</v>
      </c>
      <c r="C505" t="s">
        <v>76</v>
      </c>
      <c r="D505" t="s">
        <v>1066</v>
      </c>
      <c r="E505" t="s">
        <v>3318</v>
      </c>
      <c r="F505" t="str">
        <f t="shared" si="18"/>
        <v>WTColumnsMetricWT155x227</v>
      </c>
      <c r="G505" s="26">
        <v>41.9</v>
      </c>
      <c r="H505" s="26">
        <v>3.64</v>
      </c>
      <c r="I505" s="26">
        <v>3.49</v>
      </c>
      <c r="J505" t="s">
        <v>129</v>
      </c>
      <c r="K505">
        <v>1</v>
      </c>
      <c r="L505">
        <f t="shared" si="17"/>
        <v>1.063752</v>
      </c>
      <c r="O505" s="1"/>
    </row>
    <row r="506" spans="2:15" x14ac:dyDescent="0.25">
      <c r="B506" t="s">
        <v>732</v>
      </c>
      <c r="C506" t="s">
        <v>76</v>
      </c>
      <c r="D506" t="s">
        <v>1068</v>
      </c>
      <c r="E506" t="s">
        <v>3319</v>
      </c>
      <c r="F506" t="str">
        <f t="shared" si="18"/>
        <v>WTColumnsMetricWT155x207.5</v>
      </c>
      <c r="G506" s="26">
        <v>41.3</v>
      </c>
      <c r="H506" s="26">
        <v>3.38</v>
      </c>
      <c r="I506" s="26">
        <v>3.44</v>
      </c>
      <c r="J506" t="s">
        <v>129</v>
      </c>
      <c r="K506">
        <v>1</v>
      </c>
      <c r="L506">
        <f t="shared" si="17"/>
        <v>1.0485120000000001</v>
      </c>
      <c r="O506" s="1"/>
    </row>
    <row r="507" spans="2:15" x14ac:dyDescent="0.25">
      <c r="B507" t="s">
        <v>732</v>
      </c>
      <c r="C507" t="s">
        <v>76</v>
      </c>
      <c r="D507" t="s">
        <v>1069</v>
      </c>
      <c r="E507" t="s">
        <v>3320</v>
      </c>
      <c r="F507" t="str">
        <f t="shared" si="18"/>
        <v>WTColumnsMetricWT155x187.5</v>
      </c>
      <c r="G507" s="26">
        <v>40.700000000000003</v>
      </c>
      <c r="H507" s="26">
        <v>3.1</v>
      </c>
      <c r="I507" s="26">
        <v>3.39</v>
      </c>
      <c r="J507" t="s">
        <v>129</v>
      </c>
      <c r="K507">
        <v>1</v>
      </c>
      <c r="L507">
        <f t="shared" si="17"/>
        <v>1.0332720000000002</v>
      </c>
      <c r="O507" s="1"/>
    </row>
    <row r="508" spans="2:15" x14ac:dyDescent="0.25">
      <c r="B508" t="s">
        <v>732</v>
      </c>
      <c r="C508" t="s">
        <v>76</v>
      </c>
      <c r="D508" t="s">
        <v>1071</v>
      </c>
      <c r="E508" t="s">
        <v>3321</v>
      </c>
      <c r="F508" t="str">
        <f t="shared" si="18"/>
        <v>WTColumnsMetricWT155x171</v>
      </c>
      <c r="G508" s="26">
        <v>40.1</v>
      </c>
      <c r="H508" s="26">
        <v>2.87</v>
      </c>
      <c r="I508" s="26">
        <v>3.34</v>
      </c>
      <c r="J508" t="s">
        <v>129</v>
      </c>
      <c r="K508">
        <v>1</v>
      </c>
      <c r="L508">
        <f t="shared" si="17"/>
        <v>1.018032</v>
      </c>
      <c r="O508" s="1"/>
    </row>
    <row r="509" spans="2:15" x14ac:dyDescent="0.25">
      <c r="B509" t="s">
        <v>732</v>
      </c>
      <c r="C509" t="s">
        <v>76</v>
      </c>
      <c r="D509" t="s">
        <v>1072</v>
      </c>
      <c r="E509" t="s">
        <v>3322</v>
      </c>
      <c r="F509" t="str">
        <f t="shared" si="18"/>
        <v>WTColumnsMetricWT155x156.5</v>
      </c>
      <c r="G509" s="26">
        <v>39.5</v>
      </c>
      <c r="H509" s="26">
        <v>2.66</v>
      </c>
      <c r="I509" s="26">
        <v>3.29</v>
      </c>
      <c r="J509" t="s">
        <v>129</v>
      </c>
      <c r="K509">
        <v>1</v>
      </c>
      <c r="L509">
        <f t="shared" si="17"/>
        <v>1.0027920000000001</v>
      </c>
      <c r="O509" s="1"/>
    </row>
    <row r="510" spans="2:15" x14ac:dyDescent="0.25">
      <c r="B510" t="s">
        <v>732</v>
      </c>
      <c r="C510" t="s">
        <v>76</v>
      </c>
      <c r="D510" t="s">
        <v>1073</v>
      </c>
      <c r="E510" t="s">
        <v>3323</v>
      </c>
      <c r="F510" t="str">
        <f t="shared" si="18"/>
        <v>WTColumnsMetricWT155x141.5</v>
      </c>
      <c r="G510" s="26">
        <v>39</v>
      </c>
      <c r="H510" s="26">
        <v>2.44</v>
      </c>
      <c r="I510" s="26">
        <v>3.25</v>
      </c>
      <c r="J510" t="s">
        <v>129</v>
      </c>
      <c r="K510">
        <v>1</v>
      </c>
      <c r="L510">
        <f t="shared" si="17"/>
        <v>0.99060000000000004</v>
      </c>
      <c r="O510" s="1"/>
    </row>
    <row r="511" spans="2:15" x14ac:dyDescent="0.25">
      <c r="B511" t="s">
        <v>732</v>
      </c>
      <c r="C511" t="s">
        <v>76</v>
      </c>
      <c r="D511" t="s">
        <v>1075</v>
      </c>
      <c r="E511" t="s">
        <v>3324</v>
      </c>
      <c r="F511" t="str">
        <f t="shared" si="18"/>
        <v>WTColumnsMetricWT155x126.5</v>
      </c>
      <c r="G511" s="26">
        <v>38.5</v>
      </c>
      <c r="H511" s="26">
        <v>2.21</v>
      </c>
      <c r="I511" s="26">
        <v>3.21</v>
      </c>
      <c r="J511" t="s">
        <v>129</v>
      </c>
      <c r="K511">
        <v>1</v>
      </c>
      <c r="L511">
        <f t="shared" si="17"/>
        <v>0.97840800000000006</v>
      </c>
      <c r="O511" s="1"/>
    </row>
    <row r="512" spans="2:15" x14ac:dyDescent="0.25">
      <c r="B512" t="s">
        <v>732</v>
      </c>
      <c r="C512" t="s">
        <v>76</v>
      </c>
      <c r="D512" t="s">
        <v>1076</v>
      </c>
      <c r="E512" t="s">
        <v>3325</v>
      </c>
      <c r="F512" t="str">
        <f t="shared" si="18"/>
        <v>WTColumnsMetricWT155x112.5</v>
      </c>
      <c r="G512" s="26">
        <v>37.9</v>
      </c>
      <c r="H512" s="26">
        <v>2.0099999999999998</v>
      </c>
      <c r="I512" s="26">
        <v>3.16</v>
      </c>
      <c r="J512" t="s">
        <v>129</v>
      </c>
      <c r="K512">
        <v>1</v>
      </c>
      <c r="L512">
        <f t="shared" si="17"/>
        <v>0.96316800000000014</v>
      </c>
      <c r="O512" s="1"/>
    </row>
    <row r="513" spans="2:15" x14ac:dyDescent="0.25">
      <c r="B513" t="s">
        <v>732</v>
      </c>
      <c r="C513" t="s">
        <v>76</v>
      </c>
      <c r="D513" t="s">
        <v>1077</v>
      </c>
      <c r="E513" t="s">
        <v>3326</v>
      </c>
      <c r="F513" t="str">
        <f t="shared" si="18"/>
        <v>WTColumnsMetricWT155x101</v>
      </c>
      <c r="G513" s="26">
        <v>37.5</v>
      </c>
      <c r="H513" s="26">
        <v>1.81</v>
      </c>
      <c r="I513" s="26">
        <v>3.13</v>
      </c>
      <c r="J513" t="s">
        <v>129</v>
      </c>
      <c r="K513">
        <v>1</v>
      </c>
      <c r="L513">
        <f t="shared" si="17"/>
        <v>0.95402399999999998</v>
      </c>
      <c r="O513" s="1"/>
    </row>
    <row r="514" spans="2:15" x14ac:dyDescent="0.25">
      <c r="B514" t="s">
        <v>732</v>
      </c>
      <c r="C514" t="s">
        <v>76</v>
      </c>
      <c r="D514" t="s">
        <v>1078</v>
      </c>
      <c r="E514" t="s">
        <v>3327</v>
      </c>
      <c r="F514" t="str">
        <f t="shared" si="18"/>
        <v>WTColumnsMetricWT155x89.5</v>
      </c>
      <c r="G514" s="26">
        <v>37</v>
      </c>
      <c r="H514" s="26">
        <v>1.62</v>
      </c>
      <c r="I514" s="26">
        <v>3.08</v>
      </c>
      <c r="J514" t="s">
        <v>129</v>
      </c>
      <c r="K514">
        <v>1</v>
      </c>
      <c r="L514">
        <f t="shared" si="17"/>
        <v>0.93878400000000006</v>
      </c>
      <c r="O514" s="1"/>
    </row>
    <row r="515" spans="2:15" x14ac:dyDescent="0.25">
      <c r="B515" t="s">
        <v>732</v>
      </c>
      <c r="C515" t="s">
        <v>76</v>
      </c>
      <c r="D515" t="s">
        <v>1079</v>
      </c>
      <c r="E515" t="s">
        <v>3328</v>
      </c>
      <c r="F515" t="str">
        <f t="shared" si="18"/>
        <v>WTColumnsMetricWT155x79</v>
      </c>
      <c r="G515" s="26">
        <v>36.5</v>
      </c>
      <c r="H515" s="26">
        <v>1.45</v>
      </c>
      <c r="I515" s="26">
        <v>3.04</v>
      </c>
      <c r="J515" t="s">
        <v>129</v>
      </c>
      <c r="K515">
        <v>1</v>
      </c>
      <c r="L515">
        <f t="shared" si="17"/>
        <v>0.92659200000000008</v>
      </c>
      <c r="O515" s="1"/>
    </row>
    <row r="516" spans="2:15" x14ac:dyDescent="0.25">
      <c r="B516" t="s">
        <v>732</v>
      </c>
      <c r="C516" t="s">
        <v>76</v>
      </c>
      <c r="D516" t="s">
        <v>1080</v>
      </c>
      <c r="E516" t="s">
        <v>3329</v>
      </c>
      <c r="F516" t="str">
        <f t="shared" si="18"/>
        <v>WTColumnsMetricWT155x71.5</v>
      </c>
      <c r="G516" s="26">
        <v>36.299999999999997</v>
      </c>
      <c r="H516" s="26">
        <v>1.32</v>
      </c>
      <c r="I516" s="26">
        <v>3.03</v>
      </c>
      <c r="J516" t="s">
        <v>129</v>
      </c>
      <c r="K516">
        <v>1</v>
      </c>
      <c r="L516">
        <f t="shared" si="17"/>
        <v>0.92354400000000003</v>
      </c>
      <c r="O516" s="1"/>
    </row>
    <row r="517" spans="2:15" x14ac:dyDescent="0.25">
      <c r="B517" t="s">
        <v>732</v>
      </c>
      <c r="C517" t="s">
        <v>76</v>
      </c>
      <c r="D517" t="s">
        <v>1081</v>
      </c>
      <c r="E517" t="s">
        <v>3330</v>
      </c>
      <c r="F517" t="str">
        <f t="shared" si="18"/>
        <v>WTColumnsMetricWT155x64.5</v>
      </c>
      <c r="G517" s="26">
        <v>36</v>
      </c>
      <c r="H517" s="26">
        <v>1.21</v>
      </c>
      <c r="I517" s="26">
        <v>3</v>
      </c>
      <c r="J517" t="s">
        <v>129</v>
      </c>
      <c r="K517">
        <v>1</v>
      </c>
      <c r="L517">
        <f t="shared" si="17"/>
        <v>0.9144000000000001</v>
      </c>
      <c r="O517" s="1"/>
    </row>
    <row r="518" spans="2:15" x14ac:dyDescent="0.25">
      <c r="B518" t="s">
        <v>732</v>
      </c>
      <c r="C518" t="s">
        <v>76</v>
      </c>
      <c r="D518" t="s">
        <v>1083</v>
      </c>
      <c r="E518" t="s">
        <v>3331</v>
      </c>
      <c r="F518" t="str">
        <f t="shared" si="18"/>
        <v>WTColumnsMetricWT155x58.5</v>
      </c>
      <c r="G518" s="26">
        <v>35.799999999999997</v>
      </c>
      <c r="H518" s="26">
        <v>1.1000000000000001</v>
      </c>
      <c r="I518" s="26">
        <v>2.98</v>
      </c>
      <c r="J518" t="s">
        <v>129</v>
      </c>
      <c r="K518">
        <v>1</v>
      </c>
      <c r="L518">
        <f t="shared" si="17"/>
        <v>0.908304</v>
      </c>
      <c r="O518" s="1"/>
    </row>
    <row r="519" spans="2:15" x14ac:dyDescent="0.25">
      <c r="B519" t="s">
        <v>732</v>
      </c>
      <c r="C519" t="s">
        <v>76</v>
      </c>
      <c r="D519" t="s">
        <v>1085</v>
      </c>
      <c r="E519" t="s">
        <v>3332</v>
      </c>
      <c r="F519" t="str">
        <f t="shared" si="18"/>
        <v>WTColumnsMetricWT155x53.5</v>
      </c>
      <c r="G519" s="26">
        <v>35.5</v>
      </c>
      <c r="H519" s="26">
        <v>1.01</v>
      </c>
      <c r="I519" s="26">
        <v>2.96</v>
      </c>
      <c r="J519" t="s">
        <v>129</v>
      </c>
      <c r="K519">
        <v>1</v>
      </c>
      <c r="L519">
        <f t="shared" si="17"/>
        <v>0.90220800000000001</v>
      </c>
      <c r="O519" s="1"/>
    </row>
    <row r="520" spans="2:15" x14ac:dyDescent="0.25">
      <c r="B520" t="s">
        <v>732</v>
      </c>
      <c r="C520" t="s">
        <v>76</v>
      </c>
      <c r="D520" t="s">
        <v>1086</v>
      </c>
      <c r="E520" t="s">
        <v>3333</v>
      </c>
      <c r="F520" t="str">
        <f t="shared" si="18"/>
        <v>WTColumnsMetricWT155x43</v>
      </c>
      <c r="G520" s="26">
        <v>35.4</v>
      </c>
      <c r="H520" s="26">
        <v>0.91800000000000004</v>
      </c>
      <c r="I520" s="26">
        <v>2.95</v>
      </c>
      <c r="J520" t="s">
        <v>129</v>
      </c>
      <c r="K520">
        <v>1</v>
      </c>
      <c r="L520">
        <f t="shared" si="17"/>
        <v>0.89916000000000007</v>
      </c>
      <c r="O520" s="1"/>
    </row>
    <row r="521" spans="2:15" x14ac:dyDescent="0.25">
      <c r="B521" t="s">
        <v>732</v>
      </c>
      <c r="C521" t="s">
        <v>76</v>
      </c>
      <c r="D521" t="s">
        <v>1087</v>
      </c>
      <c r="E521" t="s">
        <v>3334</v>
      </c>
      <c r="F521" t="str">
        <f t="shared" si="18"/>
        <v>WTColumnsMetricWT155x48.5</v>
      </c>
      <c r="G521" s="26">
        <v>31.5</v>
      </c>
      <c r="H521" s="26">
        <v>0.92100000000000004</v>
      </c>
      <c r="I521" s="26">
        <v>2.63</v>
      </c>
      <c r="J521" t="s">
        <v>129</v>
      </c>
      <c r="K521">
        <v>1</v>
      </c>
      <c r="L521">
        <f t="shared" si="17"/>
        <v>0.801624</v>
      </c>
      <c r="O521" s="1"/>
    </row>
    <row r="522" spans="2:15" x14ac:dyDescent="0.25">
      <c r="B522" t="s">
        <v>732</v>
      </c>
      <c r="C522" t="s">
        <v>76</v>
      </c>
      <c r="D522" t="s">
        <v>1089</v>
      </c>
      <c r="E522" t="s">
        <v>3335</v>
      </c>
      <c r="F522" t="str">
        <f t="shared" si="18"/>
        <v>WTColumnsMetricWT155x39.5</v>
      </c>
      <c r="G522" s="26">
        <v>31.4</v>
      </c>
      <c r="H522" s="26">
        <v>0.84399999999999997</v>
      </c>
      <c r="I522" s="26">
        <v>2.62</v>
      </c>
      <c r="J522" t="s">
        <v>129</v>
      </c>
      <c r="K522">
        <v>1</v>
      </c>
      <c r="L522">
        <f t="shared" si="17"/>
        <v>0.79857600000000006</v>
      </c>
      <c r="O522" s="1"/>
    </row>
    <row r="523" spans="2:15" x14ac:dyDescent="0.25">
      <c r="B523" t="s">
        <v>732</v>
      </c>
      <c r="C523" t="s">
        <v>76</v>
      </c>
      <c r="D523" t="s">
        <v>1091</v>
      </c>
      <c r="E523" t="s">
        <v>3336</v>
      </c>
      <c r="F523" t="str">
        <f t="shared" si="18"/>
        <v>WTColumnsMetricWT155x37</v>
      </c>
      <c r="G523" s="26">
        <v>27.6</v>
      </c>
      <c r="H523" s="26">
        <v>0.90600000000000003</v>
      </c>
      <c r="I523" s="26">
        <v>2.2999999999999998</v>
      </c>
      <c r="J523" t="s">
        <v>129</v>
      </c>
      <c r="K523">
        <v>1</v>
      </c>
      <c r="L523">
        <f t="shared" si="17"/>
        <v>0.70104</v>
      </c>
      <c r="O523" s="1"/>
    </row>
    <row r="524" spans="2:15" x14ac:dyDescent="0.25">
      <c r="B524" t="s">
        <v>732</v>
      </c>
      <c r="C524" t="s">
        <v>76</v>
      </c>
      <c r="D524" t="s">
        <v>1093</v>
      </c>
      <c r="E524" t="s">
        <v>3337</v>
      </c>
      <c r="F524" t="str">
        <f t="shared" si="18"/>
        <v>WTColumnsMetricWT155x33.5</v>
      </c>
      <c r="G524" s="26">
        <v>27.5</v>
      </c>
      <c r="H524" s="26">
        <v>0.81799999999999995</v>
      </c>
      <c r="I524" s="26">
        <v>2.29</v>
      </c>
      <c r="J524" t="s">
        <v>129</v>
      </c>
      <c r="K524">
        <v>1</v>
      </c>
      <c r="L524">
        <f t="shared" si="17"/>
        <v>0.69799200000000006</v>
      </c>
      <c r="O524" s="1"/>
    </row>
    <row r="525" spans="2:15" x14ac:dyDescent="0.25">
      <c r="B525" t="s">
        <v>732</v>
      </c>
      <c r="C525" t="s">
        <v>76</v>
      </c>
      <c r="D525" t="s">
        <v>1094</v>
      </c>
      <c r="E525" t="s">
        <v>3338</v>
      </c>
      <c r="F525" t="str">
        <f t="shared" si="18"/>
        <v>WTColumnsMetricWT155x30</v>
      </c>
      <c r="G525" s="26">
        <v>27.2</v>
      </c>
      <c r="H525" s="26">
        <v>0.73499999999999999</v>
      </c>
      <c r="I525" s="26">
        <v>2.27</v>
      </c>
      <c r="J525" t="s">
        <v>129</v>
      </c>
      <c r="K525">
        <v>1</v>
      </c>
      <c r="L525">
        <f t="shared" si="17"/>
        <v>0.69189600000000007</v>
      </c>
      <c r="O525" s="1"/>
    </row>
    <row r="526" spans="2:15" x14ac:dyDescent="0.25">
      <c r="B526" t="s">
        <v>732</v>
      </c>
      <c r="C526" t="s">
        <v>76</v>
      </c>
      <c r="D526" t="s">
        <v>1095</v>
      </c>
      <c r="E526" t="s">
        <v>3339</v>
      </c>
      <c r="F526" t="str">
        <f t="shared" si="18"/>
        <v>WTColumnsMetricWT155x26</v>
      </c>
      <c r="G526" s="26">
        <v>25</v>
      </c>
      <c r="H526" s="26">
        <v>0.7</v>
      </c>
      <c r="I526" s="26">
        <v>2.08</v>
      </c>
      <c r="J526" t="s">
        <v>129</v>
      </c>
      <c r="K526">
        <v>1</v>
      </c>
      <c r="L526">
        <f t="shared" si="17"/>
        <v>0.6339840000000001</v>
      </c>
      <c r="O526" s="1"/>
    </row>
    <row r="527" spans="2:15" x14ac:dyDescent="0.25">
      <c r="B527" t="s">
        <v>732</v>
      </c>
      <c r="C527" t="s">
        <v>76</v>
      </c>
      <c r="D527" t="s">
        <v>1097</v>
      </c>
      <c r="E527" t="s">
        <v>3340</v>
      </c>
      <c r="F527" t="str">
        <f t="shared" si="18"/>
        <v>WTColumnsMetricWT155x22.5</v>
      </c>
      <c r="G527" s="26">
        <v>24.8</v>
      </c>
      <c r="H527" s="26">
        <v>0.60499999999999998</v>
      </c>
      <c r="I527" s="26">
        <v>2.0699999999999998</v>
      </c>
      <c r="J527" t="s">
        <v>129</v>
      </c>
      <c r="K527">
        <v>1</v>
      </c>
      <c r="L527">
        <f t="shared" si="17"/>
        <v>0.63093599999999994</v>
      </c>
      <c r="O527" s="1"/>
    </row>
    <row r="528" spans="2:15" x14ac:dyDescent="0.25">
      <c r="B528" t="s">
        <v>732</v>
      </c>
      <c r="C528" t="s">
        <v>76</v>
      </c>
      <c r="D528" t="s">
        <v>1098</v>
      </c>
      <c r="E528" t="s">
        <v>3341</v>
      </c>
      <c r="F528" t="str">
        <f t="shared" si="18"/>
        <v>WTColumnsMetricWT155x19.5</v>
      </c>
      <c r="G528" s="26">
        <v>24.6</v>
      </c>
      <c r="H528" s="26">
        <v>0.52800000000000002</v>
      </c>
      <c r="I528" s="26">
        <v>2.0499999999999998</v>
      </c>
      <c r="J528" t="s">
        <v>129</v>
      </c>
      <c r="K528">
        <v>1</v>
      </c>
      <c r="L528">
        <f t="shared" si="17"/>
        <v>0.62483999999999995</v>
      </c>
      <c r="O528" s="1"/>
    </row>
    <row r="529" spans="2:15" x14ac:dyDescent="0.25">
      <c r="B529" t="s">
        <v>732</v>
      </c>
      <c r="C529" t="s">
        <v>76</v>
      </c>
      <c r="D529" t="s">
        <v>1099</v>
      </c>
      <c r="E529" t="s">
        <v>3342</v>
      </c>
      <c r="F529" t="str">
        <f t="shared" si="18"/>
        <v>WTColumnsMetricWT155x16.5</v>
      </c>
      <c r="G529" s="26">
        <v>19.899999999999999</v>
      </c>
      <c r="H529" s="26">
        <v>0.55300000000000005</v>
      </c>
      <c r="I529" s="26">
        <v>1.66</v>
      </c>
      <c r="J529" t="s">
        <v>129</v>
      </c>
      <c r="K529">
        <v>1</v>
      </c>
      <c r="L529">
        <f t="shared" si="17"/>
        <v>0.50596799999999997</v>
      </c>
      <c r="O529" s="1"/>
    </row>
    <row r="530" spans="2:15" x14ac:dyDescent="0.25">
      <c r="B530" t="s">
        <v>732</v>
      </c>
      <c r="C530" t="s">
        <v>76</v>
      </c>
      <c r="D530" t="s">
        <v>1101</v>
      </c>
      <c r="E530" t="s">
        <v>3343</v>
      </c>
      <c r="F530" t="str">
        <f t="shared" si="18"/>
        <v>WTColumnsMetricWT155x14</v>
      </c>
      <c r="G530" s="26">
        <v>19.7</v>
      </c>
      <c r="H530" s="26">
        <v>0.48199999999999998</v>
      </c>
      <c r="I530" s="26">
        <v>1.64</v>
      </c>
      <c r="J530" t="s">
        <v>129</v>
      </c>
      <c r="K530">
        <v>1</v>
      </c>
      <c r="L530">
        <f t="shared" si="17"/>
        <v>0.49987199999999998</v>
      </c>
      <c r="O530" s="1"/>
    </row>
    <row r="531" spans="2:15" x14ac:dyDescent="0.25">
      <c r="B531" t="s">
        <v>732</v>
      </c>
      <c r="C531" t="s">
        <v>76</v>
      </c>
      <c r="D531" t="s">
        <v>1103</v>
      </c>
      <c r="E531" t="s">
        <v>3344</v>
      </c>
      <c r="F531" t="str">
        <f t="shared" si="18"/>
        <v>WTColumnsMetricWT155x12</v>
      </c>
      <c r="G531" s="26">
        <v>19.5</v>
      </c>
      <c r="H531" s="26">
        <v>0.41</v>
      </c>
      <c r="I531" s="26">
        <v>1.63</v>
      </c>
      <c r="J531" t="s">
        <v>129</v>
      </c>
      <c r="K531">
        <v>1</v>
      </c>
      <c r="L531">
        <f t="shared" ref="L531:L594" si="19">0.3048*I531</f>
        <v>0.49682399999999999</v>
      </c>
      <c r="O531" s="1"/>
    </row>
    <row r="532" spans="2:15" x14ac:dyDescent="0.25">
      <c r="B532" t="s">
        <v>732</v>
      </c>
      <c r="C532" t="s">
        <v>76</v>
      </c>
      <c r="D532" t="s">
        <v>1105</v>
      </c>
      <c r="E532" t="s">
        <v>3345</v>
      </c>
      <c r="F532" t="str">
        <f t="shared" si="18"/>
        <v>WTColumnsMetricWT155x10.5</v>
      </c>
      <c r="G532" s="26">
        <v>19.399999999999999</v>
      </c>
      <c r="H532" s="26">
        <v>0.36099999999999999</v>
      </c>
      <c r="I532" s="26">
        <v>1.62</v>
      </c>
      <c r="J532" t="s">
        <v>129</v>
      </c>
      <c r="K532">
        <v>1</v>
      </c>
      <c r="L532">
        <f t="shared" si="19"/>
        <v>0.49377600000000005</v>
      </c>
      <c r="O532" s="1"/>
    </row>
    <row r="533" spans="2:15" x14ac:dyDescent="0.25">
      <c r="B533" t="s">
        <v>732</v>
      </c>
      <c r="C533" t="s">
        <v>76</v>
      </c>
      <c r="D533" t="s">
        <v>1107</v>
      </c>
      <c r="E533" t="s">
        <v>3346</v>
      </c>
      <c r="F533" t="str">
        <f t="shared" si="18"/>
        <v>WTColumnsMetricWT125x83.5</v>
      </c>
      <c r="G533" s="26">
        <v>31.6</v>
      </c>
      <c r="H533" s="26">
        <v>1.77</v>
      </c>
      <c r="I533" s="26">
        <v>2.63</v>
      </c>
      <c r="J533" t="s">
        <v>129</v>
      </c>
      <c r="K533">
        <v>1</v>
      </c>
      <c r="L533">
        <f t="shared" si="19"/>
        <v>0.801624</v>
      </c>
      <c r="O533" s="1"/>
    </row>
    <row r="534" spans="2:15" x14ac:dyDescent="0.25">
      <c r="B534" t="s">
        <v>732</v>
      </c>
      <c r="C534" t="s">
        <v>76</v>
      </c>
      <c r="D534" t="s">
        <v>1109</v>
      </c>
      <c r="E534" t="s">
        <v>3347</v>
      </c>
      <c r="F534" t="str">
        <f t="shared" si="18"/>
        <v>WTColumnsMetricWT125x74.5</v>
      </c>
      <c r="G534" s="26">
        <v>31.1</v>
      </c>
      <c r="H534" s="26">
        <v>1.61</v>
      </c>
      <c r="I534" s="26">
        <v>2.59</v>
      </c>
      <c r="J534" t="s">
        <v>129</v>
      </c>
      <c r="K534">
        <v>1</v>
      </c>
      <c r="L534">
        <f t="shared" si="19"/>
        <v>0.78943200000000002</v>
      </c>
      <c r="O534" s="1"/>
    </row>
    <row r="535" spans="2:15" x14ac:dyDescent="0.25">
      <c r="B535" t="s">
        <v>732</v>
      </c>
      <c r="C535" t="s">
        <v>76</v>
      </c>
      <c r="D535" t="s">
        <v>1110</v>
      </c>
      <c r="E535" t="s">
        <v>3348</v>
      </c>
      <c r="F535" t="str">
        <f t="shared" si="18"/>
        <v>WTColumnsMetricWT125x65.5</v>
      </c>
      <c r="G535" s="26">
        <v>30.8</v>
      </c>
      <c r="H535" s="26">
        <v>1.43</v>
      </c>
      <c r="I535" s="26">
        <v>2.57</v>
      </c>
      <c r="J535" t="s">
        <v>129</v>
      </c>
      <c r="K535">
        <v>1</v>
      </c>
      <c r="L535">
        <f t="shared" si="19"/>
        <v>0.78333600000000003</v>
      </c>
      <c r="O535" s="1"/>
    </row>
    <row r="536" spans="2:15" x14ac:dyDescent="0.25">
      <c r="B536" t="s">
        <v>732</v>
      </c>
      <c r="C536" t="s">
        <v>76</v>
      </c>
      <c r="D536" t="s">
        <v>1111</v>
      </c>
      <c r="E536" t="s">
        <v>3349</v>
      </c>
      <c r="F536" t="str">
        <f t="shared" si="18"/>
        <v>WTColumnsMetricWT125x57.5</v>
      </c>
      <c r="G536" s="26">
        <v>30.4</v>
      </c>
      <c r="H536" s="26">
        <v>1.27</v>
      </c>
      <c r="I536" s="26">
        <v>2.5299999999999998</v>
      </c>
      <c r="J536" t="s">
        <v>129</v>
      </c>
      <c r="K536">
        <v>1</v>
      </c>
      <c r="L536">
        <f t="shared" si="19"/>
        <v>0.77114399999999994</v>
      </c>
      <c r="O536" s="1"/>
    </row>
    <row r="537" spans="2:15" x14ac:dyDescent="0.25">
      <c r="B537" t="s">
        <v>732</v>
      </c>
      <c r="C537" t="s">
        <v>76</v>
      </c>
      <c r="D537" t="s">
        <v>1112</v>
      </c>
      <c r="E537" t="s">
        <v>3350</v>
      </c>
      <c r="F537" t="str">
        <f t="shared" si="18"/>
        <v>WTColumnsMetricWT125x50.5</v>
      </c>
      <c r="G537" s="26">
        <v>30</v>
      </c>
      <c r="H537" s="26">
        <v>1.1299999999999999</v>
      </c>
      <c r="I537" s="26">
        <v>2.5</v>
      </c>
      <c r="J537" t="s">
        <v>129</v>
      </c>
      <c r="K537">
        <v>1</v>
      </c>
      <c r="L537">
        <f t="shared" si="19"/>
        <v>0.76200000000000001</v>
      </c>
      <c r="O537" s="1"/>
    </row>
    <row r="538" spans="2:15" x14ac:dyDescent="0.25">
      <c r="B538" t="s">
        <v>732</v>
      </c>
      <c r="C538" t="s">
        <v>76</v>
      </c>
      <c r="D538" t="s">
        <v>1113</v>
      </c>
      <c r="E538" t="s">
        <v>3351</v>
      </c>
      <c r="F538" t="str">
        <f t="shared" si="18"/>
        <v>WTColumnsMetricWT125x44.5</v>
      </c>
      <c r="G538" s="26">
        <v>29.8</v>
      </c>
      <c r="H538" s="26">
        <v>1.01</v>
      </c>
      <c r="I538" s="26">
        <v>2.48</v>
      </c>
      <c r="J538" t="s">
        <v>129</v>
      </c>
      <c r="K538">
        <v>1</v>
      </c>
      <c r="L538">
        <f t="shared" si="19"/>
        <v>0.75590400000000002</v>
      </c>
      <c r="O538" s="1"/>
    </row>
    <row r="539" spans="2:15" x14ac:dyDescent="0.25">
      <c r="B539" t="s">
        <v>732</v>
      </c>
      <c r="C539" t="s">
        <v>76</v>
      </c>
      <c r="D539" t="s">
        <v>1114</v>
      </c>
      <c r="E539" t="s">
        <v>3352</v>
      </c>
      <c r="F539" t="str">
        <f t="shared" si="18"/>
        <v>WTColumnsMetricWT125x40</v>
      </c>
      <c r="G539" s="26">
        <v>29.5</v>
      </c>
      <c r="H539" s="26">
        <v>0.91500000000000004</v>
      </c>
      <c r="I539" s="26">
        <v>2.46</v>
      </c>
      <c r="J539" t="s">
        <v>129</v>
      </c>
      <c r="K539">
        <v>1</v>
      </c>
      <c r="L539">
        <f t="shared" si="19"/>
        <v>0.74980800000000003</v>
      </c>
      <c r="O539" s="1"/>
    </row>
    <row r="540" spans="2:15" x14ac:dyDescent="0.25">
      <c r="B540" t="s">
        <v>732</v>
      </c>
      <c r="C540" t="s">
        <v>76</v>
      </c>
      <c r="D540" t="s">
        <v>1116</v>
      </c>
      <c r="E540" t="s">
        <v>3353</v>
      </c>
      <c r="F540" t="str">
        <f t="shared" si="18"/>
        <v>WTColumnsMetricWT125x36.5</v>
      </c>
      <c r="G540" s="26">
        <v>29.4</v>
      </c>
      <c r="H540" s="26">
        <v>0.83299999999999996</v>
      </c>
      <c r="I540" s="26">
        <v>2.4500000000000002</v>
      </c>
      <c r="J540" t="s">
        <v>129</v>
      </c>
      <c r="K540">
        <v>1</v>
      </c>
      <c r="L540">
        <f t="shared" si="19"/>
        <v>0.74676000000000009</v>
      </c>
      <c r="O540" s="1"/>
    </row>
    <row r="541" spans="2:15" x14ac:dyDescent="0.25">
      <c r="B541" t="s">
        <v>732</v>
      </c>
      <c r="C541" t="s">
        <v>76</v>
      </c>
      <c r="D541" t="s">
        <v>1118</v>
      </c>
      <c r="E541" t="s">
        <v>3354</v>
      </c>
      <c r="F541" t="str">
        <f t="shared" si="18"/>
        <v>WTColumnsMetricWT125x33.5</v>
      </c>
      <c r="G541" s="26">
        <v>25.5</v>
      </c>
      <c r="H541" s="26">
        <v>0.88200000000000001</v>
      </c>
      <c r="I541" s="26">
        <v>2.13</v>
      </c>
      <c r="J541" t="s">
        <v>129</v>
      </c>
      <c r="K541">
        <v>1</v>
      </c>
      <c r="L541">
        <f t="shared" si="19"/>
        <v>0.64922400000000002</v>
      </c>
      <c r="O541" s="1"/>
    </row>
    <row r="542" spans="2:15" x14ac:dyDescent="0.25">
      <c r="B542" t="s">
        <v>732</v>
      </c>
      <c r="C542" t="s">
        <v>76</v>
      </c>
      <c r="D542" t="s">
        <v>1120</v>
      </c>
      <c r="E542" t="s">
        <v>3355</v>
      </c>
      <c r="F542" t="str">
        <f t="shared" si="18"/>
        <v>WTColumnsMetricWT125x29</v>
      </c>
      <c r="G542" s="26">
        <v>25.3</v>
      </c>
      <c r="H542" s="26">
        <v>0.77100000000000002</v>
      </c>
      <c r="I542" s="26">
        <v>2.11</v>
      </c>
      <c r="J542" t="s">
        <v>129</v>
      </c>
      <c r="K542">
        <v>1</v>
      </c>
      <c r="L542">
        <f t="shared" si="19"/>
        <v>0.64312800000000003</v>
      </c>
      <c r="O542" s="1"/>
    </row>
    <row r="543" spans="2:15" x14ac:dyDescent="0.25">
      <c r="B543" t="s">
        <v>732</v>
      </c>
      <c r="C543" t="s">
        <v>76</v>
      </c>
      <c r="D543" t="s">
        <v>1122</v>
      </c>
      <c r="E543" t="s">
        <v>3356</v>
      </c>
      <c r="F543" t="str">
        <f t="shared" si="18"/>
        <v>WTColumnsMetricWT125x24.5</v>
      </c>
      <c r="G543" s="26">
        <v>25.1</v>
      </c>
      <c r="H543" s="26">
        <v>0.65700000000000003</v>
      </c>
      <c r="I543" s="26">
        <v>2.09</v>
      </c>
      <c r="J543" t="s">
        <v>129</v>
      </c>
      <c r="K543">
        <v>1</v>
      </c>
      <c r="L543">
        <f t="shared" si="19"/>
        <v>0.63703200000000004</v>
      </c>
      <c r="O543" s="1"/>
    </row>
    <row r="544" spans="2:15" x14ac:dyDescent="0.25">
      <c r="B544" t="s">
        <v>732</v>
      </c>
      <c r="C544" t="s">
        <v>76</v>
      </c>
      <c r="D544" t="s">
        <v>1124</v>
      </c>
      <c r="E544" t="s">
        <v>3357</v>
      </c>
      <c r="F544" t="str">
        <f t="shared" si="18"/>
        <v>WTColumnsMetricWT125x22.5</v>
      </c>
      <c r="G544" s="26">
        <v>21.6</v>
      </c>
      <c r="H544" s="26">
        <v>0.69399999999999995</v>
      </c>
      <c r="I544" s="26">
        <v>1.8</v>
      </c>
      <c r="J544" t="s">
        <v>129</v>
      </c>
      <c r="K544">
        <v>1</v>
      </c>
      <c r="L544">
        <f t="shared" si="19"/>
        <v>0.54864000000000002</v>
      </c>
      <c r="O544" s="1"/>
    </row>
    <row r="545" spans="2:15" x14ac:dyDescent="0.25">
      <c r="B545" t="s">
        <v>732</v>
      </c>
      <c r="C545" t="s">
        <v>76</v>
      </c>
      <c r="D545" t="s">
        <v>1126</v>
      </c>
      <c r="E545" t="s">
        <v>3358</v>
      </c>
      <c r="F545" t="str">
        <f t="shared" si="18"/>
        <v>WTColumnsMetricWT125x19.5</v>
      </c>
      <c r="G545" s="26">
        <v>21.3</v>
      </c>
      <c r="H545" s="26">
        <v>0.61</v>
      </c>
      <c r="I545" s="26">
        <v>1.78</v>
      </c>
      <c r="J545" t="s">
        <v>129</v>
      </c>
      <c r="K545">
        <v>1</v>
      </c>
      <c r="L545">
        <f t="shared" si="19"/>
        <v>0.54254400000000003</v>
      </c>
      <c r="O545" s="1"/>
    </row>
    <row r="546" spans="2:15" x14ac:dyDescent="0.25">
      <c r="B546" t="s">
        <v>732</v>
      </c>
      <c r="C546" t="s">
        <v>76</v>
      </c>
      <c r="D546" t="s">
        <v>1127</v>
      </c>
      <c r="E546" t="s">
        <v>3359</v>
      </c>
      <c r="F546" t="str">
        <f t="shared" si="18"/>
        <v>WTColumnsMetricWT125x16.5</v>
      </c>
      <c r="G546" s="26">
        <v>21.2</v>
      </c>
      <c r="H546" s="26">
        <v>0.51900000000000002</v>
      </c>
      <c r="I546" s="26">
        <v>1.77</v>
      </c>
      <c r="J546" t="s">
        <v>129</v>
      </c>
      <c r="K546">
        <v>1</v>
      </c>
      <c r="L546">
        <f t="shared" si="19"/>
        <v>0.53949600000000009</v>
      </c>
      <c r="O546" s="1"/>
    </row>
    <row r="547" spans="2:15" x14ac:dyDescent="0.25">
      <c r="B547" t="s">
        <v>732</v>
      </c>
      <c r="C547" t="s">
        <v>76</v>
      </c>
      <c r="D547" t="s">
        <v>1128</v>
      </c>
      <c r="E547" t="s">
        <v>3360</v>
      </c>
      <c r="F547" t="str">
        <f t="shared" si="18"/>
        <v>WTColumnsMetricWT125x14</v>
      </c>
      <c r="G547" s="26">
        <v>17.8</v>
      </c>
      <c r="H547" s="26">
        <v>0.53400000000000003</v>
      </c>
      <c r="I547" s="26">
        <v>1.48</v>
      </c>
      <c r="J547" t="s">
        <v>129</v>
      </c>
      <c r="K547">
        <v>1</v>
      </c>
      <c r="L547">
        <f t="shared" si="19"/>
        <v>0.451104</v>
      </c>
      <c r="O547" s="1"/>
    </row>
    <row r="548" spans="2:15" x14ac:dyDescent="0.25">
      <c r="B548" t="s">
        <v>732</v>
      </c>
      <c r="C548" t="s">
        <v>76</v>
      </c>
      <c r="D548" t="s">
        <v>1130</v>
      </c>
      <c r="E548" t="s">
        <v>3361</v>
      </c>
      <c r="F548" t="str">
        <f t="shared" si="18"/>
        <v>WTColumnsMetricWT125x12.5</v>
      </c>
      <c r="G548" s="26">
        <v>17.7</v>
      </c>
      <c r="H548" s="26">
        <v>0.48</v>
      </c>
      <c r="I548" s="26">
        <v>1.48</v>
      </c>
      <c r="J548" t="s">
        <v>129</v>
      </c>
      <c r="K548">
        <v>1</v>
      </c>
      <c r="L548">
        <f t="shared" si="19"/>
        <v>0.451104</v>
      </c>
      <c r="O548" s="1"/>
    </row>
    <row r="549" spans="2:15" x14ac:dyDescent="0.25">
      <c r="B549" t="s">
        <v>732</v>
      </c>
      <c r="C549" t="s">
        <v>76</v>
      </c>
      <c r="D549" t="s">
        <v>1131</v>
      </c>
      <c r="E549" t="s">
        <v>3362</v>
      </c>
      <c r="F549" t="str">
        <f t="shared" si="18"/>
        <v>WTColumnsMetricWT125x11</v>
      </c>
      <c r="G549" s="26">
        <v>17.5</v>
      </c>
      <c r="H549" s="26">
        <v>0.42899999999999999</v>
      </c>
      <c r="I549" s="26">
        <v>1.46</v>
      </c>
      <c r="J549" t="s">
        <v>129</v>
      </c>
      <c r="K549">
        <v>1</v>
      </c>
      <c r="L549">
        <f t="shared" si="19"/>
        <v>0.44500800000000001</v>
      </c>
      <c r="O549" s="1"/>
    </row>
    <row r="550" spans="2:15" x14ac:dyDescent="0.25">
      <c r="B550" t="s">
        <v>732</v>
      </c>
      <c r="C550" t="s">
        <v>76</v>
      </c>
      <c r="D550" t="s">
        <v>1133</v>
      </c>
      <c r="E550" t="s">
        <v>3363</v>
      </c>
      <c r="F550" t="str">
        <f t="shared" si="18"/>
        <v>WTColumnsMetricWT125x9</v>
      </c>
      <c r="G550" s="26">
        <v>17.3</v>
      </c>
      <c r="H550" s="26">
        <v>0.34699999999999998</v>
      </c>
      <c r="I550" s="26">
        <v>1.44</v>
      </c>
      <c r="J550" t="s">
        <v>129</v>
      </c>
      <c r="K550">
        <v>1</v>
      </c>
      <c r="L550">
        <f t="shared" si="19"/>
        <v>0.43891200000000002</v>
      </c>
      <c r="O550" s="1"/>
    </row>
    <row r="551" spans="2:15" x14ac:dyDescent="0.25">
      <c r="B551" t="s">
        <v>732</v>
      </c>
      <c r="C551" t="s">
        <v>76</v>
      </c>
      <c r="D551" t="s">
        <v>1135</v>
      </c>
      <c r="E551" t="s">
        <v>3364</v>
      </c>
      <c r="F551" t="str">
        <f t="shared" si="18"/>
        <v>WTColumnsMetricWT100x50</v>
      </c>
      <c r="G551" s="26">
        <v>25</v>
      </c>
      <c r="H551" s="26">
        <v>1.34</v>
      </c>
      <c r="I551" s="26">
        <v>2.08</v>
      </c>
      <c r="J551" t="s">
        <v>129</v>
      </c>
      <c r="K551">
        <v>1</v>
      </c>
      <c r="L551">
        <f t="shared" si="19"/>
        <v>0.6339840000000001</v>
      </c>
      <c r="O551" s="1"/>
    </row>
    <row r="552" spans="2:15" x14ac:dyDescent="0.25">
      <c r="B552" t="s">
        <v>732</v>
      </c>
      <c r="C552" t="s">
        <v>76</v>
      </c>
      <c r="D552" t="s">
        <v>1137</v>
      </c>
      <c r="E552" t="s">
        <v>3365</v>
      </c>
      <c r="F552" t="str">
        <f t="shared" si="18"/>
        <v>WTColumnsMetricWT100x43</v>
      </c>
      <c r="G552" s="26">
        <v>24.6</v>
      </c>
      <c r="H552" s="26">
        <v>1.18</v>
      </c>
      <c r="I552" s="26">
        <v>2.0499999999999998</v>
      </c>
      <c r="J552" t="s">
        <v>129</v>
      </c>
      <c r="K552">
        <v>1</v>
      </c>
      <c r="L552">
        <f t="shared" si="19"/>
        <v>0.62483999999999995</v>
      </c>
      <c r="O552" s="1"/>
    </row>
    <row r="553" spans="2:15" x14ac:dyDescent="0.25">
      <c r="B553" t="s">
        <v>732</v>
      </c>
      <c r="C553" t="s">
        <v>76</v>
      </c>
      <c r="D553" t="s">
        <v>1139</v>
      </c>
      <c r="E553" t="s">
        <v>3366</v>
      </c>
      <c r="F553" t="str">
        <f t="shared" si="18"/>
        <v>WTColumnsMetricWT100x35.5</v>
      </c>
      <c r="G553" s="26">
        <v>24.1</v>
      </c>
      <c r="H553" s="26">
        <v>0.996</v>
      </c>
      <c r="I553" s="26">
        <v>2.0099999999999998</v>
      </c>
      <c r="J553" t="s">
        <v>129</v>
      </c>
      <c r="K553">
        <v>1</v>
      </c>
      <c r="L553">
        <f t="shared" si="19"/>
        <v>0.61264799999999997</v>
      </c>
      <c r="O553" s="1"/>
    </row>
    <row r="554" spans="2:15" x14ac:dyDescent="0.25">
      <c r="B554" t="s">
        <v>732</v>
      </c>
      <c r="C554" t="s">
        <v>76</v>
      </c>
      <c r="D554" t="s">
        <v>1140</v>
      </c>
      <c r="E554" t="s">
        <v>3367</v>
      </c>
      <c r="F554" t="str">
        <f t="shared" si="18"/>
        <v>WTColumnsMetricWT100x29.5</v>
      </c>
      <c r="G554" s="26">
        <v>23.8</v>
      </c>
      <c r="H554" s="26">
        <v>0.84</v>
      </c>
      <c r="I554" s="26">
        <v>1.98</v>
      </c>
      <c r="J554" t="s">
        <v>129</v>
      </c>
      <c r="K554">
        <v>1</v>
      </c>
      <c r="L554">
        <f t="shared" si="19"/>
        <v>0.60350400000000004</v>
      </c>
      <c r="O554" s="1"/>
    </row>
    <row r="555" spans="2:15" x14ac:dyDescent="0.25">
      <c r="B555" t="s">
        <v>732</v>
      </c>
      <c r="C555" t="s">
        <v>76</v>
      </c>
      <c r="D555" t="s">
        <v>1141</v>
      </c>
      <c r="E555" t="s">
        <v>3368</v>
      </c>
      <c r="F555" t="str">
        <f t="shared" si="18"/>
        <v>WTColumnsMetricWT100x26</v>
      </c>
      <c r="G555" s="26">
        <v>23.6</v>
      </c>
      <c r="H555" s="26">
        <v>0.74199999999999999</v>
      </c>
      <c r="I555" s="26">
        <v>1.97</v>
      </c>
      <c r="J555" t="s">
        <v>129</v>
      </c>
      <c r="K555">
        <v>1</v>
      </c>
      <c r="L555">
        <f t="shared" si="19"/>
        <v>0.60045599999999999</v>
      </c>
      <c r="O555" s="1"/>
    </row>
    <row r="556" spans="2:15" x14ac:dyDescent="0.25">
      <c r="B556" t="s">
        <v>732</v>
      </c>
      <c r="C556" t="s">
        <v>76</v>
      </c>
      <c r="D556" t="s">
        <v>1142</v>
      </c>
      <c r="E556" t="s">
        <v>3369</v>
      </c>
      <c r="F556" t="str">
        <f t="shared" si="18"/>
        <v>WTColumnsMetricWT100x23</v>
      </c>
      <c r="G556" s="26">
        <v>23.4</v>
      </c>
      <c r="H556" s="26">
        <v>0.66200000000000003</v>
      </c>
      <c r="I556" s="26">
        <v>1.95</v>
      </c>
      <c r="J556" t="s">
        <v>129</v>
      </c>
      <c r="K556">
        <v>1</v>
      </c>
      <c r="L556">
        <f t="shared" si="19"/>
        <v>0.59436</v>
      </c>
      <c r="O556" s="1"/>
    </row>
    <row r="557" spans="2:15" x14ac:dyDescent="0.25">
      <c r="B557" t="s">
        <v>732</v>
      </c>
      <c r="C557" t="s">
        <v>76</v>
      </c>
      <c r="D557" t="s">
        <v>1144</v>
      </c>
      <c r="E557" t="s">
        <v>3370</v>
      </c>
      <c r="F557" t="str">
        <f t="shared" si="18"/>
        <v>WTColumnsMetricWT100x21</v>
      </c>
      <c r="G557" s="26">
        <v>20.7</v>
      </c>
      <c r="H557" s="26">
        <v>0.67600000000000005</v>
      </c>
      <c r="I557" s="26">
        <v>1.73</v>
      </c>
      <c r="J557" t="s">
        <v>129</v>
      </c>
      <c r="K557">
        <v>1</v>
      </c>
      <c r="L557">
        <f t="shared" si="19"/>
        <v>0.52730399999999999</v>
      </c>
      <c r="O557" s="1"/>
    </row>
    <row r="558" spans="2:15" x14ac:dyDescent="0.25">
      <c r="B558" t="s">
        <v>732</v>
      </c>
      <c r="C558" t="s">
        <v>76</v>
      </c>
      <c r="D558" t="s">
        <v>1146</v>
      </c>
      <c r="E558" t="s">
        <v>3371</v>
      </c>
      <c r="F558" t="str">
        <f t="shared" si="18"/>
        <v>WTColumnsMetricWT100x18</v>
      </c>
      <c r="G558" s="26">
        <v>20.5</v>
      </c>
      <c r="H558" s="26">
        <v>0.58499999999999996</v>
      </c>
      <c r="I558" s="26">
        <v>1.71</v>
      </c>
      <c r="J558" t="s">
        <v>129</v>
      </c>
      <c r="K558">
        <v>1</v>
      </c>
      <c r="L558">
        <f t="shared" si="19"/>
        <v>0.521208</v>
      </c>
      <c r="O558" s="1"/>
    </row>
    <row r="559" spans="2:15" x14ac:dyDescent="0.25">
      <c r="B559" t="s">
        <v>732</v>
      </c>
      <c r="C559" t="s">
        <v>76</v>
      </c>
      <c r="D559" t="s">
        <v>1147</v>
      </c>
      <c r="E559" t="s">
        <v>3372</v>
      </c>
      <c r="F559" t="str">
        <f t="shared" si="18"/>
        <v>WTColumnsMetricWT100x15.5</v>
      </c>
      <c r="G559" s="26">
        <v>18.399999999999999</v>
      </c>
      <c r="H559" s="26">
        <v>0.57099999999999995</v>
      </c>
      <c r="I559" s="26">
        <v>1.53</v>
      </c>
      <c r="J559" t="s">
        <v>129</v>
      </c>
      <c r="K559">
        <v>1</v>
      </c>
      <c r="L559">
        <f t="shared" si="19"/>
        <v>0.46634400000000004</v>
      </c>
      <c r="O559" s="1"/>
    </row>
    <row r="560" spans="2:15" x14ac:dyDescent="0.25">
      <c r="B560" t="s">
        <v>732</v>
      </c>
      <c r="C560" t="s">
        <v>76</v>
      </c>
      <c r="D560" t="s">
        <v>1149</v>
      </c>
      <c r="E560" t="s">
        <v>3373</v>
      </c>
      <c r="F560" t="str">
        <f t="shared" si="18"/>
        <v>WTColumnsMetricWT100x13.5</v>
      </c>
      <c r="G560" s="26">
        <v>18.2</v>
      </c>
      <c r="H560" s="26">
        <v>0.495</v>
      </c>
      <c r="I560" s="26">
        <v>1.52</v>
      </c>
      <c r="J560" t="s">
        <v>129</v>
      </c>
      <c r="K560">
        <v>1</v>
      </c>
      <c r="L560">
        <f t="shared" si="19"/>
        <v>0.46329600000000004</v>
      </c>
      <c r="O560" s="1"/>
    </row>
    <row r="561" spans="2:15" x14ac:dyDescent="0.25">
      <c r="B561" t="s">
        <v>732</v>
      </c>
      <c r="C561" t="s">
        <v>76</v>
      </c>
      <c r="D561" t="s">
        <v>1150</v>
      </c>
      <c r="E561" t="s">
        <v>3374</v>
      </c>
      <c r="F561" t="str">
        <f t="shared" si="18"/>
        <v>WTColumnsMetricWT100x11</v>
      </c>
      <c r="G561" s="26">
        <v>15.7</v>
      </c>
      <c r="H561" s="26">
        <v>0.47799999999999998</v>
      </c>
      <c r="I561" s="26">
        <v>1.31</v>
      </c>
      <c r="J561" t="s">
        <v>129</v>
      </c>
      <c r="K561">
        <v>1</v>
      </c>
      <c r="L561">
        <f t="shared" si="19"/>
        <v>0.39928800000000003</v>
      </c>
      <c r="O561" s="1"/>
    </row>
    <row r="562" spans="2:15" x14ac:dyDescent="0.25">
      <c r="B562" t="s">
        <v>732</v>
      </c>
      <c r="C562" t="s">
        <v>76</v>
      </c>
      <c r="D562" t="s">
        <v>1152</v>
      </c>
      <c r="E562" t="s">
        <v>3375</v>
      </c>
      <c r="F562" t="str">
        <f t="shared" si="18"/>
        <v>WTColumnsMetricWT100x9.5</v>
      </c>
      <c r="G562" s="26">
        <v>15.6</v>
      </c>
      <c r="H562" s="26">
        <v>0.41699999999999998</v>
      </c>
      <c r="I562" s="26">
        <v>1.3</v>
      </c>
      <c r="J562" t="s">
        <v>129</v>
      </c>
      <c r="K562">
        <v>1</v>
      </c>
      <c r="L562">
        <f t="shared" si="19"/>
        <v>0.39624000000000004</v>
      </c>
      <c r="O562" s="1"/>
    </row>
    <row r="563" spans="2:15" x14ac:dyDescent="0.25">
      <c r="B563" t="s">
        <v>732</v>
      </c>
      <c r="C563" t="s">
        <v>76</v>
      </c>
      <c r="D563" t="s">
        <v>1154</v>
      </c>
      <c r="E563" t="s">
        <v>3376</v>
      </c>
      <c r="F563" t="str">
        <f t="shared" ref="F563:F573" si="20">SUBSTITUTE(B563&amp;C563&amp;E563," ","")</f>
        <v>WTColumnsMetricWT100x7.5</v>
      </c>
      <c r="G563" s="26">
        <v>15.4</v>
      </c>
      <c r="H563" s="26">
        <v>0.32500000000000001</v>
      </c>
      <c r="I563" s="26">
        <v>1.28</v>
      </c>
      <c r="J563" t="s">
        <v>129</v>
      </c>
      <c r="K563">
        <v>1</v>
      </c>
      <c r="L563">
        <f t="shared" si="19"/>
        <v>0.39014400000000005</v>
      </c>
      <c r="O563" s="1"/>
    </row>
    <row r="564" spans="2:15" x14ac:dyDescent="0.25">
      <c r="B564" t="s">
        <v>732</v>
      </c>
      <c r="C564" t="s">
        <v>76</v>
      </c>
      <c r="D564" t="s">
        <v>1155</v>
      </c>
      <c r="E564" t="s">
        <v>3377</v>
      </c>
      <c r="F564" t="str">
        <f t="shared" si="20"/>
        <v>WTColumnsMetricWT75x18.5</v>
      </c>
      <c r="G564" s="26">
        <v>18.100000000000001</v>
      </c>
      <c r="H564" s="26">
        <v>0.69099999999999995</v>
      </c>
      <c r="I564" s="26">
        <v>1.51</v>
      </c>
      <c r="J564" t="s">
        <v>129</v>
      </c>
      <c r="K564">
        <v>1</v>
      </c>
      <c r="L564">
        <f t="shared" si="19"/>
        <v>0.46024800000000005</v>
      </c>
      <c r="O564" s="1"/>
    </row>
    <row r="565" spans="2:15" x14ac:dyDescent="0.25">
      <c r="B565" t="s">
        <v>732</v>
      </c>
      <c r="C565" t="s">
        <v>76</v>
      </c>
      <c r="D565" t="s">
        <v>1157</v>
      </c>
      <c r="E565" t="s">
        <v>3378</v>
      </c>
      <c r="F565" t="str">
        <f t="shared" si="20"/>
        <v>WTColumnsMetricWT75x15</v>
      </c>
      <c r="G565" s="26">
        <v>17.8</v>
      </c>
      <c r="H565" s="26">
        <v>0.56200000000000006</v>
      </c>
      <c r="I565" s="26">
        <v>1.48</v>
      </c>
      <c r="J565" t="s">
        <v>129</v>
      </c>
      <c r="K565">
        <v>1</v>
      </c>
      <c r="L565">
        <f t="shared" si="19"/>
        <v>0.451104</v>
      </c>
      <c r="O565" s="1"/>
    </row>
    <row r="566" spans="2:15" x14ac:dyDescent="0.25">
      <c r="B566" t="s">
        <v>732</v>
      </c>
      <c r="C566" t="s">
        <v>76</v>
      </c>
      <c r="D566" t="s">
        <v>1158</v>
      </c>
      <c r="E566" t="s">
        <v>3379</v>
      </c>
      <c r="F566" t="str">
        <f t="shared" si="20"/>
        <v>WTColumnsMetricWT75x11</v>
      </c>
      <c r="G566" s="26">
        <v>17.600000000000001</v>
      </c>
      <c r="H566" s="26">
        <v>0.42599999999999999</v>
      </c>
      <c r="I566" s="26">
        <v>1.47</v>
      </c>
      <c r="J566" t="s">
        <v>129</v>
      </c>
      <c r="K566">
        <v>1</v>
      </c>
      <c r="L566">
        <f t="shared" si="19"/>
        <v>0.44805600000000001</v>
      </c>
      <c r="O566" s="1"/>
    </row>
    <row r="567" spans="2:15" x14ac:dyDescent="0.25">
      <c r="B567" t="s">
        <v>732</v>
      </c>
      <c r="C567" t="s">
        <v>76</v>
      </c>
      <c r="D567" t="s">
        <v>1159</v>
      </c>
      <c r="E567" t="s">
        <v>3380</v>
      </c>
      <c r="F567" t="str">
        <f t="shared" si="20"/>
        <v>WTColumnsMetricWT75x12</v>
      </c>
      <c r="G567" s="26">
        <v>13.9</v>
      </c>
      <c r="H567" s="26">
        <v>0.57599999999999996</v>
      </c>
      <c r="I567" s="26">
        <v>1.1599999999999999</v>
      </c>
      <c r="J567" t="s">
        <v>129</v>
      </c>
      <c r="K567">
        <v>1</v>
      </c>
      <c r="L567">
        <f t="shared" si="19"/>
        <v>0.35356799999999999</v>
      </c>
      <c r="O567" s="1"/>
    </row>
    <row r="568" spans="2:15" x14ac:dyDescent="0.25">
      <c r="B568" t="s">
        <v>732</v>
      </c>
      <c r="C568" t="s">
        <v>76</v>
      </c>
      <c r="D568" t="s">
        <v>1161</v>
      </c>
      <c r="E568" t="s">
        <v>3381</v>
      </c>
      <c r="F568" t="str">
        <f t="shared" si="20"/>
        <v>WTColumnsMetricWT75x9</v>
      </c>
      <c r="G568" s="26">
        <v>13.6</v>
      </c>
      <c r="H568" s="26">
        <v>0.441</v>
      </c>
      <c r="I568" s="26">
        <v>1.1299999999999999</v>
      </c>
      <c r="J568" t="s">
        <v>129</v>
      </c>
      <c r="K568">
        <v>1</v>
      </c>
      <c r="L568">
        <f t="shared" si="19"/>
        <v>0.34442400000000001</v>
      </c>
      <c r="O568" s="1"/>
    </row>
    <row r="569" spans="2:15" x14ac:dyDescent="0.25">
      <c r="B569" t="s">
        <v>732</v>
      </c>
      <c r="C569" t="s">
        <v>76</v>
      </c>
      <c r="D569" t="s">
        <v>1162</v>
      </c>
      <c r="E569" t="s">
        <v>3382</v>
      </c>
      <c r="F569" t="str">
        <f t="shared" si="20"/>
        <v>WTColumnsMetricWT75x7</v>
      </c>
      <c r="G569" s="26">
        <v>13.4</v>
      </c>
      <c r="H569" s="26">
        <v>0.33600000000000002</v>
      </c>
      <c r="I569" s="26">
        <v>1.1200000000000001</v>
      </c>
      <c r="J569" t="s">
        <v>129</v>
      </c>
      <c r="K569">
        <v>1</v>
      </c>
      <c r="L569">
        <f t="shared" si="19"/>
        <v>0.34137600000000007</v>
      </c>
      <c r="O569" s="1"/>
    </row>
    <row r="570" spans="2:15" x14ac:dyDescent="0.25">
      <c r="B570" t="s">
        <v>732</v>
      </c>
      <c r="C570" t="s">
        <v>76</v>
      </c>
      <c r="D570" t="s">
        <v>1163</v>
      </c>
      <c r="E570" t="s">
        <v>3383</v>
      </c>
      <c r="F570" t="str">
        <f t="shared" si="20"/>
        <v>WTColumnsMetricWT75x6.5</v>
      </c>
      <c r="G570" s="26">
        <v>13.3</v>
      </c>
      <c r="H570" s="26">
        <v>0.32</v>
      </c>
      <c r="I570" s="26">
        <v>1.1100000000000001</v>
      </c>
      <c r="J570" t="s">
        <v>129</v>
      </c>
      <c r="K570">
        <v>1</v>
      </c>
      <c r="L570">
        <f t="shared" si="19"/>
        <v>0.33832800000000007</v>
      </c>
      <c r="O570" s="1"/>
    </row>
    <row r="571" spans="2:15" x14ac:dyDescent="0.25">
      <c r="B571" t="s">
        <v>732</v>
      </c>
      <c r="C571" t="s">
        <v>76</v>
      </c>
      <c r="D571" t="s">
        <v>1165</v>
      </c>
      <c r="E571" t="s">
        <v>3384</v>
      </c>
      <c r="F571" t="str">
        <f t="shared" si="20"/>
        <v>WTColumnsMetricWT65x14</v>
      </c>
      <c r="G571" s="26">
        <v>14.9</v>
      </c>
      <c r="H571" s="26">
        <v>0.63800000000000001</v>
      </c>
      <c r="I571" s="26">
        <v>1.24</v>
      </c>
      <c r="J571" t="s">
        <v>129</v>
      </c>
      <c r="K571">
        <v>1</v>
      </c>
      <c r="L571">
        <f t="shared" si="19"/>
        <v>0.37795200000000001</v>
      </c>
      <c r="O571" s="1"/>
    </row>
    <row r="572" spans="2:15" x14ac:dyDescent="0.25">
      <c r="B572" t="s">
        <v>732</v>
      </c>
      <c r="C572" t="s">
        <v>76</v>
      </c>
      <c r="D572" t="s">
        <v>1167</v>
      </c>
      <c r="E572" t="s">
        <v>3385</v>
      </c>
      <c r="F572" t="str">
        <f t="shared" si="20"/>
        <v>WTColumnsMetricWT65x12</v>
      </c>
      <c r="G572" s="26">
        <v>14.7</v>
      </c>
      <c r="H572" s="26">
        <v>0.54400000000000004</v>
      </c>
      <c r="I572" s="26">
        <v>1.23</v>
      </c>
      <c r="J572" t="s">
        <v>129</v>
      </c>
      <c r="K572">
        <v>1</v>
      </c>
      <c r="L572">
        <f t="shared" si="19"/>
        <v>0.37490400000000002</v>
      </c>
      <c r="O572" s="1"/>
    </row>
    <row r="573" spans="2:15" x14ac:dyDescent="0.25">
      <c r="B573" t="s">
        <v>732</v>
      </c>
      <c r="C573" t="s">
        <v>76</v>
      </c>
      <c r="D573" t="s">
        <v>1168</v>
      </c>
      <c r="E573" t="s">
        <v>3386</v>
      </c>
      <c r="F573" t="str">
        <f t="shared" si="20"/>
        <v>WTColumnsMetricWT50x9.5</v>
      </c>
      <c r="G573" s="26">
        <v>11.9</v>
      </c>
      <c r="H573" s="26">
        <v>0.54600000000000004</v>
      </c>
      <c r="I573" s="26">
        <v>0.99</v>
      </c>
      <c r="J573" t="s">
        <v>129</v>
      </c>
      <c r="K573">
        <v>1</v>
      </c>
      <c r="L573">
        <f t="shared" si="19"/>
        <v>0.30175200000000002</v>
      </c>
    </row>
    <row r="575" spans="2:15" x14ac:dyDescent="0.25">
      <c r="B575" t="s">
        <v>70</v>
      </c>
      <c r="C575" t="s">
        <v>76</v>
      </c>
      <c r="D575" t="s">
        <v>1170</v>
      </c>
      <c r="E575" t="s">
        <v>3387</v>
      </c>
      <c r="F575" t="str">
        <f t="shared" ref="F575:F608" si="21">SUBSTITUTE(B575&amp;C575&amp;E575," ","")</f>
        <v>MiscellaneousChannelsMetricMC460x86</v>
      </c>
      <c r="G575" s="27">
        <v>51.2</v>
      </c>
      <c r="H575" s="27">
        <v>1.1299999999999999</v>
      </c>
      <c r="I575" s="27">
        <v>4.2699999999999996</v>
      </c>
      <c r="J575" t="s">
        <v>129</v>
      </c>
      <c r="K575">
        <v>1</v>
      </c>
      <c r="L575">
        <f t="shared" si="19"/>
        <v>1.301496</v>
      </c>
    </row>
    <row r="576" spans="2:15" x14ac:dyDescent="0.25">
      <c r="B576" t="s">
        <v>70</v>
      </c>
      <c r="C576" t="s">
        <v>76</v>
      </c>
      <c r="D576" t="s">
        <v>1172</v>
      </c>
      <c r="E576" t="s">
        <v>3388</v>
      </c>
      <c r="F576" t="str">
        <f t="shared" si="21"/>
        <v>MiscellaneousChannelsMetricMC460x77</v>
      </c>
      <c r="G576" s="27">
        <v>50.8</v>
      </c>
      <c r="H576" s="27">
        <v>1.02</v>
      </c>
      <c r="I576" s="27">
        <v>4.2300000000000004</v>
      </c>
      <c r="J576" t="s">
        <v>129</v>
      </c>
      <c r="K576">
        <v>1</v>
      </c>
      <c r="L576">
        <f t="shared" si="19"/>
        <v>1.2893040000000002</v>
      </c>
    </row>
    <row r="577" spans="2:14" x14ac:dyDescent="0.25">
      <c r="B577" t="s">
        <v>70</v>
      </c>
      <c r="C577" t="s">
        <v>76</v>
      </c>
      <c r="D577" t="s">
        <v>1174</v>
      </c>
      <c r="E577" t="s">
        <v>3389</v>
      </c>
      <c r="F577" t="str">
        <f t="shared" si="21"/>
        <v>MiscellaneousChannelsMetricMC460x68</v>
      </c>
      <c r="G577" s="27">
        <v>50.5</v>
      </c>
      <c r="H577" s="27">
        <v>0.90700000000000003</v>
      </c>
      <c r="I577" s="27">
        <v>4.21</v>
      </c>
      <c r="J577" t="s">
        <v>129</v>
      </c>
      <c r="K577">
        <v>1</v>
      </c>
      <c r="L577">
        <f t="shared" si="19"/>
        <v>1.2832080000000001</v>
      </c>
      <c r="N577" s="8"/>
    </row>
    <row r="578" spans="2:14" x14ac:dyDescent="0.25">
      <c r="B578" t="s">
        <v>70</v>
      </c>
      <c r="C578" t="s">
        <v>76</v>
      </c>
      <c r="D578" t="s">
        <v>1176</v>
      </c>
      <c r="E578" t="s">
        <v>3390</v>
      </c>
      <c r="F578" t="str">
        <f t="shared" si="21"/>
        <v>MiscellaneousChannelsMetricMC460x64</v>
      </c>
      <c r="G578" s="27">
        <v>50.3</v>
      </c>
      <c r="H578" s="27">
        <v>0.84899999999999998</v>
      </c>
      <c r="I578" s="27">
        <v>4.1900000000000004</v>
      </c>
      <c r="J578" t="s">
        <v>129</v>
      </c>
      <c r="K578">
        <v>1</v>
      </c>
      <c r="L578">
        <f t="shared" si="19"/>
        <v>1.2771120000000002</v>
      </c>
      <c r="N578" s="8"/>
    </row>
    <row r="579" spans="2:14" x14ac:dyDescent="0.25">
      <c r="B579" t="s">
        <v>70</v>
      </c>
      <c r="C579" t="s">
        <v>76</v>
      </c>
      <c r="D579" t="s">
        <v>1178</v>
      </c>
      <c r="E579" t="s">
        <v>3391</v>
      </c>
      <c r="F579" t="str">
        <f t="shared" si="21"/>
        <v>MiscellaneousChannelsMetricMC330x74</v>
      </c>
      <c r="G579" s="27">
        <v>42</v>
      </c>
      <c r="H579" s="27">
        <v>1.19</v>
      </c>
      <c r="I579" s="27">
        <v>3.5</v>
      </c>
      <c r="J579" t="s">
        <v>129</v>
      </c>
      <c r="K579">
        <v>1</v>
      </c>
      <c r="L579">
        <f t="shared" si="19"/>
        <v>1.0668</v>
      </c>
      <c r="N579" s="8"/>
    </row>
    <row r="580" spans="2:14" x14ac:dyDescent="0.25">
      <c r="B580" t="s">
        <v>70</v>
      </c>
      <c r="C580" t="s">
        <v>76</v>
      </c>
      <c r="D580" t="s">
        <v>1180</v>
      </c>
      <c r="E580" t="s">
        <v>3392</v>
      </c>
      <c r="F580" t="str">
        <f t="shared" si="21"/>
        <v>MiscellaneousChannelsMetricMC330x60</v>
      </c>
      <c r="G580" s="27">
        <v>41.1</v>
      </c>
      <c r="H580" s="27">
        <v>0.97299999999999998</v>
      </c>
      <c r="I580" s="27">
        <v>3.43</v>
      </c>
      <c r="J580" t="s">
        <v>129</v>
      </c>
      <c r="K580">
        <v>1</v>
      </c>
      <c r="L580">
        <f t="shared" si="19"/>
        <v>1.0454640000000002</v>
      </c>
      <c r="N580" s="8"/>
    </row>
    <row r="581" spans="2:14" x14ac:dyDescent="0.25">
      <c r="B581" t="s">
        <v>70</v>
      </c>
      <c r="C581" t="s">
        <v>76</v>
      </c>
      <c r="D581" t="s">
        <v>1181</v>
      </c>
      <c r="E581" t="s">
        <v>3393</v>
      </c>
      <c r="F581" t="str">
        <f t="shared" si="21"/>
        <v>MiscellaneousChannelsMetricMC330x52</v>
      </c>
      <c r="G581" s="27">
        <v>40.700000000000003</v>
      </c>
      <c r="H581" s="27">
        <v>0.86</v>
      </c>
      <c r="I581" s="27">
        <v>3.39</v>
      </c>
      <c r="J581" t="s">
        <v>129</v>
      </c>
      <c r="K581">
        <v>1</v>
      </c>
      <c r="L581">
        <f t="shared" si="19"/>
        <v>1.0332720000000002</v>
      </c>
      <c r="N581" s="8"/>
    </row>
    <row r="582" spans="2:14" x14ac:dyDescent="0.25">
      <c r="B582" t="s">
        <v>70</v>
      </c>
      <c r="C582" t="s">
        <v>76</v>
      </c>
      <c r="D582" t="s">
        <v>1182</v>
      </c>
      <c r="E582" t="s">
        <v>3394</v>
      </c>
      <c r="F582" t="str">
        <f t="shared" si="21"/>
        <v>MiscellaneousChannelsMetricMC330x47</v>
      </c>
      <c r="G582" s="27">
        <v>40.5</v>
      </c>
      <c r="H582" s="27">
        <v>0.78500000000000003</v>
      </c>
      <c r="I582" s="27">
        <v>3.38</v>
      </c>
      <c r="J582" t="s">
        <v>129</v>
      </c>
      <c r="K582">
        <v>1</v>
      </c>
      <c r="L582">
        <f t="shared" si="19"/>
        <v>1.030224</v>
      </c>
      <c r="N582" s="8"/>
    </row>
    <row r="583" spans="2:14" x14ac:dyDescent="0.25">
      <c r="B583" t="s">
        <v>70</v>
      </c>
      <c r="C583" t="s">
        <v>76</v>
      </c>
      <c r="D583" t="s">
        <v>1184</v>
      </c>
      <c r="E583" t="s">
        <v>3395</v>
      </c>
      <c r="F583" t="str">
        <f t="shared" si="21"/>
        <v>MiscellaneousChannelsMetricMC310x74</v>
      </c>
      <c r="G583" s="27">
        <v>39.1</v>
      </c>
      <c r="H583" s="27">
        <v>1.28</v>
      </c>
      <c r="I583" s="27">
        <v>3.26</v>
      </c>
      <c r="J583" t="s">
        <v>129</v>
      </c>
      <c r="K583">
        <v>1</v>
      </c>
      <c r="L583">
        <f t="shared" si="19"/>
        <v>0.99364799999999998</v>
      </c>
      <c r="N583" s="8"/>
    </row>
    <row r="584" spans="2:14" x14ac:dyDescent="0.25">
      <c r="B584" t="s">
        <v>70</v>
      </c>
      <c r="C584" t="s">
        <v>76</v>
      </c>
      <c r="D584" t="s">
        <v>1186</v>
      </c>
      <c r="E584" t="s">
        <v>3396</v>
      </c>
      <c r="F584" t="str">
        <f t="shared" si="21"/>
        <v>MiscellaneousChannelsMetricMC310x67</v>
      </c>
      <c r="G584" s="27">
        <v>38.6</v>
      </c>
      <c r="H584" s="27">
        <v>1.17</v>
      </c>
      <c r="I584" s="27">
        <v>3.22</v>
      </c>
      <c r="J584" t="s">
        <v>129</v>
      </c>
      <c r="K584">
        <v>1</v>
      </c>
      <c r="L584">
        <f t="shared" si="19"/>
        <v>0.98145600000000011</v>
      </c>
      <c r="N584" s="8"/>
    </row>
    <row r="585" spans="2:14" x14ac:dyDescent="0.25">
      <c r="B585" t="s">
        <v>70</v>
      </c>
      <c r="C585" t="s">
        <v>76</v>
      </c>
      <c r="D585" t="s">
        <v>1187</v>
      </c>
      <c r="E585" t="s">
        <v>3397</v>
      </c>
      <c r="F585" t="str">
        <f t="shared" si="21"/>
        <v>MiscellaneousChannelsMetricMC310x60</v>
      </c>
      <c r="G585" s="27">
        <v>38.200000000000003</v>
      </c>
      <c r="H585" s="27">
        <v>1.05</v>
      </c>
      <c r="I585" s="27">
        <v>3.18</v>
      </c>
      <c r="J585" t="s">
        <v>129</v>
      </c>
      <c r="K585">
        <v>1</v>
      </c>
      <c r="L585">
        <f t="shared" si="19"/>
        <v>0.96926400000000013</v>
      </c>
      <c r="N585" s="8"/>
    </row>
    <row r="586" spans="2:14" x14ac:dyDescent="0.25">
      <c r="B586" t="s">
        <v>70</v>
      </c>
      <c r="C586" t="s">
        <v>76</v>
      </c>
      <c r="D586" t="s">
        <v>1188</v>
      </c>
      <c r="E586" t="s">
        <v>3398</v>
      </c>
      <c r="F586" t="str">
        <f t="shared" si="21"/>
        <v>MiscellaneousChannelsMetricMC310x52</v>
      </c>
      <c r="G586" s="27">
        <v>37.700000000000003</v>
      </c>
      <c r="H586" s="27">
        <v>0.92800000000000005</v>
      </c>
      <c r="I586" s="27">
        <v>3.14</v>
      </c>
      <c r="J586" t="s">
        <v>129</v>
      </c>
      <c r="K586">
        <v>1</v>
      </c>
      <c r="L586">
        <f t="shared" si="19"/>
        <v>0.95707200000000003</v>
      </c>
      <c r="N586" s="8"/>
    </row>
    <row r="587" spans="2:14" x14ac:dyDescent="0.25">
      <c r="B587" t="s">
        <v>70</v>
      </c>
      <c r="C587" t="s">
        <v>76</v>
      </c>
      <c r="D587" t="s">
        <v>1189</v>
      </c>
      <c r="E587" t="s">
        <v>3399</v>
      </c>
      <c r="F587" t="str">
        <f t="shared" si="21"/>
        <v>MiscellaneousChannelsMetricMC310x46</v>
      </c>
      <c r="G587" s="27">
        <v>37.4</v>
      </c>
      <c r="H587" s="27">
        <v>0.82899999999999996</v>
      </c>
      <c r="I587" s="27">
        <v>3.12</v>
      </c>
      <c r="J587" t="s">
        <v>129</v>
      </c>
      <c r="K587">
        <v>1</v>
      </c>
      <c r="L587">
        <f t="shared" si="19"/>
        <v>0.95097600000000004</v>
      </c>
      <c r="N587" s="8"/>
    </row>
    <row r="588" spans="2:14" x14ac:dyDescent="0.25">
      <c r="B588" t="s">
        <v>70</v>
      </c>
      <c r="C588" t="s">
        <v>76</v>
      </c>
      <c r="D588" t="s">
        <v>1190</v>
      </c>
      <c r="E588" t="s">
        <v>3400</v>
      </c>
      <c r="F588" t="str">
        <f t="shared" si="21"/>
        <v>MiscellaneousChannelsMetricMC310x16</v>
      </c>
      <c r="G588" s="27">
        <v>29.3</v>
      </c>
      <c r="H588" s="27">
        <v>0.36199999999999999</v>
      </c>
      <c r="I588" s="27">
        <v>2.44</v>
      </c>
      <c r="J588" t="s">
        <v>129</v>
      </c>
      <c r="K588">
        <v>1</v>
      </c>
      <c r="L588">
        <f t="shared" si="19"/>
        <v>0.74371200000000004</v>
      </c>
      <c r="N588" s="8"/>
    </row>
    <row r="589" spans="2:14" x14ac:dyDescent="0.25">
      <c r="B589" t="s">
        <v>70</v>
      </c>
      <c r="C589" t="s">
        <v>76</v>
      </c>
      <c r="D589" t="s">
        <v>1192</v>
      </c>
      <c r="E589" t="s">
        <v>3401</v>
      </c>
      <c r="F589" t="str">
        <f t="shared" si="21"/>
        <v>MiscellaneousChannelsMetricMC250x61</v>
      </c>
      <c r="G589" s="27">
        <v>35.700000000000003</v>
      </c>
      <c r="H589" s="27">
        <v>1.1499999999999999</v>
      </c>
      <c r="I589" s="27">
        <v>2.98</v>
      </c>
      <c r="J589" t="s">
        <v>129</v>
      </c>
      <c r="K589">
        <v>1</v>
      </c>
      <c r="L589">
        <f t="shared" si="19"/>
        <v>0.908304</v>
      </c>
      <c r="N589" s="8"/>
    </row>
    <row r="590" spans="2:14" x14ac:dyDescent="0.25">
      <c r="B590" t="s">
        <v>70</v>
      </c>
      <c r="C590" t="s">
        <v>76</v>
      </c>
      <c r="D590" t="s">
        <v>1194</v>
      </c>
      <c r="E590" t="s">
        <v>3402</v>
      </c>
      <c r="F590" t="str">
        <f t="shared" si="21"/>
        <v>MiscellaneousChannelsMetricMC250x50</v>
      </c>
      <c r="G590" s="27">
        <v>34.9</v>
      </c>
      <c r="H590" s="27">
        <v>0.96299999999999997</v>
      </c>
      <c r="I590" s="27">
        <v>2.91</v>
      </c>
      <c r="J590" t="s">
        <v>129</v>
      </c>
      <c r="K590">
        <v>1</v>
      </c>
      <c r="L590">
        <f t="shared" si="19"/>
        <v>0.88696800000000009</v>
      </c>
      <c r="N590" s="8"/>
    </row>
    <row r="591" spans="2:14" x14ac:dyDescent="0.25">
      <c r="B591" t="s">
        <v>70</v>
      </c>
      <c r="C591" t="s">
        <v>76</v>
      </c>
      <c r="D591" t="s">
        <v>1196</v>
      </c>
      <c r="E591" t="s">
        <v>3403</v>
      </c>
      <c r="F591" t="str">
        <f t="shared" si="21"/>
        <v>MiscellaneousChannelsMetricMC250x42</v>
      </c>
      <c r="G591" s="27">
        <v>34.299999999999997</v>
      </c>
      <c r="H591" s="27">
        <v>0.83099999999999996</v>
      </c>
      <c r="I591" s="27">
        <v>2.86</v>
      </c>
      <c r="J591" t="s">
        <v>129</v>
      </c>
      <c r="K591">
        <v>1</v>
      </c>
      <c r="L591">
        <f t="shared" si="19"/>
        <v>0.87172800000000006</v>
      </c>
      <c r="N591" s="8"/>
    </row>
    <row r="592" spans="2:14" x14ac:dyDescent="0.25">
      <c r="B592" t="s">
        <v>70</v>
      </c>
      <c r="C592" t="s">
        <v>76</v>
      </c>
      <c r="D592" t="s">
        <v>1198</v>
      </c>
      <c r="E592" t="s">
        <v>3404</v>
      </c>
      <c r="F592" t="str">
        <f t="shared" si="21"/>
        <v>MiscellaneousChannelsMetricMC250x37</v>
      </c>
      <c r="G592" s="27">
        <v>32.299999999999997</v>
      </c>
      <c r="H592" s="27">
        <v>0.77400000000000002</v>
      </c>
      <c r="I592" s="27">
        <v>2.69</v>
      </c>
      <c r="J592" t="s">
        <v>129</v>
      </c>
      <c r="K592">
        <v>1</v>
      </c>
      <c r="L592">
        <f t="shared" si="19"/>
        <v>0.81991199999999997</v>
      </c>
      <c r="N592" s="8"/>
    </row>
    <row r="593" spans="2:14" x14ac:dyDescent="0.25">
      <c r="B593" t="s">
        <v>70</v>
      </c>
      <c r="C593" t="s">
        <v>76</v>
      </c>
      <c r="D593" t="s">
        <v>1200</v>
      </c>
      <c r="E593" t="s">
        <v>3405</v>
      </c>
      <c r="F593" t="str">
        <f t="shared" si="21"/>
        <v>MiscellaneousChannelsMetricMC250x33</v>
      </c>
      <c r="G593" s="27">
        <v>32</v>
      </c>
      <c r="H593" s="27">
        <v>0.68799999999999994</v>
      </c>
      <c r="I593" s="27">
        <v>2.67</v>
      </c>
      <c r="J593" t="s">
        <v>129</v>
      </c>
      <c r="K593">
        <v>1</v>
      </c>
      <c r="L593">
        <f t="shared" si="19"/>
        <v>0.81381599999999998</v>
      </c>
      <c r="N593" s="8"/>
    </row>
    <row r="594" spans="2:14" x14ac:dyDescent="0.25">
      <c r="B594" t="s">
        <v>70</v>
      </c>
      <c r="C594" t="s">
        <v>76</v>
      </c>
      <c r="D594" t="s">
        <v>1201</v>
      </c>
      <c r="E594" t="s">
        <v>3406</v>
      </c>
      <c r="F594" t="str">
        <f t="shared" si="21"/>
        <v>MiscellaneousChannelsMetricMC250x12</v>
      </c>
      <c r="G594" s="27">
        <v>25.3</v>
      </c>
      <c r="H594" s="27">
        <v>0.33200000000000002</v>
      </c>
      <c r="I594" s="27">
        <v>2.11</v>
      </c>
      <c r="J594" t="s">
        <v>129</v>
      </c>
      <c r="K594">
        <v>1</v>
      </c>
      <c r="L594">
        <f t="shared" si="19"/>
        <v>0.64312800000000003</v>
      </c>
      <c r="N594" s="8"/>
    </row>
    <row r="595" spans="2:14" x14ac:dyDescent="0.25">
      <c r="B595" t="s">
        <v>70</v>
      </c>
      <c r="C595" t="s">
        <v>76</v>
      </c>
      <c r="D595" t="s">
        <v>1203</v>
      </c>
      <c r="E595" t="s">
        <v>3407</v>
      </c>
      <c r="F595" t="str">
        <f t="shared" si="21"/>
        <v>MiscellaneousChannelsMetricMC230x38</v>
      </c>
      <c r="G595" s="27">
        <v>30.7</v>
      </c>
      <c r="H595" s="27">
        <v>0.82699999999999996</v>
      </c>
      <c r="I595" s="27">
        <v>2.56</v>
      </c>
      <c r="J595" t="s">
        <v>129</v>
      </c>
      <c r="K595">
        <v>1</v>
      </c>
      <c r="L595">
        <f t="shared" ref="L595:L658" si="22">0.3048*I595</f>
        <v>0.78028800000000009</v>
      </c>
      <c r="N595" s="8"/>
    </row>
    <row r="596" spans="2:14" x14ac:dyDescent="0.25">
      <c r="B596" t="s">
        <v>70</v>
      </c>
      <c r="C596" t="s">
        <v>76</v>
      </c>
      <c r="D596" t="s">
        <v>1205</v>
      </c>
      <c r="E596" t="s">
        <v>3408</v>
      </c>
      <c r="F596" t="str">
        <f t="shared" si="21"/>
        <v>MiscellaneousChannelsMetricMC230x36</v>
      </c>
      <c r="G596" s="27">
        <v>30.5</v>
      </c>
      <c r="H596" s="27">
        <v>0.78400000000000003</v>
      </c>
      <c r="I596" s="27">
        <v>2.54</v>
      </c>
      <c r="J596" t="s">
        <v>129</v>
      </c>
      <c r="K596">
        <v>1</v>
      </c>
      <c r="L596">
        <f t="shared" si="22"/>
        <v>0.7741920000000001</v>
      </c>
      <c r="N596" s="8"/>
    </row>
    <row r="597" spans="2:14" x14ac:dyDescent="0.25">
      <c r="B597" t="s">
        <v>70</v>
      </c>
      <c r="C597" t="s">
        <v>76</v>
      </c>
      <c r="D597" t="s">
        <v>1207</v>
      </c>
      <c r="E597" t="s">
        <v>3409</v>
      </c>
      <c r="F597" t="str">
        <f t="shared" si="21"/>
        <v>MiscellaneousChannelsMetricMC200x34</v>
      </c>
      <c r="G597" s="27">
        <v>28.7</v>
      </c>
      <c r="H597" s="27">
        <v>0.79400000000000004</v>
      </c>
      <c r="I597" s="27">
        <v>2.39</v>
      </c>
      <c r="J597" t="s">
        <v>129</v>
      </c>
      <c r="K597">
        <v>1</v>
      </c>
      <c r="L597">
        <f t="shared" si="22"/>
        <v>0.72847200000000012</v>
      </c>
      <c r="N597" s="8"/>
    </row>
    <row r="598" spans="2:14" x14ac:dyDescent="0.25">
      <c r="B598" t="s">
        <v>70</v>
      </c>
      <c r="C598" t="s">
        <v>76</v>
      </c>
      <c r="D598" t="s">
        <v>1209</v>
      </c>
      <c r="E598" t="s">
        <v>3410</v>
      </c>
      <c r="F598" t="str">
        <f t="shared" si="21"/>
        <v>MiscellaneousChannelsMetricMC200x32</v>
      </c>
      <c r="G598" s="27">
        <v>28.5</v>
      </c>
      <c r="H598" s="27">
        <v>0.751</v>
      </c>
      <c r="I598" s="27">
        <v>2.38</v>
      </c>
      <c r="J598" t="s">
        <v>129</v>
      </c>
      <c r="K598">
        <v>1</v>
      </c>
      <c r="L598">
        <f t="shared" si="22"/>
        <v>0.72542399999999996</v>
      </c>
      <c r="N598" s="8"/>
    </row>
    <row r="599" spans="2:14" x14ac:dyDescent="0.25">
      <c r="B599" t="s">
        <v>70</v>
      </c>
      <c r="C599" t="s">
        <v>76</v>
      </c>
      <c r="D599" t="s">
        <v>1211</v>
      </c>
      <c r="E599" t="s">
        <v>3411</v>
      </c>
      <c r="F599" t="str">
        <f t="shared" si="21"/>
        <v>MiscellaneousChannelsMetricMC200x30</v>
      </c>
      <c r="G599" s="27">
        <v>27</v>
      </c>
      <c r="H599" s="27">
        <v>0.74099999999999999</v>
      </c>
      <c r="I599" s="27">
        <v>2.25</v>
      </c>
      <c r="J599" t="s">
        <v>129</v>
      </c>
      <c r="K599">
        <v>1</v>
      </c>
      <c r="L599">
        <f t="shared" si="22"/>
        <v>0.68580000000000008</v>
      </c>
      <c r="N599" s="8"/>
    </row>
    <row r="600" spans="2:14" x14ac:dyDescent="0.25">
      <c r="B600" t="s">
        <v>70</v>
      </c>
      <c r="C600" t="s">
        <v>76</v>
      </c>
      <c r="D600" t="s">
        <v>1213</v>
      </c>
      <c r="E600" t="s">
        <v>3412</v>
      </c>
      <c r="F600" t="str">
        <f t="shared" si="21"/>
        <v>MiscellaneousChannelsMetricMC200x28</v>
      </c>
      <c r="G600" s="27">
        <v>26.8</v>
      </c>
      <c r="H600" s="27">
        <v>0.69799999999999995</v>
      </c>
      <c r="I600" s="27">
        <v>2.23</v>
      </c>
      <c r="J600" t="s">
        <v>129</v>
      </c>
      <c r="K600">
        <v>1</v>
      </c>
      <c r="L600">
        <f t="shared" si="22"/>
        <v>0.67970399999999997</v>
      </c>
      <c r="N600" s="8"/>
    </row>
    <row r="601" spans="2:14" x14ac:dyDescent="0.25">
      <c r="B601" t="s">
        <v>70</v>
      </c>
      <c r="C601" t="s">
        <v>76</v>
      </c>
      <c r="D601" t="s">
        <v>1215</v>
      </c>
      <c r="E601" t="s">
        <v>3413</v>
      </c>
      <c r="F601" t="str">
        <f t="shared" si="21"/>
        <v>MiscellaneousChannelsMetricMC200x13</v>
      </c>
      <c r="G601" s="27">
        <v>22.7</v>
      </c>
      <c r="H601" s="27">
        <v>0.374</v>
      </c>
      <c r="I601" s="27">
        <v>1.89</v>
      </c>
      <c r="J601" t="s">
        <v>129</v>
      </c>
      <c r="K601">
        <v>1</v>
      </c>
      <c r="L601">
        <f t="shared" si="22"/>
        <v>0.57607200000000003</v>
      </c>
      <c r="N601" s="8"/>
    </row>
    <row r="602" spans="2:14" x14ac:dyDescent="0.25">
      <c r="B602" t="s">
        <v>70</v>
      </c>
      <c r="C602" t="s">
        <v>76</v>
      </c>
      <c r="D602" t="s">
        <v>1217</v>
      </c>
      <c r="E602" t="s">
        <v>3414</v>
      </c>
      <c r="F602" t="str">
        <f t="shared" si="21"/>
        <v>MiscellaneousChannelsMetricMC180x34</v>
      </c>
      <c r="G602" s="27">
        <v>27.1</v>
      </c>
      <c r="H602" s="27">
        <v>0.83799999999999997</v>
      </c>
      <c r="I602" s="27">
        <v>2.2599999999999998</v>
      </c>
      <c r="J602" t="s">
        <v>129</v>
      </c>
      <c r="K602">
        <v>1</v>
      </c>
      <c r="L602">
        <f t="shared" si="22"/>
        <v>0.68884800000000002</v>
      </c>
      <c r="N602" s="8"/>
    </row>
    <row r="603" spans="2:14" x14ac:dyDescent="0.25">
      <c r="B603" t="s">
        <v>70</v>
      </c>
      <c r="C603" t="s">
        <v>76</v>
      </c>
      <c r="D603" t="s">
        <v>1219</v>
      </c>
      <c r="E603" t="s">
        <v>3415</v>
      </c>
      <c r="F603" t="str">
        <f t="shared" si="21"/>
        <v>MiscellaneousChannelsMetricMC180x28</v>
      </c>
      <c r="G603" s="27">
        <v>26.5</v>
      </c>
      <c r="H603" s="27">
        <v>0.72099999999999997</v>
      </c>
      <c r="I603" s="27">
        <v>2.21</v>
      </c>
      <c r="J603" t="s">
        <v>129</v>
      </c>
      <c r="K603">
        <v>1</v>
      </c>
      <c r="L603">
        <f t="shared" si="22"/>
        <v>0.67360799999999998</v>
      </c>
      <c r="N603" s="8"/>
    </row>
    <row r="604" spans="2:14" x14ac:dyDescent="0.25">
      <c r="B604" t="s">
        <v>70</v>
      </c>
      <c r="C604" t="s">
        <v>76</v>
      </c>
      <c r="D604" t="s">
        <v>1221</v>
      </c>
      <c r="E604" t="s">
        <v>3416</v>
      </c>
      <c r="F604" t="str">
        <f t="shared" si="21"/>
        <v>MiscellaneousChannelsMetricMC150x27</v>
      </c>
      <c r="G604" s="27">
        <v>24.7</v>
      </c>
      <c r="H604" s="27">
        <v>0.72899999999999998</v>
      </c>
      <c r="I604" s="27">
        <v>2.06</v>
      </c>
      <c r="J604" t="s">
        <v>129</v>
      </c>
      <c r="K604">
        <v>1</v>
      </c>
      <c r="L604">
        <f t="shared" si="22"/>
        <v>0.627888</v>
      </c>
      <c r="N604" s="8"/>
    </row>
    <row r="605" spans="2:14" x14ac:dyDescent="0.25">
      <c r="B605" t="s">
        <v>70</v>
      </c>
      <c r="C605" t="s">
        <v>76</v>
      </c>
      <c r="D605" t="s">
        <v>1223</v>
      </c>
      <c r="E605" t="s">
        <v>3417</v>
      </c>
      <c r="F605" t="str">
        <f t="shared" si="21"/>
        <v>MiscellaneousChannelsMetricMC150x23</v>
      </c>
      <c r="G605" s="27">
        <v>24.8</v>
      </c>
      <c r="H605" s="27">
        <v>0.61699999999999999</v>
      </c>
      <c r="I605" s="27">
        <v>2.0699999999999998</v>
      </c>
      <c r="J605" t="s">
        <v>129</v>
      </c>
      <c r="K605">
        <v>1</v>
      </c>
      <c r="L605">
        <f t="shared" si="22"/>
        <v>0.63093599999999994</v>
      </c>
      <c r="N605" s="8"/>
    </row>
    <row r="606" spans="2:14" x14ac:dyDescent="0.25">
      <c r="B606" t="s">
        <v>70</v>
      </c>
      <c r="C606" t="s">
        <v>76</v>
      </c>
      <c r="D606" t="s">
        <v>1224</v>
      </c>
      <c r="E606" t="s">
        <v>3418</v>
      </c>
      <c r="F606" t="str">
        <f t="shared" si="21"/>
        <v>MiscellaneousChannelsMetricMC150x24</v>
      </c>
      <c r="G606" s="27">
        <v>22.9</v>
      </c>
      <c r="H606" s="27">
        <v>0.71199999999999997</v>
      </c>
      <c r="I606" s="27">
        <v>1.91</v>
      </c>
      <c r="J606" t="s">
        <v>129</v>
      </c>
      <c r="K606">
        <v>1</v>
      </c>
      <c r="L606">
        <f t="shared" si="22"/>
        <v>0.58216800000000002</v>
      </c>
      <c r="N606" s="8"/>
    </row>
    <row r="607" spans="2:14" x14ac:dyDescent="0.25">
      <c r="B607" t="s">
        <v>70</v>
      </c>
      <c r="C607" t="s">
        <v>76</v>
      </c>
      <c r="D607" t="s">
        <v>1226</v>
      </c>
      <c r="E607" t="s">
        <v>3419</v>
      </c>
      <c r="F607" t="str">
        <f t="shared" si="21"/>
        <v>MiscellaneousChannelsMetricMC150x22</v>
      </c>
      <c r="G607" s="27">
        <v>22.6</v>
      </c>
      <c r="H607" s="27">
        <v>0.66800000000000004</v>
      </c>
      <c r="I607" s="27">
        <v>1.88</v>
      </c>
      <c r="J607" t="s">
        <v>129</v>
      </c>
      <c r="K607">
        <v>1</v>
      </c>
      <c r="L607">
        <f t="shared" si="22"/>
        <v>0.57302399999999998</v>
      </c>
      <c r="N607" s="8"/>
    </row>
    <row r="608" spans="2:14" x14ac:dyDescent="0.25">
      <c r="B608" t="s">
        <v>70</v>
      </c>
      <c r="C608" t="s">
        <v>76</v>
      </c>
      <c r="D608" t="s">
        <v>1228</v>
      </c>
      <c r="E608" t="s">
        <v>3420</v>
      </c>
      <c r="F608" t="str">
        <f t="shared" si="21"/>
        <v>MiscellaneousChannelsMetricMC150x18</v>
      </c>
      <c r="G608" s="27">
        <v>21.1</v>
      </c>
      <c r="H608" s="27">
        <v>0.56899999999999995</v>
      </c>
      <c r="I608" s="27">
        <v>1.76</v>
      </c>
      <c r="J608" t="s">
        <v>129</v>
      </c>
      <c r="K608">
        <v>1</v>
      </c>
      <c r="L608">
        <f t="shared" si="22"/>
        <v>0.53644800000000004</v>
      </c>
      <c r="N608" s="8"/>
    </row>
    <row r="609" spans="2:14" x14ac:dyDescent="0.25">
      <c r="N609" s="8"/>
    </row>
    <row r="610" spans="2:14" x14ac:dyDescent="0.25">
      <c r="B610" t="s">
        <v>132</v>
      </c>
      <c r="C610" t="s">
        <v>76</v>
      </c>
      <c r="D610" t="s">
        <v>186</v>
      </c>
      <c r="E610" t="s">
        <v>2823</v>
      </c>
      <c r="F610" t="str">
        <f t="shared" ref="F610:F673" si="23">SUBSTITUTE(B610&amp;C610&amp;E610," ","")</f>
        <v>UnrestrainedBeamMetricW1120x498</v>
      </c>
      <c r="G610">
        <v>133</v>
      </c>
      <c r="H610">
        <v>2.52</v>
      </c>
      <c r="I610">
        <v>11.1</v>
      </c>
      <c r="J610" t="s">
        <v>132</v>
      </c>
      <c r="K610">
        <v>3</v>
      </c>
      <c r="L610">
        <f t="shared" si="22"/>
        <v>3.3832800000000001</v>
      </c>
      <c r="N610" s="9"/>
    </row>
    <row r="611" spans="2:14" x14ac:dyDescent="0.25">
      <c r="B611" t="s">
        <v>132</v>
      </c>
      <c r="C611" t="s">
        <v>76</v>
      </c>
      <c r="D611" t="s">
        <v>188</v>
      </c>
      <c r="E611" t="s">
        <v>2824</v>
      </c>
      <c r="F611" t="str">
        <f t="shared" si="23"/>
        <v>UnrestrainedBeamMetricW1120x432</v>
      </c>
      <c r="G611">
        <v>132</v>
      </c>
      <c r="H611">
        <v>2.2000000000000002</v>
      </c>
      <c r="I611">
        <v>11</v>
      </c>
      <c r="J611" t="s">
        <v>132</v>
      </c>
      <c r="K611">
        <v>3</v>
      </c>
      <c r="L611">
        <f t="shared" si="22"/>
        <v>3.3528000000000002</v>
      </c>
    </row>
    <row r="612" spans="2:14" x14ac:dyDescent="0.25">
      <c r="B612" t="s">
        <v>132</v>
      </c>
      <c r="C612" t="s">
        <v>76</v>
      </c>
      <c r="D612" t="s">
        <v>190</v>
      </c>
      <c r="E612" t="s">
        <v>2825</v>
      </c>
      <c r="F612" t="str">
        <f t="shared" si="23"/>
        <v>UnrestrainedBeamMetricW1120x390</v>
      </c>
      <c r="G612">
        <v>131</v>
      </c>
      <c r="H612">
        <v>2</v>
      </c>
      <c r="I612">
        <v>10.9</v>
      </c>
      <c r="J612" t="s">
        <v>132</v>
      </c>
      <c r="K612">
        <v>3</v>
      </c>
      <c r="L612">
        <f t="shared" si="22"/>
        <v>3.3223200000000004</v>
      </c>
    </row>
    <row r="613" spans="2:14" x14ac:dyDescent="0.25">
      <c r="B613" t="s">
        <v>132</v>
      </c>
      <c r="C613" t="s">
        <v>76</v>
      </c>
      <c r="D613" t="s">
        <v>192</v>
      </c>
      <c r="E613" t="s">
        <v>2826</v>
      </c>
      <c r="F613" t="str">
        <f t="shared" si="23"/>
        <v>UnrestrainedBeamMetricW1120x342</v>
      </c>
      <c r="G613">
        <v>130</v>
      </c>
      <c r="H613">
        <v>1.77</v>
      </c>
      <c r="I613">
        <v>10.8</v>
      </c>
      <c r="J613" t="s">
        <v>132</v>
      </c>
      <c r="K613">
        <v>3</v>
      </c>
      <c r="L613">
        <f t="shared" si="22"/>
        <v>3.2918400000000005</v>
      </c>
    </row>
    <row r="614" spans="2:14" x14ac:dyDescent="0.25">
      <c r="B614" t="s">
        <v>132</v>
      </c>
      <c r="C614" t="s">
        <v>76</v>
      </c>
      <c r="D614" t="s">
        <v>194</v>
      </c>
      <c r="E614" t="s">
        <v>2827</v>
      </c>
      <c r="F614" t="str">
        <f t="shared" si="23"/>
        <v>UnrestrainedBeamMetricW1000x883</v>
      </c>
      <c r="G614">
        <v>130</v>
      </c>
      <c r="H614">
        <v>4.5599999999999996</v>
      </c>
      <c r="I614">
        <v>10.8</v>
      </c>
      <c r="J614" t="s">
        <v>132</v>
      </c>
      <c r="K614">
        <v>3</v>
      </c>
      <c r="L614">
        <f t="shared" si="22"/>
        <v>3.2918400000000005</v>
      </c>
    </row>
    <row r="615" spans="2:14" x14ac:dyDescent="0.25">
      <c r="B615" t="s">
        <v>132</v>
      </c>
      <c r="C615" t="s">
        <v>76</v>
      </c>
      <c r="D615" t="s">
        <v>196</v>
      </c>
      <c r="E615" t="s">
        <v>2828</v>
      </c>
      <c r="F615" t="str">
        <f t="shared" si="23"/>
        <v>UnrestrainedBeamMetricW1000x748</v>
      </c>
      <c r="G615">
        <v>128</v>
      </c>
      <c r="H615">
        <v>3.93</v>
      </c>
      <c r="I615">
        <v>10.7</v>
      </c>
      <c r="J615" t="s">
        <v>132</v>
      </c>
      <c r="K615">
        <v>3</v>
      </c>
      <c r="L615">
        <f t="shared" si="22"/>
        <v>3.2613599999999998</v>
      </c>
    </row>
    <row r="616" spans="2:14" x14ac:dyDescent="0.25">
      <c r="B616" t="s">
        <v>132</v>
      </c>
      <c r="C616" t="s">
        <v>76</v>
      </c>
      <c r="D616" t="s">
        <v>198</v>
      </c>
      <c r="E616" t="s">
        <v>2829</v>
      </c>
      <c r="F616" t="str">
        <f t="shared" si="23"/>
        <v>UnrestrainedBeamMetricW1000x641</v>
      </c>
      <c r="G616">
        <v>126</v>
      </c>
      <c r="H616">
        <v>3.42</v>
      </c>
      <c r="I616">
        <v>10.5</v>
      </c>
      <c r="J616" t="s">
        <v>132</v>
      </c>
      <c r="K616">
        <v>3</v>
      </c>
      <c r="L616">
        <f t="shared" si="22"/>
        <v>3.2004000000000001</v>
      </c>
    </row>
    <row r="617" spans="2:14" x14ac:dyDescent="0.25">
      <c r="B617" t="s">
        <v>132</v>
      </c>
      <c r="C617" t="s">
        <v>76</v>
      </c>
      <c r="D617" t="s">
        <v>200</v>
      </c>
      <c r="E617" t="s">
        <v>2830</v>
      </c>
      <c r="F617" t="str">
        <f t="shared" si="23"/>
        <v>UnrestrainedBeamMetricW1000x591</v>
      </c>
      <c r="G617">
        <v>126</v>
      </c>
      <c r="H617">
        <v>3.15</v>
      </c>
      <c r="I617">
        <v>10.5</v>
      </c>
      <c r="J617" t="s">
        <v>132</v>
      </c>
      <c r="K617">
        <v>3</v>
      </c>
      <c r="L617">
        <f t="shared" si="22"/>
        <v>3.2004000000000001</v>
      </c>
    </row>
    <row r="618" spans="2:14" x14ac:dyDescent="0.25">
      <c r="B618" t="s">
        <v>132</v>
      </c>
      <c r="C618" t="s">
        <v>76</v>
      </c>
      <c r="D618" t="s">
        <v>202</v>
      </c>
      <c r="E618" t="s">
        <v>2831</v>
      </c>
      <c r="F618" t="str">
        <f t="shared" si="23"/>
        <v>UnrestrainedBeamMetricW1000x554</v>
      </c>
      <c r="G618">
        <v>125</v>
      </c>
      <c r="H618">
        <v>2.98</v>
      </c>
      <c r="I618">
        <v>10.4</v>
      </c>
      <c r="J618" t="s">
        <v>132</v>
      </c>
      <c r="K618">
        <v>3</v>
      </c>
      <c r="L618">
        <f t="shared" si="22"/>
        <v>3.1699200000000003</v>
      </c>
    </row>
    <row r="619" spans="2:14" x14ac:dyDescent="0.25">
      <c r="B619" t="s">
        <v>132</v>
      </c>
      <c r="C619" t="s">
        <v>76</v>
      </c>
      <c r="D619" t="s">
        <v>204</v>
      </c>
      <c r="E619" t="s">
        <v>2832</v>
      </c>
      <c r="F619" t="str">
        <f t="shared" si="23"/>
        <v>UnrestrainedBeamMetricW1000x539</v>
      </c>
      <c r="G619">
        <v>125</v>
      </c>
      <c r="H619">
        <v>2.9</v>
      </c>
      <c r="I619">
        <v>10.4</v>
      </c>
      <c r="J619" t="s">
        <v>132</v>
      </c>
      <c r="K619">
        <v>3</v>
      </c>
      <c r="L619">
        <f t="shared" si="22"/>
        <v>3.1699200000000003</v>
      </c>
    </row>
    <row r="620" spans="2:14" x14ac:dyDescent="0.25">
      <c r="B620" t="s">
        <v>132</v>
      </c>
      <c r="C620" t="s">
        <v>76</v>
      </c>
      <c r="D620" t="s">
        <v>206</v>
      </c>
      <c r="E620" t="s">
        <v>2833</v>
      </c>
      <c r="F620" t="str">
        <f t="shared" si="23"/>
        <v>UnrestrainedBeamMetricW1000x482</v>
      </c>
      <c r="G620">
        <v>124</v>
      </c>
      <c r="H620">
        <v>2.61</v>
      </c>
      <c r="I620">
        <v>10.3</v>
      </c>
      <c r="J620" t="s">
        <v>132</v>
      </c>
      <c r="K620">
        <v>3</v>
      </c>
      <c r="L620">
        <f t="shared" si="22"/>
        <v>3.1394400000000005</v>
      </c>
    </row>
    <row r="621" spans="2:14" x14ac:dyDescent="0.25">
      <c r="B621" t="s">
        <v>132</v>
      </c>
      <c r="C621" t="s">
        <v>76</v>
      </c>
      <c r="D621" t="s">
        <v>208</v>
      </c>
      <c r="E621" t="s">
        <v>2834</v>
      </c>
      <c r="F621" t="str">
        <f t="shared" si="23"/>
        <v>UnrestrainedBeamMetricW1000x442</v>
      </c>
      <c r="G621">
        <v>123</v>
      </c>
      <c r="H621">
        <v>2.41</v>
      </c>
      <c r="I621">
        <v>10.3</v>
      </c>
      <c r="J621" t="s">
        <v>132</v>
      </c>
      <c r="K621">
        <v>3</v>
      </c>
      <c r="L621">
        <f t="shared" si="22"/>
        <v>3.1394400000000005</v>
      </c>
    </row>
    <row r="622" spans="2:14" x14ac:dyDescent="0.25">
      <c r="B622" t="s">
        <v>132</v>
      </c>
      <c r="C622" t="s">
        <v>76</v>
      </c>
      <c r="D622" t="s">
        <v>210</v>
      </c>
      <c r="E622" t="s">
        <v>2835</v>
      </c>
      <c r="F622" t="str">
        <f t="shared" si="23"/>
        <v>UnrestrainedBeamMetricW1000x412</v>
      </c>
      <c r="G622">
        <v>123</v>
      </c>
      <c r="H622">
        <v>2.25</v>
      </c>
      <c r="I622">
        <v>10.3</v>
      </c>
      <c r="J622" t="s">
        <v>132</v>
      </c>
      <c r="K622">
        <v>3</v>
      </c>
      <c r="L622">
        <f t="shared" si="22"/>
        <v>3.1394400000000005</v>
      </c>
    </row>
    <row r="623" spans="2:14" x14ac:dyDescent="0.25">
      <c r="B623" t="s">
        <v>132</v>
      </c>
      <c r="C623" t="s">
        <v>76</v>
      </c>
      <c r="D623" t="s">
        <v>212</v>
      </c>
      <c r="E623" t="s">
        <v>2836</v>
      </c>
      <c r="F623" t="str">
        <f t="shared" si="23"/>
        <v>UnrestrainedBeamMetricW1000x371</v>
      </c>
      <c r="G623">
        <v>123</v>
      </c>
      <c r="H623">
        <v>2.02</v>
      </c>
      <c r="I623">
        <v>10.3</v>
      </c>
      <c r="J623" t="s">
        <v>132</v>
      </c>
      <c r="K623">
        <v>3</v>
      </c>
      <c r="L623">
        <f t="shared" si="22"/>
        <v>3.1394400000000005</v>
      </c>
    </row>
    <row r="624" spans="2:14" x14ac:dyDescent="0.25">
      <c r="B624" t="s">
        <v>132</v>
      </c>
      <c r="C624" t="s">
        <v>76</v>
      </c>
      <c r="D624" t="s">
        <v>214</v>
      </c>
      <c r="E624" t="s">
        <v>2837</v>
      </c>
      <c r="F624" t="str">
        <f t="shared" si="23"/>
        <v>UnrestrainedBeamMetricW1000x320</v>
      </c>
      <c r="G624">
        <v>122</v>
      </c>
      <c r="H624">
        <v>1.76</v>
      </c>
      <c r="I624">
        <v>10.199999999999999</v>
      </c>
      <c r="J624" t="s">
        <v>132</v>
      </c>
      <c r="K624">
        <v>3</v>
      </c>
      <c r="L624">
        <f t="shared" si="22"/>
        <v>3.1089599999999997</v>
      </c>
    </row>
    <row r="625" spans="2:12" x14ac:dyDescent="0.25">
      <c r="B625" t="s">
        <v>132</v>
      </c>
      <c r="C625" t="s">
        <v>76</v>
      </c>
      <c r="D625" t="s">
        <v>216</v>
      </c>
      <c r="E625" t="s">
        <v>2838</v>
      </c>
      <c r="F625" t="str">
        <f t="shared" si="23"/>
        <v>UnrestrainedBeamMetricW1000x296</v>
      </c>
      <c r="G625">
        <v>121</v>
      </c>
      <c r="H625">
        <v>1.64</v>
      </c>
      <c r="I625">
        <v>10.1</v>
      </c>
      <c r="J625" t="s">
        <v>132</v>
      </c>
      <c r="K625">
        <v>3</v>
      </c>
      <c r="L625">
        <f t="shared" si="22"/>
        <v>3.0784799999999999</v>
      </c>
    </row>
    <row r="626" spans="2:12" x14ac:dyDescent="0.25">
      <c r="B626" t="s">
        <v>132</v>
      </c>
      <c r="C626" t="s">
        <v>76</v>
      </c>
      <c r="D626" t="s">
        <v>218</v>
      </c>
      <c r="E626" t="s">
        <v>2839</v>
      </c>
      <c r="F626" t="str">
        <f t="shared" si="23"/>
        <v>UnrestrainedBeamMetricW1000x583</v>
      </c>
      <c r="G626">
        <v>116</v>
      </c>
      <c r="H626">
        <v>3.38</v>
      </c>
      <c r="I626">
        <v>9.67</v>
      </c>
      <c r="J626" t="s">
        <v>132</v>
      </c>
      <c r="K626">
        <v>3</v>
      </c>
      <c r="L626">
        <f t="shared" si="22"/>
        <v>2.947416</v>
      </c>
    </row>
    <row r="627" spans="2:12" x14ac:dyDescent="0.25">
      <c r="B627" t="s">
        <v>132</v>
      </c>
      <c r="C627" t="s">
        <v>76</v>
      </c>
      <c r="D627" t="s">
        <v>220</v>
      </c>
      <c r="E627" t="s">
        <v>2840</v>
      </c>
      <c r="F627" t="str">
        <f t="shared" si="23"/>
        <v>UnrestrainedBeamMetricW1000x493</v>
      </c>
      <c r="G627">
        <v>114</v>
      </c>
      <c r="H627">
        <v>2.9</v>
      </c>
      <c r="I627">
        <v>9.5</v>
      </c>
      <c r="J627" t="s">
        <v>132</v>
      </c>
      <c r="K627">
        <v>3</v>
      </c>
      <c r="L627">
        <f t="shared" si="22"/>
        <v>2.8956</v>
      </c>
    </row>
    <row r="628" spans="2:12" x14ac:dyDescent="0.25">
      <c r="B628" t="s">
        <v>132</v>
      </c>
      <c r="C628" t="s">
        <v>76</v>
      </c>
      <c r="D628" t="s">
        <v>222</v>
      </c>
      <c r="E628" t="s">
        <v>2841</v>
      </c>
      <c r="F628" t="str">
        <f t="shared" si="23"/>
        <v>UnrestrainedBeamMetricW1000x487</v>
      </c>
      <c r="G628">
        <v>113</v>
      </c>
      <c r="H628">
        <v>2.89</v>
      </c>
      <c r="I628">
        <v>9.42</v>
      </c>
      <c r="J628" t="s">
        <v>132</v>
      </c>
      <c r="K628">
        <v>3</v>
      </c>
      <c r="L628">
        <f t="shared" si="22"/>
        <v>2.871216</v>
      </c>
    </row>
    <row r="629" spans="2:12" x14ac:dyDescent="0.25">
      <c r="B629" t="s">
        <v>132</v>
      </c>
      <c r="C629" t="s">
        <v>76</v>
      </c>
      <c r="D629" t="s">
        <v>224</v>
      </c>
      <c r="E629" t="s">
        <v>2842</v>
      </c>
      <c r="F629" t="str">
        <f t="shared" si="23"/>
        <v>UnrestrainedBeamMetricW1000x414</v>
      </c>
      <c r="G629">
        <v>112</v>
      </c>
      <c r="H629">
        <v>2.48</v>
      </c>
      <c r="I629">
        <v>9.33</v>
      </c>
      <c r="J629" t="s">
        <v>132</v>
      </c>
      <c r="K629">
        <v>3</v>
      </c>
      <c r="L629">
        <f t="shared" si="22"/>
        <v>2.8437840000000003</v>
      </c>
    </row>
    <row r="630" spans="2:12" x14ac:dyDescent="0.25">
      <c r="B630" t="s">
        <v>132</v>
      </c>
      <c r="C630" t="s">
        <v>76</v>
      </c>
      <c r="D630" t="s">
        <v>226</v>
      </c>
      <c r="E630" t="s">
        <v>2843</v>
      </c>
      <c r="F630" t="str">
        <f t="shared" si="23"/>
        <v>UnrestrainedBeamMetricW1000x393</v>
      </c>
      <c r="G630">
        <v>112</v>
      </c>
      <c r="H630">
        <v>2.36</v>
      </c>
      <c r="I630">
        <v>9.33</v>
      </c>
      <c r="J630" t="s">
        <v>132</v>
      </c>
      <c r="K630">
        <v>3</v>
      </c>
      <c r="L630">
        <f t="shared" si="22"/>
        <v>2.8437840000000003</v>
      </c>
    </row>
    <row r="631" spans="2:12" x14ac:dyDescent="0.25">
      <c r="B631" t="s">
        <v>132</v>
      </c>
      <c r="C631" t="s">
        <v>76</v>
      </c>
      <c r="D631" t="s">
        <v>228</v>
      </c>
      <c r="E631" t="s">
        <v>2844</v>
      </c>
      <c r="F631" t="str">
        <f t="shared" si="23"/>
        <v>UnrestrainedBeamMetricW1000x350</v>
      </c>
      <c r="G631">
        <v>112</v>
      </c>
      <c r="H631">
        <v>2.1</v>
      </c>
      <c r="I631">
        <v>9.33</v>
      </c>
      <c r="J631" t="s">
        <v>132</v>
      </c>
      <c r="K631">
        <v>3</v>
      </c>
      <c r="L631">
        <f t="shared" si="22"/>
        <v>2.8437840000000003</v>
      </c>
    </row>
    <row r="632" spans="2:12" x14ac:dyDescent="0.25">
      <c r="B632" t="s">
        <v>132</v>
      </c>
      <c r="C632" t="s">
        <v>76</v>
      </c>
      <c r="D632" t="s">
        <v>230</v>
      </c>
      <c r="E632" t="s">
        <v>2845</v>
      </c>
      <c r="F632" t="str">
        <f t="shared" si="23"/>
        <v>UnrestrainedBeamMetricW1000x314</v>
      </c>
      <c r="G632">
        <v>111</v>
      </c>
      <c r="H632">
        <v>1.9</v>
      </c>
      <c r="I632">
        <v>9.25</v>
      </c>
      <c r="J632" t="s">
        <v>132</v>
      </c>
      <c r="K632">
        <v>3</v>
      </c>
      <c r="L632">
        <f t="shared" si="22"/>
        <v>2.8194000000000004</v>
      </c>
    </row>
    <row r="633" spans="2:12" x14ac:dyDescent="0.25">
      <c r="B633" t="s">
        <v>132</v>
      </c>
      <c r="C633" t="s">
        <v>76</v>
      </c>
      <c r="D633" t="s">
        <v>232</v>
      </c>
      <c r="E633" t="s">
        <v>2846</v>
      </c>
      <c r="F633" t="str">
        <f t="shared" si="23"/>
        <v>UnrestrainedBeamMetricW1000x272</v>
      </c>
      <c r="G633">
        <v>110</v>
      </c>
      <c r="H633">
        <v>1.66</v>
      </c>
      <c r="I633">
        <v>9.17</v>
      </c>
      <c r="J633" t="s">
        <v>132</v>
      </c>
      <c r="K633">
        <v>3</v>
      </c>
      <c r="L633">
        <f t="shared" si="22"/>
        <v>2.7950159999999999</v>
      </c>
    </row>
    <row r="634" spans="2:12" x14ac:dyDescent="0.25">
      <c r="B634" t="s">
        <v>132</v>
      </c>
      <c r="C634" t="s">
        <v>76</v>
      </c>
      <c r="D634" t="s">
        <v>234</v>
      </c>
      <c r="E634" t="s">
        <v>2847</v>
      </c>
      <c r="F634" t="str">
        <f t="shared" si="23"/>
        <v>UnrestrainedBeamMetricW1000x249</v>
      </c>
      <c r="G634">
        <v>109</v>
      </c>
      <c r="H634">
        <v>1.53</v>
      </c>
      <c r="I634">
        <v>9.08</v>
      </c>
      <c r="J634" t="s">
        <v>132</v>
      </c>
      <c r="K634">
        <v>3</v>
      </c>
      <c r="L634">
        <f t="shared" si="22"/>
        <v>2.7675840000000003</v>
      </c>
    </row>
    <row r="635" spans="2:12" x14ac:dyDescent="0.25">
      <c r="B635" t="s">
        <v>132</v>
      </c>
      <c r="C635" t="s">
        <v>76</v>
      </c>
      <c r="D635" t="s">
        <v>236</v>
      </c>
      <c r="E635" t="s">
        <v>2848</v>
      </c>
      <c r="F635" t="str">
        <f t="shared" si="23"/>
        <v>UnrestrainedBeamMetricW1000x222</v>
      </c>
      <c r="G635">
        <v>109</v>
      </c>
      <c r="H635">
        <v>1.37</v>
      </c>
      <c r="I635">
        <v>9.08</v>
      </c>
      <c r="J635" t="s">
        <v>132</v>
      </c>
      <c r="K635">
        <v>3</v>
      </c>
      <c r="L635">
        <f t="shared" si="22"/>
        <v>2.7675840000000003</v>
      </c>
    </row>
    <row r="636" spans="2:12" x14ac:dyDescent="0.25">
      <c r="B636" t="s">
        <v>132</v>
      </c>
      <c r="C636" t="s">
        <v>76</v>
      </c>
      <c r="D636" t="s">
        <v>238</v>
      </c>
      <c r="E636" t="s">
        <v>2849</v>
      </c>
      <c r="F636" t="str">
        <f t="shared" si="23"/>
        <v>UnrestrainedBeamMetricW920x1188</v>
      </c>
      <c r="G636">
        <v>131</v>
      </c>
      <c r="H636">
        <v>6.09</v>
      </c>
      <c r="I636">
        <v>10.9</v>
      </c>
      <c r="J636" t="s">
        <v>132</v>
      </c>
      <c r="K636">
        <v>3</v>
      </c>
      <c r="L636">
        <f t="shared" si="22"/>
        <v>3.3223200000000004</v>
      </c>
    </row>
    <row r="637" spans="2:12" x14ac:dyDescent="0.25">
      <c r="B637" t="s">
        <v>132</v>
      </c>
      <c r="C637" t="s">
        <v>76</v>
      </c>
      <c r="D637" t="s">
        <v>240</v>
      </c>
      <c r="E637" t="s">
        <v>2850</v>
      </c>
      <c r="F637" t="str">
        <f t="shared" si="23"/>
        <v>UnrestrainedBeamMetricW920x967</v>
      </c>
      <c r="G637">
        <v>128</v>
      </c>
      <c r="H637">
        <v>5.08</v>
      </c>
      <c r="I637">
        <v>10.7</v>
      </c>
      <c r="J637" t="s">
        <v>132</v>
      </c>
      <c r="K637">
        <v>3</v>
      </c>
      <c r="L637">
        <f t="shared" si="22"/>
        <v>3.2613599999999998</v>
      </c>
    </row>
    <row r="638" spans="2:12" x14ac:dyDescent="0.25">
      <c r="B638" t="s">
        <v>132</v>
      </c>
      <c r="C638" t="s">
        <v>76</v>
      </c>
      <c r="D638" t="s">
        <v>242</v>
      </c>
      <c r="E638" t="s">
        <v>2851</v>
      </c>
      <c r="F638" t="str">
        <f t="shared" si="23"/>
        <v>UnrestrainedBeamMetricW920x784</v>
      </c>
      <c r="G638">
        <v>125</v>
      </c>
      <c r="H638">
        <v>4.22</v>
      </c>
      <c r="I638">
        <v>10.4</v>
      </c>
      <c r="J638" t="s">
        <v>132</v>
      </c>
      <c r="K638">
        <v>3</v>
      </c>
      <c r="L638">
        <f t="shared" si="22"/>
        <v>3.1699200000000003</v>
      </c>
    </row>
    <row r="639" spans="2:12" x14ac:dyDescent="0.25">
      <c r="B639" t="s">
        <v>132</v>
      </c>
      <c r="C639" t="s">
        <v>76</v>
      </c>
      <c r="D639" t="s">
        <v>244</v>
      </c>
      <c r="E639" t="s">
        <v>2852</v>
      </c>
      <c r="F639" t="str">
        <f t="shared" si="23"/>
        <v>UnrestrainedBeamMetricW920x653</v>
      </c>
      <c r="G639">
        <v>123</v>
      </c>
      <c r="H639">
        <v>3.57</v>
      </c>
      <c r="I639">
        <v>10.3</v>
      </c>
      <c r="J639" t="s">
        <v>132</v>
      </c>
      <c r="K639">
        <v>3</v>
      </c>
      <c r="L639">
        <f t="shared" si="22"/>
        <v>3.1394400000000005</v>
      </c>
    </row>
    <row r="640" spans="2:12" x14ac:dyDescent="0.25">
      <c r="B640" t="s">
        <v>132</v>
      </c>
      <c r="C640" t="s">
        <v>76</v>
      </c>
      <c r="D640" t="s">
        <v>246</v>
      </c>
      <c r="E640" t="s">
        <v>2853</v>
      </c>
      <c r="F640" t="str">
        <f t="shared" si="23"/>
        <v>UnrestrainedBeamMetricW920x585</v>
      </c>
      <c r="G640">
        <v>121</v>
      </c>
      <c r="H640">
        <v>3.25</v>
      </c>
      <c r="I640">
        <v>10.1</v>
      </c>
      <c r="J640" t="s">
        <v>132</v>
      </c>
      <c r="K640">
        <v>3</v>
      </c>
      <c r="L640">
        <f t="shared" si="22"/>
        <v>3.0784799999999999</v>
      </c>
    </row>
    <row r="641" spans="2:12" x14ac:dyDescent="0.25">
      <c r="B641" t="s">
        <v>132</v>
      </c>
      <c r="C641" t="s">
        <v>76</v>
      </c>
      <c r="D641" t="s">
        <v>248</v>
      </c>
      <c r="E641" t="s">
        <v>2854</v>
      </c>
      <c r="F641" t="str">
        <f t="shared" si="23"/>
        <v>UnrestrainedBeamMetricW920x534</v>
      </c>
      <c r="G641">
        <v>121</v>
      </c>
      <c r="H641">
        <v>2.97</v>
      </c>
      <c r="I641">
        <v>10.1</v>
      </c>
      <c r="J641" t="s">
        <v>132</v>
      </c>
      <c r="K641">
        <v>3</v>
      </c>
      <c r="L641">
        <f t="shared" si="22"/>
        <v>3.0784799999999999</v>
      </c>
    </row>
    <row r="642" spans="2:12" x14ac:dyDescent="0.25">
      <c r="B642" t="s">
        <v>132</v>
      </c>
      <c r="C642" t="s">
        <v>76</v>
      </c>
      <c r="D642" t="s">
        <v>250</v>
      </c>
      <c r="E642" t="s">
        <v>2855</v>
      </c>
      <c r="F642" t="str">
        <f t="shared" si="23"/>
        <v>UnrestrainedBeamMetricW920x488</v>
      </c>
      <c r="G642">
        <v>120</v>
      </c>
      <c r="H642">
        <v>2.73</v>
      </c>
      <c r="I642">
        <v>10</v>
      </c>
      <c r="J642" t="s">
        <v>132</v>
      </c>
      <c r="K642">
        <v>3</v>
      </c>
      <c r="L642">
        <f t="shared" si="22"/>
        <v>3.048</v>
      </c>
    </row>
    <row r="643" spans="2:12" x14ac:dyDescent="0.25">
      <c r="B643" t="s">
        <v>132</v>
      </c>
      <c r="C643" t="s">
        <v>76</v>
      </c>
      <c r="D643" t="s">
        <v>252</v>
      </c>
      <c r="E643" t="s">
        <v>2856</v>
      </c>
      <c r="F643" t="str">
        <f t="shared" si="23"/>
        <v>UnrestrainedBeamMetricW920x446</v>
      </c>
      <c r="G643">
        <v>120</v>
      </c>
      <c r="H643">
        <v>2.5</v>
      </c>
      <c r="I643">
        <v>10</v>
      </c>
      <c r="J643" t="s">
        <v>132</v>
      </c>
      <c r="K643">
        <v>3</v>
      </c>
      <c r="L643">
        <f t="shared" si="22"/>
        <v>3.048</v>
      </c>
    </row>
    <row r="644" spans="2:12" x14ac:dyDescent="0.25">
      <c r="B644" t="s">
        <v>132</v>
      </c>
      <c r="C644" t="s">
        <v>76</v>
      </c>
      <c r="D644" t="s">
        <v>254</v>
      </c>
      <c r="E644" t="s">
        <v>2857</v>
      </c>
      <c r="F644" t="str">
        <f t="shared" si="23"/>
        <v>UnrestrainedBeamMetricW920x417</v>
      </c>
      <c r="G644">
        <v>119</v>
      </c>
      <c r="H644">
        <v>2.35</v>
      </c>
      <c r="I644">
        <v>9.92</v>
      </c>
      <c r="J644" t="s">
        <v>132</v>
      </c>
      <c r="K644">
        <v>3</v>
      </c>
      <c r="L644">
        <f t="shared" si="22"/>
        <v>3.0236160000000001</v>
      </c>
    </row>
    <row r="645" spans="2:12" x14ac:dyDescent="0.25">
      <c r="B645" t="s">
        <v>132</v>
      </c>
      <c r="C645" t="s">
        <v>76</v>
      </c>
      <c r="D645" t="s">
        <v>256</v>
      </c>
      <c r="E645" t="s">
        <v>2858</v>
      </c>
      <c r="F645" t="str">
        <f t="shared" si="23"/>
        <v>UnrestrainedBeamMetricW920x387</v>
      </c>
      <c r="G645">
        <v>119</v>
      </c>
      <c r="H645">
        <v>2.1800000000000002</v>
      </c>
      <c r="I645">
        <v>9.92</v>
      </c>
      <c r="J645" t="s">
        <v>132</v>
      </c>
      <c r="K645">
        <v>3</v>
      </c>
      <c r="L645">
        <f t="shared" si="22"/>
        <v>3.0236160000000001</v>
      </c>
    </row>
    <row r="646" spans="2:12" x14ac:dyDescent="0.25">
      <c r="B646" t="s">
        <v>132</v>
      </c>
      <c r="C646" t="s">
        <v>76</v>
      </c>
      <c r="D646" t="s">
        <v>258</v>
      </c>
      <c r="E646" t="s">
        <v>2859</v>
      </c>
      <c r="F646" t="str">
        <f t="shared" si="23"/>
        <v>UnrestrainedBeamMetricW920x365</v>
      </c>
      <c r="G646">
        <v>118</v>
      </c>
      <c r="H646">
        <v>2.08</v>
      </c>
      <c r="I646">
        <v>9.83</v>
      </c>
      <c r="J646" t="s">
        <v>132</v>
      </c>
      <c r="K646">
        <v>3</v>
      </c>
      <c r="L646">
        <f t="shared" si="22"/>
        <v>2.996184</v>
      </c>
    </row>
    <row r="647" spans="2:12" x14ac:dyDescent="0.25">
      <c r="B647" t="s">
        <v>132</v>
      </c>
      <c r="C647" t="s">
        <v>76</v>
      </c>
      <c r="D647" t="s">
        <v>260</v>
      </c>
      <c r="E647" t="s">
        <v>2860</v>
      </c>
      <c r="F647" t="str">
        <f t="shared" si="23"/>
        <v>UnrestrainedBeamMetricW920x342</v>
      </c>
      <c r="G647">
        <v>118</v>
      </c>
      <c r="H647">
        <v>1.95</v>
      </c>
      <c r="I647">
        <v>9.83</v>
      </c>
      <c r="J647" t="s">
        <v>132</v>
      </c>
      <c r="K647">
        <v>3</v>
      </c>
      <c r="L647">
        <f t="shared" si="22"/>
        <v>2.996184</v>
      </c>
    </row>
    <row r="648" spans="2:12" x14ac:dyDescent="0.25">
      <c r="B648" t="s">
        <v>132</v>
      </c>
      <c r="C648" t="s">
        <v>76</v>
      </c>
      <c r="D648" t="s">
        <v>261</v>
      </c>
      <c r="E648" t="s">
        <v>2861</v>
      </c>
      <c r="F648" t="str">
        <f t="shared" si="23"/>
        <v>UnrestrainedBeamMetricW920x381</v>
      </c>
      <c r="G648">
        <v>108</v>
      </c>
      <c r="H648">
        <v>2.37</v>
      </c>
      <c r="I648">
        <v>9</v>
      </c>
      <c r="J648" t="s">
        <v>132</v>
      </c>
      <c r="K648">
        <v>3</v>
      </c>
      <c r="L648">
        <f t="shared" si="22"/>
        <v>2.7432000000000003</v>
      </c>
    </row>
    <row r="649" spans="2:12" x14ac:dyDescent="0.25">
      <c r="B649" t="s">
        <v>132</v>
      </c>
      <c r="C649" t="s">
        <v>76</v>
      </c>
      <c r="D649" t="s">
        <v>263</v>
      </c>
      <c r="E649" t="s">
        <v>2862</v>
      </c>
      <c r="F649" t="str">
        <f t="shared" si="23"/>
        <v>UnrestrainedBeamMetricW920x345</v>
      </c>
      <c r="G649">
        <v>108</v>
      </c>
      <c r="H649">
        <v>2.15</v>
      </c>
      <c r="I649">
        <v>9</v>
      </c>
      <c r="J649" t="s">
        <v>132</v>
      </c>
      <c r="K649">
        <v>3</v>
      </c>
      <c r="L649">
        <f t="shared" si="22"/>
        <v>2.7432000000000003</v>
      </c>
    </row>
    <row r="650" spans="2:12" x14ac:dyDescent="0.25">
      <c r="B650" t="s">
        <v>132</v>
      </c>
      <c r="C650" t="s">
        <v>76</v>
      </c>
      <c r="D650" t="s">
        <v>265</v>
      </c>
      <c r="E650" t="s">
        <v>2863</v>
      </c>
      <c r="F650" t="str">
        <f t="shared" si="23"/>
        <v>UnrestrainedBeamMetricW920x313</v>
      </c>
      <c r="G650">
        <v>107</v>
      </c>
      <c r="H650">
        <v>1.96</v>
      </c>
      <c r="I650">
        <v>8.92</v>
      </c>
      <c r="J650" t="s">
        <v>132</v>
      </c>
      <c r="K650">
        <v>3</v>
      </c>
      <c r="L650">
        <f t="shared" si="22"/>
        <v>2.7188159999999999</v>
      </c>
    </row>
    <row r="651" spans="2:12" x14ac:dyDescent="0.25">
      <c r="B651" t="s">
        <v>132</v>
      </c>
      <c r="C651" t="s">
        <v>76</v>
      </c>
      <c r="D651" t="s">
        <v>267</v>
      </c>
      <c r="E651" t="s">
        <v>2864</v>
      </c>
      <c r="F651" t="str">
        <f t="shared" si="23"/>
        <v>UnrestrainedBeamMetricW920x289</v>
      </c>
      <c r="G651">
        <v>107</v>
      </c>
      <c r="H651">
        <v>1.81</v>
      </c>
      <c r="I651">
        <v>8.92</v>
      </c>
      <c r="J651" t="s">
        <v>132</v>
      </c>
      <c r="K651">
        <v>3</v>
      </c>
      <c r="L651">
        <f t="shared" si="22"/>
        <v>2.7188159999999999</v>
      </c>
    </row>
    <row r="652" spans="2:12" x14ac:dyDescent="0.25">
      <c r="B652" t="s">
        <v>132</v>
      </c>
      <c r="C652" t="s">
        <v>76</v>
      </c>
      <c r="D652" t="s">
        <v>269</v>
      </c>
      <c r="E652" t="s">
        <v>2865</v>
      </c>
      <c r="F652" t="str">
        <f t="shared" si="23"/>
        <v>UnrestrainedBeamMetricW920x271</v>
      </c>
      <c r="G652">
        <v>106</v>
      </c>
      <c r="H652">
        <v>1.72</v>
      </c>
      <c r="I652">
        <v>8.83</v>
      </c>
      <c r="J652" t="s">
        <v>132</v>
      </c>
      <c r="K652">
        <v>3</v>
      </c>
      <c r="L652">
        <f t="shared" si="22"/>
        <v>2.6913840000000002</v>
      </c>
    </row>
    <row r="653" spans="2:12" x14ac:dyDescent="0.25">
      <c r="B653" t="s">
        <v>132</v>
      </c>
      <c r="C653" t="s">
        <v>76</v>
      </c>
      <c r="D653" t="s">
        <v>271</v>
      </c>
      <c r="E653" t="s">
        <v>2866</v>
      </c>
      <c r="F653" t="str">
        <f t="shared" si="23"/>
        <v>UnrestrainedBeamMetricW920x253</v>
      </c>
      <c r="G653">
        <v>106</v>
      </c>
      <c r="H653">
        <v>1.6</v>
      </c>
      <c r="I653">
        <v>8.83</v>
      </c>
      <c r="J653" t="s">
        <v>132</v>
      </c>
      <c r="K653">
        <v>3</v>
      </c>
      <c r="L653">
        <f t="shared" si="22"/>
        <v>2.6913840000000002</v>
      </c>
    </row>
    <row r="654" spans="2:12" x14ac:dyDescent="0.25">
      <c r="B654" t="s">
        <v>132</v>
      </c>
      <c r="C654" t="s">
        <v>76</v>
      </c>
      <c r="D654" t="s">
        <v>273</v>
      </c>
      <c r="E654" t="s">
        <v>2867</v>
      </c>
      <c r="F654" t="str">
        <f t="shared" si="23"/>
        <v>UnrestrainedBeamMetricW920x238</v>
      </c>
      <c r="G654">
        <v>106</v>
      </c>
      <c r="H654">
        <v>1.51</v>
      </c>
      <c r="I654">
        <v>8.83</v>
      </c>
      <c r="J654" t="s">
        <v>132</v>
      </c>
      <c r="K654">
        <v>3</v>
      </c>
      <c r="L654">
        <f t="shared" si="22"/>
        <v>2.6913840000000002</v>
      </c>
    </row>
    <row r="655" spans="2:12" x14ac:dyDescent="0.25">
      <c r="B655" t="s">
        <v>132</v>
      </c>
      <c r="C655" t="s">
        <v>76</v>
      </c>
      <c r="D655" t="s">
        <v>275</v>
      </c>
      <c r="E655" t="s">
        <v>2868</v>
      </c>
      <c r="F655" t="str">
        <f t="shared" si="23"/>
        <v>UnrestrainedBeamMetricW920x233</v>
      </c>
      <c r="G655">
        <v>105</v>
      </c>
      <c r="H655">
        <v>1.43</v>
      </c>
      <c r="I655">
        <v>8.75</v>
      </c>
      <c r="J655" t="s">
        <v>132</v>
      </c>
      <c r="K655">
        <v>3</v>
      </c>
      <c r="L655">
        <f t="shared" si="22"/>
        <v>2.6670000000000003</v>
      </c>
    </row>
    <row r="656" spans="2:12" x14ac:dyDescent="0.25">
      <c r="B656" t="s">
        <v>132</v>
      </c>
      <c r="C656" t="s">
        <v>76</v>
      </c>
      <c r="D656" t="s">
        <v>277</v>
      </c>
      <c r="E656" t="s">
        <v>2869</v>
      </c>
      <c r="F656" t="str">
        <f t="shared" si="23"/>
        <v>UnrestrainedBeamMetricW920x201</v>
      </c>
      <c r="G656">
        <v>105</v>
      </c>
      <c r="H656">
        <v>1.29</v>
      </c>
      <c r="I656">
        <v>8.75</v>
      </c>
      <c r="J656" t="s">
        <v>132</v>
      </c>
      <c r="K656">
        <v>3</v>
      </c>
      <c r="L656">
        <f t="shared" si="22"/>
        <v>2.6670000000000003</v>
      </c>
    </row>
    <row r="657" spans="2:12" x14ac:dyDescent="0.25">
      <c r="B657" t="s">
        <v>132</v>
      </c>
      <c r="C657" t="s">
        <v>76</v>
      </c>
      <c r="D657" t="s">
        <v>279</v>
      </c>
      <c r="E657" t="s">
        <v>2870</v>
      </c>
      <c r="F657" t="str">
        <f t="shared" si="23"/>
        <v>UnrestrainedBeamMetricW840x576</v>
      </c>
      <c r="G657">
        <v>117</v>
      </c>
      <c r="H657">
        <v>3.31</v>
      </c>
      <c r="I657">
        <v>9.75</v>
      </c>
      <c r="J657" t="s">
        <v>132</v>
      </c>
      <c r="K657">
        <v>3</v>
      </c>
      <c r="L657">
        <f t="shared" si="22"/>
        <v>2.9718</v>
      </c>
    </row>
    <row r="658" spans="2:12" x14ac:dyDescent="0.25">
      <c r="B658" t="s">
        <v>132</v>
      </c>
      <c r="C658" t="s">
        <v>76</v>
      </c>
      <c r="D658" t="s">
        <v>281</v>
      </c>
      <c r="E658" t="s">
        <v>2871</v>
      </c>
      <c r="F658" t="str">
        <f t="shared" si="23"/>
        <v>UnrestrainedBeamMetricW840x527</v>
      </c>
      <c r="G658">
        <v>116</v>
      </c>
      <c r="H658">
        <v>3.05</v>
      </c>
      <c r="I658">
        <v>9.67</v>
      </c>
      <c r="J658" t="s">
        <v>132</v>
      </c>
      <c r="K658">
        <v>3</v>
      </c>
      <c r="L658">
        <f t="shared" si="22"/>
        <v>2.947416</v>
      </c>
    </row>
    <row r="659" spans="2:12" x14ac:dyDescent="0.25">
      <c r="B659" t="s">
        <v>132</v>
      </c>
      <c r="C659" t="s">
        <v>76</v>
      </c>
      <c r="D659" t="s">
        <v>283</v>
      </c>
      <c r="E659" t="s">
        <v>2872</v>
      </c>
      <c r="F659" t="str">
        <f t="shared" si="23"/>
        <v>UnrestrainedBeamMetricW840x473</v>
      </c>
      <c r="G659">
        <v>115</v>
      </c>
      <c r="H659">
        <v>2.77</v>
      </c>
      <c r="I659">
        <v>9.58</v>
      </c>
      <c r="J659" t="s">
        <v>132</v>
      </c>
      <c r="K659">
        <v>3</v>
      </c>
      <c r="L659">
        <f t="shared" ref="L659:L722" si="24">0.3048*I659</f>
        <v>2.9199840000000004</v>
      </c>
    </row>
    <row r="660" spans="2:12" x14ac:dyDescent="0.25">
      <c r="B660" t="s">
        <v>132</v>
      </c>
      <c r="C660" t="s">
        <v>76</v>
      </c>
      <c r="D660" t="s">
        <v>285</v>
      </c>
      <c r="E660" t="s">
        <v>2873</v>
      </c>
      <c r="F660" t="str">
        <f t="shared" si="23"/>
        <v>UnrestrainedBeamMetricW840x433</v>
      </c>
      <c r="G660">
        <v>114</v>
      </c>
      <c r="H660">
        <v>2.5499999999999998</v>
      </c>
      <c r="I660">
        <v>9.5</v>
      </c>
      <c r="J660" t="s">
        <v>132</v>
      </c>
      <c r="K660">
        <v>3</v>
      </c>
      <c r="L660">
        <f t="shared" si="24"/>
        <v>2.8956</v>
      </c>
    </row>
    <row r="661" spans="2:12" x14ac:dyDescent="0.25">
      <c r="B661" t="s">
        <v>132</v>
      </c>
      <c r="C661" t="s">
        <v>76</v>
      </c>
      <c r="D661" t="s">
        <v>287</v>
      </c>
      <c r="E661" t="s">
        <v>2874</v>
      </c>
      <c r="F661" t="str">
        <f t="shared" si="23"/>
        <v>UnrestrainedBeamMetricW840x392</v>
      </c>
      <c r="G661">
        <v>113</v>
      </c>
      <c r="H661">
        <v>2.33</v>
      </c>
      <c r="I661">
        <v>9.42</v>
      </c>
      <c r="J661" t="s">
        <v>132</v>
      </c>
      <c r="K661">
        <v>3</v>
      </c>
      <c r="L661">
        <f t="shared" si="24"/>
        <v>2.871216</v>
      </c>
    </row>
    <row r="662" spans="2:12" x14ac:dyDescent="0.25">
      <c r="B662" t="s">
        <v>132</v>
      </c>
      <c r="C662" t="s">
        <v>76</v>
      </c>
      <c r="D662" t="s">
        <v>289</v>
      </c>
      <c r="E662" t="s">
        <v>2875</v>
      </c>
      <c r="F662" t="str">
        <f t="shared" si="23"/>
        <v>UnrestrainedBeamMetricW840x359</v>
      </c>
      <c r="G662">
        <v>113</v>
      </c>
      <c r="H662">
        <v>2.13</v>
      </c>
      <c r="I662">
        <v>9.42</v>
      </c>
      <c r="J662" t="s">
        <v>132</v>
      </c>
      <c r="K662">
        <v>3</v>
      </c>
      <c r="L662">
        <f t="shared" si="24"/>
        <v>2.871216</v>
      </c>
    </row>
    <row r="663" spans="2:12" x14ac:dyDescent="0.25">
      <c r="B663" t="s">
        <v>132</v>
      </c>
      <c r="C663" t="s">
        <v>76</v>
      </c>
      <c r="D663" t="s">
        <v>291</v>
      </c>
      <c r="E663" t="s">
        <v>2876</v>
      </c>
      <c r="F663" t="str">
        <f t="shared" si="23"/>
        <v>UnrestrainedBeamMetricW840x329</v>
      </c>
      <c r="G663">
        <v>112</v>
      </c>
      <c r="H663">
        <v>1.97</v>
      </c>
      <c r="I663">
        <v>9.33</v>
      </c>
      <c r="J663" t="s">
        <v>132</v>
      </c>
      <c r="K663">
        <v>3</v>
      </c>
      <c r="L663">
        <f t="shared" si="24"/>
        <v>2.8437840000000003</v>
      </c>
    </row>
    <row r="664" spans="2:12" x14ac:dyDescent="0.25">
      <c r="B664" t="s">
        <v>132</v>
      </c>
      <c r="C664" t="s">
        <v>76</v>
      </c>
      <c r="D664" t="s">
        <v>293</v>
      </c>
      <c r="E664" t="s">
        <v>2877</v>
      </c>
      <c r="F664" t="str">
        <f t="shared" si="23"/>
        <v>UnrestrainedBeamMetricW840x299</v>
      </c>
      <c r="G664">
        <v>112</v>
      </c>
      <c r="H664">
        <v>1.79</v>
      </c>
      <c r="I664">
        <v>9.33</v>
      </c>
      <c r="J664" t="s">
        <v>132</v>
      </c>
      <c r="K664">
        <v>3</v>
      </c>
      <c r="L664">
        <f t="shared" si="24"/>
        <v>2.8437840000000003</v>
      </c>
    </row>
    <row r="665" spans="2:12" x14ac:dyDescent="0.25">
      <c r="B665" t="s">
        <v>132</v>
      </c>
      <c r="C665" t="s">
        <v>76</v>
      </c>
      <c r="D665" t="s">
        <v>295</v>
      </c>
      <c r="E665" t="s">
        <v>2878</v>
      </c>
      <c r="F665" t="str">
        <f t="shared" si="23"/>
        <v>UnrestrainedBeamMetricW840x251</v>
      </c>
      <c r="G665">
        <v>99.6</v>
      </c>
      <c r="H665">
        <v>1.7</v>
      </c>
      <c r="I665">
        <v>8.3000000000000007</v>
      </c>
      <c r="J665" t="s">
        <v>132</v>
      </c>
      <c r="K665">
        <v>3</v>
      </c>
      <c r="L665">
        <f t="shared" si="24"/>
        <v>2.5298400000000005</v>
      </c>
    </row>
    <row r="666" spans="2:12" x14ac:dyDescent="0.25">
      <c r="B666" t="s">
        <v>132</v>
      </c>
      <c r="C666" t="s">
        <v>76</v>
      </c>
      <c r="D666" t="s">
        <v>297</v>
      </c>
      <c r="E666" t="s">
        <v>2879</v>
      </c>
      <c r="F666" t="str">
        <f t="shared" si="23"/>
        <v>UnrestrainedBeamMetricW840x226</v>
      </c>
      <c r="G666">
        <v>99.3</v>
      </c>
      <c r="H666">
        <v>1.53</v>
      </c>
      <c r="I666">
        <v>8.2799999999999994</v>
      </c>
      <c r="J666" t="s">
        <v>132</v>
      </c>
      <c r="K666">
        <v>3</v>
      </c>
      <c r="L666">
        <f t="shared" si="24"/>
        <v>2.5237439999999998</v>
      </c>
    </row>
    <row r="667" spans="2:12" x14ac:dyDescent="0.25">
      <c r="B667" t="s">
        <v>132</v>
      </c>
      <c r="C667" t="s">
        <v>76</v>
      </c>
      <c r="D667" t="s">
        <v>299</v>
      </c>
      <c r="E667" t="s">
        <v>2880</v>
      </c>
      <c r="F667" t="str">
        <f t="shared" si="23"/>
        <v>UnrestrainedBeamMetricW840x210</v>
      </c>
      <c r="G667">
        <v>98.4</v>
      </c>
      <c r="H667">
        <v>1.43</v>
      </c>
      <c r="I667">
        <v>8.1999999999999993</v>
      </c>
      <c r="J667" t="s">
        <v>132</v>
      </c>
      <c r="K667">
        <v>3</v>
      </c>
      <c r="L667">
        <f t="shared" si="24"/>
        <v>2.4993599999999998</v>
      </c>
    </row>
    <row r="668" spans="2:12" x14ac:dyDescent="0.25">
      <c r="B668" t="s">
        <v>132</v>
      </c>
      <c r="C668" t="s">
        <v>76</v>
      </c>
      <c r="D668" t="s">
        <v>301</v>
      </c>
      <c r="E668" t="s">
        <v>2881</v>
      </c>
      <c r="F668" t="str">
        <f t="shared" si="23"/>
        <v>UnrestrainedBeamMetricW840x193</v>
      </c>
      <c r="G668">
        <v>98.3</v>
      </c>
      <c r="H668">
        <v>1.32</v>
      </c>
      <c r="I668">
        <v>8.19</v>
      </c>
      <c r="J668" t="s">
        <v>132</v>
      </c>
      <c r="K668">
        <v>3</v>
      </c>
      <c r="L668">
        <f t="shared" si="24"/>
        <v>2.4963120000000001</v>
      </c>
    </row>
    <row r="669" spans="2:12" x14ac:dyDescent="0.25">
      <c r="B669" t="s">
        <v>132</v>
      </c>
      <c r="C669" t="s">
        <v>76</v>
      </c>
      <c r="D669" t="s">
        <v>303</v>
      </c>
      <c r="E669" t="s">
        <v>2882</v>
      </c>
      <c r="F669" t="str">
        <f t="shared" si="23"/>
        <v>UnrestrainedBeamMetricW840x176</v>
      </c>
      <c r="G669">
        <v>97.8</v>
      </c>
      <c r="H669">
        <v>1.21</v>
      </c>
      <c r="I669">
        <v>8.15</v>
      </c>
      <c r="J669" t="s">
        <v>132</v>
      </c>
      <c r="K669">
        <v>3</v>
      </c>
      <c r="L669">
        <f t="shared" si="24"/>
        <v>2.4841200000000003</v>
      </c>
    </row>
    <row r="670" spans="2:12" x14ac:dyDescent="0.25">
      <c r="B670" t="s">
        <v>132</v>
      </c>
      <c r="C670" t="s">
        <v>76</v>
      </c>
      <c r="D670" t="s">
        <v>305</v>
      </c>
      <c r="E670" t="s">
        <v>2883</v>
      </c>
      <c r="F670" t="str">
        <f t="shared" si="23"/>
        <v>UnrestrainedBeamMetricW760x582</v>
      </c>
      <c r="G670">
        <v>109</v>
      </c>
      <c r="H670">
        <v>3.59</v>
      </c>
      <c r="I670">
        <v>9.08</v>
      </c>
      <c r="J670" t="s">
        <v>132</v>
      </c>
      <c r="K670">
        <v>3</v>
      </c>
      <c r="L670">
        <f t="shared" si="24"/>
        <v>2.7675840000000003</v>
      </c>
    </row>
    <row r="671" spans="2:12" x14ac:dyDescent="0.25">
      <c r="B671" t="s">
        <v>132</v>
      </c>
      <c r="C671" t="s">
        <v>76</v>
      </c>
      <c r="D671" t="s">
        <v>307</v>
      </c>
      <c r="E671" t="s">
        <v>2884</v>
      </c>
      <c r="F671" t="str">
        <f t="shared" si="23"/>
        <v>UnrestrainedBeamMetricW760x531</v>
      </c>
      <c r="G671">
        <v>108</v>
      </c>
      <c r="H671">
        <v>3.31</v>
      </c>
      <c r="I671">
        <v>9</v>
      </c>
      <c r="J671" t="s">
        <v>132</v>
      </c>
      <c r="K671">
        <v>3</v>
      </c>
      <c r="L671">
        <f t="shared" si="24"/>
        <v>2.7432000000000003</v>
      </c>
    </row>
    <row r="672" spans="2:12" x14ac:dyDescent="0.25">
      <c r="B672" t="s">
        <v>132</v>
      </c>
      <c r="C672" t="s">
        <v>76</v>
      </c>
      <c r="D672" t="s">
        <v>309</v>
      </c>
      <c r="E672" t="s">
        <v>2885</v>
      </c>
      <c r="F672" t="str">
        <f t="shared" si="23"/>
        <v>UnrestrainedBeamMetricW760x484</v>
      </c>
      <c r="G672">
        <v>107</v>
      </c>
      <c r="H672">
        <v>3.05</v>
      </c>
      <c r="I672">
        <v>8.92</v>
      </c>
      <c r="J672" t="s">
        <v>132</v>
      </c>
      <c r="K672">
        <v>3</v>
      </c>
      <c r="L672">
        <f t="shared" si="24"/>
        <v>2.7188159999999999</v>
      </c>
    </row>
    <row r="673" spans="2:12" x14ac:dyDescent="0.25">
      <c r="B673" t="s">
        <v>132</v>
      </c>
      <c r="C673" t="s">
        <v>76</v>
      </c>
      <c r="D673" t="s">
        <v>311</v>
      </c>
      <c r="E673" t="s">
        <v>2886</v>
      </c>
      <c r="F673" t="str">
        <f t="shared" si="23"/>
        <v>UnrestrainedBeamMetricW760x434</v>
      </c>
      <c r="G673">
        <v>107</v>
      </c>
      <c r="H673">
        <v>2.73</v>
      </c>
      <c r="I673">
        <v>8.92</v>
      </c>
      <c r="J673" t="s">
        <v>132</v>
      </c>
      <c r="K673">
        <v>3</v>
      </c>
      <c r="L673">
        <f t="shared" si="24"/>
        <v>2.7188159999999999</v>
      </c>
    </row>
    <row r="674" spans="2:12" x14ac:dyDescent="0.25">
      <c r="B674" t="s">
        <v>132</v>
      </c>
      <c r="C674" t="s">
        <v>76</v>
      </c>
      <c r="D674" t="s">
        <v>313</v>
      </c>
      <c r="E674" t="s">
        <v>2887</v>
      </c>
      <c r="F674" t="str">
        <f t="shared" ref="F674:F737" si="25">SUBSTITUTE(B674&amp;C674&amp;E674," ","")</f>
        <v>UnrestrainedBeamMetricW760x389</v>
      </c>
      <c r="G674">
        <v>106</v>
      </c>
      <c r="H674">
        <v>2.46</v>
      </c>
      <c r="I674">
        <v>8.83</v>
      </c>
      <c r="J674" t="s">
        <v>132</v>
      </c>
      <c r="K674">
        <v>3</v>
      </c>
      <c r="L674">
        <f t="shared" si="24"/>
        <v>2.6913840000000002</v>
      </c>
    </row>
    <row r="675" spans="2:12" x14ac:dyDescent="0.25">
      <c r="B675" t="s">
        <v>132</v>
      </c>
      <c r="C675" t="s">
        <v>76</v>
      </c>
      <c r="D675" t="s">
        <v>315</v>
      </c>
      <c r="E675" t="s">
        <v>2888</v>
      </c>
      <c r="F675" t="str">
        <f t="shared" si="25"/>
        <v>UnrestrainedBeamMetricW760x350</v>
      </c>
      <c r="G675">
        <v>105</v>
      </c>
      <c r="H675">
        <v>2.2400000000000002</v>
      </c>
      <c r="I675">
        <v>8.75</v>
      </c>
      <c r="J675" t="s">
        <v>132</v>
      </c>
      <c r="K675">
        <v>3</v>
      </c>
      <c r="L675">
        <f t="shared" si="24"/>
        <v>2.6670000000000003</v>
      </c>
    </row>
    <row r="676" spans="2:12" x14ac:dyDescent="0.25">
      <c r="B676" t="s">
        <v>132</v>
      </c>
      <c r="C676" t="s">
        <v>76</v>
      </c>
      <c r="D676" t="s">
        <v>316</v>
      </c>
      <c r="E676" t="s">
        <v>2889</v>
      </c>
      <c r="F676" t="str">
        <f t="shared" si="25"/>
        <v>UnrestrainedBeamMetricW760x314</v>
      </c>
      <c r="G676">
        <v>105</v>
      </c>
      <c r="H676">
        <v>2.0099999999999998</v>
      </c>
      <c r="I676">
        <v>8.75</v>
      </c>
      <c r="J676" t="s">
        <v>132</v>
      </c>
      <c r="K676">
        <v>3</v>
      </c>
      <c r="L676">
        <f t="shared" si="24"/>
        <v>2.6670000000000003</v>
      </c>
    </row>
    <row r="677" spans="2:12" x14ac:dyDescent="0.25">
      <c r="B677" t="s">
        <v>132</v>
      </c>
      <c r="C677" t="s">
        <v>76</v>
      </c>
      <c r="D677" t="s">
        <v>317</v>
      </c>
      <c r="E677" t="s">
        <v>2890</v>
      </c>
      <c r="F677" t="str">
        <f t="shared" si="25"/>
        <v>UnrestrainedBeamMetricW760x284</v>
      </c>
      <c r="G677">
        <v>103</v>
      </c>
      <c r="H677">
        <v>1.85</v>
      </c>
      <c r="I677">
        <v>8.58</v>
      </c>
      <c r="J677" t="s">
        <v>132</v>
      </c>
      <c r="K677">
        <v>3</v>
      </c>
      <c r="L677">
        <f t="shared" si="24"/>
        <v>2.6151840000000002</v>
      </c>
    </row>
    <row r="678" spans="2:12" x14ac:dyDescent="0.25">
      <c r="B678" t="s">
        <v>132</v>
      </c>
      <c r="C678" t="s">
        <v>76</v>
      </c>
      <c r="D678" t="s">
        <v>319</v>
      </c>
      <c r="E678" t="s">
        <v>2891</v>
      </c>
      <c r="F678" t="str">
        <f t="shared" si="25"/>
        <v>UnrestrainedBeamMetricW760x257</v>
      </c>
      <c r="G678">
        <v>104</v>
      </c>
      <c r="H678">
        <v>1.66</v>
      </c>
      <c r="I678">
        <v>8.67</v>
      </c>
      <c r="J678" t="s">
        <v>132</v>
      </c>
      <c r="K678">
        <v>3</v>
      </c>
      <c r="L678">
        <f t="shared" si="24"/>
        <v>2.6426160000000003</v>
      </c>
    </row>
    <row r="679" spans="2:12" x14ac:dyDescent="0.25">
      <c r="B679" t="s">
        <v>132</v>
      </c>
      <c r="C679" t="s">
        <v>76</v>
      </c>
      <c r="D679" t="s">
        <v>321</v>
      </c>
      <c r="E679" t="s">
        <v>2892</v>
      </c>
      <c r="F679" t="str">
        <f t="shared" si="25"/>
        <v>UnrestrainedBeamMetricW760x220</v>
      </c>
      <c r="G679">
        <v>90.3</v>
      </c>
      <c r="H679">
        <v>1.64</v>
      </c>
      <c r="I679">
        <v>7.53</v>
      </c>
      <c r="J679" t="s">
        <v>132</v>
      </c>
      <c r="K679">
        <v>3</v>
      </c>
      <c r="L679">
        <f t="shared" si="24"/>
        <v>2.2951440000000001</v>
      </c>
    </row>
    <row r="680" spans="2:12" x14ac:dyDescent="0.25">
      <c r="B680" t="s">
        <v>132</v>
      </c>
      <c r="C680" t="s">
        <v>76</v>
      </c>
      <c r="D680" t="s">
        <v>323</v>
      </c>
      <c r="E680" t="s">
        <v>2893</v>
      </c>
      <c r="F680" t="str">
        <f t="shared" si="25"/>
        <v>UnrestrainedBeamMetricW760x196</v>
      </c>
      <c r="G680">
        <v>89.5</v>
      </c>
      <c r="H680">
        <v>1.47</v>
      </c>
      <c r="I680">
        <v>7.46</v>
      </c>
      <c r="J680" t="s">
        <v>132</v>
      </c>
      <c r="K680">
        <v>3</v>
      </c>
      <c r="L680">
        <f t="shared" si="24"/>
        <v>2.2738080000000003</v>
      </c>
    </row>
    <row r="681" spans="2:12" x14ac:dyDescent="0.25">
      <c r="B681" t="s">
        <v>132</v>
      </c>
      <c r="C681" t="s">
        <v>76</v>
      </c>
      <c r="D681" t="s">
        <v>325</v>
      </c>
      <c r="E681" t="s">
        <v>2894</v>
      </c>
      <c r="F681" t="str">
        <f t="shared" si="25"/>
        <v>UnrestrainedBeamMetricW760x185</v>
      </c>
      <c r="G681">
        <v>89.3</v>
      </c>
      <c r="H681">
        <v>1.39</v>
      </c>
      <c r="I681">
        <v>7.44</v>
      </c>
      <c r="J681" t="s">
        <v>132</v>
      </c>
      <c r="K681">
        <v>3</v>
      </c>
      <c r="L681">
        <f t="shared" si="24"/>
        <v>2.2677120000000004</v>
      </c>
    </row>
    <row r="682" spans="2:12" x14ac:dyDescent="0.25">
      <c r="B682" t="s">
        <v>132</v>
      </c>
      <c r="C682" t="s">
        <v>76</v>
      </c>
      <c r="D682" t="s">
        <v>327</v>
      </c>
      <c r="E682" t="s">
        <v>2895</v>
      </c>
      <c r="F682" t="str">
        <f t="shared" si="25"/>
        <v>UnrestrainedBeamMetricW760x173</v>
      </c>
      <c r="G682">
        <v>89.1</v>
      </c>
      <c r="H682">
        <v>1.3</v>
      </c>
      <c r="I682">
        <v>7.43</v>
      </c>
      <c r="J682" t="s">
        <v>132</v>
      </c>
      <c r="K682">
        <v>3</v>
      </c>
      <c r="L682">
        <f t="shared" si="24"/>
        <v>2.2646640000000002</v>
      </c>
    </row>
    <row r="683" spans="2:12" x14ac:dyDescent="0.25">
      <c r="B683" t="s">
        <v>132</v>
      </c>
      <c r="C683" t="s">
        <v>76</v>
      </c>
      <c r="D683" t="s">
        <v>329</v>
      </c>
      <c r="E683" t="s">
        <v>2896</v>
      </c>
      <c r="F683" t="str">
        <f t="shared" si="25"/>
        <v>UnrestrainedBeamMetricW760x161</v>
      </c>
      <c r="G683">
        <v>88.9</v>
      </c>
      <c r="H683">
        <v>1.21</v>
      </c>
      <c r="I683">
        <v>7.41</v>
      </c>
      <c r="J683" t="s">
        <v>132</v>
      </c>
      <c r="K683">
        <v>3</v>
      </c>
      <c r="L683">
        <f t="shared" si="24"/>
        <v>2.2585680000000004</v>
      </c>
    </row>
    <row r="684" spans="2:12" x14ac:dyDescent="0.25">
      <c r="B684" t="s">
        <v>132</v>
      </c>
      <c r="C684" t="s">
        <v>76</v>
      </c>
      <c r="D684" t="s">
        <v>331</v>
      </c>
      <c r="E684" t="s">
        <v>2897</v>
      </c>
      <c r="F684" t="str">
        <f t="shared" si="25"/>
        <v>UnrestrainedBeamMetricW760x147</v>
      </c>
      <c r="G684">
        <v>88.5</v>
      </c>
      <c r="H684">
        <v>1.1200000000000001</v>
      </c>
      <c r="I684">
        <v>7.38</v>
      </c>
      <c r="J684" t="s">
        <v>132</v>
      </c>
      <c r="K684">
        <v>3</v>
      </c>
      <c r="L684">
        <f t="shared" si="24"/>
        <v>2.2494239999999999</v>
      </c>
    </row>
    <row r="685" spans="2:12" x14ac:dyDescent="0.25">
      <c r="B685" t="s">
        <v>132</v>
      </c>
      <c r="C685" t="s">
        <v>76</v>
      </c>
      <c r="D685" t="s">
        <v>333</v>
      </c>
      <c r="E685" t="s">
        <v>2898</v>
      </c>
      <c r="F685" t="str">
        <f t="shared" si="25"/>
        <v>UnrestrainedBeamMetricW760x134</v>
      </c>
      <c r="G685">
        <v>88</v>
      </c>
      <c r="H685">
        <v>1.02</v>
      </c>
      <c r="I685">
        <v>7.33</v>
      </c>
      <c r="J685" t="s">
        <v>132</v>
      </c>
      <c r="K685">
        <v>3</v>
      </c>
      <c r="L685">
        <f t="shared" si="24"/>
        <v>2.2341839999999999</v>
      </c>
    </row>
    <row r="686" spans="2:12" x14ac:dyDescent="0.25">
      <c r="B686" t="s">
        <v>132</v>
      </c>
      <c r="C686" t="s">
        <v>76</v>
      </c>
      <c r="D686" t="s">
        <v>335</v>
      </c>
      <c r="E686" t="s">
        <v>2899</v>
      </c>
      <c r="F686" t="str">
        <f t="shared" si="25"/>
        <v>UnrestrainedBeamMetricW690x802</v>
      </c>
      <c r="G686">
        <v>106</v>
      </c>
      <c r="H686">
        <v>5.08</v>
      </c>
      <c r="I686">
        <v>8.83</v>
      </c>
      <c r="J686" t="s">
        <v>132</v>
      </c>
      <c r="K686">
        <v>3</v>
      </c>
      <c r="L686">
        <f t="shared" si="24"/>
        <v>2.6913840000000002</v>
      </c>
    </row>
    <row r="687" spans="2:12" x14ac:dyDescent="0.25">
      <c r="B687" t="s">
        <v>132</v>
      </c>
      <c r="C687" t="s">
        <v>76</v>
      </c>
      <c r="D687" t="s">
        <v>337</v>
      </c>
      <c r="E687" t="s">
        <v>2900</v>
      </c>
      <c r="F687" t="str">
        <f t="shared" si="25"/>
        <v>UnrestrainedBeamMetricW690x548</v>
      </c>
      <c r="G687">
        <v>101</v>
      </c>
      <c r="H687">
        <v>3.64</v>
      </c>
      <c r="I687">
        <v>8.42</v>
      </c>
      <c r="J687" t="s">
        <v>132</v>
      </c>
      <c r="K687">
        <v>3</v>
      </c>
      <c r="L687">
        <f t="shared" si="24"/>
        <v>2.5664160000000003</v>
      </c>
    </row>
    <row r="688" spans="2:12" x14ac:dyDescent="0.25">
      <c r="B688" t="s">
        <v>132</v>
      </c>
      <c r="C688" t="s">
        <v>76</v>
      </c>
      <c r="D688" t="s">
        <v>339</v>
      </c>
      <c r="E688" t="s">
        <v>2901</v>
      </c>
      <c r="F688" t="str">
        <f t="shared" si="25"/>
        <v>UnrestrainedBeamMetricW690x500</v>
      </c>
      <c r="G688">
        <v>100</v>
      </c>
      <c r="H688">
        <v>3.36</v>
      </c>
      <c r="I688">
        <v>8.33</v>
      </c>
      <c r="J688" t="s">
        <v>132</v>
      </c>
      <c r="K688">
        <v>3</v>
      </c>
      <c r="L688">
        <f t="shared" si="24"/>
        <v>2.5389840000000001</v>
      </c>
    </row>
    <row r="689" spans="2:12" x14ac:dyDescent="0.25">
      <c r="B689" t="s">
        <v>132</v>
      </c>
      <c r="C689" t="s">
        <v>76</v>
      </c>
      <c r="D689" t="s">
        <v>341</v>
      </c>
      <c r="E689" t="s">
        <v>2902</v>
      </c>
      <c r="F689" t="str">
        <f t="shared" si="25"/>
        <v>UnrestrainedBeamMetricW690x457</v>
      </c>
      <c r="G689">
        <v>98.8</v>
      </c>
      <c r="H689">
        <v>3.11</v>
      </c>
      <c r="I689">
        <v>8.23</v>
      </c>
      <c r="J689" t="s">
        <v>132</v>
      </c>
      <c r="K689">
        <v>3</v>
      </c>
      <c r="L689">
        <f t="shared" si="24"/>
        <v>2.5085040000000003</v>
      </c>
    </row>
    <row r="690" spans="2:12" x14ac:dyDescent="0.25">
      <c r="B690" t="s">
        <v>132</v>
      </c>
      <c r="C690" t="s">
        <v>76</v>
      </c>
      <c r="D690" t="s">
        <v>343</v>
      </c>
      <c r="E690" t="s">
        <v>2903</v>
      </c>
      <c r="F690" t="str">
        <f t="shared" si="25"/>
        <v>UnrestrainedBeamMetricW690x418</v>
      </c>
      <c r="G690">
        <v>98.2</v>
      </c>
      <c r="H690">
        <v>2.86</v>
      </c>
      <c r="I690">
        <v>8.18</v>
      </c>
      <c r="J690" t="s">
        <v>132</v>
      </c>
      <c r="K690">
        <v>3</v>
      </c>
      <c r="L690">
        <f t="shared" si="24"/>
        <v>2.4932639999999999</v>
      </c>
    </row>
    <row r="691" spans="2:12" x14ac:dyDescent="0.25">
      <c r="B691" t="s">
        <v>132</v>
      </c>
      <c r="C691" t="s">
        <v>76</v>
      </c>
      <c r="D691" t="s">
        <v>345</v>
      </c>
      <c r="E691" t="s">
        <v>2904</v>
      </c>
      <c r="F691" t="str">
        <f t="shared" si="25"/>
        <v>UnrestrainedBeamMetricW690x384</v>
      </c>
      <c r="G691">
        <v>97.7</v>
      </c>
      <c r="H691">
        <v>2.64</v>
      </c>
      <c r="I691">
        <v>8.14</v>
      </c>
      <c r="J691" t="s">
        <v>132</v>
      </c>
      <c r="K691">
        <v>3</v>
      </c>
      <c r="L691">
        <f t="shared" si="24"/>
        <v>2.4810720000000002</v>
      </c>
    </row>
    <row r="692" spans="2:12" x14ac:dyDescent="0.25">
      <c r="B692" t="s">
        <v>132</v>
      </c>
      <c r="C692" t="s">
        <v>76</v>
      </c>
      <c r="D692" t="s">
        <v>347</v>
      </c>
      <c r="E692" t="s">
        <v>2905</v>
      </c>
      <c r="F692" t="str">
        <f t="shared" si="25"/>
        <v>UnrestrainedBeamMetricW690x350</v>
      </c>
      <c r="G692">
        <v>96.6</v>
      </c>
      <c r="H692">
        <v>2.4300000000000002</v>
      </c>
      <c r="I692">
        <v>8.0500000000000007</v>
      </c>
      <c r="J692" t="s">
        <v>132</v>
      </c>
      <c r="K692">
        <v>3</v>
      </c>
      <c r="L692">
        <f t="shared" si="24"/>
        <v>2.4536400000000005</v>
      </c>
    </row>
    <row r="693" spans="2:12" x14ac:dyDescent="0.25">
      <c r="B693" t="s">
        <v>132</v>
      </c>
      <c r="C693" t="s">
        <v>76</v>
      </c>
      <c r="D693" t="s">
        <v>348</v>
      </c>
      <c r="E693" t="s">
        <v>2906</v>
      </c>
      <c r="F693" t="str">
        <f t="shared" si="25"/>
        <v>UnrestrainedBeamMetricW690x323</v>
      </c>
      <c r="G693">
        <v>96</v>
      </c>
      <c r="H693">
        <v>2.2599999999999998</v>
      </c>
      <c r="I693">
        <v>8</v>
      </c>
      <c r="J693" t="s">
        <v>132</v>
      </c>
      <c r="K693">
        <v>3</v>
      </c>
      <c r="L693">
        <f t="shared" si="24"/>
        <v>2.4384000000000001</v>
      </c>
    </row>
    <row r="694" spans="2:12" x14ac:dyDescent="0.25">
      <c r="B694" t="s">
        <v>132</v>
      </c>
      <c r="C694" t="s">
        <v>76</v>
      </c>
      <c r="D694" t="s">
        <v>350</v>
      </c>
      <c r="E694" t="s">
        <v>2907</v>
      </c>
      <c r="F694" t="str">
        <f t="shared" si="25"/>
        <v>UnrestrainedBeamMetricW690x289</v>
      </c>
      <c r="G694">
        <v>95.6</v>
      </c>
      <c r="H694">
        <v>2.0299999999999998</v>
      </c>
      <c r="I694">
        <v>7.97</v>
      </c>
      <c r="J694" t="s">
        <v>132</v>
      </c>
      <c r="K694">
        <v>3</v>
      </c>
      <c r="L694">
        <f t="shared" si="24"/>
        <v>2.4292560000000001</v>
      </c>
    </row>
    <row r="695" spans="2:12" x14ac:dyDescent="0.25">
      <c r="B695" t="s">
        <v>132</v>
      </c>
      <c r="C695" t="s">
        <v>76</v>
      </c>
      <c r="D695" t="s">
        <v>351</v>
      </c>
      <c r="E695" t="s">
        <v>2908</v>
      </c>
      <c r="F695" t="str">
        <f t="shared" si="25"/>
        <v>UnrestrainedBeamMetricW690x265</v>
      </c>
      <c r="G695">
        <v>95</v>
      </c>
      <c r="H695">
        <v>1.87</v>
      </c>
      <c r="I695">
        <v>7.92</v>
      </c>
      <c r="J695" t="s">
        <v>132</v>
      </c>
      <c r="K695">
        <v>3</v>
      </c>
      <c r="L695">
        <f t="shared" si="24"/>
        <v>2.4140160000000002</v>
      </c>
    </row>
    <row r="696" spans="2:12" x14ac:dyDescent="0.25">
      <c r="B696" t="s">
        <v>132</v>
      </c>
      <c r="C696" t="s">
        <v>76</v>
      </c>
      <c r="D696" t="s">
        <v>353</v>
      </c>
      <c r="E696" t="s">
        <v>2909</v>
      </c>
      <c r="F696" t="str">
        <f t="shared" si="25"/>
        <v>UnrestrainedBeamMetricW690x240</v>
      </c>
      <c r="G696">
        <v>94.6</v>
      </c>
      <c r="H696">
        <v>1.7</v>
      </c>
      <c r="I696">
        <v>7.88</v>
      </c>
      <c r="J696" t="s">
        <v>132</v>
      </c>
      <c r="K696">
        <v>3</v>
      </c>
      <c r="L696">
        <f t="shared" si="24"/>
        <v>2.401824</v>
      </c>
    </row>
    <row r="697" spans="2:12" x14ac:dyDescent="0.25">
      <c r="B697" t="s">
        <v>132</v>
      </c>
      <c r="C697" t="s">
        <v>76</v>
      </c>
      <c r="D697" t="s">
        <v>355</v>
      </c>
      <c r="E697" t="s">
        <v>2910</v>
      </c>
      <c r="F697" t="str">
        <f t="shared" si="25"/>
        <v>UnrestrainedBeamMetricW690x217</v>
      </c>
      <c r="G697">
        <v>94.3</v>
      </c>
      <c r="H697">
        <v>1.55</v>
      </c>
      <c r="I697">
        <v>7.86</v>
      </c>
      <c r="J697" t="s">
        <v>132</v>
      </c>
      <c r="K697">
        <v>3</v>
      </c>
      <c r="L697">
        <f t="shared" si="24"/>
        <v>2.3957280000000001</v>
      </c>
    </row>
    <row r="698" spans="2:12" x14ac:dyDescent="0.25">
      <c r="B698" t="s">
        <v>132</v>
      </c>
      <c r="C698" t="s">
        <v>76</v>
      </c>
      <c r="D698" t="s">
        <v>357</v>
      </c>
      <c r="E698" t="s">
        <v>2911</v>
      </c>
      <c r="F698" t="str">
        <f t="shared" si="25"/>
        <v>UnrestrainedBeamMetricW690x192</v>
      </c>
      <c r="G698">
        <v>82.8</v>
      </c>
      <c r="H698">
        <v>1.56</v>
      </c>
      <c r="I698">
        <v>6.9</v>
      </c>
      <c r="J698" t="s">
        <v>132</v>
      </c>
      <c r="K698">
        <v>3</v>
      </c>
      <c r="L698">
        <f t="shared" si="24"/>
        <v>2.1031200000000001</v>
      </c>
    </row>
    <row r="699" spans="2:12" x14ac:dyDescent="0.25">
      <c r="B699" t="s">
        <v>132</v>
      </c>
      <c r="C699" t="s">
        <v>76</v>
      </c>
      <c r="D699" t="s">
        <v>359</v>
      </c>
      <c r="E699" t="s">
        <v>2912</v>
      </c>
      <c r="F699" t="str">
        <f t="shared" si="25"/>
        <v>UnrestrainedBeamMetricW690x170</v>
      </c>
      <c r="G699">
        <v>82.3</v>
      </c>
      <c r="H699">
        <v>1.39</v>
      </c>
      <c r="I699">
        <v>6.86</v>
      </c>
      <c r="J699" t="s">
        <v>132</v>
      </c>
      <c r="K699">
        <v>3</v>
      </c>
      <c r="L699">
        <f t="shared" si="24"/>
        <v>2.0909280000000003</v>
      </c>
    </row>
    <row r="700" spans="2:12" x14ac:dyDescent="0.25">
      <c r="B700" t="s">
        <v>132</v>
      </c>
      <c r="C700" t="s">
        <v>76</v>
      </c>
      <c r="D700" t="s">
        <v>361</v>
      </c>
      <c r="E700" t="s">
        <v>2913</v>
      </c>
      <c r="F700" t="str">
        <f t="shared" si="25"/>
        <v>UnrestrainedBeamMetricW690x152</v>
      </c>
      <c r="G700">
        <v>82.1</v>
      </c>
      <c r="H700">
        <v>1.24</v>
      </c>
      <c r="I700">
        <v>6.84</v>
      </c>
      <c r="J700" t="s">
        <v>132</v>
      </c>
      <c r="K700">
        <v>3</v>
      </c>
      <c r="L700">
        <f t="shared" si="24"/>
        <v>2.084832</v>
      </c>
    </row>
    <row r="701" spans="2:12" x14ac:dyDescent="0.25">
      <c r="B701" t="s">
        <v>132</v>
      </c>
      <c r="C701" t="s">
        <v>76</v>
      </c>
      <c r="D701" t="s">
        <v>363</v>
      </c>
      <c r="E701" t="s">
        <v>2914</v>
      </c>
      <c r="F701" t="str">
        <f t="shared" si="25"/>
        <v>UnrestrainedBeamMetricW690x140</v>
      </c>
      <c r="G701">
        <v>81.5</v>
      </c>
      <c r="H701">
        <v>1.1499999999999999</v>
      </c>
      <c r="I701">
        <v>6.79</v>
      </c>
      <c r="J701" t="s">
        <v>132</v>
      </c>
      <c r="K701">
        <v>3</v>
      </c>
      <c r="L701">
        <f t="shared" si="24"/>
        <v>2.0695920000000001</v>
      </c>
    </row>
    <row r="702" spans="2:12" x14ac:dyDescent="0.25">
      <c r="B702" t="s">
        <v>132</v>
      </c>
      <c r="C702" t="s">
        <v>76</v>
      </c>
      <c r="D702" t="s">
        <v>365</v>
      </c>
      <c r="E702" t="s">
        <v>2915</v>
      </c>
      <c r="F702" t="str">
        <f t="shared" si="25"/>
        <v>UnrestrainedBeamMetricW690x125</v>
      </c>
      <c r="G702">
        <v>81.2</v>
      </c>
      <c r="H702">
        <v>1.03</v>
      </c>
      <c r="I702">
        <v>6.77</v>
      </c>
      <c r="J702" t="s">
        <v>132</v>
      </c>
      <c r="K702">
        <v>3</v>
      </c>
      <c r="L702">
        <f t="shared" si="24"/>
        <v>2.0634959999999998</v>
      </c>
    </row>
    <row r="703" spans="2:12" x14ac:dyDescent="0.25">
      <c r="B703" t="s">
        <v>132</v>
      </c>
      <c r="C703" t="s">
        <v>76</v>
      </c>
      <c r="D703" t="s">
        <v>367</v>
      </c>
      <c r="E703" t="s">
        <v>2916</v>
      </c>
      <c r="F703" t="str">
        <f t="shared" si="25"/>
        <v>UnrestrainedBeamMetricW610x551</v>
      </c>
      <c r="G703">
        <v>92.9</v>
      </c>
      <c r="H703">
        <v>3.98</v>
      </c>
      <c r="I703">
        <v>7.74</v>
      </c>
      <c r="J703" t="s">
        <v>132</v>
      </c>
      <c r="K703">
        <v>3</v>
      </c>
      <c r="L703">
        <f t="shared" si="24"/>
        <v>2.3591520000000004</v>
      </c>
    </row>
    <row r="704" spans="2:12" x14ac:dyDescent="0.25">
      <c r="B704" t="s">
        <v>132</v>
      </c>
      <c r="C704" t="s">
        <v>76</v>
      </c>
      <c r="D704" t="s">
        <v>369</v>
      </c>
      <c r="E704" t="s">
        <v>2917</v>
      </c>
      <c r="F704" t="str">
        <f t="shared" si="25"/>
        <v>UnrestrainedBeamMetricW610x498</v>
      </c>
      <c r="G704">
        <v>91.5</v>
      </c>
      <c r="H704">
        <v>3.66</v>
      </c>
      <c r="I704">
        <v>7.63</v>
      </c>
      <c r="J704" t="s">
        <v>132</v>
      </c>
      <c r="K704">
        <v>3</v>
      </c>
      <c r="L704">
        <f t="shared" si="24"/>
        <v>2.3256239999999999</v>
      </c>
    </row>
    <row r="705" spans="2:12" x14ac:dyDescent="0.25">
      <c r="B705" t="s">
        <v>132</v>
      </c>
      <c r="C705" t="s">
        <v>76</v>
      </c>
      <c r="D705" t="s">
        <v>371</v>
      </c>
      <c r="E705" t="s">
        <v>2918</v>
      </c>
      <c r="F705" t="str">
        <f t="shared" si="25"/>
        <v>UnrestrainedBeamMetricW610x455</v>
      </c>
      <c r="G705">
        <v>90.8</v>
      </c>
      <c r="H705">
        <v>3.37</v>
      </c>
      <c r="I705">
        <v>7.57</v>
      </c>
      <c r="J705" t="s">
        <v>132</v>
      </c>
      <c r="K705">
        <v>3</v>
      </c>
      <c r="L705">
        <f t="shared" si="24"/>
        <v>2.3073360000000003</v>
      </c>
    </row>
    <row r="706" spans="2:12" x14ac:dyDescent="0.25">
      <c r="B706" t="s">
        <v>132</v>
      </c>
      <c r="C706" t="s">
        <v>76</v>
      </c>
      <c r="D706" t="s">
        <v>373</v>
      </c>
      <c r="E706" t="s">
        <v>2919</v>
      </c>
      <c r="F706" t="str">
        <f t="shared" si="25"/>
        <v>UnrestrainedBeamMetricW610x415</v>
      </c>
      <c r="G706">
        <v>89.7</v>
      </c>
      <c r="H706">
        <v>3.11</v>
      </c>
      <c r="I706">
        <v>7.48</v>
      </c>
      <c r="J706" t="s">
        <v>132</v>
      </c>
      <c r="K706">
        <v>3</v>
      </c>
      <c r="L706">
        <f t="shared" si="24"/>
        <v>2.2799040000000002</v>
      </c>
    </row>
    <row r="707" spans="2:12" x14ac:dyDescent="0.25">
      <c r="B707" t="s">
        <v>132</v>
      </c>
      <c r="C707" t="s">
        <v>76</v>
      </c>
      <c r="D707" t="s">
        <v>375</v>
      </c>
      <c r="E707" t="s">
        <v>2920</v>
      </c>
      <c r="F707" t="str">
        <f t="shared" si="25"/>
        <v>UnrestrainedBeamMetricW610x372</v>
      </c>
      <c r="G707">
        <v>89</v>
      </c>
      <c r="H707">
        <v>2.81</v>
      </c>
      <c r="I707">
        <v>7.42</v>
      </c>
      <c r="J707" t="s">
        <v>132</v>
      </c>
      <c r="K707">
        <v>3</v>
      </c>
      <c r="L707">
        <f t="shared" si="24"/>
        <v>2.2616160000000001</v>
      </c>
    </row>
    <row r="708" spans="2:12" x14ac:dyDescent="0.25">
      <c r="B708" t="s">
        <v>132</v>
      </c>
      <c r="C708" t="s">
        <v>76</v>
      </c>
      <c r="D708" t="s">
        <v>377</v>
      </c>
      <c r="E708" t="s">
        <v>2921</v>
      </c>
      <c r="F708" t="str">
        <f t="shared" si="25"/>
        <v>UnrestrainedBeamMetricW610x341</v>
      </c>
      <c r="G708">
        <v>88.1</v>
      </c>
      <c r="H708">
        <v>2.6</v>
      </c>
      <c r="I708">
        <v>7.34</v>
      </c>
      <c r="J708" t="s">
        <v>132</v>
      </c>
      <c r="K708">
        <v>3</v>
      </c>
      <c r="L708">
        <f t="shared" si="24"/>
        <v>2.2372320000000001</v>
      </c>
    </row>
    <row r="709" spans="2:12" x14ac:dyDescent="0.25">
      <c r="B709" t="s">
        <v>132</v>
      </c>
      <c r="C709" t="s">
        <v>76</v>
      </c>
      <c r="D709" t="s">
        <v>379</v>
      </c>
      <c r="E709" t="s">
        <v>2922</v>
      </c>
      <c r="F709" t="str">
        <f t="shared" si="25"/>
        <v>UnrestrainedBeamMetricW610x307</v>
      </c>
      <c r="G709">
        <v>87.6</v>
      </c>
      <c r="H709">
        <v>2.36</v>
      </c>
      <c r="I709">
        <v>7.3</v>
      </c>
      <c r="J709" t="s">
        <v>132</v>
      </c>
      <c r="K709">
        <v>3</v>
      </c>
      <c r="L709">
        <f t="shared" si="24"/>
        <v>2.2250399999999999</v>
      </c>
    </row>
    <row r="710" spans="2:12" x14ac:dyDescent="0.25">
      <c r="B710" t="s">
        <v>132</v>
      </c>
      <c r="C710" t="s">
        <v>76</v>
      </c>
      <c r="D710" t="s">
        <v>381</v>
      </c>
      <c r="E710" t="s">
        <v>2923</v>
      </c>
      <c r="F710" t="str">
        <f t="shared" si="25"/>
        <v>UnrestrainedBeamMetricW610x285</v>
      </c>
      <c r="G710">
        <v>87.1</v>
      </c>
      <c r="H710">
        <v>2.2000000000000002</v>
      </c>
      <c r="I710">
        <v>7.26</v>
      </c>
      <c r="J710" t="s">
        <v>132</v>
      </c>
      <c r="K710">
        <v>3</v>
      </c>
      <c r="L710">
        <f t="shared" si="24"/>
        <v>2.2128480000000001</v>
      </c>
    </row>
    <row r="711" spans="2:12" x14ac:dyDescent="0.25">
      <c r="B711" t="s">
        <v>132</v>
      </c>
      <c r="C711" t="s">
        <v>76</v>
      </c>
      <c r="D711" t="s">
        <v>383</v>
      </c>
      <c r="E711" t="s">
        <v>2924</v>
      </c>
      <c r="F711" t="str">
        <f t="shared" si="25"/>
        <v>UnrestrainedBeamMetricW610x262</v>
      </c>
      <c r="G711">
        <v>86.5</v>
      </c>
      <c r="H711">
        <v>2.0299999999999998</v>
      </c>
      <c r="I711">
        <v>7.21</v>
      </c>
      <c r="J711" t="s">
        <v>132</v>
      </c>
      <c r="K711">
        <v>3</v>
      </c>
      <c r="L711">
        <f t="shared" si="24"/>
        <v>2.1976080000000002</v>
      </c>
    </row>
    <row r="712" spans="2:12" x14ac:dyDescent="0.25">
      <c r="B712" t="s">
        <v>132</v>
      </c>
      <c r="C712" t="s">
        <v>76</v>
      </c>
      <c r="D712" t="s">
        <v>385</v>
      </c>
      <c r="E712" t="s">
        <v>2925</v>
      </c>
      <c r="F712" t="str">
        <f t="shared" si="25"/>
        <v>UnrestrainedBeamMetricW610x241</v>
      </c>
      <c r="G712">
        <v>86.3</v>
      </c>
      <c r="H712">
        <v>1.88</v>
      </c>
      <c r="I712">
        <v>7.19</v>
      </c>
      <c r="J712" t="s">
        <v>132</v>
      </c>
      <c r="K712">
        <v>3</v>
      </c>
      <c r="L712">
        <f t="shared" si="24"/>
        <v>2.1915120000000003</v>
      </c>
    </row>
    <row r="713" spans="2:12" x14ac:dyDescent="0.25">
      <c r="B713" t="s">
        <v>132</v>
      </c>
      <c r="C713" t="s">
        <v>76</v>
      </c>
      <c r="D713" t="s">
        <v>387</v>
      </c>
      <c r="E713" t="s">
        <v>2926</v>
      </c>
      <c r="F713" t="str">
        <f t="shared" si="25"/>
        <v>UnrestrainedBeamMetricW610x217</v>
      </c>
      <c r="G713">
        <v>85.8</v>
      </c>
      <c r="H713">
        <v>1.7</v>
      </c>
      <c r="I713">
        <v>7.15</v>
      </c>
      <c r="J713" t="s">
        <v>132</v>
      </c>
      <c r="K713">
        <v>3</v>
      </c>
      <c r="L713">
        <f t="shared" si="24"/>
        <v>2.1793200000000001</v>
      </c>
    </row>
    <row r="714" spans="2:12" x14ac:dyDescent="0.25">
      <c r="B714" t="s">
        <v>132</v>
      </c>
      <c r="C714" t="s">
        <v>76</v>
      </c>
      <c r="D714" t="s">
        <v>388</v>
      </c>
      <c r="E714" t="s">
        <v>2927</v>
      </c>
      <c r="F714" t="str">
        <f t="shared" si="25"/>
        <v>UnrestrainedBeamMetricW610x195</v>
      </c>
      <c r="G714">
        <v>85.3</v>
      </c>
      <c r="H714">
        <v>1.54</v>
      </c>
      <c r="I714">
        <v>7.11</v>
      </c>
      <c r="J714" t="s">
        <v>132</v>
      </c>
      <c r="K714">
        <v>3</v>
      </c>
      <c r="L714">
        <f t="shared" si="24"/>
        <v>2.1671280000000004</v>
      </c>
    </row>
    <row r="715" spans="2:12" x14ac:dyDescent="0.25">
      <c r="B715" t="s">
        <v>132</v>
      </c>
      <c r="C715" t="s">
        <v>76</v>
      </c>
      <c r="D715" t="s">
        <v>390</v>
      </c>
      <c r="E715" t="s">
        <v>2928</v>
      </c>
      <c r="F715" t="str">
        <f t="shared" si="25"/>
        <v>UnrestrainedBeamMetricW610x174</v>
      </c>
      <c r="G715">
        <v>84.5</v>
      </c>
      <c r="H715">
        <v>1.38</v>
      </c>
      <c r="I715">
        <v>7.04</v>
      </c>
      <c r="J715" t="s">
        <v>132</v>
      </c>
      <c r="K715">
        <v>3</v>
      </c>
      <c r="L715">
        <f t="shared" si="24"/>
        <v>2.1457920000000001</v>
      </c>
    </row>
    <row r="716" spans="2:12" x14ac:dyDescent="0.25">
      <c r="B716" t="s">
        <v>132</v>
      </c>
      <c r="C716" t="s">
        <v>76</v>
      </c>
      <c r="D716" t="s">
        <v>392</v>
      </c>
      <c r="E716" t="s">
        <v>2929</v>
      </c>
      <c r="F716" t="str">
        <f t="shared" si="25"/>
        <v>UnrestrainedBeamMetricW610x155</v>
      </c>
      <c r="G716">
        <v>84.1</v>
      </c>
      <c r="H716">
        <v>1.24</v>
      </c>
      <c r="I716">
        <v>7.01</v>
      </c>
      <c r="J716" t="s">
        <v>132</v>
      </c>
      <c r="K716">
        <v>3</v>
      </c>
      <c r="L716">
        <f t="shared" si="24"/>
        <v>2.1366480000000001</v>
      </c>
    </row>
    <row r="717" spans="2:12" x14ac:dyDescent="0.25">
      <c r="B717" t="s">
        <v>132</v>
      </c>
      <c r="C717" t="s">
        <v>76</v>
      </c>
      <c r="D717" t="s">
        <v>394</v>
      </c>
      <c r="E717" t="s">
        <v>2930</v>
      </c>
      <c r="F717" t="str">
        <f t="shared" si="25"/>
        <v>UnrestrainedBeamMetricW610x153</v>
      </c>
      <c r="G717">
        <v>73.5</v>
      </c>
      <c r="H717">
        <v>1.4</v>
      </c>
      <c r="I717">
        <v>6.13</v>
      </c>
      <c r="J717" t="s">
        <v>132</v>
      </c>
      <c r="K717">
        <v>3</v>
      </c>
      <c r="L717">
        <f t="shared" si="24"/>
        <v>1.8684240000000001</v>
      </c>
    </row>
    <row r="718" spans="2:12" x14ac:dyDescent="0.25">
      <c r="B718" t="s">
        <v>132</v>
      </c>
      <c r="C718" t="s">
        <v>76</v>
      </c>
      <c r="D718" t="s">
        <v>396</v>
      </c>
      <c r="E718" t="s">
        <v>2931</v>
      </c>
      <c r="F718" t="str">
        <f t="shared" si="25"/>
        <v>UnrestrainedBeamMetricW610x140</v>
      </c>
      <c r="G718">
        <v>73.5</v>
      </c>
      <c r="H718">
        <v>1.28</v>
      </c>
      <c r="I718">
        <v>6.13</v>
      </c>
      <c r="J718" t="s">
        <v>132</v>
      </c>
      <c r="K718">
        <v>3</v>
      </c>
      <c r="L718">
        <f t="shared" si="24"/>
        <v>1.8684240000000001</v>
      </c>
    </row>
    <row r="719" spans="2:12" x14ac:dyDescent="0.25">
      <c r="B719" t="s">
        <v>132</v>
      </c>
      <c r="C719" t="s">
        <v>76</v>
      </c>
      <c r="D719" t="s">
        <v>397</v>
      </c>
      <c r="E719" t="s">
        <v>2932</v>
      </c>
      <c r="F719" t="str">
        <f t="shared" si="25"/>
        <v>UnrestrainedBeamMetricW610x125</v>
      </c>
      <c r="G719">
        <v>73.2</v>
      </c>
      <c r="H719">
        <v>1.1499999999999999</v>
      </c>
      <c r="I719">
        <v>6.1</v>
      </c>
      <c r="J719" t="s">
        <v>132</v>
      </c>
      <c r="K719">
        <v>3</v>
      </c>
      <c r="L719">
        <f t="shared" si="24"/>
        <v>1.85928</v>
      </c>
    </row>
    <row r="720" spans="2:12" x14ac:dyDescent="0.25">
      <c r="B720" t="s">
        <v>132</v>
      </c>
      <c r="C720" t="s">
        <v>76</v>
      </c>
      <c r="D720" t="s">
        <v>398</v>
      </c>
      <c r="E720" t="s">
        <v>2933</v>
      </c>
      <c r="F720" t="str">
        <f t="shared" si="25"/>
        <v>UnrestrainedBeamMetricW610x113</v>
      </c>
      <c r="G720">
        <v>72.5</v>
      </c>
      <c r="H720">
        <v>1.05</v>
      </c>
      <c r="I720">
        <v>6.04</v>
      </c>
      <c r="J720" t="s">
        <v>132</v>
      </c>
      <c r="K720">
        <v>3</v>
      </c>
      <c r="L720">
        <f t="shared" si="24"/>
        <v>1.8409920000000002</v>
      </c>
    </row>
    <row r="721" spans="2:12" x14ac:dyDescent="0.25">
      <c r="B721" t="s">
        <v>132</v>
      </c>
      <c r="C721" t="s">
        <v>76</v>
      </c>
      <c r="D721" t="s">
        <v>400</v>
      </c>
      <c r="E721" t="s">
        <v>2934</v>
      </c>
      <c r="F721" t="str">
        <f t="shared" si="25"/>
        <v>UnrestrainedBeamMetricW610x101</v>
      </c>
      <c r="G721">
        <v>72.2</v>
      </c>
      <c r="H721">
        <v>0.94199999999999995</v>
      </c>
      <c r="I721">
        <v>6.02</v>
      </c>
      <c r="J721" t="s">
        <v>132</v>
      </c>
      <c r="K721">
        <v>3</v>
      </c>
      <c r="L721">
        <f t="shared" si="24"/>
        <v>1.8348959999999999</v>
      </c>
    </row>
    <row r="722" spans="2:12" x14ac:dyDescent="0.25">
      <c r="B722" t="s">
        <v>132</v>
      </c>
      <c r="C722" t="s">
        <v>76</v>
      </c>
      <c r="D722" t="s">
        <v>402</v>
      </c>
      <c r="E722" t="s">
        <v>2935</v>
      </c>
      <c r="F722" t="str">
        <f t="shared" si="25"/>
        <v>UnrestrainedBeamMetricW610x92</v>
      </c>
      <c r="G722">
        <v>66.400000000000006</v>
      </c>
      <c r="H722">
        <v>0.93400000000000005</v>
      </c>
      <c r="I722">
        <v>5.53</v>
      </c>
      <c r="J722" t="s">
        <v>132</v>
      </c>
      <c r="K722">
        <v>3</v>
      </c>
      <c r="L722">
        <f t="shared" si="24"/>
        <v>1.6855440000000002</v>
      </c>
    </row>
    <row r="723" spans="2:12" x14ac:dyDescent="0.25">
      <c r="B723" t="s">
        <v>132</v>
      </c>
      <c r="C723" t="s">
        <v>76</v>
      </c>
      <c r="D723" t="s">
        <v>404</v>
      </c>
      <c r="E723" t="s">
        <v>2936</v>
      </c>
      <c r="F723" t="str">
        <f t="shared" si="25"/>
        <v>UnrestrainedBeamMetricW610x82</v>
      </c>
      <c r="G723">
        <v>66.400000000000006</v>
      </c>
      <c r="H723">
        <v>0.82799999999999996</v>
      </c>
      <c r="I723">
        <v>5.53</v>
      </c>
      <c r="J723" t="s">
        <v>132</v>
      </c>
      <c r="K723">
        <v>3</v>
      </c>
      <c r="L723">
        <f t="shared" ref="L723:L786" si="26">0.3048*I723</f>
        <v>1.6855440000000002</v>
      </c>
    </row>
    <row r="724" spans="2:12" x14ac:dyDescent="0.25">
      <c r="B724" t="s">
        <v>132</v>
      </c>
      <c r="C724" t="s">
        <v>76</v>
      </c>
      <c r="D724" t="s">
        <v>406</v>
      </c>
      <c r="E724" t="s">
        <v>2937</v>
      </c>
      <c r="F724" t="str">
        <f t="shared" si="25"/>
        <v>UnrestrainedBeamMetricW530x300</v>
      </c>
      <c r="G724">
        <v>80.5</v>
      </c>
      <c r="H724">
        <v>2.5</v>
      </c>
      <c r="I724">
        <v>6.71</v>
      </c>
      <c r="J724" t="s">
        <v>132</v>
      </c>
      <c r="K724">
        <v>3</v>
      </c>
      <c r="L724">
        <f t="shared" si="26"/>
        <v>2.0452080000000001</v>
      </c>
    </row>
    <row r="725" spans="2:12" x14ac:dyDescent="0.25">
      <c r="B725" t="s">
        <v>132</v>
      </c>
      <c r="C725" t="s">
        <v>76</v>
      </c>
      <c r="D725" t="s">
        <v>408</v>
      </c>
      <c r="E725" t="s">
        <v>2938</v>
      </c>
      <c r="F725" t="str">
        <f t="shared" si="25"/>
        <v>UnrestrainedBeamMetricW530x272</v>
      </c>
      <c r="G725">
        <v>80</v>
      </c>
      <c r="H725">
        <v>2.2799999999999998</v>
      </c>
      <c r="I725">
        <v>6.67</v>
      </c>
      <c r="J725" t="s">
        <v>132</v>
      </c>
      <c r="K725">
        <v>3</v>
      </c>
      <c r="L725">
        <f t="shared" si="26"/>
        <v>2.0330159999999999</v>
      </c>
    </row>
    <row r="726" spans="2:12" x14ac:dyDescent="0.25">
      <c r="B726" t="s">
        <v>132</v>
      </c>
      <c r="C726" t="s">
        <v>76</v>
      </c>
      <c r="D726" t="s">
        <v>409</v>
      </c>
      <c r="E726" t="s">
        <v>2939</v>
      </c>
      <c r="F726" t="str">
        <f t="shared" si="25"/>
        <v>UnrestrainedBeamMetricW530x248</v>
      </c>
      <c r="G726">
        <v>79.5</v>
      </c>
      <c r="H726">
        <v>2.09</v>
      </c>
      <c r="I726">
        <v>6.63</v>
      </c>
      <c r="J726" t="s">
        <v>132</v>
      </c>
      <c r="K726">
        <v>3</v>
      </c>
      <c r="L726">
        <f t="shared" si="26"/>
        <v>2.0208240000000002</v>
      </c>
    </row>
    <row r="727" spans="2:12" x14ac:dyDescent="0.25">
      <c r="B727" t="s">
        <v>132</v>
      </c>
      <c r="C727" t="s">
        <v>76</v>
      </c>
      <c r="D727" t="s">
        <v>411</v>
      </c>
      <c r="E727" t="s">
        <v>2940</v>
      </c>
      <c r="F727" t="str">
        <f t="shared" si="25"/>
        <v>UnrestrainedBeamMetricW530x219</v>
      </c>
      <c r="G727">
        <v>78.7</v>
      </c>
      <c r="H727">
        <v>1.87</v>
      </c>
      <c r="I727">
        <v>6.56</v>
      </c>
      <c r="J727" t="s">
        <v>132</v>
      </c>
      <c r="K727">
        <v>3</v>
      </c>
      <c r="L727">
        <f t="shared" si="26"/>
        <v>1.9994879999999999</v>
      </c>
    </row>
    <row r="728" spans="2:12" x14ac:dyDescent="0.25">
      <c r="B728" t="s">
        <v>132</v>
      </c>
      <c r="C728" t="s">
        <v>76</v>
      </c>
      <c r="D728" t="s">
        <v>413</v>
      </c>
      <c r="E728" t="s">
        <v>2941</v>
      </c>
      <c r="F728" t="str">
        <f t="shared" si="25"/>
        <v>UnrestrainedBeamMetricW530x196</v>
      </c>
      <c r="G728">
        <v>78.5</v>
      </c>
      <c r="H728">
        <v>1.68</v>
      </c>
      <c r="I728">
        <v>6.54</v>
      </c>
      <c r="J728" t="s">
        <v>132</v>
      </c>
      <c r="K728">
        <v>3</v>
      </c>
      <c r="L728">
        <f t="shared" si="26"/>
        <v>1.9933920000000001</v>
      </c>
    </row>
    <row r="729" spans="2:12" x14ac:dyDescent="0.25">
      <c r="B729" t="s">
        <v>132</v>
      </c>
      <c r="C729" t="s">
        <v>76</v>
      </c>
      <c r="D729" t="s">
        <v>414</v>
      </c>
      <c r="E729" t="s">
        <v>2942</v>
      </c>
      <c r="F729" t="str">
        <f t="shared" si="25"/>
        <v>UnrestrainedBeamMetricW530x182</v>
      </c>
      <c r="G729">
        <v>77.900000000000006</v>
      </c>
      <c r="H729">
        <v>1.57</v>
      </c>
      <c r="I729">
        <v>6.49</v>
      </c>
      <c r="J729" t="s">
        <v>132</v>
      </c>
      <c r="K729">
        <v>3</v>
      </c>
      <c r="L729">
        <f t="shared" si="26"/>
        <v>1.9781520000000001</v>
      </c>
    </row>
    <row r="730" spans="2:12" x14ac:dyDescent="0.25">
      <c r="B730" t="s">
        <v>132</v>
      </c>
      <c r="C730" t="s">
        <v>76</v>
      </c>
      <c r="D730" t="s">
        <v>416</v>
      </c>
      <c r="E730" t="s">
        <v>2943</v>
      </c>
      <c r="F730" t="str">
        <f t="shared" si="25"/>
        <v>UnrestrainedBeamMetricW530x165</v>
      </c>
      <c r="G730">
        <v>77.400000000000006</v>
      </c>
      <c r="H730">
        <v>1.43</v>
      </c>
      <c r="I730">
        <v>6.45</v>
      </c>
      <c r="J730" t="s">
        <v>132</v>
      </c>
      <c r="K730">
        <v>3</v>
      </c>
      <c r="L730">
        <f t="shared" si="26"/>
        <v>1.9659600000000002</v>
      </c>
    </row>
    <row r="731" spans="2:12" x14ac:dyDescent="0.25">
      <c r="B731" t="s">
        <v>132</v>
      </c>
      <c r="C731" t="s">
        <v>76</v>
      </c>
      <c r="D731" t="s">
        <v>418</v>
      </c>
      <c r="E731" t="s">
        <v>2944</v>
      </c>
      <c r="F731" t="str">
        <f t="shared" si="25"/>
        <v>UnrestrainedBeamMetricW530x150</v>
      </c>
      <c r="G731">
        <v>77.400000000000006</v>
      </c>
      <c r="H731">
        <v>1.3</v>
      </c>
      <c r="I731">
        <v>6.45</v>
      </c>
      <c r="J731" t="s">
        <v>132</v>
      </c>
      <c r="K731">
        <v>3</v>
      </c>
      <c r="L731">
        <f t="shared" si="26"/>
        <v>1.9659600000000002</v>
      </c>
    </row>
    <row r="732" spans="2:12" x14ac:dyDescent="0.25">
      <c r="B732" t="s">
        <v>132</v>
      </c>
      <c r="C732" t="s">
        <v>76</v>
      </c>
      <c r="D732" t="s">
        <v>420</v>
      </c>
      <c r="E732" t="s">
        <v>2945</v>
      </c>
      <c r="F732" t="str">
        <f t="shared" si="25"/>
        <v>UnrestrainedBeamMetricW530x138</v>
      </c>
      <c r="G732">
        <v>66.3</v>
      </c>
      <c r="H732">
        <v>1.4</v>
      </c>
      <c r="I732">
        <v>5.53</v>
      </c>
      <c r="J732" t="s">
        <v>132</v>
      </c>
      <c r="K732">
        <v>3</v>
      </c>
      <c r="L732">
        <f t="shared" si="26"/>
        <v>1.6855440000000002</v>
      </c>
    </row>
    <row r="733" spans="2:12" x14ac:dyDescent="0.25">
      <c r="B733" t="s">
        <v>132</v>
      </c>
      <c r="C733" t="s">
        <v>76</v>
      </c>
      <c r="D733" t="s">
        <v>422</v>
      </c>
      <c r="E733" t="s">
        <v>2946</v>
      </c>
      <c r="F733" t="str">
        <f t="shared" si="25"/>
        <v>UnrestrainedBeamMetricW530x123</v>
      </c>
      <c r="G733">
        <v>65.8</v>
      </c>
      <c r="H733">
        <v>1.26</v>
      </c>
      <c r="I733">
        <v>5.48</v>
      </c>
      <c r="J733" t="s">
        <v>132</v>
      </c>
      <c r="K733">
        <v>3</v>
      </c>
      <c r="L733">
        <f t="shared" si="26"/>
        <v>1.6703040000000002</v>
      </c>
    </row>
    <row r="734" spans="2:12" x14ac:dyDescent="0.25">
      <c r="B734" t="s">
        <v>132</v>
      </c>
      <c r="C734" t="s">
        <v>76</v>
      </c>
      <c r="D734" t="s">
        <v>424</v>
      </c>
      <c r="E734" t="s">
        <v>2947</v>
      </c>
      <c r="F734" t="str">
        <f t="shared" si="25"/>
        <v>UnrestrainedBeamMetricW530x109</v>
      </c>
      <c r="G734">
        <v>65.5</v>
      </c>
      <c r="H734">
        <v>1.1100000000000001</v>
      </c>
      <c r="I734">
        <v>5.46</v>
      </c>
      <c r="J734" t="s">
        <v>132</v>
      </c>
      <c r="K734">
        <v>3</v>
      </c>
      <c r="L734">
        <f t="shared" si="26"/>
        <v>1.6642080000000001</v>
      </c>
    </row>
    <row r="735" spans="2:12" x14ac:dyDescent="0.25">
      <c r="B735" t="s">
        <v>132</v>
      </c>
      <c r="C735" t="s">
        <v>76</v>
      </c>
      <c r="D735" t="s">
        <v>426</v>
      </c>
      <c r="E735" t="s">
        <v>2948</v>
      </c>
      <c r="F735" t="str">
        <f t="shared" si="25"/>
        <v>UnrestrainedBeamMetricW530x101</v>
      </c>
      <c r="G735">
        <v>65.099999999999994</v>
      </c>
      <c r="H735">
        <v>1.04</v>
      </c>
      <c r="I735">
        <v>5.43</v>
      </c>
      <c r="J735" t="s">
        <v>132</v>
      </c>
      <c r="K735">
        <v>3</v>
      </c>
      <c r="L735">
        <f t="shared" si="26"/>
        <v>1.6550640000000001</v>
      </c>
    </row>
    <row r="736" spans="2:12" x14ac:dyDescent="0.25">
      <c r="B736" t="s">
        <v>132</v>
      </c>
      <c r="C736" t="s">
        <v>76</v>
      </c>
      <c r="D736" t="s">
        <v>427</v>
      </c>
      <c r="E736" t="s">
        <v>2949</v>
      </c>
      <c r="F736" t="str">
        <f t="shared" si="25"/>
        <v>UnrestrainedBeamMetricW530x92</v>
      </c>
      <c r="G736">
        <v>65.099999999999994</v>
      </c>
      <c r="H736">
        <v>0.95199999999999996</v>
      </c>
      <c r="I736">
        <v>5.43</v>
      </c>
      <c r="J736" t="s">
        <v>132</v>
      </c>
      <c r="K736">
        <v>3</v>
      </c>
      <c r="L736">
        <f t="shared" si="26"/>
        <v>1.6550640000000001</v>
      </c>
    </row>
    <row r="737" spans="2:12" x14ac:dyDescent="0.25">
      <c r="B737" t="s">
        <v>132</v>
      </c>
      <c r="C737" t="s">
        <v>76</v>
      </c>
      <c r="D737" t="s">
        <v>429</v>
      </c>
      <c r="E737" t="s">
        <v>2950</v>
      </c>
      <c r="F737" t="str">
        <f t="shared" si="25"/>
        <v>UnrestrainedBeamMetricW530x82</v>
      </c>
      <c r="G737">
        <v>64.400000000000006</v>
      </c>
      <c r="H737">
        <v>0.85399999999999998</v>
      </c>
      <c r="I737">
        <v>5.37</v>
      </c>
      <c r="J737" t="s">
        <v>132</v>
      </c>
      <c r="K737">
        <v>3</v>
      </c>
      <c r="L737">
        <f t="shared" si="26"/>
        <v>1.636776</v>
      </c>
    </row>
    <row r="738" spans="2:12" x14ac:dyDescent="0.25">
      <c r="B738" t="s">
        <v>132</v>
      </c>
      <c r="C738" t="s">
        <v>76</v>
      </c>
      <c r="D738" t="s">
        <v>430</v>
      </c>
      <c r="E738" t="s">
        <v>2951</v>
      </c>
      <c r="F738" t="str">
        <f t="shared" ref="F738:F801" si="27">SUBSTITUTE(B738&amp;C738&amp;E738," ","")</f>
        <v>UnrestrainedBeamMetricW530x72</v>
      </c>
      <c r="G738">
        <v>64</v>
      </c>
      <c r="H738">
        <v>0.75</v>
      </c>
      <c r="I738">
        <v>5.33</v>
      </c>
      <c r="J738" t="s">
        <v>132</v>
      </c>
      <c r="K738">
        <v>3</v>
      </c>
      <c r="L738">
        <f t="shared" si="26"/>
        <v>1.624584</v>
      </c>
    </row>
    <row r="739" spans="2:12" x14ac:dyDescent="0.25">
      <c r="B739" t="s">
        <v>132</v>
      </c>
      <c r="C739" t="s">
        <v>76</v>
      </c>
      <c r="D739" t="s">
        <v>432</v>
      </c>
      <c r="E739" t="s">
        <v>2952</v>
      </c>
      <c r="F739" t="str">
        <f t="shared" si="27"/>
        <v>UnrestrainedBeamMetricW530x85</v>
      </c>
      <c r="G739">
        <v>59.9</v>
      </c>
      <c r="H739">
        <v>0.95199999999999996</v>
      </c>
      <c r="I739">
        <v>4.99</v>
      </c>
      <c r="J739" t="s">
        <v>132</v>
      </c>
      <c r="K739">
        <v>3</v>
      </c>
      <c r="L739">
        <f t="shared" si="26"/>
        <v>1.5209520000000001</v>
      </c>
    </row>
    <row r="740" spans="2:12" x14ac:dyDescent="0.25">
      <c r="B740" t="s">
        <v>132</v>
      </c>
      <c r="C740" t="s">
        <v>76</v>
      </c>
      <c r="D740" t="s">
        <v>434</v>
      </c>
      <c r="E740" t="s">
        <v>2953</v>
      </c>
      <c r="F740" t="str">
        <f t="shared" si="27"/>
        <v>UnrestrainedBeamMetricW530x74</v>
      </c>
      <c r="G740">
        <v>59.7</v>
      </c>
      <c r="H740">
        <v>0.83799999999999997</v>
      </c>
      <c r="I740">
        <v>4.9800000000000004</v>
      </c>
      <c r="J740" t="s">
        <v>132</v>
      </c>
      <c r="K740">
        <v>3</v>
      </c>
      <c r="L740">
        <f t="shared" si="26"/>
        <v>1.5179040000000001</v>
      </c>
    </row>
    <row r="741" spans="2:12" x14ac:dyDescent="0.25">
      <c r="B741" t="s">
        <v>132</v>
      </c>
      <c r="C741" t="s">
        <v>76</v>
      </c>
      <c r="D741" t="s">
        <v>436</v>
      </c>
      <c r="E741" t="s">
        <v>2954</v>
      </c>
      <c r="F741" t="str">
        <f t="shared" si="27"/>
        <v>UnrestrainedBeamMetricW530x66</v>
      </c>
      <c r="G741">
        <v>59</v>
      </c>
      <c r="H741">
        <v>0.746</v>
      </c>
      <c r="I741">
        <v>4.92</v>
      </c>
      <c r="J741" t="s">
        <v>132</v>
      </c>
      <c r="K741">
        <v>3</v>
      </c>
      <c r="L741">
        <f t="shared" si="26"/>
        <v>1.4996160000000001</v>
      </c>
    </row>
    <row r="742" spans="2:12" x14ac:dyDescent="0.25">
      <c r="B742" t="s">
        <v>132</v>
      </c>
      <c r="C742" t="s">
        <v>76</v>
      </c>
      <c r="D742" t="s">
        <v>438</v>
      </c>
      <c r="E742" t="s">
        <v>2955</v>
      </c>
      <c r="F742" t="str">
        <f t="shared" si="27"/>
        <v>UnrestrainedBeamMetricW460x260</v>
      </c>
      <c r="G742">
        <v>71.099999999999994</v>
      </c>
      <c r="H742">
        <v>2.46</v>
      </c>
      <c r="I742">
        <v>5.93</v>
      </c>
      <c r="J742" t="s">
        <v>132</v>
      </c>
      <c r="K742">
        <v>3</v>
      </c>
      <c r="L742">
        <f t="shared" si="26"/>
        <v>1.807464</v>
      </c>
    </row>
    <row r="743" spans="2:12" x14ac:dyDescent="0.25">
      <c r="B743" t="s">
        <v>132</v>
      </c>
      <c r="C743" t="s">
        <v>76</v>
      </c>
      <c r="D743" t="s">
        <v>440</v>
      </c>
      <c r="E743" t="s">
        <v>2956</v>
      </c>
      <c r="F743" t="str">
        <f t="shared" si="27"/>
        <v>UnrestrainedBeamMetricW460x235</v>
      </c>
      <c r="G743">
        <v>70.5</v>
      </c>
      <c r="H743">
        <v>2.2400000000000002</v>
      </c>
      <c r="I743">
        <v>5.88</v>
      </c>
      <c r="J743" t="s">
        <v>132</v>
      </c>
      <c r="K743">
        <v>3</v>
      </c>
      <c r="L743">
        <f t="shared" si="26"/>
        <v>1.792224</v>
      </c>
    </row>
    <row r="744" spans="2:12" x14ac:dyDescent="0.25">
      <c r="B744" t="s">
        <v>132</v>
      </c>
      <c r="C744" t="s">
        <v>76</v>
      </c>
      <c r="D744" t="s">
        <v>442</v>
      </c>
      <c r="E744" t="s">
        <v>2957</v>
      </c>
      <c r="F744" t="str">
        <f t="shared" si="27"/>
        <v>UnrestrainedBeamMetricW460x213</v>
      </c>
      <c r="G744">
        <v>69.8</v>
      </c>
      <c r="H744">
        <v>2.0499999999999998</v>
      </c>
      <c r="I744">
        <v>5.82</v>
      </c>
      <c r="J744" t="s">
        <v>132</v>
      </c>
      <c r="K744">
        <v>3</v>
      </c>
      <c r="L744">
        <f t="shared" si="26"/>
        <v>1.7739360000000002</v>
      </c>
    </row>
    <row r="745" spans="2:12" x14ac:dyDescent="0.25">
      <c r="B745" t="s">
        <v>132</v>
      </c>
      <c r="C745" t="s">
        <v>76</v>
      </c>
      <c r="D745" t="s">
        <v>444</v>
      </c>
      <c r="E745" t="s">
        <v>2958</v>
      </c>
      <c r="F745" t="str">
        <f t="shared" si="27"/>
        <v>UnrestrainedBeamMetricW460x193</v>
      </c>
      <c r="G745">
        <v>69.3</v>
      </c>
      <c r="H745">
        <v>1.88</v>
      </c>
      <c r="I745">
        <v>5.78</v>
      </c>
      <c r="J745" t="s">
        <v>132</v>
      </c>
      <c r="K745">
        <v>3</v>
      </c>
      <c r="L745">
        <f t="shared" si="26"/>
        <v>1.7617440000000002</v>
      </c>
    </row>
    <row r="746" spans="2:12" x14ac:dyDescent="0.25">
      <c r="B746" t="s">
        <v>132</v>
      </c>
      <c r="C746" t="s">
        <v>76</v>
      </c>
      <c r="D746" t="s">
        <v>445</v>
      </c>
      <c r="E746" t="s">
        <v>2959</v>
      </c>
      <c r="F746" t="str">
        <f t="shared" si="27"/>
        <v>UnrestrainedBeamMetricW460x177</v>
      </c>
      <c r="G746">
        <v>69.2</v>
      </c>
      <c r="H746">
        <v>1.72</v>
      </c>
      <c r="I746">
        <v>5.77</v>
      </c>
      <c r="J746" t="s">
        <v>132</v>
      </c>
      <c r="K746">
        <v>3</v>
      </c>
      <c r="L746">
        <f t="shared" si="26"/>
        <v>1.758696</v>
      </c>
    </row>
    <row r="747" spans="2:12" x14ac:dyDescent="0.25">
      <c r="B747" t="s">
        <v>132</v>
      </c>
      <c r="C747" t="s">
        <v>76</v>
      </c>
      <c r="D747" t="s">
        <v>447</v>
      </c>
      <c r="E747" t="s">
        <v>2960</v>
      </c>
      <c r="F747" t="str">
        <f t="shared" si="27"/>
        <v>UnrestrainedBeamMetricW460x158</v>
      </c>
      <c r="G747">
        <v>68.599999999999994</v>
      </c>
      <c r="H747">
        <v>1.55</v>
      </c>
      <c r="I747">
        <v>5.72</v>
      </c>
      <c r="J747" t="s">
        <v>132</v>
      </c>
      <c r="K747">
        <v>3</v>
      </c>
      <c r="L747">
        <f t="shared" si="26"/>
        <v>1.7434560000000001</v>
      </c>
    </row>
    <row r="748" spans="2:12" x14ac:dyDescent="0.25">
      <c r="B748" t="s">
        <v>132</v>
      </c>
      <c r="C748" t="s">
        <v>76</v>
      </c>
      <c r="D748" t="s">
        <v>449</v>
      </c>
      <c r="E748" t="s">
        <v>2961</v>
      </c>
      <c r="F748" t="str">
        <f t="shared" si="27"/>
        <v>UnrestrainedBeamMetricW460x144</v>
      </c>
      <c r="G748">
        <v>68.099999999999994</v>
      </c>
      <c r="H748">
        <v>1.42</v>
      </c>
      <c r="I748">
        <v>5.68</v>
      </c>
      <c r="J748" t="s">
        <v>132</v>
      </c>
      <c r="K748">
        <v>3</v>
      </c>
      <c r="L748">
        <f t="shared" si="26"/>
        <v>1.7312639999999999</v>
      </c>
    </row>
    <row r="749" spans="2:12" x14ac:dyDescent="0.25">
      <c r="B749" t="s">
        <v>132</v>
      </c>
      <c r="C749" t="s">
        <v>76</v>
      </c>
      <c r="D749" t="s">
        <v>451</v>
      </c>
      <c r="E749" t="s">
        <v>2962</v>
      </c>
      <c r="F749" t="str">
        <f t="shared" si="27"/>
        <v>UnrestrainedBeamMetricW460x128</v>
      </c>
      <c r="G749">
        <v>67.8</v>
      </c>
      <c r="H749">
        <v>1.27</v>
      </c>
      <c r="I749">
        <v>5.65</v>
      </c>
      <c r="J749" t="s">
        <v>132</v>
      </c>
      <c r="K749">
        <v>3</v>
      </c>
      <c r="L749">
        <f t="shared" si="26"/>
        <v>1.7221200000000001</v>
      </c>
    </row>
    <row r="750" spans="2:12" x14ac:dyDescent="0.25">
      <c r="B750" t="s">
        <v>132</v>
      </c>
      <c r="C750" t="s">
        <v>76</v>
      </c>
      <c r="D750" t="s">
        <v>453</v>
      </c>
      <c r="E750" t="s">
        <v>2963</v>
      </c>
      <c r="F750" t="str">
        <f t="shared" si="27"/>
        <v>UnrestrainedBeamMetricW460x113</v>
      </c>
      <c r="G750">
        <v>67.3</v>
      </c>
      <c r="H750">
        <v>1.1299999999999999</v>
      </c>
      <c r="I750">
        <v>5.61</v>
      </c>
      <c r="J750" t="s">
        <v>132</v>
      </c>
      <c r="K750">
        <v>3</v>
      </c>
      <c r="L750">
        <f t="shared" si="26"/>
        <v>1.7099280000000001</v>
      </c>
    </row>
    <row r="751" spans="2:12" x14ac:dyDescent="0.25">
      <c r="B751" t="s">
        <v>132</v>
      </c>
      <c r="C751" t="s">
        <v>76</v>
      </c>
      <c r="D751" t="s">
        <v>454</v>
      </c>
      <c r="E751" t="s">
        <v>2964</v>
      </c>
      <c r="F751" t="str">
        <f t="shared" si="27"/>
        <v>UnrestrainedBeamMetricW460x106</v>
      </c>
      <c r="G751">
        <v>58</v>
      </c>
      <c r="H751">
        <v>1.22</v>
      </c>
      <c r="I751">
        <v>4.83</v>
      </c>
      <c r="J751" t="s">
        <v>132</v>
      </c>
      <c r="K751">
        <v>3</v>
      </c>
      <c r="L751">
        <f t="shared" si="26"/>
        <v>1.4721840000000002</v>
      </c>
    </row>
    <row r="752" spans="2:12" x14ac:dyDescent="0.25">
      <c r="B752" t="s">
        <v>132</v>
      </c>
      <c r="C752" t="s">
        <v>76</v>
      </c>
      <c r="D752" t="s">
        <v>456</v>
      </c>
      <c r="E752" t="s">
        <v>2965</v>
      </c>
      <c r="F752" t="str">
        <f t="shared" si="27"/>
        <v>UnrestrainedBeamMetricW460x97</v>
      </c>
      <c r="G752">
        <v>57.6</v>
      </c>
      <c r="H752">
        <v>1.1299999999999999</v>
      </c>
      <c r="I752">
        <v>4.8</v>
      </c>
      <c r="J752" t="s">
        <v>132</v>
      </c>
      <c r="K752">
        <v>3</v>
      </c>
      <c r="L752">
        <f t="shared" si="26"/>
        <v>1.4630400000000001</v>
      </c>
    </row>
    <row r="753" spans="2:12" x14ac:dyDescent="0.25">
      <c r="B753" t="s">
        <v>132</v>
      </c>
      <c r="C753" t="s">
        <v>76</v>
      </c>
      <c r="D753" t="s">
        <v>458</v>
      </c>
      <c r="E753" t="s">
        <v>2966</v>
      </c>
      <c r="F753" t="str">
        <f t="shared" si="27"/>
        <v>UnrestrainedBeamMetricW460x89</v>
      </c>
      <c r="G753">
        <v>57.5</v>
      </c>
      <c r="H753">
        <v>1.04</v>
      </c>
      <c r="I753">
        <v>4.79</v>
      </c>
      <c r="J753" t="s">
        <v>132</v>
      </c>
      <c r="K753">
        <v>3</v>
      </c>
      <c r="L753">
        <f t="shared" si="26"/>
        <v>1.4599920000000002</v>
      </c>
    </row>
    <row r="754" spans="2:12" x14ac:dyDescent="0.25">
      <c r="B754" t="s">
        <v>132</v>
      </c>
      <c r="C754" t="s">
        <v>76</v>
      </c>
      <c r="D754" t="s">
        <v>460</v>
      </c>
      <c r="E754" t="s">
        <v>2967</v>
      </c>
      <c r="F754" t="str">
        <f t="shared" si="27"/>
        <v>UnrestrainedBeamMetricW460x82</v>
      </c>
      <c r="G754">
        <v>57.1</v>
      </c>
      <c r="H754">
        <v>0.96299999999999997</v>
      </c>
      <c r="I754">
        <v>4.76</v>
      </c>
      <c r="J754" t="s">
        <v>132</v>
      </c>
      <c r="K754">
        <v>3</v>
      </c>
      <c r="L754">
        <f t="shared" si="26"/>
        <v>1.4508479999999999</v>
      </c>
    </row>
    <row r="755" spans="2:12" x14ac:dyDescent="0.25">
      <c r="B755" t="s">
        <v>132</v>
      </c>
      <c r="C755" t="s">
        <v>76</v>
      </c>
      <c r="D755" t="s">
        <v>461</v>
      </c>
      <c r="E755" t="s">
        <v>2968</v>
      </c>
      <c r="F755" t="str">
        <f t="shared" si="27"/>
        <v>UnrestrainedBeamMetricW460x74</v>
      </c>
      <c r="G755">
        <v>56.8</v>
      </c>
      <c r="H755">
        <v>0.88</v>
      </c>
      <c r="I755">
        <v>4.7300000000000004</v>
      </c>
      <c r="J755" t="s">
        <v>132</v>
      </c>
      <c r="K755">
        <v>3</v>
      </c>
      <c r="L755">
        <f t="shared" si="26"/>
        <v>1.4417040000000001</v>
      </c>
    </row>
    <row r="756" spans="2:12" x14ac:dyDescent="0.25">
      <c r="B756" t="s">
        <v>132</v>
      </c>
      <c r="C756" t="s">
        <v>76</v>
      </c>
      <c r="D756" t="s">
        <v>462</v>
      </c>
      <c r="E756" t="s">
        <v>2969</v>
      </c>
      <c r="F756" t="str">
        <f t="shared" si="27"/>
        <v>UnrestrainedBeamMetricW460x68</v>
      </c>
      <c r="G756">
        <v>52.4</v>
      </c>
      <c r="H756">
        <v>0.878</v>
      </c>
      <c r="I756">
        <v>4.37</v>
      </c>
      <c r="J756" t="s">
        <v>132</v>
      </c>
      <c r="K756">
        <v>3</v>
      </c>
      <c r="L756">
        <f t="shared" si="26"/>
        <v>1.331976</v>
      </c>
    </row>
    <row r="757" spans="2:12" x14ac:dyDescent="0.25">
      <c r="B757" t="s">
        <v>132</v>
      </c>
      <c r="C757" t="s">
        <v>76</v>
      </c>
      <c r="D757" t="s">
        <v>464</v>
      </c>
      <c r="E757" t="s">
        <v>2970</v>
      </c>
      <c r="F757" t="str">
        <f t="shared" si="27"/>
        <v>UnrestrainedBeamMetricW460x60</v>
      </c>
      <c r="G757">
        <v>52.1</v>
      </c>
      <c r="H757">
        <v>0.76800000000000002</v>
      </c>
      <c r="I757">
        <v>4.34</v>
      </c>
      <c r="J757" t="s">
        <v>132</v>
      </c>
      <c r="K757">
        <v>3</v>
      </c>
      <c r="L757">
        <f t="shared" si="26"/>
        <v>1.322832</v>
      </c>
    </row>
    <row r="758" spans="2:12" x14ac:dyDescent="0.25">
      <c r="B758" t="s">
        <v>132</v>
      </c>
      <c r="C758" t="s">
        <v>76</v>
      </c>
      <c r="D758" t="s">
        <v>466</v>
      </c>
      <c r="E758" t="s">
        <v>2971</v>
      </c>
      <c r="F758" t="str">
        <f t="shared" si="27"/>
        <v>UnrestrainedBeamMetricW460x52</v>
      </c>
      <c r="G758">
        <v>52.1</v>
      </c>
      <c r="H758">
        <v>0.67200000000000004</v>
      </c>
      <c r="I758">
        <v>4.34</v>
      </c>
      <c r="J758" t="s">
        <v>132</v>
      </c>
      <c r="K758">
        <v>3</v>
      </c>
      <c r="L758">
        <f t="shared" si="26"/>
        <v>1.322832</v>
      </c>
    </row>
    <row r="759" spans="2:12" x14ac:dyDescent="0.25">
      <c r="B759" t="s">
        <v>132</v>
      </c>
      <c r="C759" t="s">
        <v>76</v>
      </c>
      <c r="D759" t="s">
        <v>468</v>
      </c>
      <c r="E759" t="s">
        <v>2972</v>
      </c>
      <c r="F759" t="str">
        <f t="shared" si="27"/>
        <v>UnrestrainedBeamMetricW410x149</v>
      </c>
      <c r="G759">
        <v>62.7</v>
      </c>
      <c r="H759">
        <v>1.59</v>
      </c>
      <c r="I759">
        <v>5.23</v>
      </c>
      <c r="J759" t="s">
        <v>132</v>
      </c>
      <c r="K759">
        <v>3</v>
      </c>
      <c r="L759">
        <f t="shared" si="26"/>
        <v>1.5941040000000002</v>
      </c>
    </row>
    <row r="760" spans="2:12" x14ac:dyDescent="0.25">
      <c r="B760" t="s">
        <v>132</v>
      </c>
      <c r="C760" t="s">
        <v>76</v>
      </c>
      <c r="D760" t="s">
        <v>470</v>
      </c>
      <c r="E760" t="s">
        <v>2973</v>
      </c>
      <c r="F760" t="str">
        <f t="shared" si="27"/>
        <v>UnrestrainedBeamMetricW410x132</v>
      </c>
      <c r="G760">
        <v>62.4</v>
      </c>
      <c r="H760">
        <v>1.43</v>
      </c>
      <c r="I760">
        <v>5.2</v>
      </c>
      <c r="J760" t="s">
        <v>132</v>
      </c>
      <c r="K760">
        <v>3</v>
      </c>
      <c r="L760">
        <f t="shared" si="26"/>
        <v>1.5849600000000001</v>
      </c>
    </row>
    <row r="761" spans="2:12" x14ac:dyDescent="0.25">
      <c r="B761" t="s">
        <v>132</v>
      </c>
      <c r="C761" t="s">
        <v>76</v>
      </c>
      <c r="D761" t="s">
        <v>472</v>
      </c>
      <c r="E761" t="s">
        <v>2974</v>
      </c>
      <c r="F761" t="str">
        <f t="shared" si="27"/>
        <v>UnrestrainedBeamMetricW410x114</v>
      </c>
      <c r="G761">
        <v>61.6</v>
      </c>
      <c r="H761">
        <v>1.25</v>
      </c>
      <c r="I761">
        <v>5.13</v>
      </c>
      <c r="J761" t="s">
        <v>132</v>
      </c>
      <c r="K761">
        <v>3</v>
      </c>
      <c r="L761">
        <f t="shared" si="26"/>
        <v>1.5636240000000001</v>
      </c>
    </row>
    <row r="762" spans="2:12" x14ac:dyDescent="0.25">
      <c r="B762" t="s">
        <v>132</v>
      </c>
      <c r="C762" t="s">
        <v>76</v>
      </c>
      <c r="D762" t="s">
        <v>474</v>
      </c>
      <c r="E762" t="s">
        <v>2975</v>
      </c>
      <c r="F762" t="str">
        <f t="shared" si="27"/>
        <v>UnrestrainedBeamMetricW410x100</v>
      </c>
      <c r="G762">
        <v>61.4</v>
      </c>
      <c r="H762">
        <v>1.0900000000000001</v>
      </c>
      <c r="I762">
        <v>5.12</v>
      </c>
      <c r="J762" t="s">
        <v>132</v>
      </c>
      <c r="K762">
        <v>3</v>
      </c>
      <c r="L762">
        <f t="shared" si="26"/>
        <v>1.5605760000000002</v>
      </c>
    </row>
    <row r="763" spans="2:12" x14ac:dyDescent="0.25">
      <c r="B763" t="s">
        <v>132</v>
      </c>
      <c r="C763" t="s">
        <v>76</v>
      </c>
      <c r="D763" t="s">
        <v>476</v>
      </c>
      <c r="E763" t="s">
        <v>2976</v>
      </c>
      <c r="F763" t="str">
        <f t="shared" si="27"/>
        <v>UnrestrainedBeamMetricW410x85</v>
      </c>
      <c r="G763">
        <v>52.1</v>
      </c>
      <c r="H763">
        <v>1.0900000000000001</v>
      </c>
      <c r="I763">
        <v>4.34</v>
      </c>
      <c r="J763" t="s">
        <v>132</v>
      </c>
      <c r="K763">
        <v>3</v>
      </c>
      <c r="L763">
        <f t="shared" si="26"/>
        <v>1.322832</v>
      </c>
    </row>
    <row r="764" spans="2:12" x14ac:dyDescent="0.25">
      <c r="B764" t="s">
        <v>132</v>
      </c>
      <c r="C764" t="s">
        <v>76</v>
      </c>
      <c r="D764" t="s">
        <v>478</v>
      </c>
      <c r="E764" t="s">
        <v>2977</v>
      </c>
      <c r="F764" t="str">
        <f t="shared" si="27"/>
        <v>UnrestrainedBeamMetricW410x74</v>
      </c>
      <c r="G764">
        <v>52</v>
      </c>
      <c r="H764">
        <v>0.96199999999999997</v>
      </c>
      <c r="I764">
        <v>4.33</v>
      </c>
      <c r="J764" t="s">
        <v>132</v>
      </c>
      <c r="K764">
        <v>3</v>
      </c>
      <c r="L764">
        <f t="shared" si="26"/>
        <v>1.3197840000000001</v>
      </c>
    </row>
    <row r="765" spans="2:12" x14ac:dyDescent="0.25">
      <c r="B765" t="s">
        <v>132</v>
      </c>
      <c r="C765" t="s">
        <v>76</v>
      </c>
      <c r="D765" t="s">
        <v>479</v>
      </c>
      <c r="E765" t="s">
        <v>2978</v>
      </c>
      <c r="F765" t="str">
        <f t="shared" si="27"/>
        <v>UnrestrainedBeamMetricW410x67</v>
      </c>
      <c r="G765">
        <v>51.7</v>
      </c>
      <c r="H765">
        <v>0.87</v>
      </c>
      <c r="I765">
        <v>4.3099999999999996</v>
      </c>
      <c r="J765" t="s">
        <v>132</v>
      </c>
      <c r="K765">
        <v>3</v>
      </c>
      <c r="L765">
        <f t="shared" si="26"/>
        <v>1.313688</v>
      </c>
    </row>
    <row r="766" spans="2:12" x14ac:dyDescent="0.25">
      <c r="B766" t="s">
        <v>132</v>
      </c>
      <c r="C766" t="s">
        <v>76</v>
      </c>
      <c r="D766" t="s">
        <v>481</v>
      </c>
      <c r="E766" t="s">
        <v>2979</v>
      </c>
      <c r="F766" t="str">
        <f t="shared" si="27"/>
        <v>UnrestrainedBeamMetricW410x60</v>
      </c>
      <c r="G766">
        <v>51.3</v>
      </c>
      <c r="H766">
        <v>0.78</v>
      </c>
      <c r="I766">
        <v>4.28</v>
      </c>
      <c r="J766" t="s">
        <v>132</v>
      </c>
      <c r="K766">
        <v>3</v>
      </c>
      <c r="L766">
        <f t="shared" si="26"/>
        <v>1.3045440000000001</v>
      </c>
    </row>
    <row r="767" spans="2:12" x14ac:dyDescent="0.25">
      <c r="B767" t="s">
        <v>132</v>
      </c>
      <c r="C767" t="s">
        <v>76</v>
      </c>
      <c r="D767" t="s">
        <v>482</v>
      </c>
      <c r="E767" t="s">
        <v>2980</v>
      </c>
      <c r="F767" t="str">
        <f t="shared" si="27"/>
        <v>UnrestrainedBeamMetricW410x53</v>
      </c>
      <c r="G767">
        <v>51.3</v>
      </c>
      <c r="H767">
        <v>0.70199999999999996</v>
      </c>
      <c r="I767">
        <v>4.28</v>
      </c>
      <c r="J767" t="s">
        <v>132</v>
      </c>
      <c r="K767">
        <v>3</v>
      </c>
      <c r="L767">
        <f t="shared" si="26"/>
        <v>1.3045440000000001</v>
      </c>
    </row>
    <row r="768" spans="2:12" x14ac:dyDescent="0.25">
      <c r="B768" t="s">
        <v>132</v>
      </c>
      <c r="C768" t="s">
        <v>76</v>
      </c>
      <c r="D768" t="s">
        <v>484</v>
      </c>
      <c r="E768" t="s">
        <v>2981</v>
      </c>
      <c r="F768" t="str">
        <f t="shared" si="27"/>
        <v>UnrestrainedBeamMetricW410x46</v>
      </c>
      <c r="G768">
        <v>46.9</v>
      </c>
      <c r="H768">
        <v>0.66100000000000003</v>
      </c>
      <c r="I768">
        <v>3.91</v>
      </c>
      <c r="J768" t="s">
        <v>132</v>
      </c>
      <c r="K768">
        <v>3</v>
      </c>
      <c r="L768">
        <f t="shared" si="26"/>
        <v>1.1917680000000002</v>
      </c>
    </row>
    <row r="769" spans="2:12" x14ac:dyDescent="0.25">
      <c r="B769" t="s">
        <v>132</v>
      </c>
      <c r="C769" t="s">
        <v>76</v>
      </c>
      <c r="D769" t="s">
        <v>486</v>
      </c>
      <c r="E769" t="s">
        <v>2982</v>
      </c>
      <c r="F769" t="str">
        <f t="shared" si="27"/>
        <v>UnrestrainedBeamMetricW410x39</v>
      </c>
      <c r="G769">
        <v>46.6</v>
      </c>
      <c r="H769">
        <v>0.55800000000000005</v>
      </c>
      <c r="I769">
        <v>3.88</v>
      </c>
      <c r="J769" t="s">
        <v>132</v>
      </c>
      <c r="K769">
        <v>3</v>
      </c>
      <c r="L769">
        <f t="shared" si="26"/>
        <v>1.1826240000000001</v>
      </c>
    </row>
    <row r="770" spans="2:12" x14ac:dyDescent="0.25">
      <c r="B770" t="s">
        <v>132</v>
      </c>
      <c r="C770" t="s">
        <v>76</v>
      </c>
      <c r="D770" t="s">
        <v>488</v>
      </c>
      <c r="E770" t="s">
        <v>2983</v>
      </c>
      <c r="F770" t="str">
        <f t="shared" si="27"/>
        <v>UnrestrainedBeamMetricW360x1202</v>
      </c>
      <c r="G770">
        <v>92.3</v>
      </c>
      <c r="H770">
        <v>8.75</v>
      </c>
      <c r="I770">
        <v>7.69</v>
      </c>
      <c r="J770" t="s">
        <v>132</v>
      </c>
      <c r="K770">
        <v>3</v>
      </c>
      <c r="L770">
        <f t="shared" si="26"/>
        <v>2.3439120000000004</v>
      </c>
    </row>
    <row r="771" spans="2:12" x14ac:dyDescent="0.25">
      <c r="B771" t="s">
        <v>132</v>
      </c>
      <c r="C771" t="s">
        <v>76</v>
      </c>
      <c r="D771" t="s">
        <v>490</v>
      </c>
      <c r="E771" t="s">
        <v>2984</v>
      </c>
      <c r="F771" t="str">
        <f t="shared" si="27"/>
        <v>UnrestrainedBeamMetricW360x1086</v>
      </c>
      <c r="G771">
        <v>90.4</v>
      </c>
      <c r="H771">
        <v>8.08</v>
      </c>
      <c r="I771">
        <v>7.53</v>
      </c>
      <c r="J771" t="s">
        <v>132</v>
      </c>
      <c r="K771">
        <v>3</v>
      </c>
      <c r="L771">
        <f t="shared" si="26"/>
        <v>2.2951440000000001</v>
      </c>
    </row>
    <row r="772" spans="2:12" x14ac:dyDescent="0.25">
      <c r="B772" t="s">
        <v>132</v>
      </c>
      <c r="C772" t="s">
        <v>76</v>
      </c>
      <c r="D772" t="s">
        <v>492</v>
      </c>
      <c r="E772" t="s">
        <v>2985</v>
      </c>
      <c r="F772" t="str">
        <f t="shared" si="27"/>
        <v>UnrestrainedBeamMetricW360x990</v>
      </c>
      <c r="G772">
        <v>88.8</v>
      </c>
      <c r="H772">
        <v>7.49</v>
      </c>
      <c r="I772">
        <v>7.4</v>
      </c>
      <c r="J772" t="s">
        <v>132</v>
      </c>
      <c r="K772">
        <v>3</v>
      </c>
      <c r="L772">
        <f t="shared" si="26"/>
        <v>2.2555200000000002</v>
      </c>
    </row>
    <row r="773" spans="2:12" x14ac:dyDescent="0.25">
      <c r="B773" t="s">
        <v>132</v>
      </c>
      <c r="C773" t="s">
        <v>76</v>
      </c>
      <c r="D773" t="s">
        <v>494</v>
      </c>
      <c r="E773" t="s">
        <v>2986</v>
      </c>
      <c r="F773" t="str">
        <f t="shared" si="27"/>
        <v>UnrestrainedBeamMetricW360x900</v>
      </c>
      <c r="G773">
        <v>86.9</v>
      </c>
      <c r="H773">
        <v>6.96</v>
      </c>
      <c r="I773">
        <v>7.24</v>
      </c>
      <c r="J773" t="s">
        <v>132</v>
      </c>
      <c r="K773">
        <v>3</v>
      </c>
      <c r="L773">
        <f t="shared" si="26"/>
        <v>2.2067520000000003</v>
      </c>
    </row>
    <row r="774" spans="2:12" x14ac:dyDescent="0.25">
      <c r="B774" t="s">
        <v>132</v>
      </c>
      <c r="C774" t="s">
        <v>76</v>
      </c>
      <c r="D774" t="s">
        <v>496</v>
      </c>
      <c r="E774" t="s">
        <v>2987</v>
      </c>
      <c r="F774" t="str">
        <f t="shared" si="27"/>
        <v>UnrestrainedBeamMetricW360x818</v>
      </c>
      <c r="G774">
        <v>85.6</v>
      </c>
      <c r="H774">
        <v>6.43</v>
      </c>
      <c r="I774">
        <v>7.13</v>
      </c>
      <c r="J774" t="s">
        <v>132</v>
      </c>
      <c r="K774">
        <v>3</v>
      </c>
      <c r="L774">
        <f t="shared" si="26"/>
        <v>2.1732240000000003</v>
      </c>
    </row>
    <row r="775" spans="2:12" x14ac:dyDescent="0.25">
      <c r="B775" t="s">
        <v>132</v>
      </c>
      <c r="C775" t="s">
        <v>76</v>
      </c>
      <c r="D775" t="s">
        <v>498</v>
      </c>
      <c r="E775" t="s">
        <v>2988</v>
      </c>
      <c r="F775" t="str">
        <f t="shared" si="27"/>
        <v>UnrestrainedBeamMetricW360x744</v>
      </c>
      <c r="G775">
        <v>84</v>
      </c>
      <c r="H775">
        <v>5.95</v>
      </c>
      <c r="I775">
        <v>7</v>
      </c>
      <c r="J775" t="s">
        <v>132</v>
      </c>
      <c r="K775">
        <v>3</v>
      </c>
      <c r="L775">
        <f t="shared" si="26"/>
        <v>2.1335999999999999</v>
      </c>
    </row>
    <row r="776" spans="2:12" x14ac:dyDescent="0.25">
      <c r="B776" t="s">
        <v>132</v>
      </c>
      <c r="C776" t="s">
        <v>76</v>
      </c>
      <c r="D776" t="s">
        <v>500</v>
      </c>
      <c r="E776" t="s">
        <v>2989</v>
      </c>
      <c r="F776" t="str">
        <f t="shared" si="27"/>
        <v>UnrestrainedBeamMetricW360x677</v>
      </c>
      <c r="G776">
        <v>82.3</v>
      </c>
      <c r="H776">
        <v>5.53</v>
      </c>
      <c r="I776">
        <v>6.86</v>
      </c>
      <c r="J776" t="s">
        <v>132</v>
      </c>
      <c r="K776">
        <v>3</v>
      </c>
      <c r="L776">
        <f t="shared" si="26"/>
        <v>2.0909280000000003</v>
      </c>
    </row>
    <row r="777" spans="2:12" x14ac:dyDescent="0.25">
      <c r="B777" t="s">
        <v>132</v>
      </c>
      <c r="C777" t="s">
        <v>76</v>
      </c>
      <c r="D777" t="s">
        <v>502</v>
      </c>
      <c r="E777" t="s">
        <v>2990</v>
      </c>
      <c r="F777" t="str">
        <f t="shared" si="27"/>
        <v>UnrestrainedBeamMetricW360x634</v>
      </c>
      <c r="G777">
        <v>81.8</v>
      </c>
      <c r="H777">
        <v>5.21</v>
      </c>
      <c r="I777">
        <v>6.82</v>
      </c>
      <c r="J777" t="s">
        <v>132</v>
      </c>
      <c r="K777">
        <v>3</v>
      </c>
      <c r="L777">
        <f t="shared" si="26"/>
        <v>2.0787360000000001</v>
      </c>
    </row>
    <row r="778" spans="2:12" x14ac:dyDescent="0.25">
      <c r="B778" t="s">
        <v>132</v>
      </c>
      <c r="C778" t="s">
        <v>76</v>
      </c>
      <c r="D778" t="s">
        <v>504</v>
      </c>
      <c r="E778" t="s">
        <v>2991</v>
      </c>
      <c r="F778" t="str">
        <f t="shared" si="27"/>
        <v>UnrestrainedBeamMetricW360x592</v>
      </c>
      <c r="G778">
        <v>80.7</v>
      </c>
      <c r="H778">
        <v>4.93</v>
      </c>
      <c r="I778">
        <v>6.73</v>
      </c>
      <c r="J778" t="s">
        <v>132</v>
      </c>
      <c r="K778">
        <v>3</v>
      </c>
      <c r="L778">
        <f t="shared" si="26"/>
        <v>2.051304</v>
      </c>
    </row>
    <row r="779" spans="2:12" x14ac:dyDescent="0.25">
      <c r="B779" t="s">
        <v>132</v>
      </c>
      <c r="C779" t="s">
        <v>76</v>
      </c>
      <c r="D779" t="s">
        <v>506</v>
      </c>
      <c r="E779" t="s">
        <v>2992</v>
      </c>
      <c r="F779" t="str">
        <f t="shared" si="27"/>
        <v>UnrestrainedBeamMetricW360x551</v>
      </c>
      <c r="G779">
        <v>79.900000000000006</v>
      </c>
      <c r="H779">
        <v>4.63</v>
      </c>
      <c r="I779">
        <v>6.66</v>
      </c>
      <c r="J779" t="s">
        <v>132</v>
      </c>
      <c r="K779">
        <v>3</v>
      </c>
      <c r="L779">
        <f t="shared" si="26"/>
        <v>2.0299680000000002</v>
      </c>
    </row>
    <row r="780" spans="2:12" x14ac:dyDescent="0.25">
      <c r="B780" t="s">
        <v>132</v>
      </c>
      <c r="C780" t="s">
        <v>76</v>
      </c>
      <c r="D780" t="s">
        <v>508</v>
      </c>
      <c r="E780" t="s">
        <v>2993</v>
      </c>
      <c r="F780" t="str">
        <f t="shared" si="27"/>
        <v>UnrestrainedBeamMetricW360x509</v>
      </c>
      <c r="G780">
        <v>79.099999999999994</v>
      </c>
      <c r="H780">
        <v>4.32</v>
      </c>
      <c r="I780">
        <v>6.59</v>
      </c>
      <c r="J780" t="s">
        <v>132</v>
      </c>
      <c r="K780">
        <v>3</v>
      </c>
      <c r="L780">
        <f t="shared" si="26"/>
        <v>2.008632</v>
      </c>
    </row>
    <row r="781" spans="2:12" x14ac:dyDescent="0.25">
      <c r="B781" t="s">
        <v>132</v>
      </c>
      <c r="C781" t="s">
        <v>76</v>
      </c>
      <c r="D781" t="s">
        <v>510</v>
      </c>
      <c r="E781" t="s">
        <v>2994</v>
      </c>
      <c r="F781" t="str">
        <f t="shared" si="27"/>
        <v>UnrestrainedBeamMetricW360x463</v>
      </c>
      <c r="G781">
        <v>78.099999999999994</v>
      </c>
      <c r="H781">
        <v>3.98</v>
      </c>
      <c r="I781">
        <v>6.51</v>
      </c>
      <c r="J781" t="s">
        <v>132</v>
      </c>
      <c r="K781">
        <v>3</v>
      </c>
      <c r="L781">
        <f t="shared" si="26"/>
        <v>1.984248</v>
      </c>
    </row>
    <row r="782" spans="2:12" x14ac:dyDescent="0.25">
      <c r="B782" t="s">
        <v>132</v>
      </c>
      <c r="C782" t="s">
        <v>76</v>
      </c>
      <c r="D782" t="s">
        <v>512</v>
      </c>
      <c r="E782" t="s">
        <v>2995</v>
      </c>
      <c r="F782" t="str">
        <f t="shared" si="27"/>
        <v>UnrestrainedBeamMetricW360x421</v>
      </c>
      <c r="G782">
        <v>77.3</v>
      </c>
      <c r="H782">
        <v>3.66</v>
      </c>
      <c r="I782">
        <v>6.44</v>
      </c>
      <c r="J782" t="s">
        <v>132</v>
      </c>
      <c r="K782">
        <v>3</v>
      </c>
      <c r="L782">
        <f t="shared" si="26"/>
        <v>1.9629120000000002</v>
      </c>
    </row>
    <row r="783" spans="2:12" x14ac:dyDescent="0.25">
      <c r="B783" t="s">
        <v>132</v>
      </c>
      <c r="C783" t="s">
        <v>76</v>
      </c>
      <c r="D783" t="s">
        <v>514</v>
      </c>
      <c r="E783" t="s">
        <v>2996</v>
      </c>
      <c r="F783" t="str">
        <f t="shared" si="27"/>
        <v>UnrestrainedBeamMetricW360x382</v>
      </c>
      <c r="G783">
        <v>76.5</v>
      </c>
      <c r="H783">
        <v>3.36</v>
      </c>
      <c r="I783">
        <v>6.38</v>
      </c>
      <c r="J783" t="s">
        <v>132</v>
      </c>
      <c r="K783">
        <v>3</v>
      </c>
      <c r="L783">
        <f t="shared" si="26"/>
        <v>1.9446240000000001</v>
      </c>
    </row>
    <row r="784" spans="2:12" x14ac:dyDescent="0.25">
      <c r="B784" t="s">
        <v>132</v>
      </c>
      <c r="C784" t="s">
        <v>76</v>
      </c>
      <c r="D784" t="s">
        <v>516</v>
      </c>
      <c r="E784" t="s">
        <v>2997</v>
      </c>
      <c r="F784" t="str">
        <f t="shared" si="27"/>
        <v>UnrestrainedBeamMetricW360x347</v>
      </c>
      <c r="G784">
        <v>75.599999999999994</v>
      </c>
      <c r="H784">
        <v>3.08</v>
      </c>
      <c r="I784">
        <v>6.3</v>
      </c>
      <c r="J784" t="s">
        <v>132</v>
      </c>
      <c r="K784">
        <v>3</v>
      </c>
      <c r="L784">
        <f t="shared" si="26"/>
        <v>1.9202399999999999</v>
      </c>
    </row>
    <row r="785" spans="2:12" x14ac:dyDescent="0.25">
      <c r="B785" t="s">
        <v>132</v>
      </c>
      <c r="C785" t="s">
        <v>76</v>
      </c>
      <c r="D785" t="s">
        <v>518</v>
      </c>
      <c r="E785" t="s">
        <v>2998</v>
      </c>
      <c r="F785" t="str">
        <f t="shared" si="27"/>
        <v>UnrestrainedBeamMetricW360x314</v>
      </c>
      <c r="G785">
        <v>75.2</v>
      </c>
      <c r="H785">
        <v>2.81</v>
      </c>
      <c r="I785">
        <v>6.27</v>
      </c>
      <c r="J785" t="s">
        <v>132</v>
      </c>
      <c r="K785">
        <v>3</v>
      </c>
      <c r="L785">
        <f t="shared" si="26"/>
        <v>1.9110959999999999</v>
      </c>
    </row>
    <row r="786" spans="2:12" x14ac:dyDescent="0.25">
      <c r="B786" t="s">
        <v>132</v>
      </c>
      <c r="C786" t="s">
        <v>76</v>
      </c>
      <c r="D786" t="s">
        <v>519</v>
      </c>
      <c r="E786" t="s">
        <v>2999</v>
      </c>
      <c r="F786" t="str">
        <f t="shared" si="27"/>
        <v>UnrestrainedBeamMetricW360x287</v>
      </c>
      <c r="G786">
        <v>74.3</v>
      </c>
      <c r="H786">
        <v>2.6</v>
      </c>
      <c r="I786">
        <v>6.19</v>
      </c>
      <c r="J786" t="s">
        <v>132</v>
      </c>
      <c r="K786">
        <v>3</v>
      </c>
      <c r="L786">
        <f t="shared" si="26"/>
        <v>1.8867120000000002</v>
      </c>
    </row>
    <row r="787" spans="2:12" x14ac:dyDescent="0.25">
      <c r="B787" t="s">
        <v>132</v>
      </c>
      <c r="C787" t="s">
        <v>76</v>
      </c>
      <c r="D787" t="s">
        <v>521</v>
      </c>
      <c r="E787" t="s">
        <v>3000</v>
      </c>
      <c r="F787" t="str">
        <f t="shared" si="27"/>
        <v>UnrestrainedBeamMetricW360x262</v>
      </c>
      <c r="G787">
        <v>74.099999999999994</v>
      </c>
      <c r="H787">
        <v>2.38</v>
      </c>
      <c r="I787">
        <v>6.18</v>
      </c>
      <c r="J787" t="s">
        <v>132</v>
      </c>
      <c r="K787">
        <v>3</v>
      </c>
      <c r="L787">
        <f t="shared" ref="L787:L850" si="28">0.3048*I787</f>
        <v>1.883664</v>
      </c>
    </row>
    <row r="788" spans="2:12" x14ac:dyDescent="0.25">
      <c r="B788" t="s">
        <v>132</v>
      </c>
      <c r="C788" t="s">
        <v>76</v>
      </c>
      <c r="D788" t="s">
        <v>522</v>
      </c>
      <c r="E788" t="s">
        <v>3001</v>
      </c>
      <c r="F788" t="str">
        <f t="shared" si="27"/>
        <v>UnrestrainedBeamMetricW360x237</v>
      </c>
      <c r="G788">
        <v>73.5</v>
      </c>
      <c r="H788">
        <v>2.16</v>
      </c>
      <c r="I788">
        <v>6.13</v>
      </c>
      <c r="J788" t="s">
        <v>132</v>
      </c>
      <c r="K788">
        <v>3</v>
      </c>
      <c r="L788">
        <f t="shared" si="28"/>
        <v>1.8684240000000001</v>
      </c>
    </row>
    <row r="789" spans="2:12" x14ac:dyDescent="0.25">
      <c r="B789" t="s">
        <v>132</v>
      </c>
      <c r="C789" t="s">
        <v>76</v>
      </c>
      <c r="D789" t="s">
        <v>524</v>
      </c>
      <c r="E789" t="s">
        <v>3002</v>
      </c>
      <c r="F789" t="str">
        <f t="shared" si="27"/>
        <v>UnrestrainedBeamMetricW360x216</v>
      </c>
      <c r="G789">
        <v>72.7</v>
      </c>
      <c r="H789">
        <v>1.99</v>
      </c>
      <c r="I789">
        <v>6.06</v>
      </c>
      <c r="J789" t="s">
        <v>132</v>
      </c>
      <c r="K789">
        <v>3</v>
      </c>
      <c r="L789">
        <f t="shared" si="28"/>
        <v>1.8470880000000001</v>
      </c>
    </row>
    <row r="790" spans="2:12" x14ac:dyDescent="0.25">
      <c r="B790" t="s">
        <v>132</v>
      </c>
      <c r="C790" t="s">
        <v>76</v>
      </c>
      <c r="D790" t="s">
        <v>526</v>
      </c>
      <c r="E790" t="s">
        <v>3003</v>
      </c>
      <c r="F790" t="str">
        <f t="shared" si="27"/>
        <v>UnrestrainedBeamMetricW360x196</v>
      </c>
      <c r="G790">
        <v>70</v>
      </c>
      <c r="H790">
        <v>1.89</v>
      </c>
      <c r="I790">
        <v>5.83</v>
      </c>
      <c r="J790" t="s">
        <v>132</v>
      </c>
      <c r="K790">
        <v>3</v>
      </c>
      <c r="L790">
        <f t="shared" si="28"/>
        <v>1.7769840000000001</v>
      </c>
    </row>
    <row r="791" spans="2:12" x14ac:dyDescent="0.25">
      <c r="B791" t="s">
        <v>132</v>
      </c>
      <c r="C791" t="s">
        <v>76</v>
      </c>
      <c r="D791" t="s">
        <v>528</v>
      </c>
      <c r="E791" t="s">
        <v>3004</v>
      </c>
      <c r="F791" t="str">
        <f t="shared" si="27"/>
        <v>UnrestrainedBeamMetricW360x179</v>
      </c>
      <c r="G791">
        <v>70.099999999999994</v>
      </c>
      <c r="H791">
        <v>1.71</v>
      </c>
      <c r="I791">
        <v>5.84</v>
      </c>
      <c r="J791" t="s">
        <v>132</v>
      </c>
      <c r="K791">
        <v>3</v>
      </c>
      <c r="L791">
        <f t="shared" si="28"/>
        <v>1.7800320000000001</v>
      </c>
    </row>
    <row r="792" spans="2:12" x14ac:dyDescent="0.25">
      <c r="B792" t="s">
        <v>132</v>
      </c>
      <c r="C792" t="s">
        <v>76</v>
      </c>
      <c r="D792" t="s">
        <v>530</v>
      </c>
      <c r="E792" t="s">
        <v>3005</v>
      </c>
      <c r="F792" t="str">
        <f t="shared" si="27"/>
        <v>UnrestrainedBeamMetricW360x162</v>
      </c>
      <c r="G792">
        <v>69.599999999999994</v>
      </c>
      <c r="H792">
        <v>1.57</v>
      </c>
      <c r="I792">
        <v>5.8</v>
      </c>
      <c r="J792" t="s">
        <v>132</v>
      </c>
      <c r="K792">
        <v>3</v>
      </c>
      <c r="L792">
        <f t="shared" si="28"/>
        <v>1.7678400000000001</v>
      </c>
    </row>
    <row r="793" spans="2:12" x14ac:dyDescent="0.25">
      <c r="B793" t="s">
        <v>132</v>
      </c>
      <c r="C793" t="s">
        <v>76</v>
      </c>
      <c r="D793" t="s">
        <v>532</v>
      </c>
      <c r="E793" t="s">
        <v>3006</v>
      </c>
      <c r="F793" t="str">
        <f t="shared" si="27"/>
        <v>UnrestrainedBeamMetricW360x147</v>
      </c>
      <c r="G793">
        <v>69.2</v>
      </c>
      <c r="H793">
        <v>1.43</v>
      </c>
      <c r="I793">
        <v>5.77</v>
      </c>
      <c r="J793" t="s">
        <v>132</v>
      </c>
      <c r="K793">
        <v>3</v>
      </c>
      <c r="L793">
        <f t="shared" si="28"/>
        <v>1.758696</v>
      </c>
    </row>
    <row r="794" spans="2:12" x14ac:dyDescent="0.25">
      <c r="B794" t="s">
        <v>132</v>
      </c>
      <c r="C794" t="s">
        <v>76</v>
      </c>
      <c r="D794" t="s">
        <v>533</v>
      </c>
      <c r="E794" t="s">
        <v>3007</v>
      </c>
      <c r="F794" t="str">
        <f t="shared" si="27"/>
        <v>UnrestrainedBeamMetricW360x134</v>
      </c>
      <c r="G794">
        <v>68.7</v>
      </c>
      <c r="H794">
        <v>1.31</v>
      </c>
      <c r="I794">
        <v>5.73</v>
      </c>
      <c r="J794" t="s">
        <v>132</v>
      </c>
      <c r="K794">
        <v>3</v>
      </c>
      <c r="L794">
        <f t="shared" si="28"/>
        <v>1.7465040000000003</v>
      </c>
    </row>
    <row r="795" spans="2:12" x14ac:dyDescent="0.25">
      <c r="B795" t="s">
        <v>132</v>
      </c>
      <c r="C795" t="s">
        <v>76</v>
      </c>
      <c r="D795" t="s">
        <v>534</v>
      </c>
      <c r="E795" t="s">
        <v>3008</v>
      </c>
      <c r="F795" t="str">
        <f t="shared" si="27"/>
        <v>UnrestrainedBeamMetricW360x122</v>
      </c>
      <c r="G795">
        <v>56.5</v>
      </c>
      <c r="H795">
        <v>1.45</v>
      </c>
      <c r="I795">
        <v>4.71</v>
      </c>
      <c r="J795" t="s">
        <v>132</v>
      </c>
      <c r="K795">
        <v>3</v>
      </c>
      <c r="L795">
        <f t="shared" si="28"/>
        <v>1.435608</v>
      </c>
    </row>
    <row r="796" spans="2:12" x14ac:dyDescent="0.25">
      <c r="B796" t="s">
        <v>132</v>
      </c>
      <c r="C796" t="s">
        <v>76</v>
      </c>
      <c r="D796" t="s">
        <v>536</v>
      </c>
      <c r="E796" t="s">
        <v>3009</v>
      </c>
      <c r="F796" t="str">
        <f t="shared" si="27"/>
        <v>UnrestrainedBeamMetricW360x110</v>
      </c>
      <c r="G796">
        <v>56.2</v>
      </c>
      <c r="H796">
        <v>1.32</v>
      </c>
      <c r="I796">
        <v>4.68</v>
      </c>
      <c r="J796" t="s">
        <v>132</v>
      </c>
      <c r="K796">
        <v>3</v>
      </c>
      <c r="L796">
        <f t="shared" si="28"/>
        <v>1.426464</v>
      </c>
    </row>
    <row r="797" spans="2:12" x14ac:dyDescent="0.25">
      <c r="B797" t="s">
        <v>132</v>
      </c>
      <c r="C797" t="s">
        <v>76</v>
      </c>
      <c r="D797" t="s">
        <v>538</v>
      </c>
      <c r="E797" t="s">
        <v>3010</v>
      </c>
      <c r="F797" t="str">
        <f t="shared" si="27"/>
        <v>UnrestrainedBeamMetricW360x101</v>
      </c>
      <c r="G797">
        <v>55.7</v>
      </c>
      <c r="H797">
        <v>1.22</v>
      </c>
      <c r="I797">
        <v>4.6399999999999997</v>
      </c>
      <c r="J797" t="s">
        <v>132</v>
      </c>
      <c r="K797">
        <v>3</v>
      </c>
      <c r="L797">
        <f t="shared" si="28"/>
        <v>1.414272</v>
      </c>
    </row>
    <row r="798" spans="2:12" x14ac:dyDescent="0.25">
      <c r="B798" t="s">
        <v>132</v>
      </c>
      <c r="C798" t="s">
        <v>76</v>
      </c>
      <c r="D798" t="s">
        <v>539</v>
      </c>
      <c r="E798" t="s">
        <v>3011</v>
      </c>
      <c r="F798" t="str">
        <f t="shared" si="27"/>
        <v>UnrestrainedBeamMetricW360x91</v>
      </c>
      <c r="G798">
        <v>55.7</v>
      </c>
      <c r="H798">
        <v>1.1000000000000001</v>
      </c>
      <c r="I798">
        <v>4.6399999999999997</v>
      </c>
      <c r="J798" t="s">
        <v>132</v>
      </c>
      <c r="K798">
        <v>3</v>
      </c>
      <c r="L798">
        <f t="shared" si="28"/>
        <v>1.414272</v>
      </c>
    </row>
    <row r="799" spans="2:12" x14ac:dyDescent="0.25">
      <c r="B799" t="s">
        <v>132</v>
      </c>
      <c r="C799" t="s">
        <v>76</v>
      </c>
      <c r="D799" t="s">
        <v>541</v>
      </c>
      <c r="E799" t="s">
        <v>3012</v>
      </c>
      <c r="F799" t="str">
        <f t="shared" si="27"/>
        <v>UnrestrainedBeamMetricW360x79</v>
      </c>
      <c r="G799">
        <v>49.8</v>
      </c>
      <c r="H799">
        <v>1.06</v>
      </c>
      <c r="I799">
        <v>4.1500000000000004</v>
      </c>
      <c r="J799" t="s">
        <v>132</v>
      </c>
      <c r="K799">
        <v>3</v>
      </c>
      <c r="L799">
        <f t="shared" si="28"/>
        <v>1.2649200000000003</v>
      </c>
    </row>
    <row r="800" spans="2:12" x14ac:dyDescent="0.25">
      <c r="B800" t="s">
        <v>132</v>
      </c>
      <c r="C800" t="s">
        <v>76</v>
      </c>
      <c r="D800" t="s">
        <v>543</v>
      </c>
      <c r="E800" t="s">
        <v>3013</v>
      </c>
      <c r="F800" t="str">
        <f t="shared" si="27"/>
        <v>UnrestrainedBeamMetricW360x72</v>
      </c>
      <c r="G800">
        <v>49.5</v>
      </c>
      <c r="H800">
        <v>0.97</v>
      </c>
      <c r="I800">
        <v>4.13</v>
      </c>
      <c r="J800" t="s">
        <v>132</v>
      </c>
      <c r="K800">
        <v>3</v>
      </c>
      <c r="L800">
        <f t="shared" si="28"/>
        <v>1.2588239999999999</v>
      </c>
    </row>
    <row r="801" spans="2:12" x14ac:dyDescent="0.25">
      <c r="B801" t="s">
        <v>132</v>
      </c>
      <c r="C801" t="s">
        <v>76</v>
      </c>
      <c r="D801" t="s">
        <v>544</v>
      </c>
      <c r="E801" t="s">
        <v>3014</v>
      </c>
      <c r="F801" t="str">
        <f t="shared" si="27"/>
        <v>UnrestrainedBeamMetricW360x64</v>
      </c>
      <c r="G801">
        <v>49.2</v>
      </c>
      <c r="H801">
        <v>0.874</v>
      </c>
      <c r="I801">
        <v>4.0999999999999996</v>
      </c>
      <c r="J801" t="s">
        <v>132</v>
      </c>
      <c r="K801">
        <v>3</v>
      </c>
      <c r="L801">
        <f t="shared" si="28"/>
        <v>1.2496799999999999</v>
      </c>
    </row>
    <row r="802" spans="2:12" x14ac:dyDescent="0.25">
      <c r="B802" t="s">
        <v>132</v>
      </c>
      <c r="C802" t="s">
        <v>76</v>
      </c>
      <c r="D802" t="s">
        <v>546</v>
      </c>
      <c r="E802" t="s">
        <v>3015</v>
      </c>
      <c r="F802" t="str">
        <f t="shared" ref="F802:F865" si="29">SUBSTITUTE(B802&amp;C802&amp;E802," ","")</f>
        <v>UnrestrainedBeamMetricW360x57</v>
      </c>
      <c r="G802">
        <v>47</v>
      </c>
      <c r="H802">
        <v>0.80900000000000005</v>
      </c>
      <c r="I802">
        <v>3.92</v>
      </c>
      <c r="J802" t="s">
        <v>132</v>
      </c>
      <c r="K802">
        <v>3</v>
      </c>
      <c r="L802">
        <f t="shared" si="28"/>
        <v>1.1948160000000001</v>
      </c>
    </row>
    <row r="803" spans="2:12" x14ac:dyDescent="0.25">
      <c r="B803" t="s">
        <v>132</v>
      </c>
      <c r="C803" t="s">
        <v>76</v>
      </c>
      <c r="D803" t="s">
        <v>548</v>
      </c>
      <c r="E803" t="s">
        <v>3016</v>
      </c>
      <c r="F803" t="str">
        <f t="shared" si="29"/>
        <v>UnrestrainedBeamMetricW360x51</v>
      </c>
      <c r="G803">
        <v>46.9</v>
      </c>
      <c r="H803">
        <v>0.72499999999999998</v>
      </c>
      <c r="I803">
        <v>3.91</v>
      </c>
      <c r="J803" t="s">
        <v>132</v>
      </c>
      <c r="K803">
        <v>3</v>
      </c>
      <c r="L803">
        <f t="shared" si="28"/>
        <v>1.1917680000000002</v>
      </c>
    </row>
    <row r="804" spans="2:12" x14ac:dyDescent="0.25">
      <c r="B804" t="s">
        <v>132</v>
      </c>
      <c r="C804" t="s">
        <v>76</v>
      </c>
      <c r="D804" t="s">
        <v>550</v>
      </c>
      <c r="E804" t="s">
        <v>3017</v>
      </c>
      <c r="F804" t="str">
        <f t="shared" si="29"/>
        <v>UnrestrainedBeamMetricW360x45</v>
      </c>
      <c r="G804">
        <v>46.6</v>
      </c>
      <c r="H804">
        <v>0.64400000000000002</v>
      </c>
      <c r="I804">
        <v>3.88</v>
      </c>
      <c r="J804" t="s">
        <v>132</v>
      </c>
      <c r="K804">
        <v>3</v>
      </c>
      <c r="L804">
        <f t="shared" si="28"/>
        <v>1.1826240000000001</v>
      </c>
    </row>
    <row r="805" spans="2:12" x14ac:dyDescent="0.25">
      <c r="B805" t="s">
        <v>132</v>
      </c>
      <c r="C805" t="s">
        <v>76</v>
      </c>
      <c r="D805" t="s">
        <v>552</v>
      </c>
      <c r="E805" t="s">
        <v>3018</v>
      </c>
      <c r="F805" t="str">
        <f t="shared" si="29"/>
        <v>UnrestrainedBeamMetricW360x39</v>
      </c>
      <c r="G805">
        <v>41.4</v>
      </c>
      <c r="H805">
        <v>0.628</v>
      </c>
      <c r="I805">
        <v>3.45</v>
      </c>
      <c r="J805" t="s">
        <v>132</v>
      </c>
      <c r="K805">
        <v>3</v>
      </c>
      <c r="L805">
        <f t="shared" si="28"/>
        <v>1.0515600000000001</v>
      </c>
    </row>
    <row r="806" spans="2:12" x14ac:dyDescent="0.25">
      <c r="B806" t="s">
        <v>132</v>
      </c>
      <c r="C806" t="s">
        <v>76</v>
      </c>
      <c r="D806" t="s">
        <v>554</v>
      </c>
      <c r="E806" t="s">
        <v>3019</v>
      </c>
      <c r="F806" t="str">
        <f t="shared" si="29"/>
        <v>UnrestrainedBeamMetricW360x33</v>
      </c>
      <c r="G806">
        <v>41.2</v>
      </c>
      <c r="H806">
        <v>0.53400000000000003</v>
      </c>
      <c r="I806">
        <v>3.43</v>
      </c>
      <c r="J806" t="s">
        <v>132</v>
      </c>
      <c r="K806">
        <v>3</v>
      </c>
      <c r="L806">
        <f t="shared" si="28"/>
        <v>1.0454640000000002</v>
      </c>
    </row>
    <row r="807" spans="2:12" x14ac:dyDescent="0.25">
      <c r="B807" t="s">
        <v>132</v>
      </c>
      <c r="C807" t="s">
        <v>76</v>
      </c>
      <c r="D807" t="s">
        <v>556</v>
      </c>
      <c r="E807" t="s">
        <v>3020</v>
      </c>
      <c r="F807" t="str">
        <f t="shared" si="29"/>
        <v>UnrestrainedBeamMetricW310x500</v>
      </c>
      <c r="G807">
        <v>69.3</v>
      </c>
      <c r="H807">
        <v>4.8499999999999996</v>
      </c>
      <c r="I807">
        <v>5.78</v>
      </c>
      <c r="J807" t="s">
        <v>132</v>
      </c>
      <c r="K807">
        <v>3</v>
      </c>
      <c r="L807">
        <f t="shared" si="28"/>
        <v>1.7617440000000002</v>
      </c>
    </row>
    <row r="808" spans="2:12" x14ac:dyDescent="0.25">
      <c r="B808" t="s">
        <v>132</v>
      </c>
      <c r="C808" t="s">
        <v>76</v>
      </c>
      <c r="D808" t="s">
        <v>558</v>
      </c>
      <c r="E808" t="s">
        <v>3021</v>
      </c>
      <c r="F808" t="str">
        <f t="shared" si="29"/>
        <v>UnrestrainedBeamMetricW310x454</v>
      </c>
      <c r="G808">
        <v>67.900000000000006</v>
      </c>
      <c r="H808">
        <v>4.49</v>
      </c>
      <c r="I808">
        <v>5.66</v>
      </c>
      <c r="J808" t="s">
        <v>132</v>
      </c>
      <c r="K808">
        <v>3</v>
      </c>
      <c r="L808">
        <f t="shared" si="28"/>
        <v>1.725168</v>
      </c>
    </row>
    <row r="809" spans="2:12" x14ac:dyDescent="0.25">
      <c r="B809" t="s">
        <v>132</v>
      </c>
      <c r="C809" t="s">
        <v>76</v>
      </c>
      <c r="D809" t="s">
        <v>560</v>
      </c>
      <c r="E809" t="s">
        <v>3022</v>
      </c>
      <c r="F809" t="str">
        <f t="shared" si="29"/>
        <v>UnrestrainedBeamMetricW310x415</v>
      </c>
      <c r="G809">
        <v>66.599999999999994</v>
      </c>
      <c r="H809">
        <v>4.1900000000000004</v>
      </c>
      <c r="I809">
        <v>5.55</v>
      </c>
      <c r="J809" t="s">
        <v>132</v>
      </c>
      <c r="K809">
        <v>3</v>
      </c>
      <c r="L809">
        <f t="shared" si="28"/>
        <v>1.69164</v>
      </c>
    </row>
    <row r="810" spans="2:12" x14ac:dyDescent="0.25">
      <c r="B810" t="s">
        <v>132</v>
      </c>
      <c r="C810" t="s">
        <v>76</v>
      </c>
      <c r="D810" t="s">
        <v>561</v>
      </c>
      <c r="E810" t="s">
        <v>3023</v>
      </c>
      <c r="F810" t="str">
        <f t="shared" si="29"/>
        <v>UnrestrainedBeamMetricW310x375</v>
      </c>
      <c r="G810">
        <v>65.7</v>
      </c>
      <c r="H810">
        <v>3.84</v>
      </c>
      <c r="I810">
        <v>5.48</v>
      </c>
      <c r="J810" t="s">
        <v>132</v>
      </c>
      <c r="K810">
        <v>3</v>
      </c>
      <c r="L810">
        <f t="shared" si="28"/>
        <v>1.6703040000000002</v>
      </c>
    </row>
    <row r="811" spans="2:12" x14ac:dyDescent="0.25">
      <c r="B811" t="s">
        <v>132</v>
      </c>
      <c r="C811" t="s">
        <v>76</v>
      </c>
      <c r="D811" t="s">
        <v>563</v>
      </c>
      <c r="E811" t="s">
        <v>3024</v>
      </c>
      <c r="F811" t="str">
        <f t="shared" si="29"/>
        <v>UnrestrainedBeamMetricW310x342</v>
      </c>
      <c r="G811">
        <v>64.7</v>
      </c>
      <c r="H811">
        <v>3.55</v>
      </c>
      <c r="I811">
        <v>5.39</v>
      </c>
      <c r="J811" t="s">
        <v>132</v>
      </c>
      <c r="K811">
        <v>3</v>
      </c>
      <c r="L811">
        <f t="shared" si="28"/>
        <v>1.6428719999999999</v>
      </c>
    </row>
    <row r="812" spans="2:12" x14ac:dyDescent="0.25">
      <c r="B812" t="s">
        <v>132</v>
      </c>
      <c r="C812" t="s">
        <v>76</v>
      </c>
      <c r="D812" t="s">
        <v>564</v>
      </c>
      <c r="E812" t="s">
        <v>3025</v>
      </c>
      <c r="F812" t="str">
        <f t="shared" si="29"/>
        <v>UnrestrainedBeamMetricW310x313</v>
      </c>
      <c r="G812">
        <v>64.2</v>
      </c>
      <c r="H812">
        <v>3.27</v>
      </c>
      <c r="I812">
        <v>5.35</v>
      </c>
      <c r="J812" t="s">
        <v>132</v>
      </c>
      <c r="K812">
        <v>3</v>
      </c>
      <c r="L812">
        <f t="shared" si="28"/>
        <v>1.6306799999999999</v>
      </c>
    </row>
    <row r="813" spans="2:12" x14ac:dyDescent="0.25">
      <c r="B813" t="s">
        <v>132</v>
      </c>
      <c r="C813" t="s">
        <v>76</v>
      </c>
      <c r="D813" t="s">
        <v>565</v>
      </c>
      <c r="E813" t="s">
        <v>3026</v>
      </c>
      <c r="F813" t="str">
        <f t="shared" si="29"/>
        <v>UnrestrainedBeamMetricW310x283</v>
      </c>
      <c r="G813">
        <v>63.4</v>
      </c>
      <c r="H813">
        <v>3</v>
      </c>
      <c r="I813">
        <v>5.28</v>
      </c>
      <c r="J813" t="s">
        <v>132</v>
      </c>
      <c r="K813">
        <v>3</v>
      </c>
      <c r="L813">
        <f t="shared" si="28"/>
        <v>1.6093440000000001</v>
      </c>
    </row>
    <row r="814" spans="2:12" x14ac:dyDescent="0.25">
      <c r="B814" t="s">
        <v>132</v>
      </c>
      <c r="C814" t="s">
        <v>76</v>
      </c>
      <c r="D814" t="s">
        <v>567</v>
      </c>
      <c r="E814" t="s">
        <v>3027</v>
      </c>
      <c r="F814" t="str">
        <f t="shared" si="29"/>
        <v>UnrestrainedBeamMetricW310x253</v>
      </c>
      <c r="G814">
        <v>62.6</v>
      </c>
      <c r="H814">
        <v>2.72</v>
      </c>
      <c r="I814">
        <v>5.22</v>
      </c>
      <c r="J814" t="s">
        <v>132</v>
      </c>
      <c r="K814">
        <v>3</v>
      </c>
      <c r="L814">
        <f t="shared" si="28"/>
        <v>1.591056</v>
      </c>
    </row>
    <row r="815" spans="2:12" x14ac:dyDescent="0.25">
      <c r="B815" t="s">
        <v>132</v>
      </c>
      <c r="C815" t="s">
        <v>76</v>
      </c>
      <c r="D815" t="s">
        <v>568</v>
      </c>
      <c r="E815" t="s">
        <v>3028</v>
      </c>
      <c r="F815" t="str">
        <f t="shared" si="29"/>
        <v>UnrestrainedBeamMetricW310x225</v>
      </c>
      <c r="G815">
        <v>62.1</v>
      </c>
      <c r="H815">
        <v>2.4500000000000002</v>
      </c>
      <c r="I815">
        <v>5.18</v>
      </c>
      <c r="J815" t="s">
        <v>132</v>
      </c>
      <c r="K815">
        <v>3</v>
      </c>
      <c r="L815">
        <f t="shared" si="28"/>
        <v>1.578864</v>
      </c>
    </row>
    <row r="816" spans="2:12" x14ac:dyDescent="0.25">
      <c r="B816" t="s">
        <v>132</v>
      </c>
      <c r="C816" t="s">
        <v>76</v>
      </c>
      <c r="D816" t="s">
        <v>569</v>
      </c>
      <c r="E816" t="s">
        <v>3029</v>
      </c>
      <c r="F816" t="str">
        <f t="shared" si="29"/>
        <v>UnrestrainedBeamMetricW310x202</v>
      </c>
      <c r="G816">
        <v>60.9</v>
      </c>
      <c r="H816">
        <v>2.23</v>
      </c>
      <c r="I816">
        <v>5.08</v>
      </c>
      <c r="J816" t="s">
        <v>132</v>
      </c>
      <c r="K816">
        <v>3</v>
      </c>
      <c r="L816">
        <f t="shared" si="28"/>
        <v>1.5483840000000002</v>
      </c>
    </row>
    <row r="817" spans="2:12" x14ac:dyDescent="0.25">
      <c r="B817" t="s">
        <v>132</v>
      </c>
      <c r="C817" t="s">
        <v>76</v>
      </c>
      <c r="D817" t="s">
        <v>571</v>
      </c>
      <c r="E817" t="s">
        <v>3030</v>
      </c>
      <c r="F817" t="str">
        <f t="shared" si="29"/>
        <v>UnrestrainedBeamMetricW310x179</v>
      </c>
      <c r="G817">
        <v>60.4</v>
      </c>
      <c r="H817">
        <v>1.99</v>
      </c>
      <c r="I817">
        <v>5.03</v>
      </c>
      <c r="J817" t="s">
        <v>132</v>
      </c>
      <c r="K817">
        <v>3</v>
      </c>
      <c r="L817">
        <f t="shared" si="28"/>
        <v>1.5331440000000001</v>
      </c>
    </row>
    <row r="818" spans="2:12" x14ac:dyDescent="0.25">
      <c r="B818" t="s">
        <v>132</v>
      </c>
      <c r="C818" t="s">
        <v>76</v>
      </c>
      <c r="D818" t="s">
        <v>572</v>
      </c>
      <c r="E818" t="s">
        <v>3031</v>
      </c>
      <c r="F818" t="str">
        <f t="shared" si="29"/>
        <v>UnrestrainedBeamMetricW310x158</v>
      </c>
      <c r="G818">
        <v>59.9</v>
      </c>
      <c r="H818">
        <v>1.77</v>
      </c>
      <c r="I818">
        <v>4.99</v>
      </c>
      <c r="J818" t="s">
        <v>132</v>
      </c>
      <c r="K818">
        <v>3</v>
      </c>
      <c r="L818">
        <f t="shared" si="28"/>
        <v>1.5209520000000001</v>
      </c>
    </row>
    <row r="819" spans="2:12" x14ac:dyDescent="0.25">
      <c r="B819" t="s">
        <v>132</v>
      </c>
      <c r="C819" t="s">
        <v>76</v>
      </c>
      <c r="D819" t="s">
        <v>573</v>
      </c>
      <c r="E819" t="s">
        <v>3032</v>
      </c>
      <c r="F819" t="str">
        <f t="shared" si="29"/>
        <v>UnrestrainedBeamMetricW310x143</v>
      </c>
      <c r="G819">
        <v>59.7</v>
      </c>
      <c r="H819">
        <v>1.61</v>
      </c>
      <c r="I819">
        <v>4.9800000000000004</v>
      </c>
      <c r="J819" t="s">
        <v>132</v>
      </c>
      <c r="K819">
        <v>3</v>
      </c>
      <c r="L819">
        <f t="shared" si="28"/>
        <v>1.5179040000000001</v>
      </c>
    </row>
    <row r="820" spans="2:12" x14ac:dyDescent="0.25">
      <c r="B820" t="s">
        <v>132</v>
      </c>
      <c r="C820" t="s">
        <v>76</v>
      </c>
      <c r="D820" t="s">
        <v>575</v>
      </c>
      <c r="E820" t="s">
        <v>3033</v>
      </c>
      <c r="F820" t="str">
        <f t="shared" si="29"/>
        <v>UnrestrainedBeamMetricW310x129</v>
      </c>
      <c r="G820">
        <v>59.1</v>
      </c>
      <c r="H820">
        <v>1.47</v>
      </c>
      <c r="I820">
        <v>4.93</v>
      </c>
      <c r="J820" t="s">
        <v>132</v>
      </c>
      <c r="K820">
        <v>3</v>
      </c>
      <c r="L820">
        <f t="shared" si="28"/>
        <v>1.502664</v>
      </c>
    </row>
    <row r="821" spans="2:12" x14ac:dyDescent="0.25">
      <c r="B821" t="s">
        <v>132</v>
      </c>
      <c r="C821" t="s">
        <v>76</v>
      </c>
      <c r="D821" t="s">
        <v>577</v>
      </c>
      <c r="E821" t="s">
        <v>3034</v>
      </c>
      <c r="F821" t="str">
        <f t="shared" si="29"/>
        <v>UnrestrainedBeamMetricW310x117</v>
      </c>
      <c r="G821">
        <v>58.8</v>
      </c>
      <c r="H821">
        <v>1.34</v>
      </c>
      <c r="I821">
        <v>4.9000000000000004</v>
      </c>
      <c r="J821" t="s">
        <v>132</v>
      </c>
      <c r="K821">
        <v>3</v>
      </c>
      <c r="L821">
        <f t="shared" si="28"/>
        <v>1.4935200000000002</v>
      </c>
    </row>
    <row r="822" spans="2:12" x14ac:dyDescent="0.25">
      <c r="B822" t="s">
        <v>132</v>
      </c>
      <c r="C822" t="s">
        <v>76</v>
      </c>
      <c r="D822" t="s">
        <v>579</v>
      </c>
      <c r="E822" t="s">
        <v>3035</v>
      </c>
      <c r="F822" t="str">
        <f t="shared" si="29"/>
        <v>UnrestrainedBeamMetricW310x107</v>
      </c>
      <c r="G822">
        <v>58.3</v>
      </c>
      <c r="H822">
        <v>1.23</v>
      </c>
      <c r="I822">
        <v>4.8600000000000003</v>
      </c>
      <c r="J822" t="s">
        <v>132</v>
      </c>
      <c r="K822">
        <v>3</v>
      </c>
      <c r="L822">
        <f t="shared" si="28"/>
        <v>1.4813280000000002</v>
      </c>
    </row>
    <row r="823" spans="2:12" x14ac:dyDescent="0.25">
      <c r="B823" t="s">
        <v>132</v>
      </c>
      <c r="C823" t="s">
        <v>76</v>
      </c>
      <c r="D823" t="s">
        <v>581</v>
      </c>
      <c r="E823" t="s">
        <v>3036</v>
      </c>
      <c r="F823" t="str">
        <f t="shared" si="29"/>
        <v>UnrestrainedBeamMetricW310x97</v>
      </c>
      <c r="G823">
        <v>58.3</v>
      </c>
      <c r="H823">
        <v>1.1100000000000001</v>
      </c>
      <c r="I823">
        <v>4.8600000000000003</v>
      </c>
      <c r="J823" t="s">
        <v>132</v>
      </c>
      <c r="K823">
        <v>3</v>
      </c>
      <c r="L823">
        <f t="shared" si="28"/>
        <v>1.4813280000000002</v>
      </c>
    </row>
    <row r="824" spans="2:12" x14ac:dyDescent="0.25">
      <c r="B824" t="s">
        <v>132</v>
      </c>
      <c r="C824" t="s">
        <v>76</v>
      </c>
      <c r="D824" t="s">
        <v>582</v>
      </c>
      <c r="E824" t="s">
        <v>3037</v>
      </c>
      <c r="F824" t="str">
        <f t="shared" si="29"/>
        <v>UnrestrainedBeamMetricW310x86</v>
      </c>
      <c r="G824">
        <v>52.7</v>
      </c>
      <c r="H824">
        <v>1.1000000000000001</v>
      </c>
      <c r="I824">
        <v>4.3899999999999997</v>
      </c>
      <c r="J824" t="s">
        <v>132</v>
      </c>
      <c r="K824">
        <v>3</v>
      </c>
      <c r="L824">
        <f t="shared" si="28"/>
        <v>1.3380719999999999</v>
      </c>
    </row>
    <row r="825" spans="2:12" x14ac:dyDescent="0.25">
      <c r="B825" t="s">
        <v>132</v>
      </c>
      <c r="C825" t="s">
        <v>76</v>
      </c>
      <c r="D825" t="s">
        <v>584</v>
      </c>
      <c r="E825" t="s">
        <v>3038</v>
      </c>
      <c r="F825" t="str">
        <f t="shared" si="29"/>
        <v>UnrestrainedBeamMetricW310x79</v>
      </c>
      <c r="G825">
        <v>52</v>
      </c>
      <c r="H825">
        <v>1.02</v>
      </c>
      <c r="I825">
        <v>4.33</v>
      </c>
      <c r="J825" t="s">
        <v>132</v>
      </c>
      <c r="K825">
        <v>3</v>
      </c>
      <c r="L825">
        <f t="shared" si="28"/>
        <v>1.3197840000000001</v>
      </c>
    </row>
    <row r="826" spans="2:12" x14ac:dyDescent="0.25">
      <c r="B826" t="s">
        <v>132</v>
      </c>
      <c r="C826" t="s">
        <v>76</v>
      </c>
      <c r="D826" t="s">
        <v>586</v>
      </c>
      <c r="E826" t="s">
        <v>3039</v>
      </c>
      <c r="F826" t="str">
        <f t="shared" si="29"/>
        <v>UnrestrainedBeamMetricW310x74</v>
      </c>
      <c r="G826">
        <v>47</v>
      </c>
      <c r="H826">
        <v>1.06</v>
      </c>
      <c r="I826">
        <v>3.92</v>
      </c>
      <c r="J826" t="s">
        <v>132</v>
      </c>
      <c r="K826">
        <v>3</v>
      </c>
      <c r="L826">
        <f t="shared" si="28"/>
        <v>1.1948160000000001</v>
      </c>
    </row>
    <row r="827" spans="2:12" x14ac:dyDescent="0.25">
      <c r="B827" t="s">
        <v>132</v>
      </c>
      <c r="C827" t="s">
        <v>76</v>
      </c>
      <c r="D827" t="s">
        <v>588</v>
      </c>
      <c r="E827" t="s">
        <v>3040</v>
      </c>
      <c r="F827" t="str">
        <f t="shared" si="29"/>
        <v>UnrestrainedBeamMetricW310x67</v>
      </c>
      <c r="G827">
        <v>46.2</v>
      </c>
      <c r="H827">
        <v>0.97399999999999998</v>
      </c>
      <c r="I827">
        <v>3.85</v>
      </c>
      <c r="J827" t="s">
        <v>132</v>
      </c>
      <c r="K827">
        <v>3</v>
      </c>
      <c r="L827">
        <f t="shared" si="28"/>
        <v>1.1734800000000001</v>
      </c>
    </row>
    <row r="828" spans="2:12" x14ac:dyDescent="0.25">
      <c r="B828" t="s">
        <v>132</v>
      </c>
      <c r="C828" t="s">
        <v>76</v>
      </c>
      <c r="D828" t="s">
        <v>589</v>
      </c>
      <c r="E828" t="s">
        <v>3041</v>
      </c>
      <c r="F828" t="str">
        <f t="shared" si="29"/>
        <v>UnrestrainedBeamMetricW310x60</v>
      </c>
      <c r="G828">
        <v>46.5</v>
      </c>
      <c r="H828">
        <v>0.86</v>
      </c>
      <c r="I828">
        <v>3.88</v>
      </c>
      <c r="J828" t="s">
        <v>132</v>
      </c>
      <c r="K828">
        <v>3</v>
      </c>
      <c r="L828">
        <f t="shared" si="28"/>
        <v>1.1826240000000001</v>
      </c>
    </row>
    <row r="829" spans="2:12" x14ac:dyDescent="0.25">
      <c r="B829" t="s">
        <v>132</v>
      </c>
      <c r="C829" t="s">
        <v>76</v>
      </c>
      <c r="D829" t="s">
        <v>590</v>
      </c>
      <c r="E829" t="s">
        <v>3042</v>
      </c>
      <c r="F829" t="str">
        <f t="shared" si="29"/>
        <v>UnrestrainedBeamMetricW310x52</v>
      </c>
      <c r="G829">
        <v>43.2</v>
      </c>
      <c r="H829">
        <v>0.81</v>
      </c>
      <c r="I829">
        <v>3.6</v>
      </c>
      <c r="J829" t="s">
        <v>132</v>
      </c>
      <c r="K829">
        <v>3</v>
      </c>
      <c r="L829">
        <f t="shared" si="28"/>
        <v>1.09728</v>
      </c>
    </row>
    <row r="830" spans="2:12" x14ac:dyDescent="0.25">
      <c r="B830" t="s">
        <v>132</v>
      </c>
      <c r="C830" t="s">
        <v>76</v>
      </c>
      <c r="D830" t="s">
        <v>592</v>
      </c>
      <c r="E830" t="s">
        <v>3043</v>
      </c>
      <c r="F830" t="str">
        <f t="shared" si="29"/>
        <v>UnrestrainedBeamMetricW310x45</v>
      </c>
      <c r="G830">
        <v>42.9</v>
      </c>
      <c r="H830">
        <v>0.69899999999999995</v>
      </c>
      <c r="I830">
        <v>3.58</v>
      </c>
      <c r="J830" t="s">
        <v>132</v>
      </c>
      <c r="K830">
        <v>3</v>
      </c>
      <c r="L830">
        <f t="shared" si="28"/>
        <v>1.0911840000000002</v>
      </c>
    </row>
    <row r="831" spans="2:12" x14ac:dyDescent="0.25">
      <c r="B831" t="s">
        <v>132</v>
      </c>
      <c r="C831" t="s">
        <v>76</v>
      </c>
      <c r="D831" t="s">
        <v>593</v>
      </c>
      <c r="E831" t="s">
        <v>3044</v>
      </c>
      <c r="F831" t="str">
        <f t="shared" si="29"/>
        <v>UnrestrainedBeamMetricW310x39</v>
      </c>
      <c r="G831">
        <v>42.5</v>
      </c>
      <c r="H831">
        <v>0.61199999999999999</v>
      </c>
      <c r="I831">
        <v>3.54</v>
      </c>
      <c r="J831" t="s">
        <v>132</v>
      </c>
      <c r="K831">
        <v>3</v>
      </c>
      <c r="L831">
        <f t="shared" si="28"/>
        <v>1.0789920000000002</v>
      </c>
    </row>
    <row r="832" spans="2:12" x14ac:dyDescent="0.25">
      <c r="B832" t="s">
        <v>132</v>
      </c>
      <c r="C832" t="s">
        <v>76</v>
      </c>
      <c r="D832" t="s">
        <v>594</v>
      </c>
      <c r="E832" t="s">
        <v>3045</v>
      </c>
      <c r="F832" t="str">
        <f t="shared" si="29"/>
        <v>UnrestrainedBeamMetricW310x33</v>
      </c>
      <c r="G832">
        <v>35.299999999999997</v>
      </c>
      <c r="H832">
        <v>0.623</v>
      </c>
      <c r="I832">
        <v>2.94</v>
      </c>
      <c r="J832" t="s">
        <v>132</v>
      </c>
      <c r="K832">
        <v>3</v>
      </c>
      <c r="L832">
        <f t="shared" si="28"/>
        <v>0.89611200000000002</v>
      </c>
    </row>
    <row r="833" spans="2:12" x14ac:dyDescent="0.25">
      <c r="B833" t="s">
        <v>132</v>
      </c>
      <c r="C833" t="s">
        <v>76</v>
      </c>
      <c r="D833" t="s">
        <v>596</v>
      </c>
      <c r="E833" t="s">
        <v>3046</v>
      </c>
      <c r="F833" t="str">
        <f t="shared" si="29"/>
        <v>UnrestrainedBeamMetricW310x28</v>
      </c>
      <c r="G833">
        <v>35.200000000000003</v>
      </c>
      <c r="H833">
        <v>0.54</v>
      </c>
      <c r="I833">
        <v>2.93</v>
      </c>
      <c r="J833" t="s">
        <v>132</v>
      </c>
      <c r="K833">
        <v>3</v>
      </c>
      <c r="L833">
        <f t="shared" si="28"/>
        <v>0.89306400000000008</v>
      </c>
    </row>
    <row r="834" spans="2:12" x14ac:dyDescent="0.25">
      <c r="B834" t="s">
        <v>132</v>
      </c>
      <c r="C834" t="s">
        <v>76</v>
      </c>
      <c r="D834" t="s">
        <v>598</v>
      </c>
      <c r="E834" t="s">
        <v>3047</v>
      </c>
      <c r="F834" t="str">
        <f t="shared" si="29"/>
        <v>UnrestrainedBeamMetricW310x24</v>
      </c>
      <c r="G834">
        <v>35</v>
      </c>
      <c r="H834">
        <v>0.45700000000000002</v>
      </c>
      <c r="I834">
        <v>2.92</v>
      </c>
      <c r="J834" t="s">
        <v>132</v>
      </c>
      <c r="K834">
        <v>3</v>
      </c>
      <c r="L834">
        <f t="shared" si="28"/>
        <v>0.89001600000000003</v>
      </c>
    </row>
    <row r="835" spans="2:12" x14ac:dyDescent="0.25">
      <c r="B835" t="s">
        <v>132</v>
      </c>
      <c r="C835" t="s">
        <v>76</v>
      </c>
      <c r="D835" t="s">
        <v>600</v>
      </c>
      <c r="E835" t="s">
        <v>3048</v>
      </c>
      <c r="F835" t="str">
        <f t="shared" si="29"/>
        <v>UnrestrainedBeamMetricW310x25</v>
      </c>
      <c r="G835">
        <v>34.6</v>
      </c>
      <c r="H835">
        <v>0.40500000000000003</v>
      </c>
      <c r="I835">
        <v>2.88</v>
      </c>
      <c r="J835" t="s">
        <v>132</v>
      </c>
      <c r="K835">
        <v>3</v>
      </c>
      <c r="L835">
        <f t="shared" si="28"/>
        <v>0.87782400000000005</v>
      </c>
    </row>
    <row r="836" spans="2:12" x14ac:dyDescent="0.25">
      <c r="B836" t="s">
        <v>132</v>
      </c>
      <c r="C836" t="s">
        <v>76</v>
      </c>
      <c r="D836" t="s">
        <v>602</v>
      </c>
      <c r="E836" t="s">
        <v>3049</v>
      </c>
      <c r="F836" t="str">
        <f t="shared" si="29"/>
        <v>UnrestrainedBeamMetricW250x167</v>
      </c>
      <c r="G836">
        <v>51.5</v>
      </c>
      <c r="H836">
        <v>2.17</v>
      </c>
      <c r="I836">
        <v>4.29</v>
      </c>
      <c r="J836" t="s">
        <v>132</v>
      </c>
      <c r="K836">
        <v>3</v>
      </c>
      <c r="L836">
        <f t="shared" si="28"/>
        <v>1.3075920000000001</v>
      </c>
    </row>
    <row r="837" spans="2:12" x14ac:dyDescent="0.25">
      <c r="B837" t="s">
        <v>132</v>
      </c>
      <c r="C837" t="s">
        <v>76</v>
      </c>
      <c r="D837" t="s">
        <v>604</v>
      </c>
      <c r="E837" t="s">
        <v>3050</v>
      </c>
      <c r="F837" t="str">
        <f t="shared" si="29"/>
        <v>UnrestrainedBeamMetricW250x149</v>
      </c>
      <c r="G837">
        <v>50.7</v>
      </c>
      <c r="H837">
        <v>1.97</v>
      </c>
      <c r="I837">
        <v>4.2300000000000004</v>
      </c>
      <c r="J837" t="s">
        <v>132</v>
      </c>
      <c r="K837">
        <v>3</v>
      </c>
      <c r="L837">
        <f t="shared" si="28"/>
        <v>1.2893040000000002</v>
      </c>
    </row>
    <row r="838" spans="2:12" x14ac:dyDescent="0.25">
      <c r="B838" t="s">
        <v>132</v>
      </c>
      <c r="C838" t="s">
        <v>76</v>
      </c>
      <c r="D838" t="s">
        <v>606</v>
      </c>
      <c r="E838" t="s">
        <v>3051</v>
      </c>
      <c r="F838" t="str">
        <f t="shared" si="29"/>
        <v>UnrestrainedBeamMetricW250x131</v>
      </c>
      <c r="G838">
        <v>50.5</v>
      </c>
      <c r="H838">
        <v>1.74</v>
      </c>
      <c r="I838">
        <v>4.21</v>
      </c>
      <c r="J838" t="s">
        <v>132</v>
      </c>
      <c r="K838">
        <v>3</v>
      </c>
      <c r="L838">
        <f t="shared" si="28"/>
        <v>1.2832080000000001</v>
      </c>
    </row>
    <row r="839" spans="2:12" x14ac:dyDescent="0.25">
      <c r="B839" t="s">
        <v>132</v>
      </c>
      <c r="C839" t="s">
        <v>76</v>
      </c>
      <c r="D839" t="s">
        <v>608</v>
      </c>
      <c r="E839" t="s">
        <v>3052</v>
      </c>
      <c r="F839" t="str">
        <f t="shared" si="29"/>
        <v>UnrestrainedBeamMetricW250x115</v>
      </c>
      <c r="G839">
        <v>49.9</v>
      </c>
      <c r="H839">
        <v>1.54</v>
      </c>
      <c r="I839">
        <v>4.16</v>
      </c>
      <c r="J839" t="s">
        <v>132</v>
      </c>
      <c r="K839">
        <v>3</v>
      </c>
      <c r="L839">
        <f t="shared" si="28"/>
        <v>1.2679680000000002</v>
      </c>
    </row>
    <row r="840" spans="2:12" x14ac:dyDescent="0.25">
      <c r="B840" t="s">
        <v>132</v>
      </c>
      <c r="C840" t="s">
        <v>76</v>
      </c>
      <c r="D840" t="s">
        <v>609</v>
      </c>
      <c r="E840" t="s">
        <v>3053</v>
      </c>
      <c r="F840" t="str">
        <f t="shared" si="29"/>
        <v>UnrestrainedBeamMetricW250x101</v>
      </c>
      <c r="G840">
        <v>49.1</v>
      </c>
      <c r="H840">
        <v>1.38</v>
      </c>
      <c r="I840">
        <v>4.09</v>
      </c>
      <c r="J840" t="s">
        <v>132</v>
      </c>
      <c r="K840">
        <v>3</v>
      </c>
      <c r="L840">
        <f t="shared" si="28"/>
        <v>1.246632</v>
      </c>
    </row>
    <row r="841" spans="2:12" x14ac:dyDescent="0.25">
      <c r="B841" t="s">
        <v>132</v>
      </c>
      <c r="C841" t="s">
        <v>76</v>
      </c>
      <c r="D841" t="s">
        <v>610</v>
      </c>
      <c r="E841" t="s">
        <v>3054</v>
      </c>
      <c r="F841" t="str">
        <f t="shared" si="29"/>
        <v>UnrestrainedBeamMetricW250x89</v>
      </c>
      <c r="G841">
        <v>49.1</v>
      </c>
      <c r="H841">
        <v>1.22</v>
      </c>
      <c r="I841">
        <v>4.09</v>
      </c>
      <c r="J841" t="s">
        <v>132</v>
      </c>
      <c r="K841">
        <v>3</v>
      </c>
      <c r="L841">
        <f t="shared" si="28"/>
        <v>1.246632</v>
      </c>
    </row>
    <row r="842" spans="2:12" x14ac:dyDescent="0.25">
      <c r="B842" t="s">
        <v>132</v>
      </c>
      <c r="C842" t="s">
        <v>76</v>
      </c>
      <c r="D842" t="s">
        <v>611</v>
      </c>
      <c r="E842" t="s">
        <v>3055</v>
      </c>
      <c r="F842" t="str">
        <f t="shared" si="29"/>
        <v>UnrestrainedBeamMetricW250x80</v>
      </c>
      <c r="G842">
        <v>48.6</v>
      </c>
      <c r="H842">
        <v>1.1100000000000001</v>
      </c>
      <c r="I842">
        <v>4.05</v>
      </c>
      <c r="J842" t="s">
        <v>132</v>
      </c>
      <c r="K842">
        <v>3</v>
      </c>
      <c r="L842">
        <f t="shared" si="28"/>
        <v>1.23444</v>
      </c>
    </row>
    <row r="843" spans="2:12" x14ac:dyDescent="0.25">
      <c r="B843" t="s">
        <v>132</v>
      </c>
      <c r="C843" t="s">
        <v>76</v>
      </c>
      <c r="D843" t="s">
        <v>613</v>
      </c>
      <c r="E843" t="s">
        <v>3056</v>
      </c>
      <c r="F843" t="str">
        <f t="shared" si="29"/>
        <v>UnrestrainedBeamMetricW250x73</v>
      </c>
      <c r="G843">
        <v>48.3</v>
      </c>
      <c r="H843">
        <v>1.01</v>
      </c>
      <c r="I843">
        <v>4.03</v>
      </c>
      <c r="J843" t="s">
        <v>132</v>
      </c>
      <c r="K843">
        <v>3</v>
      </c>
      <c r="L843">
        <f t="shared" si="28"/>
        <v>1.2283440000000001</v>
      </c>
    </row>
    <row r="844" spans="2:12" x14ac:dyDescent="0.25">
      <c r="B844" t="s">
        <v>132</v>
      </c>
      <c r="C844" t="s">
        <v>76</v>
      </c>
      <c r="D844" t="s">
        <v>615</v>
      </c>
      <c r="E844" t="s">
        <v>3057</v>
      </c>
      <c r="F844" t="str">
        <f t="shared" si="29"/>
        <v>UnrestrainedBeamMetricW250x67</v>
      </c>
      <c r="G844">
        <v>42.6</v>
      </c>
      <c r="H844">
        <v>1.06</v>
      </c>
      <c r="I844">
        <v>3.55</v>
      </c>
      <c r="J844" t="s">
        <v>132</v>
      </c>
      <c r="K844">
        <v>3</v>
      </c>
      <c r="L844">
        <f t="shared" si="28"/>
        <v>1.0820399999999999</v>
      </c>
    </row>
    <row r="845" spans="2:12" x14ac:dyDescent="0.25">
      <c r="B845" t="s">
        <v>132</v>
      </c>
      <c r="C845" t="s">
        <v>76</v>
      </c>
      <c r="D845" t="s">
        <v>617</v>
      </c>
      <c r="E845" t="s">
        <v>3058</v>
      </c>
      <c r="F845" t="str">
        <f t="shared" si="29"/>
        <v>UnrestrainedBeamMetricW250x58</v>
      </c>
      <c r="G845">
        <v>42</v>
      </c>
      <c r="H845">
        <v>0.92900000000000005</v>
      </c>
      <c r="I845">
        <v>3.5</v>
      </c>
      <c r="J845" t="s">
        <v>132</v>
      </c>
      <c r="K845">
        <v>3</v>
      </c>
      <c r="L845">
        <f t="shared" si="28"/>
        <v>1.0668</v>
      </c>
    </row>
    <row r="846" spans="2:12" x14ac:dyDescent="0.25">
      <c r="B846" t="s">
        <v>132</v>
      </c>
      <c r="C846" t="s">
        <v>76</v>
      </c>
      <c r="D846" t="s">
        <v>619</v>
      </c>
      <c r="E846" t="s">
        <v>3059</v>
      </c>
      <c r="F846" t="str">
        <f t="shared" si="29"/>
        <v>UnrestrainedBeamMetricW250x49</v>
      </c>
      <c r="G846">
        <v>42</v>
      </c>
      <c r="H846">
        <v>0.78600000000000003</v>
      </c>
      <c r="I846">
        <v>3.5</v>
      </c>
      <c r="J846" t="s">
        <v>132</v>
      </c>
      <c r="K846">
        <v>3</v>
      </c>
      <c r="L846">
        <f t="shared" si="28"/>
        <v>1.0668</v>
      </c>
    </row>
    <row r="847" spans="2:12" x14ac:dyDescent="0.25">
      <c r="B847" t="s">
        <v>132</v>
      </c>
      <c r="C847" t="s">
        <v>76</v>
      </c>
      <c r="D847" t="s">
        <v>621</v>
      </c>
      <c r="E847" t="s">
        <v>3060</v>
      </c>
      <c r="F847" t="str">
        <f t="shared" si="29"/>
        <v>UnrestrainedBeamMetricW250x45</v>
      </c>
      <c r="G847">
        <v>37.1</v>
      </c>
      <c r="H847">
        <v>0.80900000000000005</v>
      </c>
      <c r="I847">
        <v>3.09</v>
      </c>
      <c r="J847" t="s">
        <v>132</v>
      </c>
      <c r="K847">
        <v>3</v>
      </c>
      <c r="L847">
        <f t="shared" si="28"/>
        <v>0.941832</v>
      </c>
    </row>
    <row r="848" spans="2:12" x14ac:dyDescent="0.25">
      <c r="B848" t="s">
        <v>132</v>
      </c>
      <c r="C848" t="s">
        <v>76</v>
      </c>
      <c r="D848" t="s">
        <v>623</v>
      </c>
      <c r="E848" t="s">
        <v>3061</v>
      </c>
      <c r="F848" t="str">
        <f t="shared" si="29"/>
        <v>UnrestrainedBeamMetricW250x39</v>
      </c>
      <c r="G848">
        <v>36.700000000000003</v>
      </c>
      <c r="H848">
        <v>0.70799999999999996</v>
      </c>
      <c r="I848">
        <v>3.06</v>
      </c>
      <c r="J848" t="s">
        <v>132</v>
      </c>
      <c r="K848">
        <v>3</v>
      </c>
      <c r="L848">
        <f t="shared" si="28"/>
        <v>0.93268800000000007</v>
      </c>
    </row>
    <row r="849" spans="2:12" x14ac:dyDescent="0.25">
      <c r="B849" t="s">
        <v>132</v>
      </c>
      <c r="C849" t="s">
        <v>76</v>
      </c>
      <c r="D849" t="s">
        <v>624</v>
      </c>
      <c r="E849" t="s">
        <v>3062</v>
      </c>
      <c r="F849" t="str">
        <f t="shared" si="29"/>
        <v>UnrestrainedBeamMetricW250x33</v>
      </c>
      <c r="G849">
        <v>36.299999999999997</v>
      </c>
      <c r="H849">
        <v>0.60599999999999998</v>
      </c>
      <c r="I849">
        <v>3.03</v>
      </c>
      <c r="J849" t="s">
        <v>132</v>
      </c>
      <c r="K849">
        <v>3</v>
      </c>
      <c r="L849">
        <f t="shared" si="28"/>
        <v>0.92354400000000003</v>
      </c>
    </row>
    <row r="850" spans="2:12" x14ac:dyDescent="0.25">
      <c r="B850" t="s">
        <v>132</v>
      </c>
      <c r="C850" t="s">
        <v>76</v>
      </c>
      <c r="D850" t="s">
        <v>625</v>
      </c>
      <c r="E850" t="s">
        <v>3063</v>
      </c>
      <c r="F850" t="str">
        <f t="shared" si="29"/>
        <v>UnrestrainedBeamMetricW250x28</v>
      </c>
      <c r="G850">
        <v>31.3</v>
      </c>
      <c r="H850">
        <v>0.60699999999999998</v>
      </c>
      <c r="I850">
        <v>2.61</v>
      </c>
      <c r="J850" t="s">
        <v>132</v>
      </c>
      <c r="K850">
        <v>3</v>
      </c>
      <c r="L850">
        <f t="shared" si="28"/>
        <v>0.79552800000000001</v>
      </c>
    </row>
    <row r="851" spans="2:12" x14ac:dyDescent="0.25">
      <c r="B851" t="s">
        <v>132</v>
      </c>
      <c r="C851" t="s">
        <v>76</v>
      </c>
      <c r="D851" t="s">
        <v>627</v>
      </c>
      <c r="E851" t="s">
        <v>3064</v>
      </c>
      <c r="F851" t="str">
        <f t="shared" si="29"/>
        <v>UnrestrainedBeamMetricW250x25</v>
      </c>
      <c r="G851">
        <v>31.3</v>
      </c>
      <c r="H851">
        <v>0.54300000000000004</v>
      </c>
      <c r="I851">
        <v>2.61</v>
      </c>
      <c r="J851" t="s">
        <v>132</v>
      </c>
      <c r="K851">
        <v>3</v>
      </c>
      <c r="L851">
        <f t="shared" ref="L851:L914" si="30">0.3048*I851</f>
        <v>0.79552800000000001</v>
      </c>
    </row>
    <row r="852" spans="2:12" x14ac:dyDescent="0.25">
      <c r="B852" t="s">
        <v>132</v>
      </c>
      <c r="C852" t="s">
        <v>76</v>
      </c>
      <c r="D852" t="s">
        <v>629</v>
      </c>
      <c r="E852" t="s">
        <v>3065</v>
      </c>
      <c r="F852" t="str">
        <f t="shared" si="29"/>
        <v>UnrestrainedBeamMetricW250x22</v>
      </c>
      <c r="G852">
        <v>31</v>
      </c>
      <c r="H852">
        <v>0.48399999999999999</v>
      </c>
      <c r="I852">
        <v>2.58</v>
      </c>
      <c r="J852" t="s">
        <v>132</v>
      </c>
      <c r="K852">
        <v>3</v>
      </c>
      <c r="L852">
        <f t="shared" si="30"/>
        <v>0.78638400000000008</v>
      </c>
    </row>
    <row r="853" spans="2:12" x14ac:dyDescent="0.25">
      <c r="B853" t="s">
        <v>132</v>
      </c>
      <c r="C853" t="s">
        <v>76</v>
      </c>
      <c r="D853" t="s">
        <v>631</v>
      </c>
      <c r="E853" t="s">
        <v>3066</v>
      </c>
      <c r="F853" t="str">
        <f t="shared" si="29"/>
        <v>UnrestrainedBeamMetricW250x18</v>
      </c>
      <c r="G853">
        <v>30.6</v>
      </c>
      <c r="H853">
        <v>0.39200000000000002</v>
      </c>
      <c r="I853">
        <v>2.5499999999999998</v>
      </c>
      <c r="J853" t="s">
        <v>132</v>
      </c>
      <c r="K853">
        <v>3</v>
      </c>
      <c r="L853">
        <f t="shared" si="30"/>
        <v>0.77723999999999993</v>
      </c>
    </row>
    <row r="854" spans="2:12" x14ac:dyDescent="0.25">
      <c r="B854" t="s">
        <v>132</v>
      </c>
      <c r="C854" t="s">
        <v>76</v>
      </c>
      <c r="D854" t="s">
        <v>633</v>
      </c>
      <c r="E854" t="s">
        <v>3067</v>
      </c>
      <c r="F854" t="str">
        <f t="shared" si="29"/>
        <v>UnrestrainedBeamMetricW200x100</v>
      </c>
      <c r="G854">
        <v>40.700000000000003</v>
      </c>
      <c r="H854">
        <v>1.65</v>
      </c>
      <c r="I854">
        <v>3.39</v>
      </c>
      <c r="J854" t="s">
        <v>132</v>
      </c>
      <c r="K854">
        <v>3</v>
      </c>
      <c r="L854">
        <f t="shared" si="30"/>
        <v>1.0332720000000002</v>
      </c>
    </row>
    <row r="855" spans="2:12" x14ac:dyDescent="0.25">
      <c r="B855" t="s">
        <v>132</v>
      </c>
      <c r="C855" t="s">
        <v>76</v>
      </c>
      <c r="D855" t="s">
        <v>635</v>
      </c>
      <c r="E855" t="s">
        <v>3068</v>
      </c>
      <c r="F855" t="str">
        <f t="shared" si="29"/>
        <v>UnrestrainedBeamMetricW200x86</v>
      </c>
      <c r="G855">
        <v>40.200000000000003</v>
      </c>
      <c r="H855">
        <v>1.44</v>
      </c>
      <c r="I855">
        <v>3.35</v>
      </c>
      <c r="J855" t="s">
        <v>132</v>
      </c>
      <c r="K855">
        <v>3</v>
      </c>
      <c r="L855">
        <f t="shared" si="30"/>
        <v>1.02108</v>
      </c>
    </row>
    <row r="856" spans="2:12" x14ac:dyDescent="0.25">
      <c r="B856" t="s">
        <v>132</v>
      </c>
      <c r="C856" t="s">
        <v>76</v>
      </c>
      <c r="D856" t="s">
        <v>637</v>
      </c>
      <c r="E856" t="s">
        <v>3069</v>
      </c>
      <c r="F856" t="str">
        <f t="shared" si="29"/>
        <v>UnrestrainedBeamMetricW200x71</v>
      </c>
      <c r="G856">
        <v>39.700000000000003</v>
      </c>
      <c r="H856">
        <v>1.21</v>
      </c>
      <c r="I856">
        <v>3.31</v>
      </c>
      <c r="J856" t="s">
        <v>132</v>
      </c>
      <c r="K856">
        <v>3</v>
      </c>
      <c r="L856">
        <f t="shared" si="30"/>
        <v>1.008888</v>
      </c>
    </row>
    <row r="857" spans="2:12" x14ac:dyDescent="0.25">
      <c r="B857" t="s">
        <v>132</v>
      </c>
      <c r="C857" t="s">
        <v>76</v>
      </c>
      <c r="D857" t="s">
        <v>638</v>
      </c>
      <c r="E857" t="s">
        <v>3070</v>
      </c>
      <c r="F857" t="str">
        <f t="shared" si="29"/>
        <v>UnrestrainedBeamMetricW200x59</v>
      </c>
      <c r="G857">
        <v>39</v>
      </c>
      <c r="H857">
        <v>1.03</v>
      </c>
      <c r="I857">
        <v>3.25</v>
      </c>
      <c r="J857" t="s">
        <v>132</v>
      </c>
      <c r="K857">
        <v>3</v>
      </c>
      <c r="L857">
        <f t="shared" si="30"/>
        <v>0.99060000000000004</v>
      </c>
    </row>
    <row r="858" spans="2:12" x14ac:dyDescent="0.25">
      <c r="B858" t="s">
        <v>132</v>
      </c>
      <c r="C858" t="s">
        <v>76</v>
      </c>
      <c r="D858" t="s">
        <v>639</v>
      </c>
      <c r="E858" t="s">
        <v>3071</v>
      </c>
      <c r="F858" t="str">
        <f t="shared" si="29"/>
        <v>UnrestrainedBeamMetricW200x52</v>
      </c>
      <c r="G858">
        <v>38.6</v>
      </c>
      <c r="H858">
        <v>0.90700000000000003</v>
      </c>
      <c r="I858">
        <v>3.22</v>
      </c>
      <c r="J858" t="s">
        <v>132</v>
      </c>
      <c r="K858">
        <v>3</v>
      </c>
      <c r="L858">
        <f t="shared" si="30"/>
        <v>0.98145600000000011</v>
      </c>
    </row>
    <row r="859" spans="2:12" x14ac:dyDescent="0.25">
      <c r="B859" t="s">
        <v>132</v>
      </c>
      <c r="C859" t="s">
        <v>76</v>
      </c>
      <c r="D859" t="s">
        <v>640</v>
      </c>
      <c r="E859" t="s">
        <v>3072</v>
      </c>
      <c r="F859" t="str">
        <f t="shared" si="29"/>
        <v>UnrestrainedBeamMetricW200x46</v>
      </c>
      <c r="G859">
        <v>38.6</v>
      </c>
      <c r="H859">
        <v>0.80300000000000005</v>
      </c>
      <c r="I859">
        <v>3.22</v>
      </c>
      <c r="J859" t="s">
        <v>132</v>
      </c>
      <c r="K859">
        <v>3</v>
      </c>
      <c r="L859">
        <f t="shared" si="30"/>
        <v>0.98145600000000011</v>
      </c>
    </row>
    <row r="860" spans="2:12" x14ac:dyDescent="0.25">
      <c r="B860" t="s">
        <v>132</v>
      </c>
      <c r="C860" t="s">
        <v>76</v>
      </c>
      <c r="D860" t="s">
        <v>642</v>
      </c>
      <c r="E860" t="s">
        <v>3073</v>
      </c>
      <c r="F860" t="str">
        <f t="shared" si="29"/>
        <v>UnrestrainedBeamMetricW200x42</v>
      </c>
      <c r="G860">
        <v>34.200000000000003</v>
      </c>
      <c r="H860">
        <v>0.81899999999999995</v>
      </c>
      <c r="I860">
        <v>2.85</v>
      </c>
      <c r="J860" t="s">
        <v>132</v>
      </c>
      <c r="K860">
        <v>3</v>
      </c>
      <c r="L860">
        <f t="shared" si="30"/>
        <v>0.86868000000000012</v>
      </c>
    </row>
    <row r="861" spans="2:12" x14ac:dyDescent="0.25">
      <c r="B861" t="s">
        <v>132</v>
      </c>
      <c r="C861" t="s">
        <v>76</v>
      </c>
      <c r="D861" t="s">
        <v>644</v>
      </c>
      <c r="E861" t="s">
        <v>3074</v>
      </c>
      <c r="F861" t="str">
        <f t="shared" si="29"/>
        <v>UnrestrainedBeamMetricW200x36</v>
      </c>
      <c r="G861">
        <v>34.1</v>
      </c>
      <c r="H861">
        <v>0.70399999999999996</v>
      </c>
      <c r="I861">
        <v>2.84</v>
      </c>
      <c r="J861" t="s">
        <v>132</v>
      </c>
      <c r="K861">
        <v>3</v>
      </c>
      <c r="L861">
        <f t="shared" si="30"/>
        <v>0.86563199999999996</v>
      </c>
    </row>
    <row r="862" spans="2:12" x14ac:dyDescent="0.25">
      <c r="B862" t="s">
        <v>132</v>
      </c>
      <c r="C862" t="s">
        <v>76</v>
      </c>
      <c r="D862" t="s">
        <v>646</v>
      </c>
      <c r="E862" t="s">
        <v>3075</v>
      </c>
      <c r="F862" t="str">
        <f t="shared" si="29"/>
        <v>UnrestrainedBeamMetricW200x31</v>
      </c>
      <c r="G862">
        <v>31.1</v>
      </c>
      <c r="H862">
        <v>0.67500000000000004</v>
      </c>
      <c r="I862">
        <v>2.59</v>
      </c>
      <c r="J862" t="s">
        <v>132</v>
      </c>
      <c r="K862">
        <v>3</v>
      </c>
      <c r="L862">
        <f t="shared" si="30"/>
        <v>0.78943200000000002</v>
      </c>
    </row>
    <row r="863" spans="2:12" x14ac:dyDescent="0.25">
      <c r="B863" t="s">
        <v>132</v>
      </c>
      <c r="C863" t="s">
        <v>76</v>
      </c>
      <c r="D863" t="s">
        <v>648</v>
      </c>
      <c r="E863" t="s">
        <v>3076</v>
      </c>
      <c r="F863" t="str">
        <f t="shared" si="29"/>
        <v>UnrestrainedBeamMetricW200x27</v>
      </c>
      <c r="G863">
        <v>30.9</v>
      </c>
      <c r="H863">
        <v>0.58299999999999996</v>
      </c>
      <c r="I863">
        <v>2.58</v>
      </c>
      <c r="J863" t="s">
        <v>132</v>
      </c>
      <c r="K863">
        <v>3</v>
      </c>
      <c r="L863">
        <f t="shared" si="30"/>
        <v>0.78638400000000008</v>
      </c>
    </row>
    <row r="864" spans="2:12" x14ac:dyDescent="0.25">
      <c r="B864" t="s">
        <v>132</v>
      </c>
      <c r="C864" t="s">
        <v>76</v>
      </c>
      <c r="D864" t="s">
        <v>650</v>
      </c>
      <c r="E864" t="s">
        <v>3077</v>
      </c>
      <c r="F864" t="str">
        <f t="shared" si="29"/>
        <v>UnrestrainedBeamMetricW200x22</v>
      </c>
      <c r="G864">
        <v>27.2</v>
      </c>
      <c r="H864">
        <v>0.55100000000000005</v>
      </c>
      <c r="I864">
        <v>2.27</v>
      </c>
      <c r="J864" t="s">
        <v>132</v>
      </c>
      <c r="K864">
        <v>3</v>
      </c>
      <c r="L864">
        <f t="shared" si="30"/>
        <v>0.69189600000000007</v>
      </c>
    </row>
    <row r="865" spans="2:12" x14ac:dyDescent="0.25">
      <c r="B865" t="s">
        <v>132</v>
      </c>
      <c r="C865" t="s">
        <v>76</v>
      </c>
      <c r="D865" t="s">
        <v>652</v>
      </c>
      <c r="E865" t="s">
        <v>3078</v>
      </c>
      <c r="F865" t="str">
        <f t="shared" si="29"/>
        <v>UnrestrainedBeamMetricW200x19</v>
      </c>
      <c r="G865">
        <v>26.9</v>
      </c>
      <c r="H865">
        <v>0.48299999999999998</v>
      </c>
      <c r="I865">
        <v>2.2400000000000002</v>
      </c>
      <c r="J865" t="s">
        <v>132</v>
      </c>
      <c r="K865">
        <v>3</v>
      </c>
      <c r="L865">
        <f t="shared" si="30"/>
        <v>0.68275200000000014</v>
      </c>
    </row>
    <row r="866" spans="2:12" x14ac:dyDescent="0.25">
      <c r="B866" t="s">
        <v>132</v>
      </c>
      <c r="C866" t="s">
        <v>76</v>
      </c>
      <c r="D866" t="s">
        <v>654</v>
      </c>
      <c r="E866" t="s">
        <v>3079</v>
      </c>
      <c r="F866" t="str">
        <f t="shared" ref="F866:F876" si="31">SUBSTITUTE(B866&amp;C866&amp;E866," ","")</f>
        <v>UnrestrainedBeamMetricW200x15</v>
      </c>
      <c r="G866">
        <v>26.7</v>
      </c>
      <c r="H866">
        <v>0.375</v>
      </c>
      <c r="I866">
        <v>2.23</v>
      </c>
      <c r="J866" t="s">
        <v>132</v>
      </c>
      <c r="K866">
        <v>3</v>
      </c>
      <c r="L866">
        <f t="shared" si="30"/>
        <v>0.67970399999999997</v>
      </c>
    </row>
    <row r="867" spans="2:12" x14ac:dyDescent="0.25">
      <c r="B867" t="s">
        <v>132</v>
      </c>
      <c r="C867" t="s">
        <v>76</v>
      </c>
      <c r="D867" t="s">
        <v>656</v>
      </c>
      <c r="E867" t="s">
        <v>3080</v>
      </c>
      <c r="F867" t="str">
        <f t="shared" si="31"/>
        <v>UnrestrainedBeamMetricW150x37</v>
      </c>
      <c r="G867">
        <v>29.8</v>
      </c>
      <c r="H867">
        <v>0.83899999999999997</v>
      </c>
      <c r="I867">
        <v>2.48</v>
      </c>
      <c r="J867" t="s">
        <v>132</v>
      </c>
      <c r="K867">
        <v>3</v>
      </c>
      <c r="L867">
        <f t="shared" si="30"/>
        <v>0.75590400000000002</v>
      </c>
    </row>
    <row r="868" spans="2:12" x14ac:dyDescent="0.25">
      <c r="B868" t="s">
        <v>132</v>
      </c>
      <c r="C868" t="s">
        <v>76</v>
      </c>
      <c r="D868" t="s">
        <v>658</v>
      </c>
      <c r="E868" t="s">
        <v>3081</v>
      </c>
      <c r="F868" t="str">
        <f t="shared" si="31"/>
        <v>UnrestrainedBeamMetricW150x30</v>
      </c>
      <c r="G868">
        <v>29.5</v>
      </c>
      <c r="H868">
        <v>0.67800000000000005</v>
      </c>
      <c r="I868">
        <v>2.46</v>
      </c>
      <c r="J868" t="s">
        <v>132</v>
      </c>
      <c r="K868">
        <v>3</v>
      </c>
      <c r="L868">
        <f t="shared" si="30"/>
        <v>0.74980800000000003</v>
      </c>
    </row>
    <row r="869" spans="2:12" x14ac:dyDescent="0.25">
      <c r="B869" t="s">
        <v>132</v>
      </c>
      <c r="C869" t="s">
        <v>76</v>
      </c>
      <c r="D869" t="s">
        <v>660</v>
      </c>
      <c r="E869" t="s">
        <v>3082</v>
      </c>
      <c r="F869" t="str">
        <f t="shared" si="31"/>
        <v>UnrestrainedBeamMetricW150x22</v>
      </c>
      <c r="G869">
        <v>28.8</v>
      </c>
      <c r="H869">
        <v>0.52100000000000002</v>
      </c>
      <c r="I869">
        <v>2.4</v>
      </c>
      <c r="J869" t="s">
        <v>132</v>
      </c>
      <c r="K869">
        <v>3</v>
      </c>
      <c r="L869">
        <f t="shared" si="30"/>
        <v>0.73152000000000006</v>
      </c>
    </row>
    <row r="870" spans="2:12" x14ac:dyDescent="0.25">
      <c r="B870" t="s">
        <v>132</v>
      </c>
      <c r="C870" t="s">
        <v>76</v>
      </c>
      <c r="D870" t="s">
        <v>661</v>
      </c>
      <c r="E870" t="s">
        <v>3083</v>
      </c>
      <c r="F870" t="str">
        <f t="shared" si="31"/>
        <v>UnrestrainedBeamMetricW150x24</v>
      </c>
      <c r="G870">
        <v>23.4</v>
      </c>
      <c r="H870">
        <v>0.68400000000000005</v>
      </c>
      <c r="I870">
        <v>1.95</v>
      </c>
      <c r="J870" t="s">
        <v>132</v>
      </c>
      <c r="K870">
        <v>3</v>
      </c>
      <c r="L870">
        <f t="shared" si="30"/>
        <v>0.59436</v>
      </c>
    </row>
    <row r="871" spans="2:12" x14ac:dyDescent="0.25">
      <c r="B871" t="s">
        <v>132</v>
      </c>
      <c r="C871" t="s">
        <v>76</v>
      </c>
      <c r="D871" t="s">
        <v>663</v>
      </c>
      <c r="E871" t="s">
        <v>3084</v>
      </c>
      <c r="F871" t="str">
        <f t="shared" si="31"/>
        <v>UnrestrainedBeamMetricW150x18</v>
      </c>
      <c r="G871">
        <v>22.8</v>
      </c>
      <c r="H871">
        <v>0.52600000000000002</v>
      </c>
      <c r="I871">
        <v>1.9</v>
      </c>
      <c r="J871" t="s">
        <v>132</v>
      </c>
      <c r="K871">
        <v>3</v>
      </c>
      <c r="L871">
        <f t="shared" si="30"/>
        <v>0.57911999999999997</v>
      </c>
    </row>
    <row r="872" spans="2:12" x14ac:dyDescent="0.25">
      <c r="B872" t="s">
        <v>132</v>
      </c>
      <c r="C872" t="s">
        <v>76</v>
      </c>
      <c r="D872" t="s">
        <v>664</v>
      </c>
      <c r="E872" t="s">
        <v>3085</v>
      </c>
      <c r="F872" t="str">
        <f t="shared" si="31"/>
        <v>UnrestrainedBeamMetricW150x14</v>
      </c>
      <c r="G872">
        <v>22.6</v>
      </c>
      <c r="H872">
        <v>0.39800000000000002</v>
      </c>
      <c r="I872">
        <v>1.88</v>
      </c>
      <c r="J872" t="s">
        <v>132</v>
      </c>
      <c r="K872">
        <v>3</v>
      </c>
      <c r="L872">
        <f t="shared" si="30"/>
        <v>0.57302399999999998</v>
      </c>
    </row>
    <row r="873" spans="2:12" x14ac:dyDescent="0.25">
      <c r="B873" t="s">
        <v>132</v>
      </c>
      <c r="C873" t="s">
        <v>76</v>
      </c>
      <c r="D873" t="s">
        <v>666</v>
      </c>
      <c r="E873" t="s">
        <v>3086</v>
      </c>
      <c r="F873" t="str">
        <f t="shared" si="31"/>
        <v>UnrestrainedBeamMetricW150x13</v>
      </c>
      <c r="G873">
        <v>22.7</v>
      </c>
      <c r="H873">
        <v>0.374</v>
      </c>
      <c r="I873">
        <v>1.89</v>
      </c>
      <c r="J873" t="s">
        <v>132</v>
      </c>
      <c r="K873">
        <v>3</v>
      </c>
      <c r="L873">
        <f t="shared" si="30"/>
        <v>0.57607200000000003</v>
      </c>
    </row>
    <row r="874" spans="2:12" x14ac:dyDescent="0.25">
      <c r="B874" t="s">
        <v>132</v>
      </c>
      <c r="C874" t="s">
        <v>76</v>
      </c>
      <c r="D874" t="s">
        <v>668</v>
      </c>
      <c r="E874" t="s">
        <v>3087</v>
      </c>
      <c r="F874" t="str">
        <f t="shared" si="31"/>
        <v>UnrestrainedBeamMetricW130x28</v>
      </c>
      <c r="G874">
        <v>24.5</v>
      </c>
      <c r="H874">
        <v>0.77600000000000002</v>
      </c>
      <c r="I874">
        <v>2.04</v>
      </c>
      <c r="J874" t="s">
        <v>132</v>
      </c>
      <c r="K874">
        <v>3</v>
      </c>
      <c r="L874">
        <f t="shared" si="30"/>
        <v>0.62179200000000001</v>
      </c>
    </row>
    <row r="875" spans="2:12" x14ac:dyDescent="0.25">
      <c r="B875" t="s">
        <v>132</v>
      </c>
      <c r="C875" t="s">
        <v>76</v>
      </c>
      <c r="D875" t="s">
        <v>670</v>
      </c>
      <c r="E875" t="s">
        <v>3088</v>
      </c>
      <c r="F875" t="str">
        <f t="shared" si="31"/>
        <v>UnrestrainedBeamMetricW130x24</v>
      </c>
      <c r="G875">
        <v>24.1</v>
      </c>
      <c r="H875">
        <v>0.66400000000000003</v>
      </c>
      <c r="I875">
        <v>2.0099999999999998</v>
      </c>
      <c r="J875" t="s">
        <v>132</v>
      </c>
      <c r="K875">
        <v>3</v>
      </c>
      <c r="L875">
        <f t="shared" si="30"/>
        <v>0.61264799999999997</v>
      </c>
    </row>
    <row r="876" spans="2:12" x14ac:dyDescent="0.25">
      <c r="B876" t="s">
        <v>132</v>
      </c>
      <c r="C876" t="s">
        <v>76</v>
      </c>
      <c r="D876" t="s">
        <v>671</v>
      </c>
      <c r="E876" t="s">
        <v>3089</v>
      </c>
      <c r="F876" t="str">
        <f t="shared" si="31"/>
        <v>UnrestrainedBeamMetricW100x19</v>
      </c>
      <c r="G876">
        <v>19.399999999999999</v>
      </c>
      <c r="H876">
        <v>0.67</v>
      </c>
      <c r="I876">
        <v>1.62</v>
      </c>
      <c r="J876" t="s">
        <v>132</v>
      </c>
      <c r="K876">
        <v>3</v>
      </c>
      <c r="L876">
        <f t="shared" si="30"/>
        <v>0.49377600000000005</v>
      </c>
    </row>
    <row r="878" spans="2:12" x14ac:dyDescent="0.25">
      <c r="B878" t="s">
        <v>133</v>
      </c>
      <c r="C878" t="s">
        <v>76</v>
      </c>
      <c r="D878" t="s">
        <v>186</v>
      </c>
      <c r="E878" t="s">
        <v>2823</v>
      </c>
      <c r="F878" t="str">
        <f t="shared" ref="F878:F941" si="32">SUBSTITUTE(B878&amp;C878&amp;E878," ","")</f>
        <v>RestrainedBeamMetricW1120x498</v>
      </c>
      <c r="G878">
        <v>133</v>
      </c>
      <c r="H878">
        <v>2.52</v>
      </c>
      <c r="I878">
        <v>11.1</v>
      </c>
      <c r="J878" t="s">
        <v>133</v>
      </c>
      <c r="K878">
        <v>4</v>
      </c>
      <c r="L878">
        <f t="shared" si="30"/>
        <v>3.3832800000000001</v>
      </c>
    </row>
    <row r="879" spans="2:12" x14ac:dyDescent="0.25">
      <c r="B879" t="s">
        <v>133</v>
      </c>
      <c r="C879" t="s">
        <v>76</v>
      </c>
      <c r="D879" t="s">
        <v>188</v>
      </c>
      <c r="E879" t="s">
        <v>2824</v>
      </c>
      <c r="F879" t="str">
        <f t="shared" si="32"/>
        <v>RestrainedBeamMetricW1120x432</v>
      </c>
      <c r="G879">
        <v>132</v>
      </c>
      <c r="H879">
        <v>2.2000000000000002</v>
      </c>
      <c r="I879">
        <v>11</v>
      </c>
      <c r="J879" t="s">
        <v>133</v>
      </c>
      <c r="K879">
        <v>4</v>
      </c>
      <c r="L879">
        <f t="shared" si="30"/>
        <v>3.3528000000000002</v>
      </c>
    </row>
    <row r="880" spans="2:12" x14ac:dyDescent="0.25">
      <c r="B880" t="s">
        <v>133</v>
      </c>
      <c r="C880" t="s">
        <v>76</v>
      </c>
      <c r="D880" t="s">
        <v>190</v>
      </c>
      <c r="E880" t="s">
        <v>2825</v>
      </c>
      <c r="F880" t="str">
        <f t="shared" si="32"/>
        <v>RestrainedBeamMetricW1120x390</v>
      </c>
      <c r="G880">
        <v>131</v>
      </c>
      <c r="H880">
        <v>2</v>
      </c>
      <c r="I880">
        <v>10.9</v>
      </c>
      <c r="J880" t="s">
        <v>133</v>
      </c>
      <c r="K880">
        <v>4</v>
      </c>
      <c r="L880">
        <f t="shared" si="30"/>
        <v>3.3223200000000004</v>
      </c>
    </row>
    <row r="881" spans="2:12" x14ac:dyDescent="0.25">
      <c r="B881" t="s">
        <v>133</v>
      </c>
      <c r="C881" t="s">
        <v>76</v>
      </c>
      <c r="D881" t="s">
        <v>192</v>
      </c>
      <c r="E881" t="s">
        <v>2826</v>
      </c>
      <c r="F881" t="str">
        <f t="shared" si="32"/>
        <v>RestrainedBeamMetricW1120x342</v>
      </c>
      <c r="G881">
        <v>130</v>
      </c>
      <c r="H881">
        <v>1.77</v>
      </c>
      <c r="I881">
        <v>10.8</v>
      </c>
      <c r="J881" t="s">
        <v>133</v>
      </c>
      <c r="K881">
        <v>4</v>
      </c>
      <c r="L881">
        <f t="shared" si="30"/>
        <v>3.2918400000000005</v>
      </c>
    </row>
    <row r="882" spans="2:12" x14ac:dyDescent="0.25">
      <c r="B882" t="s">
        <v>133</v>
      </c>
      <c r="C882" t="s">
        <v>76</v>
      </c>
      <c r="D882" t="s">
        <v>194</v>
      </c>
      <c r="E882" t="s">
        <v>2827</v>
      </c>
      <c r="F882" t="str">
        <f t="shared" si="32"/>
        <v>RestrainedBeamMetricW1000x883</v>
      </c>
      <c r="G882">
        <v>130</v>
      </c>
      <c r="H882">
        <v>4.5599999999999996</v>
      </c>
      <c r="I882">
        <v>10.8</v>
      </c>
      <c r="J882" t="s">
        <v>133</v>
      </c>
      <c r="K882">
        <v>4</v>
      </c>
      <c r="L882">
        <f t="shared" si="30"/>
        <v>3.2918400000000005</v>
      </c>
    </row>
    <row r="883" spans="2:12" x14ac:dyDescent="0.25">
      <c r="B883" t="s">
        <v>133</v>
      </c>
      <c r="C883" t="s">
        <v>76</v>
      </c>
      <c r="D883" t="s">
        <v>196</v>
      </c>
      <c r="E883" t="s">
        <v>2828</v>
      </c>
      <c r="F883" t="str">
        <f t="shared" si="32"/>
        <v>RestrainedBeamMetricW1000x748</v>
      </c>
      <c r="G883">
        <v>128</v>
      </c>
      <c r="H883">
        <v>3.93</v>
      </c>
      <c r="I883">
        <v>10.7</v>
      </c>
      <c r="J883" t="s">
        <v>133</v>
      </c>
      <c r="K883">
        <v>4</v>
      </c>
      <c r="L883">
        <f t="shared" si="30"/>
        <v>3.2613599999999998</v>
      </c>
    </row>
    <row r="884" spans="2:12" x14ac:dyDescent="0.25">
      <c r="B884" t="s">
        <v>133</v>
      </c>
      <c r="C884" t="s">
        <v>76</v>
      </c>
      <c r="D884" t="s">
        <v>198</v>
      </c>
      <c r="E884" t="s">
        <v>2829</v>
      </c>
      <c r="F884" t="str">
        <f t="shared" si="32"/>
        <v>RestrainedBeamMetricW1000x641</v>
      </c>
      <c r="G884">
        <v>126</v>
      </c>
      <c r="H884">
        <v>3.42</v>
      </c>
      <c r="I884">
        <v>10.5</v>
      </c>
      <c r="J884" t="s">
        <v>133</v>
      </c>
      <c r="K884">
        <v>4</v>
      </c>
      <c r="L884">
        <f t="shared" si="30"/>
        <v>3.2004000000000001</v>
      </c>
    </row>
    <row r="885" spans="2:12" x14ac:dyDescent="0.25">
      <c r="B885" t="s">
        <v>133</v>
      </c>
      <c r="C885" t="s">
        <v>76</v>
      </c>
      <c r="D885" t="s">
        <v>200</v>
      </c>
      <c r="E885" t="s">
        <v>2830</v>
      </c>
      <c r="F885" t="str">
        <f t="shared" si="32"/>
        <v>RestrainedBeamMetricW1000x591</v>
      </c>
      <c r="G885">
        <v>126</v>
      </c>
      <c r="H885">
        <v>3.15</v>
      </c>
      <c r="I885">
        <v>10.5</v>
      </c>
      <c r="J885" t="s">
        <v>133</v>
      </c>
      <c r="K885">
        <v>4</v>
      </c>
      <c r="L885">
        <f t="shared" si="30"/>
        <v>3.2004000000000001</v>
      </c>
    </row>
    <row r="886" spans="2:12" x14ac:dyDescent="0.25">
      <c r="B886" t="s">
        <v>133</v>
      </c>
      <c r="C886" t="s">
        <v>76</v>
      </c>
      <c r="D886" t="s">
        <v>202</v>
      </c>
      <c r="E886" t="s">
        <v>2831</v>
      </c>
      <c r="F886" t="str">
        <f t="shared" si="32"/>
        <v>RestrainedBeamMetricW1000x554</v>
      </c>
      <c r="G886">
        <v>125</v>
      </c>
      <c r="H886">
        <v>2.98</v>
      </c>
      <c r="I886">
        <v>10.4</v>
      </c>
      <c r="J886" t="s">
        <v>133</v>
      </c>
      <c r="K886">
        <v>4</v>
      </c>
      <c r="L886">
        <f t="shared" si="30"/>
        <v>3.1699200000000003</v>
      </c>
    </row>
    <row r="887" spans="2:12" x14ac:dyDescent="0.25">
      <c r="B887" t="s">
        <v>133</v>
      </c>
      <c r="C887" t="s">
        <v>76</v>
      </c>
      <c r="D887" t="s">
        <v>204</v>
      </c>
      <c r="E887" t="s">
        <v>2832</v>
      </c>
      <c r="F887" t="str">
        <f t="shared" si="32"/>
        <v>RestrainedBeamMetricW1000x539</v>
      </c>
      <c r="G887">
        <v>125</v>
      </c>
      <c r="H887">
        <v>2.9</v>
      </c>
      <c r="I887">
        <v>10.4</v>
      </c>
      <c r="J887" t="s">
        <v>133</v>
      </c>
      <c r="K887">
        <v>4</v>
      </c>
      <c r="L887">
        <f t="shared" si="30"/>
        <v>3.1699200000000003</v>
      </c>
    </row>
    <row r="888" spans="2:12" x14ac:dyDescent="0.25">
      <c r="B888" t="s">
        <v>133</v>
      </c>
      <c r="C888" t="s">
        <v>76</v>
      </c>
      <c r="D888" t="s">
        <v>206</v>
      </c>
      <c r="E888" t="s">
        <v>2833</v>
      </c>
      <c r="F888" t="str">
        <f t="shared" si="32"/>
        <v>RestrainedBeamMetricW1000x482</v>
      </c>
      <c r="G888">
        <v>124</v>
      </c>
      <c r="H888">
        <v>2.61</v>
      </c>
      <c r="I888">
        <v>10.3</v>
      </c>
      <c r="J888" t="s">
        <v>133</v>
      </c>
      <c r="K888">
        <v>4</v>
      </c>
      <c r="L888">
        <f t="shared" si="30"/>
        <v>3.1394400000000005</v>
      </c>
    </row>
    <row r="889" spans="2:12" x14ac:dyDescent="0.25">
      <c r="B889" t="s">
        <v>133</v>
      </c>
      <c r="C889" t="s">
        <v>76</v>
      </c>
      <c r="D889" t="s">
        <v>208</v>
      </c>
      <c r="E889" t="s">
        <v>2834</v>
      </c>
      <c r="F889" t="str">
        <f t="shared" si="32"/>
        <v>RestrainedBeamMetricW1000x442</v>
      </c>
      <c r="G889">
        <v>123</v>
      </c>
      <c r="H889">
        <v>2.41</v>
      </c>
      <c r="I889">
        <v>10.3</v>
      </c>
      <c r="J889" t="s">
        <v>133</v>
      </c>
      <c r="K889">
        <v>4</v>
      </c>
      <c r="L889">
        <f t="shared" si="30"/>
        <v>3.1394400000000005</v>
      </c>
    </row>
    <row r="890" spans="2:12" x14ac:dyDescent="0.25">
      <c r="B890" t="s">
        <v>133</v>
      </c>
      <c r="C890" t="s">
        <v>76</v>
      </c>
      <c r="D890" t="s">
        <v>210</v>
      </c>
      <c r="E890" t="s">
        <v>2835</v>
      </c>
      <c r="F890" t="str">
        <f t="shared" si="32"/>
        <v>RestrainedBeamMetricW1000x412</v>
      </c>
      <c r="G890">
        <v>123</v>
      </c>
      <c r="H890">
        <v>2.25</v>
      </c>
      <c r="I890">
        <v>10.3</v>
      </c>
      <c r="J890" t="s">
        <v>133</v>
      </c>
      <c r="K890">
        <v>4</v>
      </c>
      <c r="L890">
        <f t="shared" si="30"/>
        <v>3.1394400000000005</v>
      </c>
    </row>
    <row r="891" spans="2:12" x14ac:dyDescent="0.25">
      <c r="B891" t="s">
        <v>133</v>
      </c>
      <c r="C891" t="s">
        <v>76</v>
      </c>
      <c r="D891" t="s">
        <v>212</v>
      </c>
      <c r="E891" t="s">
        <v>2836</v>
      </c>
      <c r="F891" t="str">
        <f t="shared" si="32"/>
        <v>RestrainedBeamMetricW1000x371</v>
      </c>
      <c r="G891">
        <v>123</v>
      </c>
      <c r="H891">
        <v>2.02</v>
      </c>
      <c r="I891">
        <v>10.3</v>
      </c>
      <c r="J891" t="s">
        <v>133</v>
      </c>
      <c r="K891">
        <v>4</v>
      </c>
      <c r="L891">
        <f t="shared" si="30"/>
        <v>3.1394400000000005</v>
      </c>
    </row>
    <row r="892" spans="2:12" x14ac:dyDescent="0.25">
      <c r="B892" t="s">
        <v>133</v>
      </c>
      <c r="C892" t="s">
        <v>76</v>
      </c>
      <c r="D892" t="s">
        <v>214</v>
      </c>
      <c r="E892" t="s">
        <v>2837</v>
      </c>
      <c r="F892" t="str">
        <f t="shared" si="32"/>
        <v>RestrainedBeamMetricW1000x320</v>
      </c>
      <c r="G892">
        <v>122</v>
      </c>
      <c r="H892">
        <v>1.76</v>
      </c>
      <c r="I892">
        <v>10.199999999999999</v>
      </c>
      <c r="J892" t="s">
        <v>133</v>
      </c>
      <c r="K892">
        <v>4</v>
      </c>
      <c r="L892">
        <f t="shared" si="30"/>
        <v>3.1089599999999997</v>
      </c>
    </row>
    <row r="893" spans="2:12" x14ac:dyDescent="0.25">
      <c r="B893" t="s">
        <v>133</v>
      </c>
      <c r="C893" t="s">
        <v>76</v>
      </c>
      <c r="D893" t="s">
        <v>216</v>
      </c>
      <c r="E893" t="s">
        <v>2838</v>
      </c>
      <c r="F893" t="str">
        <f t="shared" si="32"/>
        <v>RestrainedBeamMetricW1000x296</v>
      </c>
      <c r="G893">
        <v>121</v>
      </c>
      <c r="H893">
        <v>1.64</v>
      </c>
      <c r="I893">
        <v>10.1</v>
      </c>
      <c r="J893" t="s">
        <v>133</v>
      </c>
      <c r="K893">
        <v>4</v>
      </c>
      <c r="L893">
        <f t="shared" si="30"/>
        <v>3.0784799999999999</v>
      </c>
    </row>
    <row r="894" spans="2:12" x14ac:dyDescent="0.25">
      <c r="B894" t="s">
        <v>133</v>
      </c>
      <c r="C894" t="s">
        <v>76</v>
      </c>
      <c r="D894" t="s">
        <v>218</v>
      </c>
      <c r="E894" t="s">
        <v>2839</v>
      </c>
      <c r="F894" t="str">
        <f t="shared" si="32"/>
        <v>RestrainedBeamMetricW1000x583</v>
      </c>
      <c r="G894">
        <v>116</v>
      </c>
      <c r="H894">
        <v>3.38</v>
      </c>
      <c r="I894">
        <v>9.67</v>
      </c>
      <c r="J894" t="s">
        <v>133</v>
      </c>
      <c r="K894">
        <v>4</v>
      </c>
      <c r="L894">
        <f t="shared" si="30"/>
        <v>2.947416</v>
      </c>
    </row>
    <row r="895" spans="2:12" x14ac:dyDescent="0.25">
      <c r="B895" t="s">
        <v>133</v>
      </c>
      <c r="C895" t="s">
        <v>76</v>
      </c>
      <c r="D895" t="s">
        <v>220</v>
      </c>
      <c r="E895" t="s">
        <v>2840</v>
      </c>
      <c r="F895" t="str">
        <f t="shared" si="32"/>
        <v>RestrainedBeamMetricW1000x493</v>
      </c>
      <c r="G895">
        <v>114</v>
      </c>
      <c r="H895">
        <v>2.9</v>
      </c>
      <c r="I895">
        <v>9.5</v>
      </c>
      <c r="J895" t="s">
        <v>133</v>
      </c>
      <c r="K895">
        <v>4</v>
      </c>
      <c r="L895">
        <f t="shared" si="30"/>
        <v>2.8956</v>
      </c>
    </row>
    <row r="896" spans="2:12" x14ac:dyDescent="0.25">
      <c r="B896" t="s">
        <v>133</v>
      </c>
      <c r="C896" t="s">
        <v>76</v>
      </c>
      <c r="D896" t="s">
        <v>222</v>
      </c>
      <c r="E896" t="s">
        <v>2841</v>
      </c>
      <c r="F896" t="str">
        <f t="shared" si="32"/>
        <v>RestrainedBeamMetricW1000x487</v>
      </c>
      <c r="G896">
        <v>113</v>
      </c>
      <c r="H896">
        <v>2.89</v>
      </c>
      <c r="I896">
        <v>9.42</v>
      </c>
      <c r="J896" t="s">
        <v>133</v>
      </c>
      <c r="K896">
        <v>4</v>
      </c>
      <c r="L896">
        <f t="shared" si="30"/>
        <v>2.871216</v>
      </c>
    </row>
    <row r="897" spans="2:12" x14ac:dyDescent="0.25">
      <c r="B897" t="s">
        <v>133</v>
      </c>
      <c r="C897" t="s">
        <v>76</v>
      </c>
      <c r="D897" t="s">
        <v>224</v>
      </c>
      <c r="E897" t="s">
        <v>2842</v>
      </c>
      <c r="F897" t="str">
        <f t="shared" si="32"/>
        <v>RestrainedBeamMetricW1000x414</v>
      </c>
      <c r="G897">
        <v>112</v>
      </c>
      <c r="H897">
        <v>2.48</v>
      </c>
      <c r="I897">
        <v>9.33</v>
      </c>
      <c r="J897" t="s">
        <v>133</v>
      </c>
      <c r="K897">
        <v>4</v>
      </c>
      <c r="L897">
        <f t="shared" si="30"/>
        <v>2.8437840000000003</v>
      </c>
    </row>
    <row r="898" spans="2:12" x14ac:dyDescent="0.25">
      <c r="B898" t="s">
        <v>133</v>
      </c>
      <c r="C898" t="s">
        <v>76</v>
      </c>
      <c r="D898" t="s">
        <v>226</v>
      </c>
      <c r="E898" t="s">
        <v>2843</v>
      </c>
      <c r="F898" t="str">
        <f t="shared" si="32"/>
        <v>RestrainedBeamMetricW1000x393</v>
      </c>
      <c r="G898">
        <v>112</v>
      </c>
      <c r="H898">
        <v>2.36</v>
      </c>
      <c r="I898">
        <v>9.33</v>
      </c>
      <c r="J898" t="s">
        <v>133</v>
      </c>
      <c r="K898">
        <v>4</v>
      </c>
      <c r="L898">
        <f t="shared" si="30"/>
        <v>2.8437840000000003</v>
      </c>
    </row>
    <row r="899" spans="2:12" x14ac:dyDescent="0.25">
      <c r="B899" t="s">
        <v>133</v>
      </c>
      <c r="C899" t="s">
        <v>76</v>
      </c>
      <c r="D899" t="s">
        <v>228</v>
      </c>
      <c r="E899" t="s">
        <v>2844</v>
      </c>
      <c r="F899" t="str">
        <f t="shared" si="32"/>
        <v>RestrainedBeamMetricW1000x350</v>
      </c>
      <c r="G899">
        <v>112</v>
      </c>
      <c r="H899">
        <v>2.1</v>
      </c>
      <c r="I899">
        <v>9.33</v>
      </c>
      <c r="J899" t="s">
        <v>133</v>
      </c>
      <c r="K899">
        <v>4</v>
      </c>
      <c r="L899">
        <f t="shared" si="30"/>
        <v>2.8437840000000003</v>
      </c>
    </row>
    <row r="900" spans="2:12" x14ac:dyDescent="0.25">
      <c r="B900" t="s">
        <v>133</v>
      </c>
      <c r="C900" t="s">
        <v>76</v>
      </c>
      <c r="D900" t="s">
        <v>230</v>
      </c>
      <c r="E900" t="s">
        <v>2845</v>
      </c>
      <c r="F900" t="str">
        <f t="shared" si="32"/>
        <v>RestrainedBeamMetricW1000x314</v>
      </c>
      <c r="G900">
        <v>111</v>
      </c>
      <c r="H900">
        <v>1.9</v>
      </c>
      <c r="I900">
        <v>9.25</v>
      </c>
      <c r="J900" t="s">
        <v>133</v>
      </c>
      <c r="K900">
        <v>4</v>
      </c>
      <c r="L900">
        <f t="shared" si="30"/>
        <v>2.8194000000000004</v>
      </c>
    </row>
    <row r="901" spans="2:12" x14ac:dyDescent="0.25">
      <c r="B901" t="s">
        <v>133</v>
      </c>
      <c r="C901" t="s">
        <v>76</v>
      </c>
      <c r="D901" t="s">
        <v>232</v>
      </c>
      <c r="E901" t="s">
        <v>2846</v>
      </c>
      <c r="F901" t="str">
        <f t="shared" si="32"/>
        <v>RestrainedBeamMetricW1000x272</v>
      </c>
      <c r="G901">
        <v>110</v>
      </c>
      <c r="H901">
        <v>1.66</v>
      </c>
      <c r="I901">
        <v>9.17</v>
      </c>
      <c r="J901" t="s">
        <v>133</v>
      </c>
      <c r="K901">
        <v>4</v>
      </c>
      <c r="L901">
        <f t="shared" si="30"/>
        <v>2.7950159999999999</v>
      </c>
    </row>
    <row r="902" spans="2:12" x14ac:dyDescent="0.25">
      <c r="B902" t="s">
        <v>133</v>
      </c>
      <c r="C902" t="s">
        <v>76</v>
      </c>
      <c r="D902" t="s">
        <v>234</v>
      </c>
      <c r="E902" t="s">
        <v>2847</v>
      </c>
      <c r="F902" t="str">
        <f t="shared" si="32"/>
        <v>RestrainedBeamMetricW1000x249</v>
      </c>
      <c r="G902">
        <v>109</v>
      </c>
      <c r="H902">
        <v>1.53</v>
      </c>
      <c r="I902">
        <v>9.08</v>
      </c>
      <c r="J902" t="s">
        <v>133</v>
      </c>
      <c r="K902">
        <v>4</v>
      </c>
      <c r="L902">
        <f t="shared" si="30"/>
        <v>2.7675840000000003</v>
      </c>
    </row>
    <row r="903" spans="2:12" x14ac:dyDescent="0.25">
      <c r="B903" t="s">
        <v>133</v>
      </c>
      <c r="C903" t="s">
        <v>76</v>
      </c>
      <c r="D903" t="s">
        <v>236</v>
      </c>
      <c r="E903" t="s">
        <v>2848</v>
      </c>
      <c r="F903" t="str">
        <f t="shared" si="32"/>
        <v>RestrainedBeamMetricW1000x222</v>
      </c>
      <c r="G903">
        <v>109</v>
      </c>
      <c r="H903">
        <v>1.37</v>
      </c>
      <c r="I903">
        <v>9.08</v>
      </c>
      <c r="J903" t="s">
        <v>133</v>
      </c>
      <c r="K903">
        <v>4</v>
      </c>
      <c r="L903">
        <f t="shared" si="30"/>
        <v>2.7675840000000003</v>
      </c>
    </row>
    <row r="904" spans="2:12" x14ac:dyDescent="0.25">
      <c r="B904" t="s">
        <v>133</v>
      </c>
      <c r="C904" t="s">
        <v>76</v>
      </c>
      <c r="D904" t="s">
        <v>238</v>
      </c>
      <c r="E904" t="s">
        <v>2849</v>
      </c>
      <c r="F904" t="str">
        <f t="shared" si="32"/>
        <v>RestrainedBeamMetricW920x1188</v>
      </c>
      <c r="G904">
        <v>131</v>
      </c>
      <c r="H904">
        <v>6.09</v>
      </c>
      <c r="I904">
        <v>10.9</v>
      </c>
      <c r="J904" t="s">
        <v>133</v>
      </c>
      <c r="K904">
        <v>4</v>
      </c>
      <c r="L904">
        <f t="shared" si="30"/>
        <v>3.3223200000000004</v>
      </c>
    </row>
    <row r="905" spans="2:12" x14ac:dyDescent="0.25">
      <c r="B905" t="s">
        <v>133</v>
      </c>
      <c r="C905" t="s">
        <v>76</v>
      </c>
      <c r="D905" t="s">
        <v>240</v>
      </c>
      <c r="E905" t="s">
        <v>2850</v>
      </c>
      <c r="F905" t="str">
        <f t="shared" si="32"/>
        <v>RestrainedBeamMetricW920x967</v>
      </c>
      <c r="G905">
        <v>128</v>
      </c>
      <c r="H905">
        <v>5.08</v>
      </c>
      <c r="I905">
        <v>10.7</v>
      </c>
      <c r="J905" t="s">
        <v>133</v>
      </c>
      <c r="K905">
        <v>4</v>
      </c>
      <c r="L905">
        <f t="shared" si="30"/>
        <v>3.2613599999999998</v>
      </c>
    </row>
    <row r="906" spans="2:12" x14ac:dyDescent="0.25">
      <c r="B906" t="s">
        <v>133</v>
      </c>
      <c r="C906" t="s">
        <v>76</v>
      </c>
      <c r="D906" t="s">
        <v>242</v>
      </c>
      <c r="E906" t="s">
        <v>2851</v>
      </c>
      <c r="F906" t="str">
        <f t="shared" si="32"/>
        <v>RestrainedBeamMetricW920x784</v>
      </c>
      <c r="G906">
        <v>125</v>
      </c>
      <c r="H906">
        <v>4.22</v>
      </c>
      <c r="I906">
        <v>10.4</v>
      </c>
      <c r="J906" t="s">
        <v>133</v>
      </c>
      <c r="K906">
        <v>4</v>
      </c>
      <c r="L906">
        <f t="shared" si="30"/>
        <v>3.1699200000000003</v>
      </c>
    </row>
    <row r="907" spans="2:12" x14ac:dyDescent="0.25">
      <c r="B907" t="s">
        <v>133</v>
      </c>
      <c r="C907" t="s">
        <v>76</v>
      </c>
      <c r="D907" t="s">
        <v>244</v>
      </c>
      <c r="E907" t="s">
        <v>2852</v>
      </c>
      <c r="F907" t="str">
        <f t="shared" si="32"/>
        <v>RestrainedBeamMetricW920x653</v>
      </c>
      <c r="G907">
        <v>123</v>
      </c>
      <c r="H907">
        <v>3.57</v>
      </c>
      <c r="I907">
        <v>10.3</v>
      </c>
      <c r="J907" t="s">
        <v>133</v>
      </c>
      <c r="K907">
        <v>4</v>
      </c>
      <c r="L907">
        <f t="shared" si="30"/>
        <v>3.1394400000000005</v>
      </c>
    </row>
    <row r="908" spans="2:12" x14ac:dyDescent="0.25">
      <c r="B908" t="s">
        <v>133</v>
      </c>
      <c r="C908" t="s">
        <v>76</v>
      </c>
      <c r="D908" t="s">
        <v>246</v>
      </c>
      <c r="E908" t="s">
        <v>2853</v>
      </c>
      <c r="F908" t="str">
        <f t="shared" si="32"/>
        <v>RestrainedBeamMetricW920x585</v>
      </c>
      <c r="G908">
        <v>121</v>
      </c>
      <c r="H908">
        <v>3.25</v>
      </c>
      <c r="I908">
        <v>10.1</v>
      </c>
      <c r="J908" t="s">
        <v>133</v>
      </c>
      <c r="K908">
        <v>4</v>
      </c>
      <c r="L908">
        <f t="shared" si="30"/>
        <v>3.0784799999999999</v>
      </c>
    </row>
    <row r="909" spans="2:12" x14ac:dyDescent="0.25">
      <c r="B909" t="s">
        <v>133</v>
      </c>
      <c r="C909" t="s">
        <v>76</v>
      </c>
      <c r="D909" t="s">
        <v>248</v>
      </c>
      <c r="E909" t="s">
        <v>2854</v>
      </c>
      <c r="F909" t="str">
        <f t="shared" si="32"/>
        <v>RestrainedBeamMetricW920x534</v>
      </c>
      <c r="G909">
        <v>121</v>
      </c>
      <c r="H909">
        <v>2.97</v>
      </c>
      <c r="I909">
        <v>10.1</v>
      </c>
      <c r="J909" t="s">
        <v>133</v>
      </c>
      <c r="K909">
        <v>4</v>
      </c>
      <c r="L909">
        <f t="shared" si="30"/>
        <v>3.0784799999999999</v>
      </c>
    </row>
    <row r="910" spans="2:12" x14ac:dyDescent="0.25">
      <c r="B910" t="s">
        <v>133</v>
      </c>
      <c r="C910" t="s">
        <v>76</v>
      </c>
      <c r="D910" t="s">
        <v>250</v>
      </c>
      <c r="E910" t="s">
        <v>2855</v>
      </c>
      <c r="F910" t="str">
        <f t="shared" si="32"/>
        <v>RestrainedBeamMetricW920x488</v>
      </c>
      <c r="G910">
        <v>120</v>
      </c>
      <c r="H910">
        <v>2.73</v>
      </c>
      <c r="I910">
        <v>10</v>
      </c>
      <c r="J910" t="s">
        <v>133</v>
      </c>
      <c r="K910">
        <v>4</v>
      </c>
      <c r="L910">
        <f t="shared" si="30"/>
        <v>3.048</v>
      </c>
    </row>
    <row r="911" spans="2:12" x14ac:dyDescent="0.25">
      <c r="B911" t="s">
        <v>133</v>
      </c>
      <c r="C911" t="s">
        <v>76</v>
      </c>
      <c r="D911" t="s">
        <v>252</v>
      </c>
      <c r="E911" t="s">
        <v>2856</v>
      </c>
      <c r="F911" t="str">
        <f t="shared" si="32"/>
        <v>RestrainedBeamMetricW920x446</v>
      </c>
      <c r="G911">
        <v>120</v>
      </c>
      <c r="H911">
        <v>2.5</v>
      </c>
      <c r="I911">
        <v>10</v>
      </c>
      <c r="J911" t="s">
        <v>133</v>
      </c>
      <c r="K911">
        <v>4</v>
      </c>
      <c r="L911">
        <f t="shared" si="30"/>
        <v>3.048</v>
      </c>
    </row>
    <row r="912" spans="2:12" x14ac:dyDescent="0.25">
      <c r="B912" t="s">
        <v>133</v>
      </c>
      <c r="C912" t="s">
        <v>76</v>
      </c>
      <c r="D912" t="s">
        <v>254</v>
      </c>
      <c r="E912" t="s">
        <v>2857</v>
      </c>
      <c r="F912" t="str">
        <f t="shared" si="32"/>
        <v>RestrainedBeamMetricW920x417</v>
      </c>
      <c r="G912">
        <v>119</v>
      </c>
      <c r="H912">
        <v>2.35</v>
      </c>
      <c r="I912">
        <v>9.92</v>
      </c>
      <c r="J912" t="s">
        <v>133</v>
      </c>
      <c r="K912">
        <v>4</v>
      </c>
      <c r="L912">
        <f t="shared" si="30"/>
        <v>3.0236160000000001</v>
      </c>
    </row>
    <row r="913" spans="2:12" x14ac:dyDescent="0.25">
      <c r="B913" t="s">
        <v>133</v>
      </c>
      <c r="C913" t="s">
        <v>76</v>
      </c>
      <c r="D913" t="s">
        <v>256</v>
      </c>
      <c r="E913" t="s">
        <v>2858</v>
      </c>
      <c r="F913" t="str">
        <f t="shared" si="32"/>
        <v>RestrainedBeamMetricW920x387</v>
      </c>
      <c r="G913">
        <v>119</v>
      </c>
      <c r="H913">
        <v>2.1800000000000002</v>
      </c>
      <c r="I913">
        <v>9.92</v>
      </c>
      <c r="J913" t="s">
        <v>133</v>
      </c>
      <c r="K913">
        <v>4</v>
      </c>
      <c r="L913">
        <f t="shared" si="30"/>
        <v>3.0236160000000001</v>
      </c>
    </row>
    <row r="914" spans="2:12" x14ac:dyDescent="0.25">
      <c r="B914" t="s">
        <v>133</v>
      </c>
      <c r="C914" t="s">
        <v>76</v>
      </c>
      <c r="D914" t="s">
        <v>258</v>
      </c>
      <c r="E914" t="s">
        <v>2859</v>
      </c>
      <c r="F914" t="str">
        <f t="shared" si="32"/>
        <v>RestrainedBeamMetricW920x365</v>
      </c>
      <c r="G914">
        <v>118</v>
      </c>
      <c r="H914">
        <v>2.08</v>
      </c>
      <c r="I914">
        <v>9.83</v>
      </c>
      <c r="J914" t="s">
        <v>133</v>
      </c>
      <c r="K914">
        <v>4</v>
      </c>
      <c r="L914">
        <f t="shared" si="30"/>
        <v>2.996184</v>
      </c>
    </row>
    <row r="915" spans="2:12" x14ac:dyDescent="0.25">
      <c r="B915" t="s">
        <v>133</v>
      </c>
      <c r="C915" t="s">
        <v>76</v>
      </c>
      <c r="D915" t="s">
        <v>260</v>
      </c>
      <c r="E915" t="s">
        <v>2860</v>
      </c>
      <c r="F915" t="str">
        <f t="shared" si="32"/>
        <v>RestrainedBeamMetricW920x342</v>
      </c>
      <c r="G915">
        <v>118</v>
      </c>
      <c r="H915">
        <v>1.95</v>
      </c>
      <c r="I915">
        <v>9.83</v>
      </c>
      <c r="J915" t="s">
        <v>133</v>
      </c>
      <c r="K915">
        <v>4</v>
      </c>
      <c r="L915">
        <f t="shared" ref="L915:L978" si="33">0.3048*I915</f>
        <v>2.996184</v>
      </c>
    </row>
    <row r="916" spans="2:12" x14ac:dyDescent="0.25">
      <c r="B916" t="s">
        <v>133</v>
      </c>
      <c r="C916" t="s">
        <v>76</v>
      </c>
      <c r="D916" t="s">
        <v>261</v>
      </c>
      <c r="E916" t="s">
        <v>2861</v>
      </c>
      <c r="F916" t="str">
        <f t="shared" si="32"/>
        <v>RestrainedBeamMetricW920x381</v>
      </c>
      <c r="G916">
        <v>108</v>
      </c>
      <c r="H916">
        <v>2.37</v>
      </c>
      <c r="I916">
        <v>9</v>
      </c>
      <c r="J916" t="s">
        <v>133</v>
      </c>
      <c r="K916">
        <v>4</v>
      </c>
      <c r="L916">
        <f t="shared" si="33"/>
        <v>2.7432000000000003</v>
      </c>
    </row>
    <row r="917" spans="2:12" x14ac:dyDescent="0.25">
      <c r="B917" t="s">
        <v>133</v>
      </c>
      <c r="C917" t="s">
        <v>76</v>
      </c>
      <c r="D917" t="s">
        <v>263</v>
      </c>
      <c r="E917" t="s">
        <v>2862</v>
      </c>
      <c r="F917" t="str">
        <f t="shared" si="32"/>
        <v>RestrainedBeamMetricW920x345</v>
      </c>
      <c r="G917">
        <v>108</v>
      </c>
      <c r="H917">
        <v>2.15</v>
      </c>
      <c r="I917">
        <v>9</v>
      </c>
      <c r="J917" t="s">
        <v>133</v>
      </c>
      <c r="K917">
        <v>4</v>
      </c>
      <c r="L917">
        <f t="shared" si="33"/>
        <v>2.7432000000000003</v>
      </c>
    </row>
    <row r="918" spans="2:12" x14ac:dyDescent="0.25">
      <c r="B918" t="s">
        <v>133</v>
      </c>
      <c r="C918" t="s">
        <v>76</v>
      </c>
      <c r="D918" t="s">
        <v>265</v>
      </c>
      <c r="E918" t="s">
        <v>2863</v>
      </c>
      <c r="F918" t="str">
        <f t="shared" si="32"/>
        <v>RestrainedBeamMetricW920x313</v>
      </c>
      <c r="G918">
        <v>107</v>
      </c>
      <c r="H918">
        <v>1.96</v>
      </c>
      <c r="I918">
        <v>8.92</v>
      </c>
      <c r="J918" t="s">
        <v>133</v>
      </c>
      <c r="K918">
        <v>4</v>
      </c>
      <c r="L918">
        <f t="shared" si="33"/>
        <v>2.7188159999999999</v>
      </c>
    </row>
    <row r="919" spans="2:12" x14ac:dyDescent="0.25">
      <c r="B919" t="s">
        <v>133</v>
      </c>
      <c r="C919" t="s">
        <v>76</v>
      </c>
      <c r="D919" t="s">
        <v>267</v>
      </c>
      <c r="E919" t="s">
        <v>2864</v>
      </c>
      <c r="F919" t="str">
        <f t="shared" si="32"/>
        <v>RestrainedBeamMetricW920x289</v>
      </c>
      <c r="G919">
        <v>107</v>
      </c>
      <c r="H919">
        <v>1.81</v>
      </c>
      <c r="I919">
        <v>8.92</v>
      </c>
      <c r="J919" t="s">
        <v>133</v>
      </c>
      <c r="K919">
        <v>4</v>
      </c>
      <c r="L919">
        <f t="shared" si="33"/>
        <v>2.7188159999999999</v>
      </c>
    </row>
    <row r="920" spans="2:12" x14ac:dyDescent="0.25">
      <c r="B920" t="s">
        <v>133</v>
      </c>
      <c r="C920" t="s">
        <v>76</v>
      </c>
      <c r="D920" t="s">
        <v>269</v>
      </c>
      <c r="E920" t="s">
        <v>2865</v>
      </c>
      <c r="F920" t="str">
        <f t="shared" si="32"/>
        <v>RestrainedBeamMetricW920x271</v>
      </c>
      <c r="G920">
        <v>106</v>
      </c>
      <c r="H920">
        <v>1.72</v>
      </c>
      <c r="I920">
        <v>8.83</v>
      </c>
      <c r="J920" t="s">
        <v>133</v>
      </c>
      <c r="K920">
        <v>4</v>
      </c>
      <c r="L920">
        <f t="shared" si="33"/>
        <v>2.6913840000000002</v>
      </c>
    </row>
    <row r="921" spans="2:12" x14ac:dyDescent="0.25">
      <c r="B921" t="s">
        <v>133</v>
      </c>
      <c r="C921" t="s">
        <v>76</v>
      </c>
      <c r="D921" t="s">
        <v>271</v>
      </c>
      <c r="E921" t="s">
        <v>2866</v>
      </c>
      <c r="F921" t="str">
        <f t="shared" si="32"/>
        <v>RestrainedBeamMetricW920x253</v>
      </c>
      <c r="G921">
        <v>106</v>
      </c>
      <c r="H921">
        <v>1.6</v>
      </c>
      <c r="I921">
        <v>8.83</v>
      </c>
      <c r="J921" t="s">
        <v>133</v>
      </c>
      <c r="K921">
        <v>4</v>
      </c>
      <c r="L921">
        <f t="shared" si="33"/>
        <v>2.6913840000000002</v>
      </c>
    </row>
    <row r="922" spans="2:12" x14ac:dyDescent="0.25">
      <c r="B922" t="s">
        <v>133</v>
      </c>
      <c r="C922" t="s">
        <v>76</v>
      </c>
      <c r="D922" t="s">
        <v>273</v>
      </c>
      <c r="E922" t="s">
        <v>2867</v>
      </c>
      <c r="F922" t="str">
        <f t="shared" si="32"/>
        <v>RestrainedBeamMetricW920x238</v>
      </c>
      <c r="G922">
        <v>106</v>
      </c>
      <c r="H922">
        <v>1.51</v>
      </c>
      <c r="I922">
        <v>8.83</v>
      </c>
      <c r="J922" t="s">
        <v>133</v>
      </c>
      <c r="K922">
        <v>4</v>
      </c>
      <c r="L922">
        <f t="shared" si="33"/>
        <v>2.6913840000000002</v>
      </c>
    </row>
    <row r="923" spans="2:12" x14ac:dyDescent="0.25">
      <c r="B923" t="s">
        <v>133</v>
      </c>
      <c r="C923" t="s">
        <v>76</v>
      </c>
      <c r="D923" t="s">
        <v>275</v>
      </c>
      <c r="E923" t="s">
        <v>2868</v>
      </c>
      <c r="F923" t="str">
        <f t="shared" si="32"/>
        <v>RestrainedBeamMetricW920x233</v>
      </c>
      <c r="G923">
        <v>105</v>
      </c>
      <c r="H923">
        <v>1.43</v>
      </c>
      <c r="I923">
        <v>8.75</v>
      </c>
      <c r="J923" t="s">
        <v>133</v>
      </c>
      <c r="K923">
        <v>4</v>
      </c>
      <c r="L923">
        <f t="shared" si="33"/>
        <v>2.6670000000000003</v>
      </c>
    </row>
    <row r="924" spans="2:12" x14ac:dyDescent="0.25">
      <c r="B924" t="s">
        <v>133</v>
      </c>
      <c r="C924" t="s">
        <v>76</v>
      </c>
      <c r="D924" t="s">
        <v>277</v>
      </c>
      <c r="E924" t="s">
        <v>2869</v>
      </c>
      <c r="F924" t="str">
        <f t="shared" si="32"/>
        <v>RestrainedBeamMetricW920x201</v>
      </c>
      <c r="G924">
        <v>105</v>
      </c>
      <c r="H924">
        <v>1.29</v>
      </c>
      <c r="I924">
        <v>8.75</v>
      </c>
      <c r="J924" t="s">
        <v>133</v>
      </c>
      <c r="K924">
        <v>4</v>
      </c>
      <c r="L924">
        <f t="shared" si="33"/>
        <v>2.6670000000000003</v>
      </c>
    </row>
    <row r="925" spans="2:12" x14ac:dyDescent="0.25">
      <c r="B925" t="s">
        <v>133</v>
      </c>
      <c r="C925" t="s">
        <v>76</v>
      </c>
      <c r="D925" t="s">
        <v>279</v>
      </c>
      <c r="E925" t="s">
        <v>2870</v>
      </c>
      <c r="F925" t="str">
        <f t="shared" si="32"/>
        <v>RestrainedBeamMetricW840x576</v>
      </c>
      <c r="G925">
        <v>117</v>
      </c>
      <c r="H925">
        <v>3.31</v>
      </c>
      <c r="I925">
        <v>9.75</v>
      </c>
      <c r="J925" t="s">
        <v>133</v>
      </c>
      <c r="K925">
        <v>4</v>
      </c>
      <c r="L925">
        <f t="shared" si="33"/>
        <v>2.9718</v>
      </c>
    </row>
    <row r="926" spans="2:12" x14ac:dyDescent="0.25">
      <c r="B926" t="s">
        <v>133</v>
      </c>
      <c r="C926" t="s">
        <v>76</v>
      </c>
      <c r="D926" t="s">
        <v>281</v>
      </c>
      <c r="E926" t="s">
        <v>2871</v>
      </c>
      <c r="F926" t="str">
        <f t="shared" si="32"/>
        <v>RestrainedBeamMetricW840x527</v>
      </c>
      <c r="G926">
        <v>116</v>
      </c>
      <c r="H926">
        <v>3.05</v>
      </c>
      <c r="I926">
        <v>9.67</v>
      </c>
      <c r="J926" t="s">
        <v>133</v>
      </c>
      <c r="K926">
        <v>4</v>
      </c>
      <c r="L926">
        <f t="shared" si="33"/>
        <v>2.947416</v>
      </c>
    </row>
    <row r="927" spans="2:12" x14ac:dyDescent="0.25">
      <c r="B927" t="s">
        <v>133</v>
      </c>
      <c r="C927" t="s">
        <v>76</v>
      </c>
      <c r="D927" t="s">
        <v>283</v>
      </c>
      <c r="E927" t="s">
        <v>2872</v>
      </c>
      <c r="F927" t="str">
        <f t="shared" si="32"/>
        <v>RestrainedBeamMetricW840x473</v>
      </c>
      <c r="G927">
        <v>115</v>
      </c>
      <c r="H927">
        <v>2.77</v>
      </c>
      <c r="I927">
        <v>9.58</v>
      </c>
      <c r="J927" t="s">
        <v>133</v>
      </c>
      <c r="K927">
        <v>4</v>
      </c>
      <c r="L927">
        <f t="shared" si="33"/>
        <v>2.9199840000000004</v>
      </c>
    </row>
    <row r="928" spans="2:12" x14ac:dyDescent="0.25">
      <c r="B928" t="s">
        <v>133</v>
      </c>
      <c r="C928" t="s">
        <v>76</v>
      </c>
      <c r="D928" t="s">
        <v>285</v>
      </c>
      <c r="E928" t="s">
        <v>2873</v>
      </c>
      <c r="F928" t="str">
        <f t="shared" si="32"/>
        <v>RestrainedBeamMetricW840x433</v>
      </c>
      <c r="G928">
        <v>114</v>
      </c>
      <c r="H928">
        <v>2.5499999999999998</v>
      </c>
      <c r="I928">
        <v>9.5</v>
      </c>
      <c r="J928" t="s">
        <v>133</v>
      </c>
      <c r="K928">
        <v>4</v>
      </c>
      <c r="L928">
        <f t="shared" si="33"/>
        <v>2.8956</v>
      </c>
    </row>
    <row r="929" spans="2:12" x14ac:dyDescent="0.25">
      <c r="B929" t="s">
        <v>133</v>
      </c>
      <c r="C929" t="s">
        <v>76</v>
      </c>
      <c r="D929" t="s">
        <v>287</v>
      </c>
      <c r="E929" t="s">
        <v>2874</v>
      </c>
      <c r="F929" t="str">
        <f t="shared" si="32"/>
        <v>RestrainedBeamMetricW840x392</v>
      </c>
      <c r="G929">
        <v>113</v>
      </c>
      <c r="H929">
        <v>2.33</v>
      </c>
      <c r="I929">
        <v>9.42</v>
      </c>
      <c r="J929" t="s">
        <v>133</v>
      </c>
      <c r="K929">
        <v>4</v>
      </c>
      <c r="L929">
        <f t="shared" si="33"/>
        <v>2.871216</v>
      </c>
    </row>
    <row r="930" spans="2:12" x14ac:dyDescent="0.25">
      <c r="B930" t="s">
        <v>133</v>
      </c>
      <c r="C930" t="s">
        <v>76</v>
      </c>
      <c r="D930" t="s">
        <v>289</v>
      </c>
      <c r="E930" t="s">
        <v>2875</v>
      </c>
      <c r="F930" t="str">
        <f t="shared" si="32"/>
        <v>RestrainedBeamMetricW840x359</v>
      </c>
      <c r="G930">
        <v>113</v>
      </c>
      <c r="H930">
        <v>2.13</v>
      </c>
      <c r="I930">
        <v>9.42</v>
      </c>
      <c r="J930" t="s">
        <v>133</v>
      </c>
      <c r="K930">
        <v>4</v>
      </c>
      <c r="L930">
        <f t="shared" si="33"/>
        <v>2.871216</v>
      </c>
    </row>
    <row r="931" spans="2:12" x14ac:dyDescent="0.25">
      <c r="B931" t="s">
        <v>133</v>
      </c>
      <c r="C931" t="s">
        <v>76</v>
      </c>
      <c r="D931" t="s">
        <v>291</v>
      </c>
      <c r="E931" t="s">
        <v>2876</v>
      </c>
      <c r="F931" t="str">
        <f t="shared" si="32"/>
        <v>RestrainedBeamMetricW840x329</v>
      </c>
      <c r="G931">
        <v>112</v>
      </c>
      <c r="H931">
        <v>1.97</v>
      </c>
      <c r="I931">
        <v>9.33</v>
      </c>
      <c r="J931" t="s">
        <v>133</v>
      </c>
      <c r="K931">
        <v>4</v>
      </c>
      <c r="L931">
        <f t="shared" si="33"/>
        <v>2.8437840000000003</v>
      </c>
    </row>
    <row r="932" spans="2:12" x14ac:dyDescent="0.25">
      <c r="B932" t="s">
        <v>133</v>
      </c>
      <c r="C932" t="s">
        <v>76</v>
      </c>
      <c r="D932" t="s">
        <v>293</v>
      </c>
      <c r="E932" t="s">
        <v>2877</v>
      </c>
      <c r="F932" t="str">
        <f t="shared" si="32"/>
        <v>RestrainedBeamMetricW840x299</v>
      </c>
      <c r="G932">
        <v>112</v>
      </c>
      <c r="H932">
        <v>1.79</v>
      </c>
      <c r="I932">
        <v>9.33</v>
      </c>
      <c r="J932" t="s">
        <v>133</v>
      </c>
      <c r="K932">
        <v>4</v>
      </c>
      <c r="L932">
        <f t="shared" si="33"/>
        <v>2.8437840000000003</v>
      </c>
    </row>
    <row r="933" spans="2:12" x14ac:dyDescent="0.25">
      <c r="B933" t="s">
        <v>133</v>
      </c>
      <c r="C933" t="s">
        <v>76</v>
      </c>
      <c r="D933" t="s">
        <v>295</v>
      </c>
      <c r="E933" t="s">
        <v>2878</v>
      </c>
      <c r="F933" t="str">
        <f t="shared" si="32"/>
        <v>RestrainedBeamMetricW840x251</v>
      </c>
      <c r="G933">
        <v>99.6</v>
      </c>
      <c r="H933">
        <v>1.7</v>
      </c>
      <c r="I933">
        <v>8.3000000000000007</v>
      </c>
      <c r="J933" t="s">
        <v>133</v>
      </c>
      <c r="K933">
        <v>4</v>
      </c>
      <c r="L933">
        <f t="shared" si="33"/>
        <v>2.5298400000000005</v>
      </c>
    </row>
    <row r="934" spans="2:12" x14ac:dyDescent="0.25">
      <c r="B934" t="s">
        <v>133</v>
      </c>
      <c r="C934" t="s">
        <v>76</v>
      </c>
      <c r="D934" t="s">
        <v>297</v>
      </c>
      <c r="E934" t="s">
        <v>2879</v>
      </c>
      <c r="F934" t="str">
        <f t="shared" si="32"/>
        <v>RestrainedBeamMetricW840x226</v>
      </c>
      <c r="G934">
        <v>99.3</v>
      </c>
      <c r="H934">
        <v>1.53</v>
      </c>
      <c r="I934">
        <v>8.2799999999999994</v>
      </c>
      <c r="J934" t="s">
        <v>133</v>
      </c>
      <c r="K934">
        <v>4</v>
      </c>
      <c r="L934">
        <f t="shared" si="33"/>
        <v>2.5237439999999998</v>
      </c>
    </row>
    <row r="935" spans="2:12" x14ac:dyDescent="0.25">
      <c r="B935" t="s">
        <v>133</v>
      </c>
      <c r="C935" t="s">
        <v>76</v>
      </c>
      <c r="D935" t="s">
        <v>299</v>
      </c>
      <c r="E935" t="s">
        <v>2880</v>
      </c>
      <c r="F935" t="str">
        <f t="shared" si="32"/>
        <v>RestrainedBeamMetricW840x210</v>
      </c>
      <c r="G935">
        <v>98.4</v>
      </c>
      <c r="H935">
        <v>1.43</v>
      </c>
      <c r="I935">
        <v>8.1999999999999993</v>
      </c>
      <c r="J935" t="s">
        <v>133</v>
      </c>
      <c r="K935">
        <v>4</v>
      </c>
      <c r="L935">
        <f t="shared" si="33"/>
        <v>2.4993599999999998</v>
      </c>
    </row>
    <row r="936" spans="2:12" x14ac:dyDescent="0.25">
      <c r="B936" t="s">
        <v>133</v>
      </c>
      <c r="C936" t="s">
        <v>76</v>
      </c>
      <c r="D936" t="s">
        <v>301</v>
      </c>
      <c r="E936" t="s">
        <v>2881</v>
      </c>
      <c r="F936" t="str">
        <f t="shared" si="32"/>
        <v>RestrainedBeamMetricW840x193</v>
      </c>
      <c r="G936">
        <v>98.3</v>
      </c>
      <c r="H936">
        <v>1.32</v>
      </c>
      <c r="I936">
        <v>8.19</v>
      </c>
      <c r="J936" t="s">
        <v>133</v>
      </c>
      <c r="K936">
        <v>4</v>
      </c>
      <c r="L936">
        <f t="shared" si="33"/>
        <v>2.4963120000000001</v>
      </c>
    </row>
    <row r="937" spans="2:12" x14ac:dyDescent="0.25">
      <c r="B937" t="s">
        <v>133</v>
      </c>
      <c r="C937" t="s">
        <v>76</v>
      </c>
      <c r="D937" t="s">
        <v>303</v>
      </c>
      <c r="E937" t="s">
        <v>2882</v>
      </c>
      <c r="F937" t="str">
        <f t="shared" si="32"/>
        <v>RestrainedBeamMetricW840x176</v>
      </c>
      <c r="G937">
        <v>97.8</v>
      </c>
      <c r="H937">
        <v>1.21</v>
      </c>
      <c r="I937">
        <v>8.15</v>
      </c>
      <c r="J937" t="s">
        <v>133</v>
      </c>
      <c r="K937">
        <v>4</v>
      </c>
      <c r="L937">
        <f t="shared" si="33"/>
        <v>2.4841200000000003</v>
      </c>
    </row>
    <row r="938" spans="2:12" x14ac:dyDescent="0.25">
      <c r="B938" t="s">
        <v>133</v>
      </c>
      <c r="C938" t="s">
        <v>76</v>
      </c>
      <c r="D938" t="s">
        <v>305</v>
      </c>
      <c r="E938" t="s">
        <v>2883</v>
      </c>
      <c r="F938" t="str">
        <f t="shared" si="32"/>
        <v>RestrainedBeamMetricW760x582</v>
      </c>
      <c r="G938">
        <v>109</v>
      </c>
      <c r="H938">
        <v>3.59</v>
      </c>
      <c r="I938">
        <v>9.08</v>
      </c>
      <c r="J938" t="s">
        <v>133</v>
      </c>
      <c r="K938">
        <v>4</v>
      </c>
      <c r="L938">
        <f t="shared" si="33"/>
        <v>2.7675840000000003</v>
      </c>
    </row>
    <row r="939" spans="2:12" x14ac:dyDescent="0.25">
      <c r="B939" t="s">
        <v>133</v>
      </c>
      <c r="C939" t="s">
        <v>76</v>
      </c>
      <c r="D939" t="s">
        <v>307</v>
      </c>
      <c r="E939" t="s">
        <v>2884</v>
      </c>
      <c r="F939" t="str">
        <f t="shared" si="32"/>
        <v>RestrainedBeamMetricW760x531</v>
      </c>
      <c r="G939">
        <v>108</v>
      </c>
      <c r="H939">
        <v>3.31</v>
      </c>
      <c r="I939">
        <v>9</v>
      </c>
      <c r="J939" t="s">
        <v>133</v>
      </c>
      <c r="K939">
        <v>4</v>
      </c>
      <c r="L939">
        <f t="shared" si="33"/>
        <v>2.7432000000000003</v>
      </c>
    </row>
    <row r="940" spans="2:12" x14ac:dyDescent="0.25">
      <c r="B940" t="s">
        <v>133</v>
      </c>
      <c r="C940" t="s">
        <v>76</v>
      </c>
      <c r="D940" t="s">
        <v>309</v>
      </c>
      <c r="E940" t="s">
        <v>2885</v>
      </c>
      <c r="F940" t="str">
        <f t="shared" si="32"/>
        <v>RestrainedBeamMetricW760x484</v>
      </c>
      <c r="G940">
        <v>107</v>
      </c>
      <c r="H940">
        <v>3.05</v>
      </c>
      <c r="I940">
        <v>8.92</v>
      </c>
      <c r="J940" t="s">
        <v>133</v>
      </c>
      <c r="K940">
        <v>4</v>
      </c>
      <c r="L940">
        <f t="shared" si="33"/>
        <v>2.7188159999999999</v>
      </c>
    </row>
    <row r="941" spans="2:12" x14ac:dyDescent="0.25">
      <c r="B941" t="s">
        <v>133</v>
      </c>
      <c r="C941" t="s">
        <v>76</v>
      </c>
      <c r="D941" t="s">
        <v>311</v>
      </c>
      <c r="E941" t="s">
        <v>2886</v>
      </c>
      <c r="F941" t="str">
        <f t="shared" si="32"/>
        <v>RestrainedBeamMetricW760x434</v>
      </c>
      <c r="G941">
        <v>107</v>
      </c>
      <c r="H941">
        <v>2.73</v>
      </c>
      <c r="I941">
        <v>8.92</v>
      </c>
      <c r="J941" t="s">
        <v>133</v>
      </c>
      <c r="K941">
        <v>4</v>
      </c>
      <c r="L941">
        <f t="shared" si="33"/>
        <v>2.7188159999999999</v>
      </c>
    </row>
    <row r="942" spans="2:12" x14ac:dyDescent="0.25">
      <c r="B942" t="s">
        <v>133</v>
      </c>
      <c r="C942" t="s">
        <v>76</v>
      </c>
      <c r="D942" t="s">
        <v>313</v>
      </c>
      <c r="E942" t="s">
        <v>2887</v>
      </c>
      <c r="F942" t="str">
        <f t="shared" ref="F942:F1005" si="34">SUBSTITUTE(B942&amp;C942&amp;E942," ","")</f>
        <v>RestrainedBeamMetricW760x389</v>
      </c>
      <c r="G942">
        <v>106</v>
      </c>
      <c r="H942">
        <v>2.46</v>
      </c>
      <c r="I942">
        <v>8.83</v>
      </c>
      <c r="J942" t="s">
        <v>133</v>
      </c>
      <c r="K942">
        <v>4</v>
      </c>
      <c r="L942">
        <f t="shared" si="33"/>
        <v>2.6913840000000002</v>
      </c>
    </row>
    <row r="943" spans="2:12" x14ac:dyDescent="0.25">
      <c r="B943" t="s">
        <v>133</v>
      </c>
      <c r="C943" t="s">
        <v>76</v>
      </c>
      <c r="D943" t="s">
        <v>315</v>
      </c>
      <c r="E943" t="s">
        <v>2888</v>
      </c>
      <c r="F943" t="str">
        <f t="shared" si="34"/>
        <v>RestrainedBeamMetricW760x350</v>
      </c>
      <c r="G943">
        <v>105</v>
      </c>
      <c r="H943">
        <v>2.2400000000000002</v>
      </c>
      <c r="I943">
        <v>8.75</v>
      </c>
      <c r="J943" t="s">
        <v>133</v>
      </c>
      <c r="K943">
        <v>4</v>
      </c>
      <c r="L943">
        <f t="shared" si="33"/>
        <v>2.6670000000000003</v>
      </c>
    </row>
    <row r="944" spans="2:12" x14ac:dyDescent="0.25">
      <c r="B944" t="s">
        <v>133</v>
      </c>
      <c r="C944" t="s">
        <v>76</v>
      </c>
      <c r="D944" t="s">
        <v>316</v>
      </c>
      <c r="E944" t="s">
        <v>2889</v>
      </c>
      <c r="F944" t="str">
        <f t="shared" si="34"/>
        <v>RestrainedBeamMetricW760x314</v>
      </c>
      <c r="G944">
        <v>105</v>
      </c>
      <c r="H944">
        <v>2.0099999999999998</v>
      </c>
      <c r="I944">
        <v>8.75</v>
      </c>
      <c r="J944" t="s">
        <v>133</v>
      </c>
      <c r="K944">
        <v>4</v>
      </c>
      <c r="L944">
        <f t="shared" si="33"/>
        <v>2.6670000000000003</v>
      </c>
    </row>
    <row r="945" spans="2:12" x14ac:dyDescent="0.25">
      <c r="B945" t="s">
        <v>133</v>
      </c>
      <c r="C945" t="s">
        <v>76</v>
      </c>
      <c r="D945" t="s">
        <v>317</v>
      </c>
      <c r="E945" t="s">
        <v>2890</v>
      </c>
      <c r="F945" t="str">
        <f t="shared" si="34"/>
        <v>RestrainedBeamMetricW760x284</v>
      </c>
      <c r="G945">
        <v>103</v>
      </c>
      <c r="H945">
        <v>1.85</v>
      </c>
      <c r="I945">
        <v>8.58</v>
      </c>
      <c r="J945" t="s">
        <v>133</v>
      </c>
      <c r="K945">
        <v>4</v>
      </c>
      <c r="L945">
        <f t="shared" si="33"/>
        <v>2.6151840000000002</v>
      </c>
    </row>
    <row r="946" spans="2:12" x14ac:dyDescent="0.25">
      <c r="B946" t="s">
        <v>133</v>
      </c>
      <c r="C946" t="s">
        <v>76</v>
      </c>
      <c r="D946" t="s">
        <v>319</v>
      </c>
      <c r="E946" t="s">
        <v>2891</v>
      </c>
      <c r="F946" t="str">
        <f t="shared" si="34"/>
        <v>RestrainedBeamMetricW760x257</v>
      </c>
      <c r="G946">
        <v>104</v>
      </c>
      <c r="H946">
        <v>1.66</v>
      </c>
      <c r="I946">
        <v>8.67</v>
      </c>
      <c r="J946" t="s">
        <v>133</v>
      </c>
      <c r="K946">
        <v>4</v>
      </c>
      <c r="L946">
        <f t="shared" si="33"/>
        <v>2.6426160000000003</v>
      </c>
    </row>
    <row r="947" spans="2:12" x14ac:dyDescent="0.25">
      <c r="B947" t="s">
        <v>133</v>
      </c>
      <c r="C947" t="s">
        <v>76</v>
      </c>
      <c r="D947" t="s">
        <v>321</v>
      </c>
      <c r="E947" t="s">
        <v>2892</v>
      </c>
      <c r="F947" t="str">
        <f t="shared" si="34"/>
        <v>RestrainedBeamMetricW760x220</v>
      </c>
      <c r="G947">
        <v>90.3</v>
      </c>
      <c r="H947">
        <v>1.64</v>
      </c>
      <c r="I947">
        <v>7.53</v>
      </c>
      <c r="J947" t="s">
        <v>133</v>
      </c>
      <c r="K947">
        <v>4</v>
      </c>
      <c r="L947">
        <f t="shared" si="33"/>
        <v>2.2951440000000001</v>
      </c>
    </row>
    <row r="948" spans="2:12" x14ac:dyDescent="0.25">
      <c r="B948" t="s">
        <v>133</v>
      </c>
      <c r="C948" t="s">
        <v>76</v>
      </c>
      <c r="D948" t="s">
        <v>323</v>
      </c>
      <c r="E948" t="s">
        <v>2893</v>
      </c>
      <c r="F948" t="str">
        <f t="shared" si="34"/>
        <v>RestrainedBeamMetricW760x196</v>
      </c>
      <c r="G948">
        <v>89.5</v>
      </c>
      <c r="H948">
        <v>1.47</v>
      </c>
      <c r="I948">
        <v>7.46</v>
      </c>
      <c r="J948" t="s">
        <v>133</v>
      </c>
      <c r="K948">
        <v>4</v>
      </c>
      <c r="L948">
        <f t="shared" si="33"/>
        <v>2.2738080000000003</v>
      </c>
    </row>
    <row r="949" spans="2:12" x14ac:dyDescent="0.25">
      <c r="B949" t="s">
        <v>133</v>
      </c>
      <c r="C949" t="s">
        <v>76</v>
      </c>
      <c r="D949" t="s">
        <v>325</v>
      </c>
      <c r="E949" t="s">
        <v>2894</v>
      </c>
      <c r="F949" t="str">
        <f t="shared" si="34"/>
        <v>RestrainedBeamMetricW760x185</v>
      </c>
      <c r="G949">
        <v>89.3</v>
      </c>
      <c r="H949">
        <v>1.39</v>
      </c>
      <c r="I949">
        <v>7.44</v>
      </c>
      <c r="J949" t="s">
        <v>133</v>
      </c>
      <c r="K949">
        <v>4</v>
      </c>
      <c r="L949">
        <f t="shared" si="33"/>
        <v>2.2677120000000004</v>
      </c>
    </row>
    <row r="950" spans="2:12" x14ac:dyDescent="0.25">
      <c r="B950" t="s">
        <v>133</v>
      </c>
      <c r="C950" t="s">
        <v>76</v>
      </c>
      <c r="D950" t="s">
        <v>327</v>
      </c>
      <c r="E950" t="s">
        <v>2895</v>
      </c>
      <c r="F950" t="str">
        <f t="shared" si="34"/>
        <v>RestrainedBeamMetricW760x173</v>
      </c>
      <c r="G950">
        <v>89.1</v>
      </c>
      <c r="H950">
        <v>1.3</v>
      </c>
      <c r="I950">
        <v>7.43</v>
      </c>
      <c r="J950" t="s">
        <v>133</v>
      </c>
      <c r="K950">
        <v>4</v>
      </c>
      <c r="L950">
        <f t="shared" si="33"/>
        <v>2.2646640000000002</v>
      </c>
    </row>
    <row r="951" spans="2:12" x14ac:dyDescent="0.25">
      <c r="B951" t="s">
        <v>133</v>
      </c>
      <c r="C951" t="s">
        <v>76</v>
      </c>
      <c r="D951" t="s">
        <v>329</v>
      </c>
      <c r="E951" t="s">
        <v>2896</v>
      </c>
      <c r="F951" t="str">
        <f t="shared" si="34"/>
        <v>RestrainedBeamMetricW760x161</v>
      </c>
      <c r="G951">
        <v>88.9</v>
      </c>
      <c r="H951">
        <v>1.21</v>
      </c>
      <c r="I951">
        <v>7.41</v>
      </c>
      <c r="J951" t="s">
        <v>133</v>
      </c>
      <c r="K951">
        <v>4</v>
      </c>
      <c r="L951">
        <f t="shared" si="33"/>
        <v>2.2585680000000004</v>
      </c>
    </row>
    <row r="952" spans="2:12" x14ac:dyDescent="0.25">
      <c r="B952" t="s">
        <v>133</v>
      </c>
      <c r="C952" t="s">
        <v>76</v>
      </c>
      <c r="D952" t="s">
        <v>331</v>
      </c>
      <c r="E952" t="s">
        <v>2897</v>
      </c>
      <c r="F952" t="str">
        <f t="shared" si="34"/>
        <v>RestrainedBeamMetricW760x147</v>
      </c>
      <c r="G952">
        <v>88.5</v>
      </c>
      <c r="H952">
        <v>1.1200000000000001</v>
      </c>
      <c r="I952">
        <v>7.38</v>
      </c>
      <c r="J952" t="s">
        <v>133</v>
      </c>
      <c r="K952">
        <v>4</v>
      </c>
      <c r="L952">
        <f t="shared" si="33"/>
        <v>2.2494239999999999</v>
      </c>
    </row>
    <row r="953" spans="2:12" x14ac:dyDescent="0.25">
      <c r="B953" t="s">
        <v>133</v>
      </c>
      <c r="C953" t="s">
        <v>76</v>
      </c>
      <c r="D953" t="s">
        <v>333</v>
      </c>
      <c r="E953" t="s">
        <v>2898</v>
      </c>
      <c r="F953" t="str">
        <f t="shared" si="34"/>
        <v>RestrainedBeamMetricW760x134</v>
      </c>
      <c r="G953">
        <v>88</v>
      </c>
      <c r="H953">
        <v>1.02</v>
      </c>
      <c r="I953">
        <v>7.33</v>
      </c>
      <c r="J953" t="s">
        <v>133</v>
      </c>
      <c r="K953">
        <v>4</v>
      </c>
      <c r="L953">
        <f t="shared" si="33"/>
        <v>2.2341839999999999</v>
      </c>
    </row>
    <row r="954" spans="2:12" x14ac:dyDescent="0.25">
      <c r="B954" t="s">
        <v>133</v>
      </c>
      <c r="C954" t="s">
        <v>76</v>
      </c>
      <c r="D954" t="s">
        <v>335</v>
      </c>
      <c r="E954" t="s">
        <v>2899</v>
      </c>
      <c r="F954" t="str">
        <f t="shared" si="34"/>
        <v>RestrainedBeamMetricW690x802</v>
      </c>
      <c r="G954">
        <v>106</v>
      </c>
      <c r="H954">
        <v>5.08</v>
      </c>
      <c r="I954">
        <v>8.83</v>
      </c>
      <c r="J954" t="s">
        <v>133</v>
      </c>
      <c r="K954">
        <v>4</v>
      </c>
      <c r="L954">
        <f t="shared" si="33"/>
        <v>2.6913840000000002</v>
      </c>
    </row>
    <row r="955" spans="2:12" x14ac:dyDescent="0.25">
      <c r="B955" t="s">
        <v>133</v>
      </c>
      <c r="C955" t="s">
        <v>76</v>
      </c>
      <c r="D955" t="s">
        <v>337</v>
      </c>
      <c r="E955" t="s">
        <v>2900</v>
      </c>
      <c r="F955" t="str">
        <f t="shared" si="34"/>
        <v>RestrainedBeamMetricW690x548</v>
      </c>
      <c r="G955">
        <v>101</v>
      </c>
      <c r="H955">
        <v>3.64</v>
      </c>
      <c r="I955">
        <v>8.42</v>
      </c>
      <c r="J955" t="s">
        <v>133</v>
      </c>
      <c r="K955">
        <v>4</v>
      </c>
      <c r="L955">
        <f t="shared" si="33"/>
        <v>2.5664160000000003</v>
      </c>
    </row>
    <row r="956" spans="2:12" x14ac:dyDescent="0.25">
      <c r="B956" t="s">
        <v>133</v>
      </c>
      <c r="C956" t="s">
        <v>76</v>
      </c>
      <c r="D956" t="s">
        <v>339</v>
      </c>
      <c r="E956" t="s">
        <v>2901</v>
      </c>
      <c r="F956" t="str">
        <f t="shared" si="34"/>
        <v>RestrainedBeamMetricW690x500</v>
      </c>
      <c r="G956">
        <v>100</v>
      </c>
      <c r="H956">
        <v>3.36</v>
      </c>
      <c r="I956">
        <v>8.33</v>
      </c>
      <c r="J956" t="s">
        <v>133</v>
      </c>
      <c r="K956">
        <v>4</v>
      </c>
      <c r="L956">
        <f t="shared" si="33"/>
        <v>2.5389840000000001</v>
      </c>
    </row>
    <row r="957" spans="2:12" x14ac:dyDescent="0.25">
      <c r="B957" t="s">
        <v>133</v>
      </c>
      <c r="C957" t="s">
        <v>76</v>
      </c>
      <c r="D957" t="s">
        <v>341</v>
      </c>
      <c r="E957" t="s">
        <v>2902</v>
      </c>
      <c r="F957" t="str">
        <f t="shared" si="34"/>
        <v>RestrainedBeamMetricW690x457</v>
      </c>
      <c r="G957">
        <v>98.8</v>
      </c>
      <c r="H957">
        <v>3.11</v>
      </c>
      <c r="I957">
        <v>8.23</v>
      </c>
      <c r="J957" t="s">
        <v>133</v>
      </c>
      <c r="K957">
        <v>4</v>
      </c>
      <c r="L957">
        <f t="shared" si="33"/>
        <v>2.5085040000000003</v>
      </c>
    </row>
    <row r="958" spans="2:12" x14ac:dyDescent="0.25">
      <c r="B958" t="s">
        <v>133</v>
      </c>
      <c r="C958" t="s">
        <v>76</v>
      </c>
      <c r="D958" t="s">
        <v>343</v>
      </c>
      <c r="E958" t="s">
        <v>2903</v>
      </c>
      <c r="F958" t="str">
        <f t="shared" si="34"/>
        <v>RestrainedBeamMetricW690x418</v>
      </c>
      <c r="G958">
        <v>98.2</v>
      </c>
      <c r="H958">
        <v>2.86</v>
      </c>
      <c r="I958">
        <v>8.18</v>
      </c>
      <c r="J958" t="s">
        <v>133</v>
      </c>
      <c r="K958">
        <v>4</v>
      </c>
      <c r="L958">
        <f t="shared" si="33"/>
        <v>2.4932639999999999</v>
      </c>
    </row>
    <row r="959" spans="2:12" x14ac:dyDescent="0.25">
      <c r="B959" t="s">
        <v>133</v>
      </c>
      <c r="C959" t="s">
        <v>76</v>
      </c>
      <c r="D959" t="s">
        <v>345</v>
      </c>
      <c r="E959" t="s">
        <v>2904</v>
      </c>
      <c r="F959" t="str">
        <f t="shared" si="34"/>
        <v>RestrainedBeamMetricW690x384</v>
      </c>
      <c r="G959">
        <v>97.7</v>
      </c>
      <c r="H959">
        <v>2.64</v>
      </c>
      <c r="I959">
        <v>8.14</v>
      </c>
      <c r="J959" t="s">
        <v>133</v>
      </c>
      <c r="K959">
        <v>4</v>
      </c>
      <c r="L959">
        <f t="shared" si="33"/>
        <v>2.4810720000000002</v>
      </c>
    </row>
    <row r="960" spans="2:12" x14ac:dyDescent="0.25">
      <c r="B960" t="s">
        <v>133</v>
      </c>
      <c r="C960" t="s">
        <v>76</v>
      </c>
      <c r="D960" t="s">
        <v>347</v>
      </c>
      <c r="E960" t="s">
        <v>2905</v>
      </c>
      <c r="F960" t="str">
        <f t="shared" si="34"/>
        <v>RestrainedBeamMetricW690x350</v>
      </c>
      <c r="G960">
        <v>96.6</v>
      </c>
      <c r="H960">
        <v>2.4300000000000002</v>
      </c>
      <c r="I960">
        <v>8.0500000000000007</v>
      </c>
      <c r="J960" t="s">
        <v>133</v>
      </c>
      <c r="K960">
        <v>4</v>
      </c>
      <c r="L960">
        <f t="shared" si="33"/>
        <v>2.4536400000000005</v>
      </c>
    </row>
    <row r="961" spans="2:12" x14ac:dyDescent="0.25">
      <c r="B961" t="s">
        <v>133</v>
      </c>
      <c r="C961" t="s">
        <v>76</v>
      </c>
      <c r="D961" t="s">
        <v>348</v>
      </c>
      <c r="E961" t="s">
        <v>2906</v>
      </c>
      <c r="F961" t="str">
        <f t="shared" si="34"/>
        <v>RestrainedBeamMetricW690x323</v>
      </c>
      <c r="G961">
        <v>96</v>
      </c>
      <c r="H961">
        <v>2.2599999999999998</v>
      </c>
      <c r="I961">
        <v>8</v>
      </c>
      <c r="J961" t="s">
        <v>133</v>
      </c>
      <c r="K961">
        <v>4</v>
      </c>
      <c r="L961">
        <f t="shared" si="33"/>
        <v>2.4384000000000001</v>
      </c>
    </row>
    <row r="962" spans="2:12" x14ac:dyDescent="0.25">
      <c r="B962" t="s">
        <v>133</v>
      </c>
      <c r="C962" t="s">
        <v>76</v>
      </c>
      <c r="D962" t="s">
        <v>350</v>
      </c>
      <c r="E962" t="s">
        <v>2907</v>
      </c>
      <c r="F962" t="str">
        <f t="shared" si="34"/>
        <v>RestrainedBeamMetricW690x289</v>
      </c>
      <c r="G962">
        <v>95.6</v>
      </c>
      <c r="H962">
        <v>2.0299999999999998</v>
      </c>
      <c r="I962">
        <v>7.97</v>
      </c>
      <c r="J962" t="s">
        <v>133</v>
      </c>
      <c r="K962">
        <v>4</v>
      </c>
      <c r="L962">
        <f t="shared" si="33"/>
        <v>2.4292560000000001</v>
      </c>
    </row>
    <row r="963" spans="2:12" x14ac:dyDescent="0.25">
      <c r="B963" t="s">
        <v>133</v>
      </c>
      <c r="C963" t="s">
        <v>76</v>
      </c>
      <c r="D963" t="s">
        <v>351</v>
      </c>
      <c r="E963" t="s">
        <v>2908</v>
      </c>
      <c r="F963" t="str">
        <f t="shared" si="34"/>
        <v>RestrainedBeamMetricW690x265</v>
      </c>
      <c r="G963">
        <v>95</v>
      </c>
      <c r="H963">
        <v>1.87</v>
      </c>
      <c r="I963">
        <v>7.92</v>
      </c>
      <c r="J963" t="s">
        <v>133</v>
      </c>
      <c r="K963">
        <v>4</v>
      </c>
      <c r="L963">
        <f t="shared" si="33"/>
        <v>2.4140160000000002</v>
      </c>
    </row>
    <row r="964" spans="2:12" x14ac:dyDescent="0.25">
      <c r="B964" t="s">
        <v>133</v>
      </c>
      <c r="C964" t="s">
        <v>76</v>
      </c>
      <c r="D964" t="s">
        <v>353</v>
      </c>
      <c r="E964" t="s">
        <v>2909</v>
      </c>
      <c r="F964" t="str">
        <f t="shared" si="34"/>
        <v>RestrainedBeamMetricW690x240</v>
      </c>
      <c r="G964">
        <v>94.6</v>
      </c>
      <c r="H964">
        <v>1.7</v>
      </c>
      <c r="I964">
        <v>7.88</v>
      </c>
      <c r="J964" t="s">
        <v>133</v>
      </c>
      <c r="K964">
        <v>4</v>
      </c>
      <c r="L964">
        <f t="shared" si="33"/>
        <v>2.401824</v>
      </c>
    </row>
    <row r="965" spans="2:12" x14ac:dyDescent="0.25">
      <c r="B965" t="s">
        <v>133</v>
      </c>
      <c r="C965" t="s">
        <v>76</v>
      </c>
      <c r="D965" t="s">
        <v>355</v>
      </c>
      <c r="E965" t="s">
        <v>2910</v>
      </c>
      <c r="F965" t="str">
        <f t="shared" si="34"/>
        <v>RestrainedBeamMetricW690x217</v>
      </c>
      <c r="G965">
        <v>94.3</v>
      </c>
      <c r="H965">
        <v>1.55</v>
      </c>
      <c r="I965">
        <v>7.86</v>
      </c>
      <c r="J965" t="s">
        <v>133</v>
      </c>
      <c r="K965">
        <v>4</v>
      </c>
      <c r="L965">
        <f t="shared" si="33"/>
        <v>2.3957280000000001</v>
      </c>
    </row>
    <row r="966" spans="2:12" x14ac:dyDescent="0.25">
      <c r="B966" t="s">
        <v>133</v>
      </c>
      <c r="C966" t="s">
        <v>76</v>
      </c>
      <c r="D966" t="s">
        <v>357</v>
      </c>
      <c r="E966" t="s">
        <v>2911</v>
      </c>
      <c r="F966" t="str">
        <f t="shared" si="34"/>
        <v>RestrainedBeamMetricW690x192</v>
      </c>
      <c r="G966">
        <v>82.8</v>
      </c>
      <c r="H966">
        <v>1.56</v>
      </c>
      <c r="I966">
        <v>6.9</v>
      </c>
      <c r="J966" t="s">
        <v>133</v>
      </c>
      <c r="K966">
        <v>4</v>
      </c>
      <c r="L966">
        <f t="shared" si="33"/>
        <v>2.1031200000000001</v>
      </c>
    </row>
    <row r="967" spans="2:12" x14ac:dyDescent="0.25">
      <c r="B967" t="s">
        <v>133</v>
      </c>
      <c r="C967" t="s">
        <v>76</v>
      </c>
      <c r="D967" t="s">
        <v>359</v>
      </c>
      <c r="E967" t="s">
        <v>2912</v>
      </c>
      <c r="F967" t="str">
        <f t="shared" si="34"/>
        <v>RestrainedBeamMetricW690x170</v>
      </c>
      <c r="G967">
        <v>82.3</v>
      </c>
      <c r="H967">
        <v>1.39</v>
      </c>
      <c r="I967">
        <v>6.86</v>
      </c>
      <c r="J967" t="s">
        <v>133</v>
      </c>
      <c r="K967">
        <v>4</v>
      </c>
      <c r="L967">
        <f t="shared" si="33"/>
        <v>2.0909280000000003</v>
      </c>
    </row>
    <row r="968" spans="2:12" x14ac:dyDescent="0.25">
      <c r="B968" t="s">
        <v>133</v>
      </c>
      <c r="C968" t="s">
        <v>76</v>
      </c>
      <c r="D968" t="s">
        <v>361</v>
      </c>
      <c r="E968" t="s">
        <v>2913</v>
      </c>
      <c r="F968" t="str">
        <f t="shared" si="34"/>
        <v>RestrainedBeamMetricW690x152</v>
      </c>
      <c r="G968">
        <v>82.1</v>
      </c>
      <c r="H968">
        <v>1.24</v>
      </c>
      <c r="I968">
        <v>6.84</v>
      </c>
      <c r="J968" t="s">
        <v>133</v>
      </c>
      <c r="K968">
        <v>4</v>
      </c>
      <c r="L968">
        <f t="shared" si="33"/>
        <v>2.084832</v>
      </c>
    </row>
    <row r="969" spans="2:12" x14ac:dyDescent="0.25">
      <c r="B969" t="s">
        <v>133</v>
      </c>
      <c r="C969" t="s">
        <v>76</v>
      </c>
      <c r="D969" t="s">
        <v>363</v>
      </c>
      <c r="E969" t="s">
        <v>2914</v>
      </c>
      <c r="F969" t="str">
        <f t="shared" si="34"/>
        <v>RestrainedBeamMetricW690x140</v>
      </c>
      <c r="G969">
        <v>81.5</v>
      </c>
      <c r="H969">
        <v>1.1499999999999999</v>
      </c>
      <c r="I969">
        <v>6.79</v>
      </c>
      <c r="J969" t="s">
        <v>133</v>
      </c>
      <c r="K969">
        <v>4</v>
      </c>
      <c r="L969">
        <f t="shared" si="33"/>
        <v>2.0695920000000001</v>
      </c>
    </row>
    <row r="970" spans="2:12" x14ac:dyDescent="0.25">
      <c r="B970" t="s">
        <v>133</v>
      </c>
      <c r="C970" t="s">
        <v>76</v>
      </c>
      <c r="D970" t="s">
        <v>365</v>
      </c>
      <c r="E970" t="s">
        <v>2915</v>
      </c>
      <c r="F970" t="str">
        <f t="shared" si="34"/>
        <v>RestrainedBeamMetricW690x125</v>
      </c>
      <c r="G970">
        <v>81.2</v>
      </c>
      <c r="H970">
        <v>1.03</v>
      </c>
      <c r="I970">
        <v>6.77</v>
      </c>
      <c r="J970" t="s">
        <v>133</v>
      </c>
      <c r="K970">
        <v>4</v>
      </c>
      <c r="L970">
        <f t="shared" si="33"/>
        <v>2.0634959999999998</v>
      </c>
    </row>
    <row r="971" spans="2:12" x14ac:dyDescent="0.25">
      <c r="B971" t="s">
        <v>133</v>
      </c>
      <c r="C971" t="s">
        <v>76</v>
      </c>
      <c r="D971" t="s">
        <v>367</v>
      </c>
      <c r="E971" t="s">
        <v>2916</v>
      </c>
      <c r="F971" t="str">
        <f t="shared" si="34"/>
        <v>RestrainedBeamMetricW610x551</v>
      </c>
      <c r="G971">
        <v>92.9</v>
      </c>
      <c r="H971">
        <v>3.98</v>
      </c>
      <c r="I971">
        <v>7.74</v>
      </c>
      <c r="J971" t="s">
        <v>133</v>
      </c>
      <c r="K971">
        <v>4</v>
      </c>
      <c r="L971">
        <f t="shared" si="33"/>
        <v>2.3591520000000004</v>
      </c>
    </row>
    <row r="972" spans="2:12" x14ac:dyDescent="0.25">
      <c r="B972" t="s">
        <v>133</v>
      </c>
      <c r="C972" t="s">
        <v>76</v>
      </c>
      <c r="D972" t="s">
        <v>369</v>
      </c>
      <c r="E972" t="s">
        <v>2917</v>
      </c>
      <c r="F972" t="str">
        <f t="shared" si="34"/>
        <v>RestrainedBeamMetricW610x498</v>
      </c>
      <c r="G972">
        <v>91.5</v>
      </c>
      <c r="H972">
        <v>3.66</v>
      </c>
      <c r="I972">
        <v>7.63</v>
      </c>
      <c r="J972" t="s">
        <v>133</v>
      </c>
      <c r="K972">
        <v>4</v>
      </c>
      <c r="L972">
        <f t="shared" si="33"/>
        <v>2.3256239999999999</v>
      </c>
    </row>
    <row r="973" spans="2:12" x14ac:dyDescent="0.25">
      <c r="B973" t="s">
        <v>133</v>
      </c>
      <c r="C973" t="s">
        <v>76</v>
      </c>
      <c r="D973" t="s">
        <v>371</v>
      </c>
      <c r="E973" t="s">
        <v>2918</v>
      </c>
      <c r="F973" t="str">
        <f t="shared" si="34"/>
        <v>RestrainedBeamMetricW610x455</v>
      </c>
      <c r="G973">
        <v>90.8</v>
      </c>
      <c r="H973">
        <v>3.37</v>
      </c>
      <c r="I973">
        <v>7.57</v>
      </c>
      <c r="J973" t="s">
        <v>133</v>
      </c>
      <c r="K973">
        <v>4</v>
      </c>
      <c r="L973">
        <f t="shared" si="33"/>
        <v>2.3073360000000003</v>
      </c>
    </row>
    <row r="974" spans="2:12" x14ac:dyDescent="0.25">
      <c r="B974" t="s">
        <v>133</v>
      </c>
      <c r="C974" t="s">
        <v>76</v>
      </c>
      <c r="D974" t="s">
        <v>373</v>
      </c>
      <c r="E974" t="s">
        <v>2919</v>
      </c>
      <c r="F974" t="str">
        <f t="shared" si="34"/>
        <v>RestrainedBeamMetricW610x415</v>
      </c>
      <c r="G974">
        <v>89.7</v>
      </c>
      <c r="H974">
        <v>3.11</v>
      </c>
      <c r="I974">
        <v>7.48</v>
      </c>
      <c r="J974" t="s">
        <v>133</v>
      </c>
      <c r="K974">
        <v>4</v>
      </c>
      <c r="L974">
        <f t="shared" si="33"/>
        <v>2.2799040000000002</v>
      </c>
    </row>
    <row r="975" spans="2:12" x14ac:dyDescent="0.25">
      <c r="B975" t="s">
        <v>133</v>
      </c>
      <c r="C975" t="s">
        <v>76</v>
      </c>
      <c r="D975" t="s">
        <v>375</v>
      </c>
      <c r="E975" t="s">
        <v>2920</v>
      </c>
      <c r="F975" t="str">
        <f t="shared" si="34"/>
        <v>RestrainedBeamMetricW610x372</v>
      </c>
      <c r="G975">
        <v>89</v>
      </c>
      <c r="H975">
        <v>2.81</v>
      </c>
      <c r="I975">
        <v>7.42</v>
      </c>
      <c r="J975" t="s">
        <v>133</v>
      </c>
      <c r="K975">
        <v>4</v>
      </c>
      <c r="L975">
        <f t="shared" si="33"/>
        <v>2.2616160000000001</v>
      </c>
    </row>
    <row r="976" spans="2:12" x14ac:dyDescent="0.25">
      <c r="B976" t="s">
        <v>133</v>
      </c>
      <c r="C976" t="s">
        <v>76</v>
      </c>
      <c r="D976" t="s">
        <v>377</v>
      </c>
      <c r="E976" t="s">
        <v>2921</v>
      </c>
      <c r="F976" t="str">
        <f t="shared" si="34"/>
        <v>RestrainedBeamMetricW610x341</v>
      </c>
      <c r="G976">
        <v>88.1</v>
      </c>
      <c r="H976">
        <v>2.6</v>
      </c>
      <c r="I976">
        <v>7.34</v>
      </c>
      <c r="J976" t="s">
        <v>133</v>
      </c>
      <c r="K976">
        <v>4</v>
      </c>
      <c r="L976">
        <f t="shared" si="33"/>
        <v>2.2372320000000001</v>
      </c>
    </row>
    <row r="977" spans="2:12" x14ac:dyDescent="0.25">
      <c r="B977" t="s">
        <v>133</v>
      </c>
      <c r="C977" t="s">
        <v>76</v>
      </c>
      <c r="D977" t="s">
        <v>379</v>
      </c>
      <c r="E977" t="s">
        <v>2922</v>
      </c>
      <c r="F977" t="str">
        <f t="shared" si="34"/>
        <v>RestrainedBeamMetricW610x307</v>
      </c>
      <c r="G977">
        <v>87.6</v>
      </c>
      <c r="H977">
        <v>2.36</v>
      </c>
      <c r="I977">
        <v>7.3</v>
      </c>
      <c r="J977" t="s">
        <v>133</v>
      </c>
      <c r="K977">
        <v>4</v>
      </c>
      <c r="L977">
        <f t="shared" si="33"/>
        <v>2.2250399999999999</v>
      </c>
    </row>
    <row r="978" spans="2:12" x14ac:dyDescent="0.25">
      <c r="B978" t="s">
        <v>133</v>
      </c>
      <c r="C978" t="s">
        <v>76</v>
      </c>
      <c r="D978" t="s">
        <v>381</v>
      </c>
      <c r="E978" t="s">
        <v>2923</v>
      </c>
      <c r="F978" t="str">
        <f t="shared" si="34"/>
        <v>RestrainedBeamMetricW610x285</v>
      </c>
      <c r="G978">
        <v>87.1</v>
      </c>
      <c r="H978">
        <v>2.2000000000000002</v>
      </c>
      <c r="I978">
        <v>7.26</v>
      </c>
      <c r="J978" t="s">
        <v>133</v>
      </c>
      <c r="K978">
        <v>4</v>
      </c>
      <c r="L978">
        <f t="shared" si="33"/>
        <v>2.2128480000000001</v>
      </c>
    </row>
    <row r="979" spans="2:12" x14ac:dyDescent="0.25">
      <c r="B979" t="s">
        <v>133</v>
      </c>
      <c r="C979" t="s">
        <v>76</v>
      </c>
      <c r="D979" t="s">
        <v>383</v>
      </c>
      <c r="E979" t="s">
        <v>2924</v>
      </c>
      <c r="F979" t="str">
        <f t="shared" si="34"/>
        <v>RestrainedBeamMetricW610x262</v>
      </c>
      <c r="G979">
        <v>86.5</v>
      </c>
      <c r="H979">
        <v>2.0299999999999998</v>
      </c>
      <c r="I979">
        <v>7.21</v>
      </c>
      <c r="J979" t="s">
        <v>133</v>
      </c>
      <c r="K979">
        <v>4</v>
      </c>
      <c r="L979">
        <f t="shared" ref="L979:L1042" si="35">0.3048*I979</f>
        <v>2.1976080000000002</v>
      </c>
    </row>
    <row r="980" spans="2:12" x14ac:dyDescent="0.25">
      <c r="B980" t="s">
        <v>133</v>
      </c>
      <c r="C980" t="s">
        <v>76</v>
      </c>
      <c r="D980" t="s">
        <v>385</v>
      </c>
      <c r="E980" t="s">
        <v>2925</v>
      </c>
      <c r="F980" t="str">
        <f t="shared" si="34"/>
        <v>RestrainedBeamMetricW610x241</v>
      </c>
      <c r="G980">
        <v>86.3</v>
      </c>
      <c r="H980">
        <v>1.88</v>
      </c>
      <c r="I980">
        <v>7.19</v>
      </c>
      <c r="J980" t="s">
        <v>133</v>
      </c>
      <c r="K980">
        <v>4</v>
      </c>
      <c r="L980">
        <f t="shared" si="35"/>
        <v>2.1915120000000003</v>
      </c>
    </row>
    <row r="981" spans="2:12" x14ac:dyDescent="0.25">
      <c r="B981" t="s">
        <v>133</v>
      </c>
      <c r="C981" t="s">
        <v>76</v>
      </c>
      <c r="D981" t="s">
        <v>387</v>
      </c>
      <c r="E981" t="s">
        <v>2926</v>
      </c>
      <c r="F981" t="str">
        <f t="shared" si="34"/>
        <v>RestrainedBeamMetricW610x217</v>
      </c>
      <c r="G981">
        <v>85.8</v>
      </c>
      <c r="H981">
        <v>1.7</v>
      </c>
      <c r="I981">
        <v>7.15</v>
      </c>
      <c r="J981" t="s">
        <v>133</v>
      </c>
      <c r="K981">
        <v>4</v>
      </c>
      <c r="L981">
        <f t="shared" si="35"/>
        <v>2.1793200000000001</v>
      </c>
    </row>
    <row r="982" spans="2:12" x14ac:dyDescent="0.25">
      <c r="B982" t="s">
        <v>133</v>
      </c>
      <c r="C982" t="s">
        <v>76</v>
      </c>
      <c r="D982" t="s">
        <v>388</v>
      </c>
      <c r="E982" t="s">
        <v>2927</v>
      </c>
      <c r="F982" t="str">
        <f t="shared" si="34"/>
        <v>RestrainedBeamMetricW610x195</v>
      </c>
      <c r="G982">
        <v>85.3</v>
      </c>
      <c r="H982">
        <v>1.54</v>
      </c>
      <c r="I982">
        <v>7.11</v>
      </c>
      <c r="J982" t="s">
        <v>133</v>
      </c>
      <c r="K982">
        <v>4</v>
      </c>
      <c r="L982">
        <f t="shared" si="35"/>
        <v>2.1671280000000004</v>
      </c>
    </row>
    <row r="983" spans="2:12" x14ac:dyDescent="0.25">
      <c r="B983" t="s">
        <v>133</v>
      </c>
      <c r="C983" t="s">
        <v>76</v>
      </c>
      <c r="D983" t="s">
        <v>390</v>
      </c>
      <c r="E983" t="s">
        <v>2928</v>
      </c>
      <c r="F983" t="str">
        <f t="shared" si="34"/>
        <v>RestrainedBeamMetricW610x174</v>
      </c>
      <c r="G983">
        <v>84.5</v>
      </c>
      <c r="H983">
        <v>1.38</v>
      </c>
      <c r="I983">
        <v>7.04</v>
      </c>
      <c r="J983" t="s">
        <v>133</v>
      </c>
      <c r="K983">
        <v>4</v>
      </c>
      <c r="L983">
        <f t="shared" si="35"/>
        <v>2.1457920000000001</v>
      </c>
    </row>
    <row r="984" spans="2:12" x14ac:dyDescent="0.25">
      <c r="B984" t="s">
        <v>133</v>
      </c>
      <c r="C984" t="s">
        <v>76</v>
      </c>
      <c r="D984" t="s">
        <v>392</v>
      </c>
      <c r="E984" t="s">
        <v>2929</v>
      </c>
      <c r="F984" t="str">
        <f t="shared" si="34"/>
        <v>RestrainedBeamMetricW610x155</v>
      </c>
      <c r="G984">
        <v>84.1</v>
      </c>
      <c r="H984">
        <v>1.24</v>
      </c>
      <c r="I984">
        <v>7.01</v>
      </c>
      <c r="J984" t="s">
        <v>133</v>
      </c>
      <c r="K984">
        <v>4</v>
      </c>
      <c r="L984">
        <f t="shared" si="35"/>
        <v>2.1366480000000001</v>
      </c>
    </row>
    <row r="985" spans="2:12" x14ac:dyDescent="0.25">
      <c r="B985" t="s">
        <v>133</v>
      </c>
      <c r="C985" t="s">
        <v>76</v>
      </c>
      <c r="D985" t="s">
        <v>394</v>
      </c>
      <c r="E985" t="s">
        <v>2930</v>
      </c>
      <c r="F985" t="str">
        <f t="shared" si="34"/>
        <v>RestrainedBeamMetricW610x153</v>
      </c>
      <c r="G985">
        <v>73.5</v>
      </c>
      <c r="H985">
        <v>1.4</v>
      </c>
      <c r="I985">
        <v>6.13</v>
      </c>
      <c r="J985" t="s">
        <v>133</v>
      </c>
      <c r="K985">
        <v>4</v>
      </c>
      <c r="L985">
        <f t="shared" si="35"/>
        <v>1.8684240000000001</v>
      </c>
    </row>
    <row r="986" spans="2:12" x14ac:dyDescent="0.25">
      <c r="B986" t="s">
        <v>133</v>
      </c>
      <c r="C986" t="s">
        <v>76</v>
      </c>
      <c r="D986" t="s">
        <v>396</v>
      </c>
      <c r="E986" t="s">
        <v>2931</v>
      </c>
      <c r="F986" t="str">
        <f t="shared" si="34"/>
        <v>RestrainedBeamMetricW610x140</v>
      </c>
      <c r="G986">
        <v>73.5</v>
      </c>
      <c r="H986">
        <v>1.28</v>
      </c>
      <c r="I986">
        <v>6.13</v>
      </c>
      <c r="J986" t="s">
        <v>133</v>
      </c>
      <c r="K986">
        <v>4</v>
      </c>
      <c r="L986">
        <f t="shared" si="35"/>
        <v>1.8684240000000001</v>
      </c>
    </row>
    <row r="987" spans="2:12" x14ac:dyDescent="0.25">
      <c r="B987" t="s">
        <v>133</v>
      </c>
      <c r="C987" t="s">
        <v>76</v>
      </c>
      <c r="D987" t="s">
        <v>397</v>
      </c>
      <c r="E987" t="s">
        <v>2932</v>
      </c>
      <c r="F987" t="str">
        <f t="shared" si="34"/>
        <v>RestrainedBeamMetricW610x125</v>
      </c>
      <c r="G987">
        <v>73.2</v>
      </c>
      <c r="H987">
        <v>1.1499999999999999</v>
      </c>
      <c r="I987">
        <v>6.1</v>
      </c>
      <c r="J987" t="s">
        <v>133</v>
      </c>
      <c r="K987">
        <v>4</v>
      </c>
      <c r="L987">
        <f t="shared" si="35"/>
        <v>1.85928</v>
      </c>
    </row>
    <row r="988" spans="2:12" x14ac:dyDescent="0.25">
      <c r="B988" t="s">
        <v>133</v>
      </c>
      <c r="C988" t="s">
        <v>76</v>
      </c>
      <c r="D988" t="s">
        <v>398</v>
      </c>
      <c r="E988" t="s">
        <v>2933</v>
      </c>
      <c r="F988" t="str">
        <f t="shared" si="34"/>
        <v>RestrainedBeamMetricW610x113</v>
      </c>
      <c r="G988">
        <v>72.5</v>
      </c>
      <c r="H988">
        <v>1.05</v>
      </c>
      <c r="I988">
        <v>6.04</v>
      </c>
      <c r="J988" t="s">
        <v>133</v>
      </c>
      <c r="K988">
        <v>4</v>
      </c>
      <c r="L988">
        <f t="shared" si="35"/>
        <v>1.8409920000000002</v>
      </c>
    </row>
    <row r="989" spans="2:12" x14ac:dyDescent="0.25">
      <c r="B989" t="s">
        <v>133</v>
      </c>
      <c r="C989" t="s">
        <v>76</v>
      </c>
      <c r="D989" t="s">
        <v>400</v>
      </c>
      <c r="E989" t="s">
        <v>2934</v>
      </c>
      <c r="F989" t="str">
        <f t="shared" si="34"/>
        <v>RestrainedBeamMetricW610x101</v>
      </c>
      <c r="G989">
        <v>72.2</v>
      </c>
      <c r="H989">
        <v>0.94199999999999995</v>
      </c>
      <c r="I989">
        <v>6.02</v>
      </c>
      <c r="J989" t="s">
        <v>133</v>
      </c>
      <c r="K989">
        <v>4</v>
      </c>
      <c r="L989">
        <f t="shared" si="35"/>
        <v>1.8348959999999999</v>
      </c>
    </row>
    <row r="990" spans="2:12" x14ac:dyDescent="0.25">
      <c r="B990" t="s">
        <v>133</v>
      </c>
      <c r="C990" t="s">
        <v>76</v>
      </c>
      <c r="D990" t="s">
        <v>402</v>
      </c>
      <c r="E990" t="s">
        <v>2935</v>
      </c>
      <c r="F990" t="str">
        <f t="shared" si="34"/>
        <v>RestrainedBeamMetricW610x92</v>
      </c>
      <c r="G990">
        <v>66.400000000000006</v>
      </c>
      <c r="H990">
        <v>0.93400000000000005</v>
      </c>
      <c r="I990">
        <v>5.53</v>
      </c>
      <c r="J990" t="s">
        <v>133</v>
      </c>
      <c r="K990">
        <v>4</v>
      </c>
      <c r="L990">
        <f t="shared" si="35"/>
        <v>1.6855440000000002</v>
      </c>
    </row>
    <row r="991" spans="2:12" x14ac:dyDescent="0.25">
      <c r="B991" t="s">
        <v>133</v>
      </c>
      <c r="C991" t="s">
        <v>76</v>
      </c>
      <c r="D991" t="s">
        <v>404</v>
      </c>
      <c r="E991" t="s">
        <v>2936</v>
      </c>
      <c r="F991" t="str">
        <f t="shared" si="34"/>
        <v>RestrainedBeamMetricW610x82</v>
      </c>
      <c r="G991">
        <v>66.400000000000006</v>
      </c>
      <c r="H991">
        <v>0.82799999999999996</v>
      </c>
      <c r="I991">
        <v>5.53</v>
      </c>
      <c r="J991" t="s">
        <v>133</v>
      </c>
      <c r="K991">
        <v>4</v>
      </c>
      <c r="L991">
        <f t="shared" si="35"/>
        <v>1.6855440000000002</v>
      </c>
    </row>
    <row r="992" spans="2:12" x14ac:dyDescent="0.25">
      <c r="B992" t="s">
        <v>133</v>
      </c>
      <c r="C992" t="s">
        <v>76</v>
      </c>
      <c r="D992" t="s">
        <v>406</v>
      </c>
      <c r="E992" t="s">
        <v>2937</v>
      </c>
      <c r="F992" t="str">
        <f t="shared" si="34"/>
        <v>RestrainedBeamMetricW530x300</v>
      </c>
      <c r="G992">
        <v>80.5</v>
      </c>
      <c r="H992">
        <v>2.5</v>
      </c>
      <c r="I992">
        <v>6.71</v>
      </c>
      <c r="J992" t="s">
        <v>133</v>
      </c>
      <c r="K992">
        <v>4</v>
      </c>
      <c r="L992">
        <f t="shared" si="35"/>
        <v>2.0452080000000001</v>
      </c>
    </row>
    <row r="993" spans="2:12" x14ac:dyDescent="0.25">
      <c r="B993" t="s">
        <v>133</v>
      </c>
      <c r="C993" t="s">
        <v>76</v>
      </c>
      <c r="D993" t="s">
        <v>408</v>
      </c>
      <c r="E993" t="s">
        <v>2938</v>
      </c>
      <c r="F993" t="str">
        <f t="shared" si="34"/>
        <v>RestrainedBeamMetricW530x272</v>
      </c>
      <c r="G993">
        <v>80</v>
      </c>
      <c r="H993">
        <v>2.2799999999999998</v>
      </c>
      <c r="I993">
        <v>6.67</v>
      </c>
      <c r="J993" t="s">
        <v>133</v>
      </c>
      <c r="K993">
        <v>4</v>
      </c>
      <c r="L993">
        <f t="shared" si="35"/>
        <v>2.0330159999999999</v>
      </c>
    </row>
    <row r="994" spans="2:12" x14ac:dyDescent="0.25">
      <c r="B994" t="s">
        <v>133</v>
      </c>
      <c r="C994" t="s">
        <v>76</v>
      </c>
      <c r="D994" t="s">
        <v>409</v>
      </c>
      <c r="E994" t="s">
        <v>2939</v>
      </c>
      <c r="F994" t="str">
        <f t="shared" si="34"/>
        <v>RestrainedBeamMetricW530x248</v>
      </c>
      <c r="G994">
        <v>79.5</v>
      </c>
      <c r="H994">
        <v>2.09</v>
      </c>
      <c r="I994">
        <v>6.63</v>
      </c>
      <c r="J994" t="s">
        <v>133</v>
      </c>
      <c r="K994">
        <v>4</v>
      </c>
      <c r="L994">
        <f t="shared" si="35"/>
        <v>2.0208240000000002</v>
      </c>
    </row>
    <row r="995" spans="2:12" x14ac:dyDescent="0.25">
      <c r="B995" t="s">
        <v>133</v>
      </c>
      <c r="C995" t="s">
        <v>76</v>
      </c>
      <c r="D995" t="s">
        <v>411</v>
      </c>
      <c r="E995" t="s">
        <v>2940</v>
      </c>
      <c r="F995" t="str">
        <f t="shared" si="34"/>
        <v>RestrainedBeamMetricW530x219</v>
      </c>
      <c r="G995">
        <v>78.7</v>
      </c>
      <c r="H995">
        <v>1.87</v>
      </c>
      <c r="I995">
        <v>6.56</v>
      </c>
      <c r="J995" t="s">
        <v>133</v>
      </c>
      <c r="K995">
        <v>4</v>
      </c>
      <c r="L995">
        <f t="shared" si="35"/>
        <v>1.9994879999999999</v>
      </c>
    </row>
    <row r="996" spans="2:12" x14ac:dyDescent="0.25">
      <c r="B996" t="s">
        <v>133</v>
      </c>
      <c r="C996" t="s">
        <v>76</v>
      </c>
      <c r="D996" t="s">
        <v>413</v>
      </c>
      <c r="E996" t="s">
        <v>2941</v>
      </c>
      <c r="F996" t="str">
        <f t="shared" si="34"/>
        <v>RestrainedBeamMetricW530x196</v>
      </c>
      <c r="G996">
        <v>78.5</v>
      </c>
      <c r="H996">
        <v>1.68</v>
      </c>
      <c r="I996">
        <v>6.54</v>
      </c>
      <c r="J996" t="s">
        <v>133</v>
      </c>
      <c r="K996">
        <v>4</v>
      </c>
      <c r="L996">
        <f t="shared" si="35"/>
        <v>1.9933920000000001</v>
      </c>
    </row>
    <row r="997" spans="2:12" x14ac:dyDescent="0.25">
      <c r="B997" t="s">
        <v>133</v>
      </c>
      <c r="C997" t="s">
        <v>76</v>
      </c>
      <c r="D997" t="s">
        <v>414</v>
      </c>
      <c r="E997" t="s">
        <v>2942</v>
      </c>
      <c r="F997" t="str">
        <f t="shared" si="34"/>
        <v>RestrainedBeamMetricW530x182</v>
      </c>
      <c r="G997">
        <v>77.900000000000006</v>
      </c>
      <c r="H997">
        <v>1.57</v>
      </c>
      <c r="I997">
        <v>6.49</v>
      </c>
      <c r="J997" t="s">
        <v>133</v>
      </c>
      <c r="K997">
        <v>4</v>
      </c>
      <c r="L997">
        <f t="shared" si="35"/>
        <v>1.9781520000000001</v>
      </c>
    </row>
    <row r="998" spans="2:12" x14ac:dyDescent="0.25">
      <c r="B998" t="s">
        <v>133</v>
      </c>
      <c r="C998" t="s">
        <v>76</v>
      </c>
      <c r="D998" t="s">
        <v>416</v>
      </c>
      <c r="E998" t="s">
        <v>2943</v>
      </c>
      <c r="F998" t="str">
        <f t="shared" si="34"/>
        <v>RestrainedBeamMetricW530x165</v>
      </c>
      <c r="G998">
        <v>77.400000000000006</v>
      </c>
      <c r="H998">
        <v>1.43</v>
      </c>
      <c r="I998">
        <v>6.45</v>
      </c>
      <c r="J998" t="s">
        <v>133</v>
      </c>
      <c r="K998">
        <v>4</v>
      </c>
      <c r="L998">
        <f t="shared" si="35"/>
        <v>1.9659600000000002</v>
      </c>
    </row>
    <row r="999" spans="2:12" x14ac:dyDescent="0.25">
      <c r="B999" t="s">
        <v>133</v>
      </c>
      <c r="C999" t="s">
        <v>76</v>
      </c>
      <c r="D999" t="s">
        <v>418</v>
      </c>
      <c r="E999" t="s">
        <v>2944</v>
      </c>
      <c r="F999" t="str">
        <f t="shared" si="34"/>
        <v>RestrainedBeamMetricW530x150</v>
      </c>
      <c r="G999">
        <v>77.400000000000006</v>
      </c>
      <c r="H999">
        <v>1.3</v>
      </c>
      <c r="I999">
        <v>6.45</v>
      </c>
      <c r="J999" t="s">
        <v>133</v>
      </c>
      <c r="K999">
        <v>4</v>
      </c>
      <c r="L999">
        <f t="shared" si="35"/>
        <v>1.9659600000000002</v>
      </c>
    </row>
    <row r="1000" spans="2:12" x14ac:dyDescent="0.25">
      <c r="B1000" t="s">
        <v>133</v>
      </c>
      <c r="C1000" t="s">
        <v>76</v>
      </c>
      <c r="D1000" t="s">
        <v>420</v>
      </c>
      <c r="E1000" t="s">
        <v>2945</v>
      </c>
      <c r="F1000" t="str">
        <f t="shared" si="34"/>
        <v>RestrainedBeamMetricW530x138</v>
      </c>
      <c r="G1000">
        <v>66.3</v>
      </c>
      <c r="H1000">
        <v>1.4</v>
      </c>
      <c r="I1000">
        <v>5.53</v>
      </c>
      <c r="J1000" t="s">
        <v>133</v>
      </c>
      <c r="K1000">
        <v>4</v>
      </c>
      <c r="L1000">
        <f t="shared" si="35"/>
        <v>1.6855440000000002</v>
      </c>
    </row>
    <row r="1001" spans="2:12" x14ac:dyDescent="0.25">
      <c r="B1001" t="s">
        <v>133</v>
      </c>
      <c r="C1001" t="s">
        <v>76</v>
      </c>
      <c r="D1001" t="s">
        <v>422</v>
      </c>
      <c r="E1001" t="s">
        <v>2946</v>
      </c>
      <c r="F1001" t="str">
        <f t="shared" si="34"/>
        <v>RestrainedBeamMetricW530x123</v>
      </c>
      <c r="G1001">
        <v>65.8</v>
      </c>
      <c r="H1001">
        <v>1.26</v>
      </c>
      <c r="I1001">
        <v>5.48</v>
      </c>
      <c r="J1001" t="s">
        <v>133</v>
      </c>
      <c r="K1001">
        <v>4</v>
      </c>
      <c r="L1001">
        <f t="shared" si="35"/>
        <v>1.6703040000000002</v>
      </c>
    </row>
    <row r="1002" spans="2:12" x14ac:dyDescent="0.25">
      <c r="B1002" t="s">
        <v>133</v>
      </c>
      <c r="C1002" t="s">
        <v>76</v>
      </c>
      <c r="D1002" t="s">
        <v>424</v>
      </c>
      <c r="E1002" t="s">
        <v>2947</v>
      </c>
      <c r="F1002" t="str">
        <f t="shared" si="34"/>
        <v>RestrainedBeamMetricW530x109</v>
      </c>
      <c r="G1002">
        <v>65.5</v>
      </c>
      <c r="H1002">
        <v>1.1100000000000001</v>
      </c>
      <c r="I1002">
        <v>5.46</v>
      </c>
      <c r="J1002" t="s">
        <v>133</v>
      </c>
      <c r="K1002">
        <v>4</v>
      </c>
      <c r="L1002">
        <f t="shared" si="35"/>
        <v>1.6642080000000001</v>
      </c>
    </row>
    <row r="1003" spans="2:12" x14ac:dyDescent="0.25">
      <c r="B1003" t="s">
        <v>133</v>
      </c>
      <c r="C1003" t="s">
        <v>76</v>
      </c>
      <c r="D1003" t="s">
        <v>426</v>
      </c>
      <c r="E1003" t="s">
        <v>2948</v>
      </c>
      <c r="F1003" t="str">
        <f t="shared" si="34"/>
        <v>RestrainedBeamMetricW530x101</v>
      </c>
      <c r="G1003">
        <v>65.099999999999994</v>
      </c>
      <c r="H1003">
        <v>1.04</v>
      </c>
      <c r="I1003">
        <v>5.43</v>
      </c>
      <c r="J1003" t="s">
        <v>133</v>
      </c>
      <c r="K1003">
        <v>4</v>
      </c>
      <c r="L1003">
        <f t="shared" si="35"/>
        <v>1.6550640000000001</v>
      </c>
    </row>
    <row r="1004" spans="2:12" x14ac:dyDescent="0.25">
      <c r="B1004" t="s">
        <v>133</v>
      </c>
      <c r="C1004" t="s">
        <v>76</v>
      </c>
      <c r="D1004" t="s">
        <v>427</v>
      </c>
      <c r="E1004" t="s">
        <v>2949</v>
      </c>
      <c r="F1004" t="str">
        <f t="shared" si="34"/>
        <v>RestrainedBeamMetricW530x92</v>
      </c>
      <c r="G1004">
        <v>65.099999999999994</v>
      </c>
      <c r="H1004">
        <v>0.95199999999999996</v>
      </c>
      <c r="I1004">
        <v>5.43</v>
      </c>
      <c r="J1004" t="s">
        <v>133</v>
      </c>
      <c r="K1004">
        <v>4</v>
      </c>
      <c r="L1004">
        <f t="shared" si="35"/>
        <v>1.6550640000000001</v>
      </c>
    </row>
    <row r="1005" spans="2:12" x14ac:dyDescent="0.25">
      <c r="B1005" t="s">
        <v>133</v>
      </c>
      <c r="C1005" t="s">
        <v>76</v>
      </c>
      <c r="D1005" t="s">
        <v>429</v>
      </c>
      <c r="E1005" t="s">
        <v>2950</v>
      </c>
      <c r="F1005" t="str">
        <f t="shared" si="34"/>
        <v>RestrainedBeamMetricW530x82</v>
      </c>
      <c r="G1005">
        <v>64.400000000000006</v>
      </c>
      <c r="H1005">
        <v>0.85399999999999998</v>
      </c>
      <c r="I1005">
        <v>5.37</v>
      </c>
      <c r="J1005" t="s">
        <v>133</v>
      </c>
      <c r="K1005">
        <v>4</v>
      </c>
      <c r="L1005">
        <f t="shared" si="35"/>
        <v>1.636776</v>
      </c>
    </row>
    <row r="1006" spans="2:12" x14ac:dyDescent="0.25">
      <c r="B1006" t="s">
        <v>133</v>
      </c>
      <c r="C1006" t="s">
        <v>76</v>
      </c>
      <c r="D1006" t="s">
        <v>430</v>
      </c>
      <c r="E1006" t="s">
        <v>2951</v>
      </c>
      <c r="F1006" t="str">
        <f t="shared" ref="F1006:F1069" si="36">SUBSTITUTE(B1006&amp;C1006&amp;E1006," ","")</f>
        <v>RestrainedBeamMetricW530x72</v>
      </c>
      <c r="G1006">
        <v>64</v>
      </c>
      <c r="H1006">
        <v>0.75</v>
      </c>
      <c r="I1006">
        <v>5.33</v>
      </c>
      <c r="J1006" t="s">
        <v>133</v>
      </c>
      <c r="K1006">
        <v>4</v>
      </c>
      <c r="L1006">
        <f t="shared" si="35"/>
        <v>1.624584</v>
      </c>
    </row>
    <row r="1007" spans="2:12" x14ac:dyDescent="0.25">
      <c r="B1007" t="s">
        <v>133</v>
      </c>
      <c r="C1007" t="s">
        <v>76</v>
      </c>
      <c r="D1007" t="s">
        <v>432</v>
      </c>
      <c r="E1007" t="s">
        <v>2952</v>
      </c>
      <c r="F1007" t="str">
        <f t="shared" si="36"/>
        <v>RestrainedBeamMetricW530x85</v>
      </c>
      <c r="G1007">
        <v>59.9</v>
      </c>
      <c r="H1007">
        <v>0.95199999999999996</v>
      </c>
      <c r="I1007">
        <v>4.99</v>
      </c>
      <c r="J1007" t="s">
        <v>133</v>
      </c>
      <c r="K1007">
        <v>4</v>
      </c>
      <c r="L1007">
        <f t="shared" si="35"/>
        <v>1.5209520000000001</v>
      </c>
    </row>
    <row r="1008" spans="2:12" x14ac:dyDescent="0.25">
      <c r="B1008" t="s">
        <v>133</v>
      </c>
      <c r="C1008" t="s">
        <v>76</v>
      </c>
      <c r="D1008" t="s">
        <v>434</v>
      </c>
      <c r="E1008" t="s">
        <v>2953</v>
      </c>
      <c r="F1008" t="str">
        <f t="shared" si="36"/>
        <v>RestrainedBeamMetricW530x74</v>
      </c>
      <c r="G1008">
        <v>59.7</v>
      </c>
      <c r="H1008">
        <v>0.83799999999999997</v>
      </c>
      <c r="I1008">
        <v>4.9800000000000004</v>
      </c>
      <c r="J1008" t="s">
        <v>133</v>
      </c>
      <c r="K1008">
        <v>4</v>
      </c>
      <c r="L1008">
        <f t="shared" si="35"/>
        <v>1.5179040000000001</v>
      </c>
    </row>
    <row r="1009" spans="2:12" x14ac:dyDescent="0.25">
      <c r="B1009" t="s">
        <v>133</v>
      </c>
      <c r="C1009" t="s">
        <v>76</v>
      </c>
      <c r="D1009" t="s">
        <v>436</v>
      </c>
      <c r="E1009" t="s">
        <v>2954</v>
      </c>
      <c r="F1009" t="str">
        <f t="shared" si="36"/>
        <v>RestrainedBeamMetricW530x66</v>
      </c>
      <c r="G1009">
        <v>59</v>
      </c>
      <c r="H1009">
        <v>0.746</v>
      </c>
      <c r="I1009">
        <v>4.92</v>
      </c>
      <c r="J1009" t="s">
        <v>133</v>
      </c>
      <c r="K1009">
        <v>4</v>
      </c>
      <c r="L1009">
        <f t="shared" si="35"/>
        <v>1.4996160000000001</v>
      </c>
    </row>
    <row r="1010" spans="2:12" x14ac:dyDescent="0.25">
      <c r="B1010" t="s">
        <v>133</v>
      </c>
      <c r="C1010" t="s">
        <v>76</v>
      </c>
      <c r="D1010" t="s">
        <v>438</v>
      </c>
      <c r="E1010" t="s">
        <v>2955</v>
      </c>
      <c r="F1010" t="str">
        <f t="shared" si="36"/>
        <v>RestrainedBeamMetricW460x260</v>
      </c>
      <c r="G1010">
        <v>71.099999999999994</v>
      </c>
      <c r="H1010">
        <v>2.46</v>
      </c>
      <c r="I1010">
        <v>5.93</v>
      </c>
      <c r="J1010" t="s">
        <v>133</v>
      </c>
      <c r="K1010">
        <v>4</v>
      </c>
      <c r="L1010">
        <f t="shared" si="35"/>
        <v>1.807464</v>
      </c>
    </row>
    <row r="1011" spans="2:12" x14ac:dyDescent="0.25">
      <c r="B1011" t="s">
        <v>133</v>
      </c>
      <c r="C1011" t="s">
        <v>76</v>
      </c>
      <c r="D1011" t="s">
        <v>440</v>
      </c>
      <c r="E1011" t="s">
        <v>2956</v>
      </c>
      <c r="F1011" t="str">
        <f t="shared" si="36"/>
        <v>RestrainedBeamMetricW460x235</v>
      </c>
      <c r="G1011">
        <v>70.5</v>
      </c>
      <c r="H1011">
        <v>2.2400000000000002</v>
      </c>
      <c r="I1011">
        <v>5.88</v>
      </c>
      <c r="J1011" t="s">
        <v>133</v>
      </c>
      <c r="K1011">
        <v>4</v>
      </c>
      <c r="L1011">
        <f t="shared" si="35"/>
        <v>1.792224</v>
      </c>
    </row>
    <row r="1012" spans="2:12" x14ac:dyDescent="0.25">
      <c r="B1012" t="s">
        <v>133</v>
      </c>
      <c r="C1012" t="s">
        <v>76</v>
      </c>
      <c r="D1012" t="s">
        <v>442</v>
      </c>
      <c r="E1012" t="s">
        <v>2957</v>
      </c>
      <c r="F1012" t="str">
        <f t="shared" si="36"/>
        <v>RestrainedBeamMetricW460x213</v>
      </c>
      <c r="G1012">
        <v>69.8</v>
      </c>
      <c r="H1012">
        <v>2.0499999999999998</v>
      </c>
      <c r="I1012">
        <v>5.82</v>
      </c>
      <c r="J1012" t="s">
        <v>133</v>
      </c>
      <c r="K1012">
        <v>4</v>
      </c>
      <c r="L1012">
        <f t="shared" si="35"/>
        <v>1.7739360000000002</v>
      </c>
    </row>
    <row r="1013" spans="2:12" x14ac:dyDescent="0.25">
      <c r="B1013" t="s">
        <v>133</v>
      </c>
      <c r="C1013" t="s">
        <v>76</v>
      </c>
      <c r="D1013" t="s">
        <v>444</v>
      </c>
      <c r="E1013" t="s">
        <v>2958</v>
      </c>
      <c r="F1013" t="str">
        <f t="shared" si="36"/>
        <v>RestrainedBeamMetricW460x193</v>
      </c>
      <c r="G1013">
        <v>69.3</v>
      </c>
      <c r="H1013">
        <v>1.88</v>
      </c>
      <c r="I1013">
        <v>5.78</v>
      </c>
      <c r="J1013" t="s">
        <v>133</v>
      </c>
      <c r="K1013">
        <v>4</v>
      </c>
      <c r="L1013">
        <f t="shared" si="35"/>
        <v>1.7617440000000002</v>
      </c>
    </row>
    <row r="1014" spans="2:12" x14ac:dyDescent="0.25">
      <c r="B1014" t="s">
        <v>133</v>
      </c>
      <c r="C1014" t="s">
        <v>76</v>
      </c>
      <c r="D1014" t="s">
        <v>445</v>
      </c>
      <c r="E1014" t="s">
        <v>2959</v>
      </c>
      <c r="F1014" t="str">
        <f t="shared" si="36"/>
        <v>RestrainedBeamMetricW460x177</v>
      </c>
      <c r="G1014">
        <v>69.2</v>
      </c>
      <c r="H1014">
        <v>1.72</v>
      </c>
      <c r="I1014">
        <v>5.77</v>
      </c>
      <c r="J1014" t="s">
        <v>133</v>
      </c>
      <c r="K1014">
        <v>4</v>
      </c>
      <c r="L1014">
        <f t="shared" si="35"/>
        <v>1.758696</v>
      </c>
    </row>
    <row r="1015" spans="2:12" x14ac:dyDescent="0.25">
      <c r="B1015" t="s">
        <v>133</v>
      </c>
      <c r="C1015" t="s">
        <v>76</v>
      </c>
      <c r="D1015" t="s">
        <v>447</v>
      </c>
      <c r="E1015" t="s">
        <v>2960</v>
      </c>
      <c r="F1015" t="str">
        <f t="shared" si="36"/>
        <v>RestrainedBeamMetricW460x158</v>
      </c>
      <c r="G1015">
        <v>68.599999999999994</v>
      </c>
      <c r="H1015">
        <v>1.55</v>
      </c>
      <c r="I1015">
        <v>5.72</v>
      </c>
      <c r="J1015" t="s">
        <v>133</v>
      </c>
      <c r="K1015">
        <v>4</v>
      </c>
      <c r="L1015">
        <f t="shared" si="35"/>
        <v>1.7434560000000001</v>
      </c>
    </row>
    <row r="1016" spans="2:12" x14ac:dyDescent="0.25">
      <c r="B1016" t="s">
        <v>133</v>
      </c>
      <c r="C1016" t="s">
        <v>76</v>
      </c>
      <c r="D1016" t="s">
        <v>449</v>
      </c>
      <c r="E1016" t="s">
        <v>2961</v>
      </c>
      <c r="F1016" t="str">
        <f t="shared" si="36"/>
        <v>RestrainedBeamMetricW460x144</v>
      </c>
      <c r="G1016">
        <v>68.099999999999994</v>
      </c>
      <c r="H1016">
        <v>1.42</v>
      </c>
      <c r="I1016">
        <v>5.68</v>
      </c>
      <c r="J1016" t="s">
        <v>133</v>
      </c>
      <c r="K1016">
        <v>4</v>
      </c>
      <c r="L1016">
        <f t="shared" si="35"/>
        <v>1.7312639999999999</v>
      </c>
    </row>
    <row r="1017" spans="2:12" x14ac:dyDescent="0.25">
      <c r="B1017" t="s">
        <v>133</v>
      </c>
      <c r="C1017" t="s">
        <v>76</v>
      </c>
      <c r="D1017" t="s">
        <v>451</v>
      </c>
      <c r="E1017" t="s">
        <v>2962</v>
      </c>
      <c r="F1017" t="str">
        <f t="shared" si="36"/>
        <v>RestrainedBeamMetricW460x128</v>
      </c>
      <c r="G1017">
        <v>67.8</v>
      </c>
      <c r="H1017">
        <v>1.27</v>
      </c>
      <c r="I1017">
        <v>5.65</v>
      </c>
      <c r="J1017" t="s">
        <v>133</v>
      </c>
      <c r="K1017">
        <v>4</v>
      </c>
      <c r="L1017">
        <f t="shared" si="35"/>
        <v>1.7221200000000001</v>
      </c>
    </row>
    <row r="1018" spans="2:12" x14ac:dyDescent="0.25">
      <c r="B1018" t="s">
        <v>133</v>
      </c>
      <c r="C1018" t="s">
        <v>76</v>
      </c>
      <c r="D1018" t="s">
        <v>453</v>
      </c>
      <c r="E1018" t="s">
        <v>2963</v>
      </c>
      <c r="F1018" t="str">
        <f t="shared" si="36"/>
        <v>RestrainedBeamMetricW460x113</v>
      </c>
      <c r="G1018">
        <v>67.3</v>
      </c>
      <c r="H1018">
        <v>1.1299999999999999</v>
      </c>
      <c r="I1018">
        <v>5.61</v>
      </c>
      <c r="J1018" t="s">
        <v>133</v>
      </c>
      <c r="K1018">
        <v>4</v>
      </c>
      <c r="L1018">
        <f t="shared" si="35"/>
        <v>1.7099280000000001</v>
      </c>
    </row>
    <row r="1019" spans="2:12" x14ac:dyDescent="0.25">
      <c r="B1019" t="s">
        <v>133</v>
      </c>
      <c r="C1019" t="s">
        <v>76</v>
      </c>
      <c r="D1019" t="s">
        <v>454</v>
      </c>
      <c r="E1019" t="s">
        <v>2964</v>
      </c>
      <c r="F1019" t="str">
        <f t="shared" si="36"/>
        <v>RestrainedBeamMetricW460x106</v>
      </c>
      <c r="G1019">
        <v>58</v>
      </c>
      <c r="H1019">
        <v>1.22</v>
      </c>
      <c r="I1019">
        <v>4.83</v>
      </c>
      <c r="J1019" t="s">
        <v>133</v>
      </c>
      <c r="K1019">
        <v>4</v>
      </c>
      <c r="L1019">
        <f t="shared" si="35"/>
        <v>1.4721840000000002</v>
      </c>
    </row>
    <row r="1020" spans="2:12" x14ac:dyDescent="0.25">
      <c r="B1020" t="s">
        <v>133</v>
      </c>
      <c r="C1020" t="s">
        <v>76</v>
      </c>
      <c r="D1020" t="s">
        <v>456</v>
      </c>
      <c r="E1020" t="s">
        <v>2965</v>
      </c>
      <c r="F1020" t="str">
        <f t="shared" si="36"/>
        <v>RestrainedBeamMetricW460x97</v>
      </c>
      <c r="G1020">
        <v>57.6</v>
      </c>
      <c r="H1020">
        <v>1.1299999999999999</v>
      </c>
      <c r="I1020">
        <v>4.8</v>
      </c>
      <c r="J1020" t="s">
        <v>133</v>
      </c>
      <c r="K1020">
        <v>4</v>
      </c>
      <c r="L1020">
        <f t="shared" si="35"/>
        <v>1.4630400000000001</v>
      </c>
    </row>
    <row r="1021" spans="2:12" x14ac:dyDescent="0.25">
      <c r="B1021" t="s">
        <v>133</v>
      </c>
      <c r="C1021" t="s">
        <v>76</v>
      </c>
      <c r="D1021" t="s">
        <v>458</v>
      </c>
      <c r="E1021" t="s">
        <v>2966</v>
      </c>
      <c r="F1021" t="str">
        <f t="shared" si="36"/>
        <v>RestrainedBeamMetricW460x89</v>
      </c>
      <c r="G1021">
        <v>57.5</v>
      </c>
      <c r="H1021">
        <v>1.04</v>
      </c>
      <c r="I1021">
        <v>4.79</v>
      </c>
      <c r="J1021" t="s">
        <v>133</v>
      </c>
      <c r="K1021">
        <v>4</v>
      </c>
      <c r="L1021">
        <f t="shared" si="35"/>
        <v>1.4599920000000002</v>
      </c>
    </row>
    <row r="1022" spans="2:12" x14ac:dyDescent="0.25">
      <c r="B1022" t="s">
        <v>133</v>
      </c>
      <c r="C1022" t="s">
        <v>76</v>
      </c>
      <c r="D1022" t="s">
        <v>460</v>
      </c>
      <c r="E1022" t="s">
        <v>2967</v>
      </c>
      <c r="F1022" t="str">
        <f t="shared" si="36"/>
        <v>RestrainedBeamMetricW460x82</v>
      </c>
      <c r="G1022">
        <v>57.1</v>
      </c>
      <c r="H1022">
        <v>0.96299999999999997</v>
      </c>
      <c r="I1022">
        <v>4.76</v>
      </c>
      <c r="J1022" t="s">
        <v>133</v>
      </c>
      <c r="K1022">
        <v>4</v>
      </c>
      <c r="L1022">
        <f t="shared" si="35"/>
        <v>1.4508479999999999</v>
      </c>
    </row>
    <row r="1023" spans="2:12" x14ac:dyDescent="0.25">
      <c r="B1023" t="s">
        <v>133</v>
      </c>
      <c r="C1023" t="s">
        <v>76</v>
      </c>
      <c r="D1023" t="s">
        <v>461</v>
      </c>
      <c r="E1023" t="s">
        <v>2968</v>
      </c>
      <c r="F1023" t="str">
        <f t="shared" si="36"/>
        <v>RestrainedBeamMetricW460x74</v>
      </c>
      <c r="G1023">
        <v>56.8</v>
      </c>
      <c r="H1023">
        <v>0.88</v>
      </c>
      <c r="I1023">
        <v>4.7300000000000004</v>
      </c>
      <c r="J1023" t="s">
        <v>133</v>
      </c>
      <c r="K1023">
        <v>4</v>
      </c>
      <c r="L1023">
        <f t="shared" si="35"/>
        <v>1.4417040000000001</v>
      </c>
    </row>
    <row r="1024" spans="2:12" x14ac:dyDescent="0.25">
      <c r="B1024" t="s">
        <v>133</v>
      </c>
      <c r="C1024" t="s">
        <v>76</v>
      </c>
      <c r="D1024" t="s">
        <v>462</v>
      </c>
      <c r="E1024" t="s">
        <v>2969</v>
      </c>
      <c r="F1024" t="str">
        <f t="shared" si="36"/>
        <v>RestrainedBeamMetricW460x68</v>
      </c>
      <c r="G1024">
        <v>52.4</v>
      </c>
      <c r="H1024">
        <v>0.878</v>
      </c>
      <c r="I1024">
        <v>4.37</v>
      </c>
      <c r="J1024" t="s">
        <v>133</v>
      </c>
      <c r="K1024">
        <v>4</v>
      </c>
      <c r="L1024">
        <f t="shared" si="35"/>
        <v>1.331976</v>
      </c>
    </row>
    <row r="1025" spans="2:12" x14ac:dyDescent="0.25">
      <c r="B1025" t="s">
        <v>133</v>
      </c>
      <c r="C1025" t="s">
        <v>76</v>
      </c>
      <c r="D1025" t="s">
        <v>464</v>
      </c>
      <c r="E1025" t="s">
        <v>2970</v>
      </c>
      <c r="F1025" t="str">
        <f t="shared" si="36"/>
        <v>RestrainedBeamMetricW460x60</v>
      </c>
      <c r="G1025">
        <v>52.1</v>
      </c>
      <c r="H1025">
        <v>0.76800000000000002</v>
      </c>
      <c r="I1025">
        <v>4.34</v>
      </c>
      <c r="J1025" t="s">
        <v>133</v>
      </c>
      <c r="K1025">
        <v>4</v>
      </c>
      <c r="L1025">
        <f t="shared" si="35"/>
        <v>1.322832</v>
      </c>
    </row>
    <row r="1026" spans="2:12" x14ac:dyDescent="0.25">
      <c r="B1026" t="s">
        <v>133</v>
      </c>
      <c r="C1026" t="s">
        <v>76</v>
      </c>
      <c r="D1026" t="s">
        <v>466</v>
      </c>
      <c r="E1026" t="s">
        <v>2971</v>
      </c>
      <c r="F1026" t="str">
        <f t="shared" si="36"/>
        <v>RestrainedBeamMetricW460x52</v>
      </c>
      <c r="G1026">
        <v>52.1</v>
      </c>
      <c r="H1026">
        <v>0.67200000000000004</v>
      </c>
      <c r="I1026">
        <v>4.34</v>
      </c>
      <c r="J1026" t="s">
        <v>133</v>
      </c>
      <c r="K1026">
        <v>4</v>
      </c>
      <c r="L1026">
        <f t="shared" si="35"/>
        <v>1.322832</v>
      </c>
    </row>
    <row r="1027" spans="2:12" x14ac:dyDescent="0.25">
      <c r="B1027" t="s">
        <v>133</v>
      </c>
      <c r="C1027" t="s">
        <v>76</v>
      </c>
      <c r="D1027" t="s">
        <v>468</v>
      </c>
      <c r="E1027" t="s">
        <v>2972</v>
      </c>
      <c r="F1027" t="str">
        <f t="shared" si="36"/>
        <v>RestrainedBeamMetricW410x149</v>
      </c>
      <c r="G1027">
        <v>62.7</v>
      </c>
      <c r="H1027">
        <v>1.59</v>
      </c>
      <c r="I1027">
        <v>5.23</v>
      </c>
      <c r="J1027" t="s">
        <v>133</v>
      </c>
      <c r="K1027">
        <v>4</v>
      </c>
      <c r="L1027">
        <f t="shared" si="35"/>
        <v>1.5941040000000002</v>
      </c>
    </row>
    <row r="1028" spans="2:12" x14ac:dyDescent="0.25">
      <c r="B1028" t="s">
        <v>133</v>
      </c>
      <c r="C1028" t="s">
        <v>76</v>
      </c>
      <c r="D1028" t="s">
        <v>470</v>
      </c>
      <c r="E1028" t="s">
        <v>2973</v>
      </c>
      <c r="F1028" t="str">
        <f t="shared" si="36"/>
        <v>RestrainedBeamMetricW410x132</v>
      </c>
      <c r="G1028">
        <v>62.4</v>
      </c>
      <c r="H1028">
        <v>1.43</v>
      </c>
      <c r="I1028">
        <v>5.2</v>
      </c>
      <c r="J1028" t="s">
        <v>133</v>
      </c>
      <c r="K1028">
        <v>4</v>
      </c>
      <c r="L1028">
        <f t="shared" si="35"/>
        <v>1.5849600000000001</v>
      </c>
    </row>
    <row r="1029" spans="2:12" x14ac:dyDescent="0.25">
      <c r="B1029" t="s">
        <v>133</v>
      </c>
      <c r="C1029" t="s">
        <v>76</v>
      </c>
      <c r="D1029" t="s">
        <v>472</v>
      </c>
      <c r="E1029" t="s">
        <v>2974</v>
      </c>
      <c r="F1029" t="str">
        <f t="shared" si="36"/>
        <v>RestrainedBeamMetricW410x114</v>
      </c>
      <c r="G1029">
        <v>61.6</v>
      </c>
      <c r="H1029">
        <v>1.25</v>
      </c>
      <c r="I1029">
        <v>5.13</v>
      </c>
      <c r="J1029" t="s">
        <v>133</v>
      </c>
      <c r="K1029">
        <v>4</v>
      </c>
      <c r="L1029">
        <f t="shared" si="35"/>
        <v>1.5636240000000001</v>
      </c>
    </row>
    <row r="1030" spans="2:12" x14ac:dyDescent="0.25">
      <c r="B1030" t="s">
        <v>133</v>
      </c>
      <c r="C1030" t="s">
        <v>76</v>
      </c>
      <c r="D1030" t="s">
        <v>474</v>
      </c>
      <c r="E1030" t="s">
        <v>2975</v>
      </c>
      <c r="F1030" t="str">
        <f t="shared" si="36"/>
        <v>RestrainedBeamMetricW410x100</v>
      </c>
      <c r="G1030">
        <v>61.4</v>
      </c>
      <c r="H1030">
        <v>1.0900000000000001</v>
      </c>
      <c r="I1030">
        <v>5.12</v>
      </c>
      <c r="J1030" t="s">
        <v>133</v>
      </c>
      <c r="K1030">
        <v>4</v>
      </c>
      <c r="L1030">
        <f t="shared" si="35"/>
        <v>1.5605760000000002</v>
      </c>
    </row>
    <row r="1031" spans="2:12" x14ac:dyDescent="0.25">
      <c r="B1031" t="s">
        <v>133</v>
      </c>
      <c r="C1031" t="s">
        <v>76</v>
      </c>
      <c r="D1031" t="s">
        <v>476</v>
      </c>
      <c r="E1031" t="s">
        <v>2976</v>
      </c>
      <c r="F1031" t="str">
        <f t="shared" si="36"/>
        <v>RestrainedBeamMetricW410x85</v>
      </c>
      <c r="G1031">
        <v>52.1</v>
      </c>
      <c r="H1031">
        <v>1.0900000000000001</v>
      </c>
      <c r="I1031">
        <v>4.34</v>
      </c>
      <c r="J1031" t="s">
        <v>133</v>
      </c>
      <c r="K1031">
        <v>4</v>
      </c>
      <c r="L1031">
        <f t="shared" si="35"/>
        <v>1.322832</v>
      </c>
    </row>
    <row r="1032" spans="2:12" x14ac:dyDescent="0.25">
      <c r="B1032" t="s">
        <v>133</v>
      </c>
      <c r="C1032" t="s">
        <v>76</v>
      </c>
      <c r="D1032" t="s">
        <v>478</v>
      </c>
      <c r="E1032" t="s">
        <v>2977</v>
      </c>
      <c r="F1032" t="str">
        <f t="shared" si="36"/>
        <v>RestrainedBeamMetricW410x74</v>
      </c>
      <c r="G1032">
        <v>52</v>
      </c>
      <c r="H1032">
        <v>0.96199999999999997</v>
      </c>
      <c r="I1032">
        <v>4.33</v>
      </c>
      <c r="J1032" t="s">
        <v>133</v>
      </c>
      <c r="K1032">
        <v>4</v>
      </c>
      <c r="L1032">
        <f t="shared" si="35"/>
        <v>1.3197840000000001</v>
      </c>
    </row>
    <row r="1033" spans="2:12" x14ac:dyDescent="0.25">
      <c r="B1033" t="s">
        <v>133</v>
      </c>
      <c r="C1033" t="s">
        <v>76</v>
      </c>
      <c r="D1033" t="s">
        <v>479</v>
      </c>
      <c r="E1033" t="s">
        <v>2978</v>
      </c>
      <c r="F1033" t="str">
        <f t="shared" si="36"/>
        <v>RestrainedBeamMetricW410x67</v>
      </c>
      <c r="G1033">
        <v>51.7</v>
      </c>
      <c r="H1033">
        <v>0.87</v>
      </c>
      <c r="I1033">
        <v>4.3099999999999996</v>
      </c>
      <c r="J1033" t="s">
        <v>133</v>
      </c>
      <c r="K1033">
        <v>4</v>
      </c>
      <c r="L1033">
        <f t="shared" si="35"/>
        <v>1.313688</v>
      </c>
    </row>
    <row r="1034" spans="2:12" x14ac:dyDescent="0.25">
      <c r="B1034" t="s">
        <v>133</v>
      </c>
      <c r="C1034" t="s">
        <v>76</v>
      </c>
      <c r="D1034" t="s">
        <v>481</v>
      </c>
      <c r="E1034" t="s">
        <v>2979</v>
      </c>
      <c r="F1034" t="str">
        <f t="shared" si="36"/>
        <v>RestrainedBeamMetricW410x60</v>
      </c>
      <c r="G1034">
        <v>51.3</v>
      </c>
      <c r="H1034">
        <v>0.78</v>
      </c>
      <c r="I1034">
        <v>4.28</v>
      </c>
      <c r="J1034" t="s">
        <v>133</v>
      </c>
      <c r="K1034">
        <v>4</v>
      </c>
      <c r="L1034">
        <f t="shared" si="35"/>
        <v>1.3045440000000001</v>
      </c>
    </row>
    <row r="1035" spans="2:12" x14ac:dyDescent="0.25">
      <c r="B1035" t="s">
        <v>133</v>
      </c>
      <c r="C1035" t="s">
        <v>76</v>
      </c>
      <c r="D1035" t="s">
        <v>482</v>
      </c>
      <c r="E1035" t="s">
        <v>2980</v>
      </c>
      <c r="F1035" t="str">
        <f t="shared" si="36"/>
        <v>RestrainedBeamMetricW410x53</v>
      </c>
      <c r="G1035">
        <v>51.3</v>
      </c>
      <c r="H1035">
        <v>0.70199999999999996</v>
      </c>
      <c r="I1035">
        <v>4.28</v>
      </c>
      <c r="J1035" t="s">
        <v>133</v>
      </c>
      <c r="K1035">
        <v>4</v>
      </c>
      <c r="L1035">
        <f t="shared" si="35"/>
        <v>1.3045440000000001</v>
      </c>
    </row>
    <row r="1036" spans="2:12" x14ac:dyDescent="0.25">
      <c r="B1036" t="s">
        <v>133</v>
      </c>
      <c r="C1036" t="s">
        <v>76</v>
      </c>
      <c r="D1036" t="s">
        <v>484</v>
      </c>
      <c r="E1036" t="s">
        <v>2981</v>
      </c>
      <c r="F1036" t="str">
        <f t="shared" si="36"/>
        <v>RestrainedBeamMetricW410x46</v>
      </c>
      <c r="G1036">
        <v>46.9</v>
      </c>
      <c r="H1036">
        <v>0.66100000000000003</v>
      </c>
      <c r="I1036">
        <v>3.91</v>
      </c>
      <c r="J1036" t="s">
        <v>133</v>
      </c>
      <c r="K1036">
        <v>4</v>
      </c>
      <c r="L1036">
        <f t="shared" si="35"/>
        <v>1.1917680000000002</v>
      </c>
    </row>
    <row r="1037" spans="2:12" x14ac:dyDescent="0.25">
      <c r="B1037" t="s">
        <v>133</v>
      </c>
      <c r="C1037" t="s">
        <v>76</v>
      </c>
      <c r="D1037" t="s">
        <v>486</v>
      </c>
      <c r="E1037" t="s">
        <v>2982</v>
      </c>
      <c r="F1037" t="str">
        <f t="shared" si="36"/>
        <v>RestrainedBeamMetricW410x39</v>
      </c>
      <c r="G1037">
        <v>46.6</v>
      </c>
      <c r="H1037">
        <v>0.55800000000000005</v>
      </c>
      <c r="I1037">
        <v>3.88</v>
      </c>
      <c r="J1037" t="s">
        <v>133</v>
      </c>
      <c r="K1037">
        <v>4</v>
      </c>
      <c r="L1037">
        <f t="shared" si="35"/>
        <v>1.1826240000000001</v>
      </c>
    </row>
    <row r="1038" spans="2:12" x14ac:dyDescent="0.25">
      <c r="B1038" t="s">
        <v>133</v>
      </c>
      <c r="C1038" t="s">
        <v>76</v>
      </c>
      <c r="D1038" t="s">
        <v>488</v>
      </c>
      <c r="E1038" t="s">
        <v>2983</v>
      </c>
      <c r="F1038" t="str">
        <f t="shared" si="36"/>
        <v>RestrainedBeamMetricW360x1202</v>
      </c>
      <c r="G1038">
        <v>92.3</v>
      </c>
      <c r="H1038">
        <v>8.75</v>
      </c>
      <c r="I1038">
        <v>7.69</v>
      </c>
      <c r="J1038" t="s">
        <v>133</v>
      </c>
      <c r="K1038">
        <v>4</v>
      </c>
      <c r="L1038">
        <f t="shared" si="35"/>
        <v>2.3439120000000004</v>
      </c>
    </row>
    <row r="1039" spans="2:12" x14ac:dyDescent="0.25">
      <c r="B1039" t="s">
        <v>133</v>
      </c>
      <c r="C1039" t="s">
        <v>76</v>
      </c>
      <c r="D1039" t="s">
        <v>490</v>
      </c>
      <c r="E1039" t="s">
        <v>2984</v>
      </c>
      <c r="F1039" t="str">
        <f t="shared" si="36"/>
        <v>RestrainedBeamMetricW360x1086</v>
      </c>
      <c r="G1039">
        <v>90.4</v>
      </c>
      <c r="H1039">
        <v>8.08</v>
      </c>
      <c r="I1039">
        <v>7.53</v>
      </c>
      <c r="J1039" t="s">
        <v>133</v>
      </c>
      <c r="K1039">
        <v>4</v>
      </c>
      <c r="L1039">
        <f t="shared" si="35"/>
        <v>2.2951440000000001</v>
      </c>
    </row>
    <row r="1040" spans="2:12" x14ac:dyDescent="0.25">
      <c r="B1040" t="s">
        <v>133</v>
      </c>
      <c r="C1040" t="s">
        <v>76</v>
      </c>
      <c r="D1040" t="s">
        <v>492</v>
      </c>
      <c r="E1040" t="s">
        <v>2985</v>
      </c>
      <c r="F1040" t="str">
        <f t="shared" si="36"/>
        <v>RestrainedBeamMetricW360x990</v>
      </c>
      <c r="G1040">
        <v>88.8</v>
      </c>
      <c r="H1040">
        <v>7.49</v>
      </c>
      <c r="I1040">
        <v>7.4</v>
      </c>
      <c r="J1040" t="s">
        <v>133</v>
      </c>
      <c r="K1040">
        <v>4</v>
      </c>
      <c r="L1040">
        <f t="shared" si="35"/>
        <v>2.2555200000000002</v>
      </c>
    </row>
    <row r="1041" spans="2:12" x14ac:dyDescent="0.25">
      <c r="B1041" t="s">
        <v>133</v>
      </c>
      <c r="C1041" t="s">
        <v>76</v>
      </c>
      <c r="D1041" t="s">
        <v>494</v>
      </c>
      <c r="E1041" t="s">
        <v>2986</v>
      </c>
      <c r="F1041" t="str">
        <f t="shared" si="36"/>
        <v>RestrainedBeamMetricW360x900</v>
      </c>
      <c r="G1041">
        <v>86.9</v>
      </c>
      <c r="H1041">
        <v>6.96</v>
      </c>
      <c r="I1041">
        <v>7.24</v>
      </c>
      <c r="J1041" t="s">
        <v>133</v>
      </c>
      <c r="K1041">
        <v>4</v>
      </c>
      <c r="L1041">
        <f t="shared" si="35"/>
        <v>2.2067520000000003</v>
      </c>
    </row>
    <row r="1042" spans="2:12" x14ac:dyDescent="0.25">
      <c r="B1042" t="s">
        <v>133</v>
      </c>
      <c r="C1042" t="s">
        <v>76</v>
      </c>
      <c r="D1042" t="s">
        <v>496</v>
      </c>
      <c r="E1042" t="s">
        <v>2987</v>
      </c>
      <c r="F1042" t="str">
        <f t="shared" si="36"/>
        <v>RestrainedBeamMetricW360x818</v>
      </c>
      <c r="G1042">
        <v>85.6</v>
      </c>
      <c r="H1042">
        <v>6.43</v>
      </c>
      <c r="I1042">
        <v>7.13</v>
      </c>
      <c r="J1042" t="s">
        <v>133</v>
      </c>
      <c r="K1042">
        <v>4</v>
      </c>
      <c r="L1042">
        <f t="shared" si="35"/>
        <v>2.1732240000000003</v>
      </c>
    </row>
    <row r="1043" spans="2:12" x14ac:dyDescent="0.25">
      <c r="B1043" t="s">
        <v>133</v>
      </c>
      <c r="C1043" t="s">
        <v>76</v>
      </c>
      <c r="D1043" t="s">
        <v>498</v>
      </c>
      <c r="E1043" t="s">
        <v>2988</v>
      </c>
      <c r="F1043" t="str">
        <f t="shared" si="36"/>
        <v>RestrainedBeamMetricW360x744</v>
      </c>
      <c r="G1043">
        <v>84</v>
      </c>
      <c r="H1043">
        <v>5.95</v>
      </c>
      <c r="I1043">
        <v>7</v>
      </c>
      <c r="J1043" t="s">
        <v>133</v>
      </c>
      <c r="K1043">
        <v>4</v>
      </c>
      <c r="L1043">
        <f t="shared" ref="L1043:L1106" si="37">0.3048*I1043</f>
        <v>2.1335999999999999</v>
      </c>
    </row>
    <row r="1044" spans="2:12" x14ac:dyDescent="0.25">
      <c r="B1044" t="s">
        <v>133</v>
      </c>
      <c r="C1044" t="s">
        <v>76</v>
      </c>
      <c r="D1044" t="s">
        <v>500</v>
      </c>
      <c r="E1044" t="s">
        <v>2989</v>
      </c>
      <c r="F1044" t="str">
        <f t="shared" si="36"/>
        <v>RestrainedBeamMetricW360x677</v>
      </c>
      <c r="G1044">
        <v>82.3</v>
      </c>
      <c r="H1044">
        <v>5.53</v>
      </c>
      <c r="I1044">
        <v>6.86</v>
      </c>
      <c r="J1044" t="s">
        <v>133</v>
      </c>
      <c r="K1044">
        <v>4</v>
      </c>
      <c r="L1044">
        <f t="shared" si="37"/>
        <v>2.0909280000000003</v>
      </c>
    </row>
    <row r="1045" spans="2:12" x14ac:dyDescent="0.25">
      <c r="B1045" t="s">
        <v>133</v>
      </c>
      <c r="C1045" t="s">
        <v>76</v>
      </c>
      <c r="D1045" t="s">
        <v>502</v>
      </c>
      <c r="E1045" t="s">
        <v>2990</v>
      </c>
      <c r="F1045" t="str">
        <f t="shared" si="36"/>
        <v>RestrainedBeamMetricW360x634</v>
      </c>
      <c r="G1045">
        <v>81.8</v>
      </c>
      <c r="H1045">
        <v>5.21</v>
      </c>
      <c r="I1045">
        <v>6.82</v>
      </c>
      <c r="J1045" t="s">
        <v>133</v>
      </c>
      <c r="K1045">
        <v>4</v>
      </c>
      <c r="L1045">
        <f t="shared" si="37"/>
        <v>2.0787360000000001</v>
      </c>
    </row>
    <row r="1046" spans="2:12" x14ac:dyDescent="0.25">
      <c r="B1046" t="s">
        <v>133</v>
      </c>
      <c r="C1046" t="s">
        <v>76</v>
      </c>
      <c r="D1046" t="s">
        <v>504</v>
      </c>
      <c r="E1046" t="s">
        <v>2991</v>
      </c>
      <c r="F1046" t="str">
        <f t="shared" si="36"/>
        <v>RestrainedBeamMetricW360x592</v>
      </c>
      <c r="G1046">
        <v>80.7</v>
      </c>
      <c r="H1046">
        <v>4.93</v>
      </c>
      <c r="I1046">
        <v>6.73</v>
      </c>
      <c r="J1046" t="s">
        <v>133</v>
      </c>
      <c r="K1046">
        <v>4</v>
      </c>
      <c r="L1046">
        <f t="shared" si="37"/>
        <v>2.051304</v>
      </c>
    </row>
    <row r="1047" spans="2:12" x14ac:dyDescent="0.25">
      <c r="B1047" t="s">
        <v>133</v>
      </c>
      <c r="C1047" t="s">
        <v>76</v>
      </c>
      <c r="D1047" t="s">
        <v>506</v>
      </c>
      <c r="E1047" t="s">
        <v>2992</v>
      </c>
      <c r="F1047" t="str">
        <f t="shared" si="36"/>
        <v>RestrainedBeamMetricW360x551</v>
      </c>
      <c r="G1047">
        <v>79.900000000000006</v>
      </c>
      <c r="H1047">
        <v>4.63</v>
      </c>
      <c r="I1047">
        <v>6.66</v>
      </c>
      <c r="J1047" t="s">
        <v>133</v>
      </c>
      <c r="K1047">
        <v>4</v>
      </c>
      <c r="L1047">
        <f t="shared" si="37"/>
        <v>2.0299680000000002</v>
      </c>
    </row>
    <row r="1048" spans="2:12" x14ac:dyDescent="0.25">
      <c r="B1048" t="s">
        <v>133</v>
      </c>
      <c r="C1048" t="s">
        <v>76</v>
      </c>
      <c r="D1048" t="s">
        <v>508</v>
      </c>
      <c r="E1048" t="s">
        <v>2993</v>
      </c>
      <c r="F1048" t="str">
        <f t="shared" si="36"/>
        <v>RestrainedBeamMetricW360x509</v>
      </c>
      <c r="G1048">
        <v>79.099999999999994</v>
      </c>
      <c r="H1048">
        <v>4.32</v>
      </c>
      <c r="I1048">
        <v>6.59</v>
      </c>
      <c r="J1048" t="s">
        <v>133</v>
      </c>
      <c r="K1048">
        <v>4</v>
      </c>
      <c r="L1048">
        <f t="shared" si="37"/>
        <v>2.008632</v>
      </c>
    </row>
    <row r="1049" spans="2:12" x14ac:dyDescent="0.25">
      <c r="B1049" t="s">
        <v>133</v>
      </c>
      <c r="C1049" t="s">
        <v>76</v>
      </c>
      <c r="D1049" t="s">
        <v>510</v>
      </c>
      <c r="E1049" t="s">
        <v>2994</v>
      </c>
      <c r="F1049" t="str">
        <f t="shared" si="36"/>
        <v>RestrainedBeamMetricW360x463</v>
      </c>
      <c r="G1049">
        <v>78.099999999999994</v>
      </c>
      <c r="H1049">
        <v>3.98</v>
      </c>
      <c r="I1049">
        <v>6.51</v>
      </c>
      <c r="J1049" t="s">
        <v>133</v>
      </c>
      <c r="K1049">
        <v>4</v>
      </c>
      <c r="L1049">
        <f t="shared" si="37"/>
        <v>1.984248</v>
      </c>
    </row>
    <row r="1050" spans="2:12" x14ac:dyDescent="0.25">
      <c r="B1050" t="s">
        <v>133</v>
      </c>
      <c r="C1050" t="s">
        <v>76</v>
      </c>
      <c r="D1050" t="s">
        <v>512</v>
      </c>
      <c r="E1050" t="s">
        <v>2995</v>
      </c>
      <c r="F1050" t="str">
        <f t="shared" si="36"/>
        <v>RestrainedBeamMetricW360x421</v>
      </c>
      <c r="G1050">
        <v>77.3</v>
      </c>
      <c r="H1050">
        <v>3.66</v>
      </c>
      <c r="I1050">
        <v>6.44</v>
      </c>
      <c r="J1050" t="s">
        <v>133</v>
      </c>
      <c r="K1050">
        <v>4</v>
      </c>
      <c r="L1050">
        <f t="shared" si="37"/>
        <v>1.9629120000000002</v>
      </c>
    </row>
    <row r="1051" spans="2:12" x14ac:dyDescent="0.25">
      <c r="B1051" t="s">
        <v>133</v>
      </c>
      <c r="C1051" t="s">
        <v>76</v>
      </c>
      <c r="D1051" t="s">
        <v>514</v>
      </c>
      <c r="E1051" t="s">
        <v>2996</v>
      </c>
      <c r="F1051" t="str">
        <f t="shared" si="36"/>
        <v>RestrainedBeamMetricW360x382</v>
      </c>
      <c r="G1051">
        <v>76.5</v>
      </c>
      <c r="H1051">
        <v>3.36</v>
      </c>
      <c r="I1051">
        <v>6.38</v>
      </c>
      <c r="J1051" t="s">
        <v>133</v>
      </c>
      <c r="K1051">
        <v>4</v>
      </c>
      <c r="L1051">
        <f t="shared" si="37"/>
        <v>1.9446240000000001</v>
      </c>
    </row>
    <row r="1052" spans="2:12" x14ac:dyDescent="0.25">
      <c r="B1052" t="s">
        <v>133</v>
      </c>
      <c r="C1052" t="s">
        <v>76</v>
      </c>
      <c r="D1052" t="s">
        <v>516</v>
      </c>
      <c r="E1052" t="s">
        <v>2997</v>
      </c>
      <c r="F1052" t="str">
        <f t="shared" si="36"/>
        <v>RestrainedBeamMetricW360x347</v>
      </c>
      <c r="G1052">
        <v>75.599999999999994</v>
      </c>
      <c r="H1052">
        <v>3.08</v>
      </c>
      <c r="I1052">
        <v>6.3</v>
      </c>
      <c r="J1052" t="s">
        <v>133</v>
      </c>
      <c r="K1052">
        <v>4</v>
      </c>
      <c r="L1052">
        <f t="shared" si="37"/>
        <v>1.9202399999999999</v>
      </c>
    </row>
    <row r="1053" spans="2:12" x14ac:dyDescent="0.25">
      <c r="B1053" t="s">
        <v>133</v>
      </c>
      <c r="C1053" t="s">
        <v>76</v>
      </c>
      <c r="D1053" t="s">
        <v>518</v>
      </c>
      <c r="E1053" t="s">
        <v>2998</v>
      </c>
      <c r="F1053" t="str">
        <f t="shared" si="36"/>
        <v>RestrainedBeamMetricW360x314</v>
      </c>
      <c r="G1053">
        <v>75.2</v>
      </c>
      <c r="H1053">
        <v>2.81</v>
      </c>
      <c r="I1053">
        <v>6.27</v>
      </c>
      <c r="J1053" t="s">
        <v>133</v>
      </c>
      <c r="K1053">
        <v>4</v>
      </c>
      <c r="L1053">
        <f t="shared" si="37"/>
        <v>1.9110959999999999</v>
      </c>
    </row>
    <row r="1054" spans="2:12" x14ac:dyDescent="0.25">
      <c r="B1054" t="s">
        <v>133</v>
      </c>
      <c r="C1054" t="s">
        <v>76</v>
      </c>
      <c r="D1054" t="s">
        <v>519</v>
      </c>
      <c r="E1054" t="s">
        <v>2999</v>
      </c>
      <c r="F1054" t="str">
        <f t="shared" si="36"/>
        <v>RestrainedBeamMetricW360x287</v>
      </c>
      <c r="G1054">
        <v>74.3</v>
      </c>
      <c r="H1054">
        <v>2.6</v>
      </c>
      <c r="I1054">
        <v>6.19</v>
      </c>
      <c r="J1054" t="s">
        <v>133</v>
      </c>
      <c r="K1054">
        <v>4</v>
      </c>
      <c r="L1054">
        <f t="shared" si="37"/>
        <v>1.8867120000000002</v>
      </c>
    </row>
    <row r="1055" spans="2:12" x14ac:dyDescent="0.25">
      <c r="B1055" t="s">
        <v>133</v>
      </c>
      <c r="C1055" t="s">
        <v>76</v>
      </c>
      <c r="D1055" t="s">
        <v>521</v>
      </c>
      <c r="E1055" t="s">
        <v>3000</v>
      </c>
      <c r="F1055" t="str">
        <f t="shared" si="36"/>
        <v>RestrainedBeamMetricW360x262</v>
      </c>
      <c r="G1055">
        <v>74.099999999999994</v>
      </c>
      <c r="H1055">
        <v>2.38</v>
      </c>
      <c r="I1055">
        <v>6.18</v>
      </c>
      <c r="J1055" t="s">
        <v>133</v>
      </c>
      <c r="K1055">
        <v>4</v>
      </c>
      <c r="L1055">
        <f t="shared" si="37"/>
        <v>1.883664</v>
      </c>
    </row>
    <row r="1056" spans="2:12" x14ac:dyDescent="0.25">
      <c r="B1056" t="s">
        <v>133</v>
      </c>
      <c r="C1056" t="s">
        <v>76</v>
      </c>
      <c r="D1056" t="s">
        <v>522</v>
      </c>
      <c r="E1056" t="s">
        <v>3001</v>
      </c>
      <c r="F1056" t="str">
        <f t="shared" si="36"/>
        <v>RestrainedBeamMetricW360x237</v>
      </c>
      <c r="G1056">
        <v>73.5</v>
      </c>
      <c r="H1056">
        <v>2.16</v>
      </c>
      <c r="I1056">
        <v>6.13</v>
      </c>
      <c r="J1056" t="s">
        <v>133</v>
      </c>
      <c r="K1056">
        <v>4</v>
      </c>
      <c r="L1056">
        <f t="shared" si="37"/>
        <v>1.8684240000000001</v>
      </c>
    </row>
    <row r="1057" spans="2:12" x14ac:dyDescent="0.25">
      <c r="B1057" t="s">
        <v>133</v>
      </c>
      <c r="C1057" t="s">
        <v>76</v>
      </c>
      <c r="D1057" t="s">
        <v>524</v>
      </c>
      <c r="E1057" t="s">
        <v>3002</v>
      </c>
      <c r="F1057" t="str">
        <f t="shared" si="36"/>
        <v>RestrainedBeamMetricW360x216</v>
      </c>
      <c r="G1057">
        <v>72.7</v>
      </c>
      <c r="H1057">
        <v>1.99</v>
      </c>
      <c r="I1057">
        <v>6.06</v>
      </c>
      <c r="J1057" t="s">
        <v>133</v>
      </c>
      <c r="K1057">
        <v>4</v>
      </c>
      <c r="L1057">
        <f t="shared" si="37"/>
        <v>1.8470880000000001</v>
      </c>
    </row>
    <row r="1058" spans="2:12" x14ac:dyDescent="0.25">
      <c r="B1058" t="s">
        <v>133</v>
      </c>
      <c r="C1058" t="s">
        <v>76</v>
      </c>
      <c r="D1058" t="s">
        <v>526</v>
      </c>
      <c r="E1058" t="s">
        <v>3003</v>
      </c>
      <c r="F1058" t="str">
        <f t="shared" si="36"/>
        <v>RestrainedBeamMetricW360x196</v>
      </c>
      <c r="G1058">
        <v>70</v>
      </c>
      <c r="H1058">
        <v>1.89</v>
      </c>
      <c r="I1058">
        <v>5.83</v>
      </c>
      <c r="J1058" t="s">
        <v>133</v>
      </c>
      <c r="K1058">
        <v>4</v>
      </c>
      <c r="L1058">
        <f t="shared" si="37"/>
        <v>1.7769840000000001</v>
      </c>
    </row>
    <row r="1059" spans="2:12" x14ac:dyDescent="0.25">
      <c r="B1059" t="s">
        <v>133</v>
      </c>
      <c r="C1059" t="s">
        <v>76</v>
      </c>
      <c r="D1059" t="s">
        <v>528</v>
      </c>
      <c r="E1059" t="s">
        <v>3004</v>
      </c>
      <c r="F1059" t="str">
        <f t="shared" si="36"/>
        <v>RestrainedBeamMetricW360x179</v>
      </c>
      <c r="G1059">
        <v>70.099999999999994</v>
      </c>
      <c r="H1059">
        <v>1.71</v>
      </c>
      <c r="I1059">
        <v>5.84</v>
      </c>
      <c r="J1059" t="s">
        <v>133</v>
      </c>
      <c r="K1059">
        <v>4</v>
      </c>
      <c r="L1059">
        <f t="shared" si="37"/>
        <v>1.7800320000000001</v>
      </c>
    </row>
    <row r="1060" spans="2:12" x14ac:dyDescent="0.25">
      <c r="B1060" t="s">
        <v>133</v>
      </c>
      <c r="C1060" t="s">
        <v>76</v>
      </c>
      <c r="D1060" t="s">
        <v>530</v>
      </c>
      <c r="E1060" t="s">
        <v>3005</v>
      </c>
      <c r="F1060" t="str">
        <f t="shared" si="36"/>
        <v>RestrainedBeamMetricW360x162</v>
      </c>
      <c r="G1060">
        <v>69.599999999999994</v>
      </c>
      <c r="H1060">
        <v>1.57</v>
      </c>
      <c r="I1060">
        <v>5.8</v>
      </c>
      <c r="J1060" t="s">
        <v>133</v>
      </c>
      <c r="K1060">
        <v>4</v>
      </c>
      <c r="L1060">
        <f t="shared" si="37"/>
        <v>1.7678400000000001</v>
      </c>
    </row>
    <row r="1061" spans="2:12" x14ac:dyDescent="0.25">
      <c r="B1061" t="s">
        <v>133</v>
      </c>
      <c r="C1061" t="s">
        <v>76</v>
      </c>
      <c r="D1061" t="s">
        <v>532</v>
      </c>
      <c r="E1061" t="s">
        <v>3006</v>
      </c>
      <c r="F1061" t="str">
        <f t="shared" si="36"/>
        <v>RestrainedBeamMetricW360x147</v>
      </c>
      <c r="G1061">
        <v>69.2</v>
      </c>
      <c r="H1061">
        <v>1.43</v>
      </c>
      <c r="I1061">
        <v>5.77</v>
      </c>
      <c r="J1061" t="s">
        <v>133</v>
      </c>
      <c r="K1061">
        <v>4</v>
      </c>
      <c r="L1061">
        <f t="shared" si="37"/>
        <v>1.758696</v>
      </c>
    </row>
    <row r="1062" spans="2:12" x14ac:dyDescent="0.25">
      <c r="B1062" t="s">
        <v>133</v>
      </c>
      <c r="C1062" t="s">
        <v>76</v>
      </c>
      <c r="D1062" t="s">
        <v>533</v>
      </c>
      <c r="E1062" t="s">
        <v>3007</v>
      </c>
      <c r="F1062" t="str">
        <f t="shared" si="36"/>
        <v>RestrainedBeamMetricW360x134</v>
      </c>
      <c r="G1062">
        <v>68.7</v>
      </c>
      <c r="H1062">
        <v>1.31</v>
      </c>
      <c r="I1062">
        <v>5.73</v>
      </c>
      <c r="J1062" t="s">
        <v>133</v>
      </c>
      <c r="K1062">
        <v>4</v>
      </c>
      <c r="L1062">
        <f t="shared" si="37"/>
        <v>1.7465040000000003</v>
      </c>
    </row>
    <row r="1063" spans="2:12" x14ac:dyDescent="0.25">
      <c r="B1063" t="s">
        <v>133</v>
      </c>
      <c r="C1063" t="s">
        <v>76</v>
      </c>
      <c r="D1063" t="s">
        <v>534</v>
      </c>
      <c r="E1063" t="s">
        <v>3008</v>
      </c>
      <c r="F1063" t="str">
        <f t="shared" si="36"/>
        <v>RestrainedBeamMetricW360x122</v>
      </c>
      <c r="G1063">
        <v>56.5</v>
      </c>
      <c r="H1063">
        <v>1.45</v>
      </c>
      <c r="I1063">
        <v>4.71</v>
      </c>
      <c r="J1063" t="s">
        <v>133</v>
      </c>
      <c r="K1063">
        <v>4</v>
      </c>
      <c r="L1063">
        <f t="shared" si="37"/>
        <v>1.435608</v>
      </c>
    </row>
    <row r="1064" spans="2:12" x14ac:dyDescent="0.25">
      <c r="B1064" t="s">
        <v>133</v>
      </c>
      <c r="C1064" t="s">
        <v>76</v>
      </c>
      <c r="D1064" t="s">
        <v>536</v>
      </c>
      <c r="E1064" t="s">
        <v>3009</v>
      </c>
      <c r="F1064" t="str">
        <f t="shared" si="36"/>
        <v>RestrainedBeamMetricW360x110</v>
      </c>
      <c r="G1064">
        <v>56.2</v>
      </c>
      <c r="H1064">
        <v>1.32</v>
      </c>
      <c r="I1064">
        <v>4.68</v>
      </c>
      <c r="J1064" t="s">
        <v>133</v>
      </c>
      <c r="K1064">
        <v>4</v>
      </c>
      <c r="L1064">
        <f t="shared" si="37"/>
        <v>1.426464</v>
      </c>
    </row>
    <row r="1065" spans="2:12" x14ac:dyDescent="0.25">
      <c r="B1065" t="s">
        <v>133</v>
      </c>
      <c r="C1065" t="s">
        <v>76</v>
      </c>
      <c r="D1065" t="s">
        <v>538</v>
      </c>
      <c r="E1065" t="s">
        <v>3010</v>
      </c>
      <c r="F1065" t="str">
        <f t="shared" si="36"/>
        <v>RestrainedBeamMetricW360x101</v>
      </c>
      <c r="G1065">
        <v>55.7</v>
      </c>
      <c r="H1065">
        <v>1.22</v>
      </c>
      <c r="I1065">
        <v>4.6399999999999997</v>
      </c>
      <c r="J1065" t="s">
        <v>133</v>
      </c>
      <c r="K1065">
        <v>4</v>
      </c>
      <c r="L1065">
        <f t="shared" si="37"/>
        <v>1.414272</v>
      </c>
    </row>
    <row r="1066" spans="2:12" x14ac:dyDescent="0.25">
      <c r="B1066" t="s">
        <v>133</v>
      </c>
      <c r="C1066" t="s">
        <v>76</v>
      </c>
      <c r="D1066" t="s">
        <v>539</v>
      </c>
      <c r="E1066" t="s">
        <v>3011</v>
      </c>
      <c r="F1066" t="str">
        <f t="shared" si="36"/>
        <v>RestrainedBeamMetricW360x91</v>
      </c>
      <c r="G1066">
        <v>55.7</v>
      </c>
      <c r="H1066">
        <v>1.1000000000000001</v>
      </c>
      <c r="I1066">
        <v>4.6399999999999997</v>
      </c>
      <c r="J1066" t="s">
        <v>133</v>
      </c>
      <c r="K1066">
        <v>4</v>
      </c>
      <c r="L1066">
        <f t="shared" si="37"/>
        <v>1.414272</v>
      </c>
    </row>
    <row r="1067" spans="2:12" x14ac:dyDescent="0.25">
      <c r="B1067" t="s">
        <v>133</v>
      </c>
      <c r="C1067" t="s">
        <v>76</v>
      </c>
      <c r="D1067" t="s">
        <v>541</v>
      </c>
      <c r="E1067" t="s">
        <v>3012</v>
      </c>
      <c r="F1067" t="str">
        <f t="shared" si="36"/>
        <v>RestrainedBeamMetricW360x79</v>
      </c>
      <c r="G1067">
        <v>49.8</v>
      </c>
      <c r="H1067">
        <v>1.06</v>
      </c>
      <c r="I1067">
        <v>4.1500000000000004</v>
      </c>
      <c r="J1067" t="s">
        <v>133</v>
      </c>
      <c r="K1067">
        <v>4</v>
      </c>
      <c r="L1067">
        <f t="shared" si="37"/>
        <v>1.2649200000000003</v>
      </c>
    </row>
    <row r="1068" spans="2:12" x14ac:dyDescent="0.25">
      <c r="B1068" t="s">
        <v>133</v>
      </c>
      <c r="C1068" t="s">
        <v>76</v>
      </c>
      <c r="D1068" t="s">
        <v>543</v>
      </c>
      <c r="E1068" t="s">
        <v>3013</v>
      </c>
      <c r="F1068" t="str">
        <f t="shared" si="36"/>
        <v>RestrainedBeamMetricW360x72</v>
      </c>
      <c r="G1068">
        <v>49.5</v>
      </c>
      <c r="H1068">
        <v>0.97</v>
      </c>
      <c r="I1068">
        <v>4.13</v>
      </c>
      <c r="J1068" t="s">
        <v>133</v>
      </c>
      <c r="K1068">
        <v>4</v>
      </c>
      <c r="L1068">
        <f t="shared" si="37"/>
        <v>1.2588239999999999</v>
      </c>
    </row>
    <row r="1069" spans="2:12" x14ac:dyDescent="0.25">
      <c r="B1069" t="s">
        <v>133</v>
      </c>
      <c r="C1069" t="s">
        <v>76</v>
      </c>
      <c r="D1069" t="s">
        <v>544</v>
      </c>
      <c r="E1069" t="s">
        <v>3014</v>
      </c>
      <c r="F1069" t="str">
        <f t="shared" si="36"/>
        <v>RestrainedBeamMetricW360x64</v>
      </c>
      <c r="G1069">
        <v>49.2</v>
      </c>
      <c r="H1069">
        <v>0.874</v>
      </c>
      <c r="I1069">
        <v>4.0999999999999996</v>
      </c>
      <c r="J1069" t="s">
        <v>133</v>
      </c>
      <c r="K1069">
        <v>4</v>
      </c>
      <c r="L1069">
        <f t="shared" si="37"/>
        <v>1.2496799999999999</v>
      </c>
    </row>
    <row r="1070" spans="2:12" x14ac:dyDescent="0.25">
      <c r="B1070" t="s">
        <v>133</v>
      </c>
      <c r="C1070" t="s">
        <v>76</v>
      </c>
      <c r="D1070" t="s">
        <v>546</v>
      </c>
      <c r="E1070" t="s">
        <v>3015</v>
      </c>
      <c r="F1070" t="str">
        <f t="shared" ref="F1070:F1133" si="38">SUBSTITUTE(B1070&amp;C1070&amp;E1070," ","")</f>
        <v>RestrainedBeamMetricW360x57</v>
      </c>
      <c r="G1070">
        <v>47</v>
      </c>
      <c r="H1070">
        <v>0.80900000000000005</v>
      </c>
      <c r="I1070">
        <v>3.92</v>
      </c>
      <c r="J1070" t="s">
        <v>133</v>
      </c>
      <c r="K1070">
        <v>4</v>
      </c>
      <c r="L1070">
        <f t="shared" si="37"/>
        <v>1.1948160000000001</v>
      </c>
    </row>
    <row r="1071" spans="2:12" x14ac:dyDescent="0.25">
      <c r="B1071" t="s">
        <v>133</v>
      </c>
      <c r="C1071" t="s">
        <v>76</v>
      </c>
      <c r="D1071" t="s">
        <v>548</v>
      </c>
      <c r="E1071" t="s">
        <v>3016</v>
      </c>
      <c r="F1071" t="str">
        <f t="shared" si="38"/>
        <v>RestrainedBeamMetricW360x51</v>
      </c>
      <c r="G1071">
        <v>46.9</v>
      </c>
      <c r="H1071">
        <v>0.72499999999999998</v>
      </c>
      <c r="I1071">
        <v>3.91</v>
      </c>
      <c r="J1071" t="s">
        <v>133</v>
      </c>
      <c r="K1071">
        <v>4</v>
      </c>
      <c r="L1071">
        <f t="shared" si="37"/>
        <v>1.1917680000000002</v>
      </c>
    </row>
    <row r="1072" spans="2:12" x14ac:dyDescent="0.25">
      <c r="B1072" t="s">
        <v>133</v>
      </c>
      <c r="C1072" t="s">
        <v>76</v>
      </c>
      <c r="D1072" t="s">
        <v>550</v>
      </c>
      <c r="E1072" t="s">
        <v>3017</v>
      </c>
      <c r="F1072" t="str">
        <f t="shared" si="38"/>
        <v>RestrainedBeamMetricW360x45</v>
      </c>
      <c r="G1072">
        <v>46.6</v>
      </c>
      <c r="H1072">
        <v>0.64400000000000002</v>
      </c>
      <c r="I1072">
        <v>3.88</v>
      </c>
      <c r="J1072" t="s">
        <v>133</v>
      </c>
      <c r="K1072">
        <v>4</v>
      </c>
      <c r="L1072">
        <f t="shared" si="37"/>
        <v>1.1826240000000001</v>
      </c>
    </row>
    <row r="1073" spans="2:12" x14ac:dyDescent="0.25">
      <c r="B1073" t="s">
        <v>133</v>
      </c>
      <c r="C1073" t="s">
        <v>76</v>
      </c>
      <c r="D1073" t="s">
        <v>552</v>
      </c>
      <c r="E1073" t="s">
        <v>3018</v>
      </c>
      <c r="F1073" t="str">
        <f t="shared" si="38"/>
        <v>RestrainedBeamMetricW360x39</v>
      </c>
      <c r="G1073">
        <v>41.4</v>
      </c>
      <c r="H1073">
        <v>0.628</v>
      </c>
      <c r="I1073">
        <v>3.45</v>
      </c>
      <c r="J1073" t="s">
        <v>133</v>
      </c>
      <c r="K1073">
        <v>4</v>
      </c>
      <c r="L1073">
        <f t="shared" si="37"/>
        <v>1.0515600000000001</v>
      </c>
    </row>
    <row r="1074" spans="2:12" x14ac:dyDescent="0.25">
      <c r="B1074" t="s">
        <v>133</v>
      </c>
      <c r="C1074" t="s">
        <v>76</v>
      </c>
      <c r="D1074" t="s">
        <v>554</v>
      </c>
      <c r="E1074" t="s">
        <v>3019</v>
      </c>
      <c r="F1074" t="str">
        <f t="shared" si="38"/>
        <v>RestrainedBeamMetricW360x33</v>
      </c>
      <c r="G1074">
        <v>41.2</v>
      </c>
      <c r="H1074">
        <v>0.53400000000000003</v>
      </c>
      <c r="I1074">
        <v>3.43</v>
      </c>
      <c r="J1074" t="s">
        <v>133</v>
      </c>
      <c r="K1074">
        <v>4</v>
      </c>
      <c r="L1074">
        <f t="shared" si="37"/>
        <v>1.0454640000000002</v>
      </c>
    </row>
    <row r="1075" spans="2:12" x14ac:dyDescent="0.25">
      <c r="B1075" t="s">
        <v>133</v>
      </c>
      <c r="C1075" t="s">
        <v>76</v>
      </c>
      <c r="D1075" t="s">
        <v>556</v>
      </c>
      <c r="E1075" t="s">
        <v>3020</v>
      </c>
      <c r="F1075" t="str">
        <f t="shared" si="38"/>
        <v>RestrainedBeamMetricW310x500</v>
      </c>
      <c r="G1075">
        <v>69.3</v>
      </c>
      <c r="H1075">
        <v>4.8499999999999996</v>
      </c>
      <c r="I1075">
        <v>5.78</v>
      </c>
      <c r="J1075" t="s">
        <v>133</v>
      </c>
      <c r="K1075">
        <v>4</v>
      </c>
      <c r="L1075">
        <f t="shared" si="37"/>
        <v>1.7617440000000002</v>
      </c>
    </row>
    <row r="1076" spans="2:12" x14ac:dyDescent="0.25">
      <c r="B1076" t="s">
        <v>133</v>
      </c>
      <c r="C1076" t="s">
        <v>76</v>
      </c>
      <c r="D1076" t="s">
        <v>558</v>
      </c>
      <c r="E1076" t="s">
        <v>3021</v>
      </c>
      <c r="F1076" t="str">
        <f t="shared" si="38"/>
        <v>RestrainedBeamMetricW310x454</v>
      </c>
      <c r="G1076">
        <v>67.900000000000006</v>
      </c>
      <c r="H1076">
        <v>4.49</v>
      </c>
      <c r="I1076">
        <v>5.66</v>
      </c>
      <c r="J1076" t="s">
        <v>133</v>
      </c>
      <c r="K1076">
        <v>4</v>
      </c>
      <c r="L1076">
        <f t="shared" si="37"/>
        <v>1.725168</v>
      </c>
    </row>
    <row r="1077" spans="2:12" x14ac:dyDescent="0.25">
      <c r="B1077" t="s">
        <v>133</v>
      </c>
      <c r="C1077" t="s">
        <v>76</v>
      </c>
      <c r="D1077" t="s">
        <v>560</v>
      </c>
      <c r="E1077" t="s">
        <v>3022</v>
      </c>
      <c r="F1077" t="str">
        <f t="shared" si="38"/>
        <v>RestrainedBeamMetricW310x415</v>
      </c>
      <c r="G1077">
        <v>66.599999999999994</v>
      </c>
      <c r="H1077">
        <v>4.1900000000000004</v>
      </c>
      <c r="I1077">
        <v>5.55</v>
      </c>
      <c r="J1077" t="s">
        <v>133</v>
      </c>
      <c r="K1077">
        <v>4</v>
      </c>
      <c r="L1077">
        <f t="shared" si="37"/>
        <v>1.69164</v>
      </c>
    </row>
    <row r="1078" spans="2:12" x14ac:dyDescent="0.25">
      <c r="B1078" t="s">
        <v>133</v>
      </c>
      <c r="C1078" t="s">
        <v>76</v>
      </c>
      <c r="D1078" t="s">
        <v>561</v>
      </c>
      <c r="E1078" t="s">
        <v>3023</v>
      </c>
      <c r="F1078" t="str">
        <f t="shared" si="38"/>
        <v>RestrainedBeamMetricW310x375</v>
      </c>
      <c r="G1078">
        <v>65.7</v>
      </c>
      <c r="H1078">
        <v>3.84</v>
      </c>
      <c r="I1078">
        <v>5.48</v>
      </c>
      <c r="J1078" t="s">
        <v>133</v>
      </c>
      <c r="K1078">
        <v>4</v>
      </c>
      <c r="L1078">
        <f t="shared" si="37"/>
        <v>1.6703040000000002</v>
      </c>
    </row>
    <row r="1079" spans="2:12" x14ac:dyDescent="0.25">
      <c r="B1079" t="s">
        <v>133</v>
      </c>
      <c r="C1079" t="s">
        <v>76</v>
      </c>
      <c r="D1079" t="s">
        <v>563</v>
      </c>
      <c r="E1079" t="s">
        <v>3024</v>
      </c>
      <c r="F1079" t="str">
        <f t="shared" si="38"/>
        <v>RestrainedBeamMetricW310x342</v>
      </c>
      <c r="G1079">
        <v>64.7</v>
      </c>
      <c r="H1079">
        <v>3.55</v>
      </c>
      <c r="I1079">
        <v>5.39</v>
      </c>
      <c r="J1079" t="s">
        <v>133</v>
      </c>
      <c r="K1079">
        <v>4</v>
      </c>
      <c r="L1079">
        <f t="shared" si="37"/>
        <v>1.6428719999999999</v>
      </c>
    </row>
    <row r="1080" spans="2:12" x14ac:dyDescent="0.25">
      <c r="B1080" t="s">
        <v>133</v>
      </c>
      <c r="C1080" t="s">
        <v>76</v>
      </c>
      <c r="D1080" t="s">
        <v>564</v>
      </c>
      <c r="E1080" t="s">
        <v>3025</v>
      </c>
      <c r="F1080" t="str">
        <f t="shared" si="38"/>
        <v>RestrainedBeamMetricW310x313</v>
      </c>
      <c r="G1080">
        <v>64.2</v>
      </c>
      <c r="H1080">
        <v>3.27</v>
      </c>
      <c r="I1080">
        <v>5.35</v>
      </c>
      <c r="J1080" t="s">
        <v>133</v>
      </c>
      <c r="K1080">
        <v>4</v>
      </c>
      <c r="L1080">
        <f t="shared" si="37"/>
        <v>1.6306799999999999</v>
      </c>
    </row>
    <row r="1081" spans="2:12" x14ac:dyDescent="0.25">
      <c r="B1081" t="s">
        <v>133</v>
      </c>
      <c r="C1081" t="s">
        <v>76</v>
      </c>
      <c r="D1081" t="s">
        <v>565</v>
      </c>
      <c r="E1081" t="s">
        <v>3026</v>
      </c>
      <c r="F1081" t="str">
        <f t="shared" si="38"/>
        <v>RestrainedBeamMetricW310x283</v>
      </c>
      <c r="G1081">
        <v>63.4</v>
      </c>
      <c r="H1081">
        <v>3</v>
      </c>
      <c r="I1081">
        <v>5.28</v>
      </c>
      <c r="J1081" t="s">
        <v>133</v>
      </c>
      <c r="K1081">
        <v>4</v>
      </c>
      <c r="L1081">
        <f t="shared" si="37"/>
        <v>1.6093440000000001</v>
      </c>
    </row>
    <row r="1082" spans="2:12" x14ac:dyDescent="0.25">
      <c r="B1082" t="s">
        <v>133</v>
      </c>
      <c r="C1082" t="s">
        <v>76</v>
      </c>
      <c r="D1082" t="s">
        <v>567</v>
      </c>
      <c r="E1082" t="s">
        <v>3027</v>
      </c>
      <c r="F1082" t="str">
        <f t="shared" si="38"/>
        <v>RestrainedBeamMetricW310x253</v>
      </c>
      <c r="G1082">
        <v>62.6</v>
      </c>
      <c r="H1082">
        <v>2.72</v>
      </c>
      <c r="I1082">
        <v>5.22</v>
      </c>
      <c r="J1082" t="s">
        <v>133</v>
      </c>
      <c r="K1082">
        <v>4</v>
      </c>
      <c r="L1082">
        <f t="shared" si="37"/>
        <v>1.591056</v>
      </c>
    </row>
    <row r="1083" spans="2:12" x14ac:dyDescent="0.25">
      <c r="B1083" t="s">
        <v>133</v>
      </c>
      <c r="C1083" t="s">
        <v>76</v>
      </c>
      <c r="D1083" t="s">
        <v>568</v>
      </c>
      <c r="E1083" t="s">
        <v>3028</v>
      </c>
      <c r="F1083" t="str">
        <f t="shared" si="38"/>
        <v>RestrainedBeamMetricW310x225</v>
      </c>
      <c r="G1083">
        <v>62.1</v>
      </c>
      <c r="H1083">
        <v>2.4500000000000002</v>
      </c>
      <c r="I1083">
        <v>5.18</v>
      </c>
      <c r="J1083" t="s">
        <v>133</v>
      </c>
      <c r="K1083">
        <v>4</v>
      </c>
      <c r="L1083">
        <f t="shared" si="37"/>
        <v>1.578864</v>
      </c>
    </row>
    <row r="1084" spans="2:12" x14ac:dyDescent="0.25">
      <c r="B1084" t="s">
        <v>133</v>
      </c>
      <c r="C1084" t="s">
        <v>76</v>
      </c>
      <c r="D1084" t="s">
        <v>569</v>
      </c>
      <c r="E1084" t="s">
        <v>3029</v>
      </c>
      <c r="F1084" t="str">
        <f t="shared" si="38"/>
        <v>RestrainedBeamMetricW310x202</v>
      </c>
      <c r="G1084">
        <v>60.9</v>
      </c>
      <c r="H1084">
        <v>2.23</v>
      </c>
      <c r="I1084">
        <v>5.08</v>
      </c>
      <c r="J1084" t="s">
        <v>133</v>
      </c>
      <c r="K1084">
        <v>4</v>
      </c>
      <c r="L1084">
        <f t="shared" si="37"/>
        <v>1.5483840000000002</v>
      </c>
    </row>
    <row r="1085" spans="2:12" x14ac:dyDescent="0.25">
      <c r="B1085" t="s">
        <v>133</v>
      </c>
      <c r="C1085" t="s">
        <v>76</v>
      </c>
      <c r="D1085" t="s">
        <v>571</v>
      </c>
      <c r="E1085" t="s">
        <v>3030</v>
      </c>
      <c r="F1085" t="str">
        <f t="shared" si="38"/>
        <v>RestrainedBeamMetricW310x179</v>
      </c>
      <c r="G1085">
        <v>60.4</v>
      </c>
      <c r="H1085">
        <v>1.99</v>
      </c>
      <c r="I1085">
        <v>5.03</v>
      </c>
      <c r="J1085" t="s">
        <v>133</v>
      </c>
      <c r="K1085">
        <v>4</v>
      </c>
      <c r="L1085">
        <f t="shared" si="37"/>
        <v>1.5331440000000001</v>
      </c>
    </row>
    <row r="1086" spans="2:12" x14ac:dyDescent="0.25">
      <c r="B1086" t="s">
        <v>133</v>
      </c>
      <c r="C1086" t="s">
        <v>76</v>
      </c>
      <c r="D1086" t="s">
        <v>572</v>
      </c>
      <c r="E1086" t="s">
        <v>3031</v>
      </c>
      <c r="F1086" t="str">
        <f t="shared" si="38"/>
        <v>RestrainedBeamMetricW310x158</v>
      </c>
      <c r="G1086">
        <v>59.9</v>
      </c>
      <c r="H1086">
        <v>1.77</v>
      </c>
      <c r="I1086">
        <v>4.99</v>
      </c>
      <c r="J1086" t="s">
        <v>133</v>
      </c>
      <c r="K1086">
        <v>4</v>
      </c>
      <c r="L1086">
        <f t="shared" si="37"/>
        <v>1.5209520000000001</v>
      </c>
    </row>
    <row r="1087" spans="2:12" x14ac:dyDescent="0.25">
      <c r="B1087" t="s">
        <v>133</v>
      </c>
      <c r="C1087" t="s">
        <v>76</v>
      </c>
      <c r="D1087" t="s">
        <v>573</v>
      </c>
      <c r="E1087" t="s">
        <v>3032</v>
      </c>
      <c r="F1087" t="str">
        <f t="shared" si="38"/>
        <v>RestrainedBeamMetricW310x143</v>
      </c>
      <c r="G1087">
        <v>59.7</v>
      </c>
      <c r="H1087">
        <v>1.61</v>
      </c>
      <c r="I1087">
        <v>4.9800000000000004</v>
      </c>
      <c r="J1087" t="s">
        <v>133</v>
      </c>
      <c r="K1087">
        <v>4</v>
      </c>
      <c r="L1087">
        <f t="shared" si="37"/>
        <v>1.5179040000000001</v>
      </c>
    </row>
    <row r="1088" spans="2:12" x14ac:dyDescent="0.25">
      <c r="B1088" t="s">
        <v>133</v>
      </c>
      <c r="C1088" t="s">
        <v>76</v>
      </c>
      <c r="D1088" t="s">
        <v>575</v>
      </c>
      <c r="E1088" t="s">
        <v>3033</v>
      </c>
      <c r="F1088" t="str">
        <f t="shared" si="38"/>
        <v>RestrainedBeamMetricW310x129</v>
      </c>
      <c r="G1088">
        <v>59.1</v>
      </c>
      <c r="H1088">
        <v>1.47</v>
      </c>
      <c r="I1088">
        <v>4.93</v>
      </c>
      <c r="J1088" t="s">
        <v>133</v>
      </c>
      <c r="K1088">
        <v>4</v>
      </c>
      <c r="L1088">
        <f t="shared" si="37"/>
        <v>1.502664</v>
      </c>
    </row>
    <row r="1089" spans="2:12" x14ac:dyDescent="0.25">
      <c r="B1089" t="s">
        <v>133</v>
      </c>
      <c r="C1089" t="s">
        <v>76</v>
      </c>
      <c r="D1089" t="s">
        <v>577</v>
      </c>
      <c r="E1089" t="s">
        <v>3034</v>
      </c>
      <c r="F1089" t="str">
        <f t="shared" si="38"/>
        <v>RestrainedBeamMetricW310x117</v>
      </c>
      <c r="G1089">
        <v>58.8</v>
      </c>
      <c r="H1089">
        <v>1.34</v>
      </c>
      <c r="I1089">
        <v>4.9000000000000004</v>
      </c>
      <c r="J1089" t="s">
        <v>133</v>
      </c>
      <c r="K1089">
        <v>4</v>
      </c>
      <c r="L1089">
        <f t="shared" si="37"/>
        <v>1.4935200000000002</v>
      </c>
    </row>
    <row r="1090" spans="2:12" x14ac:dyDescent="0.25">
      <c r="B1090" t="s">
        <v>133</v>
      </c>
      <c r="C1090" t="s">
        <v>76</v>
      </c>
      <c r="D1090" t="s">
        <v>579</v>
      </c>
      <c r="E1090" t="s">
        <v>3035</v>
      </c>
      <c r="F1090" t="str">
        <f t="shared" si="38"/>
        <v>RestrainedBeamMetricW310x107</v>
      </c>
      <c r="G1090">
        <v>58.3</v>
      </c>
      <c r="H1090">
        <v>1.23</v>
      </c>
      <c r="I1090">
        <v>4.8600000000000003</v>
      </c>
      <c r="J1090" t="s">
        <v>133</v>
      </c>
      <c r="K1090">
        <v>4</v>
      </c>
      <c r="L1090">
        <f t="shared" si="37"/>
        <v>1.4813280000000002</v>
      </c>
    </row>
    <row r="1091" spans="2:12" x14ac:dyDescent="0.25">
      <c r="B1091" t="s">
        <v>133</v>
      </c>
      <c r="C1091" t="s">
        <v>76</v>
      </c>
      <c r="D1091" t="s">
        <v>581</v>
      </c>
      <c r="E1091" t="s">
        <v>3036</v>
      </c>
      <c r="F1091" t="str">
        <f t="shared" si="38"/>
        <v>RestrainedBeamMetricW310x97</v>
      </c>
      <c r="G1091">
        <v>58.3</v>
      </c>
      <c r="H1091">
        <v>1.1100000000000001</v>
      </c>
      <c r="I1091">
        <v>4.8600000000000003</v>
      </c>
      <c r="J1091" t="s">
        <v>133</v>
      </c>
      <c r="K1091">
        <v>4</v>
      </c>
      <c r="L1091">
        <f t="shared" si="37"/>
        <v>1.4813280000000002</v>
      </c>
    </row>
    <row r="1092" spans="2:12" x14ac:dyDescent="0.25">
      <c r="B1092" t="s">
        <v>133</v>
      </c>
      <c r="C1092" t="s">
        <v>76</v>
      </c>
      <c r="D1092" t="s">
        <v>582</v>
      </c>
      <c r="E1092" t="s">
        <v>3037</v>
      </c>
      <c r="F1092" t="str">
        <f t="shared" si="38"/>
        <v>RestrainedBeamMetricW310x86</v>
      </c>
      <c r="G1092">
        <v>52.7</v>
      </c>
      <c r="H1092">
        <v>1.1000000000000001</v>
      </c>
      <c r="I1092">
        <v>4.3899999999999997</v>
      </c>
      <c r="J1092" t="s">
        <v>133</v>
      </c>
      <c r="K1092">
        <v>4</v>
      </c>
      <c r="L1092">
        <f t="shared" si="37"/>
        <v>1.3380719999999999</v>
      </c>
    </row>
    <row r="1093" spans="2:12" x14ac:dyDescent="0.25">
      <c r="B1093" t="s">
        <v>133</v>
      </c>
      <c r="C1093" t="s">
        <v>76</v>
      </c>
      <c r="D1093" t="s">
        <v>584</v>
      </c>
      <c r="E1093" t="s">
        <v>3038</v>
      </c>
      <c r="F1093" t="str">
        <f t="shared" si="38"/>
        <v>RestrainedBeamMetricW310x79</v>
      </c>
      <c r="G1093">
        <v>52</v>
      </c>
      <c r="H1093">
        <v>1.02</v>
      </c>
      <c r="I1093">
        <v>4.33</v>
      </c>
      <c r="J1093" t="s">
        <v>133</v>
      </c>
      <c r="K1093">
        <v>4</v>
      </c>
      <c r="L1093">
        <f t="shared" si="37"/>
        <v>1.3197840000000001</v>
      </c>
    </row>
    <row r="1094" spans="2:12" x14ac:dyDescent="0.25">
      <c r="B1094" t="s">
        <v>133</v>
      </c>
      <c r="C1094" t="s">
        <v>76</v>
      </c>
      <c r="D1094" t="s">
        <v>586</v>
      </c>
      <c r="E1094" t="s">
        <v>3039</v>
      </c>
      <c r="F1094" t="str">
        <f t="shared" si="38"/>
        <v>RestrainedBeamMetricW310x74</v>
      </c>
      <c r="G1094">
        <v>47</v>
      </c>
      <c r="H1094">
        <v>1.06</v>
      </c>
      <c r="I1094">
        <v>3.92</v>
      </c>
      <c r="J1094" t="s">
        <v>133</v>
      </c>
      <c r="K1094">
        <v>4</v>
      </c>
      <c r="L1094">
        <f t="shared" si="37"/>
        <v>1.1948160000000001</v>
      </c>
    </row>
    <row r="1095" spans="2:12" x14ac:dyDescent="0.25">
      <c r="B1095" t="s">
        <v>133</v>
      </c>
      <c r="C1095" t="s">
        <v>76</v>
      </c>
      <c r="D1095" t="s">
        <v>588</v>
      </c>
      <c r="E1095" t="s">
        <v>3040</v>
      </c>
      <c r="F1095" t="str">
        <f t="shared" si="38"/>
        <v>RestrainedBeamMetricW310x67</v>
      </c>
      <c r="G1095">
        <v>46.2</v>
      </c>
      <c r="H1095">
        <v>0.97399999999999998</v>
      </c>
      <c r="I1095">
        <v>3.85</v>
      </c>
      <c r="J1095" t="s">
        <v>133</v>
      </c>
      <c r="K1095">
        <v>4</v>
      </c>
      <c r="L1095">
        <f t="shared" si="37"/>
        <v>1.1734800000000001</v>
      </c>
    </row>
    <row r="1096" spans="2:12" x14ac:dyDescent="0.25">
      <c r="B1096" t="s">
        <v>133</v>
      </c>
      <c r="C1096" t="s">
        <v>76</v>
      </c>
      <c r="D1096" t="s">
        <v>589</v>
      </c>
      <c r="E1096" t="s">
        <v>3041</v>
      </c>
      <c r="F1096" t="str">
        <f t="shared" si="38"/>
        <v>RestrainedBeamMetricW310x60</v>
      </c>
      <c r="G1096">
        <v>46.5</v>
      </c>
      <c r="H1096">
        <v>0.86</v>
      </c>
      <c r="I1096">
        <v>3.88</v>
      </c>
      <c r="J1096" t="s">
        <v>133</v>
      </c>
      <c r="K1096">
        <v>4</v>
      </c>
      <c r="L1096">
        <f t="shared" si="37"/>
        <v>1.1826240000000001</v>
      </c>
    </row>
    <row r="1097" spans="2:12" x14ac:dyDescent="0.25">
      <c r="B1097" t="s">
        <v>133</v>
      </c>
      <c r="C1097" t="s">
        <v>76</v>
      </c>
      <c r="D1097" t="s">
        <v>590</v>
      </c>
      <c r="E1097" t="s">
        <v>3042</v>
      </c>
      <c r="F1097" t="str">
        <f t="shared" si="38"/>
        <v>RestrainedBeamMetricW310x52</v>
      </c>
      <c r="G1097">
        <v>43.2</v>
      </c>
      <c r="H1097">
        <v>0.81</v>
      </c>
      <c r="I1097">
        <v>3.6</v>
      </c>
      <c r="J1097" t="s">
        <v>133</v>
      </c>
      <c r="K1097">
        <v>4</v>
      </c>
      <c r="L1097">
        <f t="shared" si="37"/>
        <v>1.09728</v>
      </c>
    </row>
    <row r="1098" spans="2:12" x14ac:dyDescent="0.25">
      <c r="B1098" t="s">
        <v>133</v>
      </c>
      <c r="C1098" t="s">
        <v>76</v>
      </c>
      <c r="D1098" t="s">
        <v>592</v>
      </c>
      <c r="E1098" t="s">
        <v>3043</v>
      </c>
      <c r="F1098" t="str">
        <f t="shared" si="38"/>
        <v>RestrainedBeamMetricW310x45</v>
      </c>
      <c r="G1098">
        <v>42.9</v>
      </c>
      <c r="H1098">
        <v>0.69899999999999995</v>
      </c>
      <c r="I1098">
        <v>3.58</v>
      </c>
      <c r="J1098" t="s">
        <v>133</v>
      </c>
      <c r="K1098">
        <v>4</v>
      </c>
      <c r="L1098">
        <f t="shared" si="37"/>
        <v>1.0911840000000002</v>
      </c>
    </row>
    <row r="1099" spans="2:12" x14ac:dyDescent="0.25">
      <c r="B1099" t="s">
        <v>133</v>
      </c>
      <c r="C1099" t="s">
        <v>76</v>
      </c>
      <c r="D1099" t="s">
        <v>593</v>
      </c>
      <c r="E1099" t="s">
        <v>3044</v>
      </c>
      <c r="F1099" t="str">
        <f t="shared" si="38"/>
        <v>RestrainedBeamMetricW310x39</v>
      </c>
      <c r="G1099">
        <v>42.5</v>
      </c>
      <c r="H1099">
        <v>0.61199999999999999</v>
      </c>
      <c r="I1099">
        <v>3.54</v>
      </c>
      <c r="J1099" t="s">
        <v>133</v>
      </c>
      <c r="K1099">
        <v>4</v>
      </c>
      <c r="L1099">
        <f t="shared" si="37"/>
        <v>1.0789920000000002</v>
      </c>
    </row>
    <row r="1100" spans="2:12" x14ac:dyDescent="0.25">
      <c r="B1100" t="s">
        <v>133</v>
      </c>
      <c r="C1100" t="s">
        <v>76</v>
      </c>
      <c r="D1100" t="s">
        <v>594</v>
      </c>
      <c r="E1100" t="s">
        <v>3045</v>
      </c>
      <c r="F1100" t="str">
        <f t="shared" si="38"/>
        <v>RestrainedBeamMetricW310x33</v>
      </c>
      <c r="G1100">
        <v>35.299999999999997</v>
      </c>
      <c r="H1100">
        <v>0.623</v>
      </c>
      <c r="I1100">
        <v>2.94</v>
      </c>
      <c r="J1100" t="s">
        <v>133</v>
      </c>
      <c r="K1100">
        <v>4</v>
      </c>
      <c r="L1100">
        <f t="shared" si="37"/>
        <v>0.89611200000000002</v>
      </c>
    </row>
    <row r="1101" spans="2:12" x14ac:dyDescent="0.25">
      <c r="B1101" t="s">
        <v>133</v>
      </c>
      <c r="C1101" t="s">
        <v>76</v>
      </c>
      <c r="D1101" t="s">
        <v>596</v>
      </c>
      <c r="E1101" t="s">
        <v>3046</v>
      </c>
      <c r="F1101" t="str">
        <f t="shared" si="38"/>
        <v>RestrainedBeamMetricW310x28</v>
      </c>
      <c r="G1101">
        <v>35.200000000000003</v>
      </c>
      <c r="H1101">
        <v>0.54</v>
      </c>
      <c r="I1101">
        <v>2.93</v>
      </c>
      <c r="J1101" t="s">
        <v>133</v>
      </c>
      <c r="K1101">
        <v>4</v>
      </c>
      <c r="L1101">
        <f t="shared" si="37"/>
        <v>0.89306400000000008</v>
      </c>
    </row>
    <row r="1102" spans="2:12" x14ac:dyDescent="0.25">
      <c r="B1102" t="s">
        <v>133</v>
      </c>
      <c r="C1102" t="s">
        <v>76</v>
      </c>
      <c r="D1102" t="s">
        <v>598</v>
      </c>
      <c r="E1102" t="s">
        <v>3047</v>
      </c>
      <c r="F1102" t="str">
        <f t="shared" si="38"/>
        <v>RestrainedBeamMetricW310x24</v>
      </c>
      <c r="G1102">
        <v>35</v>
      </c>
      <c r="H1102">
        <v>0.45700000000000002</v>
      </c>
      <c r="I1102">
        <v>2.92</v>
      </c>
      <c r="J1102" t="s">
        <v>133</v>
      </c>
      <c r="K1102">
        <v>4</v>
      </c>
      <c r="L1102">
        <f t="shared" si="37"/>
        <v>0.89001600000000003</v>
      </c>
    </row>
    <row r="1103" spans="2:12" x14ac:dyDescent="0.25">
      <c r="B1103" t="s">
        <v>133</v>
      </c>
      <c r="C1103" t="s">
        <v>76</v>
      </c>
      <c r="D1103" t="s">
        <v>600</v>
      </c>
      <c r="E1103" t="s">
        <v>3048</v>
      </c>
      <c r="F1103" t="str">
        <f t="shared" si="38"/>
        <v>RestrainedBeamMetricW310x25</v>
      </c>
      <c r="G1103">
        <v>34.6</v>
      </c>
      <c r="H1103">
        <v>0.40500000000000003</v>
      </c>
      <c r="I1103">
        <v>2.88</v>
      </c>
      <c r="J1103" t="s">
        <v>133</v>
      </c>
      <c r="K1103">
        <v>4</v>
      </c>
      <c r="L1103">
        <f t="shared" si="37"/>
        <v>0.87782400000000005</v>
      </c>
    </row>
    <row r="1104" spans="2:12" x14ac:dyDescent="0.25">
      <c r="B1104" t="s">
        <v>133</v>
      </c>
      <c r="C1104" t="s">
        <v>76</v>
      </c>
      <c r="D1104" t="s">
        <v>602</v>
      </c>
      <c r="E1104" t="s">
        <v>3049</v>
      </c>
      <c r="F1104" t="str">
        <f t="shared" si="38"/>
        <v>RestrainedBeamMetricW250x167</v>
      </c>
      <c r="G1104">
        <v>51.5</v>
      </c>
      <c r="H1104">
        <v>2.17</v>
      </c>
      <c r="I1104">
        <v>4.29</v>
      </c>
      <c r="J1104" t="s">
        <v>133</v>
      </c>
      <c r="K1104">
        <v>4</v>
      </c>
      <c r="L1104">
        <f t="shared" si="37"/>
        <v>1.3075920000000001</v>
      </c>
    </row>
    <row r="1105" spans="2:12" x14ac:dyDescent="0.25">
      <c r="B1105" t="s">
        <v>133</v>
      </c>
      <c r="C1105" t="s">
        <v>76</v>
      </c>
      <c r="D1105" t="s">
        <v>604</v>
      </c>
      <c r="E1105" t="s">
        <v>3050</v>
      </c>
      <c r="F1105" t="str">
        <f t="shared" si="38"/>
        <v>RestrainedBeamMetricW250x149</v>
      </c>
      <c r="G1105">
        <v>50.7</v>
      </c>
      <c r="H1105">
        <v>1.97</v>
      </c>
      <c r="I1105">
        <v>4.2300000000000004</v>
      </c>
      <c r="J1105" t="s">
        <v>133</v>
      </c>
      <c r="K1105">
        <v>4</v>
      </c>
      <c r="L1105">
        <f t="shared" si="37"/>
        <v>1.2893040000000002</v>
      </c>
    </row>
    <row r="1106" spans="2:12" x14ac:dyDescent="0.25">
      <c r="B1106" t="s">
        <v>133</v>
      </c>
      <c r="C1106" t="s">
        <v>76</v>
      </c>
      <c r="D1106" t="s">
        <v>606</v>
      </c>
      <c r="E1106" t="s">
        <v>3051</v>
      </c>
      <c r="F1106" t="str">
        <f t="shared" si="38"/>
        <v>RestrainedBeamMetricW250x131</v>
      </c>
      <c r="G1106">
        <v>50.5</v>
      </c>
      <c r="H1106">
        <v>1.74</v>
      </c>
      <c r="I1106">
        <v>4.21</v>
      </c>
      <c r="J1106" t="s">
        <v>133</v>
      </c>
      <c r="K1106">
        <v>4</v>
      </c>
      <c r="L1106">
        <f t="shared" si="37"/>
        <v>1.2832080000000001</v>
      </c>
    </row>
    <row r="1107" spans="2:12" x14ac:dyDescent="0.25">
      <c r="B1107" t="s">
        <v>133</v>
      </c>
      <c r="C1107" t="s">
        <v>76</v>
      </c>
      <c r="D1107" t="s">
        <v>608</v>
      </c>
      <c r="E1107" t="s">
        <v>3052</v>
      </c>
      <c r="F1107" t="str">
        <f t="shared" si="38"/>
        <v>RestrainedBeamMetricW250x115</v>
      </c>
      <c r="G1107">
        <v>49.9</v>
      </c>
      <c r="H1107">
        <v>1.54</v>
      </c>
      <c r="I1107">
        <v>4.16</v>
      </c>
      <c r="J1107" t="s">
        <v>133</v>
      </c>
      <c r="K1107">
        <v>4</v>
      </c>
      <c r="L1107">
        <f t="shared" ref="L1107:L1170" si="39">0.3048*I1107</f>
        <v>1.2679680000000002</v>
      </c>
    </row>
    <row r="1108" spans="2:12" x14ac:dyDescent="0.25">
      <c r="B1108" t="s">
        <v>133</v>
      </c>
      <c r="C1108" t="s">
        <v>76</v>
      </c>
      <c r="D1108" t="s">
        <v>609</v>
      </c>
      <c r="E1108" t="s">
        <v>3053</v>
      </c>
      <c r="F1108" t="str">
        <f t="shared" si="38"/>
        <v>RestrainedBeamMetricW250x101</v>
      </c>
      <c r="G1108">
        <v>49.1</v>
      </c>
      <c r="H1108">
        <v>1.38</v>
      </c>
      <c r="I1108">
        <v>4.09</v>
      </c>
      <c r="J1108" t="s">
        <v>133</v>
      </c>
      <c r="K1108">
        <v>4</v>
      </c>
      <c r="L1108">
        <f t="shared" si="39"/>
        <v>1.246632</v>
      </c>
    </row>
    <row r="1109" spans="2:12" x14ac:dyDescent="0.25">
      <c r="B1109" t="s">
        <v>133</v>
      </c>
      <c r="C1109" t="s">
        <v>76</v>
      </c>
      <c r="D1109" t="s">
        <v>610</v>
      </c>
      <c r="E1109" t="s">
        <v>3054</v>
      </c>
      <c r="F1109" t="str">
        <f t="shared" si="38"/>
        <v>RestrainedBeamMetricW250x89</v>
      </c>
      <c r="G1109">
        <v>49.1</v>
      </c>
      <c r="H1109">
        <v>1.22</v>
      </c>
      <c r="I1109">
        <v>4.09</v>
      </c>
      <c r="J1109" t="s">
        <v>133</v>
      </c>
      <c r="K1109">
        <v>4</v>
      </c>
      <c r="L1109">
        <f t="shared" si="39"/>
        <v>1.246632</v>
      </c>
    </row>
    <row r="1110" spans="2:12" x14ac:dyDescent="0.25">
      <c r="B1110" t="s">
        <v>133</v>
      </c>
      <c r="C1110" t="s">
        <v>76</v>
      </c>
      <c r="D1110" t="s">
        <v>611</v>
      </c>
      <c r="E1110" t="s">
        <v>3055</v>
      </c>
      <c r="F1110" t="str">
        <f t="shared" si="38"/>
        <v>RestrainedBeamMetricW250x80</v>
      </c>
      <c r="G1110">
        <v>48.6</v>
      </c>
      <c r="H1110">
        <v>1.1100000000000001</v>
      </c>
      <c r="I1110">
        <v>4.05</v>
      </c>
      <c r="J1110" t="s">
        <v>133</v>
      </c>
      <c r="K1110">
        <v>4</v>
      </c>
      <c r="L1110">
        <f t="shared" si="39"/>
        <v>1.23444</v>
      </c>
    </row>
    <row r="1111" spans="2:12" x14ac:dyDescent="0.25">
      <c r="B1111" t="s">
        <v>133</v>
      </c>
      <c r="C1111" t="s">
        <v>76</v>
      </c>
      <c r="D1111" t="s">
        <v>613</v>
      </c>
      <c r="E1111" t="s">
        <v>3056</v>
      </c>
      <c r="F1111" t="str">
        <f t="shared" si="38"/>
        <v>RestrainedBeamMetricW250x73</v>
      </c>
      <c r="G1111">
        <v>48.3</v>
      </c>
      <c r="H1111">
        <v>1.01</v>
      </c>
      <c r="I1111">
        <v>4.03</v>
      </c>
      <c r="J1111" t="s">
        <v>133</v>
      </c>
      <c r="K1111">
        <v>4</v>
      </c>
      <c r="L1111">
        <f t="shared" si="39"/>
        <v>1.2283440000000001</v>
      </c>
    </row>
    <row r="1112" spans="2:12" x14ac:dyDescent="0.25">
      <c r="B1112" t="s">
        <v>133</v>
      </c>
      <c r="C1112" t="s">
        <v>76</v>
      </c>
      <c r="D1112" t="s">
        <v>615</v>
      </c>
      <c r="E1112" t="s">
        <v>3057</v>
      </c>
      <c r="F1112" t="str">
        <f t="shared" si="38"/>
        <v>RestrainedBeamMetricW250x67</v>
      </c>
      <c r="G1112">
        <v>42.6</v>
      </c>
      <c r="H1112">
        <v>1.06</v>
      </c>
      <c r="I1112">
        <v>3.55</v>
      </c>
      <c r="J1112" t="s">
        <v>133</v>
      </c>
      <c r="K1112">
        <v>4</v>
      </c>
      <c r="L1112">
        <f t="shared" si="39"/>
        <v>1.0820399999999999</v>
      </c>
    </row>
    <row r="1113" spans="2:12" x14ac:dyDescent="0.25">
      <c r="B1113" t="s">
        <v>133</v>
      </c>
      <c r="C1113" t="s">
        <v>76</v>
      </c>
      <c r="D1113" t="s">
        <v>617</v>
      </c>
      <c r="E1113" t="s">
        <v>3058</v>
      </c>
      <c r="F1113" t="str">
        <f t="shared" si="38"/>
        <v>RestrainedBeamMetricW250x58</v>
      </c>
      <c r="G1113">
        <v>42</v>
      </c>
      <c r="H1113">
        <v>0.92900000000000005</v>
      </c>
      <c r="I1113">
        <v>3.5</v>
      </c>
      <c r="J1113" t="s">
        <v>133</v>
      </c>
      <c r="K1113">
        <v>4</v>
      </c>
      <c r="L1113">
        <f t="shared" si="39"/>
        <v>1.0668</v>
      </c>
    </row>
    <row r="1114" spans="2:12" x14ac:dyDescent="0.25">
      <c r="B1114" t="s">
        <v>133</v>
      </c>
      <c r="C1114" t="s">
        <v>76</v>
      </c>
      <c r="D1114" t="s">
        <v>619</v>
      </c>
      <c r="E1114" t="s">
        <v>3059</v>
      </c>
      <c r="F1114" t="str">
        <f t="shared" si="38"/>
        <v>RestrainedBeamMetricW250x49</v>
      </c>
      <c r="G1114">
        <v>42</v>
      </c>
      <c r="H1114">
        <v>0.78600000000000003</v>
      </c>
      <c r="I1114">
        <v>3.5</v>
      </c>
      <c r="J1114" t="s">
        <v>133</v>
      </c>
      <c r="K1114">
        <v>4</v>
      </c>
      <c r="L1114">
        <f t="shared" si="39"/>
        <v>1.0668</v>
      </c>
    </row>
    <row r="1115" spans="2:12" x14ac:dyDescent="0.25">
      <c r="B1115" t="s">
        <v>133</v>
      </c>
      <c r="C1115" t="s">
        <v>76</v>
      </c>
      <c r="D1115" t="s">
        <v>621</v>
      </c>
      <c r="E1115" t="s">
        <v>3060</v>
      </c>
      <c r="F1115" t="str">
        <f t="shared" si="38"/>
        <v>RestrainedBeamMetricW250x45</v>
      </c>
      <c r="G1115">
        <v>37.1</v>
      </c>
      <c r="H1115">
        <v>0.80900000000000005</v>
      </c>
      <c r="I1115">
        <v>3.09</v>
      </c>
      <c r="J1115" t="s">
        <v>133</v>
      </c>
      <c r="K1115">
        <v>4</v>
      </c>
      <c r="L1115">
        <f t="shared" si="39"/>
        <v>0.941832</v>
      </c>
    </row>
    <row r="1116" spans="2:12" x14ac:dyDescent="0.25">
      <c r="B1116" t="s">
        <v>133</v>
      </c>
      <c r="C1116" t="s">
        <v>76</v>
      </c>
      <c r="D1116" t="s">
        <v>623</v>
      </c>
      <c r="E1116" t="s">
        <v>3061</v>
      </c>
      <c r="F1116" t="str">
        <f t="shared" si="38"/>
        <v>RestrainedBeamMetricW250x39</v>
      </c>
      <c r="G1116">
        <v>36.700000000000003</v>
      </c>
      <c r="H1116">
        <v>0.70799999999999996</v>
      </c>
      <c r="I1116">
        <v>3.06</v>
      </c>
      <c r="J1116" t="s">
        <v>133</v>
      </c>
      <c r="K1116">
        <v>4</v>
      </c>
      <c r="L1116">
        <f t="shared" si="39"/>
        <v>0.93268800000000007</v>
      </c>
    </row>
    <row r="1117" spans="2:12" x14ac:dyDescent="0.25">
      <c r="B1117" t="s">
        <v>133</v>
      </c>
      <c r="C1117" t="s">
        <v>76</v>
      </c>
      <c r="D1117" t="s">
        <v>624</v>
      </c>
      <c r="E1117" t="s">
        <v>3062</v>
      </c>
      <c r="F1117" t="str">
        <f t="shared" si="38"/>
        <v>RestrainedBeamMetricW250x33</v>
      </c>
      <c r="G1117">
        <v>36.299999999999997</v>
      </c>
      <c r="H1117">
        <v>0.60599999999999998</v>
      </c>
      <c r="I1117">
        <v>3.03</v>
      </c>
      <c r="J1117" t="s">
        <v>133</v>
      </c>
      <c r="K1117">
        <v>4</v>
      </c>
      <c r="L1117">
        <f t="shared" si="39"/>
        <v>0.92354400000000003</v>
      </c>
    </row>
    <row r="1118" spans="2:12" x14ac:dyDescent="0.25">
      <c r="B1118" t="s">
        <v>133</v>
      </c>
      <c r="C1118" t="s">
        <v>76</v>
      </c>
      <c r="D1118" t="s">
        <v>625</v>
      </c>
      <c r="E1118" t="s">
        <v>3063</v>
      </c>
      <c r="F1118" t="str">
        <f t="shared" si="38"/>
        <v>RestrainedBeamMetricW250x28</v>
      </c>
      <c r="G1118">
        <v>31.3</v>
      </c>
      <c r="H1118">
        <v>0.60699999999999998</v>
      </c>
      <c r="I1118">
        <v>2.61</v>
      </c>
      <c r="J1118" t="s">
        <v>133</v>
      </c>
      <c r="K1118">
        <v>4</v>
      </c>
      <c r="L1118">
        <f t="shared" si="39"/>
        <v>0.79552800000000001</v>
      </c>
    </row>
    <row r="1119" spans="2:12" x14ac:dyDescent="0.25">
      <c r="B1119" t="s">
        <v>133</v>
      </c>
      <c r="C1119" t="s">
        <v>76</v>
      </c>
      <c r="D1119" t="s">
        <v>627</v>
      </c>
      <c r="E1119" t="s">
        <v>3064</v>
      </c>
      <c r="F1119" t="str">
        <f t="shared" si="38"/>
        <v>RestrainedBeamMetricW250x25</v>
      </c>
      <c r="G1119">
        <v>31.3</v>
      </c>
      <c r="H1119">
        <v>0.54300000000000004</v>
      </c>
      <c r="I1119">
        <v>2.61</v>
      </c>
      <c r="J1119" t="s">
        <v>133</v>
      </c>
      <c r="K1119">
        <v>4</v>
      </c>
      <c r="L1119">
        <f t="shared" si="39"/>
        <v>0.79552800000000001</v>
      </c>
    </row>
    <row r="1120" spans="2:12" x14ac:dyDescent="0.25">
      <c r="B1120" t="s">
        <v>133</v>
      </c>
      <c r="C1120" t="s">
        <v>76</v>
      </c>
      <c r="D1120" t="s">
        <v>629</v>
      </c>
      <c r="E1120" t="s">
        <v>3065</v>
      </c>
      <c r="F1120" t="str">
        <f t="shared" si="38"/>
        <v>RestrainedBeamMetricW250x22</v>
      </c>
      <c r="G1120">
        <v>31</v>
      </c>
      <c r="H1120">
        <v>0.48399999999999999</v>
      </c>
      <c r="I1120">
        <v>2.58</v>
      </c>
      <c r="J1120" t="s">
        <v>133</v>
      </c>
      <c r="K1120">
        <v>4</v>
      </c>
      <c r="L1120">
        <f t="shared" si="39"/>
        <v>0.78638400000000008</v>
      </c>
    </row>
    <row r="1121" spans="2:12" x14ac:dyDescent="0.25">
      <c r="B1121" t="s">
        <v>133</v>
      </c>
      <c r="C1121" t="s">
        <v>76</v>
      </c>
      <c r="D1121" t="s">
        <v>631</v>
      </c>
      <c r="E1121" t="s">
        <v>3066</v>
      </c>
      <c r="F1121" t="str">
        <f t="shared" si="38"/>
        <v>RestrainedBeamMetricW250x18</v>
      </c>
      <c r="G1121">
        <v>30.6</v>
      </c>
      <c r="H1121">
        <v>0.39200000000000002</v>
      </c>
      <c r="I1121">
        <v>2.5499999999999998</v>
      </c>
      <c r="J1121" t="s">
        <v>133</v>
      </c>
      <c r="K1121">
        <v>4</v>
      </c>
      <c r="L1121">
        <f t="shared" si="39"/>
        <v>0.77723999999999993</v>
      </c>
    </row>
    <row r="1122" spans="2:12" x14ac:dyDescent="0.25">
      <c r="B1122" t="s">
        <v>133</v>
      </c>
      <c r="C1122" t="s">
        <v>76</v>
      </c>
      <c r="D1122" t="s">
        <v>633</v>
      </c>
      <c r="E1122" t="s">
        <v>3067</v>
      </c>
      <c r="F1122" t="str">
        <f t="shared" si="38"/>
        <v>RestrainedBeamMetricW200x100</v>
      </c>
      <c r="G1122">
        <v>40.700000000000003</v>
      </c>
      <c r="H1122">
        <v>1.65</v>
      </c>
      <c r="I1122">
        <v>3.39</v>
      </c>
      <c r="J1122" t="s">
        <v>133</v>
      </c>
      <c r="K1122">
        <v>4</v>
      </c>
      <c r="L1122">
        <f t="shared" si="39"/>
        <v>1.0332720000000002</v>
      </c>
    </row>
    <row r="1123" spans="2:12" x14ac:dyDescent="0.25">
      <c r="B1123" t="s">
        <v>133</v>
      </c>
      <c r="C1123" t="s">
        <v>76</v>
      </c>
      <c r="D1123" t="s">
        <v>635</v>
      </c>
      <c r="E1123" t="s">
        <v>3068</v>
      </c>
      <c r="F1123" t="str">
        <f t="shared" si="38"/>
        <v>RestrainedBeamMetricW200x86</v>
      </c>
      <c r="G1123">
        <v>40.200000000000003</v>
      </c>
      <c r="H1123">
        <v>1.44</v>
      </c>
      <c r="I1123">
        <v>3.35</v>
      </c>
      <c r="J1123" t="s">
        <v>133</v>
      </c>
      <c r="K1123">
        <v>4</v>
      </c>
      <c r="L1123">
        <f t="shared" si="39"/>
        <v>1.02108</v>
      </c>
    </row>
    <row r="1124" spans="2:12" x14ac:dyDescent="0.25">
      <c r="B1124" t="s">
        <v>133</v>
      </c>
      <c r="C1124" t="s">
        <v>76</v>
      </c>
      <c r="D1124" t="s">
        <v>637</v>
      </c>
      <c r="E1124" t="s">
        <v>3069</v>
      </c>
      <c r="F1124" t="str">
        <f t="shared" si="38"/>
        <v>RestrainedBeamMetricW200x71</v>
      </c>
      <c r="G1124">
        <v>39.700000000000003</v>
      </c>
      <c r="H1124">
        <v>1.21</v>
      </c>
      <c r="I1124">
        <v>3.31</v>
      </c>
      <c r="J1124" t="s">
        <v>133</v>
      </c>
      <c r="K1124">
        <v>4</v>
      </c>
      <c r="L1124">
        <f t="shared" si="39"/>
        <v>1.008888</v>
      </c>
    </row>
    <row r="1125" spans="2:12" x14ac:dyDescent="0.25">
      <c r="B1125" t="s">
        <v>133</v>
      </c>
      <c r="C1125" t="s">
        <v>76</v>
      </c>
      <c r="D1125" t="s">
        <v>638</v>
      </c>
      <c r="E1125" t="s">
        <v>3070</v>
      </c>
      <c r="F1125" t="str">
        <f t="shared" si="38"/>
        <v>RestrainedBeamMetricW200x59</v>
      </c>
      <c r="G1125">
        <v>39</v>
      </c>
      <c r="H1125">
        <v>1.03</v>
      </c>
      <c r="I1125">
        <v>3.25</v>
      </c>
      <c r="J1125" t="s">
        <v>133</v>
      </c>
      <c r="K1125">
        <v>4</v>
      </c>
      <c r="L1125">
        <f t="shared" si="39"/>
        <v>0.99060000000000004</v>
      </c>
    </row>
    <row r="1126" spans="2:12" x14ac:dyDescent="0.25">
      <c r="B1126" t="s">
        <v>133</v>
      </c>
      <c r="C1126" t="s">
        <v>76</v>
      </c>
      <c r="D1126" t="s">
        <v>639</v>
      </c>
      <c r="E1126" t="s">
        <v>3071</v>
      </c>
      <c r="F1126" t="str">
        <f t="shared" si="38"/>
        <v>RestrainedBeamMetricW200x52</v>
      </c>
      <c r="G1126">
        <v>38.6</v>
      </c>
      <c r="H1126">
        <v>0.90700000000000003</v>
      </c>
      <c r="I1126">
        <v>3.22</v>
      </c>
      <c r="J1126" t="s">
        <v>133</v>
      </c>
      <c r="K1126">
        <v>4</v>
      </c>
      <c r="L1126">
        <f t="shared" si="39"/>
        <v>0.98145600000000011</v>
      </c>
    </row>
    <row r="1127" spans="2:12" x14ac:dyDescent="0.25">
      <c r="B1127" t="s">
        <v>133</v>
      </c>
      <c r="C1127" t="s">
        <v>76</v>
      </c>
      <c r="D1127" t="s">
        <v>640</v>
      </c>
      <c r="E1127" t="s">
        <v>3072</v>
      </c>
      <c r="F1127" t="str">
        <f t="shared" si="38"/>
        <v>RestrainedBeamMetricW200x46</v>
      </c>
      <c r="G1127">
        <v>38.6</v>
      </c>
      <c r="H1127">
        <v>0.80300000000000005</v>
      </c>
      <c r="I1127">
        <v>3.22</v>
      </c>
      <c r="J1127" t="s">
        <v>133</v>
      </c>
      <c r="K1127">
        <v>4</v>
      </c>
      <c r="L1127">
        <f t="shared" si="39"/>
        <v>0.98145600000000011</v>
      </c>
    </row>
    <row r="1128" spans="2:12" x14ac:dyDescent="0.25">
      <c r="B1128" t="s">
        <v>133</v>
      </c>
      <c r="C1128" t="s">
        <v>76</v>
      </c>
      <c r="D1128" t="s">
        <v>642</v>
      </c>
      <c r="E1128" t="s">
        <v>3073</v>
      </c>
      <c r="F1128" t="str">
        <f t="shared" si="38"/>
        <v>RestrainedBeamMetricW200x42</v>
      </c>
      <c r="G1128">
        <v>34.200000000000003</v>
      </c>
      <c r="H1128">
        <v>0.81899999999999995</v>
      </c>
      <c r="I1128">
        <v>2.85</v>
      </c>
      <c r="J1128" t="s">
        <v>133</v>
      </c>
      <c r="K1128">
        <v>4</v>
      </c>
      <c r="L1128">
        <f t="shared" si="39"/>
        <v>0.86868000000000012</v>
      </c>
    </row>
    <row r="1129" spans="2:12" x14ac:dyDescent="0.25">
      <c r="B1129" t="s">
        <v>133</v>
      </c>
      <c r="C1129" t="s">
        <v>76</v>
      </c>
      <c r="D1129" t="s">
        <v>644</v>
      </c>
      <c r="E1129" t="s">
        <v>3074</v>
      </c>
      <c r="F1129" t="str">
        <f t="shared" si="38"/>
        <v>RestrainedBeamMetricW200x36</v>
      </c>
      <c r="G1129">
        <v>34.1</v>
      </c>
      <c r="H1129">
        <v>0.70399999999999996</v>
      </c>
      <c r="I1129">
        <v>2.84</v>
      </c>
      <c r="J1129" t="s">
        <v>133</v>
      </c>
      <c r="K1129">
        <v>4</v>
      </c>
      <c r="L1129">
        <f t="shared" si="39"/>
        <v>0.86563199999999996</v>
      </c>
    </row>
    <row r="1130" spans="2:12" x14ac:dyDescent="0.25">
      <c r="B1130" t="s">
        <v>133</v>
      </c>
      <c r="C1130" t="s">
        <v>76</v>
      </c>
      <c r="D1130" t="s">
        <v>646</v>
      </c>
      <c r="E1130" t="s">
        <v>3075</v>
      </c>
      <c r="F1130" t="str">
        <f t="shared" si="38"/>
        <v>RestrainedBeamMetricW200x31</v>
      </c>
      <c r="G1130">
        <v>31.1</v>
      </c>
      <c r="H1130">
        <v>0.67500000000000004</v>
      </c>
      <c r="I1130">
        <v>2.59</v>
      </c>
      <c r="J1130" t="s">
        <v>133</v>
      </c>
      <c r="K1130">
        <v>4</v>
      </c>
      <c r="L1130">
        <f t="shared" si="39"/>
        <v>0.78943200000000002</v>
      </c>
    </row>
    <row r="1131" spans="2:12" x14ac:dyDescent="0.25">
      <c r="B1131" t="s">
        <v>133</v>
      </c>
      <c r="C1131" t="s">
        <v>76</v>
      </c>
      <c r="D1131" t="s">
        <v>648</v>
      </c>
      <c r="E1131" t="s">
        <v>3076</v>
      </c>
      <c r="F1131" t="str">
        <f t="shared" si="38"/>
        <v>RestrainedBeamMetricW200x27</v>
      </c>
      <c r="G1131">
        <v>30.9</v>
      </c>
      <c r="H1131">
        <v>0.58299999999999996</v>
      </c>
      <c r="I1131">
        <v>2.58</v>
      </c>
      <c r="J1131" t="s">
        <v>133</v>
      </c>
      <c r="K1131">
        <v>4</v>
      </c>
      <c r="L1131">
        <f t="shared" si="39"/>
        <v>0.78638400000000008</v>
      </c>
    </row>
    <row r="1132" spans="2:12" x14ac:dyDescent="0.25">
      <c r="B1132" t="s">
        <v>133</v>
      </c>
      <c r="C1132" t="s">
        <v>76</v>
      </c>
      <c r="D1132" t="s">
        <v>650</v>
      </c>
      <c r="E1132" t="s">
        <v>3077</v>
      </c>
      <c r="F1132" t="str">
        <f t="shared" si="38"/>
        <v>RestrainedBeamMetricW200x22</v>
      </c>
      <c r="G1132">
        <v>27.2</v>
      </c>
      <c r="H1132">
        <v>0.55100000000000005</v>
      </c>
      <c r="I1132">
        <v>2.27</v>
      </c>
      <c r="J1132" t="s">
        <v>133</v>
      </c>
      <c r="K1132">
        <v>4</v>
      </c>
      <c r="L1132">
        <f t="shared" si="39"/>
        <v>0.69189600000000007</v>
      </c>
    </row>
    <row r="1133" spans="2:12" x14ac:dyDescent="0.25">
      <c r="B1133" t="s">
        <v>133</v>
      </c>
      <c r="C1133" t="s">
        <v>76</v>
      </c>
      <c r="D1133" t="s">
        <v>652</v>
      </c>
      <c r="E1133" t="s">
        <v>3078</v>
      </c>
      <c r="F1133" t="str">
        <f t="shared" si="38"/>
        <v>RestrainedBeamMetricW200x19</v>
      </c>
      <c r="G1133">
        <v>26.9</v>
      </c>
      <c r="H1133">
        <v>0.48299999999999998</v>
      </c>
      <c r="I1133">
        <v>2.2400000000000002</v>
      </c>
      <c r="J1133" t="s">
        <v>133</v>
      </c>
      <c r="K1133">
        <v>4</v>
      </c>
      <c r="L1133">
        <f t="shared" si="39"/>
        <v>0.68275200000000014</v>
      </c>
    </row>
    <row r="1134" spans="2:12" x14ac:dyDescent="0.25">
      <c r="B1134" t="s">
        <v>133</v>
      </c>
      <c r="C1134" t="s">
        <v>76</v>
      </c>
      <c r="D1134" t="s">
        <v>654</v>
      </c>
      <c r="E1134" t="s">
        <v>3079</v>
      </c>
      <c r="F1134" t="str">
        <f t="shared" ref="F1134:F1144" si="40">SUBSTITUTE(B1134&amp;C1134&amp;E1134," ","")</f>
        <v>RestrainedBeamMetricW200x15</v>
      </c>
      <c r="G1134">
        <v>26.7</v>
      </c>
      <c r="H1134">
        <v>0.375</v>
      </c>
      <c r="I1134">
        <v>2.23</v>
      </c>
      <c r="J1134" t="s">
        <v>133</v>
      </c>
      <c r="K1134">
        <v>4</v>
      </c>
      <c r="L1134">
        <f t="shared" si="39"/>
        <v>0.67970399999999997</v>
      </c>
    </row>
    <row r="1135" spans="2:12" x14ac:dyDescent="0.25">
      <c r="B1135" t="s">
        <v>133</v>
      </c>
      <c r="C1135" t="s">
        <v>76</v>
      </c>
      <c r="D1135" t="s">
        <v>656</v>
      </c>
      <c r="E1135" t="s">
        <v>3080</v>
      </c>
      <c r="F1135" t="str">
        <f t="shared" si="40"/>
        <v>RestrainedBeamMetricW150x37</v>
      </c>
      <c r="G1135">
        <v>29.8</v>
      </c>
      <c r="H1135">
        <v>0.83899999999999997</v>
      </c>
      <c r="I1135">
        <v>2.48</v>
      </c>
      <c r="J1135" t="s">
        <v>133</v>
      </c>
      <c r="K1135">
        <v>4</v>
      </c>
      <c r="L1135">
        <f t="shared" si="39"/>
        <v>0.75590400000000002</v>
      </c>
    </row>
    <row r="1136" spans="2:12" x14ac:dyDescent="0.25">
      <c r="B1136" t="s">
        <v>133</v>
      </c>
      <c r="C1136" t="s">
        <v>76</v>
      </c>
      <c r="D1136" t="s">
        <v>658</v>
      </c>
      <c r="E1136" t="s">
        <v>3081</v>
      </c>
      <c r="F1136" t="str">
        <f t="shared" si="40"/>
        <v>RestrainedBeamMetricW150x30</v>
      </c>
      <c r="G1136">
        <v>29.5</v>
      </c>
      <c r="H1136">
        <v>0.67800000000000005</v>
      </c>
      <c r="I1136">
        <v>2.46</v>
      </c>
      <c r="J1136" t="s">
        <v>133</v>
      </c>
      <c r="K1136">
        <v>4</v>
      </c>
      <c r="L1136">
        <f t="shared" si="39"/>
        <v>0.74980800000000003</v>
      </c>
    </row>
    <row r="1137" spans="2:14" x14ac:dyDescent="0.25">
      <c r="B1137" t="s">
        <v>133</v>
      </c>
      <c r="C1137" t="s">
        <v>76</v>
      </c>
      <c r="D1137" t="s">
        <v>660</v>
      </c>
      <c r="E1137" t="s">
        <v>3082</v>
      </c>
      <c r="F1137" t="str">
        <f t="shared" si="40"/>
        <v>RestrainedBeamMetricW150x22</v>
      </c>
      <c r="G1137">
        <v>28.8</v>
      </c>
      <c r="H1137">
        <v>0.52100000000000002</v>
      </c>
      <c r="I1137">
        <v>2.4</v>
      </c>
      <c r="J1137" t="s">
        <v>133</v>
      </c>
      <c r="K1137">
        <v>4</v>
      </c>
      <c r="L1137">
        <f t="shared" si="39"/>
        <v>0.73152000000000006</v>
      </c>
    </row>
    <row r="1138" spans="2:14" x14ac:dyDescent="0.25">
      <c r="B1138" t="s">
        <v>133</v>
      </c>
      <c r="C1138" t="s">
        <v>76</v>
      </c>
      <c r="D1138" t="s">
        <v>661</v>
      </c>
      <c r="E1138" t="s">
        <v>3083</v>
      </c>
      <c r="F1138" t="str">
        <f t="shared" si="40"/>
        <v>RestrainedBeamMetricW150x24</v>
      </c>
      <c r="G1138">
        <v>23.4</v>
      </c>
      <c r="H1138">
        <v>0.68400000000000005</v>
      </c>
      <c r="I1138">
        <v>1.95</v>
      </c>
      <c r="J1138" t="s">
        <v>133</v>
      </c>
      <c r="K1138">
        <v>4</v>
      </c>
      <c r="L1138">
        <f t="shared" si="39"/>
        <v>0.59436</v>
      </c>
    </row>
    <row r="1139" spans="2:14" x14ac:dyDescent="0.25">
      <c r="B1139" t="s">
        <v>133</v>
      </c>
      <c r="C1139" t="s">
        <v>76</v>
      </c>
      <c r="D1139" t="s">
        <v>663</v>
      </c>
      <c r="E1139" t="s">
        <v>3084</v>
      </c>
      <c r="F1139" t="str">
        <f t="shared" si="40"/>
        <v>RestrainedBeamMetricW150x18</v>
      </c>
      <c r="G1139">
        <v>22.8</v>
      </c>
      <c r="H1139">
        <v>0.52600000000000002</v>
      </c>
      <c r="I1139">
        <v>1.9</v>
      </c>
      <c r="J1139" t="s">
        <v>133</v>
      </c>
      <c r="K1139">
        <v>4</v>
      </c>
      <c r="L1139">
        <f t="shared" si="39"/>
        <v>0.57911999999999997</v>
      </c>
    </row>
    <row r="1140" spans="2:14" x14ac:dyDescent="0.25">
      <c r="B1140" t="s">
        <v>133</v>
      </c>
      <c r="C1140" t="s">
        <v>76</v>
      </c>
      <c r="D1140" t="s">
        <v>664</v>
      </c>
      <c r="E1140" t="s">
        <v>3085</v>
      </c>
      <c r="F1140" t="str">
        <f t="shared" si="40"/>
        <v>RestrainedBeamMetricW150x14</v>
      </c>
      <c r="G1140">
        <v>22.6</v>
      </c>
      <c r="H1140">
        <v>0.39800000000000002</v>
      </c>
      <c r="I1140">
        <v>1.88</v>
      </c>
      <c r="J1140" t="s">
        <v>133</v>
      </c>
      <c r="K1140">
        <v>4</v>
      </c>
      <c r="L1140">
        <f t="shared" si="39"/>
        <v>0.57302399999999998</v>
      </c>
    </row>
    <row r="1141" spans="2:14" x14ac:dyDescent="0.25">
      <c r="B1141" t="s">
        <v>133</v>
      </c>
      <c r="C1141" t="s">
        <v>76</v>
      </c>
      <c r="D1141" t="s">
        <v>666</v>
      </c>
      <c r="E1141" t="s">
        <v>3086</v>
      </c>
      <c r="F1141" t="str">
        <f t="shared" si="40"/>
        <v>RestrainedBeamMetricW150x13</v>
      </c>
      <c r="G1141">
        <v>22.7</v>
      </c>
      <c r="H1141">
        <v>0.374</v>
      </c>
      <c r="I1141">
        <v>1.89</v>
      </c>
      <c r="J1141" t="s">
        <v>133</v>
      </c>
      <c r="K1141">
        <v>4</v>
      </c>
      <c r="L1141">
        <f t="shared" si="39"/>
        <v>0.57607200000000003</v>
      </c>
    </row>
    <row r="1142" spans="2:14" x14ac:dyDescent="0.25">
      <c r="B1142" t="s">
        <v>133</v>
      </c>
      <c r="C1142" t="s">
        <v>76</v>
      </c>
      <c r="D1142" t="s">
        <v>668</v>
      </c>
      <c r="E1142" t="s">
        <v>3087</v>
      </c>
      <c r="F1142" t="str">
        <f t="shared" si="40"/>
        <v>RestrainedBeamMetricW130x28</v>
      </c>
      <c r="G1142">
        <v>24.5</v>
      </c>
      <c r="H1142">
        <v>0.77600000000000002</v>
      </c>
      <c r="I1142">
        <v>2.04</v>
      </c>
      <c r="J1142" t="s">
        <v>133</v>
      </c>
      <c r="K1142">
        <v>4</v>
      </c>
      <c r="L1142">
        <f t="shared" si="39"/>
        <v>0.62179200000000001</v>
      </c>
    </row>
    <row r="1143" spans="2:14" x14ac:dyDescent="0.25">
      <c r="B1143" t="s">
        <v>133</v>
      </c>
      <c r="C1143" t="s">
        <v>76</v>
      </c>
      <c r="D1143" t="s">
        <v>670</v>
      </c>
      <c r="E1143" t="s">
        <v>3088</v>
      </c>
      <c r="F1143" t="str">
        <f t="shared" si="40"/>
        <v>RestrainedBeamMetricW130x24</v>
      </c>
      <c r="G1143">
        <v>24.1</v>
      </c>
      <c r="H1143">
        <v>0.66400000000000003</v>
      </c>
      <c r="I1143">
        <v>2.0099999999999998</v>
      </c>
      <c r="J1143" t="s">
        <v>133</v>
      </c>
      <c r="K1143">
        <v>4</v>
      </c>
      <c r="L1143">
        <f t="shared" si="39"/>
        <v>0.61264799999999997</v>
      </c>
    </row>
    <row r="1144" spans="2:14" x14ac:dyDescent="0.25">
      <c r="B1144" t="s">
        <v>133</v>
      </c>
      <c r="C1144" t="s">
        <v>76</v>
      </c>
      <c r="D1144" t="s">
        <v>671</v>
      </c>
      <c r="E1144" t="s">
        <v>3089</v>
      </c>
      <c r="F1144" t="str">
        <f t="shared" si="40"/>
        <v>RestrainedBeamMetricW100x19</v>
      </c>
      <c r="G1144">
        <v>19.399999999999999</v>
      </c>
      <c r="H1144">
        <v>0.67</v>
      </c>
      <c r="I1144">
        <v>1.62</v>
      </c>
      <c r="J1144" t="s">
        <v>133</v>
      </c>
      <c r="K1144">
        <v>4</v>
      </c>
      <c r="L1144">
        <f>0.3048*I1144</f>
        <v>0.49377600000000005</v>
      </c>
    </row>
    <row r="1146" spans="2:14" x14ac:dyDescent="0.25">
      <c r="B1146" t="s">
        <v>1230</v>
      </c>
      <c r="C1146" t="s">
        <v>76</v>
      </c>
      <c r="D1146" t="s">
        <v>1231</v>
      </c>
      <c r="E1146" t="s">
        <v>3421</v>
      </c>
      <c r="F1146" t="str">
        <f t="shared" ref="F1146:F1209" si="41">SUBSTITUTE(B1146&amp;C1146&amp;E1146," ","")</f>
        <v>SingleAnglesMetricL203x203x29</v>
      </c>
      <c r="G1146">
        <v>31.7</v>
      </c>
      <c r="H1146">
        <v>1.8</v>
      </c>
      <c r="I1146">
        <v>2.64</v>
      </c>
      <c r="J1146" t="s">
        <v>129</v>
      </c>
      <c r="K1146">
        <v>1</v>
      </c>
      <c r="L1146">
        <f t="shared" si="39"/>
        <v>0.80467200000000005</v>
      </c>
      <c r="N1146" s="1"/>
    </row>
    <row r="1147" spans="2:14" x14ac:dyDescent="0.25">
      <c r="B1147" t="s">
        <v>1230</v>
      </c>
      <c r="C1147" t="s">
        <v>76</v>
      </c>
      <c r="D1147" t="s">
        <v>1233</v>
      </c>
      <c r="E1147" t="s">
        <v>3422</v>
      </c>
      <c r="F1147" t="str">
        <f t="shared" si="41"/>
        <v>SingleAnglesMetricL203x203x25</v>
      </c>
      <c r="G1147">
        <v>31.7</v>
      </c>
      <c r="H1147">
        <v>1.62</v>
      </c>
      <c r="I1147">
        <v>2.64</v>
      </c>
      <c r="J1147" t="s">
        <v>129</v>
      </c>
      <c r="K1147">
        <v>1</v>
      </c>
      <c r="L1147">
        <f t="shared" si="39"/>
        <v>0.80467200000000005</v>
      </c>
      <c r="N1147" s="1"/>
    </row>
    <row r="1148" spans="2:14" x14ac:dyDescent="0.25">
      <c r="B1148" t="s">
        <v>1230</v>
      </c>
      <c r="C1148" t="s">
        <v>76</v>
      </c>
      <c r="D1148" t="s">
        <v>1235</v>
      </c>
      <c r="E1148" t="s">
        <v>3423</v>
      </c>
      <c r="F1148" t="str">
        <f t="shared" si="41"/>
        <v>SingleAnglesMetricL203x203x22</v>
      </c>
      <c r="G1148">
        <v>31.7</v>
      </c>
      <c r="H1148">
        <v>1.43</v>
      </c>
      <c r="I1148">
        <v>2.64</v>
      </c>
      <c r="J1148" t="s">
        <v>129</v>
      </c>
      <c r="K1148">
        <v>1</v>
      </c>
      <c r="L1148">
        <f t="shared" si="39"/>
        <v>0.80467200000000005</v>
      </c>
      <c r="N1148" s="1"/>
    </row>
    <row r="1149" spans="2:14" x14ac:dyDescent="0.25">
      <c r="B1149" t="s">
        <v>1230</v>
      </c>
      <c r="C1149" t="s">
        <v>76</v>
      </c>
      <c r="D1149" t="s">
        <v>1237</v>
      </c>
      <c r="E1149" t="s">
        <v>3424</v>
      </c>
      <c r="F1149" t="str">
        <f t="shared" si="41"/>
        <v>SingleAnglesMetricL203x203x19</v>
      </c>
      <c r="G1149">
        <v>31.7</v>
      </c>
      <c r="H1149">
        <v>1.24</v>
      </c>
      <c r="I1149">
        <v>2.64</v>
      </c>
      <c r="J1149" t="s">
        <v>129</v>
      </c>
      <c r="K1149">
        <v>1</v>
      </c>
      <c r="L1149">
        <f t="shared" si="39"/>
        <v>0.80467200000000005</v>
      </c>
      <c r="N1149" s="1"/>
    </row>
    <row r="1150" spans="2:14" x14ac:dyDescent="0.25">
      <c r="B1150" t="s">
        <v>1230</v>
      </c>
      <c r="C1150" t="s">
        <v>76</v>
      </c>
      <c r="D1150" t="s">
        <v>1239</v>
      </c>
      <c r="E1150" t="s">
        <v>3425</v>
      </c>
      <c r="F1150" t="str">
        <f t="shared" si="41"/>
        <v>SingleAnglesMetricL203x203x16</v>
      </c>
      <c r="G1150">
        <v>31.7</v>
      </c>
      <c r="H1150">
        <v>1.04</v>
      </c>
      <c r="I1150">
        <v>2.64</v>
      </c>
      <c r="J1150" t="s">
        <v>129</v>
      </c>
      <c r="K1150">
        <v>1</v>
      </c>
      <c r="L1150">
        <f t="shared" si="39"/>
        <v>0.80467200000000005</v>
      </c>
      <c r="N1150" s="1"/>
    </row>
    <row r="1151" spans="2:14" x14ac:dyDescent="0.25">
      <c r="B1151" t="s">
        <v>1230</v>
      </c>
      <c r="C1151" t="s">
        <v>76</v>
      </c>
      <c r="D1151" t="s">
        <v>1241</v>
      </c>
      <c r="E1151" t="s">
        <v>3426</v>
      </c>
      <c r="F1151" t="str">
        <f t="shared" si="41"/>
        <v>SingleAnglesMetricL203x203x14</v>
      </c>
      <c r="G1151">
        <v>31.7</v>
      </c>
      <c r="H1151">
        <v>0.94</v>
      </c>
      <c r="I1151">
        <v>2.64</v>
      </c>
      <c r="J1151" t="s">
        <v>129</v>
      </c>
      <c r="K1151">
        <v>1</v>
      </c>
      <c r="L1151">
        <f t="shared" si="39"/>
        <v>0.80467200000000005</v>
      </c>
      <c r="N1151" s="1"/>
    </row>
    <row r="1152" spans="2:14" x14ac:dyDescent="0.25">
      <c r="B1152" t="s">
        <v>1230</v>
      </c>
      <c r="C1152" t="s">
        <v>76</v>
      </c>
      <c r="D1152" t="s">
        <v>1243</v>
      </c>
      <c r="E1152" t="s">
        <v>3427</v>
      </c>
      <c r="F1152" t="str">
        <f t="shared" si="41"/>
        <v>SingleAnglesMetricL203x203x13</v>
      </c>
      <c r="G1152">
        <v>31.7</v>
      </c>
      <c r="H1152">
        <v>0.84199999999999997</v>
      </c>
      <c r="I1152">
        <v>2.64</v>
      </c>
      <c r="J1152" t="s">
        <v>129</v>
      </c>
      <c r="K1152">
        <v>1</v>
      </c>
      <c r="L1152">
        <f t="shared" si="39"/>
        <v>0.80467200000000005</v>
      </c>
      <c r="N1152" s="1"/>
    </row>
    <row r="1153" spans="2:14" x14ac:dyDescent="0.25">
      <c r="B1153" t="s">
        <v>1230</v>
      </c>
      <c r="C1153" t="s">
        <v>76</v>
      </c>
      <c r="D1153" t="s">
        <v>1245</v>
      </c>
      <c r="E1153" t="s">
        <v>3428</v>
      </c>
      <c r="F1153" t="str">
        <f t="shared" si="41"/>
        <v>SingleAnglesMetricL203x152x25</v>
      </c>
      <c r="G1153">
        <v>27.8</v>
      </c>
      <c r="H1153">
        <v>1.6</v>
      </c>
      <c r="I1153">
        <v>2.3199999999999998</v>
      </c>
      <c r="J1153" t="s">
        <v>129</v>
      </c>
      <c r="K1153">
        <v>1</v>
      </c>
      <c r="L1153">
        <f t="shared" si="39"/>
        <v>0.70713599999999999</v>
      </c>
      <c r="N1153" s="1"/>
    </row>
    <row r="1154" spans="2:14" x14ac:dyDescent="0.25">
      <c r="B1154" t="s">
        <v>1230</v>
      </c>
      <c r="C1154" t="s">
        <v>76</v>
      </c>
      <c r="D1154" t="s">
        <v>1247</v>
      </c>
      <c r="E1154" t="s">
        <v>3429</v>
      </c>
      <c r="F1154" t="str">
        <f t="shared" si="41"/>
        <v>SingleAnglesMetricL203x152x22</v>
      </c>
      <c r="G1154">
        <v>27.8</v>
      </c>
      <c r="H1154">
        <v>1.41</v>
      </c>
      <c r="I1154">
        <v>2.3199999999999998</v>
      </c>
      <c r="J1154" t="s">
        <v>129</v>
      </c>
      <c r="K1154">
        <v>1</v>
      </c>
      <c r="L1154">
        <f t="shared" si="39"/>
        <v>0.70713599999999999</v>
      </c>
      <c r="N1154" s="1"/>
    </row>
    <row r="1155" spans="2:14" x14ac:dyDescent="0.25">
      <c r="B1155" t="s">
        <v>1230</v>
      </c>
      <c r="C1155" t="s">
        <v>76</v>
      </c>
      <c r="D1155" t="s">
        <v>1248</v>
      </c>
      <c r="E1155" t="s">
        <v>3430</v>
      </c>
      <c r="F1155" t="str">
        <f t="shared" si="41"/>
        <v>SingleAnglesMetricL203x152x19</v>
      </c>
      <c r="G1155">
        <v>27.8</v>
      </c>
      <c r="H1155">
        <v>1.22</v>
      </c>
      <c r="I1155">
        <v>2.3199999999999998</v>
      </c>
      <c r="J1155" t="s">
        <v>129</v>
      </c>
      <c r="K1155">
        <v>1</v>
      </c>
      <c r="L1155">
        <f t="shared" si="39"/>
        <v>0.70713599999999999</v>
      </c>
      <c r="N1155" s="1"/>
    </row>
    <row r="1156" spans="2:14" x14ac:dyDescent="0.25">
      <c r="B1156" t="s">
        <v>1230</v>
      </c>
      <c r="C1156" t="s">
        <v>76</v>
      </c>
      <c r="D1156" t="s">
        <v>1249</v>
      </c>
      <c r="E1156" t="s">
        <v>3431</v>
      </c>
      <c r="F1156" t="str">
        <f t="shared" si="41"/>
        <v>SingleAnglesMetricL203x152x16</v>
      </c>
      <c r="G1156">
        <v>27.8</v>
      </c>
      <c r="H1156">
        <v>1.03</v>
      </c>
      <c r="I1156">
        <v>2.3199999999999998</v>
      </c>
      <c r="J1156" t="s">
        <v>129</v>
      </c>
      <c r="K1156">
        <v>1</v>
      </c>
      <c r="L1156">
        <f t="shared" si="39"/>
        <v>0.70713599999999999</v>
      </c>
      <c r="N1156" s="1"/>
    </row>
    <row r="1157" spans="2:14" x14ac:dyDescent="0.25">
      <c r="B1157" t="s">
        <v>1230</v>
      </c>
      <c r="C1157" t="s">
        <v>76</v>
      </c>
      <c r="D1157" t="s">
        <v>1250</v>
      </c>
      <c r="E1157" t="s">
        <v>3432</v>
      </c>
      <c r="F1157" t="str">
        <f t="shared" si="41"/>
        <v>SingleAnglesMetricL203x152x14</v>
      </c>
      <c r="G1157">
        <v>27.8</v>
      </c>
      <c r="H1157">
        <v>0.93200000000000005</v>
      </c>
      <c r="I1157">
        <v>2.3199999999999998</v>
      </c>
      <c r="J1157" t="s">
        <v>129</v>
      </c>
      <c r="K1157">
        <v>1</v>
      </c>
      <c r="L1157">
        <f t="shared" si="39"/>
        <v>0.70713599999999999</v>
      </c>
      <c r="N1157" s="1"/>
    </row>
    <row r="1158" spans="2:14" x14ac:dyDescent="0.25">
      <c r="B1158" t="s">
        <v>1230</v>
      </c>
      <c r="C1158" t="s">
        <v>76</v>
      </c>
      <c r="D1158" t="s">
        <v>1251</v>
      </c>
      <c r="E1158" t="s">
        <v>3433</v>
      </c>
      <c r="F1158" t="str">
        <f t="shared" si="41"/>
        <v>SingleAnglesMetricL203x152x13</v>
      </c>
      <c r="G1158">
        <v>27.8</v>
      </c>
      <c r="H1158">
        <v>0.83499999999999996</v>
      </c>
      <c r="I1158">
        <v>2.3199999999999998</v>
      </c>
      <c r="J1158" t="s">
        <v>129</v>
      </c>
      <c r="K1158">
        <v>1</v>
      </c>
      <c r="L1158">
        <f t="shared" si="39"/>
        <v>0.70713599999999999</v>
      </c>
      <c r="N1158" s="1"/>
    </row>
    <row r="1159" spans="2:14" x14ac:dyDescent="0.25">
      <c r="B1159" t="s">
        <v>1230</v>
      </c>
      <c r="C1159" t="s">
        <v>76</v>
      </c>
      <c r="D1159" t="s">
        <v>1252</v>
      </c>
      <c r="E1159" t="s">
        <v>3434</v>
      </c>
      <c r="F1159" t="str">
        <f t="shared" si="41"/>
        <v>SingleAnglesMetricL203x152x11</v>
      </c>
      <c r="G1159">
        <v>27.8</v>
      </c>
      <c r="H1159">
        <v>0.73399999999999999</v>
      </c>
      <c r="I1159">
        <v>2.3199999999999998</v>
      </c>
      <c r="J1159" t="s">
        <v>129</v>
      </c>
      <c r="K1159">
        <v>1</v>
      </c>
      <c r="L1159">
        <f t="shared" si="39"/>
        <v>0.70713599999999999</v>
      </c>
      <c r="N1159" s="1"/>
    </row>
    <row r="1160" spans="2:14" x14ac:dyDescent="0.25">
      <c r="B1160" t="s">
        <v>1230</v>
      </c>
      <c r="C1160" t="s">
        <v>76</v>
      </c>
      <c r="D1160" t="s">
        <v>1254</v>
      </c>
      <c r="E1160" t="s">
        <v>3435</v>
      </c>
      <c r="F1160" t="str">
        <f t="shared" si="41"/>
        <v>SingleAnglesMetricL203x102x25</v>
      </c>
      <c r="G1160">
        <v>23.8</v>
      </c>
      <c r="H1160">
        <v>1.58</v>
      </c>
      <c r="I1160">
        <v>1.98</v>
      </c>
      <c r="J1160" t="s">
        <v>129</v>
      </c>
      <c r="K1160">
        <v>1</v>
      </c>
      <c r="L1160">
        <f t="shared" si="39"/>
        <v>0.60350400000000004</v>
      </c>
      <c r="N1160" s="1"/>
    </row>
    <row r="1161" spans="2:14" x14ac:dyDescent="0.25">
      <c r="B1161" t="s">
        <v>1230</v>
      </c>
      <c r="C1161" t="s">
        <v>76</v>
      </c>
      <c r="D1161" t="s">
        <v>1256</v>
      </c>
      <c r="E1161" t="s">
        <v>3436</v>
      </c>
      <c r="F1161" t="str">
        <f t="shared" si="41"/>
        <v>SingleAnglesMetricL203x102x22</v>
      </c>
      <c r="G1161">
        <v>23.8</v>
      </c>
      <c r="H1161">
        <v>1.4</v>
      </c>
      <c r="I1161">
        <v>1.98</v>
      </c>
      <c r="J1161" t="s">
        <v>129</v>
      </c>
      <c r="K1161">
        <v>1</v>
      </c>
      <c r="L1161">
        <f t="shared" si="39"/>
        <v>0.60350400000000004</v>
      </c>
      <c r="N1161" s="1"/>
    </row>
    <row r="1162" spans="2:14" x14ac:dyDescent="0.25">
      <c r="B1162" t="s">
        <v>1230</v>
      </c>
      <c r="C1162" t="s">
        <v>76</v>
      </c>
      <c r="D1162" t="s">
        <v>1257</v>
      </c>
      <c r="E1162" t="s">
        <v>3437</v>
      </c>
      <c r="F1162" t="str">
        <f t="shared" si="41"/>
        <v>SingleAnglesMetricL203x102x19</v>
      </c>
      <c r="G1162">
        <v>23.8</v>
      </c>
      <c r="H1162">
        <v>1.21</v>
      </c>
      <c r="I1162">
        <v>1.98</v>
      </c>
      <c r="J1162" t="s">
        <v>129</v>
      </c>
      <c r="K1162">
        <v>1</v>
      </c>
      <c r="L1162">
        <f t="shared" si="39"/>
        <v>0.60350400000000004</v>
      </c>
      <c r="N1162" s="1"/>
    </row>
    <row r="1163" spans="2:14" x14ac:dyDescent="0.25">
      <c r="B1163" t="s">
        <v>1230</v>
      </c>
      <c r="C1163" t="s">
        <v>76</v>
      </c>
      <c r="D1163" t="s">
        <v>1258</v>
      </c>
      <c r="E1163" t="s">
        <v>3438</v>
      </c>
      <c r="F1163" t="str">
        <f t="shared" si="41"/>
        <v>SingleAnglesMetricL203x102x16</v>
      </c>
      <c r="G1163">
        <v>23.8</v>
      </c>
      <c r="H1163">
        <v>1.03</v>
      </c>
      <c r="I1163">
        <v>1.98</v>
      </c>
      <c r="J1163" t="s">
        <v>129</v>
      </c>
      <c r="K1163">
        <v>1</v>
      </c>
      <c r="L1163">
        <f t="shared" si="39"/>
        <v>0.60350400000000004</v>
      </c>
      <c r="N1163" s="1"/>
    </row>
    <row r="1164" spans="2:14" x14ac:dyDescent="0.25">
      <c r="B1164" t="s">
        <v>1230</v>
      </c>
      <c r="C1164" t="s">
        <v>76</v>
      </c>
      <c r="D1164" t="s">
        <v>1259</v>
      </c>
      <c r="E1164" t="s">
        <v>3439</v>
      </c>
      <c r="F1164" t="str">
        <f t="shared" si="41"/>
        <v>SingleAnglesMetricL203x102x14</v>
      </c>
      <c r="G1164">
        <v>23.8</v>
      </c>
      <c r="H1164">
        <v>0.92900000000000005</v>
      </c>
      <c r="I1164">
        <v>1.98</v>
      </c>
      <c r="J1164" t="s">
        <v>129</v>
      </c>
      <c r="K1164">
        <v>1</v>
      </c>
      <c r="L1164">
        <f t="shared" si="39"/>
        <v>0.60350400000000004</v>
      </c>
      <c r="N1164" s="1"/>
    </row>
    <row r="1165" spans="2:14" x14ac:dyDescent="0.25">
      <c r="B1165" t="s">
        <v>1230</v>
      </c>
      <c r="C1165" t="s">
        <v>76</v>
      </c>
      <c r="D1165" t="s">
        <v>1260</v>
      </c>
      <c r="E1165" t="s">
        <v>3440</v>
      </c>
      <c r="F1165" t="str">
        <f t="shared" si="41"/>
        <v>SingleAnglesMetricL203x102x13</v>
      </c>
      <c r="G1165">
        <v>23.8</v>
      </c>
      <c r="H1165">
        <v>0.82799999999999996</v>
      </c>
      <c r="I1165">
        <v>1.98</v>
      </c>
      <c r="J1165" t="s">
        <v>129</v>
      </c>
      <c r="K1165">
        <v>1</v>
      </c>
      <c r="L1165">
        <f t="shared" si="39"/>
        <v>0.60350400000000004</v>
      </c>
      <c r="N1165" s="1"/>
    </row>
    <row r="1166" spans="2:14" x14ac:dyDescent="0.25">
      <c r="B1166" t="s">
        <v>1230</v>
      </c>
      <c r="C1166" t="s">
        <v>76</v>
      </c>
      <c r="D1166" t="s">
        <v>1261</v>
      </c>
      <c r="E1166" t="s">
        <v>3441</v>
      </c>
      <c r="F1166" t="str">
        <f t="shared" si="41"/>
        <v>SingleAnglesMetricL203x102x11</v>
      </c>
      <c r="G1166">
        <v>23.8</v>
      </c>
      <c r="H1166">
        <v>0.73099999999999998</v>
      </c>
      <c r="I1166">
        <v>1.98</v>
      </c>
      <c r="J1166" t="s">
        <v>129</v>
      </c>
      <c r="K1166">
        <v>1</v>
      </c>
      <c r="L1166">
        <f t="shared" si="39"/>
        <v>0.60350400000000004</v>
      </c>
      <c r="N1166" s="1"/>
    </row>
    <row r="1167" spans="2:14" x14ac:dyDescent="0.25">
      <c r="B1167" t="s">
        <v>1230</v>
      </c>
      <c r="C1167" t="s">
        <v>76</v>
      </c>
      <c r="D1167" t="s">
        <v>1262</v>
      </c>
      <c r="E1167" t="s">
        <v>3442</v>
      </c>
      <c r="F1167" t="str">
        <f t="shared" si="41"/>
        <v>SingleAnglesMetricL178xx102x19</v>
      </c>
      <c r="G1167">
        <v>21.8</v>
      </c>
      <c r="H1167">
        <v>1.2</v>
      </c>
      <c r="I1167">
        <v>1.82</v>
      </c>
      <c r="J1167" t="s">
        <v>129</v>
      </c>
      <c r="K1167">
        <v>1</v>
      </c>
      <c r="L1167">
        <f t="shared" si="39"/>
        <v>0.55473600000000001</v>
      </c>
      <c r="N1167" s="1"/>
    </row>
    <row r="1168" spans="2:14" x14ac:dyDescent="0.25">
      <c r="B1168" t="s">
        <v>1230</v>
      </c>
      <c r="C1168" t="s">
        <v>76</v>
      </c>
      <c r="D1168" t="s">
        <v>1264</v>
      </c>
      <c r="E1168" t="s">
        <v>3443</v>
      </c>
      <c r="F1168" t="str">
        <f t="shared" si="41"/>
        <v>SingleAnglesMetricL178xx102x16</v>
      </c>
      <c r="G1168">
        <v>21.8</v>
      </c>
      <c r="H1168">
        <v>1.01</v>
      </c>
      <c r="I1168">
        <v>1.82</v>
      </c>
      <c r="J1168" t="s">
        <v>129</v>
      </c>
      <c r="K1168">
        <v>1</v>
      </c>
      <c r="L1168">
        <f t="shared" si="39"/>
        <v>0.55473600000000001</v>
      </c>
      <c r="N1168" s="1"/>
    </row>
    <row r="1169" spans="2:14" x14ac:dyDescent="0.25">
      <c r="B1169" t="s">
        <v>1230</v>
      </c>
      <c r="C1169" t="s">
        <v>76</v>
      </c>
      <c r="D1169" t="s">
        <v>1265</v>
      </c>
      <c r="E1169" t="s">
        <v>3444</v>
      </c>
      <c r="F1169" t="str">
        <f t="shared" si="41"/>
        <v>SingleAnglesMetricL178xx102x13</v>
      </c>
      <c r="G1169">
        <v>21.8</v>
      </c>
      <c r="H1169">
        <v>0.82099999999999995</v>
      </c>
      <c r="I1169">
        <v>1.82</v>
      </c>
      <c r="J1169" t="s">
        <v>129</v>
      </c>
      <c r="K1169">
        <v>1</v>
      </c>
      <c r="L1169">
        <f t="shared" si="39"/>
        <v>0.55473600000000001</v>
      </c>
      <c r="N1169" s="1"/>
    </row>
    <row r="1170" spans="2:14" x14ac:dyDescent="0.25">
      <c r="B1170" t="s">
        <v>1230</v>
      </c>
      <c r="C1170" t="s">
        <v>76</v>
      </c>
      <c r="D1170" t="s">
        <v>1266</v>
      </c>
      <c r="E1170" t="s">
        <v>3445</v>
      </c>
      <c r="F1170" t="str">
        <f t="shared" si="41"/>
        <v>SingleAnglesMetricL178xx102x11</v>
      </c>
      <c r="G1170">
        <v>21.8</v>
      </c>
      <c r="H1170">
        <v>0.72499999999999998</v>
      </c>
      <c r="I1170">
        <v>1.82</v>
      </c>
      <c r="J1170" t="s">
        <v>129</v>
      </c>
      <c r="K1170">
        <v>1</v>
      </c>
      <c r="L1170">
        <f t="shared" si="39"/>
        <v>0.55473600000000001</v>
      </c>
      <c r="N1170" s="1"/>
    </row>
    <row r="1171" spans="2:14" x14ac:dyDescent="0.25">
      <c r="B1171" t="s">
        <v>1230</v>
      </c>
      <c r="C1171" t="s">
        <v>76</v>
      </c>
      <c r="D1171" t="s">
        <v>1267</v>
      </c>
      <c r="E1171" t="s">
        <v>3446</v>
      </c>
      <c r="F1171" t="str">
        <f t="shared" si="41"/>
        <v>SingleAnglesMetricL178xx102x9.5</v>
      </c>
      <c r="G1171">
        <v>21.8</v>
      </c>
      <c r="H1171">
        <v>0.624</v>
      </c>
      <c r="I1171">
        <v>1.82</v>
      </c>
      <c r="J1171" t="s">
        <v>129</v>
      </c>
      <c r="K1171">
        <v>1</v>
      </c>
      <c r="L1171">
        <f t="shared" ref="L1171:L1234" si="42">0.3048*I1171</f>
        <v>0.55473600000000001</v>
      </c>
      <c r="N1171" s="1"/>
    </row>
    <row r="1172" spans="2:14" x14ac:dyDescent="0.25">
      <c r="B1172" t="s">
        <v>1230</v>
      </c>
      <c r="C1172" t="s">
        <v>76</v>
      </c>
      <c r="D1172" t="s">
        <v>1269</v>
      </c>
      <c r="E1172" t="s">
        <v>3447</v>
      </c>
      <c r="F1172" t="str">
        <f t="shared" si="41"/>
        <v>SingleAnglesMetricL152x152x25</v>
      </c>
      <c r="G1172">
        <v>23.8</v>
      </c>
      <c r="H1172">
        <v>1.58</v>
      </c>
      <c r="I1172">
        <v>1.98</v>
      </c>
      <c r="J1172" t="s">
        <v>129</v>
      </c>
      <c r="K1172">
        <v>1</v>
      </c>
      <c r="L1172">
        <f t="shared" si="42"/>
        <v>0.60350400000000004</v>
      </c>
      <c r="N1172" s="1"/>
    </row>
    <row r="1173" spans="2:14" x14ac:dyDescent="0.25">
      <c r="B1173" t="s">
        <v>1230</v>
      </c>
      <c r="C1173" t="s">
        <v>76</v>
      </c>
      <c r="D1173" t="s">
        <v>1271</v>
      </c>
      <c r="E1173" t="s">
        <v>3448</v>
      </c>
      <c r="F1173" t="str">
        <f t="shared" si="41"/>
        <v>SingleAnglesMetricL152x152x22</v>
      </c>
      <c r="G1173">
        <v>23.8</v>
      </c>
      <c r="H1173">
        <v>1.39</v>
      </c>
      <c r="I1173">
        <v>1.98</v>
      </c>
      <c r="J1173" t="s">
        <v>129</v>
      </c>
      <c r="K1173">
        <v>1</v>
      </c>
      <c r="L1173">
        <f t="shared" si="42"/>
        <v>0.60350400000000004</v>
      </c>
      <c r="N1173" s="1"/>
    </row>
    <row r="1174" spans="2:14" x14ac:dyDescent="0.25">
      <c r="B1174" t="s">
        <v>1230</v>
      </c>
      <c r="C1174" t="s">
        <v>76</v>
      </c>
      <c r="D1174" t="s">
        <v>1272</v>
      </c>
      <c r="E1174" t="s">
        <v>3449</v>
      </c>
      <c r="F1174" t="str">
        <f t="shared" si="41"/>
        <v>SingleAnglesMetricL152x152x19</v>
      </c>
      <c r="G1174">
        <v>23.8</v>
      </c>
      <c r="H1174">
        <v>1.21</v>
      </c>
      <c r="I1174">
        <v>1.98</v>
      </c>
      <c r="J1174" t="s">
        <v>129</v>
      </c>
      <c r="K1174">
        <v>1</v>
      </c>
      <c r="L1174">
        <f t="shared" si="42"/>
        <v>0.60350400000000004</v>
      </c>
      <c r="N1174" s="1"/>
    </row>
    <row r="1175" spans="2:14" x14ac:dyDescent="0.25">
      <c r="B1175" t="s">
        <v>1230</v>
      </c>
      <c r="C1175" t="s">
        <v>76</v>
      </c>
      <c r="D1175" t="s">
        <v>1273</v>
      </c>
      <c r="E1175" t="s">
        <v>3450</v>
      </c>
      <c r="F1175" t="str">
        <f t="shared" si="41"/>
        <v>SingleAnglesMetricL152x152x16</v>
      </c>
      <c r="G1175">
        <v>23.8</v>
      </c>
      <c r="H1175">
        <v>1.02</v>
      </c>
      <c r="I1175">
        <v>1.98</v>
      </c>
      <c r="J1175" t="s">
        <v>129</v>
      </c>
      <c r="K1175">
        <v>1</v>
      </c>
      <c r="L1175">
        <f t="shared" si="42"/>
        <v>0.60350400000000004</v>
      </c>
      <c r="N1175" s="1"/>
    </row>
    <row r="1176" spans="2:14" x14ac:dyDescent="0.25">
      <c r="B1176" t="s">
        <v>1230</v>
      </c>
      <c r="C1176" t="s">
        <v>76</v>
      </c>
      <c r="D1176" t="s">
        <v>1274</v>
      </c>
      <c r="E1176" t="s">
        <v>3451</v>
      </c>
      <c r="F1176" t="str">
        <f t="shared" si="41"/>
        <v>SingleAnglesMetricL152x152x14</v>
      </c>
      <c r="G1176">
        <v>23.8</v>
      </c>
      <c r="H1176">
        <v>0.92400000000000004</v>
      </c>
      <c r="I1176">
        <v>1.98</v>
      </c>
      <c r="J1176" t="s">
        <v>129</v>
      </c>
      <c r="K1176">
        <v>1</v>
      </c>
      <c r="L1176">
        <f t="shared" si="42"/>
        <v>0.60350400000000004</v>
      </c>
      <c r="N1176" s="1"/>
    </row>
    <row r="1177" spans="2:14" x14ac:dyDescent="0.25">
      <c r="B1177" t="s">
        <v>1230</v>
      </c>
      <c r="C1177" t="s">
        <v>76</v>
      </c>
      <c r="D1177" t="s">
        <v>1275</v>
      </c>
      <c r="E1177" t="s">
        <v>3452</v>
      </c>
      <c r="F1177" t="str">
        <f t="shared" si="41"/>
        <v>SingleAnglesMetricL152x152x13</v>
      </c>
      <c r="G1177">
        <v>23.8</v>
      </c>
      <c r="H1177">
        <v>0.82399999999999995</v>
      </c>
      <c r="I1177">
        <v>1.98</v>
      </c>
      <c r="J1177" t="s">
        <v>129</v>
      </c>
      <c r="K1177">
        <v>1</v>
      </c>
      <c r="L1177">
        <f t="shared" si="42"/>
        <v>0.60350400000000004</v>
      </c>
      <c r="N1177" s="1"/>
    </row>
    <row r="1178" spans="2:14" x14ac:dyDescent="0.25">
      <c r="B1178" t="s">
        <v>1230</v>
      </c>
      <c r="C1178" t="s">
        <v>76</v>
      </c>
      <c r="D1178" t="s">
        <v>1276</v>
      </c>
      <c r="E1178" t="s">
        <v>3453</v>
      </c>
      <c r="F1178" t="str">
        <f t="shared" si="41"/>
        <v>SingleAnglesMetricL152x152x11</v>
      </c>
      <c r="G1178">
        <v>23.8</v>
      </c>
      <c r="H1178">
        <v>0.72699999999999998</v>
      </c>
      <c r="I1178">
        <v>1.98</v>
      </c>
      <c r="J1178" t="s">
        <v>129</v>
      </c>
      <c r="K1178">
        <v>1</v>
      </c>
      <c r="L1178">
        <f t="shared" si="42"/>
        <v>0.60350400000000004</v>
      </c>
      <c r="N1178" s="1"/>
    </row>
    <row r="1179" spans="2:14" x14ac:dyDescent="0.25">
      <c r="B1179" t="s">
        <v>1230</v>
      </c>
      <c r="C1179" t="s">
        <v>76</v>
      </c>
      <c r="D1179" t="s">
        <v>1277</v>
      </c>
      <c r="E1179" t="s">
        <v>3454</v>
      </c>
      <c r="F1179" t="str">
        <f t="shared" si="41"/>
        <v>SingleAnglesMetricL152x152x9.5</v>
      </c>
      <c r="G1179">
        <v>23.8</v>
      </c>
      <c r="H1179">
        <v>0.626</v>
      </c>
      <c r="I1179">
        <v>1.98</v>
      </c>
      <c r="J1179" t="s">
        <v>129</v>
      </c>
      <c r="K1179">
        <v>1</v>
      </c>
      <c r="L1179">
        <f t="shared" si="42"/>
        <v>0.60350400000000004</v>
      </c>
      <c r="N1179" s="1"/>
    </row>
    <row r="1180" spans="2:14" x14ac:dyDescent="0.25">
      <c r="B1180" t="s">
        <v>1230</v>
      </c>
      <c r="C1180" t="s">
        <v>76</v>
      </c>
      <c r="D1180" t="s">
        <v>1278</v>
      </c>
      <c r="E1180" t="s">
        <v>3455</v>
      </c>
      <c r="F1180" t="str">
        <f t="shared" si="41"/>
        <v>SingleAnglesMetricL152x152x7.9</v>
      </c>
      <c r="G1180">
        <v>23.8</v>
      </c>
      <c r="H1180">
        <v>0.52500000000000002</v>
      </c>
      <c r="I1180">
        <v>1.98</v>
      </c>
      <c r="J1180" t="s">
        <v>129</v>
      </c>
      <c r="K1180">
        <v>1</v>
      </c>
      <c r="L1180">
        <f t="shared" si="42"/>
        <v>0.60350400000000004</v>
      </c>
      <c r="N1180" s="1"/>
    </row>
    <row r="1181" spans="2:14" x14ac:dyDescent="0.25">
      <c r="B1181" t="s">
        <v>1230</v>
      </c>
      <c r="C1181" t="s">
        <v>76</v>
      </c>
      <c r="D1181" t="s">
        <v>1280</v>
      </c>
      <c r="E1181" t="s">
        <v>3456</v>
      </c>
      <c r="F1181" t="str">
        <f t="shared" si="41"/>
        <v>SingleAnglesMetricL152x102x22</v>
      </c>
      <c r="G1181">
        <v>19.8</v>
      </c>
      <c r="H1181">
        <v>1.37</v>
      </c>
      <c r="I1181">
        <v>1.65</v>
      </c>
      <c r="J1181" t="s">
        <v>129</v>
      </c>
      <c r="K1181">
        <v>1</v>
      </c>
      <c r="L1181">
        <f t="shared" si="42"/>
        <v>0.50292000000000003</v>
      </c>
      <c r="N1181" s="1"/>
    </row>
    <row r="1182" spans="2:14" x14ac:dyDescent="0.25">
      <c r="B1182" t="s">
        <v>1230</v>
      </c>
      <c r="C1182" t="s">
        <v>76</v>
      </c>
      <c r="D1182" t="s">
        <v>1282</v>
      </c>
      <c r="E1182" t="s">
        <v>3457</v>
      </c>
      <c r="F1182" t="str">
        <f t="shared" si="41"/>
        <v>SingleAnglesMetricL152x102x19</v>
      </c>
      <c r="G1182">
        <v>19.8</v>
      </c>
      <c r="H1182">
        <v>1.19</v>
      </c>
      <c r="I1182">
        <v>1.65</v>
      </c>
      <c r="J1182" t="s">
        <v>129</v>
      </c>
      <c r="K1182">
        <v>1</v>
      </c>
      <c r="L1182">
        <f t="shared" si="42"/>
        <v>0.50292000000000003</v>
      </c>
      <c r="N1182" s="1"/>
    </row>
    <row r="1183" spans="2:14" x14ac:dyDescent="0.25">
      <c r="B1183" t="s">
        <v>1230</v>
      </c>
      <c r="C1183" t="s">
        <v>76</v>
      </c>
      <c r="D1183" t="s">
        <v>1283</v>
      </c>
      <c r="E1183" t="s">
        <v>3458</v>
      </c>
      <c r="F1183" t="str">
        <f t="shared" si="41"/>
        <v>SingleAnglesMetricL152x102x16</v>
      </c>
      <c r="G1183">
        <v>19.8</v>
      </c>
      <c r="H1183">
        <v>1</v>
      </c>
      <c r="I1183">
        <v>1.65</v>
      </c>
      <c r="J1183" t="s">
        <v>129</v>
      </c>
      <c r="K1183">
        <v>1</v>
      </c>
      <c r="L1183">
        <f t="shared" si="42"/>
        <v>0.50292000000000003</v>
      </c>
      <c r="N1183" s="1"/>
    </row>
    <row r="1184" spans="2:14" x14ac:dyDescent="0.25">
      <c r="B1184" t="s">
        <v>1230</v>
      </c>
      <c r="C1184" t="s">
        <v>76</v>
      </c>
      <c r="D1184" t="s">
        <v>1284</v>
      </c>
      <c r="E1184" t="s">
        <v>3459</v>
      </c>
      <c r="F1184" t="str">
        <f t="shared" si="41"/>
        <v>SingleAnglesMetricL152x102x14</v>
      </c>
      <c r="G1184">
        <v>19.8</v>
      </c>
      <c r="H1184">
        <v>0.90400000000000003</v>
      </c>
      <c r="I1184">
        <v>1.65</v>
      </c>
      <c r="J1184" t="s">
        <v>129</v>
      </c>
      <c r="K1184">
        <v>1</v>
      </c>
      <c r="L1184">
        <f t="shared" si="42"/>
        <v>0.50292000000000003</v>
      </c>
      <c r="N1184" s="1"/>
    </row>
    <row r="1185" spans="2:14" x14ac:dyDescent="0.25">
      <c r="B1185" t="s">
        <v>1230</v>
      </c>
      <c r="C1185" t="s">
        <v>76</v>
      </c>
      <c r="D1185" t="s">
        <v>1285</v>
      </c>
      <c r="E1185" t="s">
        <v>3460</v>
      </c>
      <c r="F1185" t="str">
        <f t="shared" si="41"/>
        <v>SingleAnglesMetricL152x102x13</v>
      </c>
      <c r="G1185">
        <v>19.8</v>
      </c>
      <c r="H1185">
        <v>0.80800000000000005</v>
      </c>
      <c r="I1185">
        <v>1.65</v>
      </c>
      <c r="J1185" t="s">
        <v>129</v>
      </c>
      <c r="K1185">
        <v>1</v>
      </c>
      <c r="L1185">
        <f t="shared" si="42"/>
        <v>0.50292000000000003</v>
      </c>
      <c r="N1185" s="1"/>
    </row>
    <row r="1186" spans="2:14" x14ac:dyDescent="0.25">
      <c r="B1186" t="s">
        <v>1230</v>
      </c>
      <c r="C1186" t="s">
        <v>76</v>
      </c>
      <c r="D1186" t="s">
        <v>1286</v>
      </c>
      <c r="E1186" t="s">
        <v>3461</v>
      </c>
      <c r="F1186" t="str">
        <f t="shared" si="41"/>
        <v>SingleAnglesMetricL152x102x11</v>
      </c>
      <c r="G1186">
        <v>19.8</v>
      </c>
      <c r="H1186">
        <v>0.71199999999999997</v>
      </c>
      <c r="I1186">
        <v>1.65</v>
      </c>
      <c r="J1186" t="s">
        <v>129</v>
      </c>
      <c r="K1186">
        <v>1</v>
      </c>
      <c r="L1186">
        <f t="shared" si="42"/>
        <v>0.50292000000000003</v>
      </c>
      <c r="N1186" s="1"/>
    </row>
    <row r="1187" spans="2:14" x14ac:dyDescent="0.25">
      <c r="B1187" t="s">
        <v>1230</v>
      </c>
      <c r="C1187" t="s">
        <v>76</v>
      </c>
      <c r="D1187" t="s">
        <v>1287</v>
      </c>
      <c r="E1187" t="s">
        <v>3462</v>
      </c>
      <c r="F1187" t="str">
        <f t="shared" si="41"/>
        <v>SingleAnglesMetricL152x102x9.5</v>
      </c>
      <c r="G1187">
        <v>19.8</v>
      </c>
      <c r="H1187">
        <v>0.61599999999999999</v>
      </c>
      <c r="I1187">
        <v>1.65</v>
      </c>
      <c r="J1187" t="s">
        <v>129</v>
      </c>
      <c r="K1187">
        <v>1</v>
      </c>
      <c r="L1187">
        <f t="shared" si="42"/>
        <v>0.50292000000000003</v>
      </c>
      <c r="N1187" s="1"/>
    </row>
    <row r="1188" spans="2:14" x14ac:dyDescent="0.25">
      <c r="B1188" t="s">
        <v>1230</v>
      </c>
      <c r="C1188" t="s">
        <v>76</v>
      </c>
      <c r="D1188" t="s">
        <v>1288</v>
      </c>
      <c r="E1188" t="s">
        <v>3463</v>
      </c>
      <c r="F1188" t="str">
        <f t="shared" si="41"/>
        <v>SingleAnglesMetricL152x102x7.9</v>
      </c>
      <c r="G1188">
        <v>19.8</v>
      </c>
      <c r="H1188">
        <v>0.51500000000000001</v>
      </c>
      <c r="I1188">
        <v>1.65</v>
      </c>
      <c r="J1188" t="s">
        <v>129</v>
      </c>
      <c r="K1188">
        <v>1</v>
      </c>
      <c r="L1188">
        <f t="shared" si="42"/>
        <v>0.50292000000000003</v>
      </c>
      <c r="N1188" s="1"/>
    </row>
    <row r="1189" spans="2:14" x14ac:dyDescent="0.25">
      <c r="B1189" t="s">
        <v>1230</v>
      </c>
      <c r="C1189" t="s">
        <v>76</v>
      </c>
      <c r="D1189" t="s">
        <v>1289</v>
      </c>
      <c r="E1189" t="s">
        <v>3464</v>
      </c>
      <c r="F1189" t="str">
        <f t="shared" si="41"/>
        <v>SingleAnglesMetricL152x89x13</v>
      </c>
      <c r="G1189">
        <v>18.8</v>
      </c>
      <c r="H1189">
        <v>0.81399999999999995</v>
      </c>
      <c r="I1189">
        <v>1.57</v>
      </c>
      <c r="J1189" t="s">
        <v>129</v>
      </c>
      <c r="K1189">
        <v>1</v>
      </c>
      <c r="L1189">
        <f t="shared" si="42"/>
        <v>0.47853600000000002</v>
      </c>
      <c r="N1189" s="1"/>
    </row>
    <row r="1190" spans="2:14" x14ac:dyDescent="0.25">
      <c r="B1190" t="s">
        <v>1230</v>
      </c>
      <c r="C1190" t="s">
        <v>76</v>
      </c>
      <c r="D1190" t="s">
        <v>1291</v>
      </c>
      <c r="E1190" t="s">
        <v>3465</v>
      </c>
      <c r="F1190" t="str">
        <f t="shared" si="41"/>
        <v>SingleAnglesMetricL152x89x9.5</v>
      </c>
      <c r="G1190">
        <v>18.8</v>
      </c>
      <c r="H1190">
        <v>0.61699999999999999</v>
      </c>
      <c r="I1190">
        <v>1.57</v>
      </c>
      <c r="J1190" t="s">
        <v>129</v>
      </c>
      <c r="K1190">
        <v>1</v>
      </c>
      <c r="L1190">
        <f t="shared" si="42"/>
        <v>0.47853600000000002</v>
      </c>
      <c r="N1190" s="1"/>
    </row>
    <row r="1191" spans="2:14" x14ac:dyDescent="0.25">
      <c r="B1191" t="s">
        <v>1230</v>
      </c>
      <c r="C1191" t="s">
        <v>76</v>
      </c>
      <c r="D1191" t="s">
        <v>1292</v>
      </c>
      <c r="E1191" t="s">
        <v>3466</v>
      </c>
      <c r="F1191" t="str">
        <f t="shared" si="41"/>
        <v>SingleAnglesMetricL152x89x7.9</v>
      </c>
      <c r="G1191">
        <v>18.8</v>
      </c>
      <c r="H1191">
        <v>0.51700000000000002</v>
      </c>
      <c r="I1191">
        <v>1.57</v>
      </c>
      <c r="J1191" t="s">
        <v>129</v>
      </c>
      <c r="K1191">
        <v>1</v>
      </c>
      <c r="L1191">
        <f t="shared" si="42"/>
        <v>0.47853600000000002</v>
      </c>
      <c r="N1191" s="1"/>
    </row>
    <row r="1192" spans="2:14" x14ac:dyDescent="0.25">
      <c r="B1192" t="s">
        <v>1230</v>
      </c>
      <c r="C1192" t="s">
        <v>76</v>
      </c>
      <c r="D1192" t="s">
        <v>1293</v>
      </c>
      <c r="E1192" t="s">
        <v>3467</v>
      </c>
      <c r="F1192" t="str">
        <f t="shared" si="41"/>
        <v>SingleAnglesMetricL127x127x22</v>
      </c>
      <c r="G1192">
        <v>19.8</v>
      </c>
      <c r="H1192">
        <v>1.38</v>
      </c>
      <c r="I1192">
        <v>1.65</v>
      </c>
      <c r="J1192" t="s">
        <v>129</v>
      </c>
      <c r="K1192">
        <v>1</v>
      </c>
      <c r="L1192">
        <f t="shared" si="42"/>
        <v>0.50292000000000003</v>
      </c>
      <c r="N1192" s="1"/>
    </row>
    <row r="1193" spans="2:14" x14ac:dyDescent="0.25">
      <c r="B1193" t="s">
        <v>1230</v>
      </c>
      <c r="C1193" t="s">
        <v>76</v>
      </c>
      <c r="D1193" t="s">
        <v>1295</v>
      </c>
      <c r="E1193" t="s">
        <v>3468</v>
      </c>
      <c r="F1193" t="str">
        <f t="shared" si="41"/>
        <v>SingleAnglesMetricL127x127x19</v>
      </c>
      <c r="G1193">
        <v>19.8</v>
      </c>
      <c r="H1193">
        <v>1.2</v>
      </c>
      <c r="I1193">
        <v>1.65</v>
      </c>
      <c r="J1193" t="s">
        <v>129</v>
      </c>
      <c r="K1193">
        <v>1</v>
      </c>
      <c r="L1193">
        <f t="shared" si="42"/>
        <v>0.50292000000000003</v>
      </c>
      <c r="N1193" s="1"/>
    </row>
    <row r="1194" spans="2:14" x14ac:dyDescent="0.25">
      <c r="B1194" t="s">
        <v>1230</v>
      </c>
      <c r="C1194" t="s">
        <v>76</v>
      </c>
      <c r="D1194" t="s">
        <v>1296</v>
      </c>
      <c r="E1194" t="s">
        <v>3469</v>
      </c>
      <c r="F1194" t="str">
        <f t="shared" si="41"/>
        <v>SingleAnglesMetricL127x127x16</v>
      </c>
      <c r="G1194">
        <v>19.8</v>
      </c>
      <c r="H1194">
        <v>1.02</v>
      </c>
      <c r="I1194">
        <v>1.65</v>
      </c>
      <c r="J1194" t="s">
        <v>129</v>
      </c>
      <c r="K1194">
        <v>1</v>
      </c>
      <c r="L1194">
        <f t="shared" si="42"/>
        <v>0.50292000000000003</v>
      </c>
      <c r="N1194" s="1"/>
    </row>
    <row r="1195" spans="2:14" x14ac:dyDescent="0.25">
      <c r="B1195" t="s">
        <v>1230</v>
      </c>
      <c r="C1195" t="s">
        <v>76</v>
      </c>
      <c r="D1195" t="s">
        <v>1297</v>
      </c>
      <c r="E1195" t="s">
        <v>3470</v>
      </c>
      <c r="F1195" t="str">
        <f t="shared" si="41"/>
        <v>SingleAnglesMetricL127x127x13</v>
      </c>
      <c r="G1195">
        <v>19.8</v>
      </c>
      <c r="H1195">
        <v>0.82299999999999995</v>
      </c>
      <c r="I1195">
        <v>1.65</v>
      </c>
      <c r="J1195" t="s">
        <v>129</v>
      </c>
      <c r="K1195">
        <v>1</v>
      </c>
      <c r="L1195">
        <f t="shared" si="42"/>
        <v>0.50292000000000003</v>
      </c>
      <c r="N1195" s="1"/>
    </row>
    <row r="1196" spans="2:14" x14ac:dyDescent="0.25">
      <c r="B1196" t="s">
        <v>1230</v>
      </c>
      <c r="C1196" t="s">
        <v>76</v>
      </c>
      <c r="D1196" t="s">
        <v>1298</v>
      </c>
      <c r="E1196" t="s">
        <v>3471</v>
      </c>
      <c r="F1196" t="str">
        <f t="shared" si="41"/>
        <v>SingleAnglesMetricL127x127x11</v>
      </c>
      <c r="G1196">
        <v>19.8</v>
      </c>
      <c r="H1196">
        <v>0.72699999999999998</v>
      </c>
      <c r="I1196">
        <v>1.65</v>
      </c>
      <c r="J1196" t="s">
        <v>129</v>
      </c>
      <c r="K1196">
        <v>1</v>
      </c>
      <c r="L1196">
        <f t="shared" si="42"/>
        <v>0.50292000000000003</v>
      </c>
      <c r="N1196" s="1"/>
    </row>
    <row r="1197" spans="2:14" x14ac:dyDescent="0.25">
      <c r="B1197" t="s">
        <v>1230</v>
      </c>
      <c r="C1197" t="s">
        <v>76</v>
      </c>
      <c r="D1197" t="s">
        <v>1299</v>
      </c>
      <c r="E1197" t="s">
        <v>3472</v>
      </c>
      <c r="F1197" t="str">
        <f t="shared" si="41"/>
        <v>SingleAnglesMetricL127x127x9.5</v>
      </c>
      <c r="G1197">
        <v>19.8</v>
      </c>
      <c r="H1197">
        <v>0.626</v>
      </c>
      <c r="I1197">
        <v>1.65</v>
      </c>
      <c r="J1197" t="s">
        <v>129</v>
      </c>
      <c r="K1197">
        <v>1</v>
      </c>
      <c r="L1197">
        <f t="shared" si="42"/>
        <v>0.50292000000000003</v>
      </c>
      <c r="N1197" s="1"/>
    </row>
    <row r="1198" spans="2:14" x14ac:dyDescent="0.25">
      <c r="B1198" t="s">
        <v>1230</v>
      </c>
      <c r="C1198" t="s">
        <v>76</v>
      </c>
      <c r="D1198" t="s">
        <v>1300</v>
      </c>
      <c r="E1198" t="s">
        <v>3473</v>
      </c>
      <c r="F1198" t="str">
        <f t="shared" si="41"/>
        <v>SingleAnglesMetricL127x127x7.9</v>
      </c>
      <c r="G1198">
        <v>19.8</v>
      </c>
      <c r="H1198">
        <v>0.52500000000000002</v>
      </c>
      <c r="I1198">
        <v>1.65</v>
      </c>
      <c r="J1198" t="s">
        <v>129</v>
      </c>
      <c r="K1198">
        <v>1</v>
      </c>
      <c r="L1198">
        <f t="shared" si="42"/>
        <v>0.50292000000000003</v>
      </c>
      <c r="N1198" s="1"/>
    </row>
    <row r="1199" spans="2:14" x14ac:dyDescent="0.25">
      <c r="B1199" t="s">
        <v>1230</v>
      </c>
      <c r="C1199" t="s">
        <v>76</v>
      </c>
      <c r="D1199" t="s">
        <v>1301</v>
      </c>
      <c r="E1199" t="s">
        <v>3474</v>
      </c>
      <c r="F1199" t="str">
        <f t="shared" si="41"/>
        <v>SingleAnglesMetricL127x89x19</v>
      </c>
      <c r="G1199">
        <v>16.8</v>
      </c>
      <c r="H1199">
        <v>1.18</v>
      </c>
      <c r="I1199">
        <v>1.4</v>
      </c>
      <c r="J1199" t="s">
        <v>129</v>
      </c>
      <c r="K1199">
        <v>1</v>
      </c>
      <c r="L1199">
        <f t="shared" si="42"/>
        <v>0.42671999999999999</v>
      </c>
      <c r="N1199" s="1"/>
    </row>
    <row r="1200" spans="2:14" x14ac:dyDescent="0.25">
      <c r="B1200" t="s">
        <v>1230</v>
      </c>
      <c r="C1200" t="s">
        <v>76</v>
      </c>
      <c r="D1200" t="s">
        <v>1303</v>
      </c>
      <c r="E1200" t="s">
        <v>3475</v>
      </c>
      <c r="F1200" t="str">
        <f t="shared" si="41"/>
        <v>SingleAnglesMetricL127x89x16</v>
      </c>
      <c r="G1200">
        <v>16.8</v>
      </c>
      <c r="H1200">
        <v>1</v>
      </c>
      <c r="I1200">
        <v>1.4</v>
      </c>
      <c r="J1200" t="s">
        <v>129</v>
      </c>
      <c r="K1200">
        <v>1</v>
      </c>
      <c r="L1200">
        <f t="shared" si="42"/>
        <v>0.42671999999999999</v>
      </c>
      <c r="N1200" s="1"/>
    </row>
    <row r="1201" spans="2:14" x14ac:dyDescent="0.25">
      <c r="B1201" t="s">
        <v>1230</v>
      </c>
      <c r="C1201" t="s">
        <v>76</v>
      </c>
      <c r="D1201" t="s">
        <v>1304</v>
      </c>
      <c r="E1201" t="s">
        <v>3476</v>
      </c>
      <c r="F1201" t="str">
        <f t="shared" si="41"/>
        <v>SingleAnglesMetricL127x89x13</v>
      </c>
      <c r="G1201">
        <v>16.8</v>
      </c>
      <c r="H1201">
        <v>0.81</v>
      </c>
      <c r="I1201">
        <v>1.4</v>
      </c>
      <c r="J1201" t="s">
        <v>129</v>
      </c>
      <c r="K1201">
        <v>1</v>
      </c>
      <c r="L1201">
        <f t="shared" si="42"/>
        <v>0.42671999999999999</v>
      </c>
      <c r="N1201" s="1"/>
    </row>
    <row r="1202" spans="2:14" x14ac:dyDescent="0.25">
      <c r="B1202" t="s">
        <v>1230</v>
      </c>
      <c r="C1202" t="s">
        <v>76</v>
      </c>
      <c r="D1202" t="s">
        <v>1305</v>
      </c>
      <c r="E1202" t="s">
        <v>3477</v>
      </c>
      <c r="F1202" t="str">
        <f t="shared" si="41"/>
        <v>SingleAnglesMetricL127x89x9.5</v>
      </c>
      <c r="G1202">
        <v>16.8</v>
      </c>
      <c r="H1202">
        <v>0.61899999999999999</v>
      </c>
      <c r="I1202">
        <v>1.4</v>
      </c>
      <c r="J1202" t="s">
        <v>129</v>
      </c>
      <c r="K1202">
        <v>1</v>
      </c>
      <c r="L1202">
        <f t="shared" si="42"/>
        <v>0.42671999999999999</v>
      </c>
      <c r="N1202" s="1"/>
    </row>
    <row r="1203" spans="2:14" x14ac:dyDescent="0.25">
      <c r="B1203" t="s">
        <v>1230</v>
      </c>
      <c r="C1203" t="s">
        <v>76</v>
      </c>
      <c r="D1203" t="s">
        <v>1306</v>
      </c>
      <c r="E1203" t="s">
        <v>3478</v>
      </c>
      <c r="F1203" t="str">
        <f t="shared" si="41"/>
        <v>SingleAnglesMetricL127x89x7.9</v>
      </c>
      <c r="G1203">
        <v>16.8</v>
      </c>
      <c r="H1203">
        <v>0.51900000000000002</v>
      </c>
      <c r="I1203">
        <v>1.4</v>
      </c>
      <c r="J1203" t="s">
        <v>129</v>
      </c>
      <c r="K1203">
        <v>1</v>
      </c>
      <c r="L1203">
        <f t="shared" si="42"/>
        <v>0.42671999999999999</v>
      </c>
      <c r="N1203" s="1"/>
    </row>
    <row r="1204" spans="2:14" x14ac:dyDescent="0.25">
      <c r="B1204" t="s">
        <v>1230</v>
      </c>
      <c r="C1204" t="s">
        <v>76</v>
      </c>
      <c r="D1204" t="s">
        <v>1307</v>
      </c>
      <c r="E1204" t="s">
        <v>3479</v>
      </c>
      <c r="F1204" t="str">
        <f t="shared" si="41"/>
        <v>SingleAnglesMetricL127x89x6.4</v>
      </c>
      <c r="G1204">
        <v>16.8</v>
      </c>
      <c r="H1204">
        <v>0.41799999999999998</v>
      </c>
      <c r="I1204">
        <v>1.4</v>
      </c>
      <c r="J1204" t="s">
        <v>129</v>
      </c>
      <c r="K1204">
        <v>1</v>
      </c>
      <c r="L1204">
        <f t="shared" si="42"/>
        <v>0.42671999999999999</v>
      </c>
      <c r="N1204" s="1"/>
    </row>
    <row r="1205" spans="2:14" x14ac:dyDescent="0.25">
      <c r="B1205" t="s">
        <v>1230</v>
      </c>
      <c r="C1205" t="s">
        <v>76</v>
      </c>
      <c r="D1205" t="s">
        <v>1309</v>
      </c>
      <c r="E1205" t="s">
        <v>3480</v>
      </c>
      <c r="F1205" t="str">
        <f t="shared" si="41"/>
        <v>SingleAnglesMetricL127x76x13</v>
      </c>
      <c r="G1205">
        <v>15.8</v>
      </c>
      <c r="H1205">
        <v>0.81</v>
      </c>
      <c r="I1205">
        <v>1.32</v>
      </c>
      <c r="J1205" t="s">
        <v>129</v>
      </c>
      <c r="K1205">
        <v>1</v>
      </c>
      <c r="L1205">
        <f t="shared" si="42"/>
        <v>0.40233600000000003</v>
      </c>
      <c r="N1205" s="1"/>
    </row>
    <row r="1206" spans="2:14" x14ac:dyDescent="0.25">
      <c r="B1206" t="s">
        <v>1230</v>
      </c>
      <c r="C1206" t="s">
        <v>76</v>
      </c>
      <c r="D1206" t="s">
        <v>1311</v>
      </c>
      <c r="E1206" t="s">
        <v>3481</v>
      </c>
      <c r="F1206" t="str">
        <f t="shared" si="41"/>
        <v>SingleAnglesMetricL127x76x11</v>
      </c>
      <c r="G1206">
        <v>15.8</v>
      </c>
      <c r="H1206">
        <v>0.71499999999999997</v>
      </c>
      <c r="I1206">
        <v>1.32</v>
      </c>
      <c r="J1206" t="s">
        <v>129</v>
      </c>
      <c r="K1206">
        <v>1</v>
      </c>
      <c r="L1206">
        <f t="shared" si="42"/>
        <v>0.40233600000000003</v>
      </c>
      <c r="N1206" s="1"/>
    </row>
    <row r="1207" spans="2:14" x14ac:dyDescent="0.25">
      <c r="B1207" t="s">
        <v>1230</v>
      </c>
      <c r="C1207" t="s">
        <v>76</v>
      </c>
      <c r="D1207" t="s">
        <v>1312</v>
      </c>
      <c r="E1207" t="s">
        <v>3482</v>
      </c>
      <c r="F1207" t="str">
        <f t="shared" si="41"/>
        <v>SingleAnglesMetricL127x76x9.5</v>
      </c>
      <c r="G1207">
        <v>15.8</v>
      </c>
      <c r="H1207">
        <v>0.61599999999999999</v>
      </c>
      <c r="I1207">
        <v>1.32</v>
      </c>
      <c r="J1207" t="s">
        <v>129</v>
      </c>
      <c r="K1207">
        <v>1</v>
      </c>
      <c r="L1207">
        <f t="shared" si="42"/>
        <v>0.40233600000000003</v>
      </c>
      <c r="N1207" s="1"/>
    </row>
    <row r="1208" spans="2:14" x14ac:dyDescent="0.25">
      <c r="B1208" t="s">
        <v>1230</v>
      </c>
      <c r="C1208" t="s">
        <v>76</v>
      </c>
      <c r="D1208" t="s">
        <v>1313</v>
      </c>
      <c r="E1208" t="s">
        <v>3483</v>
      </c>
      <c r="F1208" t="str">
        <f t="shared" si="41"/>
        <v>SingleAnglesMetricL127x76x7.9</v>
      </c>
      <c r="G1208">
        <v>15.8</v>
      </c>
      <c r="H1208">
        <v>0.51800000000000002</v>
      </c>
      <c r="I1208">
        <v>1.32</v>
      </c>
      <c r="J1208" t="s">
        <v>129</v>
      </c>
      <c r="K1208">
        <v>1</v>
      </c>
      <c r="L1208">
        <f t="shared" si="42"/>
        <v>0.40233600000000003</v>
      </c>
      <c r="N1208" s="1"/>
    </row>
    <row r="1209" spans="2:14" x14ac:dyDescent="0.25">
      <c r="B1209" t="s">
        <v>1230</v>
      </c>
      <c r="C1209" t="s">
        <v>76</v>
      </c>
      <c r="D1209" t="s">
        <v>1314</v>
      </c>
      <c r="E1209" t="s">
        <v>3484</v>
      </c>
      <c r="F1209" t="str">
        <f t="shared" si="41"/>
        <v>SingleAnglesMetricL127x76x6.4</v>
      </c>
      <c r="G1209">
        <v>15.8</v>
      </c>
      <c r="H1209">
        <v>0.41799999999999998</v>
      </c>
      <c r="I1209">
        <v>1.32</v>
      </c>
      <c r="J1209" t="s">
        <v>129</v>
      </c>
      <c r="K1209">
        <v>1</v>
      </c>
      <c r="L1209">
        <f t="shared" si="42"/>
        <v>0.40233600000000003</v>
      </c>
      <c r="N1209" s="1"/>
    </row>
    <row r="1210" spans="2:14" x14ac:dyDescent="0.25">
      <c r="B1210" t="s">
        <v>1230</v>
      </c>
      <c r="C1210" t="s">
        <v>76</v>
      </c>
      <c r="D1210" t="s">
        <v>1315</v>
      </c>
      <c r="E1210" t="s">
        <v>3485</v>
      </c>
      <c r="F1210" t="str">
        <f t="shared" ref="F1210:F1270" si="43">SUBSTITUTE(B1210&amp;C1210&amp;E1210," ","")</f>
        <v>SingleAnglesMetricL102x102x19</v>
      </c>
      <c r="G1210">
        <v>15.8</v>
      </c>
      <c r="H1210">
        <v>1.17</v>
      </c>
      <c r="I1210">
        <v>1.32</v>
      </c>
      <c r="J1210" t="s">
        <v>129</v>
      </c>
      <c r="K1210">
        <v>1</v>
      </c>
      <c r="L1210">
        <f t="shared" si="42"/>
        <v>0.40233600000000003</v>
      </c>
      <c r="N1210" s="1"/>
    </row>
    <row r="1211" spans="2:14" x14ac:dyDescent="0.25">
      <c r="B1211" t="s">
        <v>1230</v>
      </c>
      <c r="C1211" t="s">
        <v>76</v>
      </c>
      <c r="D1211" t="s">
        <v>1317</v>
      </c>
      <c r="E1211" t="s">
        <v>3486</v>
      </c>
      <c r="F1211" t="str">
        <f t="shared" si="43"/>
        <v>SingleAnglesMetricL102x102x16</v>
      </c>
      <c r="G1211">
        <v>15.8</v>
      </c>
      <c r="H1211">
        <v>0.99399999999999999</v>
      </c>
      <c r="I1211">
        <v>1.32</v>
      </c>
      <c r="J1211" t="s">
        <v>129</v>
      </c>
      <c r="K1211">
        <v>1</v>
      </c>
      <c r="L1211">
        <f t="shared" si="42"/>
        <v>0.40233600000000003</v>
      </c>
      <c r="N1211" s="1"/>
    </row>
    <row r="1212" spans="2:14" x14ac:dyDescent="0.25">
      <c r="B1212" t="s">
        <v>1230</v>
      </c>
      <c r="C1212" t="s">
        <v>76</v>
      </c>
      <c r="D1212" t="s">
        <v>1318</v>
      </c>
      <c r="E1212" t="s">
        <v>3487</v>
      </c>
      <c r="F1212" t="str">
        <f t="shared" si="43"/>
        <v>SingleAnglesMetricL102x102x13</v>
      </c>
      <c r="G1212">
        <v>15.8</v>
      </c>
      <c r="H1212">
        <v>0.80400000000000005</v>
      </c>
      <c r="I1212">
        <v>1.32</v>
      </c>
      <c r="J1212" t="s">
        <v>129</v>
      </c>
      <c r="K1212">
        <v>1</v>
      </c>
      <c r="L1212">
        <f t="shared" si="42"/>
        <v>0.40233600000000003</v>
      </c>
      <c r="N1212" s="1"/>
    </row>
    <row r="1213" spans="2:14" x14ac:dyDescent="0.25">
      <c r="B1213" t="s">
        <v>1230</v>
      </c>
      <c r="C1213" t="s">
        <v>76</v>
      </c>
      <c r="D1213" t="s">
        <v>1319</v>
      </c>
      <c r="E1213" t="s">
        <v>3488</v>
      </c>
      <c r="F1213" t="str">
        <f t="shared" si="43"/>
        <v>SingleAnglesMetricL102x102x11</v>
      </c>
      <c r="G1213">
        <v>15.8</v>
      </c>
      <c r="H1213">
        <v>0.70899999999999996</v>
      </c>
      <c r="I1213">
        <v>1.32</v>
      </c>
      <c r="J1213" t="s">
        <v>129</v>
      </c>
      <c r="K1213">
        <v>1</v>
      </c>
      <c r="L1213">
        <f t="shared" si="42"/>
        <v>0.40233600000000003</v>
      </c>
      <c r="N1213" s="1"/>
    </row>
    <row r="1214" spans="2:14" x14ac:dyDescent="0.25">
      <c r="B1214" t="s">
        <v>1230</v>
      </c>
      <c r="C1214" t="s">
        <v>76</v>
      </c>
      <c r="D1214" t="s">
        <v>1320</v>
      </c>
      <c r="E1214" t="s">
        <v>3489</v>
      </c>
      <c r="F1214" t="str">
        <f t="shared" si="43"/>
        <v>SingleAnglesMetricL102x102x9.5</v>
      </c>
      <c r="G1214">
        <v>15.8</v>
      </c>
      <c r="H1214">
        <v>0.61499999999999999</v>
      </c>
      <c r="I1214">
        <v>1.32</v>
      </c>
      <c r="J1214" t="s">
        <v>129</v>
      </c>
      <c r="K1214">
        <v>1</v>
      </c>
      <c r="L1214">
        <f t="shared" si="42"/>
        <v>0.40233600000000003</v>
      </c>
      <c r="N1214" s="1"/>
    </row>
    <row r="1215" spans="2:14" x14ac:dyDescent="0.25">
      <c r="B1215" t="s">
        <v>1230</v>
      </c>
      <c r="C1215" t="s">
        <v>76</v>
      </c>
      <c r="D1215" t="s">
        <v>1321</v>
      </c>
      <c r="E1215" t="s">
        <v>3490</v>
      </c>
      <c r="F1215" t="str">
        <f t="shared" si="43"/>
        <v>SingleAnglesMetricL102x102x7.9</v>
      </c>
      <c r="G1215">
        <v>15.8</v>
      </c>
      <c r="H1215">
        <v>0.51600000000000001</v>
      </c>
      <c r="I1215">
        <v>1.32</v>
      </c>
      <c r="J1215" t="s">
        <v>129</v>
      </c>
      <c r="K1215">
        <v>1</v>
      </c>
      <c r="L1215">
        <f t="shared" si="42"/>
        <v>0.40233600000000003</v>
      </c>
      <c r="N1215" s="1"/>
    </row>
    <row r="1216" spans="2:14" x14ac:dyDescent="0.25">
      <c r="B1216" t="s">
        <v>1230</v>
      </c>
      <c r="C1216" t="s">
        <v>76</v>
      </c>
      <c r="D1216" t="s">
        <v>1322</v>
      </c>
      <c r="E1216" t="s">
        <v>3491</v>
      </c>
      <c r="F1216" t="str">
        <f t="shared" si="43"/>
        <v>SingleAnglesMetricL102x102x6.4</v>
      </c>
      <c r="G1216">
        <v>15.8</v>
      </c>
      <c r="H1216">
        <v>0.41599999999999998</v>
      </c>
      <c r="I1216">
        <v>1.32</v>
      </c>
      <c r="J1216" t="s">
        <v>129</v>
      </c>
      <c r="K1216">
        <v>1</v>
      </c>
      <c r="L1216">
        <f t="shared" si="42"/>
        <v>0.40233600000000003</v>
      </c>
      <c r="N1216" s="1"/>
    </row>
    <row r="1217" spans="2:14" x14ac:dyDescent="0.25">
      <c r="B1217" t="s">
        <v>1230</v>
      </c>
      <c r="C1217" t="s">
        <v>76</v>
      </c>
      <c r="D1217" t="s">
        <v>1323</v>
      </c>
      <c r="E1217" t="s">
        <v>3492</v>
      </c>
      <c r="F1217" t="str">
        <f t="shared" si="43"/>
        <v>SingleAnglesMetricL109x89x13</v>
      </c>
      <c r="G1217">
        <v>15</v>
      </c>
      <c r="H1217">
        <v>0.79300000000000004</v>
      </c>
      <c r="I1217">
        <v>1.25</v>
      </c>
      <c r="J1217" t="s">
        <v>129</v>
      </c>
      <c r="K1217">
        <v>1</v>
      </c>
      <c r="L1217">
        <f t="shared" si="42"/>
        <v>0.38100000000000001</v>
      </c>
      <c r="N1217" s="1"/>
    </row>
    <row r="1218" spans="2:14" x14ac:dyDescent="0.25">
      <c r="B1218" t="s">
        <v>1230</v>
      </c>
      <c r="C1218" t="s">
        <v>76</v>
      </c>
      <c r="D1218" t="s">
        <v>1325</v>
      </c>
      <c r="E1218" t="s">
        <v>3493</v>
      </c>
      <c r="F1218" t="str">
        <f t="shared" si="43"/>
        <v>SingleAnglesMetricL109x89x9.5</v>
      </c>
      <c r="G1218">
        <v>15</v>
      </c>
      <c r="H1218">
        <v>0.60699999999999998</v>
      </c>
      <c r="I1218">
        <v>1.25</v>
      </c>
      <c r="J1218" t="s">
        <v>129</v>
      </c>
      <c r="K1218">
        <v>1</v>
      </c>
      <c r="L1218">
        <f t="shared" si="42"/>
        <v>0.38100000000000001</v>
      </c>
      <c r="N1218" s="1"/>
    </row>
    <row r="1219" spans="2:14" x14ac:dyDescent="0.25">
      <c r="B1219" t="s">
        <v>1230</v>
      </c>
      <c r="C1219" t="s">
        <v>76</v>
      </c>
      <c r="D1219" t="s">
        <v>1326</v>
      </c>
      <c r="E1219" t="s">
        <v>3494</v>
      </c>
      <c r="F1219" t="str">
        <f t="shared" si="43"/>
        <v>SingleAnglesMetricL109x89x7.9</v>
      </c>
      <c r="G1219">
        <v>15</v>
      </c>
      <c r="H1219">
        <v>0.51</v>
      </c>
      <c r="I1219">
        <v>1.25</v>
      </c>
      <c r="J1219" t="s">
        <v>129</v>
      </c>
      <c r="K1219">
        <v>1</v>
      </c>
      <c r="L1219">
        <f t="shared" si="42"/>
        <v>0.38100000000000001</v>
      </c>
      <c r="N1219" s="1"/>
    </row>
    <row r="1220" spans="2:14" x14ac:dyDescent="0.25">
      <c r="B1220" t="s">
        <v>1230</v>
      </c>
      <c r="C1220" t="s">
        <v>76</v>
      </c>
      <c r="D1220" t="s">
        <v>1327</v>
      </c>
      <c r="E1220" t="s">
        <v>3495</v>
      </c>
      <c r="F1220" t="str">
        <f t="shared" si="43"/>
        <v>SingleAnglesMetricL109x89x6.4</v>
      </c>
      <c r="G1220">
        <v>15</v>
      </c>
      <c r="H1220">
        <v>0.41199999999999998</v>
      </c>
      <c r="I1220">
        <v>1.25</v>
      </c>
      <c r="J1220" t="s">
        <v>129</v>
      </c>
      <c r="K1220">
        <v>1</v>
      </c>
      <c r="L1220">
        <f t="shared" si="42"/>
        <v>0.38100000000000001</v>
      </c>
      <c r="N1220" s="1"/>
    </row>
    <row r="1221" spans="2:14" x14ac:dyDescent="0.25">
      <c r="B1221" t="s">
        <v>1230</v>
      </c>
      <c r="C1221" t="s">
        <v>76</v>
      </c>
      <c r="D1221" t="s">
        <v>1328</v>
      </c>
      <c r="E1221" t="s">
        <v>3496</v>
      </c>
      <c r="F1221" t="str">
        <f t="shared" si="43"/>
        <v>SingleAnglesMetricL102x76x16</v>
      </c>
      <c r="G1221">
        <v>14</v>
      </c>
      <c r="H1221">
        <v>0.97099999999999997</v>
      </c>
      <c r="I1221">
        <v>1.17</v>
      </c>
      <c r="J1221" t="s">
        <v>129</v>
      </c>
      <c r="K1221">
        <v>1</v>
      </c>
      <c r="L1221">
        <f t="shared" si="42"/>
        <v>0.35661599999999999</v>
      </c>
      <c r="N1221" s="1"/>
    </row>
    <row r="1222" spans="2:14" x14ac:dyDescent="0.25">
      <c r="B1222" t="s">
        <v>1230</v>
      </c>
      <c r="C1222" t="s">
        <v>76</v>
      </c>
      <c r="D1222" t="s">
        <v>1330</v>
      </c>
      <c r="E1222" t="s">
        <v>3497</v>
      </c>
      <c r="F1222" t="str">
        <f t="shared" si="43"/>
        <v>SingleAnglesMetricL102x76x13</v>
      </c>
      <c r="G1222">
        <v>14</v>
      </c>
      <c r="H1222">
        <v>0.79300000000000004</v>
      </c>
      <c r="I1222">
        <v>1.17</v>
      </c>
      <c r="J1222" t="s">
        <v>129</v>
      </c>
      <c r="K1222">
        <v>1</v>
      </c>
      <c r="L1222">
        <f t="shared" si="42"/>
        <v>0.35661599999999999</v>
      </c>
      <c r="N1222" s="1"/>
    </row>
    <row r="1223" spans="2:14" x14ac:dyDescent="0.25">
      <c r="B1223" t="s">
        <v>1230</v>
      </c>
      <c r="C1223" t="s">
        <v>76</v>
      </c>
      <c r="D1223" t="s">
        <v>1331</v>
      </c>
      <c r="E1223" t="s">
        <v>3498</v>
      </c>
      <c r="F1223" t="str">
        <f t="shared" si="43"/>
        <v>SingleAnglesMetricL102x76x9.8</v>
      </c>
      <c r="G1223">
        <v>14</v>
      </c>
      <c r="H1223">
        <v>0.60499999999999998</v>
      </c>
      <c r="I1223">
        <v>1.17</v>
      </c>
      <c r="J1223" t="s">
        <v>129</v>
      </c>
      <c r="K1223">
        <v>1</v>
      </c>
      <c r="L1223">
        <f t="shared" si="42"/>
        <v>0.35661599999999999</v>
      </c>
      <c r="N1223" s="1"/>
    </row>
    <row r="1224" spans="2:14" x14ac:dyDescent="0.25">
      <c r="B1224" t="s">
        <v>1230</v>
      </c>
      <c r="C1224" t="s">
        <v>76</v>
      </c>
      <c r="D1224" t="s">
        <v>1332</v>
      </c>
      <c r="E1224" t="s">
        <v>3499</v>
      </c>
      <c r="F1224" t="str">
        <f t="shared" si="43"/>
        <v>SingleAnglesMetricL102x76x7.9</v>
      </c>
      <c r="G1224">
        <v>14</v>
      </c>
      <c r="H1224">
        <v>0.50900000000000001</v>
      </c>
      <c r="I1224">
        <v>1.17</v>
      </c>
      <c r="J1224" t="s">
        <v>129</v>
      </c>
      <c r="K1224">
        <v>1</v>
      </c>
      <c r="L1224">
        <f t="shared" si="42"/>
        <v>0.35661599999999999</v>
      </c>
      <c r="N1224" s="1"/>
    </row>
    <row r="1225" spans="2:14" x14ac:dyDescent="0.25">
      <c r="B1225" t="s">
        <v>1230</v>
      </c>
      <c r="C1225" t="s">
        <v>76</v>
      </c>
      <c r="D1225" t="s">
        <v>1333</v>
      </c>
      <c r="E1225" t="s">
        <v>3500</v>
      </c>
      <c r="F1225" t="str">
        <f t="shared" si="43"/>
        <v>SingleAnglesMetricL102x76x6.4</v>
      </c>
      <c r="G1225">
        <v>14</v>
      </c>
      <c r="H1225">
        <v>0.41099999999999998</v>
      </c>
      <c r="I1225">
        <v>1.17</v>
      </c>
      <c r="J1225" t="s">
        <v>129</v>
      </c>
      <c r="K1225">
        <v>1</v>
      </c>
      <c r="L1225">
        <f t="shared" si="42"/>
        <v>0.35661599999999999</v>
      </c>
      <c r="N1225" s="1"/>
    </row>
    <row r="1226" spans="2:14" x14ac:dyDescent="0.25">
      <c r="B1226" t="s">
        <v>1230</v>
      </c>
      <c r="C1226" t="s">
        <v>76</v>
      </c>
      <c r="D1226" t="s">
        <v>1334</v>
      </c>
      <c r="E1226" t="s">
        <v>3501</v>
      </c>
      <c r="F1226" t="str">
        <f t="shared" si="43"/>
        <v>SingleAnglesMetricL89x89x13</v>
      </c>
      <c r="G1226">
        <v>13.8</v>
      </c>
      <c r="H1226">
        <v>0.8</v>
      </c>
      <c r="I1226">
        <v>1.1499999999999999</v>
      </c>
      <c r="J1226" t="s">
        <v>129</v>
      </c>
      <c r="K1226">
        <v>1</v>
      </c>
      <c r="L1226">
        <f t="shared" si="42"/>
        <v>0.35052</v>
      </c>
      <c r="N1226" s="1"/>
    </row>
    <row r="1227" spans="2:14" x14ac:dyDescent="0.25">
      <c r="B1227" t="s">
        <v>1230</v>
      </c>
      <c r="C1227" t="s">
        <v>76</v>
      </c>
      <c r="D1227" t="s">
        <v>1336</v>
      </c>
      <c r="E1227" t="s">
        <v>3502</v>
      </c>
      <c r="F1227" t="str">
        <f t="shared" si="43"/>
        <v>SingleAnglesMetricL89x89x11</v>
      </c>
      <c r="G1227">
        <v>13.8</v>
      </c>
      <c r="H1227">
        <v>0.71199999999999997</v>
      </c>
      <c r="I1227">
        <v>1.1499999999999999</v>
      </c>
      <c r="J1227" t="s">
        <v>129</v>
      </c>
      <c r="K1227">
        <v>1</v>
      </c>
      <c r="L1227">
        <f t="shared" si="42"/>
        <v>0.35052</v>
      </c>
      <c r="N1227" s="1"/>
    </row>
    <row r="1228" spans="2:14" x14ac:dyDescent="0.25">
      <c r="B1228" t="s">
        <v>1230</v>
      </c>
      <c r="C1228" t="s">
        <v>76</v>
      </c>
      <c r="D1228" t="s">
        <v>1337</v>
      </c>
      <c r="E1228" t="s">
        <v>3503</v>
      </c>
      <c r="F1228" t="str">
        <f t="shared" si="43"/>
        <v>SingleAnglesMetricL89x89x9.5</v>
      </c>
      <c r="G1228">
        <v>13.8</v>
      </c>
      <c r="H1228">
        <v>0.61699999999999999</v>
      </c>
      <c r="I1228">
        <v>1.1499999999999999</v>
      </c>
      <c r="J1228" t="s">
        <v>129</v>
      </c>
      <c r="K1228">
        <v>1</v>
      </c>
      <c r="L1228">
        <f t="shared" si="42"/>
        <v>0.35052</v>
      </c>
      <c r="N1228" s="1"/>
    </row>
    <row r="1229" spans="2:14" x14ac:dyDescent="0.25">
      <c r="B1229" t="s">
        <v>1230</v>
      </c>
      <c r="C1229" t="s">
        <v>76</v>
      </c>
      <c r="D1229" t="s">
        <v>1338</v>
      </c>
      <c r="E1229" t="s">
        <v>3504</v>
      </c>
      <c r="F1229" t="str">
        <f t="shared" si="43"/>
        <v>SingleAnglesMetricL89x89x7.9</v>
      </c>
      <c r="G1229">
        <v>13.8</v>
      </c>
      <c r="H1229">
        <v>0.51900000000000002</v>
      </c>
      <c r="I1229">
        <v>1.1499999999999999</v>
      </c>
      <c r="J1229" t="s">
        <v>129</v>
      </c>
      <c r="K1229">
        <v>1</v>
      </c>
      <c r="L1229">
        <f t="shared" si="42"/>
        <v>0.35052</v>
      </c>
      <c r="N1229" s="1"/>
    </row>
    <row r="1230" spans="2:14" x14ac:dyDescent="0.25">
      <c r="B1230" t="s">
        <v>1230</v>
      </c>
      <c r="C1230" t="s">
        <v>76</v>
      </c>
      <c r="D1230" t="s">
        <v>1339</v>
      </c>
      <c r="E1230" t="s">
        <v>3505</v>
      </c>
      <c r="F1230" t="str">
        <f t="shared" si="43"/>
        <v>SingleAnglesMetricL89x89x6.4</v>
      </c>
      <c r="G1230">
        <v>13.8</v>
      </c>
      <c r="H1230">
        <v>0.42</v>
      </c>
      <c r="I1230">
        <v>1.1499999999999999</v>
      </c>
      <c r="J1230" t="s">
        <v>129</v>
      </c>
      <c r="K1230">
        <v>1</v>
      </c>
      <c r="L1230">
        <f t="shared" si="42"/>
        <v>0.35052</v>
      </c>
      <c r="N1230" s="1"/>
    </row>
    <row r="1231" spans="2:14" x14ac:dyDescent="0.25">
      <c r="B1231" t="s">
        <v>1230</v>
      </c>
      <c r="C1231" t="s">
        <v>76</v>
      </c>
      <c r="D1231" t="s">
        <v>1340</v>
      </c>
      <c r="E1231" t="s">
        <v>3506</v>
      </c>
      <c r="F1231" t="str">
        <f t="shared" si="43"/>
        <v>SingleAnglesMetricL89x76x13</v>
      </c>
      <c r="G1231">
        <v>12.8</v>
      </c>
      <c r="H1231">
        <v>0.80500000000000005</v>
      </c>
      <c r="I1231">
        <v>1.07</v>
      </c>
      <c r="J1231" t="s">
        <v>129</v>
      </c>
      <c r="K1231">
        <v>1</v>
      </c>
      <c r="L1231">
        <f t="shared" si="42"/>
        <v>0.32613600000000004</v>
      </c>
      <c r="N1231" s="1"/>
    </row>
    <row r="1232" spans="2:14" x14ac:dyDescent="0.25">
      <c r="B1232" t="s">
        <v>1230</v>
      </c>
      <c r="C1232" t="s">
        <v>76</v>
      </c>
      <c r="D1232" t="s">
        <v>1342</v>
      </c>
      <c r="E1232" t="s">
        <v>3507</v>
      </c>
      <c r="F1232" t="str">
        <f t="shared" si="43"/>
        <v>SingleAnglesMetricL89x76x11</v>
      </c>
      <c r="G1232">
        <v>12.8</v>
      </c>
      <c r="H1232">
        <v>0.71</v>
      </c>
      <c r="I1232">
        <v>1.07</v>
      </c>
      <c r="J1232" t="s">
        <v>129</v>
      </c>
      <c r="K1232">
        <v>1</v>
      </c>
      <c r="L1232">
        <f t="shared" si="42"/>
        <v>0.32613600000000004</v>
      </c>
      <c r="N1232" s="1"/>
    </row>
    <row r="1233" spans="2:15" x14ac:dyDescent="0.25">
      <c r="B1233" t="s">
        <v>1230</v>
      </c>
      <c r="C1233" t="s">
        <v>76</v>
      </c>
      <c r="D1233" t="s">
        <v>1343</v>
      </c>
      <c r="E1233" t="s">
        <v>3508</v>
      </c>
      <c r="F1233" t="str">
        <f t="shared" si="43"/>
        <v>SingleAnglesMetricL89x76x9.5</v>
      </c>
      <c r="G1233">
        <v>12.8</v>
      </c>
      <c r="H1233">
        <v>0.61599999999999999</v>
      </c>
      <c r="I1233">
        <v>1.07</v>
      </c>
      <c r="J1233" t="s">
        <v>129</v>
      </c>
      <c r="K1233">
        <v>1</v>
      </c>
      <c r="L1233">
        <f t="shared" si="42"/>
        <v>0.32613600000000004</v>
      </c>
      <c r="N1233" s="1"/>
    </row>
    <row r="1234" spans="2:15" x14ac:dyDescent="0.25">
      <c r="B1234" t="s">
        <v>1230</v>
      </c>
      <c r="C1234" t="s">
        <v>76</v>
      </c>
      <c r="D1234" t="s">
        <v>1344</v>
      </c>
      <c r="E1234" t="s">
        <v>3509</v>
      </c>
      <c r="F1234" t="str">
        <f t="shared" si="43"/>
        <v>SingleAnglesMetricL89x76x7.9</v>
      </c>
      <c r="G1234">
        <v>12.8</v>
      </c>
      <c r="H1234">
        <v>0.52</v>
      </c>
      <c r="I1234">
        <v>1.07</v>
      </c>
      <c r="J1234" t="s">
        <v>129</v>
      </c>
      <c r="K1234">
        <v>1</v>
      </c>
      <c r="L1234">
        <f t="shared" si="42"/>
        <v>0.32613600000000004</v>
      </c>
      <c r="N1234" s="1"/>
    </row>
    <row r="1235" spans="2:15" x14ac:dyDescent="0.25">
      <c r="B1235" t="s">
        <v>1230</v>
      </c>
      <c r="C1235" t="s">
        <v>76</v>
      </c>
      <c r="D1235" t="s">
        <v>1345</v>
      </c>
      <c r="E1235" t="s">
        <v>3510</v>
      </c>
      <c r="F1235" t="str">
        <f t="shared" si="43"/>
        <v>SingleAnglesMetricL89x76x6.4</v>
      </c>
      <c r="G1235">
        <v>12.8</v>
      </c>
      <c r="H1235">
        <v>0.42</v>
      </c>
      <c r="I1235">
        <v>1.07</v>
      </c>
      <c r="J1235" t="s">
        <v>129</v>
      </c>
      <c r="K1235">
        <v>1</v>
      </c>
      <c r="L1235">
        <f t="shared" ref="L1235:L1298" si="44">0.3048*I1235</f>
        <v>0.32613600000000004</v>
      </c>
      <c r="N1235" s="1"/>
    </row>
    <row r="1236" spans="2:15" x14ac:dyDescent="0.25">
      <c r="B1236" t="s">
        <v>1230</v>
      </c>
      <c r="C1236" t="s">
        <v>76</v>
      </c>
      <c r="D1236" t="s">
        <v>1346</v>
      </c>
      <c r="E1236" t="s">
        <v>3511</v>
      </c>
      <c r="F1236" t="str">
        <f t="shared" si="43"/>
        <v>SingleAnglesMetricL89x64x13</v>
      </c>
      <c r="G1236">
        <v>11.8</v>
      </c>
      <c r="H1236">
        <v>0.8</v>
      </c>
      <c r="I1236">
        <v>0.98299999999999998</v>
      </c>
      <c r="J1236" t="s">
        <v>129</v>
      </c>
      <c r="K1236">
        <v>1</v>
      </c>
      <c r="L1236">
        <f t="shared" si="44"/>
        <v>0.29961840000000001</v>
      </c>
      <c r="N1236" s="1"/>
    </row>
    <row r="1237" spans="2:15" x14ac:dyDescent="0.25">
      <c r="B1237" t="s">
        <v>1230</v>
      </c>
      <c r="C1237" t="s">
        <v>76</v>
      </c>
      <c r="D1237" t="s">
        <v>1348</v>
      </c>
      <c r="E1237" t="s">
        <v>3512</v>
      </c>
      <c r="F1237" t="str">
        <f t="shared" si="43"/>
        <v>SingleAnglesMetricL89x64x9.5</v>
      </c>
      <c r="G1237">
        <v>11.8</v>
      </c>
      <c r="H1237">
        <v>0.61299999999999999</v>
      </c>
      <c r="I1237">
        <v>0.98299999999999998</v>
      </c>
      <c r="J1237" t="s">
        <v>129</v>
      </c>
      <c r="K1237">
        <v>1</v>
      </c>
      <c r="L1237">
        <f t="shared" si="44"/>
        <v>0.29961840000000001</v>
      </c>
      <c r="N1237" s="1"/>
    </row>
    <row r="1238" spans="2:15" x14ac:dyDescent="0.25">
      <c r="B1238" t="s">
        <v>1230</v>
      </c>
      <c r="C1238" t="s">
        <v>76</v>
      </c>
      <c r="D1238" t="s">
        <v>1349</v>
      </c>
      <c r="E1238" t="s">
        <v>3513</v>
      </c>
      <c r="F1238" t="str">
        <f t="shared" si="43"/>
        <v>SingleAnglesMetricL89x64x7.9</v>
      </c>
      <c r="G1238">
        <v>11.8</v>
      </c>
      <c r="H1238">
        <v>0.51700000000000002</v>
      </c>
      <c r="I1238">
        <v>0.98299999999999998</v>
      </c>
      <c r="J1238" t="s">
        <v>129</v>
      </c>
      <c r="K1238">
        <v>1</v>
      </c>
      <c r="L1238">
        <f t="shared" si="44"/>
        <v>0.29961840000000001</v>
      </c>
      <c r="N1238" s="1"/>
    </row>
    <row r="1239" spans="2:15" x14ac:dyDescent="0.25">
      <c r="B1239" t="s">
        <v>1230</v>
      </c>
      <c r="C1239" t="s">
        <v>76</v>
      </c>
      <c r="D1239" t="s">
        <v>1350</v>
      </c>
      <c r="E1239" t="s">
        <v>3514</v>
      </c>
      <c r="F1239" t="str">
        <f t="shared" si="43"/>
        <v>SingleAnglesMetricL89x64x6.4</v>
      </c>
      <c r="G1239">
        <v>11.8</v>
      </c>
      <c r="H1239">
        <v>0.41899999999999998</v>
      </c>
      <c r="I1239">
        <v>0.98299999999999998</v>
      </c>
      <c r="J1239" t="s">
        <v>129</v>
      </c>
      <c r="K1239">
        <v>1</v>
      </c>
      <c r="L1239">
        <f t="shared" si="44"/>
        <v>0.29961840000000001</v>
      </c>
      <c r="N1239" s="1"/>
    </row>
    <row r="1240" spans="2:15" x14ac:dyDescent="0.25">
      <c r="B1240" t="s">
        <v>1230</v>
      </c>
      <c r="C1240" t="s">
        <v>76</v>
      </c>
      <c r="D1240" t="s">
        <v>1351</v>
      </c>
      <c r="E1240" t="s">
        <v>3515</v>
      </c>
      <c r="F1240" t="str">
        <f t="shared" si="43"/>
        <v>SingleAnglesMetricL76x76x13</v>
      </c>
      <c r="G1240">
        <v>11.8</v>
      </c>
      <c r="H1240">
        <v>0.79</v>
      </c>
      <c r="I1240">
        <v>0.98299999999999998</v>
      </c>
      <c r="J1240" t="s">
        <v>129</v>
      </c>
      <c r="K1240">
        <v>1</v>
      </c>
      <c r="L1240">
        <f t="shared" si="44"/>
        <v>0.29961840000000001</v>
      </c>
      <c r="N1240" s="1"/>
    </row>
    <row r="1241" spans="2:15" x14ac:dyDescent="0.25">
      <c r="B1241" t="s">
        <v>1230</v>
      </c>
      <c r="C1241" t="s">
        <v>76</v>
      </c>
      <c r="D1241" t="s">
        <v>1353</v>
      </c>
      <c r="E1241" t="s">
        <v>3516</v>
      </c>
      <c r="F1241" t="str">
        <f t="shared" si="43"/>
        <v>SingleAnglesMetricL76x76x11</v>
      </c>
      <c r="G1241">
        <v>11.8</v>
      </c>
      <c r="H1241">
        <v>0.70199999999999996</v>
      </c>
      <c r="I1241">
        <v>0.98299999999999998</v>
      </c>
      <c r="J1241" t="s">
        <v>129</v>
      </c>
      <c r="K1241">
        <v>1</v>
      </c>
      <c r="L1241">
        <f t="shared" si="44"/>
        <v>0.29961840000000001</v>
      </c>
      <c r="N1241" s="1"/>
    </row>
    <row r="1242" spans="2:15" x14ac:dyDescent="0.25">
      <c r="B1242" t="s">
        <v>1230</v>
      </c>
      <c r="C1242" t="s">
        <v>76</v>
      </c>
      <c r="D1242" t="s">
        <v>1354</v>
      </c>
      <c r="E1242" t="s">
        <v>3517</v>
      </c>
      <c r="F1242" t="str">
        <f t="shared" si="43"/>
        <v>SingleAnglesMetricL76x76x9.5</v>
      </c>
      <c r="G1242">
        <v>11.8</v>
      </c>
      <c r="H1242">
        <v>0.60799999999999998</v>
      </c>
      <c r="I1242">
        <v>0.98299999999999998</v>
      </c>
      <c r="J1242" t="s">
        <v>129</v>
      </c>
      <c r="K1242">
        <v>1</v>
      </c>
      <c r="L1242">
        <f t="shared" si="44"/>
        <v>0.29961840000000001</v>
      </c>
      <c r="N1242" s="1"/>
    </row>
    <row r="1243" spans="2:15" x14ac:dyDescent="0.25">
      <c r="B1243" t="s">
        <v>1230</v>
      </c>
      <c r="C1243" t="s">
        <v>76</v>
      </c>
      <c r="D1243" t="s">
        <v>1355</v>
      </c>
      <c r="E1243" t="s">
        <v>3518</v>
      </c>
      <c r="F1243" t="str">
        <f t="shared" si="43"/>
        <v>SingleAnglesMetricL76x76x7.9</v>
      </c>
      <c r="G1243">
        <v>11.8</v>
      </c>
      <c r="H1243">
        <v>0.51200000000000001</v>
      </c>
      <c r="I1243">
        <v>0.98299999999999998</v>
      </c>
      <c r="J1243" t="s">
        <v>129</v>
      </c>
      <c r="K1243">
        <v>1</v>
      </c>
      <c r="L1243">
        <f t="shared" si="44"/>
        <v>0.29961840000000001</v>
      </c>
      <c r="N1243" s="1"/>
    </row>
    <row r="1244" spans="2:15" x14ac:dyDescent="0.25">
      <c r="B1244" t="s">
        <v>1230</v>
      </c>
      <c r="C1244" t="s">
        <v>76</v>
      </c>
      <c r="D1244" t="s">
        <v>1356</v>
      </c>
      <c r="E1244" t="s">
        <v>3519</v>
      </c>
      <c r="F1244" t="str">
        <f t="shared" si="43"/>
        <v>SingleAnglesMetricL76x76x6.4</v>
      </c>
      <c r="G1244">
        <v>11.8</v>
      </c>
      <c r="H1244">
        <v>0.41399999999999998</v>
      </c>
      <c r="I1244">
        <v>0.98299999999999998</v>
      </c>
      <c r="J1244" t="s">
        <v>129</v>
      </c>
      <c r="K1244">
        <v>1</v>
      </c>
      <c r="L1244">
        <f t="shared" si="44"/>
        <v>0.29961840000000001</v>
      </c>
      <c r="N1244" s="1"/>
    </row>
    <row r="1245" spans="2:15" x14ac:dyDescent="0.25">
      <c r="B1245" t="s">
        <v>1230</v>
      </c>
      <c r="C1245" t="s">
        <v>76</v>
      </c>
      <c r="D1245" t="s">
        <v>1357</v>
      </c>
      <c r="E1245" s="54" t="s">
        <v>3520</v>
      </c>
      <c r="F1245" t="str">
        <f t="shared" si="43"/>
        <v>SingleAnglesMetricL76x76x4.8</v>
      </c>
      <c r="G1245">
        <v>11.8</v>
      </c>
      <c r="H1245">
        <v>0.314</v>
      </c>
      <c r="I1245">
        <v>0.98299999999999998</v>
      </c>
      <c r="J1245" t="s">
        <v>129</v>
      </c>
      <c r="K1245">
        <v>1</v>
      </c>
      <c r="L1245">
        <f t="shared" si="44"/>
        <v>0.29961840000000001</v>
      </c>
      <c r="N1245" s="1"/>
      <c r="O1245" s="54"/>
    </row>
    <row r="1246" spans="2:15" x14ac:dyDescent="0.25">
      <c r="B1246" t="s">
        <v>1230</v>
      </c>
      <c r="C1246" t="s">
        <v>76</v>
      </c>
      <c r="D1246" t="s">
        <v>1359</v>
      </c>
      <c r="E1246" t="s">
        <v>3521</v>
      </c>
      <c r="F1246" t="str">
        <f t="shared" si="43"/>
        <v>SingleAnglesMetricL76x64x13</v>
      </c>
      <c r="G1246">
        <v>10.8</v>
      </c>
      <c r="H1246">
        <v>0.79</v>
      </c>
      <c r="I1246">
        <v>0.9</v>
      </c>
      <c r="J1246" t="s">
        <v>129</v>
      </c>
      <c r="K1246">
        <v>1</v>
      </c>
      <c r="L1246">
        <f t="shared" si="44"/>
        <v>0.27432000000000001</v>
      </c>
      <c r="N1246" s="1"/>
    </row>
    <row r="1247" spans="2:15" x14ac:dyDescent="0.25">
      <c r="B1247" t="s">
        <v>1230</v>
      </c>
      <c r="C1247" t="s">
        <v>76</v>
      </c>
      <c r="D1247" t="s">
        <v>1361</v>
      </c>
      <c r="E1247" t="s">
        <v>3522</v>
      </c>
      <c r="F1247" t="str">
        <f t="shared" si="43"/>
        <v>SingleAnglesMetricL76x64x11</v>
      </c>
      <c r="G1247">
        <v>10.8</v>
      </c>
      <c r="H1247">
        <v>0.7</v>
      </c>
      <c r="I1247">
        <v>0.9</v>
      </c>
      <c r="J1247" t="s">
        <v>129</v>
      </c>
      <c r="K1247">
        <v>1</v>
      </c>
      <c r="L1247">
        <f t="shared" si="44"/>
        <v>0.27432000000000001</v>
      </c>
      <c r="N1247" s="1"/>
    </row>
    <row r="1248" spans="2:15" x14ac:dyDescent="0.25">
      <c r="B1248" t="s">
        <v>1230</v>
      </c>
      <c r="C1248" t="s">
        <v>76</v>
      </c>
      <c r="D1248" t="s">
        <v>1362</v>
      </c>
      <c r="E1248" t="s">
        <v>3523</v>
      </c>
      <c r="F1248" t="str">
        <f t="shared" si="43"/>
        <v>SingleAnglesMetricL76x64x9.5</v>
      </c>
      <c r="G1248">
        <v>10.8</v>
      </c>
      <c r="H1248">
        <v>0.60699999999999998</v>
      </c>
      <c r="I1248">
        <v>0.9</v>
      </c>
      <c r="J1248" t="s">
        <v>129</v>
      </c>
      <c r="K1248">
        <v>1</v>
      </c>
      <c r="L1248">
        <f t="shared" si="44"/>
        <v>0.27432000000000001</v>
      </c>
      <c r="N1248" s="1"/>
    </row>
    <row r="1249" spans="2:15" x14ac:dyDescent="0.25">
      <c r="B1249" t="s">
        <v>1230</v>
      </c>
      <c r="C1249" t="s">
        <v>76</v>
      </c>
      <c r="D1249" t="s">
        <v>1363</v>
      </c>
      <c r="E1249" t="s">
        <v>3524</v>
      </c>
      <c r="F1249" t="str">
        <f t="shared" si="43"/>
        <v>SingleAnglesMetricL76x64x7.9</v>
      </c>
      <c r="G1249">
        <v>10.8</v>
      </c>
      <c r="H1249">
        <v>0.51300000000000001</v>
      </c>
      <c r="I1249">
        <v>0.9</v>
      </c>
      <c r="J1249" t="s">
        <v>129</v>
      </c>
      <c r="K1249">
        <v>1</v>
      </c>
      <c r="L1249">
        <f t="shared" si="44"/>
        <v>0.27432000000000001</v>
      </c>
      <c r="N1249" s="1"/>
    </row>
    <row r="1250" spans="2:15" x14ac:dyDescent="0.25">
      <c r="B1250" t="s">
        <v>1230</v>
      </c>
      <c r="C1250" t="s">
        <v>76</v>
      </c>
      <c r="D1250" t="s">
        <v>1364</v>
      </c>
      <c r="E1250" t="s">
        <v>3525</v>
      </c>
      <c r="F1250" t="str">
        <f t="shared" si="43"/>
        <v>SingleAnglesMetricL76x64x6.4</v>
      </c>
      <c r="G1250">
        <v>10.8</v>
      </c>
      <c r="H1250">
        <v>0.41599999999999998</v>
      </c>
      <c r="I1250">
        <v>0.9</v>
      </c>
      <c r="J1250" t="s">
        <v>129</v>
      </c>
      <c r="K1250">
        <v>1</v>
      </c>
      <c r="L1250">
        <f t="shared" si="44"/>
        <v>0.27432000000000001</v>
      </c>
      <c r="N1250" s="1"/>
    </row>
    <row r="1251" spans="2:15" x14ac:dyDescent="0.25">
      <c r="B1251" t="s">
        <v>1230</v>
      </c>
      <c r="C1251" t="s">
        <v>76</v>
      </c>
      <c r="D1251" t="s">
        <v>1365</v>
      </c>
      <c r="E1251" s="54" t="s">
        <v>3526</v>
      </c>
      <c r="F1251" t="str">
        <f t="shared" si="43"/>
        <v>SingleAnglesMetricL76x64x4.8</v>
      </c>
      <c r="G1251">
        <v>10.8</v>
      </c>
      <c r="H1251">
        <v>0.316</v>
      </c>
      <c r="I1251">
        <v>0.9</v>
      </c>
      <c r="J1251" t="s">
        <v>129</v>
      </c>
      <c r="K1251">
        <v>1</v>
      </c>
      <c r="L1251">
        <f t="shared" si="44"/>
        <v>0.27432000000000001</v>
      </c>
      <c r="N1251" s="1"/>
      <c r="O1251" s="54"/>
    </row>
    <row r="1252" spans="2:15" x14ac:dyDescent="0.25">
      <c r="B1252" t="s">
        <v>1230</v>
      </c>
      <c r="C1252" t="s">
        <v>76</v>
      </c>
      <c r="D1252" t="s">
        <v>1366</v>
      </c>
      <c r="E1252" t="s">
        <v>3527</v>
      </c>
      <c r="F1252" t="str">
        <f t="shared" si="43"/>
        <v>SingleAnglesMetricL76x51x13</v>
      </c>
      <c r="G1252">
        <v>9.8699999999999992</v>
      </c>
      <c r="H1252">
        <v>0.78</v>
      </c>
      <c r="I1252">
        <v>0.82299999999999995</v>
      </c>
      <c r="J1252" t="s">
        <v>129</v>
      </c>
      <c r="K1252">
        <v>1</v>
      </c>
      <c r="L1252">
        <f t="shared" si="44"/>
        <v>0.25085039999999997</v>
      </c>
      <c r="N1252" s="1"/>
    </row>
    <row r="1253" spans="2:15" x14ac:dyDescent="0.25">
      <c r="B1253" t="s">
        <v>1230</v>
      </c>
      <c r="C1253" t="s">
        <v>76</v>
      </c>
      <c r="D1253" t="s">
        <v>1368</v>
      </c>
      <c r="E1253" t="s">
        <v>3528</v>
      </c>
      <c r="F1253" t="str">
        <f t="shared" si="43"/>
        <v>SingleAnglesMetricL76x51x9.5</v>
      </c>
      <c r="G1253">
        <v>9.8699999999999992</v>
      </c>
      <c r="H1253">
        <v>0.60299999999999998</v>
      </c>
      <c r="I1253">
        <v>0.82299999999999995</v>
      </c>
      <c r="J1253" t="s">
        <v>129</v>
      </c>
      <c r="K1253">
        <v>1</v>
      </c>
      <c r="L1253">
        <f t="shared" si="44"/>
        <v>0.25085039999999997</v>
      </c>
      <c r="N1253" s="1"/>
    </row>
    <row r="1254" spans="2:15" x14ac:dyDescent="0.25">
      <c r="B1254" t="s">
        <v>1230</v>
      </c>
      <c r="C1254" t="s">
        <v>76</v>
      </c>
      <c r="D1254" t="s">
        <v>1369</v>
      </c>
      <c r="E1254" t="s">
        <v>3529</v>
      </c>
      <c r="F1254" t="str">
        <f t="shared" si="43"/>
        <v>SingleAnglesMetricL76x51x7.9</v>
      </c>
      <c r="G1254">
        <v>9.8699999999999992</v>
      </c>
      <c r="H1254">
        <v>0.51</v>
      </c>
      <c r="I1254">
        <v>0.82299999999999995</v>
      </c>
      <c r="J1254" t="s">
        <v>129</v>
      </c>
      <c r="K1254">
        <v>1</v>
      </c>
      <c r="L1254">
        <f t="shared" si="44"/>
        <v>0.25085039999999997</v>
      </c>
      <c r="N1254" s="1"/>
    </row>
    <row r="1255" spans="2:15" x14ac:dyDescent="0.25">
      <c r="B1255" t="s">
        <v>1230</v>
      </c>
      <c r="C1255" t="s">
        <v>76</v>
      </c>
      <c r="D1255" t="s">
        <v>1370</v>
      </c>
      <c r="E1255" t="s">
        <v>3530</v>
      </c>
      <c r="F1255" t="str">
        <f t="shared" si="43"/>
        <v>SingleAnglesMetricL76x51x6.4</v>
      </c>
      <c r="G1255">
        <v>9.8699999999999992</v>
      </c>
      <c r="H1255">
        <v>0.41399999999999998</v>
      </c>
      <c r="I1255">
        <v>0.82299999999999995</v>
      </c>
      <c r="J1255" t="s">
        <v>129</v>
      </c>
      <c r="K1255">
        <v>1</v>
      </c>
      <c r="L1255">
        <f t="shared" si="44"/>
        <v>0.25085039999999997</v>
      </c>
      <c r="N1255" s="1"/>
    </row>
    <row r="1256" spans="2:15" x14ac:dyDescent="0.25">
      <c r="B1256" t="s">
        <v>1230</v>
      </c>
      <c r="C1256" t="s">
        <v>76</v>
      </c>
      <c r="D1256" t="s">
        <v>1371</v>
      </c>
      <c r="E1256" s="54" t="s">
        <v>3531</v>
      </c>
      <c r="F1256" t="str">
        <f t="shared" si="43"/>
        <v>SingleAnglesMetricL76x51x4.8</v>
      </c>
      <c r="G1256">
        <v>9.8699999999999992</v>
      </c>
      <c r="H1256">
        <v>0.316</v>
      </c>
      <c r="I1256">
        <v>0.82299999999999995</v>
      </c>
      <c r="J1256" t="s">
        <v>129</v>
      </c>
      <c r="K1256">
        <v>1</v>
      </c>
      <c r="L1256">
        <f t="shared" si="44"/>
        <v>0.25085039999999997</v>
      </c>
      <c r="N1256" s="1"/>
      <c r="O1256" s="54"/>
    </row>
    <row r="1257" spans="2:15" x14ac:dyDescent="0.25">
      <c r="B1257" t="s">
        <v>1230</v>
      </c>
      <c r="C1257" t="s">
        <v>76</v>
      </c>
      <c r="D1257" t="s">
        <v>1372</v>
      </c>
      <c r="E1257" t="s">
        <v>3532</v>
      </c>
      <c r="F1257" t="str">
        <f t="shared" si="43"/>
        <v>SingleAnglesMetricL64x64x13</v>
      </c>
      <c r="G1257">
        <v>9.89</v>
      </c>
      <c r="H1257">
        <v>0.77</v>
      </c>
      <c r="I1257">
        <v>0.82399999999999995</v>
      </c>
      <c r="J1257" t="s">
        <v>129</v>
      </c>
      <c r="K1257">
        <v>1</v>
      </c>
      <c r="L1257">
        <f t="shared" si="44"/>
        <v>0.25115520000000002</v>
      </c>
      <c r="N1257" s="1"/>
    </row>
    <row r="1258" spans="2:15" x14ac:dyDescent="0.25">
      <c r="B1258" t="s">
        <v>1230</v>
      </c>
      <c r="C1258" t="s">
        <v>76</v>
      </c>
      <c r="D1258" t="s">
        <v>1374</v>
      </c>
      <c r="E1258" t="s">
        <v>3533</v>
      </c>
      <c r="F1258" t="str">
        <f t="shared" si="43"/>
        <v>SingleAnglesMetricL64x64x9.5</v>
      </c>
      <c r="G1258">
        <v>9.89</v>
      </c>
      <c r="H1258">
        <v>0.59699999999999998</v>
      </c>
      <c r="I1258">
        <v>0.82399999999999995</v>
      </c>
      <c r="J1258" t="s">
        <v>129</v>
      </c>
      <c r="K1258">
        <v>1</v>
      </c>
      <c r="L1258">
        <f t="shared" si="44"/>
        <v>0.25115520000000002</v>
      </c>
      <c r="N1258" s="1"/>
    </row>
    <row r="1259" spans="2:15" x14ac:dyDescent="0.25">
      <c r="B1259" t="s">
        <v>1230</v>
      </c>
      <c r="C1259" t="s">
        <v>76</v>
      </c>
      <c r="D1259" t="s">
        <v>1375</v>
      </c>
      <c r="E1259" t="s">
        <v>3534</v>
      </c>
      <c r="F1259" t="str">
        <f t="shared" si="43"/>
        <v>SingleAnglesMetricL64x64x7.9</v>
      </c>
      <c r="G1259">
        <v>9.89</v>
      </c>
      <c r="H1259">
        <v>0.504</v>
      </c>
      <c r="I1259">
        <v>0.82399999999999995</v>
      </c>
      <c r="J1259" t="s">
        <v>129</v>
      </c>
      <c r="K1259">
        <v>1</v>
      </c>
      <c r="L1259">
        <f t="shared" si="44"/>
        <v>0.25115520000000002</v>
      </c>
      <c r="N1259" s="1"/>
    </row>
    <row r="1260" spans="2:15" x14ac:dyDescent="0.25">
      <c r="B1260" t="s">
        <v>1230</v>
      </c>
      <c r="C1260" t="s">
        <v>76</v>
      </c>
      <c r="D1260" t="s">
        <v>1376</v>
      </c>
      <c r="E1260" t="s">
        <v>3535</v>
      </c>
      <c r="F1260" t="str">
        <f t="shared" si="43"/>
        <v>SingleAnglesMetricL64x64x6.4</v>
      </c>
      <c r="G1260">
        <v>9.89</v>
      </c>
      <c r="H1260">
        <v>0.40799999999999997</v>
      </c>
      <c r="I1260">
        <v>0.82399999999999995</v>
      </c>
      <c r="J1260" t="s">
        <v>129</v>
      </c>
      <c r="K1260">
        <v>1</v>
      </c>
      <c r="L1260">
        <f t="shared" si="44"/>
        <v>0.25115520000000002</v>
      </c>
      <c r="N1260" s="1"/>
    </row>
    <row r="1261" spans="2:15" x14ac:dyDescent="0.25">
      <c r="B1261" t="s">
        <v>1230</v>
      </c>
      <c r="C1261" t="s">
        <v>76</v>
      </c>
      <c r="D1261" t="s">
        <v>1377</v>
      </c>
      <c r="E1261" s="54" t="s">
        <v>3536</v>
      </c>
      <c r="F1261" t="str">
        <f t="shared" si="43"/>
        <v>SingleAnglesMetricL64x64x4.8</v>
      </c>
      <c r="G1261">
        <v>9.89</v>
      </c>
      <c r="H1261">
        <v>0.309</v>
      </c>
      <c r="I1261">
        <v>0.82399999999999995</v>
      </c>
      <c r="J1261" t="s">
        <v>129</v>
      </c>
      <c r="K1261">
        <v>1</v>
      </c>
      <c r="L1261">
        <f t="shared" si="44"/>
        <v>0.25115520000000002</v>
      </c>
      <c r="N1261" s="1"/>
      <c r="O1261" s="54"/>
    </row>
    <row r="1262" spans="2:15" x14ac:dyDescent="0.25">
      <c r="B1262" t="s">
        <v>1230</v>
      </c>
      <c r="C1262" t="s">
        <v>76</v>
      </c>
      <c r="D1262" t="s">
        <v>1378</v>
      </c>
      <c r="E1262" t="s">
        <v>3537</v>
      </c>
      <c r="F1262" t="str">
        <f t="shared" si="43"/>
        <v>SingleAnglesMetricL64x51x9.5</v>
      </c>
      <c r="G1262">
        <v>8.89</v>
      </c>
      <c r="H1262">
        <v>0.59599999999999997</v>
      </c>
      <c r="I1262">
        <v>0.74099999999999999</v>
      </c>
      <c r="J1262" t="s">
        <v>129</v>
      </c>
      <c r="K1262">
        <v>1</v>
      </c>
      <c r="L1262">
        <f t="shared" si="44"/>
        <v>0.2258568</v>
      </c>
      <c r="N1262" s="1"/>
    </row>
    <row r="1263" spans="2:15" x14ac:dyDescent="0.25">
      <c r="B1263" t="s">
        <v>1230</v>
      </c>
      <c r="C1263" t="s">
        <v>76</v>
      </c>
      <c r="D1263" t="s">
        <v>1380</v>
      </c>
      <c r="E1263" t="s">
        <v>3538</v>
      </c>
      <c r="F1263" t="str">
        <f t="shared" si="43"/>
        <v>SingleAnglesMetricL64x51x7.9</v>
      </c>
      <c r="G1263">
        <v>8.89</v>
      </c>
      <c r="H1263">
        <v>0.505</v>
      </c>
      <c r="I1263">
        <v>0.74099999999999999</v>
      </c>
      <c r="J1263" t="s">
        <v>129</v>
      </c>
      <c r="K1263">
        <v>1</v>
      </c>
      <c r="L1263">
        <f t="shared" si="44"/>
        <v>0.2258568</v>
      </c>
      <c r="N1263" s="1"/>
    </row>
    <row r="1264" spans="2:15" x14ac:dyDescent="0.25">
      <c r="B1264" t="s">
        <v>1230</v>
      </c>
      <c r="C1264" t="s">
        <v>76</v>
      </c>
      <c r="D1264" t="s">
        <v>1381</v>
      </c>
      <c r="E1264" t="s">
        <v>3539</v>
      </c>
      <c r="F1264" t="str">
        <f t="shared" si="43"/>
        <v>SingleAnglesMetricL64x51x6.4</v>
      </c>
      <c r="G1264">
        <v>8.89</v>
      </c>
      <c r="H1264">
        <v>0.41099999999999998</v>
      </c>
      <c r="I1264">
        <v>0.74099999999999999</v>
      </c>
      <c r="J1264" t="s">
        <v>129</v>
      </c>
      <c r="K1264">
        <v>1</v>
      </c>
      <c r="L1264">
        <f t="shared" si="44"/>
        <v>0.2258568</v>
      </c>
      <c r="N1264" s="1"/>
    </row>
    <row r="1265" spans="2:15" x14ac:dyDescent="0.25">
      <c r="B1265" t="s">
        <v>1230</v>
      </c>
      <c r="C1265" t="s">
        <v>76</v>
      </c>
      <c r="D1265" t="s">
        <v>1382</v>
      </c>
      <c r="E1265" s="54" t="s">
        <v>3540</v>
      </c>
      <c r="F1265" t="str">
        <f t="shared" si="43"/>
        <v>SingleAnglesMetricL64x51x4.8</v>
      </c>
      <c r="G1265">
        <v>8.89</v>
      </c>
      <c r="H1265">
        <v>0.313</v>
      </c>
      <c r="I1265">
        <v>0.74099999999999999</v>
      </c>
      <c r="J1265" t="s">
        <v>129</v>
      </c>
      <c r="K1265">
        <v>1</v>
      </c>
      <c r="L1265">
        <f t="shared" si="44"/>
        <v>0.2258568</v>
      </c>
      <c r="N1265" s="1"/>
      <c r="O1265" s="54"/>
    </row>
    <row r="1266" spans="2:15" x14ac:dyDescent="0.25">
      <c r="B1266" t="s">
        <v>1230</v>
      </c>
      <c r="C1266" t="s">
        <v>76</v>
      </c>
      <c r="D1266" t="s">
        <v>1383</v>
      </c>
      <c r="E1266" t="s">
        <v>3541</v>
      </c>
      <c r="F1266" t="str">
        <f t="shared" si="43"/>
        <v>SingleAnglesMetricL51x51x9.5</v>
      </c>
      <c r="G1266">
        <v>7.89</v>
      </c>
      <c r="H1266">
        <v>0.58899999999999997</v>
      </c>
      <c r="I1266">
        <v>0.65800000000000003</v>
      </c>
      <c r="J1266" t="s">
        <v>129</v>
      </c>
      <c r="K1266">
        <v>1</v>
      </c>
      <c r="L1266">
        <f t="shared" si="44"/>
        <v>0.20055840000000003</v>
      </c>
      <c r="N1266" s="1"/>
    </row>
    <row r="1267" spans="2:15" x14ac:dyDescent="0.25">
      <c r="B1267" t="s">
        <v>1230</v>
      </c>
      <c r="C1267" t="s">
        <v>76</v>
      </c>
      <c r="D1267" t="s">
        <v>1385</v>
      </c>
      <c r="E1267" t="s">
        <v>3542</v>
      </c>
      <c r="F1267" t="str">
        <f t="shared" si="43"/>
        <v>SingleAnglesMetricL51x51x7.9</v>
      </c>
      <c r="G1267">
        <v>7.89</v>
      </c>
      <c r="H1267">
        <v>0.499</v>
      </c>
      <c r="I1267">
        <v>0.65800000000000003</v>
      </c>
      <c r="J1267" t="s">
        <v>129</v>
      </c>
      <c r="K1267">
        <v>1</v>
      </c>
      <c r="L1267">
        <f t="shared" si="44"/>
        <v>0.20055840000000003</v>
      </c>
      <c r="N1267" s="1"/>
    </row>
    <row r="1268" spans="2:15" x14ac:dyDescent="0.25">
      <c r="B1268" t="s">
        <v>1230</v>
      </c>
      <c r="C1268" t="s">
        <v>76</v>
      </c>
      <c r="D1268" t="s">
        <v>1386</v>
      </c>
      <c r="E1268" t="s">
        <v>3543</v>
      </c>
      <c r="F1268" t="str">
        <f t="shared" si="43"/>
        <v>SingleAnglesMetricL51x51x6.4</v>
      </c>
      <c r="G1268">
        <v>7.89</v>
      </c>
      <c r="H1268">
        <v>0.40699999999999997</v>
      </c>
      <c r="I1268">
        <v>0.65800000000000003</v>
      </c>
      <c r="J1268" t="s">
        <v>129</v>
      </c>
      <c r="K1268">
        <v>1</v>
      </c>
      <c r="L1268">
        <f t="shared" si="44"/>
        <v>0.20055840000000003</v>
      </c>
      <c r="N1268" s="1"/>
    </row>
    <row r="1269" spans="2:15" x14ac:dyDescent="0.25">
      <c r="B1269" t="s">
        <v>1230</v>
      </c>
      <c r="C1269" t="s">
        <v>76</v>
      </c>
      <c r="D1269" t="s">
        <v>1387</v>
      </c>
      <c r="E1269" s="54" t="s">
        <v>3544</v>
      </c>
      <c r="F1269" t="str">
        <f t="shared" si="43"/>
        <v>SingleAnglesMetricL51x51x4.8</v>
      </c>
      <c r="G1269">
        <v>7.89</v>
      </c>
      <c r="H1269">
        <v>0.312</v>
      </c>
      <c r="I1269">
        <v>0.65800000000000003</v>
      </c>
      <c r="J1269" t="s">
        <v>129</v>
      </c>
      <c r="K1269">
        <v>1</v>
      </c>
      <c r="L1269">
        <f t="shared" si="44"/>
        <v>0.20055840000000003</v>
      </c>
      <c r="N1269" s="1"/>
      <c r="O1269" s="54"/>
    </row>
    <row r="1270" spans="2:15" x14ac:dyDescent="0.25">
      <c r="B1270" t="s">
        <v>1230</v>
      </c>
      <c r="C1270" t="s">
        <v>76</v>
      </c>
      <c r="D1270" t="s">
        <v>1388</v>
      </c>
      <c r="E1270" s="54" t="s">
        <v>3545</v>
      </c>
      <c r="F1270" t="str">
        <f t="shared" si="43"/>
        <v>SingleAnglesMetricL51x51x3.2</v>
      </c>
      <c r="G1270">
        <v>7.89</v>
      </c>
      <c r="H1270">
        <v>0.21199999999999999</v>
      </c>
      <c r="I1270">
        <v>0.65800000000000003</v>
      </c>
      <c r="J1270" t="s">
        <v>129</v>
      </c>
      <c r="K1270">
        <v>1</v>
      </c>
      <c r="L1270">
        <f t="shared" si="44"/>
        <v>0.20055840000000003</v>
      </c>
      <c r="N1270" s="1"/>
      <c r="O1270" s="54"/>
    </row>
    <row r="1272" spans="2:15" x14ac:dyDescent="0.25">
      <c r="B1272" s="11" t="s">
        <v>1390</v>
      </c>
      <c r="C1272" t="s">
        <v>76</v>
      </c>
      <c r="D1272" t="s">
        <v>1391</v>
      </c>
      <c r="E1272" t="s">
        <v>3546</v>
      </c>
      <c r="F1272" t="str">
        <f t="shared" ref="F1272:F1322" si="45">SUBSTITUTE(B1272&amp;C1272&amp;E1272," ","")</f>
        <v>DoubleAngleswithtwoequallegsbacktobackMetric2L203x203x28.5</v>
      </c>
      <c r="G1272" s="26">
        <v>49</v>
      </c>
      <c r="H1272" s="26">
        <v>2.33</v>
      </c>
      <c r="I1272" s="26">
        <v>4.08</v>
      </c>
      <c r="J1272" t="s">
        <v>129</v>
      </c>
      <c r="K1272">
        <v>1</v>
      </c>
      <c r="L1272">
        <f t="shared" si="44"/>
        <v>1.243584</v>
      </c>
    </row>
    <row r="1273" spans="2:15" x14ac:dyDescent="0.25">
      <c r="B1273" s="11" t="s">
        <v>1390</v>
      </c>
      <c r="C1273" t="s">
        <v>76</v>
      </c>
      <c r="D1273" t="s">
        <v>1393</v>
      </c>
      <c r="E1273" t="s">
        <v>3547</v>
      </c>
      <c r="F1273" t="str">
        <f t="shared" si="45"/>
        <v>DoubleAngleswithtwoequallegsbacktobackMetric2L203x203x25.4</v>
      </c>
      <c r="G1273" s="26">
        <v>49</v>
      </c>
      <c r="H1273" s="26">
        <v>2.09</v>
      </c>
      <c r="I1273" s="26">
        <v>4.08</v>
      </c>
      <c r="J1273" t="s">
        <v>129</v>
      </c>
      <c r="K1273">
        <v>1</v>
      </c>
      <c r="L1273">
        <f t="shared" si="44"/>
        <v>1.243584</v>
      </c>
    </row>
    <row r="1274" spans="2:15" x14ac:dyDescent="0.25">
      <c r="B1274" s="11" t="s">
        <v>1390</v>
      </c>
      <c r="C1274" t="s">
        <v>76</v>
      </c>
      <c r="D1274" t="s">
        <v>1394</v>
      </c>
      <c r="E1274" t="s">
        <v>3548</v>
      </c>
      <c r="F1274" t="str">
        <f t="shared" si="45"/>
        <v>DoubleAngleswithtwoequallegsbacktobackMetric2L203x203x22.2</v>
      </c>
      <c r="G1274" s="26">
        <v>49</v>
      </c>
      <c r="H1274" s="26">
        <v>1.85</v>
      </c>
      <c r="I1274" s="26">
        <v>4.08</v>
      </c>
      <c r="J1274" t="s">
        <v>129</v>
      </c>
      <c r="K1274">
        <v>1</v>
      </c>
      <c r="L1274">
        <f t="shared" si="44"/>
        <v>1.243584</v>
      </c>
    </row>
    <row r="1275" spans="2:15" x14ac:dyDescent="0.25">
      <c r="B1275" s="11" t="s">
        <v>1390</v>
      </c>
      <c r="C1275" t="s">
        <v>76</v>
      </c>
      <c r="D1275" t="s">
        <v>1395</v>
      </c>
      <c r="E1275" t="s">
        <v>3549</v>
      </c>
      <c r="F1275" t="str">
        <f t="shared" si="45"/>
        <v>DoubleAngleswithtwoequallegsbacktobackMetric2L203x203x19.1</v>
      </c>
      <c r="G1275" s="26">
        <v>49</v>
      </c>
      <c r="H1275" s="26">
        <v>1.6</v>
      </c>
      <c r="I1275" s="26">
        <v>4.08</v>
      </c>
      <c r="J1275" t="s">
        <v>129</v>
      </c>
      <c r="K1275">
        <v>1</v>
      </c>
      <c r="L1275">
        <f t="shared" si="44"/>
        <v>1.243584</v>
      </c>
    </row>
    <row r="1276" spans="2:15" x14ac:dyDescent="0.25">
      <c r="B1276" s="11" t="s">
        <v>1390</v>
      </c>
      <c r="C1276" t="s">
        <v>76</v>
      </c>
      <c r="D1276" t="s">
        <v>1396</v>
      </c>
      <c r="E1276" t="s">
        <v>3550</v>
      </c>
      <c r="F1276" t="str">
        <f t="shared" si="45"/>
        <v>DoubleAngleswithtwoequallegsbacktobackMetric2L203x203x15.9</v>
      </c>
      <c r="G1276" s="26">
        <v>49</v>
      </c>
      <c r="H1276" s="26">
        <v>1.35</v>
      </c>
      <c r="I1276" s="26">
        <v>4.08</v>
      </c>
      <c r="J1276" t="s">
        <v>129</v>
      </c>
      <c r="K1276">
        <v>1</v>
      </c>
      <c r="L1276">
        <f t="shared" si="44"/>
        <v>1.243584</v>
      </c>
    </row>
    <row r="1277" spans="2:15" x14ac:dyDescent="0.25">
      <c r="B1277" s="11" t="s">
        <v>1390</v>
      </c>
      <c r="C1277" t="s">
        <v>76</v>
      </c>
      <c r="D1277" t="s">
        <v>1397</v>
      </c>
      <c r="E1277" t="s">
        <v>3551</v>
      </c>
      <c r="F1277" t="str">
        <f t="shared" si="45"/>
        <v>DoubleAngleswithtwoequallegsbacktobackMetric2L203x203x14.3</v>
      </c>
      <c r="G1277" s="26">
        <v>49</v>
      </c>
      <c r="H1277" s="26">
        <v>1.22</v>
      </c>
      <c r="I1277" s="26">
        <v>4.08</v>
      </c>
      <c r="J1277" t="s">
        <v>129</v>
      </c>
      <c r="K1277">
        <v>1</v>
      </c>
      <c r="L1277">
        <f t="shared" si="44"/>
        <v>1.243584</v>
      </c>
    </row>
    <row r="1278" spans="2:15" x14ac:dyDescent="0.25">
      <c r="B1278" s="11" t="s">
        <v>1390</v>
      </c>
      <c r="C1278" t="s">
        <v>76</v>
      </c>
      <c r="D1278" t="s">
        <v>1398</v>
      </c>
      <c r="E1278" t="s">
        <v>3552</v>
      </c>
      <c r="F1278" t="str">
        <f t="shared" si="45"/>
        <v>DoubleAngleswithtwoequallegsbacktobackMetric2L203x203x12.7</v>
      </c>
      <c r="G1278" s="26">
        <v>49</v>
      </c>
      <c r="H1278" s="26">
        <v>1.0900000000000001</v>
      </c>
      <c r="I1278" s="26">
        <v>4.08</v>
      </c>
      <c r="J1278" t="s">
        <v>129</v>
      </c>
      <c r="K1278">
        <v>1</v>
      </c>
      <c r="L1278">
        <f t="shared" si="44"/>
        <v>1.243584</v>
      </c>
    </row>
    <row r="1279" spans="2:15" x14ac:dyDescent="0.25">
      <c r="B1279" s="11" t="s">
        <v>1390</v>
      </c>
      <c r="C1279" t="s">
        <v>76</v>
      </c>
      <c r="D1279" t="s">
        <v>1399</v>
      </c>
      <c r="E1279" t="s">
        <v>3553</v>
      </c>
      <c r="F1279" t="str">
        <f t="shared" si="45"/>
        <v>DoubleAngleswithtwoequallegsbacktobackMetric2L152x152x25.4</v>
      </c>
      <c r="G1279" s="26">
        <v>37.1</v>
      </c>
      <c r="H1279" s="26">
        <v>2.02</v>
      </c>
      <c r="I1279" s="26">
        <v>3.09</v>
      </c>
      <c r="J1279" t="s">
        <v>129</v>
      </c>
      <c r="K1279">
        <v>1</v>
      </c>
      <c r="L1279">
        <f t="shared" si="44"/>
        <v>0.941832</v>
      </c>
    </row>
    <row r="1280" spans="2:15" x14ac:dyDescent="0.25">
      <c r="B1280" s="11" t="s">
        <v>1390</v>
      </c>
      <c r="C1280" t="s">
        <v>76</v>
      </c>
      <c r="D1280" t="s">
        <v>1401</v>
      </c>
      <c r="E1280" t="s">
        <v>3554</v>
      </c>
      <c r="F1280" t="str">
        <f t="shared" si="45"/>
        <v>DoubleAngleswithtwoequallegsbacktobackMetric2L152x152x22.2</v>
      </c>
      <c r="G1280" s="26">
        <v>37.1</v>
      </c>
      <c r="H1280" s="26">
        <v>1.79</v>
      </c>
      <c r="I1280" s="26">
        <v>3.09</v>
      </c>
      <c r="J1280" t="s">
        <v>129</v>
      </c>
      <c r="K1280">
        <v>1</v>
      </c>
      <c r="L1280">
        <f t="shared" si="44"/>
        <v>0.941832</v>
      </c>
    </row>
    <row r="1281" spans="2:12" x14ac:dyDescent="0.25">
      <c r="B1281" s="11" t="s">
        <v>1390</v>
      </c>
      <c r="C1281" t="s">
        <v>76</v>
      </c>
      <c r="D1281" t="s">
        <v>1402</v>
      </c>
      <c r="E1281" t="s">
        <v>3555</v>
      </c>
      <c r="F1281" t="str">
        <f t="shared" si="45"/>
        <v>DoubleAngleswithtwoequallegsbacktobackMetric2L152x152x19.1</v>
      </c>
      <c r="G1281" s="26">
        <v>37.1</v>
      </c>
      <c r="H1281" s="26">
        <v>1.55</v>
      </c>
      <c r="I1281" s="26">
        <v>3.09</v>
      </c>
      <c r="J1281" t="s">
        <v>129</v>
      </c>
      <c r="K1281">
        <v>1</v>
      </c>
      <c r="L1281">
        <f t="shared" si="44"/>
        <v>0.941832</v>
      </c>
    </row>
    <row r="1282" spans="2:12" x14ac:dyDescent="0.25">
      <c r="B1282" s="11" t="s">
        <v>1390</v>
      </c>
      <c r="C1282" t="s">
        <v>76</v>
      </c>
      <c r="D1282" t="s">
        <v>1403</v>
      </c>
      <c r="E1282" t="s">
        <v>3556</v>
      </c>
      <c r="F1282" t="str">
        <f t="shared" si="45"/>
        <v>DoubleAngleswithtwoequallegsbacktobackMetric2L152x152x15.9</v>
      </c>
      <c r="G1282" s="26">
        <v>37.1</v>
      </c>
      <c r="H1282" s="26">
        <v>1.31</v>
      </c>
      <c r="I1282" s="26">
        <v>3.09</v>
      </c>
      <c r="J1282" t="s">
        <v>129</v>
      </c>
      <c r="K1282">
        <v>1</v>
      </c>
      <c r="L1282">
        <f t="shared" si="44"/>
        <v>0.941832</v>
      </c>
    </row>
    <row r="1283" spans="2:12" x14ac:dyDescent="0.25">
      <c r="B1283" s="11" t="s">
        <v>1390</v>
      </c>
      <c r="C1283" t="s">
        <v>76</v>
      </c>
      <c r="D1283" t="s">
        <v>1404</v>
      </c>
      <c r="E1283" t="s">
        <v>3557</v>
      </c>
      <c r="F1283" t="str">
        <f t="shared" si="45"/>
        <v>DoubleAngleswithtwoequallegsbacktobackMetric2L152x152x14.3</v>
      </c>
      <c r="G1283" s="26">
        <v>37.1</v>
      </c>
      <c r="H1283" s="26">
        <v>1.19</v>
      </c>
      <c r="I1283" s="26">
        <v>3.09</v>
      </c>
      <c r="J1283" t="s">
        <v>129</v>
      </c>
      <c r="K1283">
        <v>1</v>
      </c>
      <c r="L1283">
        <f t="shared" si="44"/>
        <v>0.941832</v>
      </c>
    </row>
    <row r="1284" spans="2:12" x14ac:dyDescent="0.25">
      <c r="B1284" s="11" t="s">
        <v>1390</v>
      </c>
      <c r="C1284" t="s">
        <v>76</v>
      </c>
      <c r="D1284" t="s">
        <v>1405</v>
      </c>
      <c r="E1284" t="s">
        <v>3558</v>
      </c>
      <c r="F1284" t="str">
        <f t="shared" si="45"/>
        <v>DoubleAngleswithtwoequallegsbacktobackMetric2L152x152x12.7</v>
      </c>
      <c r="G1284" s="26">
        <v>37.1</v>
      </c>
      <c r="H1284" s="26">
        <v>1.06</v>
      </c>
      <c r="I1284" s="26">
        <v>3.09</v>
      </c>
      <c r="J1284" t="s">
        <v>129</v>
      </c>
      <c r="K1284">
        <v>1</v>
      </c>
      <c r="L1284">
        <f t="shared" si="44"/>
        <v>0.941832</v>
      </c>
    </row>
    <row r="1285" spans="2:12" x14ac:dyDescent="0.25">
      <c r="B1285" s="11" t="s">
        <v>1390</v>
      </c>
      <c r="C1285" t="s">
        <v>76</v>
      </c>
      <c r="D1285" t="s">
        <v>1406</v>
      </c>
      <c r="E1285" t="s">
        <v>3559</v>
      </c>
      <c r="F1285" t="str">
        <f t="shared" si="45"/>
        <v>DoubleAngleswithtwoequallegsbacktobackMetric2L152x152x11.1</v>
      </c>
      <c r="G1285" s="26">
        <v>37.1</v>
      </c>
      <c r="H1285" s="26">
        <v>0.93300000000000005</v>
      </c>
      <c r="I1285" s="26">
        <v>3.09</v>
      </c>
      <c r="J1285" t="s">
        <v>129</v>
      </c>
      <c r="K1285">
        <v>1</v>
      </c>
      <c r="L1285">
        <f t="shared" si="44"/>
        <v>0.941832</v>
      </c>
    </row>
    <row r="1286" spans="2:12" x14ac:dyDescent="0.25">
      <c r="B1286" s="11" t="s">
        <v>1390</v>
      </c>
      <c r="C1286" t="s">
        <v>76</v>
      </c>
      <c r="D1286" t="s">
        <v>1407</v>
      </c>
      <c r="E1286" t="s">
        <v>3560</v>
      </c>
      <c r="F1286" t="str">
        <f t="shared" si="45"/>
        <v>DoubleAngleswithtwoequallegsbacktobackMetric2L152x152x9.5</v>
      </c>
      <c r="G1286" s="26">
        <v>37.1</v>
      </c>
      <c r="H1286" s="26">
        <v>0.80300000000000005</v>
      </c>
      <c r="I1286" s="26">
        <v>3.09</v>
      </c>
      <c r="J1286" t="s">
        <v>129</v>
      </c>
      <c r="K1286">
        <v>1</v>
      </c>
      <c r="L1286">
        <f t="shared" si="44"/>
        <v>0.941832</v>
      </c>
    </row>
    <row r="1287" spans="2:12" x14ac:dyDescent="0.25">
      <c r="B1287" s="11" t="s">
        <v>1390</v>
      </c>
      <c r="C1287" t="s">
        <v>76</v>
      </c>
      <c r="D1287" t="s">
        <v>1408</v>
      </c>
      <c r="E1287" t="s">
        <v>3561</v>
      </c>
      <c r="F1287" t="str">
        <f t="shared" si="45"/>
        <v>DoubleAngleswithtwoequallegsbacktobackMetric2L152x152x7.9</v>
      </c>
      <c r="G1287" s="26">
        <v>37.1</v>
      </c>
      <c r="H1287" s="26">
        <v>0.67400000000000004</v>
      </c>
      <c r="I1287" s="26">
        <v>3.09</v>
      </c>
      <c r="J1287" t="s">
        <v>129</v>
      </c>
      <c r="K1287">
        <v>1</v>
      </c>
      <c r="L1287">
        <f t="shared" si="44"/>
        <v>0.941832</v>
      </c>
    </row>
    <row r="1288" spans="2:12" x14ac:dyDescent="0.25">
      <c r="B1288" s="11" t="s">
        <v>1390</v>
      </c>
      <c r="C1288" t="s">
        <v>76</v>
      </c>
      <c r="D1288" t="s">
        <v>1409</v>
      </c>
      <c r="E1288" t="s">
        <v>3562</v>
      </c>
      <c r="F1288" t="str">
        <f t="shared" si="45"/>
        <v>DoubleAngleswithtwoequallegsbacktobackMetric2L127x127x22.2</v>
      </c>
      <c r="G1288" s="26">
        <v>31.1</v>
      </c>
      <c r="H1288" s="26">
        <v>1.76</v>
      </c>
      <c r="I1288" s="26">
        <v>2.59</v>
      </c>
      <c r="J1288" t="s">
        <v>129</v>
      </c>
      <c r="K1288">
        <v>1</v>
      </c>
      <c r="L1288">
        <f t="shared" si="44"/>
        <v>0.78943200000000002</v>
      </c>
    </row>
    <row r="1289" spans="2:12" x14ac:dyDescent="0.25">
      <c r="B1289" s="11" t="s">
        <v>1390</v>
      </c>
      <c r="C1289" t="s">
        <v>76</v>
      </c>
      <c r="D1289" t="s">
        <v>1411</v>
      </c>
      <c r="E1289" t="s">
        <v>3563</v>
      </c>
      <c r="F1289" t="str">
        <f t="shared" si="45"/>
        <v>DoubleAngleswithtwoequallegsbacktobackMetric2L127x127x19.1</v>
      </c>
      <c r="G1289" s="26">
        <v>31.1</v>
      </c>
      <c r="H1289" s="26">
        <v>1.52</v>
      </c>
      <c r="I1289" s="26">
        <v>2.59</v>
      </c>
      <c r="J1289" t="s">
        <v>129</v>
      </c>
      <c r="K1289">
        <v>1</v>
      </c>
      <c r="L1289">
        <f t="shared" si="44"/>
        <v>0.78943200000000002</v>
      </c>
    </row>
    <row r="1290" spans="2:12" x14ac:dyDescent="0.25">
      <c r="B1290" s="11" t="s">
        <v>1390</v>
      </c>
      <c r="C1290" t="s">
        <v>76</v>
      </c>
      <c r="D1290" t="s">
        <v>1412</v>
      </c>
      <c r="E1290" t="s">
        <v>3564</v>
      </c>
      <c r="F1290" t="str">
        <f t="shared" si="45"/>
        <v>DoubleAngleswithtwoequallegsbacktobackMetric2L127x127x15.9</v>
      </c>
      <c r="G1290" s="26">
        <v>31.1</v>
      </c>
      <c r="H1290" s="26">
        <v>1.29</v>
      </c>
      <c r="I1290" s="26">
        <v>2.59</v>
      </c>
      <c r="J1290" t="s">
        <v>129</v>
      </c>
      <c r="K1290">
        <v>1</v>
      </c>
      <c r="L1290">
        <f t="shared" si="44"/>
        <v>0.78943200000000002</v>
      </c>
    </row>
    <row r="1291" spans="2:12" x14ac:dyDescent="0.25">
      <c r="B1291" s="11" t="s">
        <v>1390</v>
      </c>
      <c r="C1291" t="s">
        <v>76</v>
      </c>
      <c r="D1291" t="s">
        <v>1413</v>
      </c>
      <c r="E1291" t="s">
        <v>3565</v>
      </c>
      <c r="F1291" t="str">
        <f t="shared" si="45"/>
        <v>DoubleAngleswithtwoequallegsbacktobackMetric2L127x127x12.7</v>
      </c>
      <c r="G1291" s="26">
        <v>31.1</v>
      </c>
      <c r="H1291" s="26">
        <v>1.05</v>
      </c>
      <c r="I1291" s="26">
        <v>2.59</v>
      </c>
      <c r="J1291" t="s">
        <v>129</v>
      </c>
      <c r="K1291">
        <v>1</v>
      </c>
      <c r="L1291">
        <f t="shared" si="44"/>
        <v>0.78943200000000002</v>
      </c>
    </row>
    <row r="1292" spans="2:12" x14ac:dyDescent="0.25">
      <c r="B1292" s="11" t="s">
        <v>1390</v>
      </c>
      <c r="C1292" t="s">
        <v>76</v>
      </c>
      <c r="D1292" t="s">
        <v>1414</v>
      </c>
      <c r="E1292" t="s">
        <v>3566</v>
      </c>
      <c r="F1292" t="str">
        <f t="shared" si="45"/>
        <v>DoubleAngleswithtwoequallegsbacktobackMetric2L127x127x11.1</v>
      </c>
      <c r="G1292" s="26">
        <v>31.1</v>
      </c>
      <c r="H1292" s="26">
        <v>0.92600000000000005</v>
      </c>
      <c r="I1292" s="26">
        <v>2.59</v>
      </c>
      <c r="J1292" t="s">
        <v>129</v>
      </c>
      <c r="K1292">
        <v>1</v>
      </c>
      <c r="L1292">
        <f t="shared" si="44"/>
        <v>0.78943200000000002</v>
      </c>
    </row>
    <row r="1293" spans="2:12" x14ac:dyDescent="0.25">
      <c r="B1293" s="11" t="s">
        <v>1390</v>
      </c>
      <c r="C1293" t="s">
        <v>76</v>
      </c>
      <c r="D1293" t="s">
        <v>1415</v>
      </c>
      <c r="E1293" t="s">
        <v>3567</v>
      </c>
      <c r="F1293" t="str">
        <f t="shared" si="45"/>
        <v>DoubleAngleswithtwoequallegsbacktobackMetric2L127x127x9.5</v>
      </c>
      <c r="G1293" s="26">
        <v>31.1</v>
      </c>
      <c r="H1293" s="26">
        <v>0.79700000000000004</v>
      </c>
      <c r="I1293" s="26">
        <v>2.59</v>
      </c>
      <c r="J1293" t="s">
        <v>129</v>
      </c>
      <c r="K1293">
        <v>1</v>
      </c>
      <c r="L1293">
        <f t="shared" si="44"/>
        <v>0.78943200000000002</v>
      </c>
    </row>
    <row r="1294" spans="2:12" x14ac:dyDescent="0.25">
      <c r="B1294" s="11" t="s">
        <v>1390</v>
      </c>
      <c r="C1294" t="s">
        <v>76</v>
      </c>
      <c r="D1294" t="s">
        <v>1416</v>
      </c>
      <c r="E1294" t="s">
        <v>3568</v>
      </c>
      <c r="F1294" t="str">
        <f t="shared" si="45"/>
        <v>DoubleAngleswithtwoequallegsbacktobackMetric2L127x127x7.9</v>
      </c>
      <c r="G1294" s="26">
        <v>31.1</v>
      </c>
      <c r="H1294" s="26">
        <v>0.66900000000000004</v>
      </c>
      <c r="I1294" s="26">
        <v>2.59</v>
      </c>
      <c r="J1294" t="s">
        <v>129</v>
      </c>
      <c r="K1294">
        <v>1</v>
      </c>
      <c r="L1294">
        <f t="shared" si="44"/>
        <v>0.78943200000000002</v>
      </c>
    </row>
    <row r="1295" spans="2:12" x14ac:dyDescent="0.25">
      <c r="B1295" s="11" t="s">
        <v>1390</v>
      </c>
      <c r="C1295" t="s">
        <v>76</v>
      </c>
      <c r="D1295" t="s">
        <v>1417</v>
      </c>
      <c r="E1295" t="s">
        <v>3569</v>
      </c>
      <c r="F1295" t="str">
        <f t="shared" si="45"/>
        <v>DoubleAngleswithtwoequallegsbacktobackMetric2L102x102x19.1</v>
      </c>
      <c r="G1295" s="26">
        <v>25.2</v>
      </c>
      <c r="H1295" s="26">
        <v>1.47</v>
      </c>
      <c r="I1295" s="26">
        <v>2.1</v>
      </c>
      <c r="J1295" t="s">
        <v>129</v>
      </c>
      <c r="K1295">
        <v>1</v>
      </c>
      <c r="L1295">
        <f t="shared" si="44"/>
        <v>0.64008000000000009</v>
      </c>
    </row>
    <row r="1296" spans="2:12" x14ac:dyDescent="0.25">
      <c r="B1296" s="11" t="s">
        <v>1390</v>
      </c>
      <c r="C1296" t="s">
        <v>76</v>
      </c>
      <c r="D1296" t="s">
        <v>1419</v>
      </c>
      <c r="E1296" t="s">
        <v>3570</v>
      </c>
      <c r="F1296" t="str">
        <f t="shared" si="45"/>
        <v>DoubleAngleswithtwoequallegsbacktobackMetric2L102x102x15.9</v>
      </c>
      <c r="G1296" s="26">
        <v>25.2</v>
      </c>
      <c r="H1296" s="26">
        <v>1.25</v>
      </c>
      <c r="I1296" s="26">
        <v>2.1</v>
      </c>
      <c r="J1296" t="s">
        <v>129</v>
      </c>
      <c r="K1296">
        <v>1</v>
      </c>
      <c r="L1296">
        <f t="shared" si="44"/>
        <v>0.64008000000000009</v>
      </c>
    </row>
    <row r="1297" spans="2:12" x14ac:dyDescent="0.25">
      <c r="B1297" s="11" t="s">
        <v>1390</v>
      </c>
      <c r="C1297" t="s">
        <v>76</v>
      </c>
      <c r="D1297" t="s">
        <v>1420</v>
      </c>
      <c r="E1297" t="s">
        <v>3571</v>
      </c>
      <c r="F1297" t="str">
        <f t="shared" si="45"/>
        <v>DoubleAngleswithtwoequallegsbacktobackMetric2L102x102x12.7</v>
      </c>
      <c r="G1297" s="26">
        <v>25.2</v>
      </c>
      <c r="H1297" s="26">
        <v>1.01</v>
      </c>
      <c r="I1297" s="26">
        <v>2.1</v>
      </c>
      <c r="J1297" t="s">
        <v>129</v>
      </c>
      <c r="K1297">
        <v>1</v>
      </c>
      <c r="L1297">
        <f t="shared" si="44"/>
        <v>0.64008000000000009</v>
      </c>
    </row>
    <row r="1298" spans="2:12" x14ac:dyDescent="0.25">
      <c r="B1298" s="11" t="s">
        <v>1390</v>
      </c>
      <c r="C1298" t="s">
        <v>76</v>
      </c>
      <c r="D1298" t="s">
        <v>1421</v>
      </c>
      <c r="E1298" t="s">
        <v>3572</v>
      </c>
      <c r="F1298" t="str">
        <f t="shared" si="45"/>
        <v>DoubleAngleswithtwoequallegsbacktobackMetric2L102x102x11.1</v>
      </c>
      <c r="G1298" s="26">
        <v>25.2</v>
      </c>
      <c r="H1298" s="26">
        <v>0.88900000000000001</v>
      </c>
      <c r="I1298" s="26">
        <v>2.1</v>
      </c>
      <c r="J1298" t="s">
        <v>129</v>
      </c>
      <c r="K1298">
        <v>1</v>
      </c>
      <c r="L1298">
        <f t="shared" si="44"/>
        <v>0.64008000000000009</v>
      </c>
    </row>
    <row r="1299" spans="2:12" x14ac:dyDescent="0.25">
      <c r="B1299" s="11" t="s">
        <v>1390</v>
      </c>
      <c r="C1299" t="s">
        <v>76</v>
      </c>
      <c r="D1299" t="s">
        <v>1422</v>
      </c>
      <c r="E1299" t="s">
        <v>3573</v>
      </c>
      <c r="F1299" t="str">
        <f t="shared" si="45"/>
        <v>DoubleAngleswithtwoequallegsbacktobackMetric2L102x102x9.5</v>
      </c>
      <c r="G1299" s="26">
        <v>25.2</v>
      </c>
      <c r="H1299" s="26">
        <v>0.77100000000000002</v>
      </c>
      <c r="I1299" s="26">
        <v>2.1</v>
      </c>
      <c r="J1299" t="s">
        <v>129</v>
      </c>
      <c r="K1299">
        <v>1</v>
      </c>
      <c r="L1299">
        <f t="shared" ref="L1299:L1362" si="46">0.3048*I1299</f>
        <v>0.64008000000000009</v>
      </c>
    </row>
    <row r="1300" spans="2:12" x14ac:dyDescent="0.25">
      <c r="B1300" s="11" t="s">
        <v>1390</v>
      </c>
      <c r="C1300" t="s">
        <v>76</v>
      </c>
      <c r="D1300" t="s">
        <v>1423</v>
      </c>
      <c r="E1300" t="s">
        <v>3574</v>
      </c>
      <c r="F1300" t="str">
        <f t="shared" si="45"/>
        <v>DoubleAngleswithtwoequallegsbacktobackMetric2L102x102x7.9</v>
      </c>
      <c r="G1300" s="26">
        <v>25.2</v>
      </c>
      <c r="H1300" s="26">
        <v>0.64800000000000002</v>
      </c>
      <c r="I1300" s="26">
        <v>2.1</v>
      </c>
      <c r="J1300" t="s">
        <v>129</v>
      </c>
      <c r="K1300">
        <v>1</v>
      </c>
      <c r="L1300">
        <f t="shared" si="46"/>
        <v>0.64008000000000009</v>
      </c>
    </row>
    <row r="1301" spans="2:12" x14ac:dyDescent="0.25">
      <c r="B1301" s="11" t="s">
        <v>1390</v>
      </c>
      <c r="C1301" t="s">
        <v>76</v>
      </c>
      <c r="D1301" t="s">
        <v>1424</v>
      </c>
      <c r="E1301" t="s">
        <v>3575</v>
      </c>
      <c r="F1301" t="str">
        <f t="shared" si="45"/>
        <v>DoubleAngleswithtwoequallegsbacktobackMetric2L102x102x6.4</v>
      </c>
      <c r="G1301" s="26">
        <v>25.2</v>
      </c>
      <c r="H1301" s="26">
        <v>0.52200000000000002</v>
      </c>
      <c r="I1301" s="26">
        <v>2.1</v>
      </c>
      <c r="J1301" t="s">
        <v>129</v>
      </c>
      <c r="K1301">
        <v>1</v>
      </c>
      <c r="L1301">
        <f t="shared" si="46"/>
        <v>0.64008000000000009</v>
      </c>
    </row>
    <row r="1302" spans="2:12" x14ac:dyDescent="0.25">
      <c r="B1302" s="11" t="s">
        <v>1390</v>
      </c>
      <c r="C1302" t="s">
        <v>76</v>
      </c>
      <c r="D1302" t="s">
        <v>1425</v>
      </c>
      <c r="E1302" t="s">
        <v>3576</v>
      </c>
      <c r="F1302" t="str">
        <f t="shared" si="45"/>
        <v>DoubleAngleswithtwoequallegsbacktobackMetric2L89x89x12.7</v>
      </c>
      <c r="G1302" s="26">
        <v>22.2</v>
      </c>
      <c r="H1302" s="26">
        <v>1</v>
      </c>
      <c r="I1302" s="26">
        <v>1.85</v>
      </c>
      <c r="J1302" t="s">
        <v>129</v>
      </c>
      <c r="K1302">
        <v>1</v>
      </c>
      <c r="L1302">
        <f t="shared" si="46"/>
        <v>0.56388000000000005</v>
      </c>
    </row>
    <row r="1303" spans="2:12" x14ac:dyDescent="0.25">
      <c r="B1303" s="11" t="s">
        <v>1390</v>
      </c>
      <c r="C1303" t="s">
        <v>76</v>
      </c>
      <c r="D1303" t="s">
        <v>1427</v>
      </c>
      <c r="E1303" t="s">
        <v>3577</v>
      </c>
      <c r="F1303" t="str">
        <f t="shared" si="45"/>
        <v>DoubleAngleswithtwoequallegsbacktobackMetric2L89x89x11.1</v>
      </c>
      <c r="G1303" s="26">
        <v>22.2</v>
      </c>
      <c r="H1303" s="26">
        <v>0.88500000000000001</v>
      </c>
      <c r="I1303" s="26">
        <v>1.85</v>
      </c>
      <c r="J1303" t="s">
        <v>129</v>
      </c>
      <c r="K1303">
        <v>1</v>
      </c>
      <c r="L1303">
        <f t="shared" si="46"/>
        <v>0.56388000000000005</v>
      </c>
    </row>
    <row r="1304" spans="2:12" x14ac:dyDescent="0.25">
      <c r="B1304" s="11" t="s">
        <v>1390</v>
      </c>
      <c r="C1304" t="s">
        <v>76</v>
      </c>
      <c r="D1304" t="s">
        <v>1428</v>
      </c>
      <c r="E1304" t="s">
        <v>3578</v>
      </c>
      <c r="F1304" t="str">
        <f t="shared" si="45"/>
        <v>DoubleAngleswithtwoequallegsbacktobackMetric2L89x89x9.5</v>
      </c>
      <c r="G1304" s="26">
        <v>22.2</v>
      </c>
      <c r="H1304" s="26">
        <v>0.76700000000000002</v>
      </c>
      <c r="I1304" s="26">
        <v>1.85</v>
      </c>
      <c r="J1304" t="s">
        <v>129</v>
      </c>
      <c r="K1304">
        <v>1</v>
      </c>
      <c r="L1304">
        <f t="shared" si="46"/>
        <v>0.56388000000000005</v>
      </c>
    </row>
    <row r="1305" spans="2:12" x14ac:dyDescent="0.25">
      <c r="B1305" s="11" t="s">
        <v>1390</v>
      </c>
      <c r="C1305" t="s">
        <v>76</v>
      </c>
      <c r="D1305" t="s">
        <v>1429</v>
      </c>
      <c r="E1305" t="s">
        <v>3579</v>
      </c>
      <c r="F1305" t="str">
        <f t="shared" si="45"/>
        <v>DoubleAngleswithtwoequallegsbacktobackMetric2L89x89x7.9</v>
      </c>
      <c r="G1305" s="26">
        <v>22.2</v>
      </c>
      <c r="H1305" s="26">
        <v>0.64500000000000002</v>
      </c>
      <c r="I1305" s="26">
        <v>1.85</v>
      </c>
      <c r="J1305" t="s">
        <v>129</v>
      </c>
      <c r="K1305">
        <v>1</v>
      </c>
      <c r="L1305">
        <f t="shared" si="46"/>
        <v>0.56388000000000005</v>
      </c>
    </row>
    <row r="1306" spans="2:12" x14ac:dyDescent="0.25">
      <c r="B1306" s="11" t="s">
        <v>1390</v>
      </c>
      <c r="C1306" t="s">
        <v>76</v>
      </c>
      <c r="D1306" t="s">
        <v>1430</v>
      </c>
      <c r="E1306" t="s">
        <v>3580</v>
      </c>
      <c r="F1306" t="str">
        <f t="shared" si="45"/>
        <v>DoubleAngleswithtwoequallegsbacktobackMetric2L89x89x6.4</v>
      </c>
      <c r="G1306" s="26">
        <v>22.2</v>
      </c>
      <c r="H1306" s="26">
        <v>0.52200000000000002</v>
      </c>
      <c r="I1306" s="26">
        <v>1.85</v>
      </c>
      <c r="J1306" t="s">
        <v>129</v>
      </c>
      <c r="K1306">
        <v>1</v>
      </c>
      <c r="L1306">
        <f t="shared" si="46"/>
        <v>0.56388000000000005</v>
      </c>
    </row>
    <row r="1307" spans="2:12" x14ac:dyDescent="0.25">
      <c r="B1307" s="11" t="s">
        <v>1390</v>
      </c>
      <c r="C1307" t="s">
        <v>76</v>
      </c>
      <c r="D1307" t="s">
        <v>1431</v>
      </c>
      <c r="E1307" t="s">
        <v>3581</v>
      </c>
      <c r="F1307" t="str">
        <f t="shared" si="45"/>
        <v>DoubleAngleswithtwoequallegsbacktobackMetric2L76x76x12.7</v>
      </c>
      <c r="G1307" s="26">
        <v>19.2</v>
      </c>
      <c r="H1307" s="26">
        <v>0.97</v>
      </c>
      <c r="I1307" s="26">
        <v>1.6</v>
      </c>
      <c r="J1307" t="s">
        <v>129</v>
      </c>
      <c r="K1307">
        <v>1</v>
      </c>
      <c r="L1307">
        <f t="shared" si="46"/>
        <v>0.48768000000000006</v>
      </c>
    </row>
    <row r="1308" spans="2:12" x14ac:dyDescent="0.25">
      <c r="B1308" s="11" t="s">
        <v>1390</v>
      </c>
      <c r="C1308" t="s">
        <v>76</v>
      </c>
      <c r="D1308" t="s">
        <v>1433</v>
      </c>
      <c r="E1308" t="s">
        <v>3582</v>
      </c>
      <c r="F1308" t="str">
        <f t="shared" si="45"/>
        <v>DoubleAngleswithtwoequallegsbacktobackMetric2L76x76x11.1</v>
      </c>
      <c r="G1308" s="26">
        <v>19.2</v>
      </c>
      <c r="H1308" s="26">
        <v>0.86</v>
      </c>
      <c r="I1308" s="26">
        <v>1.6</v>
      </c>
      <c r="J1308" t="s">
        <v>129</v>
      </c>
      <c r="K1308">
        <v>1</v>
      </c>
      <c r="L1308">
        <f t="shared" si="46"/>
        <v>0.48768000000000006</v>
      </c>
    </row>
    <row r="1309" spans="2:12" x14ac:dyDescent="0.25">
      <c r="B1309" s="11" t="s">
        <v>1390</v>
      </c>
      <c r="C1309" t="s">
        <v>76</v>
      </c>
      <c r="D1309" t="s">
        <v>1434</v>
      </c>
      <c r="E1309" t="s">
        <v>3583</v>
      </c>
      <c r="F1309" t="str">
        <f t="shared" si="45"/>
        <v>DoubleAngleswithtwoequallegsbacktobackMetric2L76x76x9.5</v>
      </c>
      <c r="G1309" s="26">
        <v>19.2</v>
      </c>
      <c r="H1309" s="26">
        <v>0.75</v>
      </c>
      <c r="I1309" s="26">
        <v>1.6</v>
      </c>
      <c r="J1309" t="s">
        <v>129</v>
      </c>
      <c r="K1309">
        <v>1</v>
      </c>
      <c r="L1309">
        <f t="shared" si="46"/>
        <v>0.48768000000000006</v>
      </c>
    </row>
    <row r="1310" spans="2:12" x14ac:dyDescent="0.25">
      <c r="B1310" s="11" t="s">
        <v>1390</v>
      </c>
      <c r="C1310" t="s">
        <v>76</v>
      </c>
      <c r="D1310" t="s">
        <v>1435</v>
      </c>
      <c r="E1310" t="s">
        <v>3584</v>
      </c>
      <c r="F1310" t="str">
        <f t="shared" si="45"/>
        <v>DoubleAngleswithtwoequallegsbacktobackMetric2L76x76x7.9</v>
      </c>
      <c r="G1310" s="26">
        <v>19.2</v>
      </c>
      <c r="H1310" s="26">
        <v>0.629</v>
      </c>
      <c r="I1310" s="26">
        <v>1.6</v>
      </c>
      <c r="J1310" t="s">
        <v>129</v>
      </c>
      <c r="K1310">
        <v>1</v>
      </c>
      <c r="L1310">
        <f t="shared" si="46"/>
        <v>0.48768000000000006</v>
      </c>
    </row>
    <row r="1311" spans="2:12" x14ac:dyDescent="0.25">
      <c r="B1311" s="11" t="s">
        <v>1390</v>
      </c>
      <c r="C1311" t="s">
        <v>76</v>
      </c>
      <c r="D1311" t="s">
        <v>1436</v>
      </c>
      <c r="E1311" t="s">
        <v>3585</v>
      </c>
      <c r="F1311" t="str">
        <f t="shared" si="45"/>
        <v>DoubleAngleswithtwoequallegsbacktobackMetric2L76x76x6.4</v>
      </c>
      <c r="G1311" s="26">
        <v>19.2</v>
      </c>
      <c r="H1311" s="26">
        <v>0.50900000000000001</v>
      </c>
      <c r="I1311" s="26">
        <v>1.6</v>
      </c>
      <c r="J1311" t="s">
        <v>129</v>
      </c>
      <c r="K1311">
        <v>1</v>
      </c>
      <c r="L1311">
        <f t="shared" si="46"/>
        <v>0.48768000000000006</v>
      </c>
    </row>
    <row r="1312" spans="2:12" x14ac:dyDescent="0.25">
      <c r="B1312" s="11" t="s">
        <v>1390</v>
      </c>
      <c r="C1312" t="s">
        <v>76</v>
      </c>
      <c r="D1312" t="s">
        <v>1437</v>
      </c>
      <c r="E1312" t="s">
        <v>3586</v>
      </c>
      <c r="F1312" t="str">
        <f t="shared" si="45"/>
        <v>DoubleAngleswithtwoequallegsbacktobackMetric2L76x76x4.8</v>
      </c>
      <c r="G1312" s="26">
        <v>19.2</v>
      </c>
      <c r="H1312" s="26">
        <v>0.38500000000000001</v>
      </c>
      <c r="I1312" s="26">
        <v>1.6</v>
      </c>
      <c r="J1312" t="s">
        <v>129</v>
      </c>
      <c r="K1312">
        <v>1</v>
      </c>
      <c r="L1312">
        <f t="shared" si="46"/>
        <v>0.48768000000000006</v>
      </c>
    </row>
    <row r="1313" spans="2:12" x14ac:dyDescent="0.25">
      <c r="B1313" s="11" t="s">
        <v>1390</v>
      </c>
      <c r="C1313" t="s">
        <v>76</v>
      </c>
      <c r="D1313" t="s">
        <v>1438</v>
      </c>
      <c r="E1313" t="s">
        <v>3587</v>
      </c>
      <c r="F1313" t="str">
        <f t="shared" si="45"/>
        <v>DoubleAngleswithtwoequallegsbacktobackMetric2L64x64x12.7</v>
      </c>
      <c r="G1313" s="26">
        <v>16.3</v>
      </c>
      <c r="H1313" s="26">
        <v>0.94</v>
      </c>
      <c r="I1313" s="26">
        <v>1.36</v>
      </c>
      <c r="J1313" t="s">
        <v>129</v>
      </c>
      <c r="K1313">
        <v>1</v>
      </c>
      <c r="L1313">
        <f t="shared" si="46"/>
        <v>0.41452800000000006</v>
      </c>
    </row>
    <row r="1314" spans="2:12" x14ac:dyDescent="0.25">
      <c r="B1314" s="11" t="s">
        <v>1390</v>
      </c>
      <c r="C1314" t="s">
        <v>76</v>
      </c>
      <c r="D1314" t="s">
        <v>1440</v>
      </c>
      <c r="E1314" t="s">
        <v>3588</v>
      </c>
      <c r="F1314" t="str">
        <f t="shared" si="45"/>
        <v>DoubleAngleswithtwoequallegsbacktobackMetric2L64x64x9.5</v>
      </c>
      <c r="G1314" s="26">
        <v>16.3</v>
      </c>
      <c r="H1314" s="26">
        <v>0.72</v>
      </c>
      <c r="I1314" s="26">
        <v>1.36</v>
      </c>
      <c r="J1314" t="s">
        <v>129</v>
      </c>
      <c r="K1314">
        <v>1</v>
      </c>
      <c r="L1314">
        <f t="shared" si="46"/>
        <v>0.41452800000000006</v>
      </c>
    </row>
    <row r="1315" spans="2:12" x14ac:dyDescent="0.25">
      <c r="B1315" s="11" t="s">
        <v>1390</v>
      </c>
      <c r="C1315" t="s">
        <v>76</v>
      </c>
      <c r="D1315" t="s">
        <v>1441</v>
      </c>
      <c r="E1315" t="s">
        <v>3589</v>
      </c>
      <c r="F1315" t="str">
        <f t="shared" si="45"/>
        <v>DoubleAngleswithtwoequallegsbacktobackMetric2L64x64x7.9</v>
      </c>
      <c r="G1315" s="26">
        <v>16.3</v>
      </c>
      <c r="H1315" s="26">
        <v>0.61099999999999999</v>
      </c>
      <c r="I1315" s="26">
        <v>1.36</v>
      </c>
      <c r="J1315" t="s">
        <v>129</v>
      </c>
      <c r="K1315">
        <v>1</v>
      </c>
      <c r="L1315">
        <f t="shared" si="46"/>
        <v>0.41452800000000006</v>
      </c>
    </row>
    <row r="1316" spans="2:12" x14ac:dyDescent="0.25">
      <c r="B1316" s="11" t="s">
        <v>1390</v>
      </c>
      <c r="C1316" t="s">
        <v>76</v>
      </c>
      <c r="D1316" t="s">
        <v>1442</v>
      </c>
      <c r="E1316" t="s">
        <v>3590</v>
      </c>
      <c r="F1316" t="str">
        <f t="shared" si="45"/>
        <v>DoubleAngleswithtwoequallegsbacktobackMetric2L64x64x6.4</v>
      </c>
      <c r="G1316" s="26">
        <v>16.3</v>
      </c>
      <c r="H1316" s="26">
        <v>0.496</v>
      </c>
      <c r="I1316" s="26">
        <v>1.36</v>
      </c>
      <c r="J1316" t="s">
        <v>129</v>
      </c>
      <c r="K1316">
        <v>1</v>
      </c>
      <c r="L1316">
        <f t="shared" si="46"/>
        <v>0.41452800000000006</v>
      </c>
    </row>
    <row r="1317" spans="2:12" x14ac:dyDescent="0.25">
      <c r="B1317" s="11" t="s">
        <v>1390</v>
      </c>
      <c r="C1317" t="s">
        <v>76</v>
      </c>
      <c r="D1317" t="s">
        <v>1443</v>
      </c>
      <c r="E1317" t="s">
        <v>3591</v>
      </c>
      <c r="F1317" t="str">
        <f t="shared" si="45"/>
        <v>DoubleAngleswithtwoequallegsbacktobackMetric2L64x64x4.8</v>
      </c>
      <c r="G1317" s="26">
        <v>16.3</v>
      </c>
      <c r="H1317" s="26">
        <v>0.375</v>
      </c>
      <c r="I1317" s="26">
        <v>1.36</v>
      </c>
      <c r="J1317" t="s">
        <v>129</v>
      </c>
      <c r="K1317">
        <v>1</v>
      </c>
      <c r="L1317">
        <f t="shared" si="46"/>
        <v>0.41452800000000006</v>
      </c>
    </row>
    <row r="1318" spans="2:12" x14ac:dyDescent="0.25">
      <c r="B1318" s="11" t="s">
        <v>1390</v>
      </c>
      <c r="C1318" t="s">
        <v>76</v>
      </c>
      <c r="D1318" t="s">
        <v>1444</v>
      </c>
      <c r="E1318" t="s">
        <v>3592</v>
      </c>
      <c r="F1318" t="str">
        <f t="shared" si="45"/>
        <v>DoubleAngleswithtwoequallegsbacktobackMetric2L51x51x9.5</v>
      </c>
      <c r="G1318" s="26">
        <v>13.3</v>
      </c>
      <c r="H1318" s="26">
        <v>0.7</v>
      </c>
      <c r="I1318" s="26">
        <v>1.1100000000000001</v>
      </c>
      <c r="J1318" t="s">
        <v>129</v>
      </c>
      <c r="K1318">
        <v>1</v>
      </c>
      <c r="L1318">
        <f t="shared" si="46"/>
        <v>0.33832800000000007</v>
      </c>
    </row>
    <row r="1319" spans="2:12" x14ac:dyDescent="0.25">
      <c r="B1319" s="11" t="s">
        <v>1390</v>
      </c>
      <c r="C1319" t="s">
        <v>76</v>
      </c>
      <c r="D1319" t="s">
        <v>1446</v>
      </c>
      <c r="E1319" t="s">
        <v>3593</v>
      </c>
      <c r="F1319" t="str">
        <f t="shared" si="45"/>
        <v>DoubleAngleswithtwoequallegsbacktobackMetric2L51x51x7.9</v>
      </c>
      <c r="G1319" s="26">
        <v>13.3</v>
      </c>
      <c r="H1319" s="26">
        <v>0.59199999999999997</v>
      </c>
      <c r="I1319" s="26">
        <v>1.1100000000000001</v>
      </c>
      <c r="J1319" t="s">
        <v>129</v>
      </c>
      <c r="K1319">
        <v>1</v>
      </c>
      <c r="L1319">
        <f t="shared" si="46"/>
        <v>0.33832800000000007</v>
      </c>
    </row>
    <row r="1320" spans="2:12" x14ac:dyDescent="0.25">
      <c r="B1320" s="11" t="s">
        <v>1390</v>
      </c>
      <c r="C1320" t="s">
        <v>76</v>
      </c>
      <c r="D1320" t="s">
        <v>1447</v>
      </c>
      <c r="E1320" t="s">
        <v>3594</v>
      </c>
      <c r="F1320" t="str">
        <f t="shared" si="45"/>
        <v>DoubleAngleswithtwoequallegsbacktobackMetric2L51x51x6.4</v>
      </c>
      <c r="G1320" s="26">
        <v>13.3</v>
      </c>
      <c r="H1320" s="26">
        <v>0.48299999999999998</v>
      </c>
      <c r="I1320" s="26">
        <v>1.1100000000000001</v>
      </c>
      <c r="J1320" t="s">
        <v>129</v>
      </c>
      <c r="K1320">
        <v>1</v>
      </c>
      <c r="L1320">
        <f t="shared" si="46"/>
        <v>0.33832800000000007</v>
      </c>
    </row>
    <row r="1321" spans="2:12" x14ac:dyDescent="0.25">
      <c r="B1321" s="11" t="s">
        <v>1390</v>
      </c>
      <c r="C1321" t="s">
        <v>76</v>
      </c>
      <c r="D1321" t="s">
        <v>1448</v>
      </c>
      <c r="E1321" t="s">
        <v>3595</v>
      </c>
      <c r="F1321" t="str">
        <f t="shared" si="45"/>
        <v>DoubleAngleswithtwoequallegsbacktobackMetric2L51x51x4.8</v>
      </c>
      <c r="G1321" s="26">
        <v>13.3</v>
      </c>
      <c r="H1321" s="26">
        <v>0.37</v>
      </c>
      <c r="I1321" s="26">
        <v>1.1100000000000001</v>
      </c>
      <c r="J1321" t="s">
        <v>129</v>
      </c>
      <c r="K1321">
        <v>1</v>
      </c>
      <c r="L1321">
        <f t="shared" si="46"/>
        <v>0.33832800000000007</v>
      </c>
    </row>
    <row r="1322" spans="2:12" x14ac:dyDescent="0.25">
      <c r="B1322" s="11" t="s">
        <v>1390</v>
      </c>
      <c r="C1322" t="s">
        <v>76</v>
      </c>
      <c r="D1322" t="s">
        <v>1449</v>
      </c>
      <c r="E1322" s="54" t="s">
        <v>3596</v>
      </c>
      <c r="F1322" t="str">
        <f t="shared" si="45"/>
        <v>DoubleAngleswithtwoequallegsbacktobackMetric2L51x51x3.2</v>
      </c>
      <c r="G1322" s="26">
        <v>13.3</v>
      </c>
      <c r="H1322" s="26">
        <v>0.251</v>
      </c>
      <c r="I1322" s="26">
        <v>1.1100000000000001</v>
      </c>
      <c r="J1322" t="s">
        <v>129</v>
      </c>
      <c r="K1322">
        <v>1</v>
      </c>
      <c r="L1322">
        <f t="shared" si="46"/>
        <v>0.33832800000000007</v>
      </c>
    </row>
    <row r="1324" spans="2:12" x14ac:dyDescent="0.25">
      <c r="B1324" t="s">
        <v>1450</v>
      </c>
      <c r="C1324" t="s">
        <v>76</v>
      </c>
      <c r="D1324" t="s">
        <v>1451</v>
      </c>
      <c r="E1324" t="s">
        <v>3597</v>
      </c>
      <c r="F1324" t="str">
        <f t="shared" ref="F1324:F1387" si="47">SUBSTITUTE(B1324&amp;C1324&amp;E1324," ","")</f>
        <v>DoubleAngleswithtwounequallegsMetric2L203x152x25.4</v>
      </c>
      <c r="G1324">
        <v>45.1</v>
      </c>
      <c r="H1324">
        <v>1.97</v>
      </c>
      <c r="I1324">
        <v>3.76</v>
      </c>
      <c r="J1324" t="s">
        <v>129</v>
      </c>
      <c r="K1324">
        <v>1</v>
      </c>
      <c r="L1324">
        <f t="shared" si="46"/>
        <v>1.146048</v>
      </c>
    </row>
    <row r="1325" spans="2:12" x14ac:dyDescent="0.25">
      <c r="B1325" t="s">
        <v>1450</v>
      </c>
      <c r="C1325" t="s">
        <v>76</v>
      </c>
      <c r="D1325" t="s">
        <v>1453</v>
      </c>
      <c r="E1325" t="s">
        <v>3598</v>
      </c>
      <c r="F1325" t="str">
        <f t="shared" si="47"/>
        <v>DoubleAngleswithtwounequallegsMetric2L203x152x22.2</v>
      </c>
      <c r="G1325">
        <v>45.1</v>
      </c>
      <c r="H1325">
        <v>1.74</v>
      </c>
      <c r="I1325">
        <v>3.76</v>
      </c>
      <c r="J1325" t="s">
        <v>129</v>
      </c>
      <c r="K1325">
        <v>1</v>
      </c>
      <c r="L1325">
        <f t="shared" si="46"/>
        <v>1.146048</v>
      </c>
    </row>
    <row r="1326" spans="2:12" x14ac:dyDescent="0.25">
      <c r="B1326" t="s">
        <v>1450</v>
      </c>
      <c r="C1326" t="s">
        <v>76</v>
      </c>
      <c r="D1326" s="32" t="s">
        <v>1454</v>
      </c>
      <c r="E1326" t="s">
        <v>3599</v>
      </c>
      <c r="F1326" t="str">
        <f t="shared" si="47"/>
        <v>DoubleAngleswithtwounequallegsMetric2L203x152x19.1</v>
      </c>
      <c r="G1326">
        <v>45.1</v>
      </c>
      <c r="H1326">
        <v>1.51</v>
      </c>
      <c r="I1326">
        <v>3.76</v>
      </c>
      <c r="J1326" t="s">
        <v>129</v>
      </c>
      <c r="K1326">
        <v>1</v>
      </c>
      <c r="L1326">
        <f t="shared" si="46"/>
        <v>1.146048</v>
      </c>
    </row>
    <row r="1327" spans="2:12" x14ac:dyDescent="0.25">
      <c r="B1327" t="s">
        <v>1450</v>
      </c>
      <c r="C1327" t="s">
        <v>76</v>
      </c>
      <c r="D1327" s="32" t="s">
        <v>1455</v>
      </c>
      <c r="E1327" t="s">
        <v>3600</v>
      </c>
      <c r="F1327" t="str">
        <f t="shared" si="47"/>
        <v>DoubleAngleswithtwounequallegsMetric2L203x152x15.9</v>
      </c>
      <c r="G1327">
        <v>45.1</v>
      </c>
      <c r="H1327">
        <v>1.27</v>
      </c>
      <c r="I1327">
        <v>3.76</v>
      </c>
      <c r="J1327" t="s">
        <v>129</v>
      </c>
      <c r="K1327">
        <v>1</v>
      </c>
      <c r="L1327">
        <f t="shared" si="46"/>
        <v>1.146048</v>
      </c>
    </row>
    <row r="1328" spans="2:12" x14ac:dyDescent="0.25">
      <c r="B1328" t="s">
        <v>1450</v>
      </c>
      <c r="C1328" t="s">
        <v>76</v>
      </c>
      <c r="D1328" s="32" t="s">
        <v>1456</v>
      </c>
      <c r="E1328" t="s">
        <v>3601</v>
      </c>
      <c r="F1328" t="str">
        <f t="shared" si="47"/>
        <v>DoubleAngleswithtwounequallegsMetric2L203x152x14.3</v>
      </c>
      <c r="G1328">
        <v>45.1</v>
      </c>
      <c r="H1328">
        <v>1.1499999999999999</v>
      </c>
      <c r="I1328">
        <v>3.76</v>
      </c>
      <c r="J1328" t="s">
        <v>129</v>
      </c>
      <c r="K1328">
        <v>1</v>
      </c>
      <c r="L1328">
        <f t="shared" si="46"/>
        <v>1.146048</v>
      </c>
    </row>
    <row r="1329" spans="2:12" x14ac:dyDescent="0.25">
      <c r="B1329" t="s">
        <v>1450</v>
      </c>
      <c r="C1329" t="s">
        <v>76</v>
      </c>
      <c r="D1329" s="32" t="s">
        <v>1457</v>
      </c>
      <c r="E1329" t="s">
        <v>3602</v>
      </c>
      <c r="F1329" t="str">
        <f t="shared" si="47"/>
        <v>DoubleAngleswithtwounequallegsMetric2L203x152x12.7</v>
      </c>
      <c r="G1329">
        <v>45.1</v>
      </c>
      <c r="H1329">
        <v>1.03</v>
      </c>
      <c r="I1329">
        <v>3.76</v>
      </c>
      <c r="J1329" t="s">
        <v>129</v>
      </c>
      <c r="K1329">
        <v>1</v>
      </c>
      <c r="L1329">
        <f t="shared" si="46"/>
        <v>1.146048</v>
      </c>
    </row>
    <row r="1330" spans="2:12" x14ac:dyDescent="0.25">
      <c r="B1330" t="s">
        <v>1450</v>
      </c>
      <c r="C1330" t="s">
        <v>76</v>
      </c>
      <c r="D1330" s="32" t="s">
        <v>1458</v>
      </c>
      <c r="E1330" t="s">
        <v>3603</v>
      </c>
      <c r="F1330" t="str">
        <f t="shared" si="47"/>
        <v>DoubleAngleswithtwounequallegsMetric2L203x152x11.1</v>
      </c>
      <c r="G1330">
        <v>45.1</v>
      </c>
      <c r="H1330">
        <v>0.90500000000000003</v>
      </c>
      <c r="I1330">
        <v>3.76</v>
      </c>
      <c r="J1330" t="s">
        <v>129</v>
      </c>
      <c r="K1330">
        <v>1</v>
      </c>
      <c r="L1330">
        <f t="shared" si="46"/>
        <v>1.146048</v>
      </c>
    </row>
    <row r="1331" spans="2:12" x14ac:dyDescent="0.25">
      <c r="B1331" t="s">
        <v>1450</v>
      </c>
      <c r="C1331" t="s">
        <v>76</v>
      </c>
      <c r="D1331" t="s">
        <v>1459</v>
      </c>
      <c r="E1331" t="s">
        <v>3604</v>
      </c>
      <c r="F1331" t="str">
        <f t="shared" si="47"/>
        <v>DoubleAngleswithtwounequallegsMetric2L203x102x25.4</v>
      </c>
      <c r="G1331">
        <v>41.1</v>
      </c>
      <c r="H1331">
        <v>1.83</v>
      </c>
      <c r="I1331">
        <v>3.43</v>
      </c>
      <c r="J1331" t="s">
        <v>129</v>
      </c>
      <c r="K1331">
        <v>1</v>
      </c>
      <c r="L1331">
        <f t="shared" si="46"/>
        <v>1.0454640000000002</v>
      </c>
    </row>
    <row r="1332" spans="2:12" x14ac:dyDescent="0.25">
      <c r="B1332" t="s">
        <v>1450</v>
      </c>
      <c r="C1332" t="s">
        <v>76</v>
      </c>
      <c r="D1332" s="32" t="s">
        <v>1461</v>
      </c>
      <c r="E1332" t="s">
        <v>3605</v>
      </c>
      <c r="F1332" t="str">
        <f t="shared" si="47"/>
        <v>DoubleAngleswithtwounequallegsMetric2L203x102x22.2</v>
      </c>
      <c r="G1332">
        <v>41.1</v>
      </c>
      <c r="H1332">
        <v>1.62</v>
      </c>
      <c r="I1332">
        <v>3.43</v>
      </c>
      <c r="J1332" t="s">
        <v>129</v>
      </c>
      <c r="K1332">
        <v>1</v>
      </c>
      <c r="L1332">
        <f t="shared" si="46"/>
        <v>1.0454640000000002</v>
      </c>
    </row>
    <row r="1333" spans="2:12" x14ac:dyDescent="0.25">
      <c r="B1333" t="s">
        <v>1450</v>
      </c>
      <c r="C1333" t="s">
        <v>76</v>
      </c>
      <c r="D1333" s="32" t="s">
        <v>1462</v>
      </c>
      <c r="E1333" t="s">
        <v>3606</v>
      </c>
      <c r="F1333" t="str">
        <f t="shared" si="47"/>
        <v>DoubleAngleswithtwounequallegsMetric2L203x102x19.1</v>
      </c>
      <c r="G1333">
        <v>41.1</v>
      </c>
      <c r="H1333">
        <v>1.41</v>
      </c>
      <c r="I1333">
        <v>3.43</v>
      </c>
      <c r="J1333" t="s">
        <v>129</v>
      </c>
      <c r="K1333">
        <v>1</v>
      </c>
      <c r="L1333">
        <f t="shared" si="46"/>
        <v>1.0454640000000002</v>
      </c>
    </row>
    <row r="1334" spans="2:12" x14ac:dyDescent="0.25">
      <c r="B1334" t="s">
        <v>1450</v>
      </c>
      <c r="C1334" t="s">
        <v>76</v>
      </c>
      <c r="D1334" s="32" t="s">
        <v>1463</v>
      </c>
      <c r="E1334" t="s">
        <v>3607</v>
      </c>
      <c r="F1334" t="str">
        <f t="shared" si="47"/>
        <v>DoubleAngleswithtwounequallegsMetric2L203x102x15.9</v>
      </c>
      <c r="G1334">
        <v>41.1</v>
      </c>
      <c r="H1334">
        <v>1.19</v>
      </c>
      <c r="I1334">
        <v>3.43</v>
      </c>
      <c r="J1334" t="s">
        <v>129</v>
      </c>
      <c r="K1334">
        <v>1</v>
      </c>
      <c r="L1334">
        <f t="shared" si="46"/>
        <v>1.0454640000000002</v>
      </c>
    </row>
    <row r="1335" spans="2:12" x14ac:dyDescent="0.25">
      <c r="B1335" t="s">
        <v>1450</v>
      </c>
      <c r="C1335" t="s">
        <v>76</v>
      </c>
      <c r="D1335" s="32" t="s">
        <v>1464</v>
      </c>
      <c r="E1335" t="s">
        <v>3608</v>
      </c>
      <c r="F1335" t="str">
        <f t="shared" si="47"/>
        <v>DoubleAngleswithtwounequallegsMetric2L203x102x14.3</v>
      </c>
      <c r="G1335">
        <v>41.1</v>
      </c>
      <c r="H1335">
        <v>1.08</v>
      </c>
      <c r="I1335">
        <v>3.43</v>
      </c>
      <c r="J1335" t="s">
        <v>129</v>
      </c>
      <c r="K1335">
        <v>1</v>
      </c>
      <c r="L1335">
        <f t="shared" si="46"/>
        <v>1.0454640000000002</v>
      </c>
    </row>
    <row r="1336" spans="2:12" x14ac:dyDescent="0.25">
      <c r="B1336" t="s">
        <v>1450</v>
      </c>
      <c r="C1336" t="s">
        <v>76</v>
      </c>
      <c r="D1336" s="32" t="s">
        <v>1465</v>
      </c>
      <c r="E1336" t="s">
        <v>3609</v>
      </c>
      <c r="F1336" t="str">
        <f t="shared" si="47"/>
        <v>DoubleAngleswithtwounequallegsMetric2L203x102x12.7</v>
      </c>
      <c r="G1336">
        <v>41.1</v>
      </c>
      <c r="H1336">
        <v>0.95899999999999996</v>
      </c>
      <c r="I1336">
        <v>3.43</v>
      </c>
      <c r="J1336" t="s">
        <v>129</v>
      </c>
      <c r="K1336">
        <v>1</v>
      </c>
      <c r="L1336">
        <f t="shared" si="46"/>
        <v>1.0454640000000002</v>
      </c>
    </row>
    <row r="1337" spans="2:12" x14ac:dyDescent="0.25">
      <c r="B1337" t="s">
        <v>1450</v>
      </c>
      <c r="C1337" t="s">
        <v>76</v>
      </c>
      <c r="D1337" s="32" t="s">
        <v>1466</v>
      </c>
      <c r="E1337" t="s">
        <v>3610</v>
      </c>
      <c r="F1337" t="str">
        <f t="shared" si="47"/>
        <v>DoubleAngleswithtwounequallegsMetric2L203x102x11.1</v>
      </c>
      <c r="G1337">
        <v>41.1</v>
      </c>
      <c r="H1337">
        <v>0.84699999999999998</v>
      </c>
      <c r="I1337">
        <v>3.43</v>
      </c>
      <c r="J1337" t="s">
        <v>129</v>
      </c>
      <c r="K1337">
        <v>1</v>
      </c>
      <c r="L1337">
        <f t="shared" si="46"/>
        <v>1.0454640000000002</v>
      </c>
    </row>
    <row r="1338" spans="2:12" x14ac:dyDescent="0.25">
      <c r="B1338" t="s">
        <v>1450</v>
      </c>
      <c r="C1338" t="s">
        <v>76</v>
      </c>
      <c r="D1338" t="s">
        <v>1467</v>
      </c>
      <c r="E1338" t="s">
        <v>3611</v>
      </c>
      <c r="F1338" t="str">
        <f t="shared" si="47"/>
        <v>DoubleAngleswithtwounequallegsMetric2L178x102x19.1</v>
      </c>
      <c r="G1338">
        <v>37.1</v>
      </c>
      <c r="H1338">
        <v>1.41</v>
      </c>
      <c r="I1338">
        <v>3.09</v>
      </c>
      <c r="J1338" t="s">
        <v>129</v>
      </c>
      <c r="K1338">
        <v>1</v>
      </c>
      <c r="L1338">
        <f t="shared" si="46"/>
        <v>0.941832</v>
      </c>
    </row>
    <row r="1339" spans="2:12" x14ac:dyDescent="0.25">
      <c r="B1339" t="s">
        <v>1450</v>
      </c>
      <c r="C1339" t="s">
        <v>76</v>
      </c>
      <c r="D1339" s="32" t="s">
        <v>1469</v>
      </c>
      <c r="E1339" t="s">
        <v>3612</v>
      </c>
      <c r="F1339" t="str">
        <f t="shared" si="47"/>
        <v>DoubleAngleswithtwounequallegsMetric2L178x102x15.9</v>
      </c>
      <c r="G1339">
        <v>37.1</v>
      </c>
      <c r="H1339">
        <v>1.19</v>
      </c>
      <c r="I1339">
        <v>3.09</v>
      </c>
      <c r="J1339" t="s">
        <v>129</v>
      </c>
      <c r="K1339">
        <v>1</v>
      </c>
      <c r="L1339">
        <f t="shared" si="46"/>
        <v>0.941832</v>
      </c>
    </row>
    <row r="1340" spans="2:12" x14ac:dyDescent="0.25">
      <c r="B1340" t="s">
        <v>1450</v>
      </c>
      <c r="C1340" t="s">
        <v>76</v>
      </c>
      <c r="D1340" s="32" t="s">
        <v>1470</v>
      </c>
      <c r="E1340" t="s">
        <v>3613</v>
      </c>
      <c r="F1340" t="str">
        <f t="shared" si="47"/>
        <v>DoubleAngleswithtwounequallegsMetric2L178x102x12.7</v>
      </c>
      <c r="G1340">
        <v>37.1</v>
      </c>
      <c r="H1340">
        <v>0.96499999999999997</v>
      </c>
      <c r="I1340">
        <v>3.09</v>
      </c>
      <c r="J1340" t="s">
        <v>129</v>
      </c>
      <c r="K1340">
        <v>1</v>
      </c>
      <c r="L1340">
        <f t="shared" si="46"/>
        <v>0.941832</v>
      </c>
    </row>
    <row r="1341" spans="2:12" x14ac:dyDescent="0.25">
      <c r="B1341" t="s">
        <v>1450</v>
      </c>
      <c r="C1341" t="s">
        <v>76</v>
      </c>
      <c r="D1341" s="32" t="s">
        <v>1471</v>
      </c>
      <c r="E1341" t="s">
        <v>3614</v>
      </c>
      <c r="F1341" t="str">
        <f t="shared" si="47"/>
        <v>DoubleAngleswithtwounequallegsMetric2L178x102x11.1</v>
      </c>
      <c r="G1341">
        <v>37.1</v>
      </c>
      <c r="H1341">
        <v>0.85199999999999998</v>
      </c>
      <c r="I1341">
        <v>3.09</v>
      </c>
      <c r="J1341" t="s">
        <v>129</v>
      </c>
      <c r="K1341">
        <v>1</v>
      </c>
      <c r="L1341">
        <f t="shared" si="46"/>
        <v>0.941832</v>
      </c>
    </row>
    <row r="1342" spans="2:12" x14ac:dyDescent="0.25">
      <c r="B1342" t="s">
        <v>1450</v>
      </c>
      <c r="C1342" t="s">
        <v>76</v>
      </c>
      <c r="D1342" t="s">
        <v>1472</v>
      </c>
      <c r="E1342" t="s">
        <v>3615</v>
      </c>
      <c r="F1342" t="str">
        <f t="shared" si="47"/>
        <v>DoubleAngleswithtwounequallegsMetric2L178x102x9.5</v>
      </c>
      <c r="G1342">
        <v>37.1</v>
      </c>
      <c r="H1342">
        <v>0.73299999999999998</v>
      </c>
      <c r="I1342">
        <v>3.09</v>
      </c>
      <c r="J1342" t="s">
        <v>129</v>
      </c>
      <c r="K1342">
        <v>1</v>
      </c>
      <c r="L1342">
        <f t="shared" si="46"/>
        <v>0.941832</v>
      </c>
    </row>
    <row r="1343" spans="2:12" x14ac:dyDescent="0.25">
      <c r="B1343" t="s">
        <v>1450</v>
      </c>
      <c r="C1343" t="s">
        <v>76</v>
      </c>
      <c r="D1343" t="s">
        <v>1473</v>
      </c>
      <c r="E1343" t="s">
        <v>3616</v>
      </c>
      <c r="F1343" t="str">
        <f t="shared" si="47"/>
        <v>DoubleAngleswithtwounequallegsMetric2L152x102x22.2</v>
      </c>
      <c r="G1343">
        <v>33.1</v>
      </c>
      <c r="H1343">
        <v>1.64</v>
      </c>
      <c r="I1343">
        <v>2.76</v>
      </c>
      <c r="J1343" t="s">
        <v>129</v>
      </c>
      <c r="K1343">
        <v>1</v>
      </c>
      <c r="L1343">
        <f t="shared" si="46"/>
        <v>0.841248</v>
      </c>
    </row>
    <row r="1344" spans="2:12" x14ac:dyDescent="0.25">
      <c r="B1344" t="s">
        <v>1450</v>
      </c>
      <c r="C1344" t="s">
        <v>76</v>
      </c>
      <c r="D1344" s="32" t="s">
        <v>1475</v>
      </c>
      <c r="E1344" t="s">
        <v>3617</v>
      </c>
      <c r="F1344" t="str">
        <f t="shared" si="47"/>
        <v>DoubleAngleswithtwounequallegsMetric2L152x102x19.1</v>
      </c>
      <c r="G1344">
        <v>33.1</v>
      </c>
      <c r="H1344">
        <v>1.42</v>
      </c>
      <c r="I1344">
        <v>2.76</v>
      </c>
      <c r="J1344" t="s">
        <v>129</v>
      </c>
      <c r="K1344">
        <v>1</v>
      </c>
      <c r="L1344">
        <f t="shared" si="46"/>
        <v>0.841248</v>
      </c>
    </row>
    <row r="1345" spans="2:12" x14ac:dyDescent="0.25">
      <c r="B1345" t="s">
        <v>1450</v>
      </c>
      <c r="C1345" t="s">
        <v>76</v>
      </c>
      <c r="D1345" s="32" t="s">
        <v>1476</v>
      </c>
      <c r="E1345" t="s">
        <v>3618</v>
      </c>
      <c r="F1345" t="str">
        <f t="shared" si="47"/>
        <v>DoubleAngleswithtwounequallegsMetric2L152x102x15.9</v>
      </c>
      <c r="G1345">
        <v>33.1</v>
      </c>
      <c r="H1345">
        <v>1.2</v>
      </c>
      <c r="I1345">
        <v>2.76</v>
      </c>
      <c r="J1345" t="s">
        <v>129</v>
      </c>
      <c r="K1345">
        <v>1</v>
      </c>
      <c r="L1345">
        <f t="shared" si="46"/>
        <v>0.841248</v>
      </c>
    </row>
    <row r="1346" spans="2:12" x14ac:dyDescent="0.25">
      <c r="B1346" t="s">
        <v>1450</v>
      </c>
      <c r="C1346" t="s">
        <v>76</v>
      </c>
      <c r="D1346" s="32" t="s">
        <v>1477</v>
      </c>
      <c r="E1346" t="s">
        <v>3619</v>
      </c>
      <c r="F1346" t="str">
        <f t="shared" si="47"/>
        <v>DoubleAngleswithtwounequallegsMetric2L152x102x14.3</v>
      </c>
      <c r="G1346">
        <v>33.1</v>
      </c>
      <c r="H1346">
        <v>1.08</v>
      </c>
      <c r="I1346">
        <v>2.76</v>
      </c>
      <c r="J1346" t="s">
        <v>129</v>
      </c>
      <c r="K1346">
        <v>1</v>
      </c>
      <c r="L1346">
        <f t="shared" si="46"/>
        <v>0.841248</v>
      </c>
    </row>
    <row r="1347" spans="2:12" x14ac:dyDescent="0.25">
      <c r="B1347" t="s">
        <v>1450</v>
      </c>
      <c r="C1347" t="s">
        <v>76</v>
      </c>
      <c r="D1347" s="32" t="s">
        <v>1478</v>
      </c>
      <c r="E1347" t="s">
        <v>3620</v>
      </c>
      <c r="F1347" t="str">
        <f t="shared" si="47"/>
        <v>DoubleAngleswithtwounequallegsMetric2L152x102x12.7</v>
      </c>
      <c r="G1347">
        <v>33.1</v>
      </c>
      <c r="H1347">
        <v>0.96699999999999997</v>
      </c>
      <c r="I1347">
        <v>2.76</v>
      </c>
      <c r="J1347" t="s">
        <v>129</v>
      </c>
      <c r="K1347">
        <v>1</v>
      </c>
      <c r="L1347">
        <f t="shared" si="46"/>
        <v>0.841248</v>
      </c>
    </row>
    <row r="1348" spans="2:12" x14ac:dyDescent="0.25">
      <c r="B1348" t="s">
        <v>1450</v>
      </c>
      <c r="C1348" t="s">
        <v>76</v>
      </c>
      <c r="D1348" s="32" t="s">
        <v>1479</v>
      </c>
      <c r="E1348" t="s">
        <v>3621</v>
      </c>
      <c r="F1348" t="str">
        <f t="shared" si="47"/>
        <v>DoubleAngleswithtwounequallegsMetric2L152x102x11.1</v>
      </c>
      <c r="G1348">
        <v>33.1</v>
      </c>
      <c r="H1348">
        <v>0.85199999999999998</v>
      </c>
      <c r="I1348">
        <v>2.76</v>
      </c>
      <c r="J1348" t="s">
        <v>129</v>
      </c>
      <c r="K1348">
        <v>1</v>
      </c>
      <c r="L1348">
        <f t="shared" si="46"/>
        <v>0.841248</v>
      </c>
    </row>
    <row r="1349" spans="2:12" x14ac:dyDescent="0.25">
      <c r="B1349" t="s">
        <v>1450</v>
      </c>
      <c r="C1349" t="s">
        <v>76</v>
      </c>
      <c r="D1349" s="32" t="s">
        <v>1480</v>
      </c>
      <c r="E1349" t="s">
        <v>3622</v>
      </c>
      <c r="F1349" t="str">
        <f t="shared" si="47"/>
        <v>DoubleAngleswithtwounequallegsMetric2L152x102x9.5</v>
      </c>
      <c r="G1349">
        <v>33.1</v>
      </c>
      <c r="H1349">
        <v>0.73699999999999999</v>
      </c>
      <c r="I1349">
        <v>2.76</v>
      </c>
      <c r="J1349" t="s">
        <v>129</v>
      </c>
      <c r="K1349">
        <v>1</v>
      </c>
      <c r="L1349">
        <f t="shared" si="46"/>
        <v>0.841248</v>
      </c>
    </row>
    <row r="1350" spans="2:12" x14ac:dyDescent="0.25">
      <c r="B1350" t="s">
        <v>1450</v>
      </c>
      <c r="C1350" t="s">
        <v>76</v>
      </c>
      <c r="D1350" s="32" t="s">
        <v>1481</v>
      </c>
      <c r="E1350" t="s">
        <v>3623</v>
      </c>
      <c r="F1350" t="str">
        <f t="shared" si="47"/>
        <v>DoubleAngleswithtwounequallegsMetric2L152x102x7.9</v>
      </c>
      <c r="G1350">
        <v>33.1</v>
      </c>
      <c r="H1350">
        <v>0.61599999999999999</v>
      </c>
      <c r="I1350">
        <v>2.76</v>
      </c>
      <c r="J1350" t="s">
        <v>129</v>
      </c>
      <c r="K1350">
        <v>1</v>
      </c>
      <c r="L1350">
        <f t="shared" si="46"/>
        <v>0.841248</v>
      </c>
    </row>
    <row r="1351" spans="2:12" x14ac:dyDescent="0.25">
      <c r="B1351" t="s">
        <v>1450</v>
      </c>
      <c r="C1351" t="s">
        <v>76</v>
      </c>
      <c r="D1351" t="s">
        <v>1482</v>
      </c>
      <c r="E1351" t="s">
        <v>3624</v>
      </c>
      <c r="F1351" t="str">
        <f t="shared" si="47"/>
        <v>DoubleAngleswithtwounequallegsMetric2L152x89x12.7</v>
      </c>
      <c r="G1351">
        <v>32.1</v>
      </c>
      <c r="H1351">
        <v>0.95299999999999996</v>
      </c>
      <c r="I1351">
        <v>2.68</v>
      </c>
      <c r="J1351" t="s">
        <v>129</v>
      </c>
      <c r="K1351">
        <v>1</v>
      </c>
      <c r="L1351">
        <f t="shared" si="46"/>
        <v>0.81686400000000003</v>
      </c>
    </row>
    <row r="1352" spans="2:12" x14ac:dyDescent="0.25">
      <c r="B1352" t="s">
        <v>1450</v>
      </c>
      <c r="C1352" t="s">
        <v>76</v>
      </c>
      <c r="D1352" s="32" t="s">
        <v>1484</v>
      </c>
      <c r="E1352" t="s">
        <v>3625</v>
      </c>
      <c r="F1352" t="str">
        <f t="shared" si="47"/>
        <v>DoubleAngleswithtwounequallegsMetric2L152x89x9.5</v>
      </c>
      <c r="G1352">
        <v>32.1</v>
      </c>
      <c r="H1352">
        <v>0.72299999999999998</v>
      </c>
      <c r="I1352">
        <v>2.68</v>
      </c>
      <c r="J1352" t="s">
        <v>129</v>
      </c>
      <c r="K1352">
        <v>1</v>
      </c>
      <c r="L1352">
        <f t="shared" si="46"/>
        <v>0.81686400000000003</v>
      </c>
    </row>
    <row r="1353" spans="2:12" x14ac:dyDescent="0.25">
      <c r="B1353" t="s">
        <v>1450</v>
      </c>
      <c r="C1353" t="s">
        <v>76</v>
      </c>
      <c r="D1353" s="32" t="s">
        <v>1485</v>
      </c>
      <c r="E1353" t="s">
        <v>3626</v>
      </c>
      <c r="F1353" t="str">
        <f t="shared" si="47"/>
        <v>DoubleAngleswithtwounequallegsMetric2L152x89x7.9</v>
      </c>
      <c r="G1353">
        <v>32.1</v>
      </c>
      <c r="H1353">
        <v>0.60599999999999998</v>
      </c>
      <c r="I1353">
        <v>2.68</v>
      </c>
      <c r="J1353" t="s">
        <v>129</v>
      </c>
      <c r="K1353">
        <v>1</v>
      </c>
      <c r="L1353">
        <f t="shared" si="46"/>
        <v>0.81686400000000003</v>
      </c>
    </row>
    <row r="1354" spans="2:12" x14ac:dyDescent="0.25">
      <c r="B1354" t="s">
        <v>1450</v>
      </c>
      <c r="C1354" t="s">
        <v>76</v>
      </c>
      <c r="D1354" t="s">
        <v>1486</v>
      </c>
      <c r="E1354" t="s">
        <v>3627</v>
      </c>
      <c r="F1354" t="str">
        <f t="shared" si="47"/>
        <v>DoubleAngleswithtwounequallegsMetric2L127x89x19.1</v>
      </c>
      <c r="G1354">
        <v>28.1</v>
      </c>
      <c r="H1354">
        <v>1.41</v>
      </c>
      <c r="I1354">
        <v>2.34</v>
      </c>
      <c r="J1354" t="s">
        <v>129</v>
      </c>
      <c r="K1354">
        <v>1</v>
      </c>
      <c r="L1354">
        <f t="shared" si="46"/>
        <v>0.71323199999999998</v>
      </c>
    </row>
    <row r="1355" spans="2:12" x14ac:dyDescent="0.25">
      <c r="B1355" t="s">
        <v>1450</v>
      </c>
      <c r="C1355" t="s">
        <v>76</v>
      </c>
      <c r="D1355" s="32" t="s">
        <v>1488</v>
      </c>
      <c r="E1355" t="s">
        <v>3628</v>
      </c>
      <c r="F1355" t="str">
        <f t="shared" si="47"/>
        <v>DoubleAngleswithtwounequallegsMetric2L127x89x15.9</v>
      </c>
      <c r="G1355">
        <v>28.1</v>
      </c>
      <c r="H1355">
        <v>1.2</v>
      </c>
      <c r="I1355">
        <v>2.34</v>
      </c>
      <c r="J1355" t="s">
        <v>129</v>
      </c>
      <c r="K1355">
        <v>1</v>
      </c>
      <c r="L1355">
        <f t="shared" si="46"/>
        <v>0.71323199999999998</v>
      </c>
    </row>
    <row r="1356" spans="2:12" x14ac:dyDescent="0.25">
      <c r="B1356" t="s">
        <v>1450</v>
      </c>
      <c r="C1356" t="s">
        <v>76</v>
      </c>
      <c r="D1356" s="32" t="s">
        <v>1489</v>
      </c>
      <c r="E1356" t="s">
        <v>3629</v>
      </c>
      <c r="F1356" t="str">
        <f t="shared" si="47"/>
        <v>DoubleAngleswithtwounequallegsMetric2L127x89x12.7</v>
      </c>
      <c r="G1356">
        <v>28.1</v>
      </c>
      <c r="H1356">
        <v>0.96799999999999997</v>
      </c>
      <c r="I1356">
        <v>2.34</v>
      </c>
      <c r="J1356" t="s">
        <v>129</v>
      </c>
      <c r="K1356">
        <v>1</v>
      </c>
      <c r="L1356">
        <f t="shared" si="46"/>
        <v>0.71323199999999998</v>
      </c>
    </row>
    <row r="1357" spans="2:12" x14ac:dyDescent="0.25">
      <c r="B1357" t="s">
        <v>1450</v>
      </c>
      <c r="C1357" t="s">
        <v>76</v>
      </c>
      <c r="D1357" s="32" t="s">
        <v>1490</v>
      </c>
      <c r="E1357" t="s">
        <v>3630</v>
      </c>
      <c r="F1357" t="str">
        <f t="shared" si="47"/>
        <v>DoubleAngleswithtwounequallegsMetric2L127x89x9.5</v>
      </c>
      <c r="G1357">
        <v>28.1</v>
      </c>
      <c r="H1357">
        <v>0.74</v>
      </c>
      <c r="I1357">
        <v>2.34</v>
      </c>
      <c r="J1357" t="s">
        <v>129</v>
      </c>
      <c r="K1357">
        <v>1</v>
      </c>
      <c r="L1357">
        <f t="shared" si="46"/>
        <v>0.71323199999999998</v>
      </c>
    </row>
    <row r="1358" spans="2:12" x14ac:dyDescent="0.25">
      <c r="B1358" t="s">
        <v>1450</v>
      </c>
      <c r="C1358" t="s">
        <v>76</v>
      </c>
      <c r="D1358" s="32" t="s">
        <v>1491</v>
      </c>
      <c r="E1358" t="s">
        <v>3631</v>
      </c>
      <c r="F1358" t="str">
        <f t="shared" si="47"/>
        <v>DoubleAngleswithtwounequallegsMetric2L127x89x7.9</v>
      </c>
      <c r="G1358">
        <v>28.1</v>
      </c>
      <c r="H1358">
        <v>0.621</v>
      </c>
      <c r="I1358">
        <v>2.34</v>
      </c>
      <c r="J1358" t="s">
        <v>129</v>
      </c>
      <c r="K1358">
        <v>1</v>
      </c>
      <c r="L1358">
        <f t="shared" si="46"/>
        <v>0.71323199999999998</v>
      </c>
    </row>
    <row r="1359" spans="2:12" x14ac:dyDescent="0.25">
      <c r="B1359" t="s">
        <v>1450</v>
      </c>
      <c r="C1359" t="s">
        <v>76</v>
      </c>
      <c r="D1359" s="32" t="s">
        <v>1492</v>
      </c>
      <c r="E1359" t="s">
        <v>3632</v>
      </c>
      <c r="F1359" t="str">
        <f t="shared" si="47"/>
        <v>DoubleAngleswithtwounequallegsMetric2L127x89x6.4</v>
      </c>
      <c r="G1359">
        <v>28.1</v>
      </c>
      <c r="H1359">
        <v>0.5</v>
      </c>
      <c r="I1359">
        <v>2.34</v>
      </c>
      <c r="J1359" t="s">
        <v>129</v>
      </c>
      <c r="K1359">
        <v>1</v>
      </c>
      <c r="L1359">
        <f t="shared" si="46"/>
        <v>0.71323199999999998</v>
      </c>
    </row>
    <row r="1360" spans="2:12" x14ac:dyDescent="0.25">
      <c r="B1360" t="s">
        <v>1450</v>
      </c>
      <c r="C1360" t="s">
        <v>76</v>
      </c>
      <c r="D1360" t="s">
        <v>1493</v>
      </c>
      <c r="E1360" t="s">
        <v>3633</v>
      </c>
      <c r="F1360" t="str">
        <f t="shared" si="47"/>
        <v>DoubleAngleswithtwounequallegsMetric2L127x76x12.7</v>
      </c>
      <c r="G1360">
        <v>27.1</v>
      </c>
      <c r="H1360">
        <v>0.94499999999999995</v>
      </c>
      <c r="I1360">
        <v>2.2599999999999998</v>
      </c>
      <c r="J1360" t="s">
        <v>129</v>
      </c>
      <c r="K1360">
        <v>1</v>
      </c>
      <c r="L1360">
        <f t="shared" si="46"/>
        <v>0.68884800000000002</v>
      </c>
    </row>
    <row r="1361" spans="2:12" x14ac:dyDescent="0.25">
      <c r="B1361" t="s">
        <v>1450</v>
      </c>
      <c r="C1361" t="s">
        <v>76</v>
      </c>
      <c r="D1361" s="32" t="s">
        <v>1495</v>
      </c>
      <c r="E1361" t="s">
        <v>3634</v>
      </c>
      <c r="F1361" t="str">
        <f t="shared" si="47"/>
        <v>DoubleAngleswithtwounequallegsMetric2L127x76x11.1</v>
      </c>
      <c r="G1361">
        <v>27.1</v>
      </c>
      <c r="H1361">
        <v>0.83399999999999996</v>
      </c>
      <c r="I1361">
        <v>2.2599999999999998</v>
      </c>
      <c r="J1361" t="s">
        <v>129</v>
      </c>
      <c r="K1361">
        <v>1</v>
      </c>
      <c r="L1361">
        <f t="shared" si="46"/>
        <v>0.68884800000000002</v>
      </c>
    </row>
    <row r="1362" spans="2:12" x14ac:dyDescent="0.25">
      <c r="B1362" t="s">
        <v>1450</v>
      </c>
      <c r="C1362" t="s">
        <v>76</v>
      </c>
      <c r="D1362" s="32" t="s">
        <v>1496</v>
      </c>
      <c r="E1362" t="s">
        <v>3635</v>
      </c>
      <c r="F1362" t="str">
        <f t="shared" si="47"/>
        <v>DoubleAngleswithtwounequallegsMetric2L127x76x9.5</v>
      </c>
      <c r="G1362">
        <v>27.1</v>
      </c>
      <c r="H1362">
        <v>0.71899999999999997</v>
      </c>
      <c r="I1362">
        <v>2.2599999999999998</v>
      </c>
      <c r="J1362" t="s">
        <v>129</v>
      </c>
      <c r="K1362">
        <v>1</v>
      </c>
      <c r="L1362">
        <f t="shared" si="46"/>
        <v>0.68884800000000002</v>
      </c>
    </row>
    <row r="1363" spans="2:12" x14ac:dyDescent="0.25">
      <c r="B1363" t="s">
        <v>1450</v>
      </c>
      <c r="C1363" t="s">
        <v>76</v>
      </c>
      <c r="D1363" s="32" t="s">
        <v>1497</v>
      </c>
      <c r="E1363" t="s">
        <v>3636</v>
      </c>
      <c r="F1363" t="str">
        <f t="shared" si="47"/>
        <v>DoubleAngleswithtwounequallegsMetric2L127x76x7.9</v>
      </c>
      <c r="G1363">
        <v>27.1</v>
      </c>
      <c r="H1363">
        <v>0.60399999999999998</v>
      </c>
      <c r="I1363">
        <v>2.2599999999999998</v>
      </c>
      <c r="J1363" t="s">
        <v>129</v>
      </c>
      <c r="K1363">
        <v>1</v>
      </c>
      <c r="L1363">
        <f t="shared" ref="L1363:L1426" si="48">0.3048*I1363</f>
        <v>0.68884800000000002</v>
      </c>
    </row>
    <row r="1364" spans="2:12" x14ac:dyDescent="0.25">
      <c r="B1364" t="s">
        <v>1450</v>
      </c>
      <c r="C1364" t="s">
        <v>76</v>
      </c>
      <c r="D1364" s="32" t="s">
        <v>1498</v>
      </c>
      <c r="E1364" t="s">
        <v>3637</v>
      </c>
      <c r="F1364" t="str">
        <f t="shared" si="47"/>
        <v>DoubleAngleswithtwounequallegsMetric2L127x76x6.4</v>
      </c>
      <c r="G1364">
        <v>27.1</v>
      </c>
      <c r="H1364">
        <v>0.48699999999999999</v>
      </c>
      <c r="I1364">
        <v>2.2599999999999998</v>
      </c>
      <c r="J1364" t="s">
        <v>129</v>
      </c>
      <c r="K1364">
        <v>1</v>
      </c>
      <c r="L1364">
        <f t="shared" si="48"/>
        <v>0.68884800000000002</v>
      </c>
    </row>
    <row r="1365" spans="2:12" x14ac:dyDescent="0.25">
      <c r="B1365" t="s">
        <v>1450</v>
      </c>
      <c r="C1365" t="s">
        <v>76</v>
      </c>
      <c r="D1365" t="s">
        <v>1499</v>
      </c>
      <c r="E1365" t="s">
        <v>3638</v>
      </c>
      <c r="F1365" t="str">
        <f t="shared" si="47"/>
        <v>DoubleAngleswithtwounequallegsMetric2L102x89x12.7</v>
      </c>
      <c r="G1365">
        <v>24.5</v>
      </c>
      <c r="H1365">
        <v>0.97099999999999997</v>
      </c>
      <c r="I1365">
        <v>2.04</v>
      </c>
      <c r="J1365" t="s">
        <v>129</v>
      </c>
      <c r="K1365">
        <v>1</v>
      </c>
      <c r="L1365">
        <f t="shared" si="48"/>
        <v>0.62179200000000001</v>
      </c>
    </row>
    <row r="1366" spans="2:12" x14ac:dyDescent="0.25">
      <c r="B1366" t="s">
        <v>1450</v>
      </c>
      <c r="C1366" t="s">
        <v>76</v>
      </c>
      <c r="D1366" s="32" t="s">
        <v>1501</v>
      </c>
      <c r="E1366" t="s">
        <v>3639</v>
      </c>
      <c r="F1366" t="str">
        <f t="shared" si="47"/>
        <v>DoubleAngleswithtwounequallegsMetric2L102x89x9.5</v>
      </c>
      <c r="G1366">
        <v>24.5</v>
      </c>
      <c r="H1366">
        <v>0.74299999999999999</v>
      </c>
      <c r="I1366">
        <v>2.04</v>
      </c>
      <c r="J1366" t="s">
        <v>129</v>
      </c>
      <c r="K1366">
        <v>1</v>
      </c>
      <c r="L1366">
        <f t="shared" si="48"/>
        <v>0.62179200000000001</v>
      </c>
    </row>
    <row r="1367" spans="2:12" x14ac:dyDescent="0.25">
      <c r="B1367" t="s">
        <v>1450</v>
      </c>
      <c r="C1367" t="s">
        <v>76</v>
      </c>
      <c r="D1367" s="32" t="s">
        <v>1502</v>
      </c>
      <c r="E1367" t="s">
        <v>3640</v>
      </c>
      <c r="F1367" t="str">
        <f t="shared" si="47"/>
        <v>DoubleAngleswithtwounequallegsMetric2L102x89x7.9</v>
      </c>
      <c r="G1367">
        <v>24.5</v>
      </c>
      <c r="H1367">
        <v>0.624</v>
      </c>
      <c r="I1367">
        <v>2.04</v>
      </c>
      <c r="J1367" t="s">
        <v>129</v>
      </c>
      <c r="K1367">
        <v>1</v>
      </c>
      <c r="L1367">
        <f t="shared" si="48"/>
        <v>0.62179200000000001</v>
      </c>
    </row>
    <row r="1368" spans="2:12" x14ac:dyDescent="0.25">
      <c r="B1368" t="s">
        <v>1450</v>
      </c>
      <c r="C1368" t="s">
        <v>76</v>
      </c>
      <c r="D1368" s="32" t="s">
        <v>1503</v>
      </c>
      <c r="E1368" t="s">
        <v>3641</v>
      </c>
      <c r="F1368" t="str">
        <f t="shared" si="47"/>
        <v>DoubleAngleswithtwounequallegsMetric2L102x89x6.4</v>
      </c>
      <c r="G1368">
        <v>24.5</v>
      </c>
      <c r="H1368">
        <v>0.504</v>
      </c>
      <c r="I1368">
        <v>2.04</v>
      </c>
      <c r="J1368" t="s">
        <v>129</v>
      </c>
      <c r="K1368">
        <v>1</v>
      </c>
      <c r="L1368">
        <f t="shared" si="48"/>
        <v>0.62179200000000001</v>
      </c>
    </row>
    <row r="1369" spans="2:12" x14ac:dyDescent="0.25">
      <c r="B1369" t="s">
        <v>1450</v>
      </c>
      <c r="C1369" t="s">
        <v>76</v>
      </c>
      <c r="D1369" t="s">
        <v>1504</v>
      </c>
      <c r="E1369" t="s">
        <v>3642</v>
      </c>
      <c r="F1369" t="str">
        <f t="shared" si="47"/>
        <v>DoubleAngleswithtwounequallegsMetric2L102x76x15.9</v>
      </c>
      <c r="G1369">
        <v>23.5</v>
      </c>
      <c r="H1369">
        <v>1.1599999999999999</v>
      </c>
      <c r="I1369">
        <v>1.96</v>
      </c>
      <c r="J1369" t="s">
        <v>129</v>
      </c>
      <c r="K1369">
        <v>1</v>
      </c>
      <c r="L1369">
        <f t="shared" si="48"/>
        <v>0.59740800000000005</v>
      </c>
    </row>
    <row r="1370" spans="2:12" x14ac:dyDescent="0.25">
      <c r="B1370" t="s">
        <v>1450</v>
      </c>
      <c r="C1370" t="s">
        <v>76</v>
      </c>
      <c r="D1370" s="32" t="s">
        <v>1506</v>
      </c>
      <c r="E1370" t="s">
        <v>3643</v>
      </c>
      <c r="F1370" t="str">
        <f t="shared" si="47"/>
        <v>DoubleAngleswithtwounequallegsMetric2L102x76x12.7</v>
      </c>
      <c r="G1370">
        <v>23.5</v>
      </c>
      <c r="H1370">
        <v>0.94499999999999995</v>
      </c>
      <c r="I1370">
        <v>1.96</v>
      </c>
      <c r="J1370" t="s">
        <v>129</v>
      </c>
      <c r="K1370">
        <v>1</v>
      </c>
      <c r="L1370">
        <f t="shared" si="48"/>
        <v>0.59740800000000005</v>
      </c>
    </row>
    <row r="1371" spans="2:12" x14ac:dyDescent="0.25">
      <c r="B1371" t="s">
        <v>1450</v>
      </c>
      <c r="C1371" t="s">
        <v>76</v>
      </c>
      <c r="D1371" s="32" t="s">
        <v>1507</v>
      </c>
      <c r="E1371" t="s">
        <v>3644</v>
      </c>
      <c r="F1371" t="str">
        <f t="shared" si="47"/>
        <v>DoubleAngleswithtwounequallegsMetric2L102x76x9.5</v>
      </c>
      <c r="G1371">
        <v>23.5</v>
      </c>
      <c r="H1371">
        <v>0.72099999999999997</v>
      </c>
      <c r="I1371">
        <v>1.96</v>
      </c>
      <c r="J1371" t="s">
        <v>129</v>
      </c>
      <c r="K1371">
        <v>1</v>
      </c>
      <c r="L1371">
        <f t="shared" si="48"/>
        <v>0.59740800000000005</v>
      </c>
    </row>
    <row r="1372" spans="2:12" x14ac:dyDescent="0.25">
      <c r="B1372" t="s">
        <v>1450</v>
      </c>
      <c r="C1372" t="s">
        <v>76</v>
      </c>
      <c r="D1372" s="32" t="s">
        <v>1508</v>
      </c>
      <c r="E1372" t="s">
        <v>3645</v>
      </c>
      <c r="F1372" t="str">
        <f t="shared" si="47"/>
        <v>DoubleAngleswithtwounequallegsMetric2L102x76x7.9</v>
      </c>
      <c r="G1372">
        <v>23.5</v>
      </c>
      <c r="H1372">
        <v>0.60599999999999998</v>
      </c>
      <c r="I1372">
        <v>1.96</v>
      </c>
      <c r="J1372" t="s">
        <v>129</v>
      </c>
      <c r="K1372">
        <v>1</v>
      </c>
      <c r="L1372">
        <f t="shared" si="48"/>
        <v>0.59740800000000005</v>
      </c>
    </row>
    <row r="1373" spans="2:12" x14ac:dyDescent="0.25">
      <c r="B1373" t="s">
        <v>1450</v>
      </c>
      <c r="C1373" t="s">
        <v>76</v>
      </c>
      <c r="D1373" s="32" t="s">
        <v>1509</v>
      </c>
      <c r="E1373" t="s">
        <v>3646</v>
      </c>
      <c r="F1373" t="str">
        <f t="shared" si="47"/>
        <v>DoubleAngleswithtwounequallegsMetric2L102x76x6.4</v>
      </c>
      <c r="G1373">
        <v>23.5</v>
      </c>
      <c r="H1373">
        <v>0.48899999999999999</v>
      </c>
      <c r="I1373">
        <v>1.96</v>
      </c>
      <c r="J1373" t="s">
        <v>129</v>
      </c>
      <c r="K1373">
        <v>1</v>
      </c>
      <c r="L1373">
        <f t="shared" si="48"/>
        <v>0.59740800000000005</v>
      </c>
    </row>
    <row r="1374" spans="2:12" x14ac:dyDescent="0.25">
      <c r="B1374" t="s">
        <v>1450</v>
      </c>
      <c r="C1374" t="s">
        <v>76</v>
      </c>
      <c r="D1374" t="s">
        <v>1510</v>
      </c>
      <c r="E1374" t="s">
        <v>3647</v>
      </c>
      <c r="F1374" t="str">
        <f t="shared" si="47"/>
        <v>DoubleAngleswithtwounequallegsMetric2L89x76x12.7</v>
      </c>
      <c r="G1374">
        <v>21.2</v>
      </c>
      <c r="H1374">
        <v>0.97199999999999998</v>
      </c>
      <c r="I1374">
        <v>1.77</v>
      </c>
      <c r="J1374" t="s">
        <v>129</v>
      </c>
      <c r="K1374">
        <v>1</v>
      </c>
      <c r="L1374">
        <f t="shared" si="48"/>
        <v>0.53949600000000009</v>
      </c>
    </row>
    <row r="1375" spans="2:12" x14ac:dyDescent="0.25">
      <c r="B1375" t="s">
        <v>1450</v>
      </c>
      <c r="C1375" t="s">
        <v>76</v>
      </c>
      <c r="D1375" s="32" t="s">
        <v>1512</v>
      </c>
      <c r="E1375" t="s">
        <v>3648</v>
      </c>
      <c r="F1375" t="str">
        <f t="shared" si="47"/>
        <v>DoubleAngleswithtwounequallegsMetric2L89x76x11.1</v>
      </c>
      <c r="G1375">
        <v>21.2</v>
      </c>
      <c r="H1375">
        <v>0.85799999999999998</v>
      </c>
      <c r="I1375">
        <v>1.77</v>
      </c>
      <c r="J1375" t="s">
        <v>129</v>
      </c>
      <c r="K1375">
        <v>1</v>
      </c>
      <c r="L1375">
        <f t="shared" si="48"/>
        <v>0.53949600000000009</v>
      </c>
    </row>
    <row r="1376" spans="2:12" x14ac:dyDescent="0.25">
      <c r="B1376" t="s">
        <v>1450</v>
      </c>
      <c r="C1376" t="s">
        <v>76</v>
      </c>
      <c r="D1376" s="32" t="s">
        <v>1513</v>
      </c>
      <c r="E1376" t="s">
        <v>3649</v>
      </c>
      <c r="F1376" t="str">
        <f t="shared" si="47"/>
        <v>DoubleAngleswithtwounequallegsMetric2L89x76x9.5</v>
      </c>
      <c r="G1376">
        <v>21.2</v>
      </c>
      <c r="H1376">
        <v>0.74299999999999999</v>
      </c>
      <c r="I1376">
        <v>1.77</v>
      </c>
      <c r="J1376" t="s">
        <v>129</v>
      </c>
      <c r="K1376">
        <v>1</v>
      </c>
      <c r="L1376">
        <f t="shared" si="48"/>
        <v>0.53949600000000009</v>
      </c>
    </row>
    <row r="1377" spans="2:12" x14ac:dyDescent="0.25">
      <c r="B1377" t="s">
        <v>1450</v>
      </c>
      <c r="C1377" t="s">
        <v>76</v>
      </c>
      <c r="D1377" s="32" t="s">
        <v>1514</v>
      </c>
      <c r="E1377" t="s">
        <v>3650</v>
      </c>
      <c r="F1377" t="str">
        <f t="shared" si="47"/>
        <v>DoubleAngleswithtwounequallegsMetric2L89x76x7.9</v>
      </c>
      <c r="G1377">
        <v>21.2</v>
      </c>
      <c r="H1377">
        <v>0.627</v>
      </c>
      <c r="I1377">
        <v>1.77</v>
      </c>
      <c r="J1377" t="s">
        <v>129</v>
      </c>
      <c r="K1377">
        <v>1</v>
      </c>
      <c r="L1377">
        <f t="shared" si="48"/>
        <v>0.53949600000000009</v>
      </c>
    </row>
    <row r="1378" spans="2:12" x14ac:dyDescent="0.25">
      <c r="B1378" t="s">
        <v>1450</v>
      </c>
      <c r="C1378" t="s">
        <v>76</v>
      </c>
      <c r="D1378" s="32" t="s">
        <v>1515</v>
      </c>
      <c r="E1378" t="s">
        <v>3651</v>
      </c>
      <c r="F1378" t="str">
        <f t="shared" si="47"/>
        <v>DoubleAngleswithtwounequallegsMetric2L89x76x6.4</v>
      </c>
      <c r="G1378">
        <v>21.2</v>
      </c>
      <c r="H1378">
        <v>0.50800000000000001</v>
      </c>
      <c r="I1378">
        <v>1.77</v>
      </c>
      <c r="J1378" t="s">
        <v>129</v>
      </c>
      <c r="K1378">
        <v>1</v>
      </c>
      <c r="L1378">
        <f t="shared" si="48"/>
        <v>0.53949600000000009</v>
      </c>
    </row>
    <row r="1379" spans="2:12" x14ac:dyDescent="0.25">
      <c r="B1379" t="s">
        <v>1450</v>
      </c>
      <c r="C1379" t="s">
        <v>76</v>
      </c>
      <c r="D1379" s="32" t="s">
        <v>1516</v>
      </c>
      <c r="E1379" t="s">
        <v>3652</v>
      </c>
      <c r="F1379" t="str">
        <f t="shared" si="47"/>
        <v>DoubleAngleswithtwounequallegsMetric2L89x64x12.7</v>
      </c>
      <c r="G1379">
        <v>20.2</v>
      </c>
      <c r="H1379">
        <v>0.93200000000000005</v>
      </c>
      <c r="I1379">
        <v>1.68</v>
      </c>
      <c r="J1379" t="s">
        <v>129</v>
      </c>
      <c r="K1379">
        <v>1</v>
      </c>
      <c r="L1379">
        <f t="shared" si="48"/>
        <v>0.51206399999999996</v>
      </c>
    </row>
    <row r="1380" spans="2:12" x14ac:dyDescent="0.25">
      <c r="B1380" t="s">
        <v>1450</v>
      </c>
      <c r="C1380" t="s">
        <v>76</v>
      </c>
      <c r="D1380" s="32" t="s">
        <v>1518</v>
      </c>
      <c r="E1380" t="s">
        <v>3653</v>
      </c>
      <c r="F1380" t="str">
        <f t="shared" si="47"/>
        <v>DoubleAngleswithtwounequallegsMetric2L89x64x9.5</v>
      </c>
      <c r="G1380">
        <v>20.2</v>
      </c>
      <c r="H1380">
        <v>0.71599999999999997</v>
      </c>
      <c r="I1380">
        <v>1.68</v>
      </c>
      <c r="J1380" t="s">
        <v>129</v>
      </c>
      <c r="K1380">
        <v>1</v>
      </c>
      <c r="L1380">
        <f t="shared" si="48"/>
        <v>0.51206399999999996</v>
      </c>
    </row>
    <row r="1381" spans="2:12" x14ac:dyDescent="0.25">
      <c r="B1381" t="s">
        <v>1450</v>
      </c>
      <c r="C1381" t="s">
        <v>76</v>
      </c>
      <c r="D1381" s="32" t="s">
        <v>1519</v>
      </c>
      <c r="E1381" t="s">
        <v>3654</v>
      </c>
      <c r="F1381" t="str">
        <f t="shared" si="47"/>
        <v>DoubleAngleswithtwounequallegsMetric2L89x64x7.9</v>
      </c>
      <c r="G1381">
        <v>20.2</v>
      </c>
      <c r="H1381">
        <v>0.60399999999999998</v>
      </c>
      <c r="I1381">
        <v>1.68</v>
      </c>
      <c r="J1381" t="s">
        <v>129</v>
      </c>
      <c r="K1381">
        <v>1</v>
      </c>
      <c r="L1381">
        <f t="shared" si="48"/>
        <v>0.51206399999999996</v>
      </c>
    </row>
    <row r="1382" spans="2:12" x14ac:dyDescent="0.25">
      <c r="B1382" t="s">
        <v>1450</v>
      </c>
      <c r="C1382" t="s">
        <v>76</v>
      </c>
      <c r="D1382" s="32" t="s">
        <v>1520</v>
      </c>
      <c r="E1382" t="s">
        <v>3655</v>
      </c>
      <c r="F1382" t="str">
        <f t="shared" si="47"/>
        <v>DoubleAngleswithtwounequallegsMetric2L89x64x6.4</v>
      </c>
      <c r="G1382">
        <v>20.2</v>
      </c>
      <c r="H1382">
        <v>0.48899999999999999</v>
      </c>
      <c r="I1382">
        <v>1.68</v>
      </c>
      <c r="J1382" t="s">
        <v>129</v>
      </c>
      <c r="K1382">
        <v>1</v>
      </c>
      <c r="L1382">
        <f t="shared" si="48"/>
        <v>0.51206399999999996</v>
      </c>
    </row>
    <row r="1383" spans="2:12" x14ac:dyDescent="0.25">
      <c r="B1383" t="s">
        <v>1450</v>
      </c>
      <c r="C1383" t="s">
        <v>76</v>
      </c>
      <c r="D1383" t="s">
        <v>1521</v>
      </c>
      <c r="E1383" t="s">
        <v>3656</v>
      </c>
      <c r="F1383" t="str">
        <f t="shared" si="47"/>
        <v>DoubleAngleswithtwounequallegsMetric2L76x64x12.7</v>
      </c>
      <c r="G1383">
        <v>18.2</v>
      </c>
      <c r="H1383">
        <v>0.93700000000000006</v>
      </c>
      <c r="I1383">
        <v>1.52</v>
      </c>
      <c r="J1383" t="s">
        <v>129</v>
      </c>
      <c r="K1383">
        <v>1</v>
      </c>
      <c r="L1383">
        <f t="shared" si="48"/>
        <v>0.46329600000000004</v>
      </c>
    </row>
    <row r="1384" spans="2:12" x14ac:dyDescent="0.25">
      <c r="B1384" t="s">
        <v>1450</v>
      </c>
      <c r="C1384" t="s">
        <v>76</v>
      </c>
      <c r="D1384" s="32" t="s">
        <v>1523</v>
      </c>
      <c r="E1384" t="s">
        <v>3657</v>
      </c>
      <c r="F1384" t="str">
        <f t="shared" si="47"/>
        <v>DoubleAngleswithtwounequallegsMetric2L76x64x11.1</v>
      </c>
      <c r="G1384">
        <v>18.2</v>
      </c>
      <c r="H1384">
        <v>0.83099999999999996</v>
      </c>
      <c r="I1384">
        <v>1.52</v>
      </c>
      <c r="J1384" t="s">
        <v>129</v>
      </c>
      <c r="K1384">
        <v>1</v>
      </c>
      <c r="L1384">
        <f t="shared" si="48"/>
        <v>0.46329600000000004</v>
      </c>
    </row>
    <row r="1385" spans="2:12" x14ac:dyDescent="0.25">
      <c r="B1385" t="s">
        <v>1450</v>
      </c>
      <c r="C1385" t="s">
        <v>76</v>
      </c>
      <c r="D1385" s="32" t="s">
        <v>1524</v>
      </c>
      <c r="E1385" t="s">
        <v>3658</v>
      </c>
      <c r="F1385" t="str">
        <f t="shared" si="47"/>
        <v>DoubleAngleswithtwounequallegsMetric2L76x64x9.5</v>
      </c>
      <c r="G1385">
        <v>18.2</v>
      </c>
      <c r="H1385">
        <v>0.72099999999999997</v>
      </c>
      <c r="I1385">
        <v>1.52</v>
      </c>
      <c r="J1385" t="s">
        <v>129</v>
      </c>
      <c r="K1385">
        <v>1</v>
      </c>
      <c r="L1385">
        <f t="shared" si="48"/>
        <v>0.46329600000000004</v>
      </c>
    </row>
    <row r="1386" spans="2:12" x14ac:dyDescent="0.25">
      <c r="B1386" t="s">
        <v>1450</v>
      </c>
      <c r="C1386" t="s">
        <v>76</v>
      </c>
      <c r="D1386" s="32" t="s">
        <v>1525</v>
      </c>
      <c r="E1386" t="s">
        <v>3659</v>
      </c>
      <c r="F1386" t="str">
        <f t="shared" si="47"/>
        <v>DoubleAngleswithtwounequallegsMetric2L76x64x7.9</v>
      </c>
      <c r="G1386">
        <v>18.2</v>
      </c>
      <c r="H1386">
        <v>0.60899999999999999</v>
      </c>
      <c r="I1386">
        <v>1.52</v>
      </c>
      <c r="J1386" t="s">
        <v>129</v>
      </c>
      <c r="K1386">
        <v>1</v>
      </c>
      <c r="L1386">
        <f t="shared" si="48"/>
        <v>0.46329600000000004</v>
      </c>
    </row>
    <row r="1387" spans="2:12" x14ac:dyDescent="0.25">
      <c r="B1387" t="s">
        <v>1450</v>
      </c>
      <c r="C1387" t="s">
        <v>76</v>
      </c>
      <c r="D1387" s="32" t="s">
        <v>1526</v>
      </c>
      <c r="E1387" t="s">
        <v>3660</v>
      </c>
      <c r="F1387" t="str">
        <f t="shared" si="47"/>
        <v>DoubleAngleswithtwounequallegsMetric2L76x64x6.4</v>
      </c>
      <c r="G1387">
        <v>18.2</v>
      </c>
      <c r="H1387">
        <v>0.49299999999999999</v>
      </c>
      <c r="I1387">
        <v>1.52</v>
      </c>
      <c r="J1387" t="s">
        <v>129</v>
      </c>
      <c r="K1387">
        <v>1</v>
      </c>
      <c r="L1387">
        <f t="shared" si="48"/>
        <v>0.46329600000000004</v>
      </c>
    </row>
    <row r="1388" spans="2:12" x14ac:dyDescent="0.25">
      <c r="B1388" t="s">
        <v>1450</v>
      </c>
      <c r="C1388" t="s">
        <v>76</v>
      </c>
      <c r="D1388" s="32" t="s">
        <v>1527</v>
      </c>
      <c r="E1388" t="s">
        <v>3661</v>
      </c>
      <c r="F1388" t="str">
        <f t="shared" ref="F1388:F1397" si="49">SUBSTITUTE(B1388&amp;C1388&amp;E1388," ","")</f>
        <v>DoubleAngleswithtwounequallegsMetric2L76x64x4.8</v>
      </c>
      <c r="G1388">
        <v>18.2</v>
      </c>
      <c r="H1388">
        <v>0.375</v>
      </c>
      <c r="I1388">
        <v>1.52</v>
      </c>
      <c r="J1388" t="s">
        <v>129</v>
      </c>
      <c r="K1388">
        <v>1</v>
      </c>
      <c r="L1388">
        <f t="shared" si="48"/>
        <v>0.46329600000000004</v>
      </c>
    </row>
    <row r="1389" spans="2:12" x14ac:dyDescent="0.25">
      <c r="B1389" t="s">
        <v>1450</v>
      </c>
      <c r="C1389" t="s">
        <v>76</v>
      </c>
      <c r="D1389" t="s">
        <v>1528</v>
      </c>
      <c r="E1389" t="s">
        <v>3662</v>
      </c>
      <c r="F1389" t="str">
        <f t="shared" si="49"/>
        <v>DoubleAngleswithtwounequallegsMetric2L76x51x12.7</v>
      </c>
      <c r="G1389">
        <v>17.2</v>
      </c>
      <c r="H1389">
        <v>0.89500000000000002</v>
      </c>
      <c r="I1389">
        <v>1.43</v>
      </c>
      <c r="J1389" t="s">
        <v>129</v>
      </c>
      <c r="K1389">
        <v>1</v>
      </c>
      <c r="L1389">
        <f t="shared" si="48"/>
        <v>0.43586400000000003</v>
      </c>
    </row>
    <row r="1390" spans="2:12" x14ac:dyDescent="0.25">
      <c r="B1390" t="s">
        <v>1450</v>
      </c>
      <c r="C1390" t="s">
        <v>76</v>
      </c>
      <c r="D1390" s="32" t="s">
        <v>1530</v>
      </c>
      <c r="E1390" t="s">
        <v>3663</v>
      </c>
      <c r="F1390" t="str">
        <f t="shared" si="49"/>
        <v>DoubleAngleswithtwounequallegsMetric2L76x51x9.5</v>
      </c>
      <c r="G1390">
        <v>17.2</v>
      </c>
      <c r="H1390">
        <v>0.69199999999999995</v>
      </c>
      <c r="I1390">
        <v>1.43</v>
      </c>
      <c r="J1390" t="s">
        <v>129</v>
      </c>
      <c r="K1390">
        <v>1</v>
      </c>
      <c r="L1390">
        <f t="shared" si="48"/>
        <v>0.43586400000000003</v>
      </c>
    </row>
    <row r="1391" spans="2:12" x14ac:dyDescent="0.25">
      <c r="B1391" t="s">
        <v>1450</v>
      </c>
      <c r="C1391" t="s">
        <v>76</v>
      </c>
      <c r="D1391" s="32" t="s">
        <v>1531</v>
      </c>
      <c r="E1391" t="s">
        <v>3664</v>
      </c>
      <c r="F1391" t="str">
        <f t="shared" si="49"/>
        <v>DoubleAngleswithtwounequallegsMetric2L76x51x7.9</v>
      </c>
      <c r="G1391">
        <v>17.2</v>
      </c>
      <c r="H1391">
        <v>0.58499999999999996</v>
      </c>
      <c r="I1391">
        <v>1.43</v>
      </c>
      <c r="J1391" t="s">
        <v>129</v>
      </c>
      <c r="K1391">
        <v>1</v>
      </c>
      <c r="L1391">
        <f t="shared" si="48"/>
        <v>0.43586400000000003</v>
      </c>
    </row>
    <row r="1392" spans="2:12" x14ac:dyDescent="0.25">
      <c r="B1392" t="s">
        <v>1450</v>
      </c>
      <c r="C1392" t="s">
        <v>76</v>
      </c>
      <c r="D1392" s="32" t="s">
        <v>1532</v>
      </c>
      <c r="E1392" t="s">
        <v>3665</v>
      </c>
      <c r="F1392" t="str">
        <f t="shared" si="49"/>
        <v>DoubleAngleswithtwounequallegsMetric2L76x51x6.4</v>
      </c>
      <c r="G1392">
        <v>17.2</v>
      </c>
      <c r="H1392">
        <v>0.47599999999999998</v>
      </c>
      <c r="I1392">
        <v>1.43</v>
      </c>
      <c r="J1392" t="s">
        <v>129</v>
      </c>
      <c r="K1392">
        <v>1</v>
      </c>
      <c r="L1392">
        <f t="shared" si="48"/>
        <v>0.43586400000000003</v>
      </c>
    </row>
    <row r="1393" spans="2:12" x14ac:dyDescent="0.25">
      <c r="B1393" t="s">
        <v>1450</v>
      </c>
      <c r="C1393" t="s">
        <v>76</v>
      </c>
      <c r="D1393" s="32" t="s">
        <v>1533</v>
      </c>
      <c r="E1393" t="s">
        <v>3666</v>
      </c>
      <c r="F1393" t="str">
        <f t="shared" si="49"/>
        <v>DoubleAngleswithtwounequallegsMetric2L76x51x4.8</v>
      </c>
      <c r="G1393">
        <v>17.2</v>
      </c>
      <c r="H1393">
        <v>0.36299999999999999</v>
      </c>
      <c r="I1393">
        <v>1.43</v>
      </c>
      <c r="J1393" t="s">
        <v>129</v>
      </c>
      <c r="K1393">
        <v>1</v>
      </c>
      <c r="L1393">
        <f t="shared" si="48"/>
        <v>0.43586400000000003</v>
      </c>
    </row>
    <row r="1394" spans="2:12" x14ac:dyDescent="0.25">
      <c r="B1394" t="s">
        <v>1450</v>
      </c>
      <c r="C1394" t="s">
        <v>76</v>
      </c>
      <c r="D1394" t="s">
        <v>1534</v>
      </c>
      <c r="E1394" t="s">
        <v>3667</v>
      </c>
      <c r="F1394" t="str">
        <f t="shared" si="49"/>
        <v>DoubleAngleswithtwounequallegsMetric2L64x51x9.5</v>
      </c>
      <c r="G1394">
        <v>15.3</v>
      </c>
      <c r="H1394">
        <v>0.69299999999999995</v>
      </c>
      <c r="I1394">
        <v>1.28</v>
      </c>
      <c r="J1394" t="s">
        <v>129</v>
      </c>
      <c r="K1394">
        <v>1</v>
      </c>
      <c r="L1394">
        <f t="shared" si="48"/>
        <v>0.39014400000000005</v>
      </c>
    </row>
    <row r="1395" spans="2:12" x14ac:dyDescent="0.25">
      <c r="B1395" t="s">
        <v>1450</v>
      </c>
      <c r="C1395" t="s">
        <v>76</v>
      </c>
      <c r="D1395" s="32" t="s">
        <v>1536</v>
      </c>
      <c r="E1395" t="s">
        <v>3668</v>
      </c>
      <c r="F1395" t="str">
        <f t="shared" si="49"/>
        <v>DoubleAngleswithtwounequallegsMetric2L64x51x7.9</v>
      </c>
      <c r="G1395">
        <v>15.3</v>
      </c>
      <c r="H1395">
        <v>0.58699999999999997</v>
      </c>
      <c r="I1395">
        <v>1.28</v>
      </c>
      <c r="J1395" t="s">
        <v>129</v>
      </c>
      <c r="K1395">
        <v>1</v>
      </c>
      <c r="L1395">
        <f t="shared" si="48"/>
        <v>0.39014400000000005</v>
      </c>
    </row>
    <row r="1396" spans="2:12" x14ac:dyDescent="0.25">
      <c r="B1396" t="s">
        <v>1450</v>
      </c>
      <c r="C1396" t="s">
        <v>76</v>
      </c>
      <c r="D1396" s="32" t="s">
        <v>1537</v>
      </c>
      <c r="E1396" t="s">
        <v>3669</v>
      </c>
      <c r="F1396" t="str">
        <f t="shared" si="49"/>
        <v>DoubleAngleswithtwounequallegsMetric2L64x51x6.4</v>
      </c>
      <c r="G1396">
        <v>15.3</v>
      </c>
      <c r="H1396">
        <v>0.47699999999999998</v>
      </c>
      <c r="I1396">
        <v>1.28</v>
      </c>
      <c r="J1396" t="s">
        <v>129</v>
      </c>
      <c r="K1396">
        <v>1</v>
      </c>
      <c r="L1396">
        <f t="shared" si="48"/>
        <v>0.39014400000000005</v>
      </c>
    </row>
    <row r="1397" spans="2:12" x14ac:dyDescent="0.25">
      <c r="B1397" t="s">
        <v>1450</v>
      </c>
      <c r="C1397" t="s">
        <v>76</v>
      </c>
      <c r="D1397" s="32" t="s">
        <v>1538</v>
      </c>
      <c r="E1397" t="s">
        <v>3670</v>
      </c>
      <c r="F1397" t="str">
        <f t="shared" si="49"/>
        <v>DoubleAngleswithtwounequallegsMetric2L64x51x4.8</v>
      </c>
      <c r="G1397">
        <v>15.3</v>
      </c>
      <c r="H1397">
        <v>0.36299999999999999</v>
      </c>
      <c r="I1397">
        <v>1.28</v>
      </c>
      <c r="J1397" t="s">
        <v>129</v>
      </c>
      <c r="K1397">
        <v>1</v>
      </c>
      <c r="L1397">
        <f t="shared" si="48"/>
        <v>0.39014400000000005</v>
      </c>
    </row>
    <row r="1399" spans="2:12" x14ac:dyDescent="0.25">
      <c r="B1399" t="s">
        <v>73</v>
      </c>
      <c r="C1399" t="s">
        <v>76</v>
      </c>
      <c r="D1399" s="1" t="s">
        <v>1539</v>
      </c>
      <c r="E1399" t="s">
        <v>3671</v>
      </c>
      <c r="F1399" t="str">
        <f t="shared" ref="F1399:F1462" si="50">SUBSTITUTE(B1399&amp;C1399&amp;E1399," ","")</f>
        <v>RectangularHollowSectionsMetric914x610x12.7</v>
      </c>
      <c r="G1399" s="36">
        <f>I1399*12</f>
        <v>120</v>
      </c>
      <c r="H1399">
        <v>0.49</v>
      </c>
      <c r="I1399">
        <v>10</v>
      </c>
      <c r="J1399" t="s">
        <v>131</v>
      </c>
      <c r="K1399">
        <v>2</v>
      </c>
      <c r="L1399">
        <f t="shared" si="48"/>
        <v>3.048</v>
      </c>
    </row>
    <row r="1400" spans="2:12" x14ac:dyDescent="0.25">
      <c r="B1400" t="s">
        <v>73</v>
      </c>
      <c r="C1400" t="s">
        <v>76</v>
      </c>
      <c r="D1400" s="1" t="s">
        <v>1540</v>
      </c>
      <c r="E1400" t="s">
        <v>3672</v>
      </c>
      <c r="F1400" t="str">
        <f t="shared" si="50"/>
        <v>RectangularHollowSectionsMetric762x610x12.7</v>
      </c>
      <c r="G1400" s="36">
        <f t="shared" ref="G1400:G1463" si="51">I1400*12</f>
        <v>108</v>
      </c>
      <c r="H1400">
        <v>0.49</v>
      </c>
      <c r="I1400">
        <v>9</v>
      </c>
      <c r="J1400" t="s">
        <v>131</v>
      </c>
      <c r="K1400">
        <v>2</v>
      </c>
      <c r="L1400">
        <f t="shared" si="48"/>
        <v>2.7432000000000003</v>
      </c>
    </row>
    <row r="1401" spans="2:12" x14ac:dyDescent="0.25">
      <c r="B1401" t="s">
        <v>73</v>
      </c>
      <c r="C1401" t="s">
        <v>76</v>
      </c>
      <c r="D1401" s="1" t="s">
        <v>1541</v>
      </c>
      <c r="E1401" t="s">
        <v>74</v>
      </c>
      <c r="F1401" t="str">
        <f t="shared" si="50"/>
        <v>RectangularHollowSectionsMetric762x610x9.5</v>
      </c>
      <c r="G1401" s="36">
        <f t="shared" si="51"/>
        <v>108</v>
      </c>
      <c r="H1401">
        <v>0.37</v>
      </c>
      <c r="I1401">
        <v>9</v>
      </c>
      <c r="J1401" t="s">
        <v>131</v>
      </c>
      <c r="K1401">
        <v>2</v>
      </c>
      <c r="L1401">
        <f t="shared" si="48"/>
        <v>2.7432000000000003</v>
      </c>
    </row>
    <row r="1402" spans="2:12" x14ac:dyDescent="0.25">
      <c r="B1402" t="s">
        <v>73</v>
      </c>
      <c r="C1402" t="s">
        <v>76</v>
      </c>
      <c r="D1402" s="1" t="s">
        <v>1542</v>
      </c>
      <c r="E1402" t="s">
        <v>3673</v>
      </c>
      <c r="F1402" t="str">
        <f t="shared" si="50"/>
        <v>RectangularHollowSectionsMetric762x610x7.9</v>
      </c>
      <c r="G1402" s="36">
        <f t="shared" si="51"/>
        <v>108</v>
      </c>
      <c r="H1402">
        <v>0.31</v>
      </c>
      <c r="I1402">
        <v>9</v>
      </c>
      <c r="J1402" t="s">
        <v>131</v>
      </c>
      <c r="K1402">
        <v>2</v>
      </c>
      <c r="L1402">
        <f t="shared" si="48"/>
        <v>2.7432000000000003</v>
      </c>
    </row>
    <row r="1403" spans="2:12" x14ac:dyDescent="0.25">
      <c r="B1403" t="s">
        <v>73</v>
      </c>
      <c r="C1403" t="s">
        <v>76</v>
      </c>
      <c r="D1403" s="1" t="s">
        <v>1543</v>
      </c>
      <c r="E1403" t="s">
        <v>3674</v>
      </c>
      <c r="F1403" t="str">
        <f t="shared" si="50"/>
        <v>RectangularHollowSectionsMetric711x610x12.7</v>
      </c>
      <c r="G1403" s="36">
        <f t="shared" si="51"/>
        <v>103.92</v>
      </c>
      <c r="H1403">
        <v>0.49</v>
      </c>
      <c r="I1403">
        <v>8.66</v>
      </c>
      <c r="J1403" t="s">
        <v>131</v>
      </c>
      <c r="K1403">
        <v>2</v>
      </c>
      <c r="L1403">
        <f t="shared" si="48"/>
        <v>2.6395680000000001</v>
      </c>
    </row>
    <row r="1404" spans="2:12" x14ac:dyDescent="0.25">
      <c r="B1404" t="s">
        <v>73</v>
      </c>
      <c r="C1404" t="s">
        <v>76</v>
      </c>
      <c r="D1404" s="1" t="s">
        <v>1544</v>
      </c>
      <c r="E1404" t="s">
        <v>3675</v>
      </c>
      <c r="F1404" t="str">
        <f t="shared" si="50"/>
        <v>RectangularHollowSectionsMetric711x610x9.5</v>
      </c>
      <c r="G1404" s="36">
        <f t="shared" si="51"/>
        <v>103.92</v>
      </c>
      <c r="H1404">
        <v>0.37</v>
      </c>
      <c r="I1404">
        <v>8.66</v>
      </c>
      <c r="J1404" t="s">
        <v>131</v>
      </c>
      <c r="K1404">
        <v>2</v>
      </c>
      <c r="L1404">
        <f t="shared" si="48"/>
        <v>2.6395680000000001</v>
      </c>
    </row>
    <row r="1405" spans="2:12" x14ac:dyDescent="0.25">
      <c r="B1405" t="s">
        <v>73</v>
      </c>
      <c r="C1405" t="s">
        <v>76</v>
      </c>
      <c r="D1405" s="1" t="s">
        <v>1545</v>
      </c>
      <c r="E1405" t="s">
        <v>3676</v>
      </c>
      <c r="F1405" t="str">
        <f t="shared" si="50"/>
        <v>RectangularHollowSectionsMetric711x610x7.9</v>
      </c>
      <c r="G1405" s="36">
        <f t="shared" si="51"/>
        <v>103.92</v>
      </c>
      <c r="H1405">
        <v>0.31</v>
      </c>
      <c r="I1405">
        <v>8.66</v>
      </c>
      <c r="J1405" t="s">
        <v>131</v>
      </c>
      <c r="K1405">
        <v>2</v>
      </c>
      <c r="L1405">
        <f t="shared" si="48"/>
        <v>2.6395680000000001</v>
      </c>
    </row>
    <row r="1406" spans="2:12" x14ac:dyDescent="0.25">
      <c r="B1406" t="s">
        <v>73</v>
      </c>
      <c r="C1406" t="s">
        <v>76</v>
      </c>
      <c r="D1406" s="1" t="s">
        <v>1546</v>
      </c>
      <c r="E1406" t="s">
        <v>3677</v>
      </c>
      <c r="F1406" t="str">
        <f t="shared" si="50"/>
        <v>RectangularHollowSectionsMetric660x610x12.7</v>
      </c>
      <c r="G1406" s="36">
        <f t="shared" si="51"/>
        <v>99.960000000000008</v>
      </c>
      <c r="H1406">
        <v>0.49</v>
      </c>
      <c r="I1406">
        <v>8.33</v>
      </c>
      <c r="J1406" t="s">
        <v>131</v>
      </c>
      <c r="K1406">
        <v>2</v>
      </c>
      <c r="L1406">
        <f t="shared" si="48"/>
        <v>2.5389840000000001</v>
      </c>
    </row>
    <row r="1407" spans="2:12" x14ac:dyDescent="0.25">
      <c r="B1407" t="s">
        <v>73</v>
      </c>
      <c r="C1407" t="s">
        <v>76</v>
      </c>
      <c r="D1407" s="1" t="s">
        <v>1547</v>
      </c>
      <c r="E1407" t="s">
        <v>3678</v>
      </c>
      <c r="F1407" t="str">
        <f t="shared" si="50"/>
        <v>RectangularHollowSectionsMetric660x610x9.5</v>
      </c>
      <c r="G1407" s="36">
        <f t="shared" si="51"/>
        <v>99.960000000000008</v>
      </c>
      <c r="H1407">
        <v>0.37</v>
      </c>
      <c r="I1407">
        <v>8.33</v>
      </c>
      <c r="J1407" t="s">
        <v>131</v>
      </c>
      <c r="K1407">
        <v>2</v>
      </c>
      <c r="L1407">
        <f t="shared" si="48"/>
        <v>2.5389840000000001</v>
      </c>
    </row>
    <row r="1408" spans="2:12" x14ac:dyDescent="0.25">
      <c r="B1408" t="s">
        <v>73</v>
      </c>
      <c r="C1408" t="s">
        <v>76</v>
      </c>
      <c r="D1408" s="1" t="s">
        <v>1548</v>
      </c>
      <c r="E1408" t="s">
        <v>3679</v>
      </c>
      <c r="F1408" t="str">
        <f t="shared" si="50"/>
        <v>RectangularHollowSectionsMetric660x610x7.9</v>
      </c>
      <c r="G1408" s="36">
        <f t="shared" si="51"/>
        <v>99.960000000000008</v>
      </c>
      <c r="H1408">
        <v>0.31</v>
      </c>
      <c r="I1408">
        <v>8.33</v>
      </c>
      <c r="J1408" t="s">
        <v>131</v>
      </c>
      <c r="K1408">
        <v>2</v>
      </c>
      <c r="L1408">
        <f t="shared" si="48"/>
        <v>2.5389840000000001</v>
      </c>
    </row>
    <row r="1409" spans="2:12" x14ac:dyDescent="0.25">
      <c r="B1409" t="s">
        <v>73</v>
      </c>
      <c r="C1409" t="s">
        <v>76</v>
      </c>
      <c r="D1409" s="1" t="s">
        <v>1549</v>
      </c>
      <c r="E1409" t="s">
        <v>3680</v>
      </c>
      <c r="F1409" t="str">
        <f t="shared" si="50"/>
        <v>RectangularHollowSectionsMetric610x55912.7</v>
      </c>
      <c r="G1409" s="36">
        <f t="shared" si="51"/>
        <v>91.92</v>
      </c>
      <c r="H1409">
        <v>0.49</v>
      </c>
      <c r="I1409">
        <v>7.66</v>
      </c>
      <c r="J1409" t="s">
        <v>131</v>
      </c>
      <c r="K1409">
        <v>2</v>
      </c>
      <c r="L1409">
        <f t="shared" si="48"/>
        <v>2.334768</v>
      </c>
    </row>
    <row r="1410" spans="2:12" x14ac:dyDescent="0.25">
      <c r="B1410" t="s">
        <v>73</v>
      </c>
      <c r="C1410" t="s">
        <v>76</v>
      </c>
      <c r="D1410" s="1" t="s">
        <v>1550</v>
      </c>
      <c r="E1410" t="s">
        <v>3681</v>
      </c>
      <c r="F1410" t="str">
        <f t="shared" si="50"/>
        <v>RectangularHollowSectionsMetric610x559x9.5</v>
      </c>
      <c r="G1410" s="36">
        <f t="shared" si="51"/>
        <v>91.92</v>
      </c>
      <c r="H1410">
        <v>0.37</v>
      </c>
      <c r="I1410">
        <v>7.66</v>
      </c>
      <c r="J1410" t="s">
        <v>131</v>
      </c>
      <c r="K1410">
        <v>2</v>
      </c>
      <c r="L1410">
        <f t="shared" si="48"/>
        <v>2.334768</v>
      </c>
    </row>
    <row r="1411" spans="2:12" x14ac:dyDescent="0.25">
      <c r="B1411" t="s">
        <v>73</v>
      </c>
      <c r="C1411" t="s">
        <v>76</v>
      </c>
      <c r="D1411" s="1" t="s">
        <v>1551</v>
      </c>
      <c r="E1411" t="s">
        <v>3682</v>
      </c>
      <c r="F1411" t="str">
        <f t="shared" si="50"/>
        <v>RectangularHollowSectionsMetric610x559x7.9</v>
      </c>
      <c r="G1411" s="36">
        <f t="shared" si="51"/>
        <v>91.92</v>
      </c>
      <c r="H1411">
        <v>0.31</v>
      </c>
      <c r="I1411">
        <v>7.66</v>
      </c>
      <c r="J1411" t="s">
        <v>131</v>
      </c>
      <c r="K1411">
        <v>2</v>
      </c>
      <c r="L1411">
        <f t="shared" si="48"/>
        <v>2.334768</v>
      </c>
    </row>
    <row r="1412" spans="2:12" x14ac:dyDescent="0.25">
      <c r="B1412" t="s">
        <v>73</v>
      </c>
      <c r="C1412" t="s">
        <v>76</v>
      </c>
      <c r="D1412" s="1" t="s">
        <v>1552</v>
      </c>
      <c r="E1412" t="s">
        <v>3683</v>
      </c>
      <c r="F1412" t="str">
        <f t="shared" si="50"/>
        <v>RectangularHollowSectionsMetric559x508x12.7</v>
      </c>
      <c r="G1412" s="36">
        <f t="shared" si="51"/>
        <v>84</v>
      </c>
      <c r="H1412">
        <v>0.49</v>
      </c>
      <c r="I1412">
        <v>7</v>
      </c>
      <c r="J1412" t="s">
        <v>131</v>
      </c>
      <c r="K1412">
        <v>2</v>
      </c>
      <c r="L1412">
        <f t="shared" si="48"/>
        <v>2.1335999999999999</v>
      </c>
    </row>
    <row r="1413" spans="2:12" x14ac:dyDescent="0.25">
      <c r="B1413" t="s">
        <v>73</v>
      </c>
      <c r="C1413" t="s">
        <v>76</v>
      </c>
      <c r="D1413" s="1" t="s">
        <v>1553</v>
      </c>
      <c r="E1413" t="s">
        <v>3684</v>
      </c>
      <c r="F1413" t="str">
        <f t="shared" si="50"/>
        <v>RectangularHollowSectionsMetric559x508x9.5</v>
      </c>
      <c r="G1413" s="36">
        <f t="shared" si="51"/>
        <v>84</v>
      </c>
      <c r="H1413">
        <v>0.37</v>
      </c>
      <c r="I1413">
        <v>7</v>
      </c>
      <c r="J1413" t="s">
        <v>131</v>
      </c>
      <c r="K1413">
        <v>2</v>
      </c>
      <c r="L1413">
        <f t="shared" si="48"/>
        <v>2.1335999999999999</v>
      </c>
    </row>
    <row r="1414" spans="2:12" x14ac:dyDescent="0.25">
      <c r="B1414" t="s">
        <v>73</v>
      </c>
      <c r="C1414" t="s">
        <v>76</v>
      </c>
      <c r="D1414" s="1" t="s">
        <v>1554</v>
      </c>
      <c r="E1414" t="s">
        <v>3685</v>
      </c>
      <c r="F1414" t="str">
        <f t="shared" si="50"/>
        <v>RectangularHollowSectionsMetric559x508x7.9</v>
      </c>
      <c r="G1414" s="36">
        <f t="shared" si="51"/>
        <v>84</v>
      </c>
      <c r="H1414">
        <v>0.31</v>
      </c>
      <c r="I1414">
        <v>7</v>
      </c>
      <c r="J1414" t="s">
        <v>131</v>
      </c>
      <c r="K1414">
        <v>2</v>
      </c>
      <c r="L1414">
        <f t="shared" si="48"/>
        <v>2.1335999999999999</v>
      </c>
    </row>
    <row r="1415" spans="2:12" x14ac:dyDescent="0.25">
      <c r="B1415" t="s">
        <v>73</v>
      </c>
      <c r="C1415" t="s">
        <v>76</v>
      </c>
      <c r="D1415" s="1" t="s">
        <v>1555</v>
      </c>
      <c r="E1415" t="s">
        <v>3686</v>
      </c>
      <c r="F1415" t="str">
        <f t="shared" si="50"/>
        <v>RectangularHollowSectionsMetric508x457x12.7</v>
      </c>
      <c r="G1415" s="36">
        <f t="shared" si="51"/>
        <v>75.960000000000008</v>
      </c>
      <c r="H1415">
        <v>0.49</v>
      </c>
      <c r="I1415">
        <v>6.33</v>
      </c>
      <c r="J1415" t="s">
        <v>131</v>
      </c>
      <c r="K1415">
        <v>2</v>
      </c>
      <c r="L1415">
        <f t="shared" si="48"/>
        <v>1.9293840000000002</v>
      </c>
    </row>
    <row r="1416" spans="2:12" x14ac:dyDescent="0.25">
      <c r="B1416" t="s">
        <v>73</v>
      </c>
      <c r="C1416" t="s">
        <v>76</v>
      </c>
      <c r="D1416" s="1" t="s">
        <v>1556</v>
      </c>
      <c r="E1416" t="s">
        <v>3687</v>
      </c>
      <c r="F1416" t="str">
        <f t="shared" si="50"/>
        <v>RectangularHollowSectionsMetric508x457x9.5</v>
      </c>
      <c r="G1416" s="36">
        <f t="shared" si="51"/>
        <v>75.960000000000008</v>
      </c>
      <c r="H1416">
        <v>0.37</v>
      </c>
      <c r="I1416">
        <v>6.33</v>
      </c>
      <c r="J1416" t="s">
        <v>131</v>
      </c>
      <c r="K1416">
        <v>2</v>
      </c>
      <c r="L1416">
        <f t="shared" si="48"/>
        <v>1.9293840000000002</v>
      </c>
    </row>
    <row r="1417" spans="2:12" x14ac:dyDescent="0.25">
      <c r="B1417" t="s">
        <v>73</v>
      </c>
      <c r="C1417" t="s">
        <v>76</v>
      </c>
      <c r="D1417" s="1" t="s">
        <v>1557</v>
      </c>
      <c r="E1417" t="s">
        <v>3688</v>
      </c>
      <c r="F1417" t="str">
        <f t="shared" si="50"/>
        <v>RectangularHollowSectionsMetric508x457x7.9</v>
      </c>
      <c r="G1417" s="36">
        <f t="shared" si="51"/>
        <v>75.960000000000008</v>
      </c>
      <c r="H1417">
        <v>0.31</v>
      </c>
      <c r="I1417">
        <v>6.33</v>
      </c>
      <c r="J1417" t="s">
        <v>131</v>
      </c>
      <c r="K1417">
        <v>2</v>
      </c>
      <c r="L1417">
        <f t="shared" si="48"/>
        <v>1.9293840000000002</v>
      </c>
    </row>
    <row r="1418" spans="2:12" x14ac:dyDescent="0.25">
      <c r="B1418" t="s">
        <v>73</v>
      </c>
      <c r="C1418" t="s">
        <v>76</v>
      </c>
      <c r="D1418" s="1" t="s">
        <v>1558</v>
      </c>
      <c r="E1418" t="s">
        <v>3689</v>
      </c>
      <c r="F1418" t="str">
        <f t="shared" si="50"/>
        <v>RectangularHollowSectionsMetric508x305x15.9</v>
      </c>
      <c r="G1418" s="36">
        <f t="shared" si="51"/>
        <v>63.96</v>
      </c>
      <c r="H1418" s="91">
        <v>0.56399999999999995</v>
      </c>
      <c r="I1418">
        <v>5.33</v>
      </c>
      <c r="J1418" t="s">
        <v>131</v>
      </c>
      <c r="K1418">
        <v>2</v>
      </c>
      <c r="L1418">
        <f t="shared" si="48"/>
        <v>1.624584</v>
      </c>
    </row>
    <row r="1419" spans="2:12" x14ac:dyDescent="0.25">
      <c r="B1419" t="s">
        <v>73</v>
      </c>
      <c r="C1419" t="s">
        <v>76</v>
      </c>
      <c r="D1419" s="1" t="s">
        <v>1560</v>
      </c>
      <c r="E1419" t="s">
        <v>3690</v>
      </c>
      <c r="F1419" t="str">
        <f t="shared" si="50"/>
        <v>RectangularHollowSectionsMetric508x305x12.7</v>
      </c>
      <c r="G1419" s="36">
        <f t="shared" si="51"/>
        <v>63.96</v>
      </c>
      <c r="H1419" s="91">
        <v>0.45400000000000001</v>
      </c>
      <c r="I1419">
        <v>5.33</v>
      </c>
      <c r="J1419" t="s">
        <v>131</v>
      </c>
      <c r="K1419">
        <v>2</v>
      </c>
      <c r="L1419">
        <f t="shared" si="48"/>
        <v>1.624584</v>
      </c>
    </row>
    <row r="1420" spans="2:12" x14ac:dyDescent="0.25">
      <c r="B1420" t="s">
        <v>73</v>
      </c>
      <c r="C1420" t="s">
        <v>76</v>
      </c>
      <c r="D1420" s="1" t="s">
        <v>1561</v>
      </c>
      <c r="E1420" t="s">
        <v>3691</v>
      </c>
      <c r="F1420" t="str">
        <f t="shared" si="50"/>
        <v>RectangularHollowSectionsMetric508x305x9.5</v>
      </c>
      <c r="G1420" s="36">
        <f t="shared" si="51"/>
        <v>63.96</v>
      </c>
      <c r="H1420" s="91">
        <v>0.34300000000000003</v>
      </c>
      <c r="I1420">
        <v>5.33</v>
      </c>
      <c r="J1420" t="s">
        <v>131</v>
      </c>
      <c r="K1420">
        <v>2</v>
      </c>
      <c r="L1420">
        <f t="shared" si="48"/>
        <v>1.624584</v>
      </c>
    </row>
    <row r="1421" spans="2:12" x14ac:dyDescent="0.25">
      <c r="B1421" t="s">
        <v>73</v>
      </c>
      <c r="C1421" t="s">
        <v>76</v>
      </c>
      <c r="D1421" s="1" t="s">
        <v>1562</v>
      </c>
      <c r="E1421" t="s">
        <v>3692</v>
      </c>
      <c r="F1421" t="str">
        <f t="shared" si="50"/>
        <v>RectangularHollowSectionsMetric508x305x7.9</v>
      </c>
      <c r="G1421" s="36">
        <f t="shared" si="51"/>
        <v>63.96</v>
      </c>
      <c r="H1421" s="91">
        <v>0.28699999999999998</v>
      </c>
      <c r="I1421">
        <v>5.33</v>
      </c>
      <c r="J1421" t="s">
        <v>131</v>
      </c>
      <c r="K1421">
        <v>2</v>
      </c>
      <c r="L1421">
        <f t="shared" si="48"/>
        <v>1.624584</v>
      </c>
    </row>
    <row r="1422" spans="2:12" x14ac:dyDescent="0.25">
      <c r="B1422" t="s">
        <v>73</v>
      </c>
      <c r="C1422" t="s">
        <v>76</v>
      </c>
      <c r="D1422" s="1" t="s">
        <v>1563</v>
      </c>
      <c r="E1422" t="s">
        <v>3693</v>
      </c>
      <c r="F1422" t="str">
        <f t="shared" si="50"/>
        <v>RectangularHollowSectionsMetric508x203x15.9</v>
      </c>
      <c r="G1422" s="36">
        <f t="shared" si="51"/>
        <v>56.04</v>
      </c>
      <c r="H1422" s="91">
        <v>0.56100000000000005</v>
      </c>
      <c r="I1422">
        <v>4.67</v>
      </c>
      <c r="J1422" t="s">
        <v>131</v>
      </c>
      <c r="K1422">
        <v>2</v>
      </c>
      <c r="L1422">
        <f t="shared" si="48"/>
        <v>1.423416</v>
      </c>
    </row>
    <row r="1423" spans="2:12" x14ac:dyDescent="0.25">
      <c r="B1423" t="s">
        <v>73</v>
      </c>
      <c r="C1423" t="s">
        <v>76</v>
      </c>
      <c r="D1423" s="1" t="s">
        <v>1565</v>
      </c>
      <c r="E1423" t="s">
        <v>3694</v>
      </c>
      <c r="F1423" t="str">
        <f t="shared" si="50"/>
        <v>RectangularHollowSectionsMetric508x203x12.7</v>
      </c>
      <c r="G1423" s="36">
        <f t="shared" si="51"/>
        <v>56.04</v>
      </c>
      <c r="H1423" s="91">
        <v>0.45300000000000001</v>
      </c>
      <c r="I1423">
        <v>4.67</v>
      </c>
      <c r="J1423" t="s">
        <v>131</v>
      </c>
      <c r="K1423">
        <v>2</v>
      </c>
      <c r="L1423">
        <f t="shared" si="48"/>
        <v>1.423416</v>
      </c>
    </row>
    <row r="1424" spans="2:12" x14ac:dyDescent="0.25">
      <c r="B1424" t="s">
        <v>73</v>
      </c>
      <c r="C1424" t="s">
        <v>76</v>
      </c>
      <c r="D1424" s="1" t="s">
        <v>1566</v>
      </c>
      <c r="E1424" t="s">
        <v>3695</v>
      </c>
      <c r="F1424" t="str">
        <f t="shared" si="50"/>
        <v>RectangularHollowSectionsMetric508x203x9.5</v>
      </c>
      <c r="G1424" s="36">
        <f t="shared" si="51"/>
        <v>56.04</v>
      </c>
      <c r="H1424" s="91">
        <v>0.34200000000000003</v>
      </c>
      <c r="I1424">
        <v>4.67</v>
      </c>
      <c r="J1424" t="s">
        <v>131</v>
      </c>
      <c r="K1424">
        <v>2</v>
      </c>
      <c r="L1424">
        <f t="shared" si="48"/>
        <v>1.423416</v>
      </c>
    </row>
    <row r="1425" spans="2:12" x14ac:dyDescent="0.25">
      <c r="B1425" t="s">
        <v>73</v>
      </c>
      <c r="C1425" t="s">
        <v>76</v>
      </c>
      <c r="D1425" s="1" t="s">
        <v>1567</v>
      </c>
      <c r="E1425" t="s">
        <v>3696</v>
      </c>
      <c r="F1425" t="str">
        <f t="shared" si="50"/>
        <v>RectangularHollowSectionsMetric508x203x7.9</v>
      </c>
      <c r="G1425" s="36">
        <f t="shared" si="51"/>
        <v>56.04</v>
      </c>
      <c r="H1425" s="91">
        <v>0.28599999999999998</v>
      </c>
      <c r="I1425">
        <v>4.67</v>
      </c>
      <c r="J1425" t="s">
        <v>131</v>
      </c>
      <c r="K1425">
        <v>2</v>
      </c>
      <c r="L1425">
        <f t="shared" si="48"/>
        <v>1.423416</v>
      </c>
    </row>
    <row r="1426" spans="2:12" x14ac:dyDescent="0.25">
      <c r="B1426" t="s">
        <v>73</v>
      </c>
      <c r="C1426" t="s">
        <v>76</v>
      </c>
      <c r="D1426" s="1" t="s">
        <v>1568</v>
      </c>
      <c r="E1426" t="s">
        <v>4845</v>
      </c>
      <c r="F1426" t="str">
        <f t="shared" si="50"/>
        <v>RectangularHollowSectionsMetric508x102x15.9</v>
      </c>
      <c r="G1426" s="36">
        <f t="shared" si="51"/>
        <v>48</v>
      </c>
      <c r="H1426">
        <v>0.59</v>
      </c>
      <c r="I1426">
        <v>4</v>
      </c>
      <c r="J1426" t="s">
        <v>131</v>
      </c>
      <c r="K1426">
        <v>2</v>
      </c>
      <c r="L1426">
        <f t="shared" si="48"/>
        <v>1.2192000000000001</v>
      </c>
    </row>
    <row r="1427" spans="2:12" x14ac:dyDescent="0.25">
      <c r="B1427" t="s">
        <v>73</v>
      </c>
      <c r="C1427" t="s">
        <v>76</v>
      </c>
      <c r="D1427" s="1" t="s">
        <v>1569</v>
      </c>
      <c r="E1427" t="s">
        <v>3697</v>
      </c>
      <c r="F1427" t="str">
        <f t="shared" si="50"/>
        <v>RectangularHollowSectionsMetric508x102x12.7</v>
      </c>
      <c r="G1427" s="36">
        <f t="shared" si="51"/>
        <v>48</v>
      </c>
      <c r="H1427" s="91">
        <v>0.45</v>
      </c>
      <c r="I1427">
        <v>4</v>
      </c>
      <c r="J1427" t="s">
        <v>131</v>
      </c>
      <c r="K1427">
        <v>2</v>
      </c>
      <c r="L1427">
        <f t="shared" ref="L1427:L1490" si="52">0.3048*I1427</f>
        <v>1.2192000000000001</v>
      </c>
    </row>
    <row r="1428" spans="2:12" x14ac:dyDescent="0.25">
      <c r="B1428" t="s">
        <v>73</v>
      </c>
      <c r="C1428" t="s">
        <v>76</v>
      </c>
      <c r="D1428" s="1" t="s">
        <v>1571</v>
      </c>
      <c r="E1428" t="s">
        <v>3698</v>
      </c>
      <c r="F1428" t="str">
        <f t="shared" si="50"/>
        <v>RectangularHollowSectionsMetric508x102x9.5</v>
      </c>
      <c r="G1428" s="36">
        <f t="shared" si="51"/>
        <v>48</v>
      </c>
      <c r="H1428" s="91">
        <v>0.34100000000000003</v>
      </c>
      <c r="I1428">
        <v>4</v>
      </c>
      <c r="J1428" t="s">
        <v>131</v>
      </c>
      <c r="K1428">
        <v>2</v>
      </c>
      <c r="L1428">
        <f t="shared" si="52"/>
        <v>1.2192000000000001</v>
      </c>
    </row>
    <row r="1429" spans="2:12" x14ac:dyDescent="0.25">
      <c r="B1429" t="s">
        <v>73</v>
      </c>
      <c r="C1429" t="s">
        <v>76</v>
      </c>
      <c r="D1429" s="1" t="s">
        <v>1572</v>
      </c>
      <c r="E1429" t="s">
        <v>3699</v>
      </c>
      <c r="F1429" t="str">
        <f t="shared" si="50"/>
        <v>RectangularHollowSectionsMetric508x102x7.9</v>
      </c>
      <c r="G1429" s="36">
        <f t="shared" si="51"/>
        <v>48</v>
      </c>
      <c r="H1429" s="91">
        <v>0.28499999999999998</v>
      </c>
      <c r="I1429">
        <v>4</v>
      </c>
      <c r="J1429" t="s">
        <v>131</v>
      </c>
      <c r="K1429">
        <v>2</v>
      </c>
      <c r="L1429">
        <f t="shared" si="52"/>
        <v>1.2192000000000001</v>
      </c>
    </row>
    <row r="1430" spans="2:12" x14ac:dyDescent="0.25">
      <c r="B1430" t="s">
        <v>73</v>
      </c>
      <c r="C1430" t="s">
        <v>76</v>
      </c>
      <c r="D1430" s="1" t="s">
        <v>1573</v>
      </c>
      <c r="E1430" t="s">
        <v>3700</v>
      </c>
      <c r="F1430" t="str">
        <f t="shared" si="50"/>
        <v>RectangularHollowSectionsMetric457x305x15.9</v>
      </c>
      <c r="G1430" s="36">
        <f t="shared" si="51"/>
        <v>60</v>
      </c>
      <c r="H1430" s="91">
        <v>0.56299999999999994</v>
      </c>
      <c r="I1430">
        <v>5</v>
      </c>
      <c r="J1430" t="s">
        <v>131</v>
      </c>
      <c r="K1430">
        <v>2</v>
      </c>
      <c r="L1430">
        <f t="shared" si="52"/>
        <v>1.524</v>
      </c>
    </row>
    <row r="1431" spans="2:12" x14ac:dyDescent="0.25">
      <c r="B1431" t="s">
        <v>73</v>
      </c>
      <c r="C1431" t="s">
        <v>76</v>
      </c>
      <c r="D1431" s="1" t="s">
        <v>1575</v>
      </c>
      <c r="E1431" t="s">
        <v>3701</v>
      </c>
      <c r="F1431" t="str">
        <f t="shared" si="50"/>
        <v>RectangularHollowSectionsMetric457x305x12.7</v>
      </c>
      <c r="G1431" s="36">
        <f t="shared" si="51"/>
        <v>60</v>
      </c>
      <c r="H1431" s="91">
        <v>0.45300000000000001</v>
      </c>
      <c r="I1431">
        <v>5</v>
      </c>
      <c r="J1431" t="s">
        <v>131</v>
      </c>
      <c r="K1431">
        <v>2</v>
      </c>
      <c r="L1431">
        <f t="shared" si="52"/>
        <v>1.524</v>
      </c>
    </row>
    <row r="1432" spans="2:12" x14ac:dyDescent="0.25">
      <c r="B1432" t="s">
        <v>73</v>
      </c>
      <c r="C1432" t="s">
        <v>76</v>
      </c>
      <c r="D1432" s="1" t="s">
        <v>1576</v>
      </c>
      <c r="E1432" t="s">
        <v>3702</v>
      </c>
      <c r="F1432" t="str">
        <f t="shared" si="50"/>
        <v>RectangularHollowSectionsMetric457x305x9.5</v>
      </c>
      <c r="G1432" s="36">
        <f t="shared" si="51"/>
        <v>60</v>
      </c>
      <c r="H1432" s="91">
        <v>0.34200000000000003</v>
      </c>
      <c r="I1432">
        <v>5</v>
      </c>
      <c r="J1432" t="s">
        <v>131</v>
      </c>
      <c r="K1432">
        <v>2</v>
      </c>
      <c r="L1432">
        <f t="shared" si="52"/>
        <v>1.524</v>
      </c>
    </row>
    <row r="1433" spans="2:12" x14ac:dyDescent="0.25">
      <c r="B1433" t="s">
        <v>73</v>
      </c>
      <c r="C1433" t="s">
        <v>76</v>
      </c>
      <c r="D1433" s="1" t="s">
        <v>1577</v>
      </c>
      <c r="E1433" t="s">
        <v>3703</v>
      </c>
      <c r="F1433" t="str">
        <f t="shared" si="50"/>
        <v>RectangularHollowSectionsMetric457x305x7.9</v>
      </c>
      <c r="G1433" s="36">
        <f t="shared" si="51"/>
        <v>60</v>
      </c>
      <c r="H1433">
        <v>0.31</v>
      </c>
      <c r="I1433">
        <v>5</v>
      </c>
      <c r="J1433" t="s">
        <v>131</v>
      </c>
      <c r="K1433">
        <v>2</v>
      </c>
      <c r="L1433">
        <f t="shared" si="52"/>
        <v>1.524</v>
      </c>
    </row>
    <row r="1434" spans="2:12" x14ac:dyDescent="0.25">
      <c r="B1434" t="s">
        <v>73</v>
      </c>
      <c r="C1434" t="s">
        <v>76</v>
      </c>
      <c r="D1434" s="1" t="s">
        <v>1578</v>
      </c>
      <c r="E1434" t="s">
        <v>3704</v>
      </c>
      <c r="F1434" t="str">
        <f t="shared" si="50"/>
        <v>RectangularHollowSectionsMetric457x152x15.9</v>
      </c>
      <c r="G1434" s="36">
        <f t="shared" si="51"/>
        <v>48</v>
      </c>
      <c r="H1434" s="91">
        <v>0.55800000000000005</v>
      </c>
      <c r="I1434">
        <v>4</v>
      </c>
      <c r="J1434" t="s">
        <v>131</v>
      </c>
      <c r="K1434">
        <v>2</v>
      </c>
      <c r="L1434">
        <f t="shared" si="52"/>
        <v>1.2192000000000001</v>
      </c>
    </row>
    <row r="1435" spans="2:12" x14ac:dyDescent="0.25">
      <c r="B1435" t="s">
        <v>73</v>
      </c>
      <c r="C1435" t="s">
        <v>76</v>
      </c>
      <c r="D1435" s="1" t="s">
        <v>1580</v>
      </c>
      <c r="E1435" t="s">
        <v>3705</v>
      </c>
      <c r="F1435" t="str">
        <f t="shared" si="50"/>
        <v>RectangularHollowSectionsMetric457x152x12.7</v>
      </c>
      <c r="G1435" s="36">
        <f t="shared" si="51"/>
        <v>48</v>
      </c>
      <c r="H1435" s="91">
        <v>0.45</v>
      </c>
      <c r="I1435">
        <v>4</v>
      </c>
      <c r="J1435" t="s">
        <v>131</v>
      </c>
      <c r="K1435">
        <v>2</v>
      </c>
      <c r="L1435">
        <f t="shared" si="52"/>
        <v>1.2192000000000001</v>
      </c>
    </row>
    <row r="1436" spans="2:12" x14ac:dyDescent="0.25">
      <c r="B1436" t="s">
        <v>73</v>
      </c>
      <c r="C1436" t="s">
        <v>76</v>
      </c>
      <c r="D1436" s="1" t="s">
        <v>1581</v>
      </c>
      <c r="E1436" t="s">
        <v>3706</v>
      </c>
      <c r="F1436" t="str">
        <f t="shared" si="50"/>
        <v>RectangularHollowSectionsMetric457x152x9.5</v>
      </c>
      <c r="G1436" s="36">
        <f t="shared" si="51"/>
        <v>48</v>
      </c>
      <c r="H1436" s="91">
        <v>0.34100000000000003</v>
      </c>
      <c r="I1436">
        <v>4</v>
      </c>
      <c r="J1436" t="s">
        <v>131</v>
      </c>
      <c r="K1436">
        <v>2</v>
      </c>
      <c r="L1436">
        <f t="shared" si="52"/>
        <v>1.2192000000000001</v>
      </c>
    </row>
    <row r="1437" spans="2:12" x14ac:dyDescent="0.25">
      <c r="B1437" t="s">
        <v>73</v>
      </c>
      <c r="C1437" t="s">
        <v>76</v>
      </c>
      <c r="D1437" s="1" t="s">
        <v>1582</v>
      </c>
      <c r="E1437" t="s">
        <v>3707</v>
      </c>
      <c r="F1437" t="str">
        <f t="shared" si="50"/>
        <v>RectangularHollowSectionsMetric457x152x7.9</v>
      </c>
      <c r="G1437" s="36">
        <f t="shared" si="51"/>
        <v>48</v>
      </c>
      <c r="H1437" s="91">
        <v>0.28499999999999998</v>
      </c>
      <c r="I1437">
        <v>4</v>
      </c>
      <c r="J1437" t="s">
        <v>131</v>
      </c>
      <c r="K1437">
        <v>2</v>
      </c>
      <c r="L1437">
        <f t="shared" si="52"/>
        <v>1.2192000000000001</v>
      </c>
    </row>
    <row r="1438" spans="2:12" x14ac:dyDescent="0.25">
      <c r="B1438" t="s">
        <v>73</v>
      </c>
      <c r="C1438" t="s">
        <v>76</v>
      </c>
      <c r="D1438" s="1" t="s">
        <v>1583</v>
      </c>
      <c r="E1438" t="s">
        <v>3708</v>
      </c>
      <c r="F1438" t="str">
        <f t="shared" si="50"/>
        <v>RectangularHollowSectionsMetric457x152x6.4</v>
      </c>
      <c r="G1438" s="36">
        <f t="shared" si="51"/>
        <v>48</v>
      </c>
      <c r="H1438" s="91">
        <v>0.22900000000000001</v>
      </c>
      <c r="I1438">
        <v>4</v>
      </c>
      <c r="J1438" t="s">
        <v>131</v>
      </c>
      <c r="K1438">
        <v>2</v>
      </c>
      <c r="L1438">
        <f t="shared" si="52"/>
        <v>1.2192000000000001</v>
      </c>
    </row>
    <row r="1439" spans="2:12" x14ac:dyDescent="0.25">
      <c r="B1439" t="s">
        <v>73</v>
      </c>
      <c r="C1439" t="s">
        <v>76</v>
      </c>
      <c r="D1439" s="1" t="s">
        <v>1584</v>
      </c>
      <c r="E1439" t="s">
        <v>3709</v>
      </c>
      <c r="F1439" t="str">
        <f t="shared" si="50"/>
        <v>RectangularHollowSectionsMetric406x305x15.9</v>
      </c>
      <c r="G1439" s="36">
        <f t="shared" si="51"/>
        <v>56.04</v>
      </c>
      <c r="H1439" s="91">
        <v>0.56100000000000005</v>
      </c>
      <c r="I1439">
        <v>4.67</v>
      </c>
      <c r="J1439" t="s">
        <v>131</v>
      </c>
      <c r="K1439">
        <v>2</v>
      </c>
      <c r="L1439">
        <f t="shared" si="52"/>
        <v>1.423416</v>
      </c>
    </row>
    <row r="1440" spans="2:12" x14ac:dyDescent="0.25">
      <c r="B1440" t="s">
        <v>73</v>
      </c>
      <c r="C1440" t="s">
        <v>76</v>
      </c>
      <c r="D1440" s="1" t="s">
        <v>1586</v>
      </c>
      <c r="E1440" t="s">
        <v>3710</v>
      </c>
      <c r="F1440" t="str">
        <f t="shared" si="50"/>
        <v>RectangularHollowSectionsMetric406x305x12.7</v>
      </c>
      <c r="G1440" s="36">
        <f t="shared" si="51"/>
        <v>56.04</v>
      </c>
      <c r="H1440" s="91">
        <v>0.45300000000000001</v>
      </c>
      <c r="I1440">
        <v>4.67</v>
      </c>
      <c r="J1440" t="s">
        <v>131</v>
      </c>
      <c r="K1440">
        <v>2</v>
      </c>
      <c r="L1440">
        <f t="shared" si="52"/>
        <v>1.423416</v>
      </c>
    </row>
    <row r="1441" spans="2:12" x14ac:dyDescent="0.25">
      <c r="B1441" t="s">
        <v>73</v>
      </c>
      <c r="C1441" t="s">
        <v>76</v>
      </c>
      <c r="D1441" s="1" t="s">
        <v>1587</v>
      </c>
      <c r="E1441" t="s">
        <v>3711</v>
      </c>
      <c r="F1441" t="str">
        <f t="shared" si="50"/>
        <v>RectangularHollowSectionsMetric406x305x9.5</v>
      </c>
      <c r="G1441" s="36">
        <f t="shared" si="51"/>
        <v>56.04</v>
      </c>
      <c r="H1441" s="91">
        <v>0.34200000000000003</v>
      </c>
      <c r="I1441">
        <v>4.67</v>
      </c>
      <c r="J1441" t="s">
        <v>131</v>
      </c>
      <c r="K1441">
        <v>2</v>
      </c>
      <c r="L1441">
        <f t="shared" si="52"/>
        <v>1.423416</v>
      </c>
    </row>
    <row r="1442" spans="2:12" x14ac:dyDescent="0.25">
      <c r="B1442" t="s">
        <v>73</v>
      </c>
      <c r="C1442" t="s">
        <v>76</v>
      </c>
      <c r="D1442" s="1" t="s">
        <v>1588</v>
      </c>
      <c r="E1442" t="s">
        <v>3712</v>
      </c>
      <c r="F1442" t="str">
        <f t="shared" si="50"/>
        <v>RectangularHollowSectionsMetric406x305x7.9</v>
      </c>
      <c r="G1442" s="36">
        <f t="shared" si="51"/>
        <v>56.04</v>
      </c>
      <c r="H1442" s="91">
        <v>0.28599999999999998</v>
      </c>
      <c r="I1442">
        <v>4.67</v>
      </c>
      <c r="J1442" t="s">
        <v>131</v>
      </c>
      <c r="K1442">
        <v>2</v>
      </c>
      <c r="L1442">
        <f t="shared" si="52"/>
        <v>1.423416</v>
      </c>
    </row>
    <row r="1443" spans="2:12" x14ac:dyDescent="0.25">
      <c r="B1443" t="s">
        <v>73</v>
      </c>
      <c r="C1443" t="s">
        <v>76</v>
      </c>
      <c r="D1443" s="1" t="s">
        <v>1589</v>
      </c>
      <c r="E1443" t="s">
        <v>3713</v>
      </c>
      <c r="F1443" t="str">
        <f t="shared" si="50"/>
        <v>RectangularHollowSectionsMetric406x203x15.9</v>
      </c>
      <c r="G1443" s="36">
        <f t="shared" si="51"/>
        <v>48</v>
      </c>
      <c r="H1443" s="91">
        <v>0.55800000000000005</v>
      </c>
      <c r="I1443">
        <v>4</v>
      </c>
      <c r="J1443" t="s">
        <v>131</v>
      </c>
      <c r="K1443">
        <v>2</v>
      </c>
      <c r="L1443">
        <f t="shared" si="52"/>
        <v>1.2192000000000001</v>
      </c>
    </row>
    <row r="1444" spans="2:12" x14ac:dyDescent="0.25">
      <c r="B1444" t="s">
        <v>73</v>
      </c>
      <c r="C1444" t="s">
        <v>76</v>
      </c>
      <c r="D1444" s="1" t="s">
        <v>1591</v>
      </c>
      <c r="E1444" t="s">
        <v>3714</v>
      </c>
      <c r="F1444" t="str">
        <f t="shared" si="50"/>
        <v>RectangularHollowSectionsMetric406x203x12.7</v>
      </c>
      <c r="G1444" s="36">
        <f t="shared" si="51"/>
        <v>48</v>
      </c>
      <c r="H1444" s="91">
        <v>0.45</v>
      </c>
      <c r="I1444">
        <v>4</v>
      </c>
      <c r="J1444" t="s">
        <v>131</v>
      </c>
      <c r="K1444">
        <v>2</v>
      </c>
      <c r="L1444">
        <f t="shared" si="52"/>
        <v>1.2192000000000001</v>
      </c>
    </row>
    <row r="1445" spans="2:12" x14ac:dyDescent="0.25">
      <c r="B1445" t="s">
        <v>73</v>
      </c>
      <c r="C1445" t="s">
        <v>76</v>
      </c>
      <c r="D1445" s="1" t="s">
        <v>1592</v>
      </c>
      <c r="E1445" t="s">
        <v>3715</v>
      </c>
      <c r="F1445" t="str">
        <f t="shared" si="50"/>
        <v>RectangularHollowSectionsMetric406x203x9.5</v>
      </c>
      <c r="G1445" s="36">
        <f t="shared" si="51"/>
        <v>48</v>
      </c>
      <c r="H1445" s="91">
        <v>0.34100000000000003</v>
      </c>
      <c r="I1445">
        <v>4</v>
      </c>
      <c r="J1445" t="s">
        <v>131</v>
      </c>
      <c r="K1445">
        <v>2</v>
      </c>
      <c r="L1445">
        <f t="shared" si="52"/>
        <v>1.2192000000000001</v>
      </c>
    </row>
    <row r="1446" spans="2:12" x14ac:dyDescent="0.25">
      <c r="B1446" t="s">
        <v>73</v>
      </c>
      <c r="C1446" t="s">
        <v>76</v>
      </c>
      <c r="D1446" s="1" t="s">
        <v>1593</v>
      </c>
      <c r="E1446" t="s">
        <v>3716</v>
      </c>
      <c r="F1446" t="str">
        <f t="shared" si="50"/>
        <v>RectangularHollowSectionsMetric406x203x7.9</v>
      </c>
      <c r="G1446" s="36">
        <f t="shared" si="51"/>
        <v>48</v>
      </c>
      <c r="H1446" s="91">
        <v>0.28499999999999998</v>
      </c>
      <c r="I1446">
        <v>4</v>
      </c>
      <c r="J1446" t="s">
        <v>131</v>
      </c>
      <c r="K1446">
        <v>2</v>
      </c>
      <c r="L1446">
        <f t="shared" si="52"/>
        <v>1.2192000000000001</v>
      </c>
    </row>
    <row r="1447" spans="2:12" x14ac:dyDescent="0.25">
      <c r="B1447" t="s">
        <v>73</v>
      </c>
      <c r="C1447" t="s">
        <v>76</v>
      </c>
      <c r="D1447" s="1" t="s">
        <v>1594</v>
      </c>
      <c r="E1447" t="s">
        <v>3717</v>
      </c>
      <c r="F1447" t="str">
        <f t="shared" si="50"/>
        <v>RectangularHollowSectionsMetric406x102x12.7</v>
      </c>
      <c r="G1447" s="36">
        <f t="shared" si="51"/>
        <v>39.96</v>
      </c>
      <c r="H1447" s="91">
        <v>0.44700000000000001</v>
      </c>
      <c r="I1447">
        <v>3.33</v>
      </c>
      <c r="J1447" t="s">
        <v>131</v>
      </c>
      <c r="K1447">
        <v>2</v>
      </c>
      <c r="L1447">
        <f t="shared" si="52"/>
        <v>1.0149840000000001</v>
      </c>
    </row>
    <row r="1448" spans="2:12" x14ac:dyDescent="0.25">
      <c r="B1448" t="s">
        <v>73</v>
      </c>
      <c r="C1448" t="s">
        <v>76</v>
      </c>
      <c r="D1448" s="1" t="s">
        <v>1596</v>
      </c>
      <c r="E1448" t="s">
        <v>3718</v>
      </c>
      <c r="F1448" t="str">
        <f t="shared" si="50"/>
        <v>RectangularHollowSectionsMetric406x102x9.5</v>
      </c>
      <c r="G1448" s="36">
        <f t="shared" si="51"/>
        <v>39.96</v>
      </c>
      <c r="H1448" s="91">
        <v>0.33900000000000002</v>
      </c>
      <c r="I1448">
        <v>3.33</v>
      </c>
      <c r="J1448" t="s">
        <v>131</v>
      </c>
      <c r="K1448">
        <v>2</v>
      </c>
      <c r="L1448">
        <f t="shared" si="52"/>
        <v>1.0149840000000001</v>
      </c>
    </row>
    <row r="1449" spans="2:12" x14ac:dyDescent="0.25">
      <c r="B1449" t="s">
        <v>73</v>
      </c>
      <c r="C1449" t="s">
        <v>76</v>
      </c>
      <c r="D1449" s="1" t="s">
        <v>1597</v>
      </c>
      <c r="E1449" t="s">
        <v>3719</v>
      </c>
      <c r="F1449" t="str">
        <f t="shared" si="50"/>
        <v>RectangularHollowSectionsMetric406x102x7.9</v>
      </c>
      <c r="G1449" s="36">
        <f t="shared" si="51"/>
        <v>39.96</v>
      </c>
      <c r="H1449" s="91">
        <v>0.28399999999999997</v>
      </c>
      <c r="I1449">
        <v>3.33</v>
      </c>
      <c r="J1449" t="s">
        <v>131</v>
      </c>
      <c r="K1449">
        <v>2</v>
      </c>
      <c r="L1449">
        <f t="shared" si="52"/>
        <v>1.0149840000000001</v>
      </c>
    </row>
    <row r="1450" spans="2:12" x14ac:dyDescent="0.25">
      <c r="B1450" t="s">
        <v>73</v>
      </c>
      <c r="C1450" t="s">
        <v>76</v>
      </c>
      <c r="D1450" s="1" t="s">
        <v>1598</v>
      </c>
      <c r="E1450" t="s">
        <v>3720</v>
      </c>
      <c r="F1450" t="str">
        <f t="shared" si="50"/>
        <v>RectangularHollowSectionsMetric365x305x12.7</v>
      </c>
      <c r="G1450" s="36">
        <f t="shared" si="51"/>
        <v>50.400000000000006</v>
      </c>
      <c r="H1450" s="91">
        <v>0.45200000000000001</v>
      </c>
      <c r="I1450">
        <v>4.2</v>
      </c>
      <c r="J1450" t="s">
        <v>131</v>
      </c>
      <c r="K1450">
        <v>2</v>
      </c>
      <c r="L1450">
        <f t="shared" si="52"/>
        <v>1.2801600000000002</v>
      </c>
    </row>
    <row r="1451" spans="2:12" x14ac:dyDescent="0.25">
      <c r="B1451" t="s">
        <v>73</v>
      </c>
      <c r="C1451" t="s">
        <v>76</v>
      </c>
      <c r="D1451" s="1" t="s">
        <v>1600</v>
      </c>
      <c r="E1451" t="s">
        <v>3721</v>
      </c>
      <c r="F1451" t="str">
        <f t="shared" si="50"/>
        <v>RectangularHollowSectionsMetric365x305x9.5</v>
      </c>
      <c r="G1451" s="36">
        <f t="shared" si="51"/>
        <v>50.760000000000005</v>
      </c>
      <c r="H1451" s="91">
        <v>0.34100000000000003</v>
      </c>
      <c r="I1451">
        <v>4.2300000000000004</v>
      </c>
      <c r="J1451" t="s">
        <v>131</v>
      </c>
      <c r="K1451">
        <v>2</v>
      </c>
      <c r="L1451">
        <f t="shared" si="52"/>
        <v>1.2893040000000002</v>
      </c>
    </row>
    <row r="1452" spans="2:12" x14ac:dyDescent="0.25">
      <c r="B1452" t="s">
        <v>73</v>
      </c>
      <c r="C1452" t="s">
        <v>76</v>
      </c>
      <c r="D1452" s="1" t="s">
        <v>1601</v>
      </c>
      <c r="E1452" t="s">
        <v>3722</v>
      </c>
      <c r="F1452" t="str">
        <f t="shared" si="50"/>
        <v>RectangularHollowSectionsMetric356x254x15.9</v>
      </c>
      <c r="G1452" s="36">
        <f t="shared" si="51"/>
        <v>48</v>
      </c>
      <c r="H1452" s="91">
        <v>0.55800000000000005</v>
      </c>
      <c r="I1452">
        <v>4</v>
      </c>
      <c r="J1452" t="s">
        <v>131</v>
      </c>
      <c r="K1452">
        <v>2</v>
      </c>
      <c r="L1452">
        <f t="shared" si="52"/>
        <v>1.2192000000000001</v>
      </c>
    </row>
    <row r="1453" spans="2:12" x14ac:dyDescent="0.25">
      <c r="B1453" t="s">
        <v>73</v>
      </c>
      <c r="C1453" t="s">
        <v>76</v>
      </c>
      <c r="D1453" s="1" t="s">
        <v>1603</v>
      </c>
      <c r="E1453" t="s">
        <v>3723</v>
      </c>
      <c r="F1453" t="str">
        <f t="shared" si="50"/>
        <v>RectangularHollowSectionsMetric356x254x12.7</v>
      </c>
      <c r="G1453" s="36">
        <f t="shared" si="51"/>
        <v>48</v>
      </c>
      <c r="H1453" s="91">
        <v>0.45</v>
      </c>
      <c r="I1453">
        <v>4</v>
      </c>
      <c r="J1453" t="s">
        <v>131</v>
      </c>
      <c r="K1453">
        <v>2</v>
      </c>
      <c r="L1453">
        <f t="shared" si="52"/>
        <v>1.2192000000000001</v>
      </c>
    </row>
    <row r="1454" spans="2:12" x14ac:dyDescent="0.25">
      <c r="B1454" t="s">
        <v>73</v>
      </c>
      <c r="C1454" t="s">
        <v>76</v>
      </c>
      <c r="D1454" s="1" t="s">
        <v>1604</v>
      </c>
      <c r="E1454" t="s">
        <v>3724</v>
      </c>
      <c r="F1454" t="str">
        <f t="shared" si="50"/>
        <v>RectangularHollowSectionsMetric356x254x9.5</v>
      </c>
      <c r="G1454" s="36">
        <f t="shared" si="51"/>
        <v>48</v>
      </c>
      <c r="H1454" s="91">
        <v>0.34100000000000003</v>
      </c>
      <c r="I1454">
        <v>4</v>
      </c>
      <c r="J1454" t="s">
        <v>131</v>
      </c>
      <c r="K1454">
        <v>2</v>
      </c>
      <c r="L1454">
        <f t="shared" si="52"/>
        <v>1.2192000000000001</v>
      </c>
    </row>
    <row r="1455" spans="2:12" x14ac:dyDescent="0.25">
      <c r="B1455" t="s">
        <v>73</v>
      </c>
      <c r="C1455" t="s">
        <v>76</v>
      </c>
      <c r="D1455" s="1" t="s">
        <v>1605</v>
      </c>
      <c r="E1455" t="s">
        <v>3725</v>
      </c>
      <c r="F1455" t="str">
        <f t="shared" si="50"/>
        <v>RectangularHollowSectionsMetric356x254x7.9</v>
      </c>
      <c r="G1455" s="36">
        <f t="shared" si="51"/>
        <v>48</v>
      </c>
      <c r="H1455" s="91">
        <v>0.28499999999999998</v>
      </c>
      <c r="I1455">
        <v>4</v>
      </c>
      <c r="J1455" t="s">
        <v>131</v>
      </c>
      <c r="K1455">
        <v>2</v>
      </c>
      <c r="L1455">
        <f t="shared" si="52"/>
        <v>1.2192000000000001</v>
      </c>
    </row>
    <row r="1456" spans="2:12" x14ac:dyDescent="0.25">
      <c r="B1456" t="s">
        <v>73</v>
      </c>
      <c r="C1456" t="s">
        <v>76</v>
      </c>
      <c r="D1456" s="1" t="s">
        <v>1606</v>
      </c>
      <c r="E1456" t="s">
        <v>3726</v>
      </c>
      <c r="F1456" t="str">
        <f t="shared" si="50"/>
        <v>RectangularHollowSectionsMetric356x254x6.4</v>
      </c>
      <c r="G1456" s="36">
        <f t="shared" si="51"/>
        <v>48</v>
      </c>
      <c r="H1456" s="91">
        <v>0.22900000000000001</v>
      </c>
      <c r="I1456">
        <v>4</v>
      </c>
      <c r="J1456" t="s">
        <v>131</v>
      </c>
      <c r="K1456">
        <v>2</v>
      </c>
      <c r="L1456">
        <f t="shared" si="52"/>
        <v>1.2192000000000001</v>
      </c>
    </row>
    <row r="1457" spans="2:12" x14ac:dyDescent="0.25">
      <c r="B1457" t="s">
        <v>73</v>
      </c>
      <c r="C1457" t="s">
        <v>76</v>
      </c>
      <c r="D1457" s="1" t="s">
        <v>1607</v>
      </c>
      <c r="E1457" t="s">
        <v>3727</v>
      </c>
      <c r="F1457" t="str">
        <f t="shared" si="50"/>
        <v>RectangularHollowSectionsMetric356x152x15.9</v>
      </c>
      <c r="G1457" s="36">
        <f t="shared" si="51"/>
        <v>39.96</v>
      </c>
      <c r="H1457" s="91">
        <v>0.55300000000000005</v>
      </c>
      <c r="I1457">
        <v>3.33</v>
      </c>
      <c r="J1457" t="s">
        <v>131</v>
      </c>
      <c r="K1457">
        <v>2</v>
      </c>
      <c r="L1457">
        <f t="shared" si="52"/>
        <v>1.0149840000000001</v>
      </c>
    </row>
    <row r="1458" spans="2:12" x14ac:dyDescent="0.25">
      <c r="B1458" t="s">
        <v>73</v>
      </c>
      <c r="C1458" t="s">
        <v>76</v>
      </c>
      <c r="D1458" s="1" t="s">
        <v>1609</v>
      </c>
      <c r="E1458" t="s">
        <v>3728</v>
      </c>
      <c r="F1458" t="str">
        <f t="shared" si="50"/>
        <v>RectangularHollowSectionsMetric356x152x12.7</v>
      </c>
      <c r="G1458" s="36">
        <f t="shared" si="51"/>
        <v>39.96</v>
      </c>
      <c r="H1458" s="91">
        <v>0.44700000000000001</v>
      </c>
      <c r="I1458">
        <v>3.33</v>
      </c>
      <c r="J1458" t="s">
        <v>131</v>
      </c>
      <c r="K1458">
        <v>2</v>
      </c>
      <c r="L1458">
        <f t="shared" si="52"/>
        <v>1.0149840000000001</v>
      </c>
    </row>
    <row r="1459" spans="2:12" x14ac:dyDescent="0.25">
      <c r="B1459" t="s">
        <v>73</v>
      </c>
      <c r="C1459" t="s">
        <v>76</v>
      </c>
      <c r="D1459" s="1" t="s">
        <v>1610</v>
      </c>
      <c r="E1459" t="s">
        <v>3729</v>
      </c>
      <c r="F1459" t="str">
        <f t="shared" si="50"/>
        <v>RectangularHollowSectionsMetric356x152x9.5</v>
      </c>
      <c r="G1459" s="36">
        <f t="shared" si="51"/>
        <v>39.96</v>
      </c>
      <c r="H1459" s="91">
        <v>0.33900000000000002</v>
      </c>
      <c r="I1459">
        <v>3.33</v>
      </c>
      <c r="J1459" t="s">
        <v>131</v>
      </c>
      <c r="K1459">
        <v>2</v>
      </c>
      <c r="L1459">
        <f t="shared" si="52"/>
        <v>1.0149840000000001</v>
      </c>
    </row>
    <row r="1460" spans="2:12" x14ac:dyDescent="0.25">
      <c r="B1460" t="s">
        <v>73</v>
      </c>
      <c r="C1460" t="s">
        <v>76</v>
      </c>
      <c r="D1460" s="1" t="s">
        <v>1611</v>
      </c>
      <c r="E1460" t="s">
        <v>3730</v>
      </c>
      <c r="F1460" t="str">
        <f t="shared" si="50"/>
        <v>RectangularHollowSectionsMetric356x152x7.9</v>
      </c>
      <c r="G1460" s="36">
        <f t="shared" si="51"/>
        <v>39.96</v>
      </c>
      <c r="H1460" s="91">
        <v>0.28399999999999997</v>
      </c>
      <c r="I1460">
        <v>3.33</v>
      </c>
      <c r="J1460" t="s">
        <v>131</v>
      </c>
      <c r="K1460">
        <v>2</v>
      </c>
      <c r="L1460">
        <f t="shared" si="52"/>
        <v>1.0149840000000001</v>
      </c>
    </row>
    <row r="1461" spans="2:12" x14ac:dyDescent="0.25">
      <c r="B1461" t="s">
        <v>73</v>
      </c>
      <c r="C1461" t="s">
        <v>76</v>
      </c>
      <c r="D1461" s="1" t="s">
        <v>1612</v>
      </c>
      <c r="E1461" t="s">
        <v>3731</v>
      </c>
      <c r="F1461" t="str">
        <f t="shared" si="50"/>
        <v>RectangularHollowSectionsMetric356x152x6.4</v>
      </c>
      <c r="G1461" s="36">
        <f t="shared" si="51"/>
        <v>39.96</v>
      </c>
      <c r="H1461" s="91">
        <v>0.22900000000000001</v>
      </c>
      <c r="I1461">
        <v>3.33</v>
      </c>
      <c r="J1461" t="s">
        <v>131</v>
      </c>
      <c r="K1461">
        <v>2</v>
      </c>
      <c r="L1461">
        <f t="shared" si="52"/>
        <v>1.0149840000000001</v>
      </c>
    </row>
    <row r="1462" spans="2:12" x14ac:dyDescent="0.25">
      <c r="B1462" t="s">
        <v>73</v>
      </c>
      <c r="C1462" t="s">
        <v>76</v>
      </c>
      <c r="D1462" s="1" t="s">
        <v>1613</v>
      </c>
      <c r="E1462" t="s">
        <v>3732</v>
      </c>
      <c r="F1462" t="str">
        <f t="shared" si="50"/>
        <v>RectangularHollowSectionsMetric356x152x4.8</v>
      </c>
      <c r="G1462" s="36">
        <f t="shared" si="51"/>
        <v>39.96</v>
      </c>
      <c r="H1462" s="91">
        <v>0.17199999999999999</v>
      </c>
      <c r="I1462">
        <v>3.33</v>
      </c>
      <c r="J1462" t="s">
        <v>131</v>
      </c>
      <c r="K1462">
        <v>2</v>
      </c>
      <c r="L1462">
        <f t="shared" si="52"/>
        <v>1.0149840000000001</v>
      </c>
    </row>
    <row r="1463" spans="2:12" x14ac:dyDescent="0.25">
      <c r="B1463" t="s">
        <v>73</v>
      </c>
      <c r="C1463" t="s">
        <v>76</v>
      </c>
      <c r="D1463" s="1" t="s">
        <v>1614</v>
      </c>
      <c r="E1463" t="s">
        <v>3733</v>
      </c>
      <c r="F1463" t="str">
        <f t="shared" ref="F1463:F1526" si="53">SUBSTITUTE(B1463&amp;C1463&amp;E1463," ","")</f>
        <v>RectangularHollowSectionsMetric356x102x15.9</v>
      </c>
      <c r="G1463" s="36">
        <f t="shared" si="51"/>
        <v>36</v>
      </c>
      <c r="H1463" s="91">
        <v>0.55000000000000004</v>
      </c>
      <c r="I1463">
        <v>3</v>
      </c>
      <c r="J1463" t="s">
        <v>131</v>
      </c>
      <c r="K1463">
        <v>2</v>
      </c>
      <c r="L1463">
        <f t="shared" si="52"/>
        <v>0.9144000000000001</v>
      </c>
    </row>
    <row r="1464" spans="2:12" x14ac:dyDescent="0.25">
      <c r="B1464" t="s">
        <v>73</v>
      </c>
      <c r="C1464" t="s">
        <v>76</v>
      </c>
      <c r="D1464" s="1" t="s">
        <v>1616</v>
      </c>
      <c r="E1464" t="s">
        <v>3734</v>
      </c>
      <c r="F1464" t="str">
        <f t="shared" si="53"/>
        <v>RectangularHollowSectionsMetric356x102x12.7</v>
      </c>
      <c r="G1464" s="36">
        <f t="shared" ref="G1464:G1527" si="54">I1464*12</f>
        <v>36</v>
      </c>
      <c r="H1464" s="91">
        <v>0.44500000000000001</v>
      </c>
      <c r="I1464">
        <v>3</v>
      </c>
      <c r="J1464" t="s">
        <v>131</v>
      </c>
      <c r="K1464">
        <v>2</v>
      </c>
      <c r="L1464">
        <f t="shared" si="52"/>
        <v>0.9144000000000001</v>
      </c>
    </row>
    <row r="1465" spans="2:12" x14ac:dyDescent="0.25">
      <c r="B1465" t="s">
        <v>73</v>
      </c>
      <c r="C1465" t="s">
        <v>76</v>
      </c>
      <c r="D1465" s="1" t="s">
        <v>1617</v>
      </c>
      <c r="E1465" t="s">
        <v>3735</v>
      </c>
      <c r="F1465" t="str">
        <f t="shared" si="53"/>
        <v>RectangularHollowSectionsMetric356x102x9.5</v>
      </c>
      <c r="G1465" s="36">
        <f t="shared" si="54"/>
        <v>36</v>
      </c>
      <c r="H1465" s="91">
        <v>0.33800000000000002</v>
      </c>
      <c r="I1465">
        <v>3</v>
      </c>
      <c r="J1465" t="s">
        <v>131</v>
      </c>
      <c r="K1465">
        <v>2</v>
      </c>
      <c r="L1465">
        <f t="shared" si="52"/>
        <v>0.9144000000000001</v>
      </c>
    </row>
    <row r="1466" spans="2:12" x14ac:dyDescent="0.25">
      <c r="B1466" t="s">
        <v>73</v>
      </c>
      <c r="C1466" t="s">
        <v>76</v>
      </c>
      <c r="D1466" s="1" t="s">
        <v>1618</v>
      </c>
      <c r="E1466" t="s">
        <v>3736</v>
      </c>
      <c r="F1466" t="str">
        <f t="shared" si="53"/>
        <v>RectangularHollowSectionsMetric356x102x7.9</v>
      </c>
      <c r="G1466" s="36">
        <f t="shared" si="54"/>
        <v>36</v>
      </c>
      <c r="H1466" s="91">
        <v>0.28299999999999997</v>
      </c>
      <c r="I1466">
        <v>3</v>
      </c>
      <c r="J1466" t="s">
        <v>131</v>
      </c>
      <c r="K1466">
        <v>2</v>
      </c>
      <c r="L1466">
        <f t="shared" si="52"/>
        <v>0.9144000000000001</v>
      </c>
    </row>
    <row r="1467" spans="2:12" x14ac:dyDescent="0.25">
      <c r="B1467" t="s">
        <v>73</v>
      </c>
      <c r="C1467" t="s">
        <v>76</v>
      </c>
      <c r="D1467" s="1" t="s">
        <v>1619</v>
      </c>
      <c r="E1467" t="s">
        <v>3737</v>
      </c>
      <c r="F1467" t="str">
        <f t="shared" si="53"/>
        <v>RectangularHollowSectionsMetric356x102x6.4</v>
      </c>
      <c r="G1467" s="36">
        <f t="shared" si="54"/>
        <v>36</v>
      </c>
      <c r="H1467" s="91">
        <v>0.22800000000000001</v>
      </c>
      <c r="I1467">
        <v>3</v>
      </c>
      <c r="J1467" t="s">
        <v>131</v>
      </c>
      <c r="K1467">
        <v>2</v>
      </c>
      <c r="L1467">
        <f t="shared" si="52"/>
        <v>0.9144000000000001</v>
      </c>
    </row>
    <row r="1468" spans="2:12" x14ac:dyDescent="0.25">
      <c r="B1468" t="s">
        <v>73</v>
      </c>
      <c r="C1468" t="s">
        <v>76</v>
      </c>
      <c r="D1468" s="1" t="s">
        <v>1620</v>
      </c>
      <c r="E1468" t="s">
        <v>3738</v>
      </c>
      <c r="F1468" t="str">
        <f t="shared" si="53"/>
        <v>RectangularHollowSectionsMetric356x102x4.8</v>
      </c>
      <c r="G1468" s="36">
        <f t="shared" si="54"/>
        <v>36</v>
      </c>
      <c r="H1468" s="91">
        <v>0.17100000000000001</v>
      </c>
      <c r="I1468">
        <v>3</v>
      </c>
      <c r="J1468" t="s">
        <v>131</v>
      </c>
      <c r="K1468">
        <v>2</v>
      </c>
      <c r="L1468">
        <f t="shared" si="52"/>
        <v>0.9144000000000001</v>
      </c>
    </row>
    <row r="1469" spans="2:12" x14ac:dyDescent="0.25">
      <c r="B1469" t="s">
        <v>73</v>
      </c>
      <c r="C1469" t="s">
        <v>76</v>
      </c>
      <c r="D1469" s="1" t="s">
        <v>1621</v>
      </c>
      <c r="E1469" t="s">
        <v>3739</v>
      </c>
      <c r="F1469" t="str">
        <f t="shared" si="53"/>
        <v>RectangularHollowSectionsMetric305x254x15.9</v>
      </c>
      <c r="G1469" s="36">
        <f t="shared" si="54"/>
        <v>44.04</v>
      </c>
      <c r="H1469">
        <v>0.59</v>
      </c>
      <c r="I1469">
        <v>3.67</v>
      </c>
      <c r="J1469" t="s">
        <v>131</v>
      </c>
      <c r="K1469">
        <v>2</v>
      </c>
      <c r="L1469">
        <f t="shared" si="52"/>
        <v>1.1186160000000001</v>
      </c>
    </row>
    <row r="1470" spans="2:12" x14ac:dyDescent="0.25">
      <c r="B1470" t="s">
        <v>73</v>
      </c>
      <c r="C1470" t="s">
        <v>76</v>
      </c>
      <c r="D1470" s="1" t="s">
        <v>1622</v>
      </c>
      <c r="E1470" t="s">
        <v>3740</v>
      </c>
      <c r="F1470" t="str">
        <f t="shared" si="53"/>
        <v>RectangularHollowSectionsMetric305x254x12.7</v>
      </c>
      <c r="G1470" s="36">
        <f t="shared" si="54"/>
        <v>44.04</v>
      </c>
      <c r="H1470" s="91">
        <v>0.44900000000000001</v>
      </c>
      <c r="I1470">
        <v>3.67</v>
      </c>
      <c r="J1470" t="s">
        <v>131</v>
      </c>
      <c r="K1470">
        <v>2</v>
      </c>
      <c r="L1470">
        <f t="shared" si="52"/>
        <v>1.1186160000000001</v>
      </c>
    </row>
    <row r="1471" spans="2:12" x14ac:dyDescent="0.25">
      <c r="B1471" t="s">
        <v>73</v>
      </c>
      <c r="C1471" t="s">
        <v>76</v>
      </c>
      <c r="D1471" s="1" t="s">
        <v>1624</v>
      </c>
      <c r="E1471" t="s">
        <v>3741</v>
      </c>
      <c r="F1471" t="str">
        <f t="shared" si="53"/>
        <v>RectangularHollowSectionsMetric305x254x9.5</v>
      </c>
      <c r="G1471" s="36">
        <f t="shared" si="54"/>
        <v>44.04</v>
      </c>
      <c r="H1471" s="91">
        <v>0.34</v>
      </c>
      <c r="I1471">
        <v>3.67</v>
      </c>
      <c r="J1471" t="s">
        <v>131</v>
      </c>
      <c r="K1471">
        <v>2</v>
      </c>
      <c r="L1471">
        <f t="shared" si="52"/>
        <v>1.1186160000000001</v>
      </c>
    </row>
    <row r="1472" spans="2:12" x14ac:dyDescent="0.25">
      <c r="B1472" t="s">
        <v>73</v>
      </c>
      <c r="C1472" t="s">
        <v>76</v>
      </c>
      <c r="D1472" s="1" t="s">
        <v>1625</v>
      </c>
      <c r="E1472" t="s">
        <v>3742</v>
      </c>
      <c r="F1472" t="str">
        <f t="shared" si="53"/>
        <v>RectangularHollowSectionsMetric305x254x7.9</v>
      </c>
      <c r="G1472" s="36">
        <f t="shared" si="54"/>
        <v>44.04</v>
      </c>
      <c r="H1472" s="91">
        <v>0.28499999999999998</v>
      </c>
      <c r="I1472">
        <v>3.67</v>
      </c>
      <c r="J1472" t="s">
        <v>131</v>
      </c>
      <c r="K1472">
        <v>2</v>
      </c>
      <c r="L1472">
        <f t="shared" si="52"/>
        <v>1.1186160000000001</v>
      </c>
    </row>
    <row r="1473" spans="2:12" x14ac:dyDescent="0.25">
      <c r="B1473" t="s">
        <v>73</v>
      </c>
      <c r="C1473" t="s">
        <v>76</v>
      </c>
      <c r="D1473" s="1" t="s">
        <v>1626</v>
      </c>
      <c r="E1473" t="s">
        <v>3743</v>
      </c>
      <c r="F1473" t="str">
        <f t="shared" si="53"/>
        <v>RectangularHollowSectionsMetric305x254x6.4</v>
      </c>
      <c r="G1473" s="36">
        <f t="shared" si="54"/>
        <v>44.04</v>
      </c>
      <c r="H1473" s="91">
        <v>0.22900000000000001</v>
      </c>
      <c r="I1473">
        <v>3.67</v>
      </c>
      <c r="J1473" t="s">
        <v>131</v>
      </c>
      <c r="K1473">
        <v>2</v>
      </c>
      <c r="L1473">
        <f t="shared" si="52"/>
        <v>1.1186160000000001</v>
      </c>
    </row>
    <row r="1474" spans="2:12" x14ac:dyDescent="0.25">
      <c r="B1474" t="s">
        <v>73</v>
      </c>
      <c r="C1474" t="s">
        <v>76</v>
      </c>
      <c r="D1474" s="1" t="s">
        <v>1627</v>
      </c>
      <c r="E1474" t="s">
        <v>3744</v>
      </c>
      <c r="F1474" t="str">
        <f t="shared" si="53"/>
        <v>RectangularHollowSectionsMetric305x203x15.9</v>
      </c>
      <c r="G1474" s="36">
        <f t="shared" si="54"/>
        <v>39.96</v>
      </c>
      <c r="H1474" s="91">
        <v>0.55300000000000005</v>
      </c>
      <c r="I1474">
        <v>3.33</v>
      </c>
      <c r="J1474" t="s">
        <v>131</v>
      </c>
      <c r="K1474">
        <v>2</v>
      </c>
      <c r="L1474">
        <f t="shared" si="52"/>
        <v>1.0149840000000001</v>
      </c>
    </row>
    <row r="1475" spans="2:12" x14ac:dyDescent="0.25">
      <c r="B1475" t="s">
        <v>73</v>
      </c>
      <c r="C1475" t="s">
        <v>76</v>
      </c>
      <c r="D1475" s="1" t="s">
        <v>1629</v>
      </c>
      <c r="E1475" t="s">
        <v>3745</v>
      </c>
      <c r="F1475" t="str">
        <f t="shared" si="53"/>
        <v>RectangularHollowSectionsMetric305x203x12.7</v>
      </c>
      <c r="G1475" s="36">
        <f t="shared" si="54"/>
        <v>39.96</v>
      </c>
      <c r="H1475" s="91">
        <v>0.44700000000000001</v>
      </c>
      <c r="I1475">
        <v>3.33</v>
      </c>
      <c r="J1475" t="s">
        <v>131</v>
      </c>
      <c r="K1475">
        <v>2</v>
      </c>
      <c r="L1475">
        <f t="shared" si="52"/>
        <v>1.0149840000000001</v>
      </c>
    </row>
    <row r="1476" spans="2:12" x14ac:dyDescent="0.25">
      <c r="B1476" t="s">
        <v>73</v>
      </c>
      <c r="C1476" t="s">
        <v>76</v>
      </c>
      <c r="D1476" s="1" t="s">
        <v>1630</v>
      </c>
      <c r="E1476" t="s">
        <v>3746</v>
      </c>
      <c r="F1476" t="str">
        <f t="shared" si="53"/>
        <v>RectangularHollowSectionsMetric305x203x9.5</v>
      </c>
      <c r="G1476" s="36">
        <f t="shared" si="54"/>
        <v>39.96</v>
      </c>
      <c r="H1476" s="91">
        <v>0.33900000000000002</v>
      </c>
      <c r="I1476">
        <v>3.33</v>
      </c>
      <c r="J1476" t="s">
        <v>131</v>
      </c>
      <c r="K1476">
        <v>2</v>
      </c>
      <c r="L1476">
        <f t="shared" si="52"/>
        <v>1.0149840000000001</v>
      </c>
    </row>
    <row r="1477" spans="2:12" x14ac:dyDescent="0.25">
      <c r="B1477" t="s">
        <v>73</v>
      </c>
      <c r="C1477" t="s">
        <v>76</v>
      </c>
      <c r="D1477" s="1" t="s">
        <v>1631</v>
      </c>
      <c r="E1477" t="s">
        <v>3747</v>
      </c>
      <c r="F1477" t="str">
        <f t="shared" si="53"/>
        <v>RectangularHollowSectionsMetric305x203x7.9</v>
      </c>
      <c r="G1477" s="36">
        <f t="shared" si="54"/>
        <v>39.96</v>
      </c>
      <c r="H1477" s="91">
        <v>0.28399999999999997</v>
      </c>
      <c r="I1477">
        <v>3.33</v>
      </c>
      <c r="J1477" t="s">
        <v>131</v>
      </c>
      <c r="K1477">
        <v>2</v>
      </c>
      <c r="L1477">
        <f t="shared" si="52"/>
        <v>1.0149840000000001</v>
      </c>
    </row>
    <row r="1478" spans="2:12" x14ac:dyDescent="0.25">
      <c r="B1478" t="s">
        <v>73</v>
      </c>
      <c r="C1478" t="s">
        <v>76</v>
      </c>
      <c r="D1478" s="1" t="s">
        <v>1632</v>
      </c>
      <c r="E1478" t="s">
        <v>3748</v>
      </c>
      <c r="F1478" t="str">
        <f t="shared" si="53"/>
        <v>RectangularHollowSectionsMetric305x203x6.4</v>
      </c>
      <c r="G1478" s="36">
        <f t="shared" si="54"/>
        <v>39.96</v>
      </c>
      <c r="H1478" s="91">
        <v>0.22900000000000001</v>
      </c>
      <c r="I1478">
        <v>3.33</v>
      </c>
      <c r="J1478" t="s">
        <v>131</v>
      </c>
      <c r="K1478">
        <v>2</v>
      </c>
      <c r="L1478">
        <f t="shared" si="52"/>
        <v>1.0149840000000001</v>
      </c>
    </row>
    <row r="1479" spans="2:12" x14ac:dyDescent="0.25">
      <c r="B1479" t="s">
        <v>73</v>
      </c>
      <c r="C1479" t="s">
        <v>76</v>
      </c>
      <c r="D1479" s="1" t="s">
        <v>1633</v>
      </c>
      <c r="E1479" t="s">
        <v>3749</v>
      </c>
      <c r="F1479" t="str">
        <f t="shared" si="53"/>
        <v>RectangularHollowSectionsMetric305x203x4.8</v>
      </c>
      <c r="G1479" s="36">
        <f t="shared" si="54"/>
        <v>39.96</v>
      </c>
      <c r="H1479" s="91">
        <v>0.17199999999999999</v>
      </c>
      <c r="I1479">
        <v>3.33</v>
      </c>
      <c r="J1479" t="s">
        <v>131</v>
      </c>
      <c r="K1479">
        <v>2</v>
      </c>
      <c r="L1479">
        <f t="shared" si="52"/>
        <v>1.0149840000000001</v>
      </c>
    </row>
    <row r="1480" spans="2:12" x14ac:dyDescent="0.25">
      <c r="B1480" t="s">
        <v>73</v>
      </c>
      <c r="C1480" t="s">
        <v>76</v>
      </c>
      <c r="D1480" s="1" t="s">
        <v>1634</v>
      </c>
      <c r="E1480" t="s">
        <v>3750</v>
      </c>
      <c r="F1480" t="str">
        <f t="shared" si="53"/>
        <v>RectangularHollowSectionsMetric305x152x15.9</v>
      </c>
      <c r="G1480" s="36">
        <f t="shared" si="54"/>
        <v>36</v>
      </c>
      <c r="H1480" s="91">
        <v>0.55000000000000004</v>
      </c>
      <c r="I1480">
        <v>3</v>
      </c>
      <c r="J1480" t="s">
        <v>131</v>
      </c>
      <c r="K1480">
        <v>2</v>
      </c>
      <c r="L1480">
        <f t="shared" si="52"/>
        <v>0.9144000000000001</v>
      </c>
    </row>
    <row r="1481" spans="2:12" x14ac:dyDescent="0.25">
      <c r="B1481" t="s">
        <v>73</v>
      </c>
      <c r="C1481" t="s">
        <v>76</v>
      </c>
      <c r="D1481" s="1" t="s">
        <v>1636</v>
      </c>
      <c r="E1481" t="s">
        <v>3751</v>
      </c>
      <c r="F1481" t="str">
        <f t="shared" si="53"/>
        <v>RectangularHollowSectionsMetric305x152x12.7</v>
      </c>
      <c r="G1481" s="36">
        <f t="shared" si="54"/>
        <v>36</v>
      </c>
      <c r="H1481" s="91">
        <v>0.44500000000000001</v>
      </c>
      <c r="I1481">
        <v>3</v>
      </c>
      <c r="J1481" t="s">
        <v>131</v>
      </c>
      <c r="K1481">
        <v>2</v>
      </c>
      <c r="L1481">
        <f t="shared" si="52"/>
        <v>0.9144000000000001</v>
      </c>
    </row>
    <row r="1482" spans="2:12" x14ac:dyDescent="0.25">
      <c r="B1482" t="s">
        <v>73</v>
      </c>
      <c r="C1482" t="s">
        <v>76</v>
      </c>
      <c r="D1482" s="1" t="s">
        <v>1637</v>
      </c>
      <c r="E1482" t="s">
        <v>3752</v>
      </c>
      <c r="F1482" t="str">
        <f t="shared" si="53"/>
        <v>RectangularHollowSectionsMetric305x152x9.5</v>
      </c>
      <c r="G1482" s="36">
        <f t="shared" si="54"/>
        <v>36</v>
      </c>
      <c r="H1482" s="91">
        <v>0.33800000000000002</v>
      </c>
      <c r="I1482">
        <v>3</v>
      </c>
      <c r="J1482" t="s">
        <v>131</v>
      </c>
      <c r="K1482">
        <v>2</v>
      </c>
      <c r="L1482">
        <f t="shared" si="52"/>
        <v>0.9144000000000001</v>
      </c>
    </row>
    <row r="1483" spans="2:12" x14ac:dyDescent="0.25">
      <c r="B1483" t="s">
        <v>73</v>
      </c>
      <c r="C1483" t="s">
        <v>76</v>
      </c>
      <c r="D1483" s="1" t="s">
        <v>1638</v>
      </c>
      <c r="E1483" t="s">
        <v>3753</v>
      </c>
      <c r="F1483" t="str">
        <f t="shared" si="53"/>
        <v>RectangularHollowSectionsMetric305x152x7.9</v>
      </c>
      <c r="G1483" s="36">
        <f t="shared" si="54"/>
        <v>36</v>
      </c>
      <c r="H1483" s="91">
        <v>0.28299999999999997</v>
      </c>
      <c r="I1483">
        <v>3</v>
      </c>
      <c r="J1483" t="s">
        <v>131</v>
      </c>
      <c r="K1483">
        <v>2</v>
      </c>
      <c r="L1483">
        <f t="shared" si="52"/>
        <v>0.9144000000000001</v>
      </c>
    </row>
    <row r="1484" spans="2:12" x14ac:dyDescent="0.25">
      <c r="B1484" t="s">
        <v>73</v>
      </c>
      <c r="C1484" t="s">
        <v>76</v>
      </c>
      <c r="D1484" s="1" t="s">
        <v>1639</v>
      </c>
      <c r="E1484" t="s">
        <v>3754</v>
      </c>
      <c r="F1484" t="str">
        <f t="shared" si="53"/>
        <v>RectangularHollowSectionsMetric305x152x6.4</v>
      </c>
      <c r="G1484" s="36">
        <f t="shared" si="54"/>
        <v>36</v>
      </c>
      <c r="H1484" s="91">
        <v>0.22800000000000001</v>
      </c>
      <c r="I1484">
        <v>3</v>
      </c>
      <c r="J1484" t="s">
        <v>131</v>
      </c>
      <c r="K1484">
        <v>2</v>
      </c>
      <c r="L1484">
        <f t="shared" si="52"/>
        <v>0.9144000000000001</v>
      </c>
    </row>
    <row r="1485" spans="2:12" x14ac:dyDescent="0.25">
      <c r="B1485" t="s">
        <v>73</v>
      </c>
      <c r="C1485" t="s">
        <v>76</v>
      </c>
      <c r="D1485" s="1" t="s">
        <v>1640</v>
      </c>
      <c r="E1485" t="s">
        <v>3755</v>
      </c>
      <c r="F1485" t="str">
        <f t="shared" si="53"/>
        <v>RectangularHollowSectionsMetric305x152x4.8</v>
      </c>
      <c r="G1485" s="36">
        <f t="shared" si="54"/>
        <v>36</v>
      </c>
      <c r="H1485" s="91">
        <v>0.17100000000000001</v>
      </c>
      <c r="I1485">
        <v>3</v>
      </c>
      <c r="J1485" t="s">
        <v>131</v>
      </c>
      <c r="K1485">
        <v>2</v>
      </c>
      <c r="L1485">
        <f t="shared" si="52"/>
        <v>0.9144000000000001</v>
      </c>
    </row>
    <row r="1486" spans="2:12" x14ac:dyDescent="0.25">
      <c r="B1486" t="s">
        <v>73</v>
      </c>
      <c r="C1486" t="s">
        <v>76</v>
      </c>
      <c r="D1486" s="1" t="s">
        <v>1641</v>
      </c>
      <c r="E1486" t="s">
        <v>3756</v>
      </c>
      <c r="F1486" t="str">
        <f t="shared" si="53"/>
        <v>RectangularHollowSectionsMetric305x102x15.9</v>
      </c>
      <c r="G1486" s="36">
        <f t="shared" si="54"/>
        <v>31.92</v>
      </c>
      <c r="H1486" s="91">
        <v>0.54600000000000004</v>
      </c>
      <c r="I1486">
        <v>2.66</v>
      </c>
      <c r="J1486" t="s">
        <v>131</v>
      </c>
      <c r="K1486">
        <v>2</v>
      </c>
      <c r="L1486">
        <f t="shared" si="52"/>
        <v>0.81076800000000004</v>
      </c>
    </row>
    <row r="1487" spans="2:12" x14ac:dyDescent="0.25">
      <c r="B1487" t="s">
        <v>73</v>
      </c>
      <c r="C1487" t="s">
        <v>76</v>
      </c>
      <c r="D1487" s="1" t="s">
        <v>1643</v>
      </c>
      <c r="E1487" t="s">
        <v>3757</v>
      </c>
      <c r="F1487" t="str">
        <f t="shared" si="53"/>
        <v>RectangularHollowSectionsMetric305x102x12.7</v>
      </c>
      <c r="G1487" s="36">
        <f t="shared" si="54"/>
        <v>31.92</v>
      </c>
      <c r="H1487" s="91">
        <v>0.443</v>
      </c>
      <c r="I1487">
        <v>2.66</v>
      </c>
      <c r="J1487" t="s">
        <v>131</v>
      </c>
      <c r="K1487">
        <v>2</v>
      </c>
      <c r="L1487">
        <f t="shared" si="52"/>
        <v>0.81076800000000004</v>
      </c>
    </row>
    <row r="1488" spans="2:12" x14ac:dyDescent="0.25">
      <c r="B1488" t="s">
        <v>73</v>
      </c>
      <c r="C1488" t="s">
        <v>76</v>
      </c>
      <c r="D1488" s="1" t="s">
        <v>1644</v>
      </c>
      <c r="E1488" t="s">
        <v>3758</v>
      </c>
      <c r="F1488" t="str">
        <f t="shared" si="53"/>
        <v>RectangularHollowSectionsMetric305x102x9.5</v>
      </c>
      <c r="G1488" s="36">
        <f t="shared" si="54"/>
        <v>31.92</v>
      </c>
      <c r="H1488" s="91">
        <v>0.33700000000000002</v>
      </c>
      <c r="I1488">
        <v>2.66</v>
      </c>
      <c r="J1488" t="s">
        <v>131</v>
      </c>
      <c r="K1488">
        <v>2</v>
      </c>
      <c r="L1488">
        <f t="shared" si="52"/>
        <v>0.81076800000000004</v>
      </c>
    </row>
    <row r="1489" spans="2:12" x14ac:dyDescent="0.25">
      <c r="B1489" t="s">
        <v>73</v>
      </c>
      <c r="C1489" t="s">
        <v>76</v>
      </c>
      <c r="D1489" s="1" t="s">
        <v>1645</v>
      </c>
      <c r="E1489" t="s">
        <v>3759</v>
      </c>
      <c r="F1489" t="str">
        <f t="shared" si="53"/>
        <v>RectangularHollowSectionsMetric305x102x7.9</v>
      </c>
      <c r="G1489" s="36">
        <f t="shared" si="54"/>
        <v>31.92</v>
      </c>
      <c r="H1489" s="91">
        <v>0.28199999999999997</v>
      </c>
      <c r="I1489">
        <v>2.66</v>
      </c>
      <c r="J1489" t="s">
        <v>131</v>
      </c>
      <c r="K1489">
        <v>2</v>
      </c>
      <c r="L1489">
        <f t="shared" si="52"/>
        <v>0.81076800000000004</v>
      </c>
    </row>
    <row r="1490" spans="2:12" x14ac:dyDescent="0.25">
      <c r="B1490" t="s">
        <v>73</v>
      </c>
      <c r="C1490" t="s">
        <v>76</v>
      </c>
      <c r="D1490" s="1" t="s">
        <v>1646</v>
      </c>
      <c r="E1490" t="s">
        <v>3760</v>
      </c>
      <c r="F1490" t="str">
        <f t="shared" si="53"/>
        <v>RectangularHollowSectionsMetric305x102x6.4</v>
      </c>
      <c r="G1490" s="36">
        <f t="shared" si="54"/>
        <v>31.92</v>
      </c>
      <c r="H1490" s="91">
        <v>0.22800000000000001</v>
      </c>
      <c r="I1490">
        <v>2.66</v>
      </c>
      <c r="J1490" t="s">
        <v>131</v>
      </c>
      <c r="K1490">
        <v>2</v>
      </c>
      <c r="L1490">
        <f t="shared" si="52"/>
        <v>0.81076800000000004</v>
      </c>
    </row>
    <row r="1491" spans="2:12" x14ac:dyDescent="0.25">
      <c r="B1491" t="s">
        <v>73</v>
      </c>
      <c r="C1491" t="s">
        <v>76</v>
      </c>
      <c r="D1491" s="1" t="s">
        <v>1647</v>
      </c>
      <c r="E1491" t="s">
        <v>3761</v>
      </c>
      <c r="F1491" t="str">
        <f t="shared" si="53"/>
        <v>RectangularHollowSectionsMetric305x102x4.8</v>
      </c>
      <c r="G1491" s="36">
        <f t="shared" si="54"/>
        <v>31.92</v>
      </c>
      <c r="H1491" s="91">
        <v>0.17100000000000001</v>
      </c>
      <c r="I1491">
        <v>2.66</v>
      </c>
      <c r="J1491" t="s">
        <v>131</v>
      </c>
      <c r="K1491">
        <v>2</v>
      </c>
      <c r="L1491">
        <f t="shared" ref="L1491:L1554" si="55">0.3048*I1491</f>
        <v>0.81076800000000004</v>
      </c>
    </row>
    <row r="1492" spans="2:12" x14ac:dyDescent="0.25">
      <c r="B1492" t="s">
        <v>73</v>
      </c>
      <c r="C1492" t="s">
        <v>76</v>
      </c>
      <c r="D1492" s="1" t="s">
        <v>1648</v>
      </c>
      <c r="E1492" t="s">
        <v>3762</v>
      </c>
      <c r="F1492" t="str">
        <f t="shared" si="53"/>
        <v>RectangularHollowSectionsMetric305x89x4.8</v>
      </c>
      <c r="G1492" s="36">
        <f t="shared" si="54"/>
        <v>29.759999999999998</v>
      </c>
      <c r="H1492" s="91">
        <v>0.33600000000000002</v>
      </c>
      <c r="I1492">
        <v>2.48</v>
      </c>
      <c r="J1492" t="s">
        <v>131</v>
      </c>
      <c r="K1492">
        <v>2</v>
      </c>
      <c r="L1492">
        <f t="shared" si="55"/>
        <v>0.75590400000000002</v>
      </c>
    </row>
    <row r="1493" spans="2:12" x14ac:dyDescent="0.25">
      <c r="B1493" t="s">
        <v>73</v>
      </c>
      <c r="C1493" t="s">
        <v>76</v>
      </c>
      <c r="D1493" s="1" t="s">
        <v>1650</v>
      </c>
      <c r="E1493" t="s">
        <v>3763</v>
      </c>
      <c r="F1493" t="str">
        <f t="shared" si="53"/>
        <v>RectangularHollowSectionsMetric305x89x7.9</v>
      </c>
      <c r="G1493" s="36">
        <f t="shared" si="54"/>
        <v>30</v>
      </c>
      <c r="H1493" s="91">
        <v>0.28199999999999997</v>
      </c>
      <c r="I1493">
        <v>2.5</v>
      </c>
      <c r="J1493" t="s">
        <v>131</v>
      </c>
      <c r="K1493">
        <v>2</v>
      </c>
      <c r="L1493">
        <f t="shared" si="55"/>
        <v>0.76200000000000001</v>
      </c>
    </row>
    <row r="1494" spans="2:12" x14ac:dyDescent="0.25">
      <c r="B1494" t="s">
        <v>73</v>
      </c>
      <c r="C1494" t="s">
        <v>76</v>
      </c>
      <c r="D1494" s="1" t="s">
        <v>1651</v>
      </c>
      <c r="E1494" t="s">
        <v>3764</v>
      </c>
      <c r="F1494" t="str">
        <f t="shared" si="53"/>
        <v>RectangularHollowSectionsMetric305x76x7.9</v>
      </c>
      <c r="G1494" s="36">
        <f t="shared" si="54"/>
        <v>29.04</v>
      </c>
      <c r="H1494" s="91">
        <v>0.28199999999999997</v>
      </c>
      <c r="I1494">
        <v>2.42</v>
      </c>
      <c r="J1494" t="s">
        <v>131</v>
      </c>
      <c r="K1494">
        <v>2</v>
      </c>
      <c r="L1494">
        <f t="shared" si="55"/>
        <v>0.73761600000000005</v>
      </c>
    </row>
    <row r="1495" spans="2:12" x14ac:dyDescent="0.25">
      <c r="B1495" t="s">
        <v>73</v>
      </c>
      <c r="C1495" t="s">
        <v>76</v>
      </c>
      <c r="D1495" s="1" t="s">
        <v>1653</v>
      </c>
      <c r="E1495" t="s">
        <v>3765</v>
      </c>
      <c r="F1495" t="str">
        <f t="shared" si="53"/>
        <v>RectangularHollowSectionsMetric305x76x6.4</v>
      </c>
      <c r="G1495" s="36">
        <f t="shared" si="54"/>
        <v>29.160000000000004</v>
      </c>
      <c r="H1495" s="91">
        <v>0.22700000000000001</v>
      </c>
      <c r="I1495">
        <v>2.4300000000000002</v>
      </c>
      <c r="J1495" t="s">
        <v>131</v>
      </c>
      <c r="K1495">
        <v>2</v>
      </c>
      <c r="L1495">
        <f t="shared" si="55"/>
        <v>0.7406640000000001</v>
      </c>
    </row>
    <row r="1496" spans="2:12" x14ac:dyDescent="0.25">
      <c r="B1496" t="s">
        <v>73</v>
      </c>
      <c r="C1496" t="s">
        <v>76</v>
      </c>
      <c r="D1496" s="1" t="s">
        <v>1654</v>
      </c>
      <c r="E1496" t="s">
        <v>3766</v>
      </c>
      <c r="F1496" t="str">
        <f t="shared" si="53"/>
        <v>RectangularHollowSectionsMetric305x76x4.8</v>
      </c>
      <c r="G1496" s="36">
        <f t="shared" si="54"/>
        <v>29.400000000000002</v>
      </c>
      <c r="H1496" s="91">
        <v>0.17100000000000001</v>
      </c>
      <c r="I1496">
        <v>2.4500000000000002</v>
      </c>
      <c r="J1496" t="s">
        <v>131</v>
      </c>
      <c r="K1496">
        <v>2</v>
      </c>
      <c r="L1496">
        <f t="shared" si="55"/>
        <v>0.74676000000000009</v>
      </c>
    </row>
    <row r="1497" spans="2:12" x14ac:dyDescent="0.25">
      <c r="B1497" t="s">
        <v>73</v>
      </c>
      <c r="C1497" t="s">
        <v>76</v>
      </c>
      <c r="D1497" s="1" t="s">
        <v>1655</v>
      </c>
      <c r="E1497" t="s">
        <v>3767</v>
      </c>
      <c r="F1497" t="str">
        <f t="shared" si="53"/>
        <v>RectangularHollowSectionsMetric305x51x6.4</v>
      </c>
      <c r="G1497" s="36">
        <f t="shared" si="54"/>
        <v>27.240000000000002</v>
      </c>
      <c r="H1497" s="91">
        <v>0.22700000000000001</v>
      </c>
      <c r="I1497">
        <v>2.27</v>
      </c>
      <c r="J1497" t="s">
        <v>131</v>
      </c>
      <c r="K1497">
        <v>2</v>
      </c>
      <c r="L1497">
        <f t="shared" si="55"/>
        <v>0.69189600000000007</v>
      </c>
    </row>
    <row r="1498" spans="2:12" x14ac:dyDescent="0.25">
      <c r="B1498" t="s">
        <v>73</v>
      </c>
      <c r="C1498" t="s">
        <v>76</v>
      </c>
      <c r="D1498" s="1" t="s">
        <v>1657</v>
      </c>
      <c r="E1498" t="s">
        <v>3768</v>
      </c>
      <c r="F1498" t="str">
        <f t="shared" si="53"/>
        <v>RectangularHollowSectionsMetric305x51x4.8</v>
      </c>
      <c r="G1498" s="36">
        <f t="shared" si="54"/>
        <v>27.36</v>
      </c>
      <c r="H1498" s="91">
        <v>0.17100000000000001</v>
      </c>
      <c r="I1498">
        <v>2.2799999999999998</v>
      </c>
      <c r="J1498" t="s">
        <v>131</v>
      </c>
      <c r="K1498">
        <v>2</v>
      </c>
      <c r="L1498">
        <f t="shared" si="55"/>
        <v>0.69494400000000001</v>
      </c>
    </row>
    <row r="1499" spans="2:12" x14ac:dyDescent="0.25">
      <c r="B1499" t="s">
        <v>73</v>
      </c>
      <c r="C1499" t="s">
        <v>76</v>
      </c>
      <c r="D1499" s="1" t="s">
        <v>1658</v>
      </c>
      <c r="E1499" t="s">
        <v>3769</v>
      </c>
      <c r="F1499" t="str">
        <f t="shared" si="53"/>
        <v>RectangularHollowSectionsMetric254x203x15.9</v>
      </c>
      <c r="G1499" s="36">
        <f t="shared" si="54"/>
        <v>36</v>
      </c>
      <c r="H1499">
        <v>0.57999999999999996</v>
      </c>
      <c r="I1499">
        <v>3</v>
      </c>
      <c r="J1499" t="s">
        <v>131</v>
      </c>
      <c r="K1499">
        <v>2</v>
      </c>
      <c r="L1499">
        <f t="shared" si="55"/>
        <v>0.9144000000000001</v>
      </c>
    </row>
    <row r="1500" spans="2:12" x14ac:dyDescent="0.25">
      <c r="B1500" t="s">
        <v>73</v>
      </c>
      <c r="C1500" t="s">
        <v>76</v>
      </c>
      <c r="D1500" s="1" t="s">
        <v>1659</v>
      </c>
      <c r="E1500" t="s">
        <v>3770</v>
      </c>
      <c r="F1500" t="str">
        <f t="shared" si="53"/>
        <v>RectangularHollowSectionsMetric254x203x12.7</v>
      </c>
      <c r="G1500" s="36">
        <f t="shared" si="54"/>
        <v>36</v>
      </c>
      <c r="H1500" s="91">
        <v>0.44500000000000001</v>
      </c>
      <c r="I1500">
        <v>3</v>
      </c>
      <c r="J1500" t="s">
        <v>131</v>
      </c>
      <c r="K1500">
        <v>2</v>
      </c>
      <c r="L1500">
        <f t="shared" si="55"/>
        <v>0.9144000000000001</v>
      </c>
    </row>
    <row r="1501" spans="2:12" x14ac:dyDescent="0.25">
      <c r="B1501" t="s">
        <v>73</v>
      </c>
      <c r="C1501" t="s">
        <v>76</v>
      </c>
      <c r="D1501" s="1" t="s">
        <v>1661</v>
      </c>
      <c r="E1501" t="s">
        <v>3771</v>
      </c>
      <c r="F1501" t="str">
        <f t="shared" si="53"/>
        <v>RectangularHollowSectionsMetric254x203x9.5</v>
      </c>
      <c r="G1501" s="36">
        <f t="shared" si="54"/>
        <v>36</v>
      </c>
      <c r="H1501" s="91">
        <v>0.33800000000000002</v>
      </c>
      <c r="I1501">
        <v>3</v>
      </c>
      <c r="J1501" t="s">
        <v>131</v>
      </c>
      <c r="K1501">
        <v>2</v>
      </c>
      <c r="L1501">
        <f t="shared" si="55"/>
        <v>0.9144000000000001</v>
      </c>
    </row>
    <row r="1502" spans="2:12" x14ac:dyDescent="0.25">
      <c r="B1502" t="s">
        <v>73</v>
      </c>
      <c r="C1502" t="s">
        <v>76</v>
      </c>
      <c r="D1502" s="1" t="s">
        <v>1662</v>
      </c>
      <c r="E1502" t="s">
        <v>3772</v>
      </c>
      <c r="F1502" t="str">
        <f t="shared" si="53"/>
        <v>RectangularHollowSectionsMetric254x203x7.9</v>
      </c>
      <c r="G1502" s="36">
        <f t="shared" si="54"/>
        <v>36</v>
      </c>
      <c r="H1502" s="91">
        <v>0.28299999999999997</v>
      </c>
      <c r="I1502">
        <v>3</v>
      </c>
      <c r="J1502" t="s">
        <v>131</v>
      </c>
      <c r="K1502">
        <v>2</v>
      </c>
      <c r="L1502">
        <f t="shared" si="55"/>
        <v>0.9144000000000001</v>
      </c>
    </row>
    <row r="1503" spans="2:12" x14ac:dyDescent="0.25">
      <c r="B1503" t="s">
        <v>73</v>
      </c>
      <c r="C1503" t="s">
        <v>76</v>
      </c>
      <c r="D1503" s="1" t="s">
        <v>1663</v>
      </c>
      <c r="E1503" t="s">
        <v>3773</v>
      </c>
      <c r="F1503" t="str">
        <f t="shared" si="53"/>
        <v>RectangularHollowSectionsMetric254x203x6.4</v>
      </c>
      <c r="G1503" s="36">
        <f t="shared" si="54"/>
        <v>36</v>
      </c>
      <c r="H1503" s="91">
        <v>0.22800000000000001</v>
      </c>
      <c r="I1503">
        <v>3</v>
      </c>
      <c r="J1503" t="s">
        <v>131</v>
      </c>
      <c r="K1503">
        <v>2</v>
      </c>
      <c r="L1503">
        <f t="shared" si="55"/>
        <v>0.9144000000000001</v>
      </c>
    </row>
    <row r="1504" spans="2:12" x14ac:dyDescent="0.25">
      <c r="B1504" t="s">
        <v>73</v>
      </c>
      <c r="C1504" t="s">
        <v>76</v>
      </c>
      <c r="D1504" s="1" t="s">
        <v>1664</v>
      </c>
      <c r="E1504" t="s">
        <v>3774</v>
      </c>
      <c r="F1504" t="str">
        <f t="shared" si="53"/>
        <v>RectangularHollowSectionsMetric254x203x4.8</v>
      </c>
      <c r="G1504" s="36">
        <f t="shared" si="54"/>
        <v>36</v>
      </c>
      <c r="H1504" s="91">
        <v>0.17100000000000001</v>
      </c>
      <c r="I1504">
        <v>3</v>
      </c>
      <c r="J1504" t="s">
        <v>131</v>
      </c>
      <c r="K1504">
        <v>2</v>
      </c>
      <c r="L1504">
        <f t="shared" si="55"/>
        <v>0.9144000000000001</v>
      </c>
    </row>
    <row r="1505" spans="2:12" x14ac:dyDescent="0.25">
      <c r="B1505" t="s">
        <v>73</v>
      </c>
      <c r="C1505" t="s">
        <v>76</v>
      </c>
      <c r="D1505" s="1" t="s">
        <v>1665</v>
      </c>
      <c r="E1505" t="s">
        <v>3775</v>
      </c>
      <c r="F1505" t="str">
        <f t="shared" si="53"/>
        <v>RectangularHollowSectionsMetric254x152x15.9</v>
      </c>
      <c r="G1505" s="36">
        <f t="shared" si="54"/>
        <v>31.92</v>
      </c>
      <c r="H1505" s="91">
        <v>0.54600000000000004</v>
      </c>
      <c r="I1505">
        <v>2.66</v>
      </c>
      <c r="J1505" t="s">
        <v>131</v>
      </c>
      <c r="K1505">
        <v>2</v>
      </c>
      <c r="L1505">
        <f t="shared" si="55"/>
        <v>0.81076800000000004</v>
      </c>
    </row>
    <row r="1506" spans="2:12" x14ac:dyDescent="0.25">
      <c r="B1506" t="s">
        <v>73</v>
      </c>
      <c r="C1506" t="s">
        <v>76</v>
      </c>
      <c r="D1506" s="1" t="s">
        <v>1667</v>
      </c>
      <c r="E1506" t="s">
        <v>3776</v>
      </c>
      <c r="F1506" t="str">
        <f t="shared" si="53"/>
        <v>RectangularHollowSectionsMetric254x152x12.7</v>
      </c>
      <c r="G1506" s="36">
        <f t="shared" si="54"/>
        <v>31.92</v>
      </c>
      <c r="H1506" s="91">
        <v>0.443</v>
      </c>
      <c r="I1506">
        <v>2.66</v>
      </c>
      <c r="J1506" t="s">
        <v>131</v>
      </c>
      <c r="K1506">
        <v>2</v>
      </c>
      <c r="L1506">
        <f t="shared" si="55"/>
        <v>0.81076800000000004</v>
      </c>
    </row>
    <row r="1507" spans="2:12" x14ac:dyDescent="0.25">
      <c r="B1507" t="s">
        <v>73</v>
      </c>
      <c r="C1507" t="s">
        <v>76</v>
      </c>
      <c r="D1507" s="1" t="s">
        <v>1668</v>
      </c>
      <c r="E1507" t="s">
        <v>3777</v>
      </c>
      <c r="F1507" t="str">
        <f t="shared" si="53"/>
        <v>RectangularHollowSectionsMetric254x152x9.5</v>
      </c>
      <c r="G1507" s="36">
        <f t="shared" si="54"/>
        <v>31.92</v>
      </c>
      <c r="H1507" s="91">
        <v>0.33700000000000002</v>
      </c>
      <c r="I1507">
        <v>2.66</v>
      </c>
      <c r="J1507" t="s">
        <v>131</v>
      </c>
      <c r="K1507">
        <v>2</v>
      </c>
      <c r="L1507">
        <f t="shared" si="55"/>
        <v>0.81076800000000004</v>
      </c>
    </row>
    <row r="1508" spans="2:12" x14ac:dyDescent="0.25">
      <c r="B1508" t="s">
        <v>73</v>
      </c>
      <c r="C1508" t="s">
        <v>76</v>
      </c>
      <c r="D1508" s="1" t="s">
        <v>1669</v>
      </c>
      <c r="E1508" t="s">
        <v>3778</v>
      </c>
      <c r="F1508" t="str">
        <f t="shared" si="53"/>
        <v>RectangularHollowSectionsMetric254x152x7.9</v>
      </c>
      <c r="G1508" s="36">
        <f t="shared" si="54"/>
        <v>31.92</v>
      </c>
      <c r="H1508" s="91">
        <v>0.28199999999999997</v>
      </c>
      <c r="I1508">
        <v>2.66</v>
      </c>
      <c r="J1508" t="s">
        <v>131</v>
      </c>
      <c r="K1508">
        <v>2</v>
      </c>
      <c r="L1508">
        <f t="shared" si="55"/>
        <v>0.81076800000000004</v>
      </c>
    </row>
    <row r="1509" spans="2:12" x14ac:dyDescent="0.25">
      <c r="B1509" t="s">
        <v>73</v>
      </c>
      <c r="C1509" t="s">
        <v>76</v>
      </c>
      <c r="D1509" s="1" t="s">
        <v>1670</v>
      </c>
      <c r="E1509" t="s">
        <v>3779</v>
      </c>
      <c r="F1509" t="str">
        <f t="shared" si="53"/>
        <v>RectangularHollowSectionsMetric254x152x6.4</v>
      </c>
      <c r="G1509" s="36">
        <f t="shared" si="54"/>
        <v>31.92</v>
      </c>
      <c r="H1509" s="91">
        <v>0.22800000000000001</v>
      </c>
      <c r="I1509">
        <v>2.66</v>
      </c>
      <c r="J1509" t="s">
        <v>131</v>
      </c>
      <c r="K1509">
        <v>2</v>
      </c>
      <c r="L1509">
        <f t="shared" si="55"/>
        <v>0.81076800000000004</v>
      </c>
    </row>
    <row r="1510" spans="2:12" x14ac:dyDescent="0.25">
      <c r="B1510" t="s">
        <v>73</v>
      </c>
      <c r="C1510" t="s">
        <v>76</v>
      </c>
      <c r="D1510" s="1" t="s">
        <v>1671</v>
      </c>
      <c r="E1510" t="s">
        <v>3780</v>
      </c>
      <c r="F1510" t="str">
        <f t="shared" si="53"/>
        <v>RectangularHollowSectionsMetric254x152x4.8</v>
      </c>
      <c r="G1510" s="36">
        <f t="shared" si="54"/>
        <v>31.92</v>
      </c>
      <c r="H1510" s="91">
        <v>0.17100000000000001</v>
      </c>
      <c r="I1510">
        <v>2.66</v>
      </c>
      <c r="J1510" t="s">
        <v>131</v>
      </c>
      <c r="K1510">
        <v>2</v>
      </c>
      <c r="L1510">
        <f t="shared" si="55"/>
        <v>0.81076800000000004</v>
      </c>
    </row>
    <row r="1511" spans="2:12" x14ac:dyDescent="0.25">
      <c r="B1511" t="s">
        <v>73</v>
      </c>
      <c r="C1511" t="s">
        <v>76</v>
      </c>
      <c r="D1511" s="1" t="s">
        <v>1672</v>
      </c>
      <c r="E1511" t="s">
        <v>3781</v>
      </c>
      <c r="F1511" t="str">
        <f t="shared" si="53"/>
        <v>RectangularHollowSectionsMetric254x127x9.5</v>
      </c>
      <c r="G1511" s="36">
        <f t="shared" si="54"/>
        <v>28.799999999999997</v>
      </c>
      <c r="H1511" s="91">
        <v>0.33600000000000002</v>
      </c>
      <c r="I1511">
        <v>2.4</v>
      </c>
      <c r="J1511" t="s">
        <v>131</v>
      </c>
      <c r="K1511">
        <v>2</v>
      </c>
      <c r="L1511">
        <f t="shared" si="55"/>
        <v>0.73152000000000006</v>
      </c>
    </row>
    <row r="1512" spans="2:12" x14ac:dyDescent="0.25">
      <c r="B1512" t="s">
        <v>73</v>
      </c>
      <c r="C1512" t="s">
        <v>76</v>
      </c>
      <c r="D1512" s="1" t="s">
        <v>1674</v>
      </c>
      <c r="E1512" t="s">
        <v>3782</v>
      </c>
      <c r="F1512" t="str">
        <f t="shared" si="53"/>
        <v>RectangularHollowSectionsMetric254x127x7.9</v>
      </c>
      <c r="G1512" s="36">
        <f t="shared" si="54"/>
        <v>29.04</v>
      </c>
      <c r="H1512" s="91">
        <v>0.28199999999999997</v>
      </c>
      <c r="I1512">
        <v>2.42</v>
      </c>
      <c r="J1512" t="s">
        <v>131</v>
      </c>
      <c r="K1512">
        <v>2</v>
      </c>
      <c r="L1512">
        <f t="shared" si="55"/>
        <v>0.73761600000000005</v>
      </c>
    </row>
    <row r="1513" spans="2:12" x14ac:dyDescent="0.25">
      <c r="B1513" t="s">
        <v>73</v>
      </c>
      <c r="C1513" t="s">
        <v>76</v>
      </c>
      <c r="D1513" s="1" t="s">
        <v>1675</v>
      </c>
      <c r="E1513" t="s">
        <v>3783</v>
      </c>
      <c r="F1513" t="str">
        <f t="shared" si="53"/>
        <v>RectangularHollowSectionsMetric254x127x6.4</v>
      </c>
      <c r="G1513" s="36">
        <f t="shared" si="54"/>
        <v>29.160000000000004</v>
      </c>
      <c r="H1513" s="91">
        <v>0.22700000000000001</v>
      </c>
      <c r="I1513">
        <v>2.4300000000000002</v>
      </c>
      <c r="J1513" t="s">
        <v>131</v>
      </c>
      <c r="K1513">
        <v>2</v>
      </c>
      <c r="L1513">
        <f t="shared" si="55"/>
        <v>0.7406640000000001</v>
      </c>
    </row>
    <row r="1514" spans="2:12" x14ac:dyDescent="0.25">
      <c r="B1514" t="s">
        <v>73</v>
      </c>
      <c r="C1514" t="s">
        <v>76</v>
      </c>
      <c r="D1514" s="1" t="s">
        <v>1676</v>
      </c>
      <c r="E1514" t="s">
        <v>3784</v>
      </c>
      <c r="F1514" t="str">
        <f t="shared" si="53"/>
        <v>RectangularHollowSectionsMetric254x127x4.8</v>
      </c>
      <c r="G1514" s="36">
        <f t="shared" si="54"/>
        <v>29.400000000000002</v>
      </c>
      <c r="H1514" s="91">
        <v>0.17100000000000001</v>
      </c>
      <c r="I1514">
        <v>2.4500000000000002</v>
      </c>
      <c r="J1514" t="s">
        <v>131</v>
      </c>
      <c r="K1514">
        <v>2</v>
      </c>
      <c r="L1514">
        <f t="shared" si="55"/>
        <v>0.74676000000000009</v>
      </c>
    </row>
    <row r="1515" spans="2:12" x14ac:dyDescent="0.25">
      <c r="B1515" t="s">
        <v>73</v>
      </c>
      <c r="C1515" t="s">
        <v>76</v>
      </c>
      <c r="D1515" s="1" t="s">
        <v>1677</v>
      </c>
      <c r="E1515" t="s">
        <v>3785</v>
      </c>
      <c r="F1515" t="str">
        <f t="shared" si="53"/>
        <v>RectangularHollowSectionsMetric254x102x15.9</v>
      </c>
      <c r="G1515" s="36">
        <f t="shared" si="54"/>
        <v>26.04</v>
      </c>
      <c r="H1515" s="91">
        <v>0.54</v>
      </c>
      <c r="I1515">
        <v>2.17</v>
      </c>
      <c r="J1515" t="s">
        <v>131</v>
      </c>
      <c r="K1515">
        <v>2</v>
      </c>
      <c r="L1515">
        <f t="shared" si="55"/>
        <v>0.661416</v>
      </c>
    </row>
    <row r="1516" spans="2:12" x14ac:dyDescent="0.25">
      <c r="B1516" t="s">
        <v>73</v>
      </c>
      <c r="C1516" t="s">
        <v>76</v>
      </c>
      <c r="D1516" s="1" t="s">
        <v>1679</v>
      </c>
      <c r="E1516" t="s">
        <v>3786</v>
      </c>
      <c r="F1516" t="str">
        <f t="shared" si="53"/>
        <v>RectangularHollowSectionsMetric254x102x12.7</v>
      </c>
      <c r="G1516" s="36">
        <f t="shared" si="54"/>
        <v>26.400000000000002</v>
      </c>
      <c r="H1516" s="91">
        <v>0.439</v>
      </c>
      <c r="I1516">
        <v>2.2000000000000002</v>
      </c>
      <c r="J1516" t="s">
        <v>131</v>
      </c>
      <c r="K1516">
        <v>2</v>
      </c>
      <c r="L1516">
        <f t="shared" si="55"/>
        <v>0.67056000000000004</v>
      </c>
    </row>
    <row r="1517" spans="2:12" x14ac:dyDescent="0.25">
      <c r="B1517" t="s">
        <v>73</v>
      </c>
      <c r="C1517" t="s">
        <v>76</v>
      </c>
      <c r="D1517" s="1" t="s">
        <v>1680</v>
      </c>
      <c r="E1517" t="s">
        <v>3787</v>
      </c>
      <c r="F1517" t="str">
        <f t="shared" si="53"/>
        <v>RectangularHollowSectionsMetric254x102x9.5</v>
      </c>
      <c r="G1517" s="36">
        <f t="shared" si="54"/>
        <v>26.759999999999998</v>
      </c>
      <c r="H1517" s="91">
        <v>0.33500000000000002</v>
      </c>
      <c r="I1517">
        <v>2.23</v>
      </c>
      <c r="J1517" t="s">
        <v>131</v>
      </c>
      <c r="K1517">
        <v>2</v>
      </c>
      <c r="L1517">
        <f t="shared" si="55"/>
        <v>0.67970399999999997</v>
      </c>
    </row>
    <row r="1518" spans="2:12" x14ac:dyDescent="0.25">
      <c r="B1518" t="s">
        <v>73</v>
      </c>
      <c r="C1518" t="s">
        <v>76</v>
      </c>
      <c r="D1518" s="1" t="s">
        <v>1681</v>
      </c>
      <c r="E1518" t="s">
        <v>3788</v>
      </c>
      <c r="F1518" t="str">
        <f t="shared" si="53"/>
        <v>RectangularHollowSectionsMetric254x102x7.9</v>
      </c>
      <c r="G1518" s="36">
        <f t="shared" si="54"/>
        <v>27</v>
      </c>
      <c r="H1518" s="91">
        <v>0.28100000000000003</v>
      </c>
      <c r="I1518">
        <v>2.25</v>
      </c>
      <c r="J1518" t="s">
        <v>131</v>
      </c>
      <c r="K1518">
        <v>2</v>
      </c>
      <c r="L1518">
        <f t="shared" si="55"/>
        <v>0.68580000000000008</v>
      </c>
    </row>
    <row r="1519" spans="2:12" x14ac:dyDescent="0.25">
      <c r="B1519" t="s">
        <v>73</v>
      </c>
      <c r="C1519" t="s">
        <v>76</v>
      </c>
      <c r="D1519" s="1" t="s">
        <v>1682</v>
      </c>
      <c r="E1519" t="s">
        <v>3789</v>
      </c>
      <c r="F1519" t="str">
        <f t="shared" si="53"/>
        <v>RectangularHollowSectionsMetric254x102x6.4</v>
      </c>
      <c r="G1519" s="36">
        <f t="shared" si="54"/>
        <v>27.240000000000002</v>
      </c>
      <c r="H1519" s="91">
        <v>0.22700000000000001</v>
      </c>
      <c r="I1519">
        <v>2.27</v>
      </c>
      <c r="J1519" t="s">
        <v>131</v>
      </c>
      <c r="K1519">
        <v>2</v>
      </c>
      <c r="L1519">
        <f t="shared" si="55"/>
        <v>0.69189600000000007</v>
      </c>
    </row>
    <row r="1520" spans="2:12" x14ac:dyDescent="0.25">
      <c r="B1520" t="s">
        <v>73</v>
      </c>
      <c r="C1520" t="s">
        <v>76</v>
      </c>
      <c r="D1520" s="1" t="s">
        <v>1683</v>
      </c>
      <c r="E1520" t="s">
        <v>3790</v>
      </c>
      <c r="F1520" t="str">
        <f t="shared" si="53"/>
        <v>RectangularHollowSectionsMetric254x102x4.8</v>
      </c>
      <c r="G1520" s="36">
        <f t="shared" si="54"/>
        <v>27.36</v>
      </c>
      <c r="H1520" s="91">
        <v>0.17100000000000001</v>
      </c>
      <c r="I1520">
        <v>2.2799999999999998</v>
      </c>
      <c r="J1520" t="s">
        <v>131</v>
      </c>
      <c r="K1520">
        <v>2</v>
      </c>
      <c r="L1520">
        <f t="shared" si="55"/>
        <v>0.69494400000000001</v>
      </c>
    </row>
    <row r="1521" spans="2:12" x14ac:dyDescent="0.25">
      <c r="B1521" t="s">
        <v>73</v>
      </c>
      <c r="C1521" t="s">
        <v>76</v>
      </c>
      <c r="D1521" s="1" t="s">
        <v>1684</v>
      </c>
      <c r="E1521" t="s">
        <v>3791</v>
      </c>
      <c r="F1521" t="str">
        <f t="shared" si="53"/>
        <v>RectangularHollowSectionsMetric254x89x4.8</v>
      </c>
      <c r="G1521" s="36">
        <f t="shared" si="54"/>
        <v>26.400000000000002</v>
      </c>
      <c r="H1521" s="91">
        <v>0.17</v>
      </c>
      <c r="I1521">
        <v>2.2000000000000002</v>
      </c>
      <c r="J1521" t="s">
        <v>131</v>
      </c>
      <c r="K1521">
        <v>2</v>
      </c>
      <c r="L1521">
        <f t="shared" si="55"/>
        <v>0.67056000000000004</v>
      </c>
    </row>
    <row r="1522" spans="2:12" x14ac:dyDescent="0.25">
      <c r="B1522" t="s">
        <v>73</v>
      </c>
      <c r="C1522" t="s">
        <v>76</v>
      </c>
      <c r="D1522" s="1" t="s">
        <v>1686</v>
      </c>
      <c r="E1522" t="s">
        <v>3792</v>
      </c>
      <c r="F1522" t="str">
        <f t="shared" si="53"/>
        <v>RectangularHollowSectionsMetric254x76x9.5</v>
      </c>
      <c r="G1522" s="36">
        <f t="shared" si="54"/>
        <v>24.839999999999996</v>
      </c>
      <c r="H1522" s="91">
        <v>0.33400000000000002</v>
      </c>
      <c r="I1522">
        <v>2.0699999999999998</v>
      </c>
      <c r="J1522" t="s">
        <v>131</v>
      </c>
      <c r="K1522">
        <v>2</v>
      </c>
      <c r="L1522">
        <f t="shared" si="55"/>
        <v>0.63093599999999994</v>
      </c>
    </row>
    <row r="1523" spans="2:12" x14ac:dyDescent="0.25">
      <c r="B1523" t="s">
        <v>73</v>
      </c>
      <c r="C1523" t="s">
        <v>76</v>
      </c>
      <c r="D1523" s="1" t="s">
        <v>1688</v>
      </c>
      <c r="E1523" t="s">
        <v>3793</v>
      </c>
      <c r="F1523" t="str">
        <f t="shared" si="53"/>
        <v>RectangularHollowSectionsMetric254x76x7.9</v>
      </c>
      <c r="G1523" s="36">
        <f t="shared" si="54"/>
        <v>24.96</v>
      </c>
      <c r="H1523" s="91">
        <v>0.28000000000000003</v>
      </c>
      <c r="I1523">
        <v>2.08</v>
      </c>
      <c r="J1523" t="s">
        <v>131</v>
      </c>
      <c r="K1523">
        <v>2</v>
      </c>
      <c r="L1523">
        <f t="shared" si="55"/>
        <v>0.6339840000000001</v>
      </c>
    </row>
    <row r="1524" spans="2:12" x14ac:dyDescent="0.25">
      <c r="B1524" t="s">
        <v>73</v>
      </c>
      <c r="C1524" t="s">
        <v>76</v>
      </c>
      <c r="D1524" s="1" t="s">
        <v>1689</v>
      </c>
      <c r="E1524" t="s">
        <v>3794</v>
      </c>
      <c r="F1524" t="str">
        <f t="shared" si="53"/>
        <v>RectangularHollowSectionsMetric254x76x6.4</v>
      </c>
      <c r="G1524" s="36">
        <f t="shared" si="54"/>
        <v>25.200000000000003</v>
      </c>
      <c r="H1524" s="91">
        <v>0.22600000000000001</v>
      </c>
      <c r="I1524">
        <v>2.1</v>
      </c>
      <c r="J1524" t="s">
        <v>131</v>
      </c>
      <c r="K1524">
        <v>2</v>
      </c>
      <c r="L1524">
        <f t="shared" si="55"/>
        <v>0.64008000000000009</v>
      </c>
    </row>
    <row r="1525" spans="2:12" x14ac:dyDescent="0.25">
      <c r="B1525" t="s">
        <v>73</v>
      </c>
      <c r="C1525" t="s">
        <v>76</v>
      </c>
      <c r="D1525" s="1" t="s">
        <v>1690</v>
      </c>
      <c r="E1525" t="s">
        <v>3795</v>
      </c>
      <c r="F1525" t="str">
        <f t="shared" si="53"/>
        <v>RectangularHollowSectionsMetric254x76x4.8</v>
      </c>
      <c r="G1525" s="36">
        <f t="shared" si="54"/>
        <v>25.44</v>
      </c>
      <c r="H1525" s="91">
        <v>0.17</v>
      </c>
      <c r="I1525">
        <v>2.12</v>
      </c>
      <c r="J1525" t="s">
        <v>131</v>
      </c>
      <c r="K1525">
        <v>2</v>
      </c>
      <c r="L1525">
        <f t="shared" si="55"/>
        <v>0.64617600000000008</v>
      </c>
    </row>
    <row r="1526" spans="2:12" x14ac:dyDescent="0.25">
      <c r="B1526" t="s">
        <v>73</v>
      </c>
      <c r="C1526" t="s">
        <v>76</v>
      </c>
      <c r="D1526" s="1" t="s">
        <v>1691</v>
      </c>
      <c r="E1526" t="s">
        <v>3796</v>
      </c>
      <c r="F1526" t="str">
        <f t="shared" si="53"/>
        <v>RectangularHollowSectionsMetric254x76x3.2</v>
      </c>
      <c r="G1526" s="36">
        <f t="shared" si="54"/>
        <v>25.56</v>
      </c>
      <c r="H1526" s="91">
        <v>0.114</v>
      </c>
      <c r="I1526">
        <v>2.13</v>
      </c>
      <c r="J1526" t="s">
        <v>131</v>
      </c>
      <c r="K1526">
        <v>2</v>
      </c>
      <c r="L1526">
        <f t="shared" si="55"/>
        <v>0.64922400000000002</v>
      </c>
    </row>
    <row r="1527" spans="2:12" x14ac:dyDescent="0.25">
      <c r="B1527" t="s">
        <v>73</v>
      </c>
      <c r="C1527" t="s">
        <v>76</v>
      </c>
      <c r="D1527" s="1" t="s">
        <v>1692</v>
      </c>
      <c r="E1527" t="s">
        <v>3797</v>
      </c>
      <c r="F1527" t="str">
        <f t="shared" ref="F1527:F1590" si="56">SUBSTITUTE(B1527&amp;C1527&amp;E1527," ","")</f>
        <v>RectangularHollowSectionsMetric254x51x9.5</v>
      </c>
      <c r="G1527" s="36">
        <f t="shared" si="54"/>
        <v>22.799999999999997</v>
      </c>
      <c r="H1527" s="91">
        <v>0.33200000000000002</v>
      </c>
      <c r="I1527">
        <v>1.9</v>
      </c>
      <c r="J1527" t="s">
        <v>131</v>
      </c>
      <c r="K1527">
        <v>2</v>
      </c>
      <c r="L1527">
        <f t="shared" si="55"/>
        <v>0.57911999999999997</v>
      </c>
    </row>
    <row r="1528" spans="2:12" x14ac:dyDescent="0.25">
      <c r="B1528" t="s">
        <v>73</v>
      </c>
      <c r="C1528" t="s">
        <v>76</v>
      </c>
      <c r="D1528" s="1" t="s">
        <v>1694</v>
      </c>
      <c r="E1528" t="s">
        <v>3798</v>
      </c>
      <c r="F1528" t="str">
        <f t="shared" si="56"/>
        <v>RectangularHollowSectionsMetric254x51x7.9</v>
      </c>
      <c r="G1528" s="36">
        <f t="shared" ref="G1528:G1591" si="57">I1528*12</f>
        <v>23.04</v>
      </c>
      <c r="H1528" s="91">
        <v>0.27900000000000003</v>
      </c>
      <c r="I1528">
        <v>1.92</v>
      </c>
      <c r="J1528" t="s">
        <v>131</v>
      </c>
      <c r="K1528">
        <v>2</v>
      </c>
      <c r="L1528">
        <f t="shared" si="55"/>
        <v>0.58521599999999996</v>
      </c>
    </row>
    <row r="1529" spans="2:12" x14ac:dyDescent="0.25">
      <c r="B1529" t="s">
        <v>73</v>
      </c>
      <c r="C1529" t="s">
        <v>76</v>
      </c>
      <c r="D1529" s="1" t="s">
        <v>1695</v>
      </c>
      <c r="E1529" t="s">
        <v>3799</v>
      </c>
      <c r="F1529" t="str">
        <f t="shared" si="56"/>
        <v>RectangularHollowSectionsMetric254x51x6.4</v>
      </c>
      <c r="G1529" s="36">
        <f t="shared" si="57"/>
        <v>23.16</v>
      </c>
      <c r="H1529" s="91">
        <v>0.22600000000000001</v>
      </c>
      <c r="I1529">
        <v>1.93</v>
      </c>
      <c r="J1529" t="s">
        <v>131</v>
      </c>
      <c r="K1529">
        <v>2</v>
      </c>
      <c r="L1529">
        <f t="shared" si="55"/>
        <v>0.58826400000000001</v>
      </c>
    </row>
    <row r="1530" spans="2:12" x14ac:dyDescent="0.25">
      <c r="B1530" t="s">
        <v>73</v>
      </c>
      <c r="C1530" t="s">
        <v>76</v>
      </c>
      <c r="D1530" s="1" t="s">
        <v>1696</v>
      </c>
      <c r="E1530" t="s">
        <v>3800</v>
      </c>
      <c r="F1530" t="str">
        <f t="shared" si="56"/>
        <v>RectangularHollowSectionsMetric254x51x4.8</v>
      </c>
      <c r="G1530" s="36">
        <f t="shared" si="57"/>
        <v>23.4</v>
      </c>
      <c r="H1530" s="91">
        <v>0.17</v>
      </c>
      <c r="I1530">
        <v>1.95</v>
      </c>
      <c r="J1530" t="s">
        <v>131</v>
      </c>
      <c r="K1530">
        <v>2</v>
      </c>
      <c r="L1530">
        <f t="shared" si="55"/>
        <v>0.59436</v>
      </c>
    </row>
    <row r="1531" spans="2:12" x14ac:dyDescent="0.25">
      <c r="B1531" t="s">
        <v>73</v>
      </c>
      <c r="C1531" t="s">
        <v>76</v>
      </c>
      <c r="D1531" s="1" t="s">
        <v>1697</v>
      </c>
      <c r="E1531" t="s">
        <v>3801</v>
      </c>
      <c r="F1531" t="str">
        <f t="shared" si="56"/>
        <v>RectangularHollowSectionsMetric229x178x15.9</v>
      </c>
      <c r="G1531" s="36">
        <f t="shared" si="57"/>
        <v>30</v>
      </c>
      <c r="H1531" s="91">
        <v>0.54600000000000004</v>
      </c>
      <c r="I1531">
        <v>2.5</v>
      </c>
      <c r="J1531" t="s">
        <v>131</v>
      </c>
      <c r="K1531">
        <v>2</v>
      </c>
      <c r="L1531">
        <f t="shared" si="55"/>
        <v>0.76200000000000001</v>
      </c>
    </row>
    <row r="1532" spans="2:12" x14ac:dyDescent="0.25">
      <c r="B1532" t="s">
        <v>73</v>
      </c>
      <c r="C1532" t="s">
        <v>76</v>
      </c>
      <c r="D1532" s="1" t="s">
        <v>1699</v>
      </c>
      <c r="E1532" t="s">
        <v>3802</v>
      </c>
      <c r="F1532" t="str">
        <f t="shared" si="56"/>
        <v>RectangularHollowSectionsMetric229x178x12.7</v>
      </c>
      <c r="G1532" s="36">
        <f t="shared" si="57"/>
        <v>30.36</v>
      </c>
      <c r="H1532" s="91">
        <v>0.443</v>
      </c>
      <c r="I1532">
        <v>2.5299999999999998</v>
      </c>
      <c r="J1532" t="s">
        <v>131</v>
      </c>
      <c r="K1532">
        <v>2</v>
      </c>
      <c r="L1532">
        <f t="shared" si="55"/>
        <v>0.77114399999999994</v>
      </c>
    </row>
    <row r="1533" spans="2:12" x14ac:dyDescent="0.25">
      <c r="B1533" t="s">
        <v>73</v>
      </c>
      <c r="C1533" t="s">
        <v>76</v>
      </c>
      <c r="D1533" s="1" t="s">
        <v>1700</v>
      </c>
      <c r="E1533" t="s">
        <v>3803</v>
      </c>
      <c r="F1533" t="str">
        <f t="shared" si="56"/>
        <v>RectangularHollowSectionsMetric229x178x9.5</v>
      </c>
      <c r="G1533" s="36">
        <f t="shared" si="57"/>
        <v>30.839999999999996</v>
      </c>
      <c r="H1533" s="91">
        <v>0.33700000000000002</v>
      </c>
      <c r="I1533">
        <v>2.57</v>
      </c>
      <c r="J1533" t="s">
        <v>131</v>
      </c>
      <c r="K1533">
        <v>2</v>
      </c>
      <c r="L1533">
        <f t="shared" si="55"/>
        <v>0.78333600000000003</v>
      </c>
    </row>
    <row r="1534" spans="2:12" x14ac:dyDescent="0.25">
      <c r="B1534" t="s">
        <v>73</v>
      </c>
      <c r="C1534" t="s">
        <v>76</v>
      </c>
      <c r="D1534" s="1" t="s">
        <v>1701</v>
      </c>
      <c r="E1534" t="s">
        <v>3804</v>
      </c>
      <c r="F1534" t="str">
        <f t="shared" si="56"/>
        <v>RectangularHollowSectionsMetric229x178x7.9</v>
      </c>
      <c r="G1534" s="36">
        <f t="shared" si="57"/>
        <v>30.96</v>
      </c>
      <c r="H1534" s="91">
        <v>0.28199999999999997</v>
      </c>
      <c r="I1534">
        <v>2.58</v>
      </c>
      <c r="J1534" t="s">
        <v>131</v>
      </c>
      <c r="K1534">
        <v>2</v>
      </c>
      <c r="L1534">
        <f t="shared" si="55"/>
        <v>0.78638400000000008</v>
      </c>
    </row>
    <row r="1535" spans="2:12" x14ac:dyDescent="0.25">
      <c r="B1535" t="s">
        <v>73</v>
      </c>
      <c r="C1535" t="s">
        <v>76</v>
      </c>
      <c r="D1535" s="1" t="s">
        <v>1702</v>
      </c>
      <c r="E1535" t="s">
        <v>3805</v>
      </c>
      <c r="F1535" t="str">
        <f t="shared" si="56"/>
        <v>RectangularHollowSectionsMetric229x178x6.4</v>
      </c>
      <c r="G1535" s="36">
        <f t="shared" si="57"/>
        <v>31.200000000000003</v>
      </c>
      <c r="H1535" s="91">
        <v>0.22800000000000001</v>
      </c>
      <c r="I1535">
        <v>2.6</v>
      </c>
      <c r="J1535" t="s">
        <v>131</v>
      </c>
      <c r="K1535">
        <v>2</v>
      </c>
      <c r="L1535">
        <f t="shared" si="55"/>
        <v>0.79248000000000007</v>
      </c>
    </row>
    <row r="1536" spans="2:12" x14ac:dyDescent="0.25">
      <c r="B1536" t="s">
        <v>73</v>
      </c>
      <c r="C1536" t="s">
        <v>76</v>
      </c>
      <c r="D1536" s="1" t="s">
        <v>1703</v>
      </c>
      <c r="E1536" t="s">
        <v>3806</v>
      </c>
      <c r="F1536" t="str">
        <f t="shared" si="56"/>
        <v>RectangularHollowSectionsMetric229x178x4.8</v>
      </c>
      <c r="G1536" s="36">
        <f t="shared" si="57"/>
        <v>31.44</v>
      </c>
      <c r="H1536" s="91">
        <v>0.17100000000000001</v>
      </c>
      <c r="I1536">
        <v>2.62</v>
      </c>
      <c r="J1536" t="s">
        <v>131</v>
      </c>
      <c r="K1536">
        <v>2</v>
      </c>
      <c r="L1536">
        <f t="shared" si="55"/>
        <v>0.79857600000000006</v>
      </c>
    </row>
    <row r="1537" spans="2:12" x14ac:dyDescent="0.25">
      <c r="B1537" t="s">
        <v>73</v>
      </c>
      <c r="C1537" t="s">
        <v>76</v>
      </c>
      <c r="D1537" s="1" t="s">
        <v>1704</v>
      </c>
      <c r="E1537" t="s">
        <v>3807</v>
      </c>
      <c r="F1537" t="str">
        <f t="shared" si="56"/>
        <v>RectangularHollowSectionsMetric229x127x15.9</v>
      </c>
      <c r="G1537" s="36">
        <f t="shared" si="57"/>
        <v>27.96</v>
      </c>
      <c r="H1537" s="91">
        <v>0.54</v>
      </c>
      <c r="I1537">
        <v>2.33</v>
      </c>
      <c r="J1537" t="s">
        <v>131</v>
      </c>
      <c r="K1537">
        <v>2</v>
      </c>
      <c r="L1537">
        <f t="shared" si="55"/>
        <v>0.71018400000000004</v>
      </c>
    </row>
    <row r="1538" spans="2:12" x14ac:dyDescent="0.25">
      <c r="B1538" t="s">
        <v>73</v>
      </c>
      <c r="C1538" t="s">
        <v>76</v>
      </c>
      <c r="D1538" s="1" t="s">
        <v>1706</v>
      </c>
      <c r="E1538" t="s">
        <v>3808</v>
      </c>
      <c r="F1538" t="str">
        <f t="shared" si="56"/>
        <v>RectangularHollowSectionsMetric229x127x12.7</v>
      </c>
      <c r="G1538" s="36">
        <f t="shared" si="57"/>
        <v>27.96</v>
      </c>
      <c r="H1538" s="91">
        <v>0.439</v>
      </c>
      <c r="I1538">
        <v>2.33</v>
      </c>
      <c r="J1538" t="s">
        <v>131</v>
      </c>
      <c r="K1538">
        <v>2</v>
      </c>
      <c r="L1538">
        <f t="shared" si="55"/>
        <v>0.71018400000000004</v>
      </c>
    </row>
    <row r="1539" spans="2:12" x14ac:dyDescent="0.25">
      <c r="B1539" t="s">
        <v>73</v>
      </c>
      <c r="C1539" t="s">
        <v>76</v>
      </c>
      <c r="D1539" s="1" t="s">
        <v>1707</v>
      </c>
      <c r="E1539" t="s">
        <v>3809</v>
      </c>
      <c r="F1539" t="str">
        <f t="shared" si="56"/>
        <v>RectangularHollowSectionsMetric229x127x9.5</v>
      </c>
      <c r="G1539" s="36">
        <f t="shared" si="57"/>
        <v>27.96</v>
      </c>
      <c r="H1539" s="91">
        <v>0.33500000000000002</v>
      </c>
      <c r="I1539">
        <v>2.33</v>
      </c>
      <c r="J1539" t="s">
        <v>131</v>
      </c>
      <c r="K1539">
        <v>2</v>
      </c>
      <c r="L1539">
        <f t="shared" si="55"/>
        <v>0.71018400000000004</v>
      </c>
    </row>
    <row r="1540" spans="2:12" x14ac:dyDescent="0.25">
      <c r="B1540" t="s">
        <v>73</v>
      </c>
      <c r="C1540" t="s">
        <v>76</v>
      </c>
      <c r="D1540" s="1" t="s">
        <v>1708</v>
      </c>
      <c r="E1540" t="s">
        <v>3810</v>
      </c>
      <c r="F1540" t="str">
        <f t="shared" si="56"/>
        <v>RectangularHollowSectionsMetric229x127x7.9</v>
      </c>
      <c r="G1540" s="36">
        <f t="shared" si="57"/>
        <v>27.96</v>
      </c>
      <c r="H1540" s="91">
        <v>0.28100000000000003</v>
      </c>
      <c r="I1540">
        <v>2.33</v>
      </c>
      <c r="J1540" t="s">
        <v>131</v>
      </c>
      <c r="K1540">
        <v>2</v>
      </c>
      <c r="L1540">
        <f t="shared" si="55"/>
        <v>0.71018400000000004</v>
      </c>
    </row>
    <row r="1541" spans="2:12" x14ac:dyDescent="0.25">
      <c r="B1541" t="s">
        <v>73</v>
      </c>
      <c r="C1541" t="s">
        <v>76</v>
      </c>
      <c r="D1541" s="1" t="s">
        <v>1709</v>
      </c>
      <c r="E1541" t="s">
        <v>3811</v>
      </c>
      <c r="F1541" t="str">
        <f t="shared" si="56"/>
        <v>RectangularHollowSectionsMetric229x127x6.4</v>
      </c>
      <c r="G1541" s="36">
        <f t="shared" si="57"/>
        <v>27.96</v>
      </c>
      <c r="H1541" s="91">
        <v>0.22700000000000001</v>
      </c>
      <c r="I1541">
        <v>2.33</v>
      </c>
      <c r="J1541" t="s">
        <v>131</v>
      </c>
      <c r="K1541">
        <v>2</v>
      </c>
      <c r="L1541">
        <f t="shared" si="55"/>
        <v>0.71018400000000004</v>
      </c>
    </row>
    <row r="1542" spans="2:12" x14ac:dyDescent="0.25">
      <c r="B1542" t="s">
        <v>73</v>
      </c>
      <c r="C1542" t="s">
        <v>76</v>
      </c>
      <c r="D1542" s="1" t="s">
        <v>1710</v>
      </c>
      <c r="E1542" t="s">
        <v>3812</v>
      </c>
      <c r="F1542" t="str">
        <f t="shared" si="56"/>
        <v>RectangularHollowSectionsMetric229x127x4.8</v>
      </c>
      <c r="G1542" s="36">
        <f t="shared" si="57"/>
        <v>27.96</v>
      </c>
      <c r="H1542" s="91">
        <v>0.17100000000000001</v>
      </c>
      <c r="I1542">
        <v>2.33</v>
      </c>
      <c r="J1542" t="s">
        <v>131</v>
      </c>
      <c r="K1542">
        <v>2</v>
      </c>
      <c r="L1542">
        <f t="shared" si="55"/>
        <v>0.71018400000000004</v>
      </c>
    </row>
    <row r="1543" spans="2:12" x14ac:dyDescent="0.25">
      <c r="B1543" t="s">
        <v>73</v>
      </c>
      <c r="C1543" t="s">
        <v>76</v>
      </c>
      <c r="D1543" s="1" t="s">
        <v>1711</v>
      </c>
      <c r="E1543" t="s">
        <v>3813</v>
      </c>
      <c r="F1543" t="str">
        <f t="shared" si="56"/>
        <v>RectangularHollowSectionsMetric229x76x12.7</v>
      </c>
      <c r="G1543" s="36">
        <f t="shared" si="57"/>
        <v>22.44</v>
      </c>
      <c r="H1543" s="91">
        <v>0.435</v>
      </c>
      <c r="I1543">
        <v>1.87</v>
      </c>
      <c r="J1543" t="s">
        <v>131</v>
      </c>
      <c r="K1543">
        <v>2</v>
      </c>
      <c r="L1543">
        <f t="shared" si="55"/>
        <v>0.56997600000000004</v>
      </c>
    </row>
    <row r="1544" spans="2:12" x14ac:dyDescent="0.25">
      <c r="B1544" t="s">
        <v>73</v>
      </c>
      <c r="C1544" t="s">
        <v>76</v>
      </c>
      <c r="D1544" s="1" t="s">
        <v>1713</v>
      </c>
      <c r="E1544" t="s">
        <v>3814</v>
      </c>
      <c r="F1544" t="str">
        <f t="shared" si="56"/>
        <v>RectangularHollowSectionsMetric229x76x9.5</v>
      </c>
      <c r="G1544" s="36">
        <f t="shared" si="57"/>
        <v>22.799999999999997</v>
      </c>
      <c r="H1544" s="91">
        <v>0.33200000000000002</v>
      </c>
      <c r="I1544">
        <v>1.9</v>
      </c>
      <c r="J1544" t="s">
        <v>131</v>
      </c>
      <c r="K1544">
        <v>2</v>
      </c>
      <c r="L1544">
        <f t="shared" si="55"/>
        <v>0.57911999999999997</v>
      </c>
    </row>
    <row r="1545" spans="2:12" x14ac:dyDescent="0.25">
      <c r="B1545" t="s">
        <v>73</v>
      </c>
      <c r="C1545" t="s">
        <v>76</v>
      </c>
      <c r="D1545" s="1" t="s">
        <v>1714</v>
      </c>
      <c r="E1545" t="s">
        <v>3815</v>
      </c>
      <c r="F1545" t="str">
        <f t="shared" si="56"/>
        <v>RectangularHollowSectionsMetric229x76x7.9</v>
      </c>
      <c r="G1545" s="36">
        <f t="shared" si="57"/>
        <v>23.04</v>
      </c>
      <c r="H1545" s="91">
        <v>0.27900000000000003</v>
      </c>
      <c r="I1545">
        <v>1.92</v>
      </c>
      <c r="J1545" t="s">
        <v>131</v>
      </c>
      <c r="K1545">
        <v>2</v>
      </c>
      <c r="L1545">
        <f t="shared" si="55"/>
        <v>0.58521599999999996</v>
      </c>
    </row>
    <row r="1546" spans="2:12" x14ac:dyDescent="0.25">
      <c r="B1546" t="s">
        <v>73</v>
      </c>
      <c r="C1546" t="s">
        <v>76</v>
      </c>
      <c r="D1546" s="1" t="s">
        <v>1715</v>
      </c>
      <c r="E1546" t="s">
        <v>3816</v>
      </c>
      <c r="F1546" t="str">
        <f t="shared" si="56"/>
        <v>RectangularHollowSectionsMetric229x76x6.4</v>
      </c>
      <c r="G1546" s="36">
        <f t="shared" si="57"/>
        <v>23.16</v>
      </c>
      <c r="H1546" s="91">
        <v>0.22600000000000001</v>
      </c>
      <c r="I1546">
        <v>1.93</v>
      </c>
      <c r="J1546" t="s">
        <v>131</v>
      </c>
      <c r="K1546">
        <v>2</v>
      </c>
      <c r="L1546">
        <f t="shared" si="55"/>
        <v>0.58826400000000001</v>
      </c>
    </row>
    <row r="1547" spans="2:12" x14ac:dyDescent="0.25">
      <c r="B1547" t="s">
        <v>73</v>
      </c>
      <c r="C1547" t="s">
        <v>76</v>
      </c>
      <c r="D1547" s="1" t="s">
        <v>1716</v>
      </c>
      <c r="E1547" t="s">
        <v>3817</v>
      </c>
      <c r="F1547" t="str">
        <f t="shared" si="56"/>
        <v>RectangularHollowSectionsMetric229x76x4.8</v>
      </c>
      <c r="G1547" s="36">
        <f t="shared" si="57"/>
        <v>23.4</v>
      </c>
      <c r="H1547" s="91">
        <v>0.17</v>
      </c>
      <c r="I1547">
        <v>1.95</v>
      </c>
      <c r="J1547" t="s">
        <v>131</v>
      </c>
      <c r="K1547">
        <v>2</v>
      </c>
      <c r="L1547">
        <f t="shared" si="55"/>
        <v>0.59436</v>
      </c>
    </row>
    <row r="1548" spans="2:12" x14ac:dyDescent="0.25">
      <c r="B1548" t="s">
        <v>73</v>
      </c>
      <c r="C1548" t="s">
        <v>76</v>
      </c>
      <c r="D1548" s="1" t="s">
        <v>1717</v>
      </c>
      <c r="E1548" t="s">
        <v>3818</v>
      </c>
      <c r="F1548" t="str">
        <f t="shared" si="56"/>
        <v>RectangularHollowSectionsMetric203x152x15.9</v>
      </c>
      <c r="G1548" s="36">
        <f t="shared" si="57"/>
        <v>27.96</v>
      </c>
      <c r="H1548" s="91">
        <v>0.54</v>
      </c>
      <c r="I1548">
        <v>2.33</v>
      </c>
      <c r="J1548" t="s">
        <v>131</v>
      </c>
      <c r="K1548">
        <v>2</v>
      </c>
      <c r="L1548">
        <f t="shared" si="55"/>
        <v>0.71018400000000004</v>
      </c>
    </row>
    <row r="1549" spans="2:12" x14ac:dyDescent="0.25">
      <c r="B1549" t="s">
        <v>73</v>
      </c>
      <c r="C1549" t="s">
        <v>76</v>
      </c>
      <c r="D1549" s="1" t="s">
        <v>1719</v>
      </c>
      <c r="E1549" t="s">
        <v>3819</v>
      </c>
      <c r="F1549" t="str">
        <f t="shared" si="56"/>
        <v>RectangularHollowSectionsMetric203x152x12.7</v>
      </c>
      <c r="G1549" s="36">
        <f t="shared" si="57"/>
        <v>27.96</v>
      </c>
      <c r="H1549" s="91">
        <v>0.439</v>
      </c>
      <c r="I1549">
        <v>2.33</v>
      </c>
      <c r="J1549" t="s">
        <v>131</v>
      </c>
      <c r="K1549">
        <v>2</v>
      </c>
      <c r="L1549">
        <f t="shared" si="55"/>
        <v>0.71018400000000004</v>
      </c>
    </row>
    <row r="1550" spans="2:12" x14ac:dyDescent="0.25">
      <c r="B1550" t="s">
        <v>73</v>
      </c>
      <c r="C1550" t="s">
        <v>76</v>
      </c>
      <c r="D1550" s="1" t="s">
        <v>1720</v>
      </c>
      <c r="E1550" t="s">
        <v>3820</v>
      </c>
      <c r="F1550" t="str">
        <f t="shared" si="56"/>
        <v>RectangularHollowSectionsMetric203x152x9.5</v>
      </c>
      <c r="G1550" s="36">
        <f t="shared" si="57"/>
        <v>27.96</v>
      </c>
      <c r="H1550" s="91">
        <v>0.33500000000000002</v>
      </c>
      <c r="I1550">
        <v>2.33</v>
      </c>
      <c r="J1550" t="s">
        <v>131</v>
      </c>
      <c r="K1550">
        <v>2</v>
      </c>
      <c r="L1550">
        <f t="shared" si="55"/>
        <v>0.71018400000000004</v>
      </c>
    </row>
    <row r="1551" spans="2:12" x14ac:dyDescent="0.25">
      <c r="B1551" t="s">
        <v>73</v>
      </c>
      <c r="C1551" t="s">
        <v>76</v>
      </c>
      <c r="D1551" s="1" t="s">
        <v>1721</v>
      </c>
      <c r="E1551" t="s">
        <v>3821</v>
      </c>
      <c r="F1551" t="str">
        <f t="shared" si="56"/>
        <v>RectangularHollowSectionsMetric203x152x7.9</v>
      </c>
      <c r="G1551" s="36">
        <f t="shared" si="57"/>
        <v>27.96</v>
      </c>
      <c r="H1551" s="91">
        <v>0.28100000000000003</v>
      </c>
      <c r="I1551">
        <v>2.33</v>
      </c>
      <c r="J1551" t="s">
        <v>131</v>
      </c>
      <c r="K1551">
        <v>2</v>
      </c>
      <c r="L1551">
        <f t="shared" si="55"/>
        <v>0.71018400000000004</v>
      </c>
    </row>
    <row r="1552" spans="2:12" x14ac:dyDescent="0.25">
      <c r="B1552" t="s">
        <v>73</v>
      </c>
      <c r="C1552" t="s">
        <v>76</v>
      </c>
      <c r="D1552" s="1" t="s">
        <v>1722</v>
      </c>
      <c r="E1552" t="s">
        <v>3822</v>
      </c>
      <c r="F1552" t="str">
        <f t="shared" si="56"/>
        <v>RectangularHollowSectionsMetric203x152x6.4</v>
      </c>
      <c r="G1552" s="36">
        <f t="shared" si="57"/>
        <v>27.96</v>
      </c>
      <c r="H1552" s="91">
        <v>0.22700000000000001</v>
      </c>
      <c r="I1552">
        <v>2.33</v>
      </c>
      <c r="J1552" t="s">
        <v>131</v>
      </c>
      <c r="K1552">
        <v>2</v>
      </c>
      <c r="L1552">
        <f t="shared" si="55"/>
        <v>0.71018400000000004</v>
      </c>
    </row>
    <row r="1553" spans="2:12" x14ac:dyDescent="0.25">
      <c r="B1553" t="s">
        <v>73</v>
      </c>
      <c r="C1553" t="s">
        <v>76</v>
      </c>
      <c r="D1553" s="1" t="s">
        <v>1723</v>
      </c>
      <c r="E1553" t="s">
        <v>3823</v>
      </c>
      <c r="F1553" t="str">
        <f t="shared" si="56"/>
        <v>RectangularHollowSectionsMetric203x152x4.8</v>
      </c>
      <c r="G1553" s="36">
        <f t="shared" si="57"/>
        <v>27.96</v>
      </c>
      <c r="H1553" s="91">
        <v>0.17100000000000001</v>
      </c>
      <c r="I1553">
        <v>2.33</v>
      </c>
      <c r="J1553" t="s">
        <v>131</v>
      </c>
      <c r="K1553">
        <v>2</v>
      </c>
      <c r="L1553">
        <f t="shared" si="55"/>
        <v>0.71018400000000004</v>
      </c>
    </row>
    <row r="1554" spans="2:12" x14ac:dyDescent="0.25">
      <c r="B1554" t="s">
        <v>73</v>
      </c>
      <c r="C1554" t="s">
        <v>76</v>
      </c>
      <c r="D1554" s="1" t="s">
        <v>1724</v>
      </c>
      <c r="E1554" t="s">
        <v>3824</v>
      </c>
      <c r="F1554" t="str">
        <f t="shared" si="56"/>
        <v>RectangularHollowSectionsMetric203x102x15.9</v>
      </c>
      <c r="G1554" s="36">
        <f t="shared" si="57"/>
        <v>24</v>
      </c>
      <c r="H1554" s="91">
        <v>0.53300000000000003</v>
      </c>
      <c r="I1554">
        <v>2</v>
      </c>
      <c r="J1554" t="s">
        <v>131</v>
      </c>
      <c r="K1554">
        <v>2</v>
      </c>
      <c r="L1554">
        <f t="shared" si="55"/>
        <v>0.60960000000000003</v>
      </c>
    </row>
    <row r="1555" spans="2:12" x14ac:dyDescent="0.25">
      <c r="B1555" t="s">
        <v>73</v>
      </c>
      <c r="C1555" t="s">
        <v>76</v>
      </c>
      <c r="D1555" s="1" t="s">
        <v>1726</v>
      </c>
      <c r="E1555" t="s">
        <v>3825</v>
      </c>
      <c r="F1555" t="str">
        <f t="shared" si="56"/>
        <v>RectangularHollowSectionsMetric203x102x12.7</v>
      </c>
      <c r="G1555" s="36">
        <f t="shared" si="57"/>
        <v>24</v>
      </c>
      <c r="H1555" s="91">
        <v>0.435</v>
      </c>
      <c r="I1555">
        <v>2</v>
      </c>
      <c r="J1555" t="s">
        <v>131</v>
      </c>
      <c r="K1555">
        <v>2</v>
      </c>
      <c r="L1555">
        <f t="shared" ref="L1555:L1618" si="58">0.3048*I1555</f>
        <v>0.60960000000000003</v>
      </c>
    </row>
    <row r="1556" spans="2:12" x14ac:dyDescent="0.25">
      <c r="B1556" t="s">
        <v>73</v>
      </c>
      <c r="C1556" t="s">
        <v>76</v>
      </c>
      <c r="D1556" s="1" t="s">
        <v>1727</v>
      </c>
      <c r="E1556" t="s">
        <v>3826</v>
      </c>
      <c r="F1556" t="str">
        <f t="shared" si="56"/>
        <v>RectangularHollowSectionsMetric203x102x9.5</v>
      </c>
      <c r="G1556" s="36">
        <f t="shared" si="57"/>
        <v>24</v>
      </c>
      <c r="H1556" s="91">
        <v>0.33200000000000002</v>
      </c>
      <c r="I1556">
        <v>2</v>
      </c>
      <c r="J1556" t="s">
        <v>131</v>
      </c>
      <c r="K1556">
        <v>2</v>
      </c>
      <c r="L1556">
        <f t="shared" si="58"/>
        <v>0.60960000000000003</v>
      </c>
    </row>
    <row r="1557" spans="2:12" x14ac:dyDescent="0.25">
      <c r="B1557" t="s">
        <v>73</v>
      </c>
      <c r="C1557" t="s">
        <v>76</v>
      </c>
      <c r="D1557" s="1" t="s">
        <v>1728</v>
      </c>
      <c r="E1557" t="s">
        <v>3827</v>
      </c>
      <c r="F1557" t="str">
        <f t="shared" si="56"/>
        <v>RectangularHollowSectionsMetric203x102x7.9</v>
      </c>
      <c r="G1557" s="36">
        <f t="shared" si="57"/>
        <v>24</v>
      </c>
      <c r="H1557" s="91">
        <v>0.27900000000000003</v>
      </c>
      <c r="I1557">
        <v>2</v>
      </c>
      <c r="J1557" t="s">
        <v>131</v>
      </c>
      <c r="K1557">
        <v>2</v>
      </c>
      <c r="L1557">
        <f t="shared" si="58"/>
        <v>0.60960000000000003</v>
      </c>
    </row>
    <row r="1558" spans="2:12" x14ac:dyDescent="0.25">
      <c r="B1558" t="s">
        <v>73</v>
      </c>
      <c r="C1558" t="s">
        <v>76</v>
      </c>
      <c r="D1558" s="1" t="s">
        <v>1729</v>
      </c>
      <c r="E1558" t="s">
        <v>3828</v>
      </c>
      <c r="F1558" t="str">
        <f t="shared" si="56"/>
        <v>RectangularHollowSectionsMetric203x102x6.4</v>
      </c>
      <c r="G1558" s="36">
        <f t="shared" si="57"/>
        <v>24</v>
      </c>
      <c r="H1558" s="91">
        <v>0.22600000000000001</v>
      </c>
      <c r="I1558">
        <v>2</v>
      </c>
      <c r="J1558" t="s">
        <v>131</v>
      </c>
      <c r="K1558">
        <v>2</v>
      </c>
      <c r="L1558">
        <f t="shared" si="58"/>
        <v>0.60960000000000003</v>
      </c>
    </row>
    <row r="1559" spans="2:12" x14ac:dyDescent="0.25">
      <c r="B1559" t="s">
        <v>73</v>
      </c>
      <c r="C1559" t="s">
        <v>76</v>
      </c>
      <c r="D1559" s="1" t="s">
        <v>1730</v>
      </c>
      <c r="E1559" t="s">
        <v>3829</v>
      </c>
      <c r="F1559" t="str">
        <f t="shared" si="56"/>
        <v>RectangularHollowSectionsMetric203x102x4.8</v>
      </c>
      <c r="G1559" s="36">
        <f t="shared" si="57"/>
        <v>24</v>
      </c>
      <c r="H1559" s="91">
        <v>0.17</v>
      </c>
      <c r="I1559">
        <v>2</v>
      </c>
      <c r="J1559" t="s">
        <v>131</v>
      </c>
      <c r="K1559">
        <v>2</v>
      </c>
      <c r="L1559">
        <f t="shared" si="58"/>
        <v>0.60960000000000003</v>
      </c>
    </row>
    <row r="1560" spans="2:12" x14ac:dyDescent="0.25">
      <c r="B1560" t="s">
        <v>73</v>
      </c>
      <c r="C1560" t="s">
        <v>76</v>
      </c>
      <c r="D1560" s="1" t="s">
        <v>1731</v>
      </c>
      <c r="E1560" t="s">
        <v>3830</v>
      </c>
      <c r="F1560" t="str">
        <f t="shared" si="56"/>
        <v>RectangularHollowSectionsMetric203x102x3.2</v>
      </c>
      <c r="G1560" s="36">
        <f t="shared" si="57"/>
        <v>24</v>
      </c>
      <c r="H1560" s="91">
        <v>0.114</v>
      </c>
      <c r="I1560">
        <v>2</v>
      </c>
      <c r="J1560" t="s">
        <v>131</v>
      </c>
      <c r="K1560">
        <v>2</v>
      </c>
      <c r="L1560">
        <f t="shared" si="58"/>
        <v>0.60960000000000003</v>
      </c>
    </row>
    <row r="1561" spans="2:12" x14ac:dyDescent="0.25">
      <c r="B1561" t="s">
        <v>73</v>
      </c>
      <c r="C1561" t="s">
        <v>76</v>
      </c>
      <c r="D1561" s="1" t="s">
        <v>1732</v>
      </c>
      <c r="E1561" t="s">
        <v>3831</v>
      </c>
      <c r="F1561" t="str">
        <f t="shared" si="56"/>
        <v>RectangularHollowSectionsMetric203x76x12.7</v>
      </c>
      <c r="G1561" s="36">
        <f t="shared" si="57"/>
        <v>21.96</v>
      </c>
      <c r="H1561" s="91">
        <v>0.432</v>
      </c>
      <c r="I1561">
        <v>1.83</v>
      </c>
      <c r="J1561" t="s">
        <v>131</v>
      </c>
      <c r="K1561">
        <v>2</v>
      </c>
      <c r="L1561">
        <f t="shared" si="58"/>
        <v>0.55778400000000006</v>
      </c>
    </row>
    <row r="1562" spans="2:12" x14ac:dyDescent="0.25">
      <c r="B1562" t="s">
        <v>73</v>
      </c>
      <c r="C1562" t="s">
        <v>76</v>
      </c>
      <c r="D1562" s="1" t="s">
        <v>1734</v>
      </c>
      <c r="E1562" t="s">
        <v>3832</v>
      </c>
      <c r="F1562" t="str">
        <f t="shared" si="56"/>
        <v>RectangularHollowSectionsMetric203x76x9.5</v>
      </c>
      <c r="G1562" s="36">
        <f t="shared" si="57"/>
        <v>21.96</v>
      </c>
      <c r="H1562" s="91">
        <v>0.33100000000000002</v>
      </c>
      <c r="I1562">
        <v>1.83</v>
      </c>
      <c r="J1562" t="s">
        <v>131</v>
      </c>
      <c r="K1562">
        <v>2</v>
      </c>
      <c r="L1562">
        <f t="shared" si="58"/>
        <v>0.55778400000000006</v>
      </c>
    </row>
    <row r="1563" spans="2:12" x14ac:dyDescent="0.25">
      <c r="B1563" t="s">
        <v>73</v>
      </c>
      <c r="C1563" t="s">
        <v>76</v>
      </c>
      <c r="D1563" s="1" t="s">
        <v>1735</v>
      </c>
      <c r="E1563" t="s">
        <v>3833</v>
      </c>
      <c r="F1563" t="str">
        <f t="shared" si="56"/>
        <v>RectangularHollowSectionsMetric203x76x7.9</v>
      </c>
      <c r="G1563" s="36">
        <f t="shared" si="57"/>
        <v>21.96</v>
      </c>
      <c r="H1563" s="91">
        <v>0.27800000000000002</v>
      </c>
      <c r="I1563">
        <v>1.83</v>
      </c>
      <c r="J1563" t="s">
        <v>131</v>
      </c>
      <c r="K1563">
        <v>2</v>
      </c>
      <c r="L1563">
        <f t="shared" si="58"/>
        <v>0.55778400000000006</v>
      </c>
    </row>
    <row r="1564" spans="2:12" x14ac:dyDescent="0.25">
      <c r="B1564" t="s">
        <v>73</v>
      </c>
      <c r="C1564" t="s">
        <v>76</v>
      </c>
      <c r="D1564" s="1" t="s">
        <v>1736</v>
      </c>
      <c r="E1564" t="s">
        <v>3834</v>
      </c>
      <c r="F1564" t="str">
        <f t="shared" si="56"/>
        <v>RectangularHollowSectionsMetric203x76x6.4</v>
      </c>
      <c r="G1564" s="36">
        <f t="shared" si="57"/>
        <v>21.96</v>
      </c>
      <c r="H1564" s="91">
        <v>0.22500000000000001</v>
      </c>
      <c r="I1564">
        <v>1.83</v>
      </c>
      <c r="J1564" t="s">
        <v>131</v>
      </c>
      <c r="K1564">
        <v>2</v>
      </c>
      <c r="L1564">
        <f t="shared" si="58"/>
        <v>0.55778400000000006</v>
      </c>
    </row>
    <row r="1565" spans="2:12" x14ac:dyDescent="0.25">
      <c r="B1565" t="s">
        <v>73</v>
      </c>
      <c r="C1565" t="s">
        <v>76</v>
      </c>
      <c r="D1565" s="1" t="s">
        <v>1737</v>
      </c>
      <c r="E1565" t="s">
        <v>3835</v>
      </c>
      <c r="F1565" t="str">
        <f t="shared" si="56"/>
        <v>RectangularHollowSectionsMetric203x76x4.8</v>
      </c>
      <c r="G1565" s="36">
        <f t="shared" si="57"/>
        <v>21.96</v>
      </c>
      <c r="H1565" s="91">
        <v>0.17</v>
      </c>
      <c r="I1565">
        <v>1.83</v>
      </c>
      <c r="J1565" t="s">
        <v>131</v>
      </c>
      <c r="K1565">
        <v>2</v>
      </c>
      <c r="L1565">
        <f t="shared" si="58"/>
        <v>0.55778400000000006</v>
      </c>
    </row>
    <row r="1566" spans="2:12" x14ac:dyDescent="0.25">
      <c r="B1566" t="s">
        <v>73</v>
      </c>
      <c r="C1566" t="s">
        <v>76</v>
      </c>
      <c r="D1566" s="1" t="s">
        <v>1738</v>
      </c>
      <c r="E1566" t="s">
        <v>3836</v>
      </c>
      <c r="F1566" t="str">
        <f t="shared" si="56"/>
        <v>RectangularHollowSectionsMetric203x76x3.2</v>
      </c>
      <c r="G1566" s="36">
        <f t="shared" si="57"/>
        <v>21.96</v>
      </c>
      <c r="H1566" s="91">
        <v>0.114</v>
      </c>
      <c r="I1566">
        <v>1.83</v>
      </c>
      <c r="J1566" t="s">
        <v>131</v>
      </c>
      <c r="K1566">
        <v>2</v>
      </c>
      <c r="L1566">
        <f t="shared" si="58"/>
        <v>0.55778400000000006</v>
      </c>
    </row>
    <row r="1567" spans="2:12" x14ac:dyDescent="0.25">
      <c r="B1567" t="s">
        <v>73</v>
      </c>
      <c r="C1567" t="s">
        <v>76</v>
      </c>
      <c r="D1567" s="1" t="s">
        <v>1739</v>
      </c>
      <c r="E1567" t="s">
        <v>3837</v>
      </c>
      <c r="F1567" t="str">
        <f t="shared" si="56"/>
        <v>RectangularHollowSectionsMetric203x51x9.5</v>
      </c>
      <c r="G1567" s="36">
        <f t="shared" si="57"/>
        <v>18.84</v>
      </c>
      <c r="H1567" s="91">
        <v>0.32900000000000001</v>
      </c>
      <c r="I1567">
        <v>1.57</v>
      </c>
      <c r="J1567" t="s">
        <v>131</v>
      </c>
      <c r="K1567">
        <v>2</v>
      </c>
      <c r="L1567">
        <f t="shared" si="58"/>
        <v>0.47853600000000002</v>
      </c>
    </row>
    <row r="1568" spans="2:12" x14ac:dyDescent="0.25">
      <c r="B1568" t="s">
        <v>73</v>
      </c>
      <c r="C1568" t="s">
        <v>76</v>
      </c>
      <c r="D1568" s="1" t="s">
        <v>1741</v>
      </c>
      <c r="E1568" t="s">
        <v>3838</v>
      </c>
      <c r="F1568" t="str">
        <f t="shared" si="56"/>
        <v>RectangularHollowSectionsMetric203x51x7.9</v>
      </c>
      <c r="G1568" s="36">
        <f t="shared" si="57"/>
        <v>18.96</v>
      </c>
      <c r="H1568" s="91">
        <v>0.27700000000000002</v>
      </c>
      <c r="I1568">
        <v>1.58</v>
      </c>
      <c r="J1568" t="s">
        <v>131</v>
      </c>
      <c r="K1568">
        <v>2</v>
      </c>
      <c r="L1568">
        <f t="shared" si="58"/>
        <v>0.48158400000000007</v>
      </c>
    </row>
    <row r="1569" spans="2:12" x14ac:dyDescent="0.25">
      <c r="B1569" t="s">
        <v>73</v>
      </c>
      <c r="C1569" t="s">
        <v>76</v>
      </c>
      <c r="D1569" s="1" t="s">
        <v>1742</v>
      </c>
      <c r="E1569" t="s">
        <v>3839</v>
      </c>
      <c r="F1569" t="str">
        <f t="shared" si="56"/>
        <v>RectangularHollowSectionsMetric203x51x6.4</v>
      </c>
      <c r="G1569" s="36">
        <f t="shared" si="57"/>
        <v>19.200000000000003</v>
      </c>
      <c r="H1569" s="91">
        <v>0.224</v>
      </c>
      <c r="I1569">
        <v>1.6</v>
      </c>
      <c r="J1569" t="s">
        <v>131</v>
      </c>
      <c r="K1569">
        <v>2</v>
      </c>
      <c r="L1569">
        <f t="shared" si="58"/>
        <v>0.48768000000000006</v>
      </c>
    </row>
    <row r="1570" spans="2:12" x14ac:dyDescent="0.25">
      <c r="B1570" t="s">
        <v>73</v>
      </c>
      <c r="C1570" t="s">
        <v>76</v>
      </c>
      <c r="D1570" s="1" t="s">
        <v>1743</v>
      </c>
      <c r="E1570" t="s">
        <v>3840</v>
      </c>
      <c r="F1570" t="str">
        <f t="shared" si="56"/>
        <v>RectangularHollowSectionsMetric203x51x4.8</v>
      </c>
      <c r="G1570" s="36">
        <f t="shared" si="57"/>
        <v>19.440000000000001</v>
      </c>
      <c r="H1570" s="91">
        <v>0.16900000000000001</v>
      </c>
      <c r="I1570">
        <v>1.62</v>
      </c>
      <c r="J1570" t="s">
        <v>131</v>
      </c>
      <c r="K1570">
        <v>2</v>
      </c>
      <c r="L1570">
        <f t="shared" si="58"/>
        <v>0.49377600000000005</v>
      </c>
    </row>
    <row r="1571" spans="2:12" x14ac:dyDescent="0.25">
      <c r="B1571" t="s">
        <v>73</v>
      </c>
      <c r="C1571" t="s">
        <v>76</v>
      </c>
      <c r="D1571" s="1" t="s">
        <v>1744</v>
      </c>
      <c r="E1571" t="s">
        <v>3841</v>
      </c>
      <c r="F1571" t="str">
        <f t="shared" si="56"/>
        <v>RectangularHollowSectionsMetric203x51x3.2</v>
      </c>
      <c r="G1571" s="36">
        <f t="shared" si="57"/>
        <v>19.559999999999999</v>
      </c>
      <c r="H1571" s="91">
        <v>0.114</v>
      </c>
      <c r="I1571">
        <v>1.63</v>
      </c>
      <c r="J1571" t="s">
        <v>131</v>
      </c>
      <c r="K1571">
        <v>2</v>
      </c>
      <c r="L1571">
        <f t="shared" si="58"/>
        <v>0.49682399999999999</v>
      </c>
    </row>
    <row r="1572" spans="2:12" x14ac:dyDescent="0.25">
      <c r="B1572" t="s">
        <v>73</v>
      </c>
      <c r="C1572" t="s">
        <v>76</v>
      </c>
      <c r="D1572" s="1" t="s">
        <v>1745</v>
      </c>
      <c r="E1572" t="s">
        <v>3842</v>
      </c>
      <c r="F1572" t="str">
        <f t="shared" si="56"/>
        <v>RectangularHollowSectionsMetric178x127x15.9</v>
      </c>
      <c r="G1572" s="36">
        <f t="shared" si="57"/>
        <v>24</v>
      </c>
      <c r="H1572" s="91">
        <v>0.53300000000000003</v>
      </c>
      <c r="I1572">
        <v>2</v>
      </c>
      <c r="J1572" t="s">
        <v>131</v>
      </c>
      <c r="K1572">
        <v>2</v>
      </c>
      <c r="L1572">
        <f t="shared" si="58"/>
        <v>0.60960000000000003</v>
      </c>
    </row>
    <row r="1573" spans="2:12" x14ac:dyDescent="0.25">
      <c r="B1573" t="s">
        <v>73</v>
      </c>
      <c r="C1573" t="s">
        <v>76</v>
      </c>
      <c r="D1573" s="1" t="s">
        <v>1747</v>
      </c>
      <c r="E1573" t="s">
        <v>3843</v>
      </c>
      <c r="F1573" t="str">
        <f t="shared" si="56"/>
        <v>RectangularHollowSectionsMetric178x127x12.7</v>
      </c>
      <c r="G1573" s="36">
        <f t="shared" si="57"/>
        <v>24</v>
      </c>
      <c r="H1573" s="91">
        <v>0.435</v>
      </c>
      <c r="I1573">
        <v>2</v>
      </c>
      <c r="J1573" t="s">
        <v>131</v>
      </c>
      <c r="K1573">
        <v>2</v>
      </c>
      <c r="L1573">
        <f t="shared" si="58"/>
        <v>0.60960000000000003</v>
      </c>
    </row>
    <row r="1574" spans="2:12" x14ac:dyDescent="0.25">
      <c r="B1574" t="s">
        <v>73</v>
      </c>
      <c r="C1574" t="s">
        <v>76</v>
      </c>
      <c r="D1574" s="1" t="s">
        <v>1748</v>
      </c>
      <c r="E1574" t="s">
        <v>3844</v>
      </c>
      <c r="F1574" t="str">
        <f t="shared" si="56"/>
        <v>RectangularHollowSectionsMetric178x127x9.5</v>
      </c>
      <c r="G1574" s="36">
        <f t="shared" si="57"/>
        <v>24</v>
      </c>
      <c r="H1574" s="91">
        <v>0.33200000000000002</v>
      </c>
      <c r="I1574">
        <v>2</v>
      </c>
      <c r="J1574" t="s">
        <v>131</v>
      </c>
      <c r="K1574">
        <v>2</v>
      </c>
      <c r="L1574">
        <f t="shared" si="58"/>
        <v>0.60960000000000003</v>
      </c>
    </row>
    <row r="1575" spans="2:12" x14ac:dyDescent="0.25">
      <c r="B1575" t="s">
        <v>73</v>
      </c>
      <c r="C1575" t="s">
        <v>76</v>
      </c>
      <c r="D1575" s="1" t="s">
        <v>1749</v>
      </c>
      <c r="E1575" t="s">
        <v>3845</v>
      </c>
      <c r="F1575" t="str">
        <f t="shared" si="56"/>
        <v>RectangularHollowSectionsMetric178x127x7.9</v>
      </c>
      <c r="G1575" s="36">
        <f t="shared" si="57"/>
        <v>24</v>
      </c>
      <c r="H1575" s="91">
        <v>0.27900000000000003</v>
      </c>
      <c r="I1575">
        <v>2</v>
      </c>
      <c r="J1575" t="s">
        <v>131</v>
      </c>
      <c r="K1575">
        <v>2</v>
      </c>
      <c r="L1575">
        <f t="shared" si="58"/>
        <v>0.60960000000000003</v>
      </c>
    </row>
    <row r="1576" spans="2:12" x14ac:dyDescent="0.25">
      <c r="B1576" t="s">
        <v>73</v>
      </c>
      <c r="C1576" t="s">
        <v>76</v>
      </c>
      <c r="D1576" s="1" t="s">
        <v>1750</v>
      </c>
      <c r="E1576" t="s">
        <v>3846</v>
      </c>
      <c r="F1576" t="str">
        <f t="shared" si="56"/>
        <v>RectangularHollowSectionsMetric178x127x6.4</v>
      </c>
      <c r="G1576" s="36">
        <f t="shared" si="57"/>
        <v>24</v>
      </c>
      <c r="H1576" s="91">
        <v>0.22600000000000001</v>
      </c>
      <c r="I1576">
        <v>2</v>
      </c>
      <c r="J1576" t="s">
        <v>131</v>
      </c>
      <c r="K1576">
        <v>2</v>
      </c>
      <c r="L1576">
        <f t="shared" si="58"/>
        <v>0.60960000000000003</v>
      </c>
    </row>
    <row r="1577" spans="2:12" x14ac:dyDescent="0.25">
      <c r="B1577" t="s">
        <v>73</v>
      </c>
      <c r="C1577" t="s">
        <v>76</v>
      </c>
      <c r="D1577" s="1" t="s">
        <v>1751</v>
      </c>
      <c r="E1577" t="s">
        <v>3847</v>
      </c>
      <c r="F1577" t="str">
        <f t="shared" si="56"/>
        <v>RectangularHollowSectionsMetric178x127x4.8</v>
      </c>
      <c r="G1577" s="36">
        <f t="shared" si="57"/>
        <v>24</v>
      </c>
      <c r="H1577" s="91">
        <v>0.17</v>
      </c>
      <c r="I1577">
        <v>2</v>
      </c>
      <c r="J1577" t="s">
        <v>131</v>
      </c>
      <c r="K1577">
        <v>2</v>
      </c>
      <c r="L1577">
        <f t="shared" si="58"/>
        <v>0.60960000000000003</v>
      </c>
    </row>
    <row r="1578" spans="2:12" x14ac:dyDescent="0.25">
      <c r="B1578" t="s">
        <v>73</v>
      </c>
      <c r="C1578" t="s">
        <v>76</v>
      </c>
      <c r="D1578" s="1" t="s">
        <v>1752</v>
      </c>
      <c r="E1578" t="s">
        <v>3848</v>
      </c>
      <c r="F1578" t="str">
        <f t="shared" si="56"/>
        <v>RectangularHollowSectionsMetric178x127x3.2</v>
      </c>
      <c r="G1578" s="36">
        <f t="shared" si="57"/>
        <v>24</v>
      </c>
      <c r="H1578" s="91">
        <v>0.114</v>
      </c>
      <c r="I1578">
        <v>2</v>
      </c>
      <c r="J1578" t="s">
        <v>131</v>
      </c>
      <c r="K1578">
        <v>2</v>
      </c>
      <c r="L1578">
        <f t="shared" si="58"/>
        <v>0.60960000000000003</v>
      </c>
    </row>
    <row r="1579" spans="2:12" x14ac:dyDescent="0.25">
      <c r="B1579" t="s">
        <v>73</v>
      </c>
      <c r="C1579" t="s">
        <v>76</v>
      </c>
      <c r="D1579" s="1" t="s">
        <v>1753</v>
      </c>
      <c r="E1579" t="s">
        <v>3849</v>
      </c>
      <c r="F1579" t="str">
        <f t="shared" si="56"/>
        <v>RectangularHollowSectionsMetric178x102x12.7</v>
      </c>
      <c r="G1579" s="36">
        <f t="shared" si="57"/>
        <v>21.96</v>
      </c>
      <c r="H1579" s="91">
        <v>0.432</v>
      </c>
      <c r="I1579">
        <v>1.83</v>
      </c>
      <c r="J1579" t="s">
        <v>131</v>
      </c>
      <c r="K1579">
        <v>2</v>
      </c>
      <c r="L1579">
        <f t="shared" si="58"/>
        <v>0.55778400000000006</v>
      </c>
    </row>
    <row r="1580" spans="2:12" x14ac:dyDescent="0.25">
      <c r="B1580" t="s">
        <v>73</v>
      </c>
      <c r="C1580" t="s">
        <v>76</v>
      </c>
      <c r="D1580" s="1" t="s">
        <v>1755</v>
      </c>
      <c r="E1580" t="s">
        <v>3850</v>
      </c>
      <c r="F1580" t="str">
        <f t="shared" si="56"/>
        <v>RectangularHollowSectionsMetric178x102x9.5</v>
      </c>
      <c r="G1580" s="36">
        <f t="shared" si="57"/>
        <v>21.96</v>
      </c>
      <c r="H1580" s="91">
        <v>0.33100000000000002</v>
      </c>
      <c r="I1580">
        <v>1.83</v>
      </c>
      <c r="J1580" t="s">
        <v>131</v>
      </c>
      <c r="K1580">
        <v>2</v>
      </c>
      <c r="L1580">
        <f t="shared" si="58"/>
        <v>0.55778400000000006</v>
      </c>
    </row>
    <row r="1581" spans="2:12" x14ac:dyDescent="0.25">
      <c r="B1581" t="s">
        <v>73</v>
      </c>
      <c r="C1581" t="s">
        <v>76</v>
      </c>
      <c r="D1581" s="1" t="s">
        <v>1756</v>
      </c>
      <c r="E1581" t="s">
        <v>3851</v>
      </c>
      <c r="F1581" t="str">
        <f t="shared" si="56"/>
        <v>RectangularHollowSectionsMetric178x102x7.9</v>
      </c>
      <c r="G1581" s="36">
        <f t="shared" si="57"/>
        <v>21.96</v>
      </c>
      <c r="H1581" s="91">
        <v>0.27800000000000002</v>
      </c>
      <c r="I1581">
        <v>1.83</v>
      </c>
      <c r="J1581" t="s">
        <v>131</v>
      </c>
      <c r="K1581">
        <v>2</v>
      </c>
      <c r="L1581">
        <f t="shared" si="58"/>
        <v>0.55778400000000006</v>
      </c>
    </row>
    <row r="1582" spans="2:12" x14ac:dyDescent="0.25">
      <c r="B1582" t="s">
        <v>73</v>
      </c>
      <c r="C1582" t="s">
        <v>76</v>
      </c>
      <c r="D1582" s="1" t="s">
        <v>1757</v>
      </c>
      <c r="E1582" t="s">
        <v>3852</v>
      </c>
      <c r="F1582" t="str">
        <f t="shared" si="56"/>
        <v>RectangularHollowSectionsMetric178x102x6.4</v>
      </c>
      <c r="G1582" s="36">
        <f t="shared" si="57"/>
        <v>21.96</v>
      </c>
      <c r="H1582" s="91">
        <v>0.22500000000000001</v>
      </c>
      <c r="I1582">
        <v>1.83</v>
      </c>
      <c r="J1582" t="s">
        <v>131</v>
      </c>
      <c r="K1582">
        <v>2</v>
      </c>
      <c r="L1582">
        <f t="shared" si="58"/>
        <v>0.55778400000000006</v>
      </c>
    </row>
    <row r="1583" spans="2:12" x14ac:dyDescent="0.25">
      <c r="B1583" t="s">
        <v>73</v>
      </c>
      <c r="C1583" t="s">
        <v>76</v>
      </c>
      <c r="D1583" s="1" t="s">
        <v>1758</v>
      </c>
      <c r="E1583" t="s">
        <v>3853</v>
      </c>
      <c r="F1583" t="str">
        <f t="shared" si="56"/>
        <v>RectangularHollowSectionsMetric178x102x4.8</v>
      </c>
      <c r="G1583" s="36">
        <f t="shared" si="57"/>
        <v>21.96</v>
      </c>
      <c r="H1583" s="91">
        <v>0.17</v>
      </c>
      <c r="I1583">
        <v>1.83</v>
      </c>
      <c r="J1583" t="s">
        <v>131</v>
      </c>
      <c r="K1583">
        <v>2</v>
      </c>
      <c r="L1583">
        <f t="shared" si="58"/>
        <v>0.55778400000000006</v>
      </c>
    </row>
    <row r="1584" spans="2:12" x14ac:dyDescent="0.25">
      <c r="B1584" t="s">
        <v>73</v>
      </c>
      <c r="C1584" t="s">
        <v>76</v>
      </c>
      <c r="D1584" s="1" t="s">
        <v>1759</v>
      </c>
      <c r="E1584" t="s">
        <v>3854</v>
      </c>
      <c r="F1584" t="str">
        <f t="shared" si="56"/>
        <v>RectangularHollowSectionsMetric178x102x3.2</v>
      </c>
      <c r="G1584" s="36">
        <f t="shared" si="57"/>
        <v>21.96</v>
      </c>
      <c r="H1584" s="91">
        <v>0.114</v>
      </c>
      <c r="I1584">
        <v>1.83</v>
      </c>
      <c r="J1584" t="s">
        <v>131</v>
      </c>
      <c r="K1584">
        <v>2</v>
      </c>
      <c r="L1584">
        <f t="shared" si="58"/>
        <v>0.55778400000000006</v>
      </c>
    </row>
    <row r="1585" spans="2:12" x14ac:dyDescent="0.25">
      <c r="B1585" t="s">
        <v>73</v>
      </c>
      <c r="C1585" t="s">
        <v>76</v>
      </c>
      <c r="D1585" s="1" t="s">
        <v>1760</v>
      </c>
      <c r="E1585" t="s">
        <v>3855</v>
      </c>
      <c r="F1585" t="str">
        <f t="shared" si="56"/>
        <v>RectangularHollowSectionsMetric178x76x12.7</v>
      </c>
      <c r="G1585" s="36">
        <f t="shared" si="57"/>
        <v>19.559999999999999</v>
      </c>
      <c r="H1585" s="91">
        <v>0.42799999999999999</v>
      </c>
      <c r="I1585">
        <v>1.63</v>
      </c>
      <c r="J1585" t="s">
        <v>131</v>
      </c>
      <c r="K1585">
        <v>2</v>
      </c>
      <c r="L1585">
        <f t="shared" si="58"/>
        <v>0.49682399999999999</v>
      </c>
    </row>
    <row r="1586" spans="2:12" x14ac:dyDescent="0.25">
      <c r="B1586" t="s">
        <v>73</v>
      </c>
      <c r="C1586" t="s">
        <v>76</v>
      </c>
      <c r="D1586" s="1" t="s">
        <v>1762</v>
      </c>
      <c r="E1586" t="s">
        <v>3856</v>
      </c>
      <c r="F1586" t="str">
        <f t="shared" si="56"/>
        <v>RectangularHollowSectionsMetric178x76x9.5</v>
      </c>
      <c r="G1586" s="36">
        <f t="shared" si="57"/>
        <v>19.559999999999999</v>
      </c>
      <c r="H1586" s="91">
        <v>0.32900000000000001</v>
      </c>
      <c r="I1586">
        <v>1.63</v>
      </c>
      <c r="J1586" t="s">
        <v>131</v>
      </c>
      <c r="K1586">
        <v>2</v>
      </c>
      <c r="L1586">
        <f t="shared" si="58"/>
        <v>0.49682399999999999</v>
      </c>
    </row>
    <row r="1587" spans="2:12" x14ac:dyDescent="0.25">
      <c r="B1587" t="s">
        <v>73</v>
      </c>
      <c r="C1587" t="s">
        <v>76</v>
      </c>
      <c r="D1587" s="1" t="s">
        <v>1763</v>
      </c>
      <c r="E1587" t="s">
        <v>3857</v>
      </c>
      <c r="F1587" t="str">
        <f t="shared" si="56"/>
        <v>RectangularHollowSectionsMetric178x76x7.9</v>
      </c>
      <c r="G1587" s="36">
        <f t="shared" si="57"/>
        <v>19.559999999999999</v>
      </c>
      <c r="H1587" s="91">
        <v>0.27700000000000002</v>
      </c>
      <c r="I1587">
        <v>1.63</v>
      </c>
      <c r="J1587" t="s">
        <v>131</v>
      </c>
      <c r="K1587">
        <v>2</v>
      </c>
      <c r="L1587">
        <f t="shared" si="58"/>
        <v>0.49682399999999999</v>
      </c>
    </row>
    <row r="1588" spans="2:12" x14ac:dyDescent="0.25">
      <c r="B1588" t="s">
        <v>73</v>
      </c>
      <c r="C1588" t="s">
        <v>76</v>
      </c>
      <c r="D1588" s="1" t="s">
        <v>1764</v>
      </c>
      <c r="E1588" t="s">
        <v>3858</v>
      </c>
      <c r="F1588" t="str">
        <f t="shared" si="56"/>
        <v>RectangularHollowSectionsMetric178x76x6.4</v>
      </c>
      <c r="G1588" s="36">
        <f t="shared" si="57"/>
        <v>19.559999999999999</v>
      </c>
      <c r="H1588" s="91">
        <v>0.224</v>
      </c>
      <c r="I1588">
        <v>1.63</v>
      </c>
      <c r="J1588" t="s">
        <v>131</v>
      </c>
      <c r="K1588">
        <v>2</v>
      </c>
      <c r="L1588">
        <f t="shared" si="58"/>
        <v>0.49682399999999999</v>
      </c>
    </row>
    <row r="1589" spans="2:12" x14ac:dyDescent="0.25">
      <c r="B1589" t="s">
        <v>73</v>
      </c>
      <c r="C1589" t="s">
        <v>76</v>
      </c>
      <c r="D1589" s="1" t="s">
        <v>1765</v>
      </c>
      <c r="E1589" t="s">
        <v>3859</v>
      </c>
      <c r="F1589" t="str">
        <f t="shared" si="56"/>
        <v>RectangularHollowSectionsMetric178x76x4.8</v>
      </c>
      <c r="G1589" s="36">
        <f t="shared" si="57"/>
        <v>19.559999999999999</v>
      </c>
      <c r="H1589" s="91">
        <v>0.16900000000000001</v>
      </c>
      <c r="I1589">
        <v>1.63</v>
      </c>
      <c r="J1589" t="s">
        <v>131</v>
      </c>
      <c r="K1589">
        <v>2</v>
      </c>
      <c r="L1589">
        <f t="shared" si="58"/>
        <v>0.49682399999999999</v>
      </c>
    </row>
    <row r="1590" spans="2:12" x14ac:dyDescent="0.25">
      <c r="B1590" t="s">
        <v>73</v>
      </c>
      <c r="C1590" t="s">
        <v>76</v>
      </c>
      <c r="D1590" s="1" t="s">
        <v>1766</v>
      </c>
      <c r="E1590" t="s">
        <v>3860</v>
      </c>
      <c r="F1590" t="str">
        <f t="shared" si="56"/>
        <v>RectangularHollowSectionsMetric178x76x3.2</v>
      </c>
      <c r="G1590" s="36">
        <f t="shared" si="57"/>
        <v>19.559999999999999</v>
      </c>
      <c r="H1590" s="91">
        <v>0.114</v>
      </c>
      <c r="I1590">
        <v>1.63</v>
      </c>
      <c r="J1590" t="s">
        <v>131</v>
      </c>
      <c r="K1590">
        <v>2</v>
      </c>
      <c r="L1590">
        <f t="shared" si="58"/>
        <v>0.49682399999999999</v>
      </c>
    </row>
    <row r="1591" spans="2:12" x14ac:dyDescent="0.25">
      <c r="B1591" t="s">
        <v>73</v>
      </c>
      <c r="C1591" t="s">
        <v>76</v>
      </c>
      <c r="D1591" s="1" t="s">
        <v>1767</v>
      </c>
      <c r="E1591" t="s">
        <v>3862</v>
      </c>
      <c r="F1591" t="str">
        <f t="shared" ref="F1591:F1654" si="59">SUBSTITUTE(B1591&amp;C1591&amp;E1591," ","")</f>
        <v>RectangularHollowSectionsMetric152x127x12.7</v>
      </c>
      <c r="G1591" s="36">
        <f t="shared" si="57"/>
        <v>21.96</v>
      </c>
      <c r="H1591">
        <v>0.45</v>
      </c>
      <c r="I1591">
        <v>1.83</v>
      </c>
      <c r="J1591" t="s">
        <v>131</v>
      </c>
      <c r="K1591">
        <v>2</v>
      </c>
      <c r="L1591">
        <f t="shared" si="58"/>
        <v>0.55778400000000006</v>
      </c>
    </row>
    <row r="1592" spans="2:12" x14ac:dyDescent="0.25">
      <c r="B1592" t="s">
        <v>73</v>
      </c>
      <c r="C1592" t="s">
        <v>76</v>
      </c>
      <c r="D1592" s="1" t="s">
        <v>1768</v>
      </c>
      <c r="E1592" t="s">
        <v>3863</v>
      </c>
      <c r="F1592" t="str">
        <f t="shared" si="59"/>
        <v>RectangularHollowSectionsMetric152x127x9.5</v>
      </c>
      <c r="G1592" s="36">
        <f t="shared" ref="G1592:G1655" si="60">I1592*12</f>
        <v>21.96</v>
      </c>
      <c r="H1592" s="91">
        <v>0.33100000000000002</v>
      </c>
      <c r="I1592">
        <v>1.83</v>
      </c>
      <c r="J1592" t="s">
        <v>131</v>
      </c>
      <c r="K1592">
        <v>2</v>
      </c>
      <c r="L1592">
        <f t="shared" si="58"/>
        <v>0.55778400000000006</v>
      </c>
    </row>
    <row r="1593" spans="2:12" x14ac:dyDescent="0.25">
      <c r="B1593" t="s">
        <v>73</v>
      </c>
      <c r="C1593" t="s">
        <v>76</v>
      </c>
      <c r="D1593" s="1" t="s">
        <v>1770</v>
      </c>
      <c r="E1593" t="s">
        <v>3864</v>
      </c>
      <c r="F1593" t="str">
        <f t="shared" si="59"/>
        <v>RectangularHollowSectionsMetric152x127x7.9</v>
      </c>
      <c r="G1593" s="36">
        <f t="shared" si="60"/>
        <v>21.96</v>
      </c>
      <c r="H1593" s="91">
        <v>0.27800000000000002</v>
      </c>
      <c r="I1593">
        <v>1.83</v>
      </c>
      <c r="J1593" t="s">
        <v>131</v>
      </c>
      <c r="K1593">
        <v>2</v>
      </c>
      <c r="L1593">
        <f t="shared" si="58"/>
        <v>0.55778400000000006</v>
      </c>
    </row>
    <row r="1594" spans="2:12" x14ac:dyDescent="0.25">
      <c r="B1594" t="s">
        <v>73</v>
      </c>
      <c r="C1594" t="s">
        <v>76</v>
      </c>
      <c r="D1594" s="1" t="s">
        <v>1771</v>
      </c>
      <c r="E1594" t="s">
        <v>3865</v>
      </c>
      <c r="F1594" t="str">
        <f t="shared" si="59"/>
        <v>RectangularHollowSectionsMetric152x127x6.4</v>
      </c>
      <c r="G1594" s="36">
        <f t="shared" si="60"/>
        <v>21.96</v>
      </c>
      <c r="H1594" s="91">
        <v>0.22500000000000001</v>
      </c>
      <c r="I1594">
        <v>1.83</v>
      </c>
      <c r="J1594" t="s">
        <v>131</v>
      </c>
      <c r="K1594">
        <v>2</v>
      </c>
      <c r="L1594">
        <f t="shared" si="58"/>
        <v>0.55778400000000006</v>
      </c>
    </row>
    <row r="1595" spans="2:12" x14ac:dyDescent="0.25">
      <c r="B1595" t="s">
        <v>73</v>
      </c>
      <c r="C1595" t="s">
        <v>76</v>
      </c>
      <c r="D1595" s="1" t="s">
        <v>1772</v>
      </c>
      <c r="E1595" t="s">
        <v>3866</v>
      </c>
      <c r="F1595" t="str">
        <f t="shared" si="59"/>
        <v>RectangularHollowSectionsMetric152x127x4.8</v>
      </c>
      <c r="G1595" s="36">
        <f t="shared" si="60"/>
        <v>21.96</v>
      </c>
      <c r="H1595" s="91">
        <v>0.17</v>
      </c>
      <c r="I1595">
        <v>1.83</v>
      </c>
      <c r="J1595" t="s">
        <v>131</v>
      </c>
      <c r="K1595">
        <v>2</v>
      </c>
      <c r="L1595">
        <f t="shared" si="58"/>
        <v>0.55778400000000006</v>
      </c>
    </row>
    <row r="1596" spans="2:12" x14ac:dyDescent="0.25">
      <c r="B1596" t="s">
        <v>73</v>
      </c>
      <c r="C1596" t="s">
        <v>76</v>
      </c>
      <c r="D1596" s="1" t="s">
        <v>1773</v>
      </c>
      <c r="E1596" t="s">
        <v>3867</v>
      </c>
      <c r="F1596" t="str">
        <f t="shared" si="59"/>
        <v>RectangularHollowSectionsMetric152x102x12.7</v>
      </c>
      <c r="G1596" s="36">
        <f t="shared" si="60"/>
        <v>19.919999999999998</v>
      </c>
      <c r="H1596" s="91">
        <v>0.42799999999999999</v>
      </c>
      <c r="I1596">
        <v>1.66</v>
      </c>
      <c r="J1596" t="s">
        <v>131</v>
      </c>
      <c r="K1596">
        <v>2</v>
      </c>
      <c r="L1596">
        <f t="shared" si="58"/>
        <v>0.50596799999999997</v>
      </c>
    </row>
    <row r="1597" spans="2:12" x14ac:dyDescent="0.25">
      <c r="B1597" t="s">
        <v>73</v>
      </c>
      <c r="C1597" t="s">
        <v>76</v>
      </c>
      <c r="D1597" s="1" t="s">
        <v>1775</v>
      </c>
      <c r="E1597" t="s">
        <v>3868</v>
      </c>
      <c r="F1597" t="str">
        <f t="shared" si="59"/>
        <v>RectangularHollowSectionsMetric152x102x9.5</v>
      </c>
      <c r="G1597" s="36">
        <f t="shared" si="60"/>
        <v>19.919999999999998</v>
      </c>
      <c r="H1597" s="91">
        <v>0.32900000000000001</v>
      </c>
      <c r="I1597">
        <v>1.66</v>
      </c>
      <c r="J1597" t="s">
        <v>131</v>
      </c>
      <c r="K1597">
        <v>2</v>
      </c>
      <c r="L1597">
        <f t="shared" si="58"/>
        <v>0.50596799999999997</v>
      </c>
    </row>
    <row r="1598" spans="2:12" x14ac:dyDescent="0.25">
      <c r="B1598" t="s">
        <v>73</v>
      </c>
      <c r="C1598" t="s">
        <v>76</v>
      </c>
      <c r="D1598" s="1" t="s">
        <v>1776</v>
      </c>
      <c r="E1598" t="s">
        <v>3869</v>
      </c>
      <c r="F1598" t="str">
        <f t="shared" si="59"/>
        <v>RectangularHollowSectionsMetric152x102x7.9</v>
      </c>
      <c r="G1598" s="36">
        <f t="shared" si="60"/>
        <v>19.919999999999998</v>
      </c>
      <c r="H1598" s="91">
        <v>0.27700000000000002</v>
      </c>
      <c r="I1598">
        <v>1.66</v>
      </c>
      <c r="J1598" t="s">
        <v>131</v>
      </c>
      <c r="K1598">
        <v>2</v>
      </c>
      <c r="L1598">
        <f t="shared" si="58"/>
        <v>0.50596799999999997</v>
      </c>
    </row>
    <row r="1599" spans="2:12" x14ac:dyDescent="0.25">
      <c r="B1599" t="s">
        <v>73</v>
      </c>
      <c r="C1599" t="s">
        <v>76</v>
      </c>
      <c r="D1599" s="1" t="s">
        <v>1777</v>
      </c>
      <c r="E1599" t="s">
        <v>3870</v>
      </c>
      <c r="F1599" t="str">
        <f t="shared" si="59"/>
        <v>RectangularHollowSectionsMetric152x102x6.4</v>
      </c>
      <c r="G1599" s="36">
        <f t="shared" si="60"/>
        <v>19.919999999999998</v>
      </c>
      <c r="H1599" s="91">
        <v>0.224</v>
      </c>
      <c r="I1599">
        <v>1.66</v>
      </c>
      <c r="J1599" t="s">
        <v>131</v>
      </c>
      <c r="K1599">
        <v>2</v>
      </c>
      <c r="L1599">
        <f t="shared" si="58"/>
        <v>0.50596799999999997</v>
      </c>
    </row>
    <row r="1600" spans="2:12" x14ac:dyDescent="0.25">
      <c r="B1600" t="s">
        <v>73</v>
      </c>
      <c r="C1600" t="s">
        <v>76</v>
      </c>
      <c r="D1600" s="1" t="s">
        <v>1778</v>
      </c>
      <c r="E1600" t="s">
        <v>3871</v>
      </c>
      <c r="F1600" t="str">
        <f t="shared" si="59"/>
        <v>RectangularHollowSectionsMetric152x102x4.8</v>
      </c>
      <c r="G1600" s="36">
        <f t="shared" si="60"/>
        <v>19.919999999999998</v>
      </c>
      <c r="H1600" s="91">
        <v>0.16900000000000001</v>
      </c>
      <c r="I1600">
        <v>1.66</v>
      </c>
      <c r="J1600" t="s">
        <v>131</v>
      </c>
      <c r="K1600">
        <v>2</v>
      </c>
      <c r="L1600">
        <f t="shared" si="58"/>
        <v>0.50596799999999997</v>
      </c>
    </row>
    <row r="1601" spans="2:12" x14ac:dyDescent="0.25">
      <c r="B1601" t="s">
        <v>73</v>
      </c>
      <c r="C1601" t="s">
        <v>76</v>
      </c>
      <c r="D1601" s="1" t="s">
        <v>1779</v>
      </c>
      <c r="E1601" t="s">
        <v>3872</v>
      </c>
      <c r="F1601" t="str">
        <f t="shared" si="59"/>
        <v>RectangularHollowSectionsMetric152x102x3.2</v>
      </c>
      <c r="G1601" s="36">
        <f t="shared" si="60"/>
        <v>19.919999999999998</v>
      </c>
      <c r="H1601" s="91">
        <v>0.114</v>
      </c>
      <c r="I1601">
        <v>1.66</v>
      </c>
      <c r="J1601" t="s">
        <v>131</v>
      </c>
      <c r="K1601">
        <v>2</v>
      </c>
      <c r="L1601">
        <f t="shared" si="58"/>
        <v>0.50596799999999997</v>
      </c>
    </row>
    <row r="1602" spans="2:12" x14ac:dyDescent="0.25">
      <c r="B1602" t="s">
        <v>73</v>
      </c>
      <c r="C1602" t="s">
        <v>76</v>
      </c>
      <c r="D1602" s="1" t="s">
        <v>1780</v>
      </c>
      <c r="E1602" t="s">
        <v>3873</v>
      </c>
      <c r="F1602" t="str">
        <f t="shared" si="59"/>
        <v>RectangularHollowSectionsMetric152x76x12.7</v>
      </c>
      <c r="G1602" s="36">
        <f t="shared" si="60"/>
        <v>18</v>
      </c>
      <c r="H1602" s="91">
        <v>0.42399999999999999</v>
      </c>
      <c r="I1602">
        <v>1.5</v>
      </c>
      <c r="J1602" t="s">
        <v>131</v>
      </c>
      <c r="K1602">
        <v>2</v>
      </c>
      <c r="L1602">
        <f t="shared" si="58"/>
        <v>0.45720000000000005</v>
      </c>
    </row>
    <row r="1603" spans="2:12" x14ac:dyDescent="0.25">
      <c r="B1603" t="s">
        <v>73</v>
      </c>
      <c r="C1603" t="s">
        <v>76</v>
      </c>
      <c r="D1603" s="1" t="s">
        <v>1782</v>
      </c>
      <c r="E1603" t="s">
        <v>3874</v>
      </c>
      <c r="F1603" t="str">
        <f t="shared" si="59"/>
        <v>RectangularHollowSectionsMetric152x76x9.5</v>
      </c>
      <c r="G1603" s="36">
        <f t="shared" si="60"/>
        <v>18</v>
      </c>
      <c r="H1603" s="91">
        <v>0.32600000000000001</v>
      </c>
      <c r="I1603">
        <v>1.5</v>
      </c>
      <c r="J1603" t="s">
        <v>131</v>
      </c>
      <c r="K1603">
        <v>2</v>
      </c>
      <c r="L1603">
        <f t="shared" si="58"/>
        <v>0.45720000000000005</v>
      </c>
    </row>
    <row r="1604" spans="2:12" x14ac:dyDescent="0.25">
      <c r="B1604" t="s">
        <v>73</v>
      </c>
      <c r="C1604" t="s">
        <v>76</v>
      </c>
      <c r="D1604" s="1" t="s">
        <v>1783</v>
      </c>
      <c r="E1604" t="s">
        <v>3875</v>
      </c>
      <c r="F1604" t="str">
        <f t="shared" si="59"/>
        <v>RectangularHollowSectionsMetric152x76x7.9</v>
      </c>
      <c r="G1604" s="36">
        <f t="shared" si="60"/>
        <v>18</v>
      </c>
      <c r="H1604" s="91">
        <v>0.27500000000000002</v>
      </c>
      <c r="I1604">
        <v>1.5</v>
      </c>
      <c r="J1604" t="s">
        <v>131</v>
      </c>
      <c r="K1604">
        <v>2</v>
      </c>
      <c r="L1604">
        <f t="shared" si="58"/>
        <v>0.45720000000000005</v>
      </c>
    </row>
    <row r="1605" spans="2:12" x14ac:dyDescent="0.25">
      <c r="B1605" t="s">
        <v>73</v>
      </c>
      <c r="C1605" t="s">
        <v>76</v>
      </c>
      <c r="D1605" s="1" t="s">
        <v>1784</v>
      </c>
      <c r="E1605" t="s">
        <v>3876</v>
      </c>
      <c r="F1605" t="str">
        <f t="shared" si="59"/>
        <v>RectangularHollowSectionsMetric152x76x6.4</v>
      </c>
      <c r="G1605" s="36">
        <f t="shared" si="60"/>
        <v>18</v>
      </c>
      <c r="H1605" s="91">
        <v>0.223</v>
      </c>
      <c r="I1605">
        <v>1.5</v>
      </c>
      <c r="J1605" t="s">
        <v>131</v>
      </c>
      <c r="K1605">
        <v>2</v>
      </c>
      <c r="L1605">
        <f t="shared" si="58"/>
        <v>0.45720000000000005</v>
      </c>
    </row>
    <row r="1606" spans="2:12" x14ac:dyDescent="0.25">
      <c r="B1606" t="s">
        <v>73</v>
      </c>
      <c r="C1606" t="s">
        <v>76</v>
      </c>
      <c r="D1606" s="1" t="s">
        <v>1785</v>
      </c>
      <c r="E1606" t="s">
        <v>3877</v>
      </c>
      <c r="F1606" t="str">
        <f t="shared" si="59"/>
        <v>RectangularHollowSectionsMetric152x76x4.8</v>
      </c>
      <c r="G1606" s="36">
        <f t="shared" si="60"/>
        <v>18</v>
      </c>
      <c r="H1606" s="91">
        <v>0.16900000000000001</v>
      </c>
      <c r="I1606">
        <v>1.5</v>
      </c>
      <c r="J1606" t="s">
        <v>131</v>
      </c>
      <c r="K1606">
        <v>2</v>
      </c>
      <c r="L1606">
        <f t="shared" si="58"/>
        <v>0.45720000000000005</v>
      </c>
    </row>
    <row r="1607" spans="2:12" x14ac:dyDescent="0.25">
      <c r="B1607" t="s">
        <v>73</v>
      </c>
      <c r="C1607" t="s">
        <v>76</v>
      </c>
      <c r="D1607" s="1" t="s">
        <v>1786</v>
      </c>
      <c r="E1607" t="s">
        <v>3878</v>
      </c>
      <c r="F1607" t="str">
        <f t="shared" si="59"/>
        <v>RectangularHollowSectionsMetric152x76x3.2</v>
      </c>
      <c r="G1607" s="36">
        <f t="shared" si="60"/>
        <v>18</v>
      </c>
      <c r="H1607" s="91">
        <v>0.114</v>
      </c>
      <c r="I1607">
        <v>1.5</v>
      </c>
      <c r="J1607" t="s">
        <v>131</v>
      </c>
      <c r="K1607">
        <v>2</v>
      </c>
      <c r="L1607">
        <f t="shared" si="58"/>
        <v>0.45720000000000005</v>
      </c>
    </row>
    <row r="1608" spans="2:12" x14ac:dyDescent="0.25">
      <c r="B1608" t="s">
        <v>73</v>
      </c>
      <c r="C1608" t="s">
        <v>76</v>
      </c>
      <c r="D1608" s="1" t="s">
        <v>1787</v>
      </c>
      <c r="E1608" t="s">
        <v>3879</v>
      </c>
      <c r="F1608" t="str">
        <f t="shared" si="59"/>
        <v>RectangularHollowSectionsMetric152x51x9.5</v>
      </c>
      <c r="G1608" s="36">
        <f t="shared" si="60"/>
        <v>14.76</v>
      </c>
      <c r="H1608" s="91">
        <v>0.32300000000000001</v>
      </c>
      <c r="I1608">
        <v>1.23</v>
      </c>
      <c r="J1608" t="s">
        <v>131</v>
      </c>
      <c r="K1608">
        <v>2</v>
      </c>
      <c r="L1608">
        <f t="shared" si="58"/>
        <v>0.37490400000000002</v>
      </c>
    </row>
    <row r="1609" spans="2:12" x14ac:dyDescent="0.25">
      <c r="B1609" t="s">
        <v>73</v>
      </c>
      <c r="C1609" t="s">
        <v>76</v>
      </c>
      <c r="D1609" s="1" t="s">
        <v>1789</v>
      </c>
      <c r="E1609" t="s">
        <v>3880</v>
      </c>
      <c r="F1609" t="str">
        <f t="shared" si="59"/>
        <v>RectangularHollowSectionsMetric152x51x7.9</v>
      </c>
      <c r="G1609" s="36">
        <f t="shared" si="60"/>
        <v>15</v>
      </c>
      <c r="H1609" s="91">
        <v>0.27300000000000002</v>
      </c>
      <c r="I1609">
        <v>1.25</v>
      </c>
      <c r="J1609" t="s">
        <v>131</v>
      </c>
      <c r="K1609">
        <v>2</v>
      </c>
      <c r="L1609">
        <f t="shared" si="58"/>
        <v>0.38100000000000001</v>
      </c>
    </row>
    <row r="1610" spans="2:12" x14ac:dyDescent="0.25">
      <c r="B1610" t="s">
        <v>73</v>
      </c>
      <c r="C1610" t="s">
        <v>76</v>
      </c>
      <c r="D1610" s="1" t="s">
        <v>1790</v>
      </c>
      <c r="E1610" t="s">
        <v>3881</v>
      </c>
      <c r="F1610" t="str">
        <f t="shared" si="59"/>
        <v>RectangularHollowSectionsMetric152x51x6.4</v>
      </c>
      <c r="G1610" s="36">
        <f t="shared" si="60"/>
        <v>15.24</v>
      </c>
      <c r="H1610" s="91">
        <v>0.222</v>
      </c>
      <c r="I1610">
        <v>1.27</v>
      </c>
      <c r="J1610" t="s">
        <v>131</v>
      </c>
      <c r="K1610">
        <v>2</v>
      </c>
      <c r="L1610">
        <f t="shared" si="58"/>
        <v>0.38709600000000005</v>
      </c>
    </row>
    <row r="1611" spans="2:12" x14ac:dyDescent="0.25">
      <c r="B1611" t="s">
        <v>73</v>
      </c>
      <c r="C1611" t="s">
        <v>76</v>
      </c>
      <c r="D1611" s="1" t="s">
        <v>1791</v>
      </c>
      <c r="E1611" t="s">
        <v>3882</v>
      </c>
      <c r="F1611" t="str">
        <f t="shared" si="59"/>
        <v>RectangularHollowSectionsMetric152x51x4.8</v>
      </c>
      <c r="G1611" s="36">
        <f t="shared" si="60"/>
        <v>15.36</v>
      </c>
      <c r="H1611" s="91">
        <v>0.16800000000000001</v>
      </c>
      <c r="I1611">
        <v>1.28</v>
      </c>
      <c r="J1611" t="s">
        <v>131</v>
      </c>
      <c r="K1611">
        <v>2</v>
      </c>
      <c r="L1611">
        <f t="shared" si="58"/>
        <v>0.39014400000000005</v>
      </c>
    </row>
    <row r="1612" spans="2:12" x14ac:dyDescent="0.25">
      <c r="B1612" t="s">
        <v>73</v>
      </c>
      <c r="C1612" t="s">
        <v>76</v>
      </c>
      <c r="D1612" s="1" t="s">
        <v>1792</v>
      </c>
      <c r="E1612" t="s">
        <v>3883</v>
      </c>
      <c r="F1612" t="str">
        <f t="shared" si="59"/>
        <v>RectangularHollowSectionsMetric152x51x3.2</v>
      </c>
      <c r="G1612" s="36">
        <f t="shared" si="60"/>
        <v>15.600000000000001</v>
      </c>
      <c r="H1612" s="91">
        <v>0.113</v>
      </c>
      <c r="I1612">
        <v>1.3</v>
      </c>
      <c r="J1612" t="s">
        <v>131</v>
      </c>
      <c r="K1612">
        <v>2</v>
      </c>
      <c r="L1612">
        <f t="shared" si="58"/>
        <v>0.39624000000000004</v>
      </c>
    </row>
    <row r="1613" spans="2:12" x14ac:dyDescent="0.25">
      <c r="B1613" t="s">
        <v>73</v>
      </c>
      <c r="C1613" t="s">
        <v>76</v>
      </c>
      <c r="D1613" s="1" t="s">
        <v>1793</v>
      </c>
      <c r="E1613" t="s">
        <v>3884</v>
      </c>
      <c r="F1613" t="str">
        <f t="shared" si="59"/>
        <v>RectangularHollowSectionsMetric127x102x12.7</v>
      </c>
      <c r="G1613" s="36">
        <f t="shared" si="60"/>
        <v>18</v>
      </c>
      <c r="H1613" s="91">
        <v>0.42399999999999999</v>
      </c>
      <c r="I1613">
        <v>1.5</v>
      </c>
      <c r="J1613" t="s">
        <v>131</v>
      </c>
      <c r="K1613">
        <v>2</v>
      </c>
      <c r="L1613">
        <f t="shared" si="58"/>
        <v>0.45720000000000005</v>
      </c>
    </row>
    <row r="1614" spans="2:12" x14ac:dyDescent="0.25">
      <c r="B1614" t="s">
        <v>73</v>
      </c>
      <c r="C1614" t="s">
        <v>76</v>
      </c>
      <c r="D1614" s="1" t="s">
        <v>1795</v>
      </c>
      <c r="E1614" t="s">
        <v>3885</v>
      </c>
      <c r="F1614" t="str">
        <f t="shared" si="59"/>
        <v>RectangularHollowSectionsMetric127x102x9.5</v>
      </c>
      <c r="G1614" s="36">
        <f t="shared" si="60"/>
        <v>18</v>
      </c>
      <c r="H1614" s="91">
        <v>0.32600000000000001</v>
      </c>
      <c r="I1614">
        <v>1.5</v>
      </c>
      <c r="J1614" t="s">
        <v>131</v>
      </c>
      <c r="K1614">
        <v>2</v>
      </c>
      <c r="L1614">
        <f t="shared" si="58"/>
        <v>0.45720000000000005</v>
      </c>
    </row>
    <row r="1615" spans="2:12" x14ac:dyDescent="0.25">
      <c r="B1615" t="s">
        <v>73</v>
      </c>
      <c r="C1615" t="s">
        <v>76</v>
      </c>
      <c r="D1615" s="1" t="s">
        <v>1796</v>
      </c>
      <c r="E1615" t="s">
        <v>3886</v>
      </c>
      <c r="F1615" t="str">
        <f t="shared" si="59"/>
        <v>RectangularHollowSectionsMetric127x102x7.9</v>
      </c>
      <c r="G1615" s="36">
        <f t="shared" si="60"/>
        <v>18</v>
      </c>
      <c r="H1615" s="91">
        <v>0.27500000000000002</v>
      </c>
      <c r="I1615">
        <v>1.5</v>
      </c>
      <c r="J1615" t="s">
        <v>131</v>
      </c>
      <c r="K1615">
        <v>2</v>
      </c>
      <c r="L1615">
        <f t="shared" si="58"/>
        <v>0.45720000000000005</v>
      </c>
    </row>
    <row r="1616" spans="2:12" x14ac:dyDescent="0.25">
      <c r="B1616" t="s">
        <v>73</v>
      </c>
      <c r="C1616" t="s">
        <v>76</v>
      </c>
      <c r="D1616" s="1" t="s">
        <v>1797</v>
      </c>
      <c r="E1616" t="s">
        <v>3887</v>
      </c>
      <c r="F1616" t="str">
        <f t="shared" si="59"/>
        <v>RectangularHollowSectionsMetric127x102x6.4</v>
      </c>
      <c r="G1616" s="36">
        <f t="shared" si="60"/>
        <v>18</v>
      </c>
      <c r="H1616" s="91">
        <v>0.223</v>
      </c>
      <c r="I1616">
        <v>1.5</v>
      </c>
      <c r="J1616" t="s">
        <v>131</v>
      </c>
      <c r="K1616">
        <v>2</v>
      </c>
      <c r="L1616">
        <f t="shared" si="58"/>
        <v>0.45720000000000005</v>
      </c>
    </row>
    <row r="1617" spans="2:12" x14ac:dyDescent="0.25">
      <c r="B1617" t="s">
        <v>73</v>
      </c>
      <c r="C1617" t="s">
        <v>76</v>
      </c>
      <c r="D1617" s="1" t="s">
        <v>1798</v>
      </c>
      <c r="E1617" t="s">
        <v>3888</v>
      </c>
      <c r="F1617" t="str">
        <f t="shared" si="59"/>
        <v>RectangularHollowSectionsMetric127x102x4.8</v>
      </c>
      <c r="G1617" s="36">
        <f t="shared" si="60"/>
        <v>18</v>
      </c>
      <c r="H1617" s="91">
        <v>0.16900000000000001</v>
      </c>
      <c r="I1617">
        <v>1.5</v>
      </c>
      <c r="J1617" t="s">
        <v>131</v>
      </c>
      <c r="K1617">
        <v>2</v>
      </c>
      <c r="L1617">
        <f t="shared" si="58"/>
        <v>0.45720000000000005</v>
      </c>
    </row>
    <row r="1618" spans="2:12" x14ac:dyDescent="0.25">
      <c r="B1618" t="s">
        <v>73</v>
      </c>
      <c r="C1618" t="s">
        <v>76</v>
      </c>
      <c r="D1618" s="1" t="s">
        <v>1799</v>
      </c>
      <c r="E1618" t="s">
        <v>3889</v>
      </c>
      <c r="F1618" t="str">
        <f t="shared" si="59"/>
        <v>RectangularHollowSectionsMetric127x76x12.7</v>
      </c>
      <c r="G1618" s="36">
        <f t="shared" si="60"/>
        <v>18</v>
      </c>
      <c r="H1618" s="91">
        <v>0.41799999999999998</v>
      </c>
      <c r="I1618">
        <v>1.5</v>
      </c>
      <c r="J1618" t="s">
        <v>131</v>
      </c>
      <c r="K1618">
        <v>2</v>
      </c>
      <c r="L1618">
        <f t="shared" si="58"/>
        <v>0.45720000000000005</v>
      </c>
    </row>
    <row r="1619" spans="2:12" x14ac:dyDescent="0.25">
      <c r="B1619" t="s">
        <v>73</v>
      </c>
      <c r="C1619" t="s">
        <v>76</v>
      </c>
      <c r="D1619" s="1" t="s">
        <v>1801</v>
      </c>
      <c r="E1619" t="s">
        <v>3890</v>
      </c>
      <c r="F1619" t="str">
        <f t="shared" si="59"/>
        <v>RectangularHollowSectionsMetric127x76x9.5</v>
      </c>
      <c r="G1619" s="36">
        <f t="shared" si="60"/>
        <v>18</v>
      </c>
      <c r="H1619" s="91">
        <v>0.32300000000000001</v>
      </c>
      <c r="I1619">
        <v>1.5</v>
      </c>
      <c r="J1619" t="s">
        <v>131</v>
      </c>
      <c r="K1619">
        <v>2</v>
      </c>
      <c r="L1619">
        <f t="shared" ref="L1619:L1682" si="61">0.3048*I1619</f>
        <v>0.45720000000000005</v>
      </c>
    </row>
    <row r="1620" spans="2:12" x14ac:dyDescent="0.25">
      <c r="B1620" t="s">
        <v>73</v>
      </c>
      <c r="C1620" t="s">
        <v>76</v>
      </c>
      <c r="D1620" s="1" t="s">
        <v>1802</v>
      </c>
      <c r="E1620" t="s">
        <v>3891</v>
      </c>
      <c r="F1620" t="str">
        <f t="shared" si="59"/>
        <v>RectangularHollowSectionsMetric127x76x7.9</v>
      </c>
      <c r="G1620" s="36">
        <f t="shared" si="60"/>
        <v>18</v>
      </c>
      <c r="H1620" s="91">
        <v>0.27300000000000002</v>
      </c>
      <c r="I1620">
        <v>1.5</v>
      </c>
      <c r="J1620" t="s">
        <v>131</v>
      </c>
      <c r="K1620">
        <v>2</v>
      </c>
      <c r="L1620">
        <f t="shared" si="61"/>
        <v>0.45720000000000005</v>
      </c>
    </row>
    <row r="1621" spans="2:12" x14ac:dyDescent="0.25">
      <c r="B1621" t="s">
        <v>73</v>
      </c>
      <c r="C1621" t="s">
        <v>76</v>
      </c>
      <c r="D1621" s="1" t="s">
        <v>1803</v>
      </c>
      <c r="E1621" t="s">
        <v>3892</v>
      </c>
      <c r="F1621" t="str">
        <f t="shared" si="59"/>
        <v>RectangularHollowSectionsMetric127x76x6.4</v>
      </c>
      <c r="G1621" s="36">
        <f t="shared" si="60"/>
        <v>18</v>
      </c>
      <c r="H1621" s="91">
        <v>0.222</v>
      </c>
      <c r="I1621">
        <v>1.5</v>
      </c>
      <c r="J1621" t="s">
        <v>131</v>
      </c>
      <c r="K1621">
        <v>2</v>
      </c>
      <c r="L1621">
        <f t="shared" si="61"/>
        <v>0.45720000000000005</v>
      </c>
    </row>
    <row r="1622" spans="2:12" x14ac:dyDescent="0.25">
      <c r="B1622" t="s">
        <v>73</v>
      </c>
      <c r="C1622" t="s">
        <v>76</v>
      </c>
      <c r="D1622" s="1" t="s">
        <v>1804</v>
      </c>
      <c r="E1622" t="s">
        <v>3893</v>
      </c>
      <c r="F1622" t="str">
        <f t="shared" si="59"/>
        <v>RectangularHollowSectionsMetric127x76x4.8</v>
      </c>
      <c r="G1622" s="36">
        <f t="shared" si="60"/>
        <v>18</v>
      </c>
      <c r="H1622" s="91">
        <v>0.16800000000000001</v>
      </c>
      <c r="I1622">
        <v>1.5</v>
      </c>
      <c r="J1622" t="s">
        <v>131</v>
      </c>
      <c r="K1622">
        <v>2</v>
      </c>
      <c r="L1622">
        <f t="shared" si="61"/>
        <v>0.45720000000000005</v>
      </c>
    </row>
    <row r="1623" spans="2:12" x14ac:dyDescent="0.25">
      <c r="B1623" t="s">
        <v>73</v>
      </c>
      <c r="C1623" t="s">
        <v>76</v>
      </c>
      <c r="D1623" s="1" t="s">
        <v>1805</v>
      </c>
      <c r="E1623" t="s">
        <v>3894</v>
      </c>
      <c r="F1623" t="str">
        <f t="shared" si="59"/>
        <v>RectangularHollowSectionsMetric127x76x3.2</v>
      </c>
      <c r="G1623" s="36">
        <f t="shared" si="60"/>
        <v>18</v>
      </c>
      <c r="H1623" s="91">
        <v>0.113</v>
      </c>
      <c r="I1623">
        <v>1.5</v>
      </c>
      <c r="J1623" t="s">
        <v>131</v>
      </c>
      <c r="K1623">
        <v>2</v>
      </c>
      <c r="L1623">
        <f t="shared" si="61"/>
        <v>0.45720000000000005</v>
      </c>
    </row>
    <row r="1624" spans="2:12" x14ac:dyDescent="0.25">
      <c r="B1624" t="s">
        <v>73</v>
      </c>
      <c r="C1624" t="s">
        <v>76</v>
      </c>
      <c r="D1624" s="1" t="s">
        <v>1806</v>
      </c>
      <c r="E1624" t="s">
        <v>3895</v>
      </c>
      <c r="F1624" t="str">
        <f t="shared" si="59"/>
        <v>RectangularHollowSectionsMetric127x64x6.4</v>
      </c>
      <c r="G1624" s="36">
        <f t="shared" si="60"/>
        <v>14.16</v>
      </c>
      <c r="H1624" s="91">
        <v>0.221</v>
      </c>
      <c r="I1624">
        <v>1.18</v>
      </c>
      <c r="J1624" t="s">
        <v>131</v>
      </c>
      <c r="K1624">
        <v>2</v>
      </c>
      <c r="L1624">
        <f t="shared" si="61"/>
        <v>0.35966399999999998</v>
      </c>
    </row>
    <row r="1625" spans="2:12" x14ac:dyDescent="0.25">
      <c r="B1625" t="s">
        <v>73</v>
      </c>
      <c r="C1625" t="s">
        <v>76</v>
      </c>
      <c r="D1625" s="1" t="s">
        <v>1808</v>
      </c>
      <c r="E1625" t="s">
        <v>3896</v>
      </c>
      <c r="F1625" t="str">
        <f t="shared" si="59"/>
        <v>RectangularHollowSectionsMetric127x64x4.8</v>
      </c>
      <c r="G1625" s="36">
        <f t="shared" si="60"/>
        <v>14.399999999999999</v>
      </c>
      <c r="H1625" s="91">
        <v>0.16700000000000001</v>
      </c>
      <c r="I1625">
        <v>1.2</v>
      </c>
      <c r="J1625" t="s">
        <v>131</v>
      </c>
      <c r="K1625">
        <v>2</v>
      </c>
      <c r="L1625">
        <f t="shared" si="61"/>
        <v>0.36576000000000003</v>
      </c>
    </row>
    <row r="1626" spans="2:12" x14ac:dyDescent="0.25">
      <c r="B1626" t="s">
        <v>73</v>
      </c>
      <c r="C1626" t="s">
        <v>76</v>
      </c>
      <c r="D1626" s="1" t="s">
        <v>1809</v>
      </c>
      <c r="E1626" t="s">
        <v>3897</v>
      </c>
      <c r="F1626" t="str">
        <f t="shared" si="59"/>
        <v>RectangularHollowSectionsMetric127x64x3.2</v>
      </c>
      <c r="G1626" s="36">
        <f t="shared" si="60"/>
        <v>14.64</v>
      </c>
      <c r="H1626" s="91">
        <v>0.113</v>
      </c>
      <c r="I1626">
        <v>1.22</v>
      </c>
      <c r="J1626" t="s">
        <v>131</v>
      </c>
      <c r="K1626">
        <v>2</v>
      </c>
      <c r="L1626">
        <f t="shared" si="61"/>
        <v>0.37185600000000002</v>
      </c>
    </row>
    <row r="1627" spans="2:12" x14ac:dyDescent="0.25">
      <c r="B1627" t="s">
        <v>73</v>
      </c>
      <c r="C1627" t="s">
        <v>76</v>
      </c>
      <c r="D1627" s="1" t="s">
        <v>1810</v>
      </c>
      <c r="E1627" t="s">
        <v>3898</v>
      </c>
      <c r="F1627" t="str">
        <f t="shared" si="59"/>
        <v>RectangularHollowSectionsMetric127x51x9.5</v>
      </c>
      <c r="G1627" s="36">
        <f t="shared" si="60"/>
        <v>12.84</v>
      </c>
      <c r="H1627" s="91">
        <v>0.31900000000000001</v>
      </c>
      <c r="I1627">
        <v>1.07</v>
      </c>
      <c r="J1627" t="s">
        <v>131</v>
      </c>
      <c r="K1627">
        <v>2</v>
      </c>
      <c r="L1627">
        <f t="shared" si="61"/>
        <v>0.32613600000000004</v>
      </c>
    </row>
    <row r="1628" spans="2:12" x14ac:dyDescent="0.25">
      <c r="B1628" t="s">
        <v>73</v>
      </c>
      <c r="C1628" t="s">
        <v>76</v>
      </c>
      <c r="D1628" s="1" t="s">
        <v>1812</v>
      </c>
      <c r="E1628" t="s">
        <v>3899</v>
      </c>
      <c r="F1628" t="str">
        <f t="shared" si="59"/>
        <v>RectangularHollowSectionsMetric127x51x7.9</v>
      </c>
      <c r="G1628" s="36">
        <f t="shared" si="60"/>
        <v>12.96</v>
      </c>
      <c r="H1628" s="91">
        <v>0.27100000000000002</v>
      </c>
      <c r="I1628">
        <v>1.08</v>
      </c>
      <c r="J1628" t="s">
        <v>131</v>
      </c>
      <c r="K1628">
        <v>2</v>
      </c>
      <c r="L1628">
        <f t="shared" si="61"/>
        <v>0.32918400000000003</v>
      </c>
    </row>
    <row r="1629" spans="2:12" x14ac:dyDescent="0.25">
      <c r="B1629" t="s">
        <v>73</v>
      </c>
      <c r="C1629" t="s">
        <v>76</v>
      </c>
      <c r="D1629" s="1" t="s">
        <v>1813</v>
      </c>
      <c r="E1629" t="s">
        <v>3900</v>
      </c>
      <c r="F1629" t="str">
        <f t="shared" si="59"/>
        <v>RectangularHollowSectionsMetric127x51x6.4</v>
      </c>
      <c r="G1629" s="36">
        <f t="shared" si="60"/>
        <v>13.200000000000001</v>
      </c>
      <c r="H1629" s="91">
        <v>0.22</v>
      </c>
      <c r="I1629">
        <v>1.1000000000000001</v>
      </c>
      <c r="J1629" t="s">
        <v>131</v>
      </c>
      <c r="K1629">
        <v>2</v>
      </c>
      <c r="L1629">
        <f t="shared" si="61"/>
        <v>0.33528000000000002</v>
      </c>
    </row>
    <row r="1630" spans="2:12" x14ac:dyDescent="0.25">
      <c r="B1630" t="s">
        <v>73</v>
      </c>
      <c r="C1630" t="s">
        <v>76</v>
      </c>
      <c r="D1630" s="1" t="s">
        <v>1814</v>
      </c>
      <c r="E1630" t="s">
        <v>3901</v>
      </c>
      <c r="F1630" t="str">
        <f t="shared" si="59"/>
        <v>RectangularHollowSectionsMetric127x51x4.8</v>
      </c>
      <c r="G1630" s="36">
        <f t="shared" si="60"/>
        <v>13.440000000000001</v>
      </c>
      <c r="H1630" s="91">
        <v>0.16700000000000001</v>
      </c>
      <c r="I1630">
        <v>1.1200000000000001</v>
      </c>
      <c r="J1630" t="s">
        <v>131</v>
      </c>
      <c r="K1630">
        <v>2</v>
      </c>
      <c r="L1630">
        <f t="shared" si="61"/>
        <v>0.34137600000000007</v>
      </c>
    </row>
    <row r="1631" spans="2:12" x14ac:dyDescent="0.25">
      <c r="B1631" t="s">
        <v>73</v>
      </c>
      <c r="C1631" t="s">
        <v>76</v>
      </c>
      <c r="D1631" s="1" t="s">
        <v>1815</v>
      </c>
      <c r="E1631" t="s">
        <v>3902</v>
      </c>
      <c r="F1631" t="str">
        <f t="shared" si="59"/>
        <v>RectangularHollowSectionsMetric127x51x3.2</v>
      </c>
      <c r="G1631" s="36">
        <f t="shared" si="60"/>
        <v>13.559999999999999</v>
      </c>
      <c r="H1631" s="91">
        <v>0.113</v>
      </c>
      <c r="I1631">
        <v>1.1299999999999999</v>
      </c>
      <c r="J1631" t="s">
        <v>131</v>
      </c>
      <c r="K1631">
        <v>2</v>
      </c>
      <c r="L1631">
        <f t="shared" si="61"/>
        <v>0.34442400000000001</v>
      </c>
    </row>
    <row r="1632" spans="2:12" x14ac:dyDescent="0.25">
      <c r="B1632" t="s">
        <v>73</v>
      </c>
      <c r="C1632" t="s">
        <v>76</v>
      </c>
      <c r="D1632" s="1" t="s">
        <v>1816</v>
      </c>
      <c r="E1632" t="s">
        <v>3903</v>
      </c>
      <c r="F1632" t="str">
        <f t="shared" si="59"/>
        <v>RectangularHollowSectionsMetric102x76x9.5</v>
      </c>
      <c r="G1632" s="36">
        <f t="shared" si="60"/>
        <v>14.04</v>
      </c>
      <c r="H1632" s="91">
        <v>0.31900000000000001</v>
      </c>
      <c r="I1632">
        <v>1.17</v>
      </c>
      <c r="J1632" t="s">
        <v>131</v>
      </c>
      <c r="K1632">
        <v>2</v>
      </c>
      <c r="L1632">
        <f t="shared" si="61"/>
        <v>0.35661599999999999</v>
      </c>
    </row>
    <row r="1633" spans="2:12" x14ac:dyDescent="0.25">
      <c r="B1633" t="s">
        <v>73</v>
      </c>
      <c r="C1633" t="s">
        <v>76</v>
      </c>
      <c r="D1633" s="1" t="s">
        <v>1818</v>
      </c>
      <c r="E1633" t="s">
        <v>3904</v>
      </c>
      <c r="F1633" t="str">
        <f t="shared" si="59"/>
        <v>RectangularHollowSectionsMetric102x76x7.9</v>
      </c>
      <c r="G1633" s="36">
        <f t="shared" si="60"/>
        <v>14.04</v>
      </c>
      <c r="H1633" s="91">
        <v>0.27100000000000002</v>
      </c>
      <c r="I1633">
        <v>1.17</v>
      </c>
      <c r="J1633" t="s">
        <v>131</v>
      </c>
      <c r="K1633">
        <v>2</v>
      </c>
      <c r="L1633">
        <f t="shared" si="61"/>
        <v>0.35661599999999999</v>
      </c>
    </row>
    <row r="1634" spans="2:12" x14ac:dyDescent="0.25">
      <c r="B1634" t="s">
        <v>73</v>
      </c>
      <c r="C1634" t="s">
        <v>76</v>
      </c>
      <c r="D1634" s="1" t="s">
        <v>1819</v>
      </c>
      <c r="E1634" t="s">
        <v>3905</v>
      </c>
      <c r="F1634" t="str">
        <f t="shared" si="59"/>
        <v>RectangularHollowSectionsMetric102x76x6.4</v>
      </c>
      <c r="G1634" s="36">
        <f t="shared" si="60"/>
        <v>14.04</v>
      </c>
      <c r="H1634" s="91">
        <v>0.22</v>
      </c>
      <c r="I1634">
        <v>1.17</v>
      </c>
      <c r="J1634" t="s">
        <v>131</v>
      </c>
      <c r="K1634">
        <v>2</v>
      </c>
      <c r="L1634">
        <f t="shared" si="61"/>
        <v>0.35661599999999999</v>
      </c>
    </row>
    <row r="1635" spans="2:12" x14ac:dyDescent="0.25">
      <c r="B1635" t="s">
        <v>73</v>
      </c>
      <c r="C1635" t="s">
        <v>76</v>
      </c>
      <c r="D1635" s="1" t="s">
        <v>1820</v>
      </c>
      <c r="E1635" t="s">
        <v>3906</v>
      </c>
      <c r="F1635" t="str">
        <f t="shared" si="59"/>
        <v>RectangularHollowSectionsMetric102x76x4.8</v>
      </c>
      <c r="G1635" s="36">
        <f t="shared" si="60"/>
        <v>14.04</v>
      </c>
      <c r="H1635" s="91">
        <v>0.16700000000000001</v>
      </c>
      <c r="I1635">
        <v>1.17</v>
      </c>
      <c r="J1635" t="s">
        <v>131</v>
      </c>
      <c r="K1635">
        <v>2</v>
      </c>
      <c r="L1635">
        <f t="shared" si="61"/>
        <v>0.35661599999999999</v>
      </c>
    </row>
    <row r="1636" spans="2:12" x14ac:dyDescent="0.25">
      <c r="B1636" t="s">
        <v>73</v>
      </c>
      <c r="C1636" t="s">
        <v>76</v>
      </c>
      <c r="D1636" s="1" t="s">
        <v>1821</v>
      </c>
      <c r="E1636" t="s">
        <v>3907</v>
      </c>
      <c r="F1636" t="str">
        <f t="shared" si="59"/>
        <v>RectangularHollowSectionsMetric102x76x3.2</v>
      </c>
      <c r="G1636" s="36">
        <f t="shared" si="60"/>
        <v>14.04</v>
      </c>
      <c r="H1636" s="91">
        <v>0.113</v>
      </c>
      <c r="I1636">
        <v>1.17</v>
      </c>
      <c r="J1636" t="s">
        <v>131</v>
      </c>
      <c r="K1636">
        <v>2</v>
      </c>
      <c r="L1636">
        <f t="shared" si="61"/>
        <v>0.35661599999999999</v>
      </c>
    </row>
    <row r="1637" spans="2:12" x14ac:dyDescent="0.25">
      <c r="B1637" t="s">
        <v>73</v>
      </c>
      <c r="C1637" t="s">
        <v>76</v>
      </c>
      <c r="D1637" s="1" t="s">
        <v>1822</v>
      </c>
      <c r="E1637" t="s">
        <v>3908</v>
      </c>
      <c r="F1637" t="str">
        <f t="shared" si="59"/>
        <v>RectangularHollowSectionsMetric102x64x7.9</v>
      </c>
      <c r="G1637" s="36">
        <f t="shared" si="60"/>
        <v>12</v>
      </c>
      <c r="H1637" s="91">
        <v>0.26900000000000002</v>
      </c>
      <c r="I1637">
        <v>1</v>
      </c>
      <c r="J1637" t="s">
        <v>131</v>
      </c>
      <c r="K1637">
        <v>2</v>
      </c>
      <c r="L1637">
        <f t="shared" si="61"/>
        <v>0.30480000000000002</v>
      </c>
    </row>
    <row r="1638" spans="2:12" x14ac:dyDescent="0.25">
      <c r="B1638" t="s">
        <v>73</v>
      </c>
      <c r="C1638" t="s">
        <v>76</v>
      </c>
      <c r="D1638" s="1" t="s">
        <v>1824</v>
      </c>
      <c r="E1638" t="s">
        <v>3909</v>
      </c>
      <c r="F1638" t="str">
        <f t="shared" si="59"/>
        <v>RectangularHollowSectionsMetric102x64x6.4</v>
      </c>
      <c r="G1638" s="36">
        <f t="shared" si="60"/>
        <v>12.24</v>
      </c>
      <c r="H1638" s="91">
        <v>0.219</v>
      </c>
      <c r="I1638">
        <v>1.02</v>
      </c>
      <c r="J1638" t="s">
        <v>131</v>
      </c>
      <c r="K1638">
        <v>2</v>
      </c>
      <c r="L1638">
        <f t="shared" si="61"/>
        <v>0.31089600000000001</v>
      </c>
    </row>
    <row r="1639" spans="2:12" x14ac:dyDescent="0.25">
      <c r="B1639" t="s">
        <v>73</v>
      </c>
      <c r="C1639" t="s">
        <v>76</v>
      </c>
      <c r="D1639" s="1" t="s">
        <v>1825</v>
      </c>
      <c r="E1639" t="s">
        <v>3910</v>
      </c>
      <c r="F1639" t="str">
        <f t="shared" si="59"/>
        <v>RectangularHollowSectionsMetric102x64x4.8</v>
      </c>
      <c r="G1639" s="36">
        <f t="shared" si="60"/>
        <v>12.36</v>
      </c>
      <c r="H1639" s="91">
        <v>0.16600000000000001</v>
      </c>
      <c r="I1639">
        <v>1.03</v>
      </c>
      <c r="J1639" t="s">
        <v>131</v>
      </c>
      <c r="K1639">
        <v>2</v>
      </c>
      <c r="L1639">
        <f t="shared" si="61"/>
        <v>0.313944</v>
      </c>
    </row>
    <row r="1640" spans="2:12" x14ac:dyDescent="0.25">
      <c r="B1640" t="s">
        <v>73</v>
      </c>
      <c r="C1640" t="s">
        <v>76</v>
      </c>
      <c r="D1640" s="1" t="s">
        <v>1826</v>
      </c>
      <c r="E1640" t="s">
        <v>3911</v>
      </c>
      <c r="F1640" t="str">
        <f t="shared" si="59"/>
        <v>RectangularHollowSectionsMetric76x76x9.5</v>
      </c>
      <c r="G1640" s="36">
        <f t="shared" si="60"/>
        <v>10.8</v>
      </c>
      <c r="H1640" s="91">
        <v>0.314</v>
      </c>
      <c r="I1640">
        <v>0.9</v>
      </c>
      <c r="J1640" t="s">
        <v>131</v>
      </c>
      <c r="K1640">
        <v>2</v>
      </c>
      <c r="L1640">
        <f t="shared" si="61"/>
        <v>0.27432000000000001</v>
      </c>
    </row>
    <row r="1641" spans="2:12" x14ac:dyDescent="0.25">
      <c r="B1641" t="s">
        <v>73</v>
      </c>
      <c r="C1641" t="s">
        <v>76</v>
      </c>
      <c r="D1641" s="1" t="s">
        <v>1828</v>
      </c>
      <c r="E1641" t="s">
        <v>3912</v>
      </c>
      <c r="F1641" t="str">
        <f t="shared" si="59"/>
        <v>RectangularHollowSectionsMetric102x51x7.9</v>
      </c>
      <c r="G1641" s="36">
        <f t="shared" si="60"/>
        <v>11.004000000000001</v>
      </c>
      <c r="H1641" s="91">
        <v>0.26700000000000002</v>
      </c>
      <c r="I1641">
        <v>0.91700000000000004</v>
      </c>
      <c r="J1641" t="s">
        <v>131</v>
      </c>
      <c r="K1641">
        <v>2</v>
      </c>
      <c r="L1641">
        <f t="shared" si="61"/>
        <v>0.27950160000000002</v>
      </c>
    </row>
    <row r="1642" spans="2:12" x14ac:dyDescent="0.25">
      <c r="B1642" t="s">
        <v>73</v>
      </c>
      <c r="C1642" t="s">
        <v>76</v>
      </c>
      <c r="D1642" s="1" t="s">
        <v>1829</v>
      </c>
      <c r="E1642" t="s">
        <v>3913</v>
      </c>
      <c r="F1642" t="str">
        <f t="shared" si="59"/>
        <v>RectangularHollowSectionsMetric102x51x6.4</v>
      </c>
      <c r="G1642" s="36">
        <f t="shared" si="60"/>
        <v>11.196000000000002</v>
      </c>
      <c r="H1642" s="91">
        <v>0.218</v>
      </c>
      <c r="I1642">
        <v>0.93300000000000005</v>
      </c>
      <c r="J1642" t="s">
        <v>131</v>
      </c>
      <c r="K1642">
        <v>2</v>
      </c>
      <c r="L1642">
        <f t="shared" si="61"/>
        <v>0.28437840000000003</v>
      </c>
    </row>
    <row r="1643" spans="2:12" x14ac:dyDescent="0.25">
      <c r="B1643" t="s">
        <v>73</v>
      </c>
      <c r="C1643" t="s">
        <v>76</v>
      </c>
      <c r="D1643" s="1" t="s">
        <v>1830</v>
      </c>
      <c r="E1643" t="s">
        <v>3914</v>
      </c>
      <c r="F1643" t="str">
        <f t="shared" si="59"/>
        <v>RectangularHollowSectionsMetric102x51x4.8</v>
      </c>
      <c r="G1643" s="36">
        <f t="shared" si="60"/>
        <v>11.399999999999999</v>
      </c>
      <c r="H1643" s="91">
        <v>0.16600000000000001</v>
      </c>
      <c r="I1643">
        <v>0.95</v>
      </c>
      <c r="J1643" t="s">
        <v>131</v>
      </c>
      <c r="K1643">
        <v>2</v>
      </c>
      <c r="L1643">
        <f t="shared" si="61"/>
        <v>0.28955999999999998</v>
      </c>
    </row>
    <row r="1644" spans="2:12" x14ac:dyDescent="0.25">
      <c r="B1644" t="s">
        <v>73</v>
      </c>
      <c r="C1644" t="s">
        <v>76</v>
      </c>
      <c r="D1644" s="1" t="s">
        <v>1831</v>
      </c>
      <c r="E1644" t="s">
        <v>3915</v>
      </c>
      <c r="F1644" t="str">
        <f t="shared" si="59"/>
        <v>RectangularHollowSectionsMetric102x51x3.2</v>
      </c>
      <c r="G1644" s="36">
        <f t="shared" si="60"/>
        <v>11.603999999999999</v>
      </c>
      <c r="H1644" s="91">
        <v>0.112</v>
      </c>
      <c r="I1644">
        <v>0.96699999999999997</v>
      </c>
      <c r="J1644" t="s">
        <v>131</v>
      </c>
      <c r="K1644">
        <v>2</v>
      </c>
      <c r="L1644">
        <f t="shared" si="61"/>
        <v>0.29474159999999999</v>
      </c>
    </row>
    <row r="1645" spans="2:12" x14ac:dyDescent="0.25">
      <c r="B1645" t="s">
        <v>73</v>
      </c>
      <c r="C1645" t="s">
        <v>76</v>
      </c>
      <c r="D1645" s="1" t="s">
        <v>1832</v>
      </c>
      <c r="E1645" t="s">
        <v>3916</v>
      </c>
      <c r="F1645" t="str">
        <f t="shared" si="59"/>
        <v>RectangularHollowSectionsMetric89x64x9.5</v>
      </c>
      <c r="G1645" s="36">
        <f t="shared" si="60"/>
        <v>10.8</v>
      </c>
      <c r="H1645" s="91">
        <v>0.314</v>
      </c>
      <c r="I1645">
        <v>0.9</v>
      </c>
      <c r="J1645" t="s">
        <v>131</v>
      </c>
      <c r="K1645">
        <v>2</v>
      </c>
      <c r="L1645">
        <f t="shared" si="61"/>
        <v>0.27432000000000001</v>
      </c>
    </row>
    <row r="1646" spans="2:12" x14ac:dyDescent="0.25">
      <c r="B1646" t="s">
        <v>73</v>
      </c>
      <c r="C1646" t="s">
        <v>76</v>
      </c>
      <c r="D1646" s="1" t="s">
        <v>1834</v>
      </c>
      <c r="E1646" t="s">
        <v>3917</v>
      </c>
      <c r="F1646" t="str">
        <f t="shared" si="59"/>
        <v>RectangularHollowSectionsMetric89x64x7.9</v>
      </c>
      <c r="G1646" s="36">
        <f t="shared" si="60"/>
        <v>11.004000000000001</v>
      </c>
      <c r="H1646" s="91">
        <v>0.26700000000000002</v>
      </c>
      <c r="I1646">
        <v>0.91700000000000004</v>
      </c>
      <c r="J1646" t="s">
        <v>131</v>
      </c>
      <c r="K1646">
        <v>2</v>
      </c>
      <c r="L1646">
        <f t="shared" si="61"/>
        <v>0.27950160000000002</v>
      </c>
    </row>
    <row r="1647" spans="2:12" x14ac:dyDescent="0.25">
      <c r="B1647" t="s">
        <v>73</v>
      </c>
      <c r="C1647" t="s">
        <v>76</v>
      </c>
      <c r="D1647" s="1" t="s">
        <v>1835</v>
      </c>
      <c r="E1647" t="s">
        <v>3918</v>
      </c>
      <c r="F1647" t="str">
        <f t="shared" si="59"/>
        <v>RectangularHollowSectionsMetric89x64x6.4</v>
      </c>
      <c r="G1647" s="36">
        <f t="shared" si="60"/>
        <v>11.196000000000002</v>
      </c>
      <c r="H1647" s="91">
        <v>0.218</v>
      </c>
      <c r="I1647">
        <v>0.93300000000000005</v>
      </c>
      <c r="J1647" t="s">
        <v>131</v>
      </c>
      <c r="K1647">
        <v>2</v>
      </c>
      <c r="L1647">
        <f t="shared" si="61"/>
        <v>0.28437840000000003</v>
      </c>
    </row>
    <row r="1648" spans="2:12" x14ac:dyDescent="0.25">
      <c r="B1648" t="s">
        <v>73</v>
      </c>
      <c r="C1648" t="s">
        <v>76</v>
      </c>
      <c r="D1648" s="1" t="s">
        <v>1836</v>
      </c>
      <c r="E1648" t="s">
        <v>3919</v>
      </c>
      <c r="F1648" t="str">
        <f t="shared" si="59"/>
        <v>RectangularHollowSectionsMetric89x64x4.8</v>
      </c>
      <c r="G1648" s="36">
        <f t="shared" si="60"/>
        <v>11.399999999999999</v>
      </c>
      <c r="H1648" s="91">
        <v>0.16600000000000001</v>
      </c>
      <c r="I1648">
        <v>0.95</v>
      </c>
      <c r="J1648" t="s">
        <v>131</v>
      </c>
      <c r="K1648">
        <v>2</v>
      </c>
      <c r="L1648">
        <f t="shared" si="61"/>
        <v>0.28955999999999998</v>
      </c>
    </row>
    <row r="1649" spans="2:12" x14ac:dyDescent="0.25">
      <c r="B1649" t="s">
        <v>73</v>
      </c>
      <c r="C1649" t="s">
        <v>76</v>
      </c>
      <c r="D1649" s="1" t="s">
        <v>1837</v>
      </c>
      <c r="E1649" t="s">
        <v>3920</v>
      </c>
      <c r="F1649" t="str">
        <f t="shared" si="59"/>
        <v>RectangularHollowSectionsMetric89x64x3.2</v>
      </c>
      <c r="G1649" s="36">
        <f t="shared" si="60"/>
        <v>11.603999999999999</v>
      </c>
      <c r="H1649" s="91">
        <v>0.112</v>
      </c>
      <c r="I1649">
        <v>0.96699999999999997</v>
      </c>
      <c r="J1649" t="s">
        <v>131</v>
      </c>
      <c r="K1649">
        <v>2</v>
      </c>
      <c r="L1649">
        <f t="shared" si="61"/>
        <v>0.29474159999999999</v>
      </c>
    </row>
    <row r="1650" spans="2:12" x14ac:dyDescent="0.25">
      <c r="B1650" t="s">
        <v>73</v>
      </c>
      <c r="C1650" t="s">
        <v>76</v>
      </c>
      <c r="D1650" s="1" t="s">
        <v>1838</v>
      </c>
      <c r="E1650" t="s">
        <v>3921</v>
      </c>
      <c r="F1650" t="str">
        <f t="shared" si="59"/>
        <v>RectangularHollowSectionsMetric76x64x7.9</v>
      </c>
      <c r="G1650" s="36">
        <f t="shared" si="60"/>
        <v>9.9959999999999987</v>
      </c>
      <c r="H1650" s="91">
        <v>0.26400000000000001</v>
      </c>
      <c r="I1650">
        <v>0.83299999999999996</v>
      </c>
      <c r="J1650" t="s">
        <v>131</v>
      </c>
      <c r="K1650">
        <v>2</v>
      </c>
      <c r="L1650">
        <f t="shared" si="61"/>
        <v>0.25389840000000002</v>
      </c>
    </row>
    <row r="1651" spans="2:12" x14ac:dyDescent="0.25">
      <c r="B1651" t="s">
        <v>73</v>
      </c>
      <c r="C1651" t="s">
        <v>76</v>
      </c>
      <c r="D1651" s="1" t="s">
        <v>1840</v>
      </c>
      <c r="E1651" t="s">
        <v>3922</v>
      </c>
      <c r="F1651" t="str">
        <f t="shared" si="59"/>
        <v>RectangularHollowSectionsMetric76x64x6.4</v>
      </c>
      <c r="G1651" s="36">
        <f t="shared" si="60"/>
        <v>10.199999999999999</v>
      </c>
      <c r="H1651" s="91">
        <v>0.216</v>
      </c>
      <c r="I1651">
        <v>0.85</v>
      </c>
      <c r="J1651" t="s">
        <v>131</v>
      </c>
      <c r="K1651">
        <v>2</v>
      </c>
      <c r="L1651">
        <f t="shared" si="61"/>
        <v>0.25908000000000003</v>
      </c>
    </row>
    <row r="1652" spans="2:12" x14ac:dyDescent="0.25">
      <c r="B1652" t="s">
        <v>73</v>
      </c>
      <c r="C1652" t="s">
        <v>76</v>
      </c>
      <c r="D1652" s="1" t="s">
        <v>1841</v>
      </c>
      <c r="E1652" t="s">
        <v>3923</v>
      </c>
      <c r="F1652" t="str">
        <f t="shared" si="59"/>
        <v>RectangularHollowSectionsMetric76x64x4.8</v>
      </c>
      <c r="G1652" s="36">
        <f t="shared" si="60"/>
        <v>10.404</v>
      </c>
      <c r="H1652" s="91">
        <v>0.16500000000000001</v>
      </c>
      <c r="I1652">
        <v>0.86699999999999999</v>
      </c>
      <c r="J1652" t="s">
        <v>131</v>
      </c>
      <c r="K1652">
        <v>2</v>
      </c>
      <c r="L1652">
        <f t="shared" si="61"/>
        <v>0.26426159999999999</v>
      </c>
    </row>
    <row r="1653" spans="2:12" x14ac:dyDescent="0.25">
      <c r="B1653" t="s">
        <v>73</v>
      </c>
      <c r="C1653" t="s">
        <v>76</v>
      </c>
      <c r="D1653" s="1" t="s">
        <v>1842</v>
      </c>
      <c r="E1653" t="s">
        <v>3924</v>
      </c>
      <c r="F1653" t="str">
        <f t="shared" si="59"/>
        <v>RectangularHollowSectionsMetric76x64x3.2</v>
      </c>
      <c r="G1653" s="36">
        <f t="shared" si="60"/>
        <v>10.596</v>
      </c>
      <c r="H1653" s="91">
        <v>0.112</v>
      </c>
      <c r="I1653">
        <v>0.88300000000000001</v>
      </c>
      <c r="J1653" t="s">
        <v>131</v>
      </c>
      <c r="K1653">
        <v>2</v>
      </c>
      <c r="L1653">
        <f t="shared" si="61"/>
        <v>0.2691384</v>
      </c>
    </row>
    <row r="1654" spans="2:12" x14ac:dyDescent="0.25">
      <c r="B1654" t="s">
        <v>73</v>
      </c>
      <c r="C1654" t="s">
        <v>76</v>
      </c>
      <c r="D1654" s="1" t="s">
        <v>1843</v>
      </c>
      <c r="E1654" t="s">
        <v>3925</v>
      </c>
      <c r="F1654" t="str">
        <f t="shared" si="59"/>
        <v>RectangularHollowSectionsMetric76x51x7.9</v>
      </c>
      <c r="G1654" s="36">
        <f t="shared" si="60"/>
        <v>9.9599999999999991</v>
      </c>
      <c r="H1654" s="91">
        <v>0.26100000000000001</v>
      </c>
      <c r="I1654">
        <v>0.83</v>
      </c>
      <c r="J1654" t="s">
        <v>131</v>
      </c>
      <c r="K1654">
        <v>2</v>
      </c>
      <c r="L1654">
        <f t="shared" si="61"/>
        <v>0.25298399999999999</v>
      </c>
    </row>
    <row r="1655" spans="2:12" x14ac:dyDescent="0.25">
      <c r="B1655" t="s">
        <v>73</v>
      </c>
      <c r="C1655" t="s">
        <v>76</v>
      </c>
      <c r="D1655" s="1" t="s">
        <v>1845</v>
      </c>
      <c r="E1655" t="s">
        <v>3926</v>
      </c>
      <c r="F1655" t="str">
        <f t="shared" ref="F1655:F1707" si="62">SUBSTITUTE(B1655&amp;C1655&amp;E1655," ","")</f>
        <v>RectangularHollowSectionsMetric76x51x6.4</v>
      </c>
      <c r="G1655" s="36">
        <f t="shared" si="60"/>
        <v>9.9599999999999991</v>
      </c>
      <c r="H1655" s="91">
        <v>0.214</v>
      </c>
      <c r="I1655">
        <v>0.83</v>
      </c>
      <c r="J1655" t="s">
        <v>131</v>
      </c>
      <c r="K1655">
        <v>2</v>
      </c>
      <c r="L1655">
        <f t="shared" si="61"/>
        <v>0.25298399999999999</v>
      </c>
    </row>
    <row r="1656" spans="2:12" x14ac:dyDescent="0.25">
      <c r="B1656" t="s">
        <v>73</v>
      </c>
      <c r="C1656" t="s">
        <v>76</v>
      </c>
      <c r="D1656" s="1" t="s">
        <v>1846</v>
      </c>
      <c r="E1656" t="s">
        <v>3927</v>
      </c>
      <c r="F1656" t="str">
        <f t="shared" si="62"/>
        <v>RectangularHollowSectionsMetric76x51x4.8</v>
      </c>
      <c r="G1656" s="36">
        <f t="shared" ref="G1656:G1670" si="63">I1656*12</f>
        <v>9.9599999999999991</v>
      </c>
      <c r="H1656" s="91">
        <v>0.16400000000000001</v>
      </c>
      <c r="I1656">
        <v>0.83</v>
      </c>
      <c r="J1656" t="s">
        <v>131</v>
      </c>
      <c r="K1656">
        <v>2</v>
      </c>
      <c r="L1656">
        <f t="shared" si="61"/>
        <v>0.25298399999999999</v>
      </c>
    </row>
    <row r="1657" spans="2:12" x14ac:dyDescent="0.25">
      <c r="B1657" t="s">
        <v>73</v>
      </c>
      <c r="C1657" t="s">
        <v>76</v>
      </c>
      <c r="D1657" s="1" t="s">
        <v>1847</v>
      </c>
      <c r="E1657" t="s">
        <v>3928</v>
      </c>
      <c r="F1657" t="str">
        <f t="shared" si="62"/>
        <v>RectangularHollowSectionsMetric76x51x3.2</v>
      </c>
      <c r="G1657" s="36">
        <f t="shared" si="63"/>
        <v>9.9599999999999991</v>
      </c>
      <c r="H1657" s="91">
        <v>0.112</v>
      </c>
      <c r="I1657">
        <v>0.83</v>
      </c>
      <c r="J1657" t="s">
        <v>131</v>
      </c>
      <c r="K1657">
        <v>2</v>
      </c>
      <c r="L1657">
        <f t="shared" si="61"/>
        <v>0.25298399999999999</v>
      </c>
    </row>
    <row r="1658" spans="2:12" x14ac:dyDescent="0.25">
      <c r="B1658" t="s">
        <v>73</v>
      </c>
      <c r="C1658" t="s">
        <v>76</v>
      </c>
      <c r="D1658" s="1" t="s">
        <v>1848</v>
      </c>
      <c r="E1658" t="s">
        <v>3929</v>
      </c>
      <c r="F1658" t="str">
        <f t="shared" si="62"/>
        <v>RectangularHollowSectionsMetric76x38x6.4</v>
      </c>
      <c r="G1658" s="36">
        <f t="shared" si="63"/>
        <v>8.1960000000000015</v>
      </c>
      <c r="H1658" s="91">
        <v>0.21199999999999999</v>
      </c>
      <c r="I1658">
        <v>0.68300000000000005</v>
      </c>
      <c r="J1658" t="s">
        <v>131</v>
      </c>
      <c r="K1658">
        <v>2</v>
      </c>
      <c r="L1658">
        <f t="shared" si="61"/>
        <v>0.20817840000000001</v>
      </c>
    </row>
    <row r="1659" spans="2:12" x14ac:dyDescent="0.25">
      <c r="B1659" t="s">
        <v>73</v>
      </c>
      <c r="C1659" t="s">
        <v>76</v>
      </c>
      <c r="D1659" s="1" t="s">
        <v>1850</v>
      </c>
      <c r="E1659" t="s">
        <v>3930</v>
      </c>
      <c r="F1659" t="str">
        <f t="shared" si="62"/>
        <v>RectangularHollowSectionsMetric76x38x4.8</v>
      </c>
      <c r="G1659" s="36">
        <f t="shared" si="63"/>
        <v>8.3999999999999986</v>
      </c>
      <c r="H1659" s="91">
        <v>0.16300000000000001</v>
      </c>
      <c r="I1659">
        <v>0.7</v>
      </c>
      <c r="J1659" t="s">
        <v>131</v>
      </c>
      <c r="K1659">
        <v>2</v>
      </c>
      <c r="L1659">
        <f t="shared" si="61"/>
        <v>0.21335999999999999</v>
      </c>
    </row>
    <row r="1660" spans="2:12" x14ac:dyDescent="0.25">
      <c r="B1660" t="s">
        <v>73</v>
      </c>
      <c r="C1660" t="s">
        <v>76</v>
      </c>
      <c r="D1660" s="1" t="s">
        <v>1851</v>
      </c>
      <c r="E1660" t="s">
        <v>3931</v>
      </c>
      <c r="F1660" t="str">
        <f t="shared" si="62"/>
        <v>RectangularHollowSectionsMetric76x38x3.2</v>
      </c>
      <c r="G1660" s="36">
        <f t="shared" si="63"/>
        <v>8.6039999999999992</v>
      </c>
      <c r="H1660" s="91">
        <v>0.111</v>
      </c>
      <c r="I1660">
        <v>0.71699999999999997</v>
      </c>
      <c r="J1660" t="s">
        <v>131</v>
      </c>
      <c r="K1660">
        <v>2</v>
      </c>
      <c r="L1660">
        <f t="shared" si="61"/>
        <v>0.2185416</v>
      </c>
    </row>
    <row r="1661" spans="2:12" x14ac:dyDescent="0.25">
      <c r="B1661" t="s">
        <v>73</v>
      </c>
      <c r="C1661" t="s">
        <v>76</v>
      </c>
      <c r="D1661" s="1" t="s">
        <v>1852</v>
      </c>
      <c r="E1661" t="s">
        <v>3932</v>
      </c>
      <c r="F1661" t="str">
        <f t="shared" si="62"/>
        <v>RectangularHollowSectionsMetric76x25x3.2</v>
      </c>
      <c r="G1661" s="36">
        <f t="shared" si="63"/>
        <v>7.5960000000000001</v>
      </c>
      <c r="H1661" s="91">
        <v>0.11</v>
      </c>
      <c r="I1661">
        <v>0.63300000000000001</v>
      </c>
      <c r="J1661" t="s">
        <v>131</v>
      </c>
      <c r="K1661">
        <v>2</v>
      </c>
      <c r="L1661">
        <f t="shared" si="61"/>
        <v>0.19293840000000001</v>
      </c>
    </row>
    <row r="1662" spans="2:12" x14ac:dyDescent="0.25">
      <c r="B1662" t="s">
        <v>73</v>
      </c>
      <c r="C1662" t="s">
        <v>76</v>
      </c>
      <c r="D1662" s="1" t="s">
        <v>1854</v>
      </c>
      <c r="E1662" t="s">
        <v>3933</v>
      </c>
      <c r="F1662" t="str">
        <f t="shared" si="62"/>
        <v>RectangularHollowSectionsMetric64x38x6.4</v>
      </c>
      <c r="G1662" s="36">
        <f t="shared" si="63"/>
        <v>7.1999999999999993</v>
      </c>
      <c r="H1662" s="91">
        <v>0.20899999999999999</v>
      </c>
      <c r="I1662">
        <v>0.6</v>
      </c>
      <c r="J1662" t="s">
        <v>131</v>
      </c>
      <c r="K1662">
        <v>2</v>
      </c>
      <c r="L1662">
        <f t="shared" si="61"/>
        <v>0.18288000000000001</v>
      </c>
    </row>
    <row r="1663" spans="2:12" x14ac:dyDescent="0.25">
      <c r="B1663" t="s">
        <v>73</v>
      </c>
      <c r="C1663" t="s">
        <v>76</v>
      </c>
      <c r="D1663" s="1" t="s">
        <v>1856</v>
      </c>
      <c r="E1663" t="s">
        <v>3934</v>
      </c>
      <c r="F1663" t="str">
        <f t="shared" si="62"/>
        <v>RectangularHollowSectionsMetric64x38x4.8</v>
      </c>
      <c r="G1663" s="36">
        <f t="shared" si="63"/>
        <v>7.4039999999999999</v>
      </c>
      <c r="H1663" s="91">
        <v>0.161</v>
      </c>
      <c r="I1663">
        <v>0.61699999999999999</v>
      </c>
      <c r="J1663" t="s">
        <v>131</v>
      </c>
      <c r="K1663">
        <v>2</v>
      </c>
      <c r="L1663">
        <f t="shared" si="61"/>
        <v>0.1880616</v>
      </c>
    </row>
    <row r="1664" spans="2:12" x14ac:dyDescent="0.25">
      <c r="B1664" t="s">
        <v>73</v>
      </c>
      <c r="C1664" t="s">
        <v>76</v>
      </c>
      <c r="D1664" s="1" t="s">
        <v>1857</v>
      </c>
      <c r="E1664" t="s">
        <v>3935</v>
      </c>
      <c r="F1664" t="str">
        <f t="shared" si="62"/>
        <v>RectangularHollowSectionsMetric64x38x3.2</v>
      </c>
      <c r="G1664" s="36">
        <f t="shared" si="63"/>
        <v>7.5960000000000001</v>
      </c>
      <c r="H1664" s="91">
        <v>0.11</v>
      </c>
      <c r="I1664">
        <v>0.63300000000000001</v>
      </c>
      <c r="J1664" t="s">
        <v>131</v>
      </c>
      <c r="K1664">
        <v>2</v>
      </c>
      <c r="L1664">
        <f t="shared" si="61"/>
        <v>0.19293840000000001</v>
      </c>
    </row>
    <row r="1665" spans="2:12" x14ac:dyDescent="0.25">
      <c r="B1665" t="s">
        <v>73</v>
      </c>
      <c r="C1665" t="s">
        <v>76</v>
      </c>
      <c r="D1665" s="1" t="s">
        <v>1858</v>
      </c>
      <c r="E1665" t="s">
        <v>3936</v>
      </c>
      <c r="F1665" t="str">
        <f t="shared" si="62"/>
        <v>RectangularHollowSectionsMetric57x57x6.4</v>
      </c>
      <c r="G1665" s="36">
        <f t="shared" si="63"/>
        <v>7.1999999999999993</v>
      </c>
      <c r="H1665">
        <v>0.23</v>
      </c>
      <c r="I1665">
        <v>0.6</v>
      </c>
      <c r="J1665" t="s">
        <v>131</v>
      </c>
      <c r="K1665">
        <v>2</v>
      </c>
      <c r="L1665">
        <f t="shared" si="61"/>
        <v>0.18288000000000001</v>
      </c>
    </row>
    <row r="1666" spans="2:12" x14ac:dyDescent="0.25">
      <c r="B1666" t="s">
        <v>73</v>
      </c>
      <c r="C1666" t="s">
        <v>76</v>
      </c>
      <c r="D1666" s="1" t="s">
        <v>1859</v>
      </c>
      <c r="E1666" t="s">
        <v>3937</v>
      </c>
      <c r="F1666" t="str">
        <f t="shared" si="62"/>
        <v>RectangularHollowSectionsMetric57x57x4.8</v>
      </c>
      <c r="G1666" s="36">
        <f t="shared" si="63"/>
        <v>8.3999999999999986</v>
      </c>
      <c r="H1666">
        <v>0.18</v>
      </c>
      <c r="I1666">
        <v>0.7</v>
      </c>
      <c r="J1666" t="s">
        <v>131</v>
      </c>
      <c r="K1666">
        <v>2</v>
      </c>
      <c r="L1666">
        <f t="shared" si="61"/>
        <v>0.21335999999999999</v>
      </c>
    </row>
    <row r="1667" spans="2:12" x14ac:dyDescent="0.25">
      <c r="B1667" t="s">
        <v>73</v>
      </c>
      <c r="C1667" t="s">
        <v>76</v>
      </c>
      <c r="D1667" s="1" t="s">
        <v>1860</v>
      </c>
      <c r="E1667" t="s">
        <v>3938</v>
      </c>
      <c r="F1667" t="str">
        <f t="shared" si="62"/>
        <v>RectangularHollowSectionsMetric57x57x3.2</v>
      </c>
      <c r="G1667" s="36">
        <f t="shared" si="63"/>
        <v>8.6039999999999992</v>
      </c>
      <c r="H1667">
        <v>0.12</v>
      </c>
      <c r="I1667">
        <v>0.71699999999999997</v>
      </c>
      <c r="J1667" t="s">
        <v>131</v>
      </c>
      <c r="K1667">
        <v>2</v>
      </c>
      <c r="L1667">
        <f t="shared" si="61"/>
        <v>0.2185416</v>
      </c>
    </row>
    <row r="1668" spans="2:12" x14ac:dyDescent="0.25">
      <c r="B1668" t="s">
        <v>73</v>
      </c>
      <c r="C1668" t="s">
        <v>76</v>
      </c>
      <c r="D1668" s="1" t="s">
        <v>1861</v>
      </c>
      <c r="E1668" t="s">
        <v>3939</v>
      </c>
      <c r="F1668" t="str">
        <f t="shared" si="62"/>
        <v>RectangularHollowSectionsMetric51x38x4.8</v>
      </c>
      <c r="G1668" s="36">
        <f t="shared" si="63"/>
        <v>6.3960000000000008</v>
      </c>
      <c r="H1668" s="91">
        <v>0.159</v>
      </c>
      <c r="I1668">
        <v>0.53300000000000003</v>
      </c>
      <c r="J1668" t="s">
        <v>131</v>
      </c>
      <c r="K1668">
        <v>2</v>
      </c>
      <c r="L1668">
        <f t="shared" si="61"/>
        <v>0.16245840000000003</v>
      </c>
    </row>
    <row r="1669" spans="2:12" x14ac:dyDescent="0.25">
      <c r="B1669" t="s">
        <v>73</v>
      </c>
      <c r="C1669" t="s">
        <v>76</v>
      </c>
      <c r="D1669" s="1" t="s">
        <v>1863</v>
      </c>
      <c r="E1669" t="s">
        <v>3940</v>
      </c>
      <c r="F1669" t="str">
        <f t="shared" si="62"/>
        <v>RectangularHollowSectionsMetric51x25x4.8</v>
      </c>
      <c r="G1669" s="36">
        <f t="shared" si="63"/>
        <v>5.4</v>
      </c>
      <c r="H1669" s="91">
        <v>0.156</v>
      </c>
      <c r="I1669">
        <v>0.45</v>
      </c>
      <c r="J1669" t="s">
        <v>131</v>
      </c>
      <c r="K1669">
        <v>2</v>
      </c>
      <c r="L1669">
        <f t="shared" si="61"/>
        <v>0.13716</v>
      </c>
    </row>
    <row r="1670" spans="2:12" x14ac:dyDescent="0.25">
      <c r="B1670" t="s">
        <v>73</v>
      </c>
      <c r="C1670" t="s">
        <v>76</v>
      </c>
      <c r="D1670" s="1" t="s">
        <v>1865</v>
      </c>
      <c r="E1670" t="s">
        <v>3941</v>
      </c>
      <c r="F1670" t="str">
        <f t="shared" si="62"/>
        <v>RectangularHollowSectionsMetric51x25x3.2</v>
      </c>
      <c r="G1670" s="36">
        <f t="shared" si="63"/>
        <v>5.6040000000000001</v>
      </c>
      <c r="H1670" s="91">
        <v>0.108</v>
      </c>
      <c r="I1670">
        <v>0.46700000000000003</v>
      </c>
      <c r="J1670" t="s">
        <v>131</v>
      </c>
      <c r="K1670">
        <v>2</v>
      </c>
      <c r="L1670">
        <f t="shared" si="61"/>
        <v>0.14234160000000001</v>
      </c>
    </row>
    <row r="1671" spans="2:12" x14ac:dyDescent="0.25">
      <c r="D1671" s="1"/>
      <c r="E1671" s="1"/>
    </row>
    <row r="1672" spans="2:12" x14ac:dyDescent="0.25">
      <c r="B1672" t="s">
        <v>67</v>
      </c>
      <c r="C1672" t="s">
        <v>76</v>
      </c>
      <c r="D1672" s="1" t="s">
        <v>1866</v>
      </c>
      <c r="E1672" t="s">
        <v>3942</v>
      </c>
      <c r="F1672" t="str">
        <f t="shared" ref="F1672:F1735" si="64">SUBSTITUTE(B1672&amp;C1672&amp;E1672," ","")</f>
        <v>SquareHollowSectionsMetric406x406x15.9</v>
      </c>
      <c r="G1672" s="36">
        <f>I1672*12</f>
        <v>63.96</v>
      </c>
      <c r="H1672" s="91">
        <v>0.56399999999999995</v>
      </c>
      <c r="I1672">
        <v>5.33</v>
      </c>
      <c r="J1672" t="s">
        <v>131</v>
      </c>
      <c r="K1672">
        <v>2</v>
      </c>
      <c r="L1672">
        <f t="shared" si="61"/>
        <v>1.624584</v>
      </c>
    </row>
    <row r="1673" spans="2:12" x14ac:dyDescent="0.25">
      <c r="B1673" t="s">
        <v>67</v>
      </c>
      <c r="C1673" t="s">
        <v>76</v>
      </c>
      <c r="D1673" s="1" t="s">
        <v>1868</v>
      </c>
      <c r="E1673" t="s">
        <v>3943</v>
      </c>
      <c r="F1673" t="str">
        <f t="shared" si="64"/>
        <v>SquareHollowSectionsMetric406x406x12.7</v>
      </c>
      <c r="G1673" s="36">
        <f t="shared" ref="G1673:G1736" si="65">I1673*12</f>
        <v>63.96</v>
      </c>
      <c r="H1673" s="91">
        <v>0.45400000000000001</v>
      </c>
      <c r="I1673">
        <v>5.33</v>
      </c>
      <c r="J1673" t="s">
        <v>131</v>
      </c>
      <c r="K1673">
        <v>2</v>
      </c>
      <c r="L1673">
        <f t="shared" si="61"/>
        <v>1.624584</v>
      </c>
    </row>
    <row r="1674" spans="2:12" x14ac:dyDescent="0.25">
      <c r="B1674" t="s">
        <v>67</v>
      </c>
      <c r="C1674" t="s">
        <v>76</v>
      </c>
      <c r="D1674" s="1" t="s">
        <v>1869</v>
      </c>
      <c r="E1674" t="s">
        <v>3944</v>
      </c>
      <c r="F1674" t="str">
        <f t="shared" si="64"/>
        <v>SquareHollowSectionsMetric406x406x9.5</v>
      </c>
      <c r="G1674" s="36">
        <f t="shared" si="65"/>
        <v>63.96</v>
      </c>
      <c r="H1674" s="91">
        <v>0.34300000000000003</v>
      </c>
      <c r="I1674">
        <v>5.33</v>
      </c>
      <c r="J1674" t="s">
        <v>131</v>
      </c>
      <c r="K1674">
        <v>2</v>
      </c>
      <c r="L1674">
        <f t="shared" si="61"/>
        <v>1.624584</v>
      </c>
    </row>
    <row r="1675" spans="2:12" x14ac:dyDescent="0.25">
      <c r="B1675" t="s">
        <v>67</v>
      </c>
      <c r="C1675" t="s">
        <v>76</v>
      </c>
      <c r="D1675" s="1" t="s">
        <v>1870</v>
      </c>
      <c r="E1675" t="s">
        <v>3945</v>
      </c>
      <c r="F1675" t="str">
        <f t="shared" si="64"/>
        <v>SquareHollowSectionsMetric406x406x7.9</v>
      </c>
      <c r="G1675" s="36">
        <f t="shared" si="65"/>
        <v>63.96</v>
      </c>
      <c r="H1675" s="91">
        <v>0.28699999999999998</v>
      </c>
      <c r="I1675">
        <v>5.33</v>
      </c>
      <c r="J1675" t="s">
        <v>131</v>
      </c>
      <c r="K1675">
        <v>2</v>
      </c>
      <c r="L1675">
        <f t="shared" si="61"/>
        <v>1.624584</v>
      </c>
    </row>
    <row r="1676" spans="2:12" x14ac:dyDescent="0.25">
      <c r="B1676" t="s">
        <v>67</v>
      </c>
      <c r="C1676" t="s">
        <v>76</v>
      </c>
      <c r="D1676" s="1" t="s">
        <v>1871</v>
      </c>
      <c r="E1676" t="s">
        <v>3946</v>
      </c>
      <c r="F1676" t="str">
        <f t="shared" si="64"/>
        <v>SquareHollowSectionsMetric356x356x15.9</v>
      </c>
      <c r="G1676" s="36">
        <f t="shared" si="65"/>
        <v>55.92</v>
      </c>
      <c r="H1676" s="91">
        <v>0.56100000000000005</v>
      </c>
      <c r="I1676">
        <v>4.66</v>
      </c>
      <c r="J1676" t="s">
        <v>131</v>
      </c>
      <c r="K1676">
        <v>2</v>
      </c>
      <c r="L1676">
        <f t="shared" si="61"/>
        <v>1.4203680000000001</v>
      </c>
    </row>
    <row r="1677" spans="2:12" x14ac:dyDescent="0.25">
      <c r="B1677" t="s">
        <v>67</v>
      </c>
      <c r="C1677" t="s">
        <v>76</v>
      </c>
      <c r="D1677" s="1" t="s">
        <v>1873</v>
      </c>
      <c r="E1677" t="s">
        <v>3947</v>
      </c>
      <c r="F1677" t="str">
        <f t="shared" si="64"/>
        <v>SquareHollowSectionsMetric356x356x12.7</v>
      </c>
      <c r="G1677" s="36">
        <f t="shared" si="65"/>
        <v>55.92</v>
      </c>
      <c r="H1677" s="91">
        <v>0.45300000000000001</v>
      </c>
      <c r="I1677">
        <v>4.66</v>
      </c>
      <c r="J1677" t="s">
        <v>131</v>
      </c>
      <c r="K1677">
        <v>2</v>
      </c>
      <c r="L1677">
        <f t="shared" si="61"/>
        <v>1.4203680000000001</v>
      </c>
    </row>
    <row r="1678" spans="2:12" x14ac:dyDescent="0.25">
      <c r="B1678" t="s">
        <v>67</v>
      </c>
      <c r="C1678" t="s">
        <v>76</v>
      </c>
      <c r="D1678" s="1" t="s">
        <v>1874</v>
      </c>
      <c r="E1678" t="s">
        <v>3948</v>
      </c>
      <c r="F1678" t="str">
        <f t="shared" si="64"/>
        <v>SquareHollowSectionsMetric356x356x9.5</v>
      </c>
      <c r="G1678" s="36">
        <f t="shared" si="65"/>
        <v>55.92</v>
      </c>
      <c r="H1678" s="91">
        <v>0.34200000000000003</v>
      </c>
      <c r="I1678">
        <v>4.66</v>
      </c>
      <c r="J1678" t="s">
        <v>131</v>
      </c>
      <c r="K1678">
        <v>2</v>
      </c>
      <c r="L1678">
        <f t="shared" si="61"/>
        <v>1.4203680000000001</v>
      </c>
    </row>
    <row r="1679" spans="2:12" x14ac:dyDescent="0.25">
      <c r="B1679" t="s">
        <v>67</v>
      </c>
      <c r="C1679" t="s">
        <v>76</v>
      </c>
      <c r="D1679" s="1" t="s">
        <v>1875</v>
      </c>
      <c r="E1679" t="s">
        <v>3949</v>
      </c>
      <c r="F1679" t="str">
        <f t="shared" si="64"/>
        <v>SquareHollowSectionsMetric356x356x7.9</v>
      </c>
      <c r="G1679" s="36">
        <f t="shared" si="65"/>
        <v>55.92</v>
      </c>
      <c r="H1679" s="91">
        <v>0.28599999999999998</v>
      </c>
      <c r="I1679">
        <v>4.66</v>
      </c>
      <c r="J1679" t="s">
        <v>131</v>
      </c>
      <c r="K1679">
        <v>2</v>
      </c>
      <c r="L1679">
        <f t="shared" si="61"/>
        <v>1.4203680000000001</v>
      </c>
    </row>
    <row r="1680" spans="2:12" x14ac:dyDescent="0.25">
      <c r="B1680" t="s">
        <v>67</v>
      </c>
      <c r="C1680" t="s">
        <v>76</v>
      </c>
      <c r="D1680" s="1" t="s">
        <v>1876</v>
      </c>
      <c r="E1680" t="s">
        <v>3950</v>
      </c>
      <c r="F1680" t="str">
        <f t="shared" si="64"/>
        <v>SquareHollowSectionsMetric305x305x15.9</v>
      </c>
      <c r="G1680" s="36">
        <f t="shared" si="65"/>
        <v>48</v>
      </c>
      <c r="H1680" s="91">
        <v>0.55800000000000005</v>
      </c>
      <c r="I1680">
        <v>4</v>
      </c>
      <c r="J1680" t="s">
        <v>131</v>
      </c>
      <c r="K1680">
        <v>2</v>
      </c>
      <c r="L1680">
        <f t="shared" si="61"/>
        <v>1.2192000000000001</v>
      </c>
    </row>
    <row r="1681" spans="2:12" x14ac:dyDescent="0.25">
      <c r="B1681" t="s">
        <v>67</v>
      </c>
      <c r="C1681" t="s">
        <v>76</v>
      </c>
      <c r="D1681" s="1" t="s">
        <v>1878</v>
      </c>
      <c r="E1681" t="s">
        <v>3951</v>
      </c>
      <c r="F1681" t="str">
        <f t="shared" si="64"/>
        <v>SquareHollowSectionsMetric305x305x12.7</v>
      </c>
      <c r="G1681" s="36">
        <f t="shared" si="65"/>
        <v>48</v>
      </c>
      <c r="H1681" s="91">
        <v>0.45</v>
      </c>
      <c r="I1681">
        <v>4</v>
      </c>
      <c r="J1681" t="s">
        <v>131</v>
      </c>
      <c r="K1681">
        <v>2</v>
      </c>
      <c r="L1681">
        <f t="shared" si="61"/>
        <v>1.2192000000000001</v>
      </c>
    </row>
    <row r="1682" spans="2:12" x14ac:dyDescent="0.25">
      <c r="B1682" t="s">
        <v>67</v>
      </c>
      <c r="C1682" t="s">
        <v>76</v>
      </c>
      <c r="D1682" s="1" t="s">
        <v>1879</v>
      </c>
      <c r="E1682" t="s">
        <v>3952</v>
      </c>
      <c r="F1682" t="str">
        <f t="shared" si="64"/>
        <v>SquareHollowSectionsMetric305x305x9.5</v>
      </c>
      <c r="G1682" s="36">
        <f t="shared" si="65"/>
        <v>48</v>
      </c>
      <c r="H1682" s="91">
        <v>0.34100000000000003</v>
      </c>
      <c r="I1682">
        <v>4</v>
      </c>
      <c r="J1682" t="s">
        <v>131</v>
      </c>
      <c r="K1682">
        <v>2</v>
      </c>
      <c r="L1682">
        <f t="shared" si="61"/>
        <v>1.2192000000000001</v>
      </c>
    </row>
    <row r="1683" spans="2:12" x14ac:dyDescent="0.25">
      <c r="B1683" t="s">
        <v>67</v>
      </c>
      <c r="C1683" t="s">
        <v>76</v>
      </c>
      <c r="D1683" s="1" t="s">
        <v>1880</v>
      </c>
      <c r="E1683" t="s">
        <v>3953</v>
      </c>
      <c r="F1683" t="str">
        <f t="shared" si="64"/>
        <v>SquareHollowSectionsMetric305x305x7.9</v>
      </c>
      <c r="G1683" s="36">
        <f t="shared" si="65"/>
        <v>48</v>
      </c>
      <c r="H1683" s="91">
        <v>0.28499999999999998</v>
      </c>
      <c r="I1683">
        <v>4</v>
      </c>
      <c r="J1683" t="s">
        <v>131</v>
      </c>
      <c r="K1683">
        <v>2</v>
      </c>
      <c r="L1683">
        <f t="shared" ref="L1683:L1746" si="66">0.3048*I1683</f>
        <v>1.2192000000000001</v>
      </c>
    </row>
    <row r="1684" spans="2:12" x14ac:dyDescent="0.25">
      <c r="B1684" t="s">
        <v>67</v>
      </c>
      <c r="C1684" t="s">
        <v>76</v>
      </c>
      <c r="D1684" s="1" t="s">
        <v>1881</v>
      </c>
      <c r="E1684" t="s">
        <v>3954</v>
      </c>
      <c r="F1684" t="str">
        <f t="shared" si="64"/>
        <v>SquareHollowSectionsMetric305x305x6.4</v>
      </c>
      <c r="G1684" s="36">
        <f t="shared" si="65"/>
        <v>48</v>
      </c>
      <c r="H1684" s="91">
        <v>0.22900000000000001</v>
      </c>
      <c r="I1684">
        <v>4</v>
      </c>
      <c r="J1684" t="s">
        <v>131</v>
      </c>
      <c r="K1684">
        <v>2</v>
      </c>
      <c r="L1684">
        <f t="shared" si="66"/>
        <v>1.2192000000000001</v>
      </c>
    </row>
    <row r="1685" spans="2:12" x14ac:dyDescent="0.25">
      <c r="B1685" t="s">
        <v>67</v>
      </c>
      <c r="C1685" t="s">
        <v>76</v>
      </c>
      <c r="D1685" s="1" t="s">
        <v>1882</v>
      </c>
      <c r="E1685" t="s">
        <v>3955</v>
      </c>
      <c r="F1685" t="str">
        <f t="shared" si="64"/>
        <v>SquareHollowSectionsMetric254x254x15.9</v>
      </c>
      <c r="G1685" s="36">
        <f t="shared" si="65"/>
        <v>39.96</v>
      </c>
      <c r="H1685" s="91">
        <v>0.55300000000000005</v>
      </c>
      <c r="I1685">
        <v>3.33</v>
      </c>
      <c r="J1685" t="s">
        <v>131</v>
      </c>
      <c r="K1685">
        <v>2</v>
      </c>
      <c r="L1685">
        <f t="shared" si="66"/>
        <v>1.0149840000000001</v>
      </c>
    </row>
    <row r="1686" spans="2:12" x14ac:dyDescent="0.25">
      <c r="B1686" t="s">
        <v>67</v>
      </c>
      <c r="C1686" t="s">
        <v>76</v>
      </c>
      <c r="D1686" s="1" t="s">
        <v>1884</v>
      </c>
      <c r="E1686" t="s">
        <v>3956</v>
      </c>
      <c r="F1686" t="str">
        <f t="shared" si="64"/>
        <v>SquareHollowSectionsMetric254x254x12.7</v>
      </c>
      <c r="G1686" s="36">
        <f t="shared" si="65"/>
        <v>39.96</v>
      </c>
      <c r="H1686" s="91">
        <v>0.44700000000000001</v>
      </c>
      <c r="I1686">
        <v>3.33</v>
      </c>
      <c r="J1686" t="s">
        <v>131</v>
      </c>
      <c r="K1686">
        <v>2</v>
      </c>
      <c r="L1686">
        <f t="shared" si="66"/>
        <v>1.0149840000000001</v>
      </c>
    </row>
    <row r="1687" spans="2:12" x14ac:dyDescent="0.25">
      <c r="B1687" t="s">
        <v>67</v>
      </c>
      <c r="C1687" t="s">
        <v>76</v>
      </c>
      <c r="D1687" s="1" t="s">
        <v>1885</v>
      </c>
      <c r="E1687" t="s">
        <v>3957</v>
      </c>
      <c r="F1687" t="str">
        <f t="shared" si="64"/>
        <v>SquareHollowSectionsMetric254x254x9.5</v>
      </c>
      <c r="G1687" s="36">
        <f t="shared" si="65"/>
        <v>39.96</v>
      </c>
      <c r="H1687" s="91">
        <v>0.33900000000000002</v>
      </c>
      <c r="I1687">
        <v>3.33</v>
      </c>
      <c r="J1687" t="s">
        <v>131</v>
      </c>
      <c r="K1687">
        <v>2</v>
      </c>
      <c r="L1687">
        <f t="shared" si="66"/>
        <v>1.0149840000000001</v>
      </c>
    </row>
    <row r="1688" spans="2:12" x14ac:dyDescent="0.25">
      <c r="B1688" t="s">
        <v>67</v>
      </c>
      <c r="C1688" t="s">
        <v>76</v>
      </c>
      <c r="D1688" s="1" t="s">
        <v>1886</v>
      </c>
      <c r="E1688" t="s">
        <v>3958</v>
      </c>
      <c r="F1688" t="str">
        <f t="shared" si="64"/>
        <v>SquareHollowSectionsMetric254x254x7.9</v>
      </c>
      <c r="G1688" s="36">
        <f t="shared" si="65"/>
        <v>39.96</v>
      </c>
      <c r="H1688" s="91">
        <v>0.28399999999999997</v>
      </c>
      <c r="I1688">
        <v>3.33</v>
      </c>
      <c r="J1688" t="s">
        <v>131</v>
      </c>
      <c r="K1688">
        <v>2</v>
      </c>
      <c r="L1688">
        <f t="shared" si="66"/>
        <v>1.0149840000000001</v>
      </c>
    </row>
    <row r="1689" spans="2:12" x14ac:dyDescent="0.25">
      <c r="B1689" t="s">
        <v>67</v>
      </c>
      <c r="C1689" t="s">
        <v>76</v>
      </c>
      <c r="D1689" s="1" t="s">
        <v>1887</v>
      </c>
      <c r="E1689" t="s">
        <v>3959</v>
      </c>
      <c r="F1689" t="str">
        <f t="shared" si="64"/>
        <v>SquareHollowSectionsMetric254x254x6.4</v>
      </c>
      <c r="G1689" s="36">
        <f t="shared" si="65"/>
        <v>39.96</v>
      </c>
      <c r="H1689" s="91">
        <v>0.22900000000000001</v>
      </c>
      <c r="I1689">
        <v>3.33</v>
      </c>
      <c r="J1689" t="s">
        <v>131</v>
      </c>
      <c r="K1689">
        <v>2</v>
      </c>
      <c r="L1689">
        <f t="shared" si="66"/>
        <v>1.0149840000000001</v>
      </c>
    </row>
    <row r="1690" spans="2:12" x14ac:dyDescent="0.25">
      <c r="B1690" t="s">
        <v>67</v>
      </c>
      <c r="C1690" t="s">
        <v>76</v>
      </c>
      <c r="D1690" s="1" t="s">
        <v>1888</v>
      </c>
      <c r="E1690" t="s">
        <v>3960</v>
      </c>
      <c r="F1690" t="str">
        <f t="shared" si="64"/>
        <v>SquareHollowSectionsMetric254x254x4.8</v>
      </c>
      <c r="G1690" s="36">
        <f t="shared" si="65"/>
        <v>39.96</v>
      </c>
      <c r="H1690" s="91">
        <v>0.17199999999999999</v>
      </c>
      <c r="I1690">
        <v>3.33</v>
      </c>
      <c r="J1690" t="s">
        <v>131</v>
      </c>
      <c r="K1690">
        <v>2</v>
      </c>
      <c r="L1690">
        <f t="shared" si="66"/>
        <v>1.0149840000000001</v>
      </c>
    </row>
    <row r="1691" spans="2:12" x14ac:dyDescent="0.25">
      <c r="B1691" t="s">
        <v>67</v>
      </c>
      <c r="C1691" t="s">
        <v>76</v>
      </c>
      <c r="D1691" s="1" t="s">
        <v>1889</v>
      </c>
      <c r="E1691" t="s">
        <v>3961</v>
      </c>
      <c r="F1691" t="str">
        <f t="shared" si="64"/>
        <v>SquareHollowSectionsMetric203x203x15.9</v>
      </c>
      <c r="G1691" s="36">
        <f t="shared" si="65"/>
        <v>31.92</v>
      </c>
      <c r="H1691" s="91">
        <v>0.54600000000000004</v>
      </c>
      <c r="I1691">
        <v>2.66</v>
      </c>
      <c r="J1691" t="s">
        <v>131</v>
      </c>
      <c r="K1691">
        <v>2</v>
      </c>
      <c r="L1691">
        <f t="shared" si="66"/>
        <v>0.81076800000000004</v>
      </c>
    </row>
    <row r="1692" spans="2:12" x14ac:dyDescent="0.25">
      <c r="B1692" t="s">
        <v>67</v>
      </c>
      <c r="C1692" t="s">
        <v>76</v>
      </c>
      <c r="D1692" s="1" t="s">
        <v>1891</v>
      </c>
      <c r="E1692" t="s">
        <v>3962</v>
      </c>
      <c r="F1692" t="str">
        <f t="shared" si="64"/>
        <v>SquareHollowSectionsMetric203x203x12.7</v>
      </c>
      <c r="G1692" s="36">
        <f t="shared" si="65"/>
        <v>31.92</v>
      </c>
      <c r="H1692" s="91">
        <v>0.443</v>
      </c>
      <c r="I1692">
        <v>2.66</v>
      </c>
      <c r="J1692" t="s">
        <v>131</v>
      </c>
      <c r="K1692">
        <v>2</v>
      </c>
      <c r="L1692">
        <f t="shared" si="66"/>
        <v>0.81076800000000004</v>
      </c>
    </row>
    <row r="1693" spans="2:12" x14ac:dyDescent="0.25">
      <c r="B1693" t="s">
        <v>67</v>
      </c>
      <c r="C1693" t="s">
        <v>76</v>
      </c>
      <c r="D1693" s="1" t="s">
        <v>1892</v>
      </c>
      <c r="E1693" t="s">
        <v>3963</v>
      </c>
      <c r="F1693" t="str">
        <f t="shared" si="64"/>
        <v>SquareHollowSectionsMetric203x203x9.5</v>
      </c>
      <c r="G1693" s="36">
        <f t="shared" si="65"/>
        <v>31.92</v>
      </c>
      <c r="H1693" s="91">
        <v>0.33700000000000002</v>
      </c>
      <c r="I1693">
        <v>2.66</v>
      </c>
      <c r="J1693" t="s">
        <v>131</v>
      </c>
      <c r="K1693">
        <v>2</v>
      </c>
      <c r="L1693">
        <f t="shared" si="66"/>
        <v>0.81076800000000004</v>
      </c>
    </row>
    <row r="1694" spans="2:12" x14ac:dyDescent="0.25">
      <c r="B1694" t="s">
        <v>67</v>
      </c>
      <c r="C1694" t="s">
        <v>76</v>
      </c>
      <c r="D1694" s="1" t="s">
        <v>1893</v>
      </c>
      <c r="E1694" t="s">
        <v>3964</v>
      </c>
      <c r="F1694" t="str">
        <f t="shared" si="64"/>
        <v>SquareHollowSectionsMetric203x203x7.9</v>
      </c>
      <c r="G1694" s="36">
        <f t="shared" si="65"/>
        <v>31.92</v>
      </c>
      <c r="H1694" s="91">
        <v>0.28199999999999997</v>
      </c>
      <c r="I1694">
        <v>2.66</v>
      </c>
      <c r="J1694" t="s">
        <v>131</v>
      </c>
      <c r="K1694">
        <v>2</v>
      </c>
      <c r="L1694">
        <f t="shared" si="66"/>
        <v>0.81076800000000004</v>
      </c>
    </row>
    <row r="1695" spans="2:12" x14ac:dyDescent="0.25">
      <c r="B1695" t="s">
        <v>67</v>
      </c>
      <c r="C1695" t="s">
        <v>76</v>
      </c>
      <c r="D1695" s="1" t="s">
        <v>1894</v>
      </c>
      <c r="E1695" t="s">
        <v>3965</v>
      </c>
      <c r="F1695" t="str">
        <f t="shared" si="64"/>
        <v>SquareHollowSectionsMetric203x203x6.4</v>
      </c>
      <c r="G1695" s="36">
        <f t="shared" si="65"/>
        <v>31.92</v>
      </c>
      <c r="H1695" s="91">
        <v>0.22800000000000001</v>
      </c>
      <c r="I1695">
        <v>2.66</v>
      </c>
      <c r="J1695" t="s">
        <v>131</v>
      </c>
      <c r="K1695">
        <v>2</v>
      </c>
      <c r="L1695">
        <f t="shared" si="66"/>
        <v>0.81076800000000004</v>
      </c>
    </row>
    <row r="1696" spans="2:12" x14ac:dyDescent="0.25">
      <c r="B1696" t="s">
        <v>67</v>
      </c>
      <c r="C1696" t="s">
        <v>76</v>
      </c>
      <c r="D1696" s="1" t="s">
        <v>1895</v>
      </c>
      <c r="E1696" t="s">
        <v>3966</v>
      </c>
      <c r="F1696" t="str">
        <f t="shared" si="64"/>
        <v>SquareHollowSectionsMetric203x203x4.8</v>
      </c>
      <c r="G1696" s="36">
        <f t="shared" si="65"/>
        <v>31.92</v>
      </c>
      <c r="H1696" s="91">
        <v>0.17100000000000001</v>
      </c>
      <c r="I1696">
        <v>2.66</v>
      </c>
      <c r="J1696" t="s">
        <v>131</v>
      </c>
      <c r="K1696">
        <v>2</v>
      </c>
      <c r="L1696">
        <f t="shared" si="66"/>
        <v>0.81076800000000004</v>
      </c>
    </row>
    <row r="1697" spans="2:12" x14ac:dyDescent="0.25">
      <c r="B1697" t="s">
        <v>67</v>
      </c>
      <c r="C1697" t="s">
        <v>76</v>
      </c>
      <c r="D1697" s="1" t="s">
        <v>1896</v>
      </c>
      <c r="E1697" t="s">
        <v>3967</v>
      </c>
      <c r="F1697" t="str">
        <f t="shared" si="64"/>
        <v>SquareHollowSectionsMetric178x178x15.9</v>
      </c>
      <c r="G1697" s="36">
        <f t="shared" si="65"/>
        <v>27.96</v>
      </c>
      <c r="H1697" s="91">
        <v>0.54</v>
      </c>
      <c r="I1697">
        <v>2.33</v>
      </c>
      <c r="J1697" t="s">
        <v>131</v>
      </c>
      <c r="K1697">
        <v>2</v>
      </c>
      <c r="L1697">
        <f t="shared" si="66"/>
        <v>0.71018400000000004</v>
      </c>
    </row>
    <row r="1698" spans="2:12" x14ac:dyDescent="0.25">
      <c r="B1698" t="s">
        <v>67</v>
      </c>
      <c r="C1698" t="s">
        <v>76</v>
      </c>
      <c r="D1698" s="1" t="s">
        <v>1898</v>
      </c>
      <c r="E1698" t="s">
        <v>3968</v>
      </c>
      <c r="F1698" t="str">
        <f t="shared" si="64"/>
        <v>SquareHollowSectionsMetric178x178x12.7</v>
      </c>
      <c r="G1698" s="36">
        <f t="shared" si="65"/>
        <v>27.96</v>
      </c>
      <c r="H1698" s="91">
        <v>0.439</v>
      </c>
      <c r="I1698">
        <v>2.33</v>
      </c>
      <c r="J1698" t="s">
        <v>131</v>
      </c>
      <c r="K1698">
        <v>2</v>
      </c>
      <c r="L1698">
        <f t="shared" si="66"/>
        <v>0.71018400000000004</v>
      </c>
    </row>
    <row r="1699" spans="2:12" x14ac:dyDescent="0.25">
      <c r="B1699" t="s">
        <v>67</v>
      </c>
      <c r="C1699" t="s">
        <v>76</v>
      </c>
      <c r="D1699" s="1" t="s">
        <v>1899</v>
      </c>
      <c r="E1699" t="s">
        <v>3969</v>
      </c>
      <c r="F1699" t="str">
        <f t="shared" si="64"/>
        <v>SquareHollowSectionsMetric178x178x9.5</v>
      </c>
      <c r="G1699" s="36">
        <f t="shared" si="65"/>
        <v>27.96</v>
      </c>
      <c r="H1699" s="91">
        <v>0.33500000000000002</v>
      </c>
      <c r="I1699">
        <v>2.33</v>
      </c>
      <c r="J1699" t="s">
        <v>131</v>
      </c>
      <c r="K1699">
        <v>2</v>
      </c>
      <c r="L1699">
        <f t="shared" si="66"/>
        <v>0.71018400000000004</v>
      </c>
    </row>
    <row r="1700" spans="2:12" x14ac:dyDescent="0.25">
      <c r="B1700" t="s">
        <v>67</v>
      </c>
      <c r="C1700" t="s">
        <v>76</v>
      </c>
      <c r="D1700" s="1" t="s">
        <v>1900</v>
      </c>
      <c r="E1700" t="s">
        <v>68</v>
      </c>
      <c r="F1700" t="str">
        <f t="shared" si="64"/>
        <v>SquareHollowSectionsMetric178x178x7.9</v>
      </c>
      <c r="G1700" s="36">
        <f t="shared" si="65"/>
        <v>27.96</v>
      </c>
      <c r="H1700" s="91">
        <v>0.28100000000000003</v>
      </c>
      <c r="I1700">
        <v>2.33</v>
      </c>
      <c r="J1700" t="s">
        <v>131</v>
      </c>
      <c r="K1700">
        <v>2</v>
      </c>
      <c r="L1700">
        <f t="shared" si="66"/>
        <v>0.71018400000000004</v>
      </c>
    </row>
    <row r="1701" spans="2:12" x14ac:dyDescent="0.25">
      <c r="B1701" t="s">
        <v>67</v>
      </c>
      <c r="C1701" t="s">
        <v>76</v>
      </c>
      <c r="D1701" s="1" t="s">
        <v>1901</v>
      </c>
      <c r="E1701" t="s">
        <v>3970</v>
      </c>
      <c r="F1701" t="str">
        <f t="shared" si="64"/>
        <v>SquareHollowSectionsMetric178x178x6.4</v>
      </c>
      <c r="G1701" s="36">
        <f t="shared" si="65"/>
        <v>27.96</v>
      </c>
      <c r="H1701" s="91">
        <v>0.22700000000000001</v>
      </c>
      <c r="I1701">
        <v>2.33</v>
      </c>
      <c r="J1701" t="s">
        <v>131</v>
      </c>
      <c r="K1701">
        <v>2</v>
      </c>
      <c r="L1701">
        <f t="shared" si="66"/>
        <v>0.71018400000000004</v>
      </c>
    </row>
    <row r="1702" spans="2:12" x14ac:dyDescent="0.25">
      <c r="B1702" t="s">
        <v>67</v>
      </c>
      <c r="C1702" t="s">
        <v>76</v>
      </c>
      <c r="D1702" s="1" t="s">
        <v>1902</v>
      </c>
      <c r="E1702" t="s">
        <v>3971</v>
      </c>
      <c r="F1702" t="str">
        <f t="shared" si="64"/>
        <v>SquareHollowSectionsMetric178x178x4.8</v>
      </c>
      <c r="G1702" s="36">
        <f t="shared" si="65"/>
        <v>27.96</v>
      </c>
      <c r="H1702" s="91">
        <v>0.17100000000000001</v>
      </c>
      <c r="I1702">
        <v>2.33</v>
      </c>
      <c r="J1702" t="s">
        <v>131</v>
      </c>
      <c r="K1702">
        <v>2</v>
      </c>
      <c r="L1702">
        <f t="shared" si="66"/>
        <v>0.71018400000000004</v>
      </c>
    </row>
    <row r="1703" spans="2:12" x14ac:dyDescent="0.25">
      <c r="B1703" t="s">
        <v>67</v>
      </c>
      <c r="C1703" t="s">
        <v>76</v>
      </c>
      <c r="D1703" s="1" t="s">
        <v>1903</v>
      </c>
      <c r="E1703" t="s">
        <v>3972</v>
      </c>
      <c r="F1703" t="str">
        <f t="shared" si="64"/>
        <v>SquareHollowSectionsMetric152x152x15.9</v>
      </c>
      <c r="G1703" s="36">
        <f t="shared" si="65"/>
        <v>24</v>
      </c>
      <c r="H1703" s="91">
        <v>0.53300000000000003</v>
      </c>
      <c r="I1703">
        <v>2</v>
      </c>
      <c r="J1703" t="s">
        <v>131</v>
      </c>
      <c r="K1703">
        <v>2</v>
      </c>
      <c r="L1703">
        <f t="shared" si="66"/>
        <v>0.60960000000000003</v>
      </c>
    </row>
    <row r="1704" spans="2:12" x14ac:dyDescent="0.25">
      <c r="B1704" t="s">
        <v>67</v>
      </c>
      <c r="C1704" t="s">
        <v>76</v>
      </c>
      <c r="D1704" s="1" t="s">
        <v>1905</v>
      </c>
      <c r="E1704" t="s">
        <v>3973</v>
      </c>
      <c r="F1704" t="str">
        <f t="shared" si="64"/>
        <v>SquareHollowSectionsMetric152x152x12.7</v>
      </c>
      <c r="G1704" s="36">
        <f t="shared" si="65"/>
        <v>24</v>
      </c>
      <c r="H1704" s="91">
        <v>0.435</v>
      </c>
      <c r="I1704">
        <v>2</v>
      </c>
      <c r="J1704" t="s">
        <v>131</v>
      </c>
      <c r="K1704">
        <v>2</v>
      </c>
      <c r="L1704">
        <f t="shared" si="66"/>
        <v>0.60960000000000003</v>
      </c>
    </row>
    <row r="1705" spans="2:12" x14ac:dyDescent="0.25">
      <c r="B1705" t="s">
        <v>67</v>
      </c>
      <c r="C1705" t="s">
        <v>76</v>
      </c>
      <c r="D1705" s="1" t="s">
        <v>1906</v>
      </c>
      <c r="E1705" t="s">
        <v>3974</v>
      </c>
      <c r="F1705" t="str">
        <f t="shared" si="64"/>
        <v>SquareHollowSectionsMetric152x152x9.5</v>
      </c>
      <c r="G1705" s="36">
        <f t="shared" si="65"/>
        <v>24</v>
      </c>
      <c r="H1705" s="91">
        <v>0.33200000000000002</v>
      </c>
      <c r="I1705">
        <v>2</v>
      </c>
      <c r="J1705" t="s">
        <v>131</v>
      </c>
      <c r="K1705">
        <v>2</v>
      </c>
      <c r="L1705">
        <f t="shared" si="66"/>
        <v>0.60960000000000003</v>
      </c>
    </row>
    <row r="1706" spans="2:12" x14ac:dyDescent="0.25">
      <c r="B1706" t="s">
        <v>67</v>
      </c>
      <c r="C1706" t="s">
        <v>76</v>
      </c>
      <c r="D1706" s="1" t="s">
        <v>1907</v>
      </c>
      <c r="E1706" t="s">
        <v>3975</v>
      </c>
      <c r="F1706" t="str">
        <f t="shared" si="64"/>
        <v>SquareHollowSectionsMetric152x152x7.9</v>
      </c>
      <c r="G1706" s="36">
        <f t="shared" si="65"/>
        <v>24</v>
      </c>
      <c r="H1706" s="91">
        <v>0.27900000000000003</v>
      </c>
      <c r="I1706">
        <v>2</v>
      </c>
      <c r="J1706" t="s">
        <v>131</v>
      </c>
      <c r="K1706">
        <v>2</v>
      </c>
      <c r="L1706">
        <f t="shared" si="66"/>
        <v>0.60960000000000003</v>
      </c>
    </row>
    <row r="1707" spans="2:12" x14ac:dyDescent="0.25">
      <c r="B1707" t="s">
        <v>67</v>
      </c>
      <c r="C1707" t="s">
        <v>76</v>
      </c>
      <c r="D1707" s="1" t="s">
        <v>1908</v>
      </c>
      <c r="E1707" t="s">
        <v>3976</v>
      </c>
      <c r="F1707" t="str">
        <f t="shared" si="64"/>
        <v>SquareHollowSectionsMetric152x152x6.4</v>
      </c>
      <c r="G1707" s="36">
        <f t="shared" si="65"/>
        <v>24</v>
      </c>
      <c r="H1707" s="91">
        <v>0.22600000000000001</v>
      </c>
      <c r="I1707">
        <v>2</v>
      </c>
      <c r="J1707" t="s">
        <v>131</v>
      </c>
      <c r="K1707">
        <v>2</v>
      </c>
      <c r="L1707">
        <f t="shared" si="66"/>
        <v>0.60960000000000003</v>
      </c>
    </row>
    <row r="1708" spans="2:12" x14ac:dyDescent="0.25">
      <c r="B1708" t="s">
        <v>67</v>
      </c>
      <c r="C1708" t="s">
        <v>76</v>
      </c>
      <c r="D1708" s="1" t="s">
        <v>1909</v>
      </c>
      <c r="E1708" t="s">
        <v>3977</v>
      </c>
      <c r="F1708" t="str">
        <f t="shared" si="64"/>
        <v>SquareHollowSectionsMetric152x152x4.8</v>
      </c>
      <c r="G1708" s="36">
        <f t="shared" si="65"/>
        <v>24</v>
      </c>
      <c r="H1708" s="91">
        <v>0.17</v>
      </c>
      <c r="I1708">
        <v>2</v>
      </c>
      <c r="J1708" t="s">
        <v>131</v>
      </c>
      <c r="K1708">
        <v>2</v>
      </c>
      <c r="L1708">
        <f t="shared" si="66"/>
        <v>0.60960000000000003</v>
      </c>
    </row>
    <row r="1709" spans="2:12" x14ac:dyDescent="0.25">
      <c r="B1709" t="s">
        <v>67</v>
      </c>
      <c r="C1709" t="s">
        <v>76</v>
      </c>
      <c r="D1709" s="1" t="s">
        <v>1910</v>
      </c>
      <c r="E1709" s="54" t="s">
        <v>3861</v>
      </c>
      <c r="F1709" t="str">
        <f t="shared" si="64"/>
        <v>SquareHollowSectionsMetric152x152x3.2</v>
      </c>
      <c r="G1709" s="36">
        <f t="shared" si="65"/>
        <v>24</v>
      </c>
      <c r="H1709" s="91">
        <v>0.114</v>
      </c>
      <c r="I1709">
        <v>2</v>
      </c>
      <c r="J1709" t="s">
        <v>131</v>
      </c>
      <c r="K1709">
        <v>2</v>
      </c>
      <c r="L1709">
        <f t="shared" si="66"/>
        <v>0.60960000000000003</v>
      </c>
    </row>
    <row r="1710" spans="2:12" x14ac:dyDescent="0.25">
      <c r="B1710" t="s">
        <v>67</v>
      </c>
      <c r="C1710" t="s">
        <v>76</v>
      </c>
      <c r="D1710" s="1" t="s">
        <v>1911</v>
      </c>
      <c r="E1710" t="s">
        <v>3978</v>
      </c>
      <c r="F1710" t="str">
        <f t="shared" si="64"/>
        <v>SquareHollowSectionsMetric140x140x9.5</v>
      </c>
      <c r="G1710" s="36">
        <f t="shared" si="65"/>
        <v>21.96</v>
      </c>
      <c r="H1710" s="91">
        <v>0.33100000000000002</v>
      </c>
      <c r="I1710">
        <v>1.83</v>
      </c>
      <c r="J1710" t="s">
        <v>131</v>
      </c>
      <c r="K1710">
        <v>2</v>
      </c>
      <c r="L1710">
        <f t="shared" si="66"/>
        <v>0.55778400000000006</v>
      </c>
    </row>
    <row r="1711" spans="2:12" x14ac:dyDescent="0.25">
      <c r="B1711" t="s">
        <v>67</v>
      </c>
      <c r="C1711" t="s">
        <v>76</v>
      </c>
      <c r="D1711" s="1" t="s">
        <v>1913</v>
      </c>
      <c r="E1711" t="s">
        <v>3979</v>
      </c>
      <c r="F1711" t="str">
        <f t="shared" si="64"/>
        <v>SquareHollowSectionsMetric140x140x7.9</v>
      </c>
      <c r="G1711" s="36">
        <f t="shared" si="65"/>
        <v>21.96</v>
      </c>
      <c r="H1711" s="91">
        <v>0.27800000000000002</v>
      </c>
      <c r="I1711">
        <v>1.83</v>
      </c>
      <c r="J1711" t="s">
        <v>131</v>
      </c>
      <c r="K1711">
        <v>2</v>
      </c>
      <c r="L1711">
        <f t="shared" si="66"/>
        <v>0.55778400000000006</v>
      </c>
    </row>
    <row r="1712" spans="2:12" x14ac:dyDescent="0.25">
      <c r="B1712" t="s">
        <v>67</v>
      </c>
      <c r="C1712" t="s">
        <v>76</v>
      </c>
      <c r="D1712" s="1" t="s">
        <v>1914</v>
      </c>
      <c r="E1712" t="s">
        <v>3980</v>
      </c>
      <c r="F1712" t="str">
        <f t="shared" si="64"/>
        <v>SquareHollowSectionsMetric140x140x6.4</v>
      </c>
      <c r="G1712" s="36">
        <f t="shared" si="65"/>
        <v>21.96</v>
      </c>
      <c r="H1712" s="91">
        <v>0.22500000000000001</v>
      </c>
      <c r="I1712">
        <v>1.83</v>
      </c>
      <c r="J1712" t="s">
        <v>131</v>
      </c>
      <c r="K1712">
        <v>2</v>
      </c>
      <c r="L1712">
        <f t="shared" si="66"/>
        <v>0.55778400000000006</v>
      </c>
    </row>
    <row r="1713" spans="2:12" x14ac:dyDescent="0.25">
      <c r="B1713" t="s">
        <v>67</v>
      </c>
      <c r="C1713" t="s">
        <v>76</v>
      </c>
      <c r="D1713" s="1" t="s">
        <v>1915</v>
      </c>
      <c r="E1713" t="s">
        <v>3981</v>
      </c>
      <c r="F1713" t="str">
        <f t="shared" si="64"/>
        <v>SquareHollowSectionsMetric140x140x4.8</v>
      </c>
      <c r="G1713" s="36">
        <f t="shared" si="65"/>
        <v>21.96</v>
      </c>
      <c r="H1713" s="91">
        <v>0.17</v>
      </c>
      <c r="I1713">
        <v>1.83</v>
      </c>
      <c r="J1713" t="s">
        <v>131</v>
      </c>
      <c r="K1713">
        <v>2</v>
      </c>
      <c r="L1713">
        <f t="shared" si="66"/>
        <v>0.55778400000000006</v>
      </c>
    </row>
    <row r="1714" spans="2:12" x14ac:dyDescent="0.25">
      <c r="B1714" t="s">
        <v>67</v>
      </c>
      <c r="C1714" t="s">
        <v>76</v>
      </c>
      <c r="D1714" s="1" t="s">
        <v>1916</v>
      </c>
      <c r="E1714" t="s">
        <v>3982</v>
      </c>
      <c r="F1714" t="str">
        <f t="shared" si="64"/>
        <v>SquareHollowSectionsMetric140x140x3.2</v>
      </c>
      <c r="G1714" s="36">
        <f t="shared" si="65"/>
        <v>21.96</v>
      </c>
      <c r="H1714" s="91">
        <v>0.114</v>
      </c>
      <c r="I1714">
        <v>1.83</v>
      </c>
      <c r="J1714" t="s">
        <v>131</v>
      </c>
      <c r="K1714">
        <v>2</v>
      </c>
      <c r="L1714">
        <f t="shared" si="66"/>
        <v>0.55778400000000006</v>
      </c>
    </row>
    <row r="1715" spans="2:12" x14ac:dyDescent="0.25">
      <c r="B1715" t="s">
        <v>67</v>
      </c>
      <c r="C1715" t="s">
        <v>76</v>
      </c>
      <c r="D1715" s="1" t="s">
        <v>1917</v>
      </c>
      <c r="E1715" t="s">
        <v>3983</v>
      </c>
      <c r="F1715" t="str">
        <f t="shared" si="64"/>
        <v>SquareHollowSectionsMetric127x127x12.7</v>
      </c>
      <c r="G1715" s="36">
        <f t="shared" si="65"/>
        <v>19.919999999999998</v>
      </c>
      <c r="H1715" s="91">
        <v>0.42799999999999999</v>
      </c>
      <c r="I1715">
        <v>1.66</v>
      </c>
      <c r="J1715" t="s">
        <v>131</v>
      </c>
      <c r="K1715">
        <v>2</v>
      </c>
      <c r="L1715">
        <f t="shared" si="66"/>
        <v>0.50596799999999997</v>
      </c>
    </row>
    <row r="1716" spans="2:12" x14ac:dyDescent="0.25">
      <c r="B1716" t="s">
        <v>67</v>
      </c>
      <c r="C1716" t="s">
        <v>76</v>
      </c>
      <c r="D1716" s="1" t="s">
        <v>1919</v>
      </c>
      <c r="E1716" t="s">
        <v>3984</v>
      </c>
      <c r="F1716" t="str">
        <f t="shared" si="64"/>
        <v>SquareHollowSectionsMetric127x127x9.5</v>
      </c>
      <c r="G1716" s="36">
        <f t="shared" si="65"/>
        <v>19.919999999999998</v>
      </c>
      <c r="H1716" s="91">
        <v>0.32900000000000001</v>
      </c>
      <c r="I1716">
        <v>1.66</v>
      </c>
      <c r="J1716" t="s">
        <v>131</v>
      </c>
      <c r="K1716">
        <v>2</v>
      </c>
      <c r="L1716">
        <f t="shared" si="66"/>
        <v>0.50596799999999997</v>
      </c>
    </row>
    <row r="1717" spans="2:12" x14ac:dyDescent="0.25">
      <c r="B1717" t="s">
        <v>67</v>
      </c>
      <c r="C1717" t="s">
        <v>76</v>
      </c>
      <c r="D1717" s="1" t="s">
        <v>1920</v>
      </c>
      <c r="E1717" t="s">
        <v>3985</v>
      </c>
      <c r="F1717" t="str">
        <f t="shared" si="64"/>
        <v>SquareHollowSectionsMetric127x127x7.9</v>
      </c>
      <c r="G1717" s="36">
        <f t="shared" si="65"/>
        <v>19.919999999999998</v>
      </c>
      <c r="H1717" s="91">
        <v>0.27700000000000002</v>
      </c>
      <c r="I1717">
        <v>1.66</v>
      </c>
      <c r="J1717" t="s">
        <v>131</v>
      </c>
      <c r="K1717">
        <v>2</v>
      </c>
      <c r="L1717">
        <f t="shared" si="66"/>
        <v>0.50596799999999997</v>
      </c>
    </row>
    <row r="1718" spans="2:12" x14ac:dyDescent="0.25">
      <c r="B1718" t="s">
        <v>67</v>
      </c>
      <c r="C1718" t="s">
        <v>76</v>
      </c>
      <c r="D1718" s="1" t="s">
        <v>1921</v>
      </c>
      <c r="E1718" t="s">
        <v>3986</v>
      </c>
      <c r="F1718" t="str">
        <f t="shared" si="64"/>
        <v>SquareHollowSectionsMetric127x127x6.4</v>
      </c>
      <c r="G1718" s="36">
        <f t="shared" si="65"/>
        <v>19.919999999999998</v>
      </c>
      <c r="H1718" s="91">
        <v>0.224</v>
      </c>
      <c r="I1718">
        <v>1.66</v>
      </c>
      <c r="J1718" t="s">
        <v>131</v>
      </c>
      <c r="K1718">
        <v>2</v>
      </c>
      <c r="L1718">
        <f t="shared" si="66"/>
        <v>0.50596799999999997</v>
      </c>
    </row>
    <row r="1719" spans="2:12" x14ac:dyDescent="0.25">
      <c r="B1719" t="s">
        <v>67</v>
      </c>
      <c r="C1719" t="s">
        <v>76</v>
      </c>
      <c r="D1719" s="1" t="s">
        <v>1922</v>
      </c>
      <c r="E1719" t="s">
        <v>3987</v>
      </c>
      <c r="F1719" t="str">
        <f t="shared" si="64"/>
        <v>SquareHollowSectionsMetric127x127x4.8</v>
      </c>
      <c r="G1719" s="36">
        <f t="shared" si="65"/>
        <v>19.919999999999998</v>
      </c>
      <c r="H1719" s="91">
        <v>0.16900000000000001</v>
      </c>
      <c r="I1719">
        <v>1.66</v>
      </c>
      <c r="J1719" t="s">
        <v>131</v>
      </c>
      <c r="K1719">
        <v>2</v>
      </c>
      <c r="L1719">
        <f t="shared" si="66"/>
        <v>0.50596799999999997</v>
      </c>
    </row>
    <row r="1720" spans="2:12" x14ac:dyDescent="0.25">
      <c r="B1720" t="s">
        <v>67</v>
      </c>
      <c r="C1720" t="s">
        <v>76</v>
      </c>
      <c r="D1720" s="1" t="s">
        <v>1923</v>
      </c>
      <c r="E1720" t="s">
        <v>3988</v>
      </c>
      <c r="F1720" t="str">
        <f t="shared" si="64"/>
        <v>SquareHollowSectionsMetric127x127x3.2</v>
      </c>
      <c r="G1720" s="36">
        <f t="shared" si="65"/>
        <v>19.919999999999998</v>
      </c>
      <c r="H1720" s="91">
        <v>0.114</v>
      </c>
      <c r="I1720">
        <v>1.66</v>
      </c>
      <c r="J1720" t="s">
        <v>131</v>
      </c>
      <c r="K1720">
        <v>2</v>
      </c>
      <c r="L1720">
        <f t="shared" si="66"/>
        <v>0.50596799999999997</v>
      </c>
    </row>
    <row r="1721" spans="2:12" x14ac:dyDescent="0.25">
      <c r="B1721" t="s">
        <v>67</v>
      </c>
      <c r="C1721" t="s">
        <v>76</v>
      </c>
      <c r="D1721" s="1" t="s">
        <v>1924</v>
      </c>
      <c r="E1721" t="s">
        <v>3989</v>
      </c>
      <c r="F1721" t="str">
        <f t="shared" si="64"/>
        <v>SquareHollowSectionsMetric114x114x12.7</v>
      </c>
      <c r="G1721" s="36">
        <f t="shared" si="65"/>
        <v>18</v>
      </c>
      <c r="H1721" s="91">
        <v>0.42399999999999999</v>
      </c>
      <c r="I1721">
        <v>1.5</v>
      </c>
      <c r="J1721" t="s">
        <v>131</v>
      </c>
      <c r="K1721">
        <v>2</v>
      </c>
      <c r="L1721">
        <f t="shared" si="66"/>
        <v>0.45720000000000005</v>
      </c>
    </row>
    <row r="1722" spans="2:12" x14ac:dyDescent="0.25">
      <c r="B1722" t="s">
        <v>67</v>
      </c>
      <c r="C1722" t="s">
        <v>76</v>
      </c>
      <c r="D1722" s="1" t="s">
        <v>1926</v>
      </c>
      <c r="E1722" t="s">
        <v>3990</v>
      </c>
      <c r="F1722" t="str">
        <f t="shared" si="64"/>
        <v>SquareHollowSectionsMetric114x114x9.5</v>
      </c>
      <c r="G1722" s="36">
        <f t="shared" si="65"/>
        <v>18</v>
      </c>
      <c r="H1722" s="91">
        <v>0.32600000000000001</v>
      </c>
      <c r="I1722">
        <v>1.5</v>
      </c>
      <c r="J1722" t="s">
        <v>131</v>
      </c>
      <c r="K1722">
        <v>2</v>
      </c>
      <c r="L1722">
        <f t="shared" si="66"/>
        <v>0.45720000000000005</v>
      </c>
    </row>
    <row r="1723" spans="2:12" x14ac:dyDescent="0.25">
      <c r="B1723" t="s">
        <v>67</v>
      </c>
      <c r="C1723" t="s">
        <v>76</v>
      </c>
      <c r="D1723" s="1" t="s">
        <v>1927</v>
      </c>
      <c r="E1723" t="s">
        <v>3991</v>
      </c>
      <c r="F1723" t="str">
        <f t="shared" si="64"/>
        <v>SquareHollowSectionsMetric114x114x7.9</v>
      </c>
      <c r="G1723" s="36">
        <f t="shared" si="65"/>
        <v>18</v>
      </c>
      <c r="H1723" s="91">
        <v>0.27500000000000002</v>
      </c>
      <c r="I1723">
        <v>1.5</v>
      </c>
      <c r="J1723" t="s">
        <v>131</v>
      </c>
      <c r="K1723">
        <v>2</v>
      </c>
      <c r="L1723">
        <f t="shared" si="66"/>
        <v>0.45720000000000005</v>
      </c>
    </row>
    <row r="1724" spans="2:12" x14ac:dyDescent="0.25">
      <c r="B1724" t="s">
        <v>67</v>
      </c>
      <c r="C1724" t="s">
        <v>76</v>
      </c>
      <c r="D1724" s="1" t="s">
        <v>1928</v>
      </c>
      <c r="E1724" t="s">
        <v>3992</v>
      </c>
      <c r="F1724" t="str">
        <f t="shared" si="64"/>
        <v>SquareHollowSectionsMetric114x114x6.4</v>
      </c>
      <c r="G1724" s="36">
        <f t="shared" si="65"/>
        <v>18</v>
      </c>
      <c r="H1724" s="91">
        <v>0.223</v>
      </c>
      <c r="I1724">
        <v>1.5</v>
      </c>
      <c r="J1724" t="s">
        <v>131</v>
      </c>
      <c r="K1724">
        <v>2</v>
      </c>
      <c r="L1724">
        <f t="shared" si="66"/>
        <v>0.45720000000000005</v>
      </c>
    </row>
    <row r="1725" spans="2:12" x14ac:dyDescent="0.25">
      <c r="B1725" t="s">
        <v>67</v>
      </c>
      <c r="C1725" t="s">
        <v>76</v>
      </c>
      <c r="D1725" s="1" t="s">
        <v>1929</v>
      </c>
      <c r="E1725" t="s">
        <v>3993</v>
      </c>
      <c r="F1725" t="str">
        <f t="shared" si="64"/>
        <v>SquareHollowSectionsMetric114x114x4.8</v>
      </c>
      <c r="G1725" s="36">
        <f t="shared" si="65"/>
        <v>18</v>
      </c>
      <c r="H1725" s="91">
        <v>0.16900000000000001</v>
      </c>
      <c r="I1725">
        <v>1.5</v>
      </c>
      <c r="J1725" t="s">
        <v>131</v>
      </c>
      <c r="K1725">
        <v>2</v>
      </c>
      <c r="L1725">
        <f t="shared" si="66"/>
        <v>0.45720000000000005</v>
      </c>
    </row>
    <row r="1726" spans="2:12" x14ac:dyDescent="0.25">
      <c r="B1726" t="s">
        <v>67</v>
      </c>
      <c r="C1726" t="s">
        <v>76</v>
      </c>
      <c r="D1726" s="1" t="s">
        <v>1930</v>
      </c>
      <c r="E1726" t="s">
        <v>3994</v>
      </c>
      <c r="F1726" t="str">
        <f t="shared" si="64"/>
        <v>SquareHollowSectionsMetric114x114x3.2</v>
      </c>
      <c r="G1726" s="36">
        <f t="shared" si="65"/>
        <v>18</v>
      </c>
      <c r="H1726" s="91">
        <v>0.114</v>
      </c>
      <c r="I1726">
        <v>1.5</v>
      </c>
      <c r="J1726" t="s">
        <v>131</v>
      </c>
      <c r="K1726">
        <v>2</v>
      </c>
      <c r="L1726">
        <f t="shared" si="66"/>
        <v>0.45720000000000005</v>
      </c>
    </row>
    <row r="1727" spans="2:12" x14ac:dyDescent="0.25">
      <c r="B1727" t="s">
        <v>67</v>
      </c>
      <c r="C1727" t="s">
        <v>76</v>
      </c>
      <c r="D1727" s="1" t="s">
        <v>1931</v>
      </c>
      <c r="E1727" t="s">
        <v>3995</v>
      </c>
      <c r="F1727" t="str">
        <f t="shared" si="64"/>
        <v>SquareHollowSectionsMetric102x102x12.7</v>
      </c>
      <c r="G1727" s="36">
        <f t="shared" si="65"/>
        <v>15.96</v>
      </c>
      <c r="H1727" s="91">
        <v>0.41799999999999998</v>
      </c>
      <c r="I1727">
        <v>1.33</v>
      </c>
      <c r="J1727" t="s">
        <v>131</v>
      </c>
      <c r="K1727">
        <v>2</v>
      </c>
      <c r="L1727">
        <f t="shared" si="66"/>
        <v>0.40538400000000002</v>
      </c>
    </row>
    <row r="1728" spans="2:12" x14ac:dyDescent="0.25">
      <c r="B1728" t="s">
        <v>67</v>
      </c>
      <c r="C1728" t="s">
        <v>76</v>
      </c>
      <c r="D1728" s="1" t="s">
        <v>1933</v>
      </c>
      <c r="E1728" t="s">
        <v>3996</v>
      </c>
      <c r="F1728" t="str">
        <f t="shared" si="64"/>
        <v>SquareHollowSectionsMetric102x102x9.5</v>
      </c>
      <c r="G1728" s="36">
        <f t="shared" si="65"/>
        <v>15.96</v>
      </c>
      <c r="H1728" s="91">
        <v>0.32300000000000001</v>
      </c>
      <c r="I1728">
        <v>1.33</v>
      </c>
      <c r="J1728" t="s">
        <v>131</v>
      </c>
      <c r="K1728">
        <v>2</v>
      </c>
      <c r="L1728">
        <f t="shared" si="66"/>
        <v>0.40538400000000002</v>
      </c>
    </row>
    <row r="1729" spans="2:12" x14ac:dyDescent="0.25">
      <c r="B1729" t="s">
        <v>67</v>
      </c>
      <c r="C1729" t="s">
        <v>76</v>
      </c>
      <c r="D1729" s="1" t="s">
        <v>1934</v>
      </c>
      <c r="E1729" t="s">
        <v>3997</v>
      </c>
      <c r="F1729" t="str">
        <f t="shared" si="64"/>
        <v>SquareHollowSectionsMetric102x102x7.9</v>
      </c>
      <c r="G1729" s="36">
        <f t="shared" si="65"/>
        <v>15.96</v>
      </c>
      <c r="H1729" s="91">
        <v>0.27300000000000002</v>
      </c>
      <c r="I1729">
        <v>1.33</v>
      </c>
      <c r="J1729" t="s">
        <v>131</v>
      </c>
      <c r="K1729">
        <v>2</v>
      </c>
      <c r="L1729">
        <f t="shared" si="66"/>
        <v>0.40538400000000002</v>
      </c>
    </row>
    <row r="1730" spans="2:12" x14ac:dyDescent="0.25">
      <c r="B1730" t="s">
        <v>67</v>
      </c>
      <c r="C1730" t="s">
        <v>76</v>
      </c>
      <c r="D1730" s="1" t="s">
        <v>1935</v>
      </c>
      <c r="E1730" t="s">
        <v>3998</v>
      </c>
      <c r="F1730" t="str">
        <f t="shared" si="64"/>
        <v>SquareHollowSectionsMetric102x102x6.4</v>
      </c>
      <c r="G1730" s="36">
        <f t="shared" si="65"/>
        <v>15.96</v>
      </c>
      <c r="H1730" s="91">
        <v>0.222</v>
      </c>
      <c r="I1730">
        <v>1.33</v>
      </c>
      <c r="J1730" t="s">
        <v>131</v>
      </c>
      <c r="K1730">
        <v>2</v>
      </c>
      <c r="L1730">
        <f t="shared" si="66"/>
        <v>0.40538400000000002</v>
      </c>
    </row>
    <row r="1731" spans="2:12" x14ac:dyDescent="0.25">
      <c r="B1731" t="s">
        <v>67</v>
      </c>
      <c r="C1731" t="s">
        <v>76</v>
      </c>
      <c r="D1731" s="1" t="s">
        <v>1936</v>
      </c>
      <c r="E1731" t="s">
        <v>3999</v>
      </c>
      <c r="F1731" t="str">
        <f t="shared" si="64"/>
        <v>SquareHollowSectionsMetric102x102x4.8</v>
      </c>
      <c r="G1731" s="36">
        <f t="shared" si="65"/>
        <v>15.96</v>
      </c>
      <c r="H1731" s="91">
        <v>0.16800000000000001</v>
      </c>
      <c r="I1731">
        <v>1.33</v>
      </c>
      <c r="J1731" t="s">
        <v>131</v>
      </c>
      <c r="K1731">
        <v>2</v>
      </c>
      <c r="L1731">
        <f t="shared" si="66"/>
        <v>0.40538400000000002</v>
      </c>
    </row>
    <row r="1732" spans="2:12" x14ac:dyDescent="0.25">
      <c r="B1732" t="s">
        <v>67</v>
      </c>
      <c r="C1732" t="s">
        <v>76</v>
      </c>
      <c r="D1732" s="1" t="s">
        <v>1937</v>
      </c>
      <c r="E1732" t="s">
        <v>4000</v>
      </c>
      <c r="F1732" t="str">
        <f t="shared" si="64"/>
        <v>SquareHollowSectionsMetric102x102x3.2</v>
      </c>
      <c r="G1732" s="36">
        <f t="shared" si="65"/>
        <v>15.96</v>
      </c>
      <c r="H1732" s="91">
        <v>0.113</v>
      </c>
      <c r="I1732">
        <v>1.33</v>
      </c>
      <c r="J1732" t="s">
        <v>131</v>
      </c>
      <c r="K1732">
        <v>2</v>
      </c>
      <c r="L1732">
        <f t="shared" si="66"/>
        <v>0.40538400000000002</v>
      </c>
    </row>
    <row r="1733" spans="2:12" x14ac:dyDescent="0.25">
      <c r="B1733" t="s">
        <v>67</v>
      </c>
      <c r="C1733" t="s">
        <v>76</v>
      </c>
      <c r="D1733" s="1" t="s">
        <v>1938</v>
      </c>
      <c r="E1733" t="s">
        <v>4001</v>
      </c>
      <c r="F1733" t="str">
        <f t="shared" si="64"/>
        <v>SquareHollowSectionsMetric89x89x9.5</v>
      </c>
      <c r="G1733" s="36">
        <f t="shared" si="65"/>
        <v>14.04</v>
      </c>
      <c r="H1733" s="91">
        <v>0.31900000000000001</v>
      </c>
      <c r="I1733">
        <v>1.17</v>
      </c>
      <c r="J1733" t="s">
        <v>131</v>
      </c>
      <c r="K1733">
        <v>2</v>
      </c>
      <c r="L1733">
        <f t="shared" si="66"/>
        <v>0.35661599999999999</v>
      </c>
    </row>
    <row r="1734" spans="2:12" x14ac:dyDescent="0.25">
      <c r="B1734" t="s">
        <v>67</v>
      </c>
      <c r="C1734" t="s">
        <v>76</v>
      </c>
      <c r="D1734" s="1" t="s">
        <v>1940</v>
      </c>
      <c r="E1734" t="s">
        <v>4002</v>
      </c>
      <c r="F1734" t="str">
        <f t="shared" si="64"/>
        <v>SquareHollowSectionsMetric89x89x7.9</v>
      </c>
      <c r="G1734" s="36">
        <f t="shared" si="65"/>
        <v>14.04</v>
      </c>
      <c r="H1734" s="91">
        <v>0.27100000000000002</v>
      </c>
      <c r="I1734">
        <v>1.17</v>
      </c>
      <c r="J1734" t="s">
        <v>131</v>
      </c>
      <c r="K1734">
        <v>2</v>
      </c>
      <c r="L1734">
        <f t="shared" si="66"/>
        <v>0.35661599999999999</v>
      </c>
    </row>
    <row r="1735" spans="2:12" x14ac:dyDescent="0.25">
      <c r="B1735" t="s">
        <v>67</v>
      </c>
      <c r="C1735" t="s">
        <v>76</v>
      </c>
      <c r="D1735" s="1" t="s">
        <v>1941</v>
      </c>
      <c r="E1735" t="s">
        <v>4003</v>
      </c>
      <c r="F1735" t="str">
        <f t="shared" si="64"/>
        <v>SquareHollowSectionsMetric89x89x6.4</v>
      </c>
      <c r="G1735" s="36">
        <f t="shared" si="65"/>
        <v>14.04</v>
      </c>
      <c r="H1735" s="91">
        <v>0.22</v>
      </c>
      <c r="I1735">
        <v>1.17</v>
      </c>
      <c r="J1735" t="s">
        <v>131</v>
      </c>
      <c r="K1735">
        <v>2</v>
      </c>
      <c r="L1735">
        <f t="shared" si="66"/>
        <v>0.35661599999999999</v>
      </c>
    </row>
    <row r="1736" spans="2:12" x14ac:dyDescent="0.25">
      <c r="B1736" t="s">
        <v>67</v>
      </c>
      <c r="C1736" t="s">
        <v>76</v>
      </c>
      <c r="D1736" s="1" t="s">
        <v>1942</v>
      </c>
      <c r="E1736" t="s">
        <v>4004</v>
      </c>
      <c r="F1736" t="str">
        <f t="shared" ref="F1736:F1759" si="67">SUBSTITUTE(B1736&amp;C1736&amp;E1736," ","")</f>
        <v>SquareHollowSectionsMetric89x89x4.8</v>
      </c>
      <c r="G1736" s="36">
        <f t="shared" si="65"/>
        <v>14.04</v>
      </c>
      <c r="H1736" s="91">
        <v>0.16700000000000001</v>
      </c>
      <c r="I1736">
        <v>1.17</v>
      </c>
      <c r="J1736" t="s">
        <v>131</v>
      </c>
      <c r="K1736">
        <v>2</v>
      </c>
      <c r="L1736">
        <f t="shared" si="66"/>
        <v>0.35661599999999999</v>
      </c>
    </row>
    <row r="1737" spans="2:12" x14ac:dyDescent="0.25">
      <c r="B1737" t="s">
        <v>67</v>
      </c>
      <c r="C1737" t="s">
        <v>76</v>
      </c>
      <c r="D1737" s="1" t="s">
        <v>1943</v>
      </c>
      <c r="E1737" t="s">
        <v>4005</v>
      </c>
      <c r="F1737" t="str">
        <f t="shared" si="67"/>
        <v>SquareHollowSectionsMetric89x89x3.2</v>
      </c>
      <c r="G1737" s="36">
        <f t="shared" ref="G1737:G1759" si="68">I1737*12</f>
        <v>14.04</v>
      </c>
      <c r="H1737" s="91">
        <v>0.113</v>
      </c>
      <c r="I1737">
        <v>1.17</v>
      </c>
      <c r="J1737" t="s">
        <v>131</v>
      </c>
      <c r="K1737">
        <v>2</v>
      </c>
      <c r="L1737">
        <f t="shared" si="66"/>
        <v>0.35661599999999999</v>
      </c>
    </row>
    <row r="1738" spans="2:12" x14ac:dyDescent="0.25">
      <c r="B1738" t="s">
        <v>67</v>
      </c>
      <c r="C1738" t="s">
        <v>76</v>
      </c>
      <c r="D1738" s="1" t="s">
        <v>1944</v>
      </c>
      <c r="E1738" t="s">
        <v>3911</v>
      </c>
      <c r="F1738" t="str">
        <f t="shared" si="67"/>
        <v>SquareHollowSectionsMetric76x76x9.5</v>
      </c>
      <c r="G1738" s="36">
        <f t="shared" si="68"/>
        <v>12</v>
      </c>
      <c r="H1738" s="91">
        <v>0.314</v>
      </c>
      <c r="I1738">
        <v>1</v>
      </c>
      <c r="J1738" t="s">
        <v>131</v>
      </c>
      <c r="K1738">
        <v>2</v>
      </c>
      <c r="L1738">
        <f t="shared" si="66"/>
        <v>0.30480000000000002</v>
      </c>
    </row>
    <row r="1739" spans="2:12" x14ac:dyDescent="0.25">
      <c r="B1739" t="s">
        <v>67</v>
      </c>
      <c r="C1739" t="s">
        <v>76</v>
      </c>
      <c r="D1739" s="1" t="s">
        <v>1946</v>
      </c>
      <c r="E1739" t="s">
        <v>4006</v>
      </c>
      <c r="F1739" t="str">
        <f t="shared" si="67"/>
        <v>SquareHollowSectionsMetric76x76x7.9</v>
      </c>
      <c r="G1739" s="36">
        <f t="shared" si="68"/>
        <v>12</v>
      </c>
      <c r="H1739" s="91">
        <v>0.26700000000000002</v>
      </c>
      <c r="I1739">
        <v>1</v>
      </c>
      <c r="J1739" t="s">
        <v>131</v>
      </c>
      <c r="K1739">
        <v>2</v>
      </c>
      <c r="L1739">
        <f t="shared" si="66"/>
        <v>0.30480000000000002</v>
      </c>
    </row>
    <row r="1740" spans="2:12" x14ac:dyDescent="0.25">
      <c r="B1740" t="s">
        <v>67</v>
      </c>
      <c r="C1740" t="s">
        <v>76</v>
      </c>
      <c r="D1740" s="1" t="s">
        <v>1947</v>
      </c>
      <c r="E1740" t="s">
        <v>4007</v>
      </c>
      <c r="F1740" t="str">
        <f t="shared" si="67"/>
        <v>SquareHollowSectionsMetric76x76x6.4</v>
      </c>
      <c r="G1740" s="36">
        <f t="shared" si="68"/>
        <v>12</v>
      </c>
      <c r="H1740" s="91">
        <v>0.218</v>
      </c>
      <c r="I1740">
        <v>1</v>
      </c>
      <c r="J1740" t="s">
        <v>131</v>
      </c>
      <c r="K1740">
        <v>2</v>
      </c>
      <c r="L1740">
        <f t="shared" si="66"/>
        <v>0.30480000000000002</v>
      </c>
    </row>
    <row r="1741" spans="2:12" x14ac:dyDescent="0.25">
      <c r="B1741" t="s">
        <v>67</v>
      </c>
      <c r="C1741" t="s">
        <v>76</v>
      </c>
      <c r="D1741" s="1" t="s">
        <v>1948</v>
      </c>
      <c r="E1741" t="s">
        <v>4008</v>
      </c>
      <c r="F1741" t="str">
        <f t="shared" si="67"/>
        <v>SquareHollowSectionsMetric76x76x4.8</v>
      </c>
      <c r="G1741" s="36">
        <f t="shared" si="68"/>
        <v>12</v>
      </c>
      <c r="H1741" s="91">
        <v>0.16600000000000001</v>
      </c>
      <c r="I1741">
        <v>1</v>
      </c>
      <c r="J1741" t="s">
        <v>131</v>
      </c>
      <c r="K1741">
        <v>2</v>
      </c>
      <c r="L1741">
        <f t="shared" si="66"/>
        <v>0.30480000000000002</v>
      </c>
    </row>
    <row r="1742" spans="2:12" x14ac:dyDescent="0.25">
      <c r="B1742" t="s">
        <v>67</v>
      </c>
      <c r="C1742" t="s">
        <v>76</v>
      </c>
      <c r="D1742" s="1" t="s">
        <v>1949</v>
      </c>
      <c r="E1742" t="s">
        <v>4009</v>
      </c>
      <c r="F1742" t="str">
        <f t="shared" si="67"/>
        <v>SquareHollowSectionsMetric76x76x3.2</v>
      </c>
      <c r="G1742" s="36">
        <f t="shared" si="68"/>
        <v>12</v>
      </c>
      <c r="H1742" s="91">
        <v>0.112</v>
      </c>
      <c r="I1742">
        <v>1</v>
      </c>
      <c r="J1742" t="s">
        <v>131</v>
      </c>
      <c r="K1742">
        <v>2</v>
      </c>
      <c r="L1742">
        <f t="shared" si="66"/>
        <v>0.30480000000000002</v>
      </c>
    </row>
    <row r="1743" spans="2:12" x14ac:dyDescent="0.25">
      <c r="B1743" t="s">
        <v>67</v>
      </c>
      <c r="C1743" t="s">
        <v>76</v>
      </c>
      <c r="D1743" s="1" t="s">
        <v>1950</v>
      </c>
      <c r="E1743" t="s">
        <v>4010</v>
      </c>
      <c r="F1743" t="str">
        <f t="shared" si="67"/>
        <v>SquareHollowSectionsMetric64x64x7.9</v>
      </c>
      <c r="G1743" s="36">
        <f t="shared" si="68"/>
        <v>9.6000000000000014</v>
      </c>
      <c r="H1743" s="91">
        <v>0.26100000000000001</v>
      </c>
      <c r="I1743">
        <v>0.8</v>
      </c>
      <c r="J1743" t="s">
        <v>131</v>
      </c>
      <c r="K1743">
        <v>2</v>
      </c>
      <c r="L1743">
        <f t="shared" si="66"/>
        <v>0.24384000000000003</v>
      </c>
    </row>
    <row r="1744" spans="2:12" x14ac:dyDescent="0.25">
      <c r="B1744" t="s">
        <v>67</v>
      </c>
      <c r="C1744" t="s">
        <v>76</v>
      </c>
      <c r="D1744" s="1" t="s">
        <v>1952</v>
      </c>
      <c r="E1744" t="s">
        <v>4011</v>
      </c>
      <c r="F1744" t="str">
        <f t="shared" si="67"/>
        <v>SquareHollowSectionsMetric64x64x6.4</v>
      </c>
      <c r="G1744" s="36">
        <f t="shared" si="68"/>
        <v>9.6000000000000014</v>
      </c>
      <c r="H1744" s="91">
        <v>0.214</v>
      </c>
      <c r="I1744">
        <v>0.8</v>
      </c>
      <c r="J1744" t="s">
        <v>131</v>
      </c>
      <c r="K1744">
        <v>2</v>
      </c>
      <c r="L1744">
        <f t="shared" si="66"/>
        <v>0.24384000000000003</v>
      </c>
    </row>
    <row r="1745" spans="2:12" x14ac:dyDescent="0.25">
      <c r="B1745" t="s">
        <v>67</v>
      </c>
      <c r="C1745" t="s">
        <v>76</v>
      </c>
      <c r="D1745" s="1" t="s">
        <v>1953</v>
      </c>
      <c r="E1745" t="s">
        <v>4012</v>
      </c>
      <c r="F1745" t="str">
        <f t="shared" si="67"/>
        <v>SquareHollowSectionsMetric64x64x4.8</v>
      </c>
      <c r="G1745" s="36">
        <f t="shared" si="68"/>
        <v>9.6000000000000014</v>
      </c>
      <c r="H1745" s="91">
        <v>0.16400000000000001</v>
      </c>
      <c r="I1745">
        <v>0.8</v>
      </c>
      <c r="J1745" t="s">
        <v>131</v>
      </c>
      <c r="K1745">
        <v>2</v>
      </c>
      <c r="L1745">
        <f t="shared" si="66"/>
        <v>0.24384000000000003</v>
      </c>
    </row>
    <row r="1746" spans="2:12" x14ac:dyDescent="0.25">
      <c r="B1746" t="s">
        <v>67</v>
      </c>
      <c r="C1746" t="s">
        <v>76</v>
      </c>
      <c r="D1746" s="1" t="s">
        <v>1954</v>
      </c>
      <c r="E1746" t="s">
        <v>4013</v>
      </c>
      <c r="F1746" t="str">
        <f t="shared" si="67"/>
        <v>SquareHollowSectionsMetric64x64x3.2</v>
      </c>
      <c r="G1746" s="36">
        <f t="shared" si="68"/>
        <v>9.6000000000000014</v>
      </c>
      <c r="H1746" s="91">
        <v>0.112</v>
      </c>
      <c r="I1746">
        <v>0.8</v>
      </c>
      <c r="J1746" t="s">
        <v>131</v>
      </c>
      <c r="K1746">
        <v>2</v>
      </c>
      <c r="L1746">
        <f t="shared" si="66"/>
        <v>0.24384000000000003</v>
      </c>
    </row>
    <row r="1747" spans="2:12" x14ac:dyDescent="0.25">
      <c r="B1747" t="s">
        <v>67</v>
      </c>
      <c r="C1747" t="s">
        <v>76</v>
      </c>
      <c r="D1747" s="1" t="s">
        <v>1858</v>
      </c>
      <c r="E1747" t="s">
        <v>3936</v>
      </c>
      <c r="F1747" t="str">
        <f t="shared" si="67"/>
        <v>SquareHollowSectionsMetric57x57x6.4</v>
      </c>
      <c r="G1747" s="36">
        <f t="shared" si="68"/>
        <v>7.1999999999999993</v>
      </c>
      <c r="H1747" s="91">
        <v>0.21199999999999999</v>
      </c>
      <c r="I1747">
        <v>0.6</v>
      </c>
      <c r="J1747" t="s">
        <v>131</v>
      </c>
      <c r="K1747">
        <v>2</v>
      </c>
      <c r="L1747">
        <f t="shared" ref="L1747:L1810" si="69">0.3048*I1747</f>
        <v>0.18288000000000001</v>
      </c>
    </row>
    <row r="1748" spans="2:12" x14ac:dyDescent="0.25">
      <c r="B1748" t="s">
        <v>67</v>
      </c>
      <c r="C1748" t="s">
        <v>76</v>
      </c>
      <c r="D1748" s="1" t="s">
        <v>1956</v>
      </c>
      <c r="E1748" t="s">
        <v>3937</v>
      </c>
      <c r="F1748" t="str">
        <f t="shared" si="67"/>
        <v>SquareHollowSectionsMetric57x57x4.8</v>
      </c>
      <c r="G1748" s="36">
        <f t="shared" si="68"/>
        <v>7.1999999999999993</v>
      </c>
      <c r="H1748" s="91">
        <v>0.16300000000000001</v>
      </c>
      <c r="I1748">
        <v>0.6</v>
      </c>
      <c r="J1748" t="s">
        <v>131</v>
      </c>
      <c r="K1748">
        <v>2</v>
      </c>
      <c r="L1748">
        <f t="shared" si="69"/>
        <v>0.18288000000000001</v>
      </c>
    </row>
    <row r="1749" spans="2:12" x14ac:dyDescent="0.25">
      <c r="B1749" t="s">
        <v>67</v>
      </c>
      <c r="C1749" t="s">
        <v>76</v>
      </c>
      <c r="D1749" s="1" t="s">
        <v>1957</v>
      </c>
      <c r="E1749" t="s">
        <v>3938</v>
      </c>
      <c r="F1749" t="str">
        <f t="shared" si="67"/>
        <v>SquareHollowSectionsMetric57x57x3.2</v>
      </c>
      <c r="G1749" s="36">
        <f t="shared" si="68"/>
        <v>7.1999999999999993</v>
      </c>
      <c r="H1749" s="91">
        <v>0.111</v>
      </c>
      <c r="I1749">
        <v>0.6</v>
      </c>
      <c r="J1749" t="s">
        <v>131</v>
      </c>
      <c r="K1749">
        <v>2</v>
      </c>
      <c r="L1749">
        <f t="shared" si="69"/>
        <v>0.18288000000000001</v>
      </c>
    </row>
    <row r="1750" spans="2:12" x14ac:dyDescent="0.25">
      <c r="B1750" t="s">
        <v>67</v>
      </c>
      <c r="C1750" t="s">
        <v>76</v>
      </c>
      <c r="D1750" s="1" t="s">
        <v>1958</v>
      </c>
      <c r="E1750" t="s">
        <v>4014</v>
      </c>
      <c r="F1750" t="str">
        <f t="shared" si="67"/>
        <v>SquareHollowSectionsMetric51x51x6.4</v>
      </c>
      <c r="G1750" s="36">
        <f t="shared" si="68"/>
        <v>7.1999999999999993</v>
      </c>
      <c r="H1750" s="91">
        <v>0.20899999999999999</v>
      </c>
      <c r="I1750">
        <v>0.6</v>
      </c>
      <c r="J1750" t="s">
        <v>131</v>
      </c>
      <c r="K1750">
        <v>2</v>
      </c>
      <c r="L1750">
        <f t="shared" si="69"/>
        <v>0.18288000000000001</v>
      </c>
    </row>
    <row r="1751" spans="2:12" x14ac:dyDescent="0.25">
      <c r="B1751" t="s">
        <v>67</v>
      </c>
      <c r="C1751" t="s">
        <v>76</v>
      </c>
      <c r="D1751" s="1" t="s">
        <v>1960</v>
      </c>
      <c r="E1751" t="s">
        <v>4015</v>
      </c>
      <c r="F1751" t="str">
        <f t="shared" si="67"/>
        <v>SquareHollowSectionsMetric51x51x4.8</v>
      </c>
      <c r="G1751" s="36">
        <f t="shared" si="68"/>
        <v>7.1999999999999993</v>
      </c>
      <c r="H1751" s="91">
        <v>0.161</v>
      </c>
      <c r="I1751">
        <v>0.6</v>
      </c>
      <c r="J1751" t="s">
        <v>131</v>
      </c>
      <c r="K1751">
        <v>2</v>
      </c>
      <c r="L1751">
        <f t="shared" si="69"/>
        <v>0.18288000000000001</v>
      </c>
    </row>
    <row r="1752" spans="2:12" x14ac:dyDescent="0.25">
      <c r="B1752" t="s">
        <v>67</v>
      </c>
      <c r="C1752" t="s">
        <v>76</v>
      </c>
      <c r="D1752" s="1" t="s">
        <v>1961</v>
      </c>
      <c r="E1752" t="s">
        <v>4016</v>
      </c>
      <c r="F1752" t="str">
        <f t="shared" si="67"/>
        <v>SquareHollowSectionsMetric51x51x3.2</v>
      </c>
      <c r="G1752" s="36">
        <f t="shared" si="68"/>
        <v>7.1999999999999993</v>
      </c>
      <c r="H1752" s="91">
        <v>0.11</v>
      </c>
      <c r="I1752">
        <v>0.6</v>
      </c>
      <c r="J1752" t="s">
        <v>131</v>
      </c>
      <c r="K1752">
        <v>2</v>
      </c>
      <c r="L1752">
        <f t="shared" si="69"/>
        <v>0.18288000000000001</v>
      </c>
    </row>
    <row r="1753" spans="2:12" x14ac:dyDescent="0.25">
      <c r="B1753" t="s">
        <v>67</v>
      </c>
      <c r="C1753" t="s">
        <v>76</v>
      </c>
      <c r="D1753" s="1" t="s">
        <v>1962</v>
      </c>
      <c r="E1753" t="s">
        <v>4017</v>
      </c>
      <c r="F1753" t="str">
        <f t="shared" si="67"/>
        <v>SquareHollowSectionsMetric45x45x4.8</v>
      </c>
      <c r="G1753" s="36">
        <f t="shared" si="68"/>
        <v>6.3960000000000008</v>
      </c>
      <c r="H1753" s="91">
        <v>0.159</v>
      </c>
      <c r="I1753">
        <v>0.53300000000000003</v>
      </c>
      <c r="J1753" t="s">
        <v>131</v>
      </c>
      <c r="K1753">
        <v>2</v>
      </c>
      <c r="L1753">
        <f t="shared" si="69"/>
        <v>0.16245840000000003</v>
      </c>
    </row>
    <row r="1754" spans="2:12" x14ac:dyDescent="0.25">
      <c r="B1754" t="s">
        <v>67</v>
      </c>
      <c r="C1754" t="s">
        <v>76</v>
      </c>
      <c r="D1754" s="1" t="s">
        <v>1964</v>
      </c>
      <c r="E1754" t="s">
        <v>4018</v>
      </c>
      <c r="F1754" t="str">
        <f t="shared" si="67"/>
        <v>SquareHollowSectionsMetric41x41x4.8</v>
      </c>
      <c r="G1754" s="36">
        <f t="shared" si="68"/>
        <v>5.9039999999999999</v>
      </c>
      <c r="H1754" s="91">
        <v>0.158</v>
      </c>
      <c r="I1754">
        <v>0.49199999999999999</v>
      </c>
      <c r="J1754" t="s">
        <v>131</v>
      </c>
      <c r="K1754">
        <v>2</v>
      </c>
      <c r="L1754">
        <f t="shared" si="69"/>
        <v>0.1499616</v>
      </c>
    </row>
    <row r="1755" spans="2:12" x14ac:dyDescent="0.25">
      <c r="B1755" t="s">
        <v>67</v>
      </c>
      <c r="C1755" t="s">
        <v>76</v>
      </c>
      <c r="D1755" s="1" t="s">
        <v>1966</v>
      </c>
      <c r="E1755" t="s">
        <v>4019</v>
      </c>
      <c r="F1755" t="str">
        <f t="shared" si="67"/>
        <v>SquareHollowSectionsMetric41x41x3.2</v>
      </c>
      <c r="G1755" s="36">
        <f t="shared" si="68"/>
        <v>6.0960000000000001</v>
      </c>
      <c r="H1755" s="91">
        <v>0.109</v>
      </c>
      <c r="I1755">
        <v>0.50800000000000001</v>
      </c>
      <c r="J1755" t="s">
        <v>131</v>
      </c>
      <c r="K1755">
        <v>2</v>
      </c>
      <c r="L1755">
        <f t="shared" si="69"/>
        <v>0.15483840000000001</v>
      </c>
    </row>
    <row r="1756" spans="2:12" x14ac:dyDescent="0.25">
      <c r="B1756" t="s">
        <v>67</v>
      </c>
      <c r="C1756" t="s">
        <v>76</v>
      </c>
      <c r="D1756" s="1" t="s">
        <v>1967</v>
      </c>
      <c r="E1756" t="s">
        <v>4020</v>
      </c>
      <c r="F1756" t="str">
        <f t="shared" si="67"/>
        <v>SquareHollowSectionsMetric38x38x4.8</v>
      </c>
      <c r="G1756" s="36">
        <f t="shared" si="68"/>
        <v>5.4</v>
      </c>
      <c r="H1756" s="91">
        <v>0.156</v>
      </c>
      <c r="I1756">
        <v>0.45</v>
      </c>
      <c r="J1756" t="s">
        <v>131</v>
      </c>
      <c r="K1756">
        <v>2</v>
      </c>
      <c r="L1756">
        <f t="shared" si="69"/>
        <v>0.13716</v>
      </c>
    </row>
    <row r="1757" spans="2:12" x14ac:dyDescent="0.25">
      <c r="B1757" t="s">
        <v>67</v>
      </c>
      <c r="C1757" t="s">
        <v>76</v>
      </c>
      <c r="D1757" s="1" t="s">
        <v>1969</v>
      </c>
      <c r="E1757" t="s">
        <v>4021</v>
      </c>
      <c r="F1757" t="str">
        <f t="shared" si="67"/>
        <v>SquareHollowSectionsMetric38x38x3.2</v>
      </c>
      <c r="G1757" s="36">
        <f t="shared" si="68"/>
        <v>5.6040000000000001</v>
      </c>
      <c r="H1757" s="91">
        <v>0.108</v>
      </c>
      <c r="I1757">
        <v>0.46700000000000003</v>
      </c>
      <c r="J1757" t="s">
        <v>131</v>
      </c>
      <c r="K1757">
        <v>2</v>
      </c>
      <c r="L1757">
        <f t="shared" si="69"/>
        <v>0.14234160000000001</v>
      </c>
    </row>
    <row r="1758" spans="2:12" x14ac:dyDescent="0.25">
      <c r="B1758" t="s">
        <v>67</v>
      </c>
      <c r="C1758" t="s">
        <v>76</v>
      </c>
      <c r="D1758" s="1" t="s">
        <v>1970</v>
      </c>
      <c r="E1758" t="s">
        <v>4022</v>
      </c>
      <c r="F1758" t="str">
        <f t="shared" si="67"/>
        <v>SquareHollowSectionsMetric32x32x4.8</v>
      </c>
      <c r="G1758" s="36">
        <f t="shared" si="68"/>
        <v>4.4039999999999999</v>
      </c>
      <c r="H1758" s="91">
        <v>0.152</v>
      </c>
      <c r="I1758">
        <v>0.36699999999999999</v>
      </c>
      <c r="J1758" t="s">
        <v>131</v>
      </c>
      <c r="K1758">
        <v>2</v>
      </c>
      <c r="L1758">
        <f t="shared" si="69"/>
        <v>0.11186160000000001</v>
      </c>
    </row>
    <row r="1759" spans="2:12" x14ac:dyDescent="0.25">
      <c r="B1759" t="s">
        <v>67</v>
      </c>
      <c r="C1759" t="s">
        <v>76</v>
      </c>
      <c r="D1759" s="1" t="s">
        <v>1972</v>
      </c>
      <c r="E1759" t="s">
        <v>4023</v>
      </c>
      <c r="F1759" t="str">
        <f t="shared" si="67"/>
        <v>SquareHollowSectionsMetric32x32x3.2</v>
      </c>
      <c r="G1759" s="36">
        <f t="shared" si="68"/>
        <v>4.5960000000000001</v>
      </c>
      <c r="H1759" s="91">
        <v>0.107</v>
      </c>
      <c r="I1759">
        <v>0.38300000000000001</v>
      </c>
      <c r="J1759" t="s">
        <v>131</v>
      </c>
      <c r="K1759">
        <v>2</v>
      </c>
      <c r="L1759">
        <f t="shared" si="69"/>
        <v>0.11673840000000001</v>
      </c>
    </row>
    <row r="1761" spans="2:12" x14ac:dyDescent="0.25">
      <c r="B1761" t="s">
        <v>1973</v>
      </c>
      <c r="C1761" t="s">
        <v>76</v>
      </c>
      <c r="D1761" s="1" t="s">
        <v>1974</v>
      </c>
      <c r="E1761" t="s">
        <v>4024</v>
      </c>
      <c r="F1761" t="str">
        <f t="shared" ref="F1761:F1824" si="70">SUBSTITUTE(B1761&amp;C1761&amp;E1761," ","")</f>
        <v>HSSSteelPipeMetricHSS508x12.7</v>
      </c>
      <c r="G1761">
        <v>62.8</v>
      </c>
      <c r="H1761" s="91">
        <v>0.45400000000000001</v>
      </c>
      <c r="I1761">
        <v>5.23</v>
      </c>
      <c r="J1761" t="s">
        <v>131</v>
      </c>
      <c r="K1761">
        <v>2</v>
      </c>
      <c r="L1761">
        <f t="shared" si="69"/>
        <v>1.5941040000000002</v>
      </c>
    </row>
    <row r="1762" spans="2:12" x14ac:dyDescent="0.25">
      <c r="B1762" t="s">
        <v>1973</v>
      </c>
      <c r="C1762" t="s">
        <v>76</v>
      </c>
      <c r="D1762" s="1" t="s">
        <v>1976</v>
      </c>
      <c r="E1762" t="s">
        <v>4025</v>
      </c>
      <c r="F1762" t="str">
        <f t="shared" si="70"/>
        <v>HSSSteelPipeMetricHSS508x9.5</v>
      </c>
      <c r="G1762">
        <v>62.8</v>
      </c>
      <c r="H1762" s="91">
        <v>0.34300000000000003</v>
      </c>
      <c r="I1762">
        <v>5.23</v>
      </c>
      <c r="J1762" t="s">
        <v>131</v>
      </c>
      <c r="K1762">
        <v>2</v>
      </c>
      <c r="L1762">
        <f t="shared" si="69"/>
        <v>1.5941040000000002</v>
      </c>
    </row>
    <row r="1763" spans="2:12" x14ac:dyDescent="0.25">
      <c r="B1763" t="s">
        <v>1973</v>
      </c>
      <c r="C1763" t="s">
        <v>76</v>
      </c>
      <c r="D1763" s="1" t="s">
        <v>1978</v>
      </c>
      <c r="E1763" t="s">
        <v>4026</v>
      </c>
      <c r="F1763" t="str">
        <f t="shared" si="70"/>
        <v>HSSSteelPipeMetricHSS457x12.7</v>
      </c>
      <c r="G1763">
        <v>56.5</v>
      </c>
      <c r="H1763" s="91">
        <v>0.45300000000000001</v>
      </c>
      <c r="I1763">
        <v>4.71</v>
      </c>
      <c r="J1763" t="s">
        <v>131</v>
      </c>
      <c r="K1763">
        <v>2</v>
      </c>
      <c r="L1763">
        <f t="shared" si="69"/>
        <v>1.435608</v>
      </c>
    </row>
    <row r="1764" spans="2:12" x14ac:dyDescent="0.25">
      <c r="B1764" t="s">
        <v>1973</v>
      </c>
      <c r="C1764" t="s">
        <v>76</v>
      </c>
      <c r="D1764" s="1" t="s">
        <v>1980</v>
      </c>
      <c r="E1764" t="s">
        <v>4027</v>
      </c>
      <c r="F1764" t="str">
        <f t="shared" si="70"/>
        <v>HSSSteelPipeMetricHSS457x9.5</v>
      </c>
      <c r="G1764">
        <v>56.5</v>
      </c>
      <c r="H1764" s="91">
        <v>0.34200000000000003</v>
      </c>
      <c r="I1764">
        <v>4.71</v>
      </c>
      <c r="J1764" t="s">
        <v>131</v>
      </c>
      <c r="K1764">
        <v>2</v>
      </c>
      <c r="L1764">
        <f t="shared" si="69"/>
        <v>1.435608</v>
      </c>
    </row>
    <row r="1765" spans="2:12" x14ac:dyDescent="0.25">
      <c r="B1765" t="s">
        <v>1973</v>
      </c>
      <c r="C1765" t="s">
        <v>76</v>
      </c>
      <c r="D1765" s="1" t="s">
        <v>1981</v>
      </c>
      <c r="E1765" t="s">
        <v>4028</v>
      </c>
      <c r="F1765" t="str">
        <f t="shared" si="70"/>
        <v>HSSSteelPipeMetricHSS406x12.7</v>
      </c>
      <c r="G1765">
        <v>50.3</v>
      </c>
      <c r="H1765" s="91">
        <v>0.45100000000000001</v>
      </c>
      <c r="I1765">
        <v>4.1900000000000004</v>
      </c>
      <c r="J1765" t="s">
        <v>131</v>
      </c>
      <c r="K1765">
        <v>2</v>
      </c>
      <c r="L1765">
        <f t="shared" si="69"/>
        <v>1.2771120000000002</v>
      </c>
    </row>
    <row r="1766" spans="2:12" x14ac:dyDescent="0.25">
      <c r="B1766" t="s">
        <v>1973</v>
      </c>
      <c r="C1766" t="s">
        <v>76</v>
      </c>
      <c r="D1766" s="1" t="s">
        <v>1983</v>
      </c>
      <c r="E1766" t="s">
        <v>4029</v>
      </c>
      <c r="F1766" t="str">
        <f t="shared" si="70"/>
        <v>HSSSteelPipeMetricHSS406x11.1</v>
      </c>
      <c r="G1766">
        <v>50.3</v>
      </c>
      <c r="H1766" s="91">
        <v>0.39700000000000002</v>
      </c>
      <c r="I1766">
        <v>4.1900000000000004</v>
      </c>
      <c r="J1766" t="s">
        <v>131</v>
      </c>
      <c r="K1766">
        <v>2</v>
      </c>
      <c r="L1766">
        <f t="shared" si="69"/>
        <v>1.2771120000000002</v>
      </c>
    </row>
    <row r="1767" spans="2:12" x14ac:dyDescent="0.25">
      <c r="B1767" t="s">
        <v>1973</v>
      </c>
      <c r="C1767" t="s">
        <v>76</v>
      </c>
      <c r="D1767" s="1" t="s">
        <v>1985</v>
      </c>
      <c r="E1767" t="s">
        <v>4030</v>
      </c>
      <c r="F1767" t="str">
        <f t="shared" si="70"/>
        <v>HSSSteelPipeMetricHSS406x9.5</v>
      </c>
      <c r="G1767">
        <v>50.3</v>
      </c>
      <c r="H1767" s="91">
        <v>0.34100000000000003</v>
      </c>
      <c r="I1767">
        <v>4.1900000000000004</v>
      </c>
      <c r="J1767" t="s">
        <v>131</v>
      </c>
      <c r="K1767">
        <v>2</v>
      </c>
      <c r="L1767">
        <f t="shared" si="69"/>
        <v>1.2771120000000002</v>
      </c>
    </row>
    <row r="1768" spans="2:12" x14ac:dyDescent="0.25">
      <c r="B1768" t="s">
        <v>1973</v>
      </c>
      <c r="C1768" t="s">
        <v>76</v>
      </c>
      <c r="D1768" s="1" t="s">
        <v>1986</v>
      </c>
      <c r="E1768" t="s">
        <v>4031</v>
      </c>
      <c r="F1768" t="str">
        <f t="shared" si="70"/>
        <v>HSSSteelPipeMetricHSS406x7.9</v>
      </c>
      <c r="G1768">
        <v>50.3</v>
      </c>
      <c r="H1768" s="91">
        <v>0.28599999999999998</v>
      </c>
      <c r="I1768">
        <v>4.1900000000000004</v>
      </c>
      <c r="J1768" t="s">
        <v>131</v>
      </c>
      <c r="K1768">
        <v>2</v>
      </c>
      <c r="L1768">
        <f t="shared" si="69"/>
        <v>1.2771120000000002</v>
      </c>
    </row>
    <row r="1769" spans="2:12" x14ac:dyDescent="0.25">
      <c r="B1769" t="s">
        <v>1973</v>
      </c>
      <c r="C1769" t="s">
        <v>76</v>
      </c>
      <c r="D1769" s="1" t="s">
        <v>1988</v>
      </c>
      <c r="E1769" t="s">
        <v>4032</v>
      </c>
      <c r="F1769" t="str">
        <f t="shared" si="70"/>
        <v>HSSSteelPipeMetricHSS356x12.7</v>
      </c>
      <c r="G1769">
        <v>44</v>
      </c>
      <c r="H1769" s="91">
        <v>0.45</v>
      </c>
      <c r="I1769">
        <v>3.67</v>
      </c>
      <c r="J1769" t="s">
        <v>131</v>
      </c>
      <c r="K1769">
        <v>2</v>
      </c>
      <c r="L1769">
        <f t="shared" si="69"/>
        <v>1.1186160000000001</v>
      </c>
    </row>
    <row r="1770" spans="2:12" x14ac:dyDescent="0.25">
      <c r="B1770" t="s">
        <v>1973</v>
      </c>
      <c r="C1770" t="s">
        <v>76</v>
      </c>
      <c r="D1770" s="1" t="s">
        <v>1990</v>
      </c>
      <c r="E1770" t="s">
        <v>4033</v>
      </c>
      <c r="F1770" t="str">
        <f t="shared" si="70"/>
        <v>HSSSteelPipeMetricHSS356x9.5</v>
      </c>
      <c r="G1770">
        <v>44</v>
      </c>
      <c r="H1770" s="91">
        <v>0.34</v>
      </c>
      <c r="I1770">
        <v>3.67</v>
      </c>
      <c r="J1770" t="s">
        <v>131</v>
      </c>
      <c r="K1770">
        <v>2</v>
      </c>
      <c r="L1770">
        <f t="shared" si="69"/>
        <v>1.1186160000000001</v>
      </c>
    </row>
    <row r="1771" spans="2:12" x14ac:dyDescent="0.25">
      <c r="B1771" t="s">
        <v>1973</v>
      </c>
      <c r="C1771" t="s">
        <v>76</v>
      </c>
      <c r="D1771" s="1" t="s">
        <v>1991</v>
      </c>
      <c r="E1771" t="s">
        <v>4034</v>
      </c>
      <c r="F1771" t="str">
        <f t="shared" si="70"/>
        <v>HSSSteelPipeMetricHSS3567.9</v>
      </c>
      <c r="G1771">
        <v>44</v>
      </c>
      <c r="H1771" s="91">
        <v>0.28499999999999998</v>
      </c>
      <c r="I1771">
        <v>3.67</v>
      </c>
      <c r="J1771" t="s">
        <v>131</v>
      </c>
      <c r="K1771">
        <v>2</v>
      </c>
      <c r="L1771">
        <f t="shared" si="69"/>
        <v>1.1186160000000001</v>
      </c>
    </row>
    <row r="1772" spans="2:12" x14ac:dyDescent="0.25">
      <c r="B1772" t="s">
        <v>1973</v>
      </c>
      <c r="C1772" t="s">
        <v>76</v>
      </c>
      <c r="D1772" s="1" t="s">
        <v>1992</v>
      </c>
      <c r="E1772" t="s">
        <v>4035</v>
      </c>
      <c r="F1772" t="str">
        <f t="shared" si="70"/>
        <v>HSSSteelPipeMetricHSS324x12.7</v>
      </c>
      <c r="G1772">
        <v>40.1</v>
      </c>
      <c r="H1772" s="91">
        <v>0.44800000000000001</v>
      </c>
      <c r="I1772">
        <v>3.34</v>
      </c>
      <c r="J1772" t="s">
        <v>131</v>
      </c>
      <c r="K1772">
        <v>2</v>
      </c>
      <c r="L1772">
        <f t="shared" si="69"/>
        <v>1.018032</v>
      </c>
    </row>
    <row r="1773" spans="2:12" x14ac:dyDescent="0.25">
      <c r="B1773" t="s">
        <v>1973</v>
      </c>
      <c r="C1773" t="s">
        <v>76</v>
      </c>
      <c r="D1773" s="1" t="s">
        <v>1994</v>
      </c>
      <c r="E1773" t="s">
        <v>4036</v>
      </c>
      <c r="F1773" t="str">
        <f t="shared" si="70"/>
        <v>HSSSteelPipeMetricHSS324x9.5</v>
      </c>
      <c r="G1773">
        <v>40.1</v>
      </c>
      <c r="H1773" s="91">
        <v>0.33900000000000002</v>
      </c>
      <c r="I1773">
        <v>3.34</v>
      </c>
      <c r="J1773" t="s">
        <v>131</v>
      </c>
      <c r="K1773">
        <v>2</v>
      </c>
      <c r="L1773">
        <f t="shared" si="69"/>
        <v>1.018032</v>
      </c>
    </row>
    <row r="1774" spans="2:12" x14ac:dyDescent="0.25">
      <c r="B1774" t="s">
        <v>1973</v>
      </c>
      <c r="C1774" t="s">
        <v>76</v>
      </c>
      <c r="D1774" s="1" t="s">
        <v>1995</v>
      </c>
      <c r="E1774" t="s">
        <v>4037</v>
      </c>
      <c r="F1774" t="str">
        <f t="shared" si="70"/>
        <v>HSSSteelPipeMetricHSS324x6.4</v>
      </c>
      <c r="G1774">
        <v>40.1</v>
      </c>
      <c r="H1774" s="91">
        <v>0.22900000000000001</v>
      </c>
      <c r="I1774">
        <v>3.34</v>
      </c>
      <c r="J1774" t="s">
        <v>131</v>
      </c>
      <c r="K1774">
        <v>2</v>
      </c>
      <c r="L1774">
        <f t="shared" si="69"/>
        <v>1.018032</v>
      </c>
    </row>
    <row r="1775" spans="2:12" x14ac:dyDescent="0.25">
      <c r="B1775" t="s">
        <v>1973</v>
      </c>
      <c r="C1775" t="s">
        <v>76</v>
      </c>
      <c r="D1775" s="1" t="s">
        <v>1997</v>
      </c>
      <c r="E1775" t="s">
        <v>4038</v>
      </c>
      <c r="F1775" t="str">
        <f t="shared" si="70"/>
        <v>HSSSteelPipeMetricHSS31815.9</v>
      </c>
      <c r="G1775">
        <v>39.299999999999997</v>
      </c>
      <c r="H1775" s="91">
        <v>0.55400000000000005</v>
      </c>
      <c r="I1775">
        <v>3.28</v>
      </c>
      <c r="J1775" t="s">
        <v>131</v>
      </c>
      <c r="K1775">
        <v>2</v>
      </c>
      <c r="L1775">
        <f t="shared" si="69"/>
        <v>0.99974399999999997</v>
      </c>
    </row>
    <row r="1776" spans="2:12" x14ac:dyDescent="0.25">
      <c r="B1776" t="s">
        <v>1973</v>
      </c>
      <c r="C1776" t="s">
        <v>76</v>
      </c>
      <c r="D1776" s="1" t="s">
        <v>1999</v>
      </c>
      <c r="E1776" t="s">
        <v>4039</v>
      </c>
      <c r="F1776" t="str">
        <f t="shared" si="70"/>
        <v>HSSSteelPipeMetricHSS318x12.7</v>
      </c>
      <c r="G1776">
        <v>39.299999999999997</v>
      </c>
      <c r="H1776" s="91">
        <v>0.44800000000000001</v>
      </c>
      <c r="I1776">
        <v>3.28</v>
      </c>
      <c r="J1776" t="s">
        <v>131</v>
      </c>
      <c r="K1776">
        <v>2</v>
      </c>
      <c r="L1776">
        <f t="shared" si="69"/>
        <v>0.99974399999999997</v>
      </c>
    </row>
    <row r="1777" spans="2:12" x14ac:dyDescent="0.25">
      <c r="B1777" t="s">
        <v>1973</v>
      </c>
      <c r="C1777" t="s">
        <v>76</v>
      </c>
      <c r="D1777" s="1" t="s">
        <v>2001</v>
      </c>
      <c r="E1777" t="s">
        <v>4040</v>
      </c>
      <c r="F1777" t="str">
        <f t="shared" si="70"/>
        <v>HSSSteelPipeMetricHSS318x9.5</v>
      </c>
      <c r="G1777">
        <v>39.299999999999997</v>
      </c>
      <c r="H1777" s="91">
        <v>0.33900000000000002</v>
      </c>
      <c r="I1777">
        <v>3.28</v>
      </c>
      <c r="J1777" t="s">
        <v>131</v>
      </c>
      <c r="K1777">
        <v>2</v>
      </c>
      <c r="L1777">
        <f t="shared" si="69"/>
        <v>0.99974399999999997</v>
      </c>
    </row>
    <row r="1778" spans="2:12" x14ac:dyDescent="0.25">
      <c r="B1778" t="s">
        <v>1973</v>
      </c>
      <c r="C1778" t="s">
        <v>76</v>
      </c>
      <c r="D1778" s="1" t="s">
        <v>2002</v>
      </c>
      <c r="E1778" t="s">
        <v>4041</v>
      </c>
      <c r="F1778" t="str">
        <f t="shared" si="70"/>
        <v>HSSSteelPipeMetricHSS318x7.9</v>
      </c>
      <c r="G1778">
        <v>39.299999999999997</v>
      </c>
      <c r="H1778" s="91">
        <v>0.28399999999999997</v>
      </c>
      <c r="I1778">
        <v>3.28</v>
      </c>
      <c r="J1778" t="s">
        <v>131</v>
      </c>
      <c r="K1778">
        <v>2</v>
      </c>
      <c r="L1778">
        <f t="shared" si="69"/>
        <v>0.99974399999999997</v>
      </c>
    </row>
    <row r="1779" spans="2:12" x14ac:dyDescent="0.25">
      <c r="B1779" t="s">
        <v>1973</v>
      </c>
      <c r="C1779" t="s">
        <v>76</v>
      </c>
      <c r="D1779" s="1" t="s">
        <v>2003</v>
      </c>
      <c r="E1779" t="s">
        <v>4042</v>
      </c>
      <c r="F1779" t="str">
        <f t="shared" si="70"/>
        <v>HSSSteelPipeMetricHSS318x6.4</v>
      </c>
      <c r="G1779">
        <v>39.299999999999997</v>
      </c>
      <c r="H1779" s="91">
        <v>0.22900000000000001</v>
      </c>
      <c r="I1779">
        <v>3.28</v>
      </c>
      <c r="J1779" t="s">
        <v>131</v>
      </c>
      <c r="K1779">
        <v>2</v>
      </c>
      <c r="L1779">
        <f t="shared" si="69"/>
        <v>0.99974399999999997</v>
      </c>
    </row>
    <row r="1780" spans="2:12" x14ac:dyDescent="0.25">
      <c r="B1780" t="s">
        <v>1973</v>
      </c>
      <c r="C1780" t="s">
        <v>76</v>
      </c>
      <c r="D1780" s="1" t="s">
        <v>2004</v>
      </c>
      <c r="E1780" t="s">
        <v>4043</v>
      </c>
      <c r="F1780" t="str">
        <f t="shared" si="70"/>
        <v>HSSSteelPipeMetricHSS318x4.8</v>
      </c>
      <c r="G1780">
        <v>39.299999999999997</v>
      </c>
      <c r="H1780" s="91">
        <v>0.17199999999999999</v>
      </c>
      <c r="I1780">
        <v>3.28</v>
      </c>
      <c r="J1780" t="s">
        <v>131</v>
      </c>
      <c r="K1780">
        <v>2</v>
      </c>
      <c r="L1780">
        <f t="shared" si="69"/>
        <v>0.99974399999999997</v>
      </c>
    </row>
    <row r="1781" spans="2:12" x14ac:dyDescent="0.25">
      <c r="B1781" t="s">
        <v>1973</v>
      </c>
      <c r="C1781" t="s">
        <v>76</v>
      </c>
      <c r="D1781" s="1" t="s">
        <v>2006</v>
      </c>
      <c r="E1781" t="s">
        <v>4044</v>
      </c>
      <c r="F1781" t="str">
        <f t="shared" si="70"/>
        <v>HSSSteelPipeMetricHSS28615.9</v>
      </c>
      <c r="G1781">
        <v>35.299999999999997</v>
      </c>
      <c r="H1781" s="91">
        <v>0.55100000000000005</v>
      </c>
      <c r="I1781">
        <v>2.94</v>
      </c>
      <c r="J1781" t="s">
        <v>131</v>
      </c>
      <c r="K1781">
        <v>2</v>
      </c>
      <c r="L1781">
        <f t="shared" si="69"/>
        <v>0.89611200000000002</v>
      </c>
    </row>
    <row r="1782" spans="2:12" x14ac:dyDescent="0.25">
      <c r="B1782" t="s">
        <v>1973</v>
      </c>
      <c r="C1782" t="s">
        <v>76</v>
      </c>
      <c r="D1782" s="1" t="s">
        <v>2008</v>
      </c>
      <c r="E1782" t="s">
        <v>4045</v>
      </c>
      <c r="F1782" t="str">
        <f t="shared" si="70"/>
        <v>HSSSteelPipeMetricHSS286x12.7</v>
      </c>
      <c r="G1782">
        <v>35.299999999999997</v>
      </c>
      <c r="H1782" s="91">
        <v>0.44600000000000001</v>
      </c>
      <c r="I1782">
        <v>2.94</v>
      </c>
      <c r="J1782" t="s">
        <v>131</v>
      </c>
      <c r="K1782">
        <v>2</v>
      </c>
      <c r="L1782">
        <f t="shared" si="69"/>
        <v>0.89611200000000002</v>
      </c>
    </row>
    <row r="1783" spans="2:12" x14ac:dyDescent="0.25">
      <c r="B1783" t="s">
        <v>1973</v>
      </c>
      <c r="C1783" t="s">
        <v>76</v>
      </c>
      <c r="D1783" s="1" t="s">
        <v>2009</v>
      </c>
      <c r="E1783" t="s">
        <v>4046</v>
      </c>
      <c r="F1783" t="str">
        <f t="shared" si="70"/>
        <v>HSSSteelPipeMetricHSS286x9.5</v>
      </c>
      <c r="G1783">
        <v>35.299999999999997</v>
      </c>
      <c r="H1783" s="91">
        <v>0.33800000000000002</v>
      </c>
      <c r="I1783">
        <v>2.94</v>
      </c>
      <c r="J1783" t="s">
        <v>131</v>
      </c>
      <c r="K1783">
        <v>2</v>
      </c>
      <c r="L1783">
        <f t="shared" si="69"/>
        <v>0.89611200000000002</v>
      </c>
    </row>
    <row r="1784" spans="2:12" x14ac:dyDescent="0.25">
      <c r="B1784" t="s">
        <v>1973</v>
      </c>
      <c r="C1784" t="s">
        <v>76</v>
      </c>
      <c r="D1784" s="1" t="s">
        <v>2010</v>
      </c>
      <c r="E1784" t="s">
        <v>4047</v>
      </c>
      <c r="F1784" t="str">
        <f t="shared" si="70"/>
        <v>HSSSteelPipeMetricHSS286x7.9</v>
      </c>
      <c r="G1784">
        <v>35.299999999999997</v>
      </c>
      <c r="H1784" s="91">
        <v>0.28299999999999997</v>
      </c>
      <c r="I1784">
        <v>2.94</v>
      </c>
      <c r="J1784" t="s">
        <v>131</v>
      </c>
      <c r="K1784">
        <v>2</v>
      </c>
      <c r="L1784">
        <f t="shared" si="69"/>
        <v>0.89611200000000002</v>
      </c>
    </row>
    <row r="1785" spans="2:12" x14ac:dyDescent="0.25">
      <c r="B1785" t="s">
        <v>1973</v>
      </c>
      <c r="C1785" t="s">
        <v>76</v>
      </c>
      <c r="D1785" s="1" t="s">
        <v>2011</v>
      </c>
      <c r="E1785" t="s">
        <v>4048</v>
      </c>
      <c r="F1785" t="str">
        <f t="shared" si="70"/>
        <v>HSSSteelPipeMetricHSS286x6.4</v>
      </c>
      <c r="G1785">
        <v>35.299999999999997</v>
      </c>
      <c r="H1785" s="91">
        <v>0.22800000000000001</v>
      </c>
      <c r="I1785">
        <v>2.94</v>
      </c>
      <c r="J1785" t="s">
        <v>131</v>
      </c>
      <c r="K1785">
        <v>2</v>
      </c>
      <c r="L1785">
        <f t="shared" si="69"/>
        <v>0.89611200000000002</v>
      </c>
    </row>
    <row r="1786" spans="2:12" x14ac:dyDescent="0.25">
      <c r="B1786" t="s">
        <v>1973</v>
      </c>
      <c r="C1786" t="s">
        <v>76</v>
      </c>
      <c r="D1786" s="1" t="s">
        <v>2012</v>
      </c>
      <c r="E1786" t="s">
        <v>4049</v>
      </c>
      <c r="F1786" t="str">
        <f t="shared" si="70"/>
        <v>HSSSteelPipeMetricHSS286x4.8</v>
      </c>
      <c r="G1786">
        <v>35.299999999999997</v>
      </c>
      <c r="H1786" s="91">
        <v>0.17100000000000001</v>
      </c>
      <c r="I1786">
        <v>2.94</v>
      </c>
      <c r="J1786" t="s">
        <v>131</v>
      </c>
      <c r="K1786">
        <v>2</v>
      </c>
      <c r="L1786">
        <f t="shared" si="69"/>
        <v>0.89611200000000002</v>
      </c>
    </row>
    <row r="1787" spans="2:12" x14ac:dyDescent="0.25">
      <c r="B1787" t="s">
        <v>1973</v>
      </c>
      <c r="C1787" t="s">
        <v>76</v>
      </c>
      <c r="D1787" s="1" t="s">
        <v>2013</v>
      </c>
      <c r="E1787" t="s">
        <v>4050</v>
      </c>
      <c r="F1787" t="str">
        <f t="shared" si="70"/>
        <v>HSSSteelPipeMetricHSS27312.7</v>
      </c>
      <c r="G1787">
        <v>33.799999999999997</v>
      </c>
      <c r="H1787" s="91">
        <v>0.44500000000000001</v>
      </c>
      <c r="I1787">
        <v>2.82</v>
      </c>
      <c r="J1787" t="s">
        <v>131</v>
      </c>
      <c r="K1787">
        <v>2</v>
      </c>
      <c r="L1787">
        <f t="shared" si="69"/>
        <v>0.85953599999999997</v>
      </c>
    </row>
    <row r="1788" spans="2:12" x14ac:dyDescent="0.25">
      <c r="B1788" t="s">
        <v>1973</v>
      </c>
      <c r="C1788" t="s">
        <v>76</v>
      </c>
      <c r="D1788" s="1" t="s">
        <v>2015</v>
      </c>
      <c r="E1788" t="s">
        <v>4051</v>
      </c>
      <c r="F1788" t="str">
        <f t="shared" si="70"/>
        <v>HSSSteelPipeMetricHSS273x6.4</v>
      </c>
      <c r="G1788">
        <v>33.799999999999997</v>
      </c>
      <c r="H1788" s="91">
        <v>0.22800000000000001</v>
      </c>
      <c r="I1788">
        <v>2.82</v>
      </c>
      <c r="J1788" t="s">
        <v>131</v>
      </c>
      <c r="K1788">
        <v>2</v>
      </c>
      <c r="L1788">
        <f t="shared" si="69"/>
        <v>0.85953599999999997</v>
      </c>
    </row>
    <row r="1789" spans="2:12" x14ac:dyDescent="0.25">
      <c r="B1789" t="s">
        <v>1973</v>
      </c>
      <c r="C1789" t="s">
        <v>76</v>
      </c>
      <c r="D1789" s="1" t="s">
        <v>2016</v>
      </c>
      <c r="E1789" t="s">
        <v>4052</v>
      </c>
      <c r="F1789" t="str">
        <f t="shared" si="70"/>
        <v>HSSSteelPipeMetricHSS25415.9</v>
      </c>
      <c r="G1789">
        <v>31.4</v>
      </c>
      <c r="H1789" s="91">
        <v>0.54700000000000004</v>
      </c>
      <c r="I1789">
        <v>2.62</v>
      </c>
      <c r="J1789" t="s">
        <v>131</v>
      </c>
      <c r="K1789">
        <v>2</v>
      </c>
      <c r="L1789">
        <f t="shared" si="69"/>
        <v>0.79857600000000006</v>
      </c>
    </row>
    <row r="1790" spans="2:12" x14ac:dyDescent="0.25">
      <c r="B1790" t="s">
        <v>1973</v>
      </c>
      <c r="C1790" t="s">
        <v>76</v>
      </c>
      <c r="D1790" s="1" t="s">
        <v>2018</v>
      </c>
      <c r="E1790" t="s">
        <v>4053</v>
      </c>
      <c r="F1790" t="str">
        <f t="shared" si="70"/>
        <v>HSSSteelPipeMetricHSS254x12.7</v>
      </c>
      <c r="G1790">
        <v>31.4</v>
      </c>
      <c r="H1790" s="91">
        <v>0.443</v>
      </c>
      <c r="I1790">
        <v>2.62</v>
      </c>
      <c r="J1790" t="s">
        <v>131</v>
      </c>
      <c r="K1790">
        <v>2</v>
      </c>
      <c r="L1790">
        <f t="shared" si="69"/>
        <v>0.79857600000000006</v>
      </c>
    </row>
    <row r="1791" spans="2:12" x14ac:dyDescent="0.25">
      <c r="B1791" t="s">
        <v>1973</v>
      </c>
      <c r="C1791" t="s">
        <v>76</v>
      </c>
      <c r="D1791" s="1" t="s">
        <v>2019</v>
      </c>
      <c r="E1791" t="s">
        <v>4054</v>
      </c>
      <c r="F1791" t="str">
        <f t="shared" si="70"/>
        <v>HSSSteelPipeMetricHSS254x9.5</v>
      </c>
      <c r="G1791">
        <v>31.4</v>
      </c>
      <c r="H1791" s="91">
        <v>0.33700000000000002</v>
      </c>
      <c r="I1791">
        <v>2.62</v>
      </c>
      <c r="J1791" t="s">
        <v>131</v>
      </c>
      <c r="K1791">
        <v>2</v>
      </c>
      <c r="L1791">
        <f t="shared" si="69"/>
        <v>0.79857600000000006</v>
      </c>
    </row>
    <row r="1792" spans="2:12" x14ac:dyDescent="0.25">
      <c r="B1792" t="s">
        <v>1973</v>
      </c>
      <c r="C1792" t="s">
        <v>76</v>
      </c>
      <c r="D1792" s="1" t="s">
        <v>2020</v>
      </c>
      <c r="E1792" t="s">
        <v>4055</v>
      </c>
      <c r="F1792" t="str">
        <f t="shared" si="70"/>
        <v>HSSSteelPipeMetricHSS254x7.9</v>
      </c>
      <c r="G1792">
        <v>31.4</v>
      </c>
      <c r="H1792" s="91">
        <v>0.28299999999999997</v>
      </c>
      <c r="I1792">
        <v>2.62</v>
      </c>
      <c r="J1792" t="s">
        <v>131</v>
      </c>
      <c r="K1792">
        <v>2</v>
      </c>
      <c r="L1792">
        <f t="shared" si="69"/>
        <v>0.79857600000000006</v>
      </c>
    </row>
    <row r="1793" spans="2:12" x14ac:dyDescent="0.25">
      <c r="B1793" t="s">
        <v>1973</v>
      </c>
      <c r="C1793" t="s">
        <v>76</v>
      </c>
      <c r="D1793" s="1" t="s">
        <v>2021</v>
      </c>
      <c r="E1793" t="s">
        <v>4056</v>
      </c>
      <c r="F1793" t="str">
        <f t="shared" si="70"/>
        <v>HSSSteelPipeMetricHSS254x6.4</v>
      </c>
      <c r="G1793">
        <v>31.4</v>
      </c>
      <c r="H1793" s="91">
        <v>0.22800000000000001</v>
      </c>
      <c r="I1793">
        <v>2.62</v>
      </c>
      <c r="J1793" t="s">
        <v>131</v>
      </c>
      <c r="K1793">
        <v>2</v>
      </c>
      <c r="L1793">
        <f t="shared" si="69"/>
        <v>0.79857600000000006</v>
      </c>
    </row>
    <row r="1794" spans="2:12" x14ac:dyDescent="0.25">
      <c r="B1794" t="s">
        <v>1973</v>
      </c>
      <c r="C1794" t="s">
        <v>76</v>
      </c>
      <c r="D1794" s="1" t="s">
        <v>2022</v>
      </c>
      <c r="E1794" t="s">
        <v>4057</v>
      </c>
      <c r="F1794" t="str">
        <f t="shared" si="70"/>
        <v>HSSSteelPipeMetricHSS254x4.8</v>
      </c>
      <c r="G1794">
        <v>31.4</v>
      </c>
      <c r="H1794" s="91">
        <v>0.17100000000000001</v>
      </c>
      <c r="I1794">
        <v>2.62</v>
      </c>
      <c r="J1794" t="s">
        <v>131</v>
      </c>
      <c r="K1794">
        <v>2</v>
      </c>
      <c r="L1794">
        <f t="shared" si="69"/>
        <v>0.79857600000000006</v>
      </c>
    </row>
    <row r="1795" spans="2:12" x14ac:dyDescent="0.25">
      <c r="B1795" t="s">
        <v>1973</v>
      </c>
      <c r="C1795" t="s">
        <v>76</v>
      </c>
      <c r="D1795" s="1" t="s">
        <v>2023</v>
      </c>
      <c r="E1795" t="s">
        <v>4058</v>
      </c>
      <c r="F1795" t="str">
        <f t="shared" si="70"/>
        <v>HSSSteelPipeMetricHSS244x12.7</v>
      </c>
      <c r="G1795">
        <v>30.2</v>
      </c>
      <c r="H1795" s="91">
        <v>0.443</v>
      </c>
      <c r="I1795">
        <v>2.52</v>
      </c>
      <c r="J1795" t="s">
        <v>131</v>
      </c>
      <c r="K1795">
        <v>2</v>
      </c>
      <c r="L1795">
        <f t="shared" si="69"/>
        <v>0.768096</v>
      </c>
    </row>
    <row r="1796" spans="2:12" x14ac:dyDescent="0.25">
      <c r="B1796" t="s">
        <v>1973</v>
      </c>
      <c r="C1796" t="s">
        <v>76</v>
      </c>
      <c r="D1796" s="1" t="s">
        <v>2025</v>
      </c>
      <c r="E1796" t="s">
        <v>4059</v>
      </c>
      <c r="F1796" t="str">
        <f t="shared" si="70"/>
        <v>HSSSteelPipeMetricHSS244x9.5</v>
      </c>
      <c r="G1796">
        <v>30.2</v>
      </c>
      <c r="H1796" s="91">
        <v>0.33600000000000002</v>
      </c>
      <c r="I1796">
        <v>2.52</v>
      </c>
      <c r="J1796" t="s">
        <v>131</v>
      </c>
      <c r="K1796">
        <v>2</v>
      </c>
      <c r="L1796">
        <f t="shared" si="69"/>
        <v>0.768096</v>
      </c>
    </row>
    <row r="1797" spans="2:12" x14ac:dyDescent="0.25">
      <c r="B1797" t="s">
        <v>1973</v>
      </c>
      <c r="C1797" t="s">
        <v>76</v>
      </c>
      <c r="D1797" s="1" t="s">
        <v>2026</v>
      </c>
      <c r="E1797" t="s">
        <v>4060</v>
      </c>
      <c r="F1797" t="str">
        <f t="shared" si="70"/>
        <v>HSSSteelPipeMetricHSS244x7.9</v>
      </c>
      <c r="G1797">
        <v>30.2</v>
      </c>
      <c r="H1797" s="91">
        <v>0.28199999999999997</v>
      </c>
      <c r="I1797">
        <v>2.52</v>
      </c>
      <c r="J1797" t="s">
        <v>131</v>
      </c>
      <c r="K1797">
        <v>2</v>
      </c>
      <c r="L1797">
        <f t="shared" si="69"/>
        <v>0.768096</v>
      </c>
    </row>
    <row r="1798" spans="2:12" x14ac:dyDescent="0.25">
      <c r="B1798" t="s">
        <v>1973</v>
      </c>
      <c r="C1798" t="s">
        <v>76</v>
      </c>
      <c r="D1798" s="1" t="s">
        <v>2027</v>
      </c>
      <c r="E1798" t="s">
        <v>4061</v>
      </c>
      <c r="F1798" t="str">
        <f t="shared" si="70"/>
        <v>HSSSteelPipeMetricHSS244x6.4</v>
      </c>
      <c r="G1798">
        <v>30.2</v>
      </c>
      <c r="H1798" s="91">
        <v>0.22700000000000001</v>
      </c>
      <c r="I1798">
        <v>2.52</v>
      </c>
      <c r="J1798" t="s">
        <v>131</v>
      </c>
      <c r="K1798">
        <v>2</v>
      </c>
      <c r="L1798">
        <f t="shared" si="69"/>
        <v>0.768096</v>
      </c>
    </row>
    <row r="1799" spans="2:12" x14ac:dyDescent="0.25">
      <c r="B1799" t="s">
        <v>1973</v>
      </c>
      <c r="C1799" t="s">
        <v>76</v>
      </c>
      <c r="D1799" s="1" t="s">
        <v>2028</v>
      </c>
      <c r="E1799" t="s">
        <v>4062</v>
      </c>
      <c r="F1799" t="str">
        <f t="shared" si="70"/>
        <v>HSSSteelPipeMetricHSS244x4.8</v>
      </c>
      <c r="G1799">
        <v>30.2</v>
      </c>
      <c r="H1799" s="91">
        <v>0.17100000000000001</v>
      </c>
      <c r="I1799">
        <v>2.52</v>
      </c>
      <c r="J1799" t="s">
        <v>131</v>
      </c>
      <c r="K1799">
        <v>2</v>
      </c>
      <c r="L1799">
        <f t="shared" si="69"/>
        <v>0.768096</v>
      </c>
    </row>
    <row r="1800" spans="2:12" x14ac:dyDescent="0.25">
      <c r="B1800" t="s">
        <v>1973</v>
      </c>
      <c r="C1800" t="s">
        <v>76</v>
      </c>
      <c r="D1800" s="1" t="s">
        <v>2029</v>
      </c>
      <c r="E1800" t="s">
        <v>4063</v>
      </c>
      <c r="F1800" t="str">
        <f t="shared" si="70"/>
        <v>HSSSteelPipeMetricHSS222x12.7</v>
      </c>
      <c r="G1800">
        <v>27.5</v>
      </c>
      <c r="H1800" s="91">
        <v>0.44</v>
      </c>
      <c r="I1800">
        <v>2.29</v>
      </c>
      <c r="J1800" t="s">
        <v>131</v>
      </c>
      <c r="K1800">
        <v>2</v>
      </c>
      <c r="L1800">
        <f t="shared" si="69"/>
        <v>0.69799200000000006</v>
      </c>
    </row>
    <row r="1801" spans="2:12" x14ac:dyDescent="0.25">
      <c r="B1801" t="s">
        <v>1973</v>
      </c>
      <c r="C1801" t="s">
        <v>76</v>
      </c>
      <c r="D1801" s="1" t="s">
        <v>2031</v>
      </c>
      <c r="E1801" t="s">
        <v>4064</v>
      </c>
      <c r="F1801" t="str">
        <f t="shared" si="70"/>
        <v>HSSSteelPipeMetricHSS222x9.5</v>
      </c>
      <c r="G1801">
        <v>27.5</v>
      </c>
      <c r="H1801" s="91">
        <v>0.33500000000000002</v>
      </c>
      <c r="I1801">
        <v>2.29</v>
      </c>
      <c r="J1801" t="s">
        <v>131</v>
      </c>
      <c r="K1801">
        <v>2</v>
      </c>
      <c r="L1801">
        <f t="shared" si="69"/>
        <v>0.69799200000000006</v>
      </c>
    </row>
    <row r="1802" spans="2:12" x14ac:dyDescent="0.25">
      <c r="B1802" t="s">
        <v>1973</v>
      </c>
      <c r="C1802" t="s">
        <v>76</v>
      </c>
      <c r="D1802" s="1" t="s">
        <v>2032</v>
      </c>
      <c r="E1802" t="s">
        <v>4065</v>
      </c>
      <c r="F1802" t="str">
        <f t="shared" si="70"/>
        <v>HSSSteelPipeMetricHSS222x7.9</v>
      </c>
      <c r="G1802">
        <v>27.5</v>
      </c>
      <c r="H1802" s="91">
        <v>0.28100000000000003</v>
      </c>
      <c r="I1802">
        <v>2.29</v>
      </c>
      <c r="J1802" t="s">
        <v>131</v>
      </c>
      <c r="K1802">
        <v>2</v>
      </c>
      <c r="L1802">
        <f t="shared" si="69"/>
        <v>0.69799200000000006</v>
      </c>
    </row>
    <row r="1803" spans="2:12" x14ac:dyDescent="0.25">
      <c r="B1803" t="s">
        <v>1973</v>
      </c>
      <c r="C1803" t="s">
        <v>76</v>
      </c>
      <c r="D1803" s="1" t="s">
        <v>2033</v>
      </c>
      <c r="E1803" t="s">
        <v>4066</v>
      </c>
      <c r="F1803" t="str">
        <f t="shared" si="70"/>
        <v>HSSSteelPipeMetricHSS222x6.4</v>
      </c>
      <c r="G1803">
        <v>27.5</v>
      </c>
      <c r="H1803" s="91">
        <v>0.22700000000000001</v>
      </c>
      <c r="I1803">
        <v>2.29</v>
      </c>
      <c r="J1803" t="s">
        <v>131</v>
      </c>
      <c r="K1803">
        <v>2</v>
      </c>
      <c r="L1803">
        <f t="shared" si="69"/>
        <v>0.69799200000000006</v>
      </c>
    </row>
    <row r="1804" spans="2:12" x14ac:dyDescent="0.25">
      <c r="B1804" t="s">
        <v>1973</v>
      </c>
      <c r="C1804" t="s">
        <v>76</v>
      </c>
      <c r="D1804" s="1" t="s">
        <v>2034</v>
      </c>
      <c r="E1804" t="s">
        <v>4067</v>
      </c>
      <c r="F1804" t="str">
        <f t="shared" si="70"/>
        <v>HSSSteelPipeMetricHSS222x4.8</v>
      </c>
      <c r="G1804">
        <v>27.5</v>
      </c>
      <c r="H1804" s="91">
        <v>0.17100000000000001</v>
      </c>
      <c r="I1804">
        <v>2.29</v>
      </c>
      <c r="J1804" t="s">
        <v>131</v>
      </c>
      <c r="K1804">
        <v>2</v>
      </c>
      <c r="L1804">
        <f t="shared" si="69"/>
        <v>0.69799200000000006</v>
      </c>
    </row>
    <row r="1805" spans="2:12" x14ac:dyDescent="0.25">
      <c r="B1805" t="s">
        <v>1973</v>
      </c>
      <c r="C1805" t="s">
        <v>76</v>
      </c>
      <c r="D1805" s="1" t="s">
        <v>2035</v>
      </c>
      <c r="E1805" t="s">
        <v>4068</v>
      </c>
      <c r="F1805" t="str">
        <f t="shared" si="70"/>
        <v>HSSSteelPipeMetricHSS219x12.7</v>
      </c>
      <c r="G1805">
        <v>27.1</v>
      </c>
      <c r="H1805" s="91">
        <v>0.44</v>
      </c>
      <c r="I1805">
        <v>2.2599999999999998</v>
      </c>
      <c r="J1805" t="s">
        <v>131</v>
      </c>
      <c r="K1805">
        <v>2</v>
      </c>
      <c r="L1805">
        <f t="shared" si="69"/>
        <v>0.68884800000000002</v>
      </c>
    </row>
    <row r="1806" spans="2:12" x14ac:dyDescent="0.25">
      <c r="B1806" t="s">
        <v>1973</v>
      </c>
      <c r="C1806" t="s">
        <v>76</v>
      </c>
      <c r="D1806" s="1" t="s">
        <v>2037</v>
      </c>
      <c r="E1806" t="s">
        <v>4069</v>
      </c>
      <c r="F1806" t="str">
        <f t="shared" si="70"/>
        <v>HSSSteelPipeMetricHSS219x9.5</v>
      </c>
      <c r="G1806">
        <v>27.1</v>
      </c>
      <c r="H1806" s="91">
        <v>0.33500000000000002</v>
      </c>
      <c r="I1806">
        <v>2.2599999999999998</v>
      </c>
      <c r="J1806" t="s">
        <v>131</v>
      </c>
      <c r="K1806">
        <v>2</v>
      </c>
      <c r="L1806">
        <f t="shared" si="69"/>
        <v>0.68884800000000002</v>
      </c>
    </row>
    <row r="1807" spans="2:12" x14ac:dyDescent="0.25">
      <c r="B1807" t="s">
        <v>1973</v>
      </c>
      <c r="C1807" t="s">
        <v>76</v>
      </c>
      <c r="D1807" s="1" t="s">
        <v>2038</v>
      </c>
      <c r="E1807" t="s">
        <v>4070</v>
      </c>
      <c r="F1807" t="str">
        <f t="shared" si="70"/>
        <v>HSSSteelPipeMetricHSS219x8.2</v>
      </c>
      <c r="G1807">
        <v>27.1</v>
      </c>
      <c r="H1807" s="91">
        <v>0.28999999999999998</v>
      </c>
      <c r="I1807">
        <v>2.2599999999999998</v>
      </c>
      <c r="J1807" t="s">
        <v>131</v>
      </c>
      <c r="K1807">
        <v>2</v>
      </c>
      <c r="L1807">
        <f t="shared" si="69"/>
        <v>0.68884800000000002</v>
      </c>
    </row>
    <row r="1808" spans="2:12" x14ac:dyDescent="0.25">
      <c r="B1808" t="s">
        <v>1973</v>
      </c>
      <c r="C1808" t="s">
        <v>76</v>
      </c>
      <c r="D1808" s="1" t="s">
        <v>2040</v>
      </c>
      <c r="E1808" t="s">
        <v>4071</v>
      </c>
      <c r="F1808" t="str">
        <f t="shared" si="70"/>
        <v>HSSSteelPipeMetricHSS219x6.4</v>
      </c>
      <c r="G1808">
        <v>27.1</v>
      </c>
      <c r="H1808" s="91">
        <v>0.22700000000000001</v>
      </c>
      <c r="I1808">
        <v>2.2599999999999998</v>
      </c>
      <c r="J1808" t="s">
        <v>131</v>
      </c>
      <c r="K1808">
        <v>2</v>
      </c>
      <c r="L1808">
        <f t="shared" si="69"/>
        <v>0.68884800000000002</v>
      </c>
    </row>
    <row r="1809" spans="2:12" x14ac:dyDescent="0.25">
      <c r="B1809" t="s">
        <v>1973</v>
      </c>
      <c r="C1809" t="s">
        <v>76</v>
      </c>
      <c r="D1809" s="1" t="s">
        <v>2041</v>
      </c>
      <c r="E1809" t="s">
        <v>4072</v>
      </c>
      <c r="F1809" t="str">
        <f t="shared" si="70"/>
        <v>HSSSteelPipeMetricHSS219x4.8</v>
      </c>
      <c r="G1809">
        <v>27.1</v>
      </c>
      <c r="H1809" s="91">
        <v>0.17</v>
      </c>
      <c r="I1809">
        <v>2.2599999999999998</v>
      </c>
      <c r="J1809" t="s">
        <v>131</v>
      </c>
      <c r="K1809">
        <v>2</v>
      </c>
      <c r="L1809">
        <f t="shared" si="69"/>
        <v>0.68884800000000002</v>
      </c>
    </row>
    <row r="1810" spans="2:12" x14ac:dyDescent="0.25">
      <c r="B1810" t="s">
        <v>1973</v>
      </c>
      <c r="C1810" t="s">
        <v>76</v>
      </c>
      <c r="D1810" s="1" t="s">
        <v>2042</v>
      </c>
      <c r="E1810" t="s">
        <v>4073</v>
      </c>
      <c r="F1810" t="str">
        <f t="shared" si="70"/>
        <v>HSSSteelPipeMetricHSS194x3.2</v>
      </c>
      <c r="G1810">
        <v>24</v>
      </c>
      <c r="H1810" s="91">
        <v>0.114</v>
      </c>
      <c r="I1810">
        <v>2</v>
      </c>
      <c r="J1810" t="s">
        <v>131</v>
      </c>
      <c r="K1810">
        <v>2</v>
      </c>
      <c r="L1810">
        <f t="shared" si="69"/>
        <v>0.60960000000000003</v>
      </c>
    </row>
    <row r="1811" spans="2:12" x14ac:dyDescent="0.25">
      <c r="B1811" t="s">
        <v>1973</v>
      </c>
      <c r="C1811" t="s">
        <v>76</v>
      </c>
      <c r="D1811" s="1" t="s">
        <v>2044</v>
      </c>
      <c r="E1811" t="s">
        <v>4074</v>
      </c>
      <c r="F1811" t="str">
        <f t="shared" si="70"/>
        <v>HSSSteelPipeMetricHSS191x12.7</v>
      </c>
      <c r="G1811">
        <v>23.6</v>
      </c>
      <c r="H1811" s="91">
        <v>0.436</v>
      </c>
      <c r="I1811">
        <v>1.97</v>
      </c>
      <c r="J1811" t="s">
        <v>131</v>
      </c>
      <c r="K1811">
        <v>2</v>
      </c>
      <c r="L1811">
        <f t="shared" ref="L1811:L1874" si="71">0.3048*I1811</f>
        <v>0.60045599999999999</v>
      </c>
    </row>
    <row r="1812" spans="2:12" x14ac:dyDescent="0.25">
      <c r="B1812" t="s">
        <v>1973</v>
      </c>
      <c r="C1812" t="s">
        <v>76</v>
      </c>
      <c r="D1812" s="1" t="s">
        <v>2046</v>
      </c>
      <c r="E1812" t="s">
        <v>4075</v>
      </c>
      <c r="F1812" t="str">
        <f t="shared" si="70"/>
        <v>HSSSteelPipeMetricHSS191x9.5</v>
      </c>
      <c r="G1812">
        <v>23.6</v>
      </c>
      <c r="H1812" s="91">
        <v>0.33300000000000002</v>
      </c>
      <c r="I1812">
        <v>1.97</v>
      </c>
      <c r="J1812" t="s">
        <v>131</v>
      </c>
      <c r="K1812">
        <v>2</v>
      </c>
      <c r="L1812">
        <f t="shared" si="71"/>
        <v>0.60045599999999999</v>
      </c>
    </row>
    <row r="1813" spans="2:12" x14ac:dyDescent="0.25">
      <c r="B1813" t="s">
        <v>1973</v>
      </c>
      <c r="C1813" t="s">
        <v>76</v>
      </c>
      <c r="D1813" s="1" t="s">
        <v>2047</v>
      </c>
      <c r="E1813" t="s">
        <v>4076</v>
      </c>
      <c r="F1813" t="str">
        <f t="shared" si="70"/>
        <v>HSSSteelPipeMetricHSS191x7.9</v>
      </c>
      <c r="G1813">
        <v>23.6</v>
      </c>
      <c r="H1813" s="91">
        <v>0.28000000000000003</v>
      </c>
      <c r="I1813">
        <v>1.97</v>
      </c>
      <c r="J1813" t="s">
        <v>131</v>
      </c>
      <c r="K1813">
        <v>2</v>
      </c>
      <c r="L1813">
        <f t="shared" si="71"/>
        <v>0.60045599999999999</v>
      </c>
    </row>
    <row r="1814" spans="2:12" x14ac:dyDescent="0.25">
      <c r="B1814" t="s">
        <v>1973</v>
      </c>
      <c r="C1814" t="s">
        <v>76</v>
      </c>
      <c r="D1814" s="1" t="s">
        <v>2048</v>
      </c>
      <c r="E1814" t="s">
        <v>4077</v>
      </c>
      <c r="F1814" t="str">
        <f t="shared" si="70"/>
        <v>HSSSteelPipeMetricHSS191x6.4</v>
      </c>
      <c r="G1814">
        <v>23.6</v>
      </c>
      <c r="H1814" s="91">
        <v>0.22600000000000001</v>
      </c>
      <c r="I1814">
        <v>1.97</v>
      </c>
      <c r="J1814" t="s">
        <v>131</v>
      </c>
      <c r="K1814">
        <v>2</v>
      </c>
      <c r="L1814">
        <f t="shared" si="71"/>
        <v>0.60045599999999999</v>
      </c>
    </row>
    <row r="1815" spans="2:12" x14ac:dyDescent="0.25">
      <c r="B1815" t="s">
        <v>1973</v>
      </c>
      <c r="C1815" t="s">
        <v>76</v>
      </c>
      <c r="D1815" s="1" t="s">
        <v>2049</v>
      </c>
      <c r="E1815" t="s">
        <v>4078</v>
      </c>
      <c r="F1815" t="str">
        <f t="shared" si="70"/>
        <v>HSSSteelPipeMetricHSS191x4.8</v>
      </c>
      <c r="G1815">
        <v>23.6</v>
      </c>
      <c r="H1815" s="91">
        <v>0.17</v>
      </c>
      <c r="I1815">
        <v>1.97</v>
      </c>
      <c r="J1815" t="s">
        <v>131</v>
      </c>
      <c r="K1815">
        <v>2</v>
      </c>
      <c r="L1815">
        <f t="shared" si="71"/>
        <v>0.60045599999999999</v>
      </c>
    </row>
    <row r="1816" spans="2:12" x14ac:dyDescent="0.25">
      <c r="B1816" t="s">
        <v>1973</v>
      </c>
      <c r="C1816" t="s">
        <v>76</v>
      </c>
      <c r="D1816" s="1" t="s">
        <v>2050</v>
      </c>
      <c r="E1816" t="s">
        <v>4079</v>
      </c>
      <c r="F1816" t="str">
        <f t="shared" si="70"/>
        <v>HSSSteelPipeMetricHSS177x12.7</v>
      </c>
      <c r="G1816">
        <v>22</v>
      </c>
      <c r="H1816" s="91">
        <v>0.434</v>
      </c>
      <c r="I1816">
        <v>1.83</v>
      </c>
      <c r="J1816" t="s">
        <v>131</v>
      </c>
      <c r="K1816">
        <v>2</v>
      </c>
      <c r="L1816">
        <f t="shared" si="71"/>
        <v>0.55778400000000006</v>
      </c>
    </row>
    <row r="1817" spans="2:12" x14ac:dyDescent="0.25">
      <c r="B1817" t="s">
        <v>1973</v>
      </c>
      <c r="C1817" t="s">
        <v>76</v>
      </c>
      <c r="D1817" s="1" t="s">
        <v>2052</v>
      </c>
      <c r="E1817" t="s">
        <v>4080</v>
      </c>
      <c r="F1817" t="str">
        <f t="shared" si="70"/>
        <v>HSSSteelPipeMetricHSS177x9.5</v>
      </c>
      <c r="G1817">
        <v>22</v>
      </c>
      <c r="H1817" s="91">
        <v>0.33200000000000002</v>
      </c>
      <c r="I1817">
        <v>1.83</v>
      </c>
      <c r="J1817" t="s">
        <v>131</v>
      </c>
      <c r="K1817">
        <v>2</v>
      </c>
      <c r="L1817">
        <f t="shared" si="71"/>
        <v>0.55778400000000006</v>
      </c>
    </row>
    <row r="1818" spans="2:12" x14ac:dyDescent="0.25">
      <c r="B1818" t="s">
        <v>1973</v>
      </c>
      <c r="C1818" t="s">
        <v>76</v>
      </c>
      <c r="D1818" s="1" t="s">
        <v>2053</v>
      </c>
      <c r="E1818" t="s">
        <v>4081</v>
      </c>
      <c r="F1818" t="str">
        <f t="shared" si="70"/>
        <v>HSSSteelPipeMetricHSS177x7.9</v>
      </c>
      <c r="G1818">
        <v>22</v>
      </c>
      <c r="H1818" s="91">
        <v>0.27900000000000003</v>
      </c>
      <c r="I1818">
        <v>1.83</v>
      </c>
      <c r="J1818" t="s">
        <v>131</v>
      </c>
      <c r="K1818">
        <v>2</v>
      </c>
      <c r="L1818">
        <f t="shared" si="71"/>
        <v>0.55778400000000006</v>
      </c>
    </row>
    <row r="1819" spans="2:12" x14ac:dyDescent="0.25">
      <c r="B1819" t="s">
        <v>1973</v>
      </c>
      <c r="C1819" t="s">
        <v>76</v>
      </c>
      <c r="D1819" s="1" t="s">
        <v>2054</v>
      </c>
      <c r="E1819" t="s">
        <v>4082</v>
      </c>
      <c r="F1819" t="str">
        <f t="shared" si="70"/>
        <v>HSSSteelPipeMetricHSS177x6.4</v>
      </c>
      <c r="G1819">
        <v>22</v>
      </c>
      <c r="H1819" s="91">
        <v>0.22500000000000001</v>
      </c>
      <c r="I1819">
        <v>1.83</v>
      </c>
      <c r="J1819" t="s">
        <v>131</v>
      </c>
      <c r="K1819">
        <v>2</v>
      </c>
      <c r="L1819">
        <f t="shared" si="71"/>
        <v>0.55778400000000006</v>
      </c>
    </row>
    <row r="1820" spans="2:12" x14ac:dyDescent="0.25">
      <c r="B1820" t="s">
        <v>1973</v>
      </c>
      <c r="C1820" t="s">
        <v>76</v>
      </c>
      <c r="D1820" s="1" t="s">
        <v>2055</v>
      </c>
      <c r="E1820" t="s">
        <v>4083</v>
      </c>
      <c r="F1820" t="str">
        <f t="shared" si="70"/>
        <v>HSSSteelPipeMetricHSS177x4.8</v>
      </c>
      <c r="G1820">
        <v>22</v>
      </c>
      <c r="H1820" s="91">
        <v>0.17</v>
      </c>
      <c r="I1820">
        <v>1.83</v>
      </c>
      <c r="J1820" t="s">
        <v>131</v>
      </c>
      <c r="K1820">
        <v>2</v>
      </c>
      <c r="L1820">
        <f t="shared" si="71"/>
        <v>0.55778400000000006</v>
      </c>
    </row>
    <row r="1821" spans="2:12" x14ac:dyDescent="0.25">
      <c r="B1821" t="s">
        <v>1973</v>
      </c>
      <c r="C1821" t="s">
        <v>76</v>
      </c>
      <c r="D1821" s="1" t="s">
        <v>2056</v>
      </c>
      <c r="E1821" t="s">
        <v>4084</v>
      </c>
      <c r="F1821" t="str">
        <f t="shared" si="70"/>
        <v>HSSSteelPipeMetricHSS177x3.2</v>
      </c>
      <c r="G1821">
        <v>22</v>
      </c>
      <c r="H1821" s="91">
        <v>0.114</v>
      </c>
      <c r="I1821">
        <v>1.83</v>
      </c>
      <c r="J1821" t="s">
        <v>131</v>
      </c>
      <c r="K1821">
        <v>2</v>
      </c>
      <c r="L1821">
        <f t="shared" si="71"/>
        <v>0.55778400000000006</v>
      </c>
    </row>
    <row r="1822" spans="2:12" x14ac:dyDescent="0.25">
      <c r="B1822" t="s">
        <v>1973</v>
      </c>
      <c r="C1822" t="s">
        <v>76</v>
      </c>
      <c r="D1822" s="1" t="s">
        <v>2058</v>
      </c>
      <c r="E1822" t="s">
        <v>4085</v>
      </c>
      <c r="F1822" t="str">
        <f t="shared" si="70"/>
        <v>HSSSteelPipeMetricHSS175x12.7</v>
      </c>
      <c r="G1822">
        <v>21.6</v>
      </c>
      <c r="H1822" s="91">
        <v>0.434</v>
      </c>
      <c r="I1822">
        <v>1.8</v>
      </c>
      <c r="J1822" t="s">
        <v>131</v>
      </c>
      <c r="K1822">
        <v>2</v>
      </c>
      <c r="L1822">
        <f t="shared" si="71"/>
        <v>0.54864000000000002</v>
      </c>
    </row>
    <row r="1823" spans="2:12" x14ac:dyDescent="0.25">
      <c r="B1823" t="s">
        <v>1973</v>
      </c>
      <c r="C1823" t="s">
        <v>76</v>
      </c>
      <c r="D1823" s="1" t="s">
        <v>2060</v>
      </c>
      <c r="E1823" t="s">
        <v>4086</v>
      </c>
      <c r="F1823" t="str">
        <f t="shared" si="70"/>
        <v>HSSSteelPipeMetricHSS175x9.5</v>
      </c>
      <c r="G1823">
        <v>21.6</v>
      </c>
      <c r="H1823" s="91">
        <v>0.33100000000000002</v>
      </c>
      <c r="I1823">
        <v>1.8</v>
      </c>
      <c r="J1823" t="s">
        <v>131</v>
      </c>
      <c r="K1823">
        <v>2</v>
      </c>
      <c r="L1823">
        <f t="shared" si="71"/>
        <v>0.54864000000000002</v>
      </c>
    </row>
    <row r="1824" spans="2:12" x14ac:dyDescent="0.25">
      <c r="B1824" t="s">
        <v>1973</v>
      </c>
      <c r="C1824" t="s">
        <v>76</v>
      </c>
      <c r="D1824" s="1" t="s">
        <v>2061</v>
      </c>
      <c r="E1824" t="s">
        <v>4087</v>
      </c>
      <c r="F1824" t="str">
        <f t="shared" si="70"/>
        <v>HSSSteelPipeMetricHSS175x7.9</v>
      </c>
      <c r="G1824">
        <v>21.6</v>
      </c>
      <c r="H1824" s="91">
        <v>0.27900000000000003</v>
      </c>
      <c r="I1824">
        <v>1.8</v>
      </c>
      <c r="J1824" t="s">
        <v>131</v>
      </c>
      <c r="K1824">
        <v>2</v>
      </c>
      <c r="L1824">
        <f t="shared" si="71"/>
        <v>0.54864000000000002</v>
      </c>
    </row>
    <row r="1825" spans="2:12" x14ac:dyDescent="0.25">
      <c r="B1825" t="s">
        <v>1973</v>
      </c>
      <c r="C1825" t="s">
        <v>76</v>
      </c>
      <c r="D1825" s="1" t="s">
        <v>2062</v>
      </c>
      <c r="E1825" t="s">
        <v>4088</v>
      </c>
      <c r="F1825" t="str">
        <f t="shared" ref="F1825:F1888" si="72">SUBSTITUTE(B1825&amp;C1825&amp;E1825," ","")</f>
        <v>HSSSteelPipeMetricHSS175x6.4</v>
      </c>
      <c r="G1825">
        <v>21.6</v>
      </c>
      <c r="H1825" s="91">
        <v>0.22500000000000001</v>
      </c>
      <c r="I1825">
        <v>1.8</v>
      </c>
      <c r="J1825" t="s">
        <v>131</v>
      </c>
      <c r="K1825">
        <v>2</v>
      </c>
      <c r="L1825">
        <f t="shared" si="71"/>
        <v>0.54864000000000002</v>
      </c>
    </row>
    <row r="1826" spans="2:12" x14ac:dyDescent="0.25">
      <c r="B1826" t="s">
        <v>1973</v>
      </c>
      <c r="C1826" t="s">
        <v>76</v>
      </c>
      <c r="D1826" s="1" t="s">
        <v>2063</v>
      </c>
      <c r="E1826" t="s">
        <v>4089</v>
      </c>
      <c r="F1826" t="str">
        <f t="shared" si="72"/>
        <v>HSSSteelPipeMetricHSS175x4.8</v>
      </c>
      <c r="G1826">
        <v>21.6</v>
      </c>
      <c r="H1826" s="91">
        <v>0.17</v>
      </c>
      <c r="I1826">
        <v>1.8</v>
      </c>
      <c r="J1826" t="s">
        <v>131</v>
      </c>
      <c r="K1826">
        <v>2</v>
      </c>
      <c r="L1826">
        <f t="shared" si="71"/>
        <v>0.54864000000000002</v>
      </c>
    </row>
    <row r="1827" spans="2:12" x14ac:dyDescent="0.25">
      <c r="B1827" t="s">
        <v>1973</v>
      </c>
      <c r="C1827" t="s">
        <v>76</v>
      </c>
      <c r="D1827" s="1" t="s">
        <v>2064</v>
      </c>
      <c r="E1827" t="s">
        <v>4090</v>
      </c>
      <c r="F1827" t="str">
        <f t="shared" si="72"/>
        <v>HSSSteelPipeMetricHSS168x12.7</v>
      </c>
      <c r="G1827">
        <v>20.8</v>
      </c>
      <c r="H1827" s="91">
        <v>0.432</v>
      </c>
      <c r="I1827">
        <v>1.73</v>
      </c>
      <c r="J1827" t="s">
        <v>131</v>
      </c>
      <c r="K1827">
        <v>2</v>
      </c>
      <c r="L1827">
        <f t="shared" si="71"/>
        <v>0.52730399999999999</v>
      </c>
    </row>
    <row r="1828" spans="2:12" x14ac:dyDescent="0.25">
      <c r="B1828" t="s">
        <v>1973</v>
      </c>
      <c r="C1828" t="s">
        <v>76</v>
      </c>
      <c r="D1828" s="1" t="s">
        <v>2066</v>
      </c>
      <c r="E1828" t="s">
        <v>4091</v>
      </c>
      <c r="F1828" t="str">
        <f t="shared" si="72"/>
        <v>HSSSteelPipeMetricHSS168x11.1</v>
      </c>
      <c r="G1828">
        <v>20.8</v>
      </c>
      <c r="H1828" s="91">
        <v>0.378</v>
      </c>
      <c r="I1828">
        <v>1.73</v>
      </c>
      <c r="J1828" t="s">
        <v>131</v>
      </c>
      <c r="K1828">
        <v>2</v>
      </c>
      <c r="L1828">
        <f t="shared" si="71"/>
        <v>0.52730399999999999</v>
      </c>
    </row>
    <row r="1829" spans="2:12" x14ac:dyDescent="0.25">
      <c r="B1829" t="s">
        <v>1973</v>
      </c>
      <c r="C1829" t="s">
        <v>76</v>
      </c>
      <c r="D1829" s="1" t="s">
        <v>2068</v>
      </c>
      <c r="E1829" t="s">
        <v>4092</v>
      </c>
      <c r="F1829" t="str">
        <f t="shared" si="72"/>
        <v>HSSSteelPipeMetricHSS168x9.5</v>
      </c>
      <c r="G1829">
        <v>20.8</v>
      </c>
      <c r="H1829" s="91">
        <v>0.33100000000000002</v>
      </c>
      <c r="I1829">
        <v>1.73</v>
      </c>
      <c r="J1829" t="s">
        <v>131</v>
      </c>
      <c r="K1829">
        <v>2</v>
      </c>
      <c r="L1829">
        <f t="shared" si="71"/>
        <v>0.52730399999999999</v>
      </c>
    </row>
    <row r="1830" spans="2:12" x14ac:dyDescent="0.25">
      <c r="B1830" t="s">
        <v>1973</v>
      </c>
      <c r="C1830" t="s">
        <v>76</v>
      </c>
      <c r="D1830" s="1" t="s">
        <v>2069</v>
      </c>
      <c r="E1830" t="s">
        <v>4093</v>
      </c>
      <c r="F1830" t="str">
        <f t="shared" si="72"/>
        <v>HSSSteelPipeMetricHSS168x7.9</v>
      </c>
      <c r="G1830">
        <v>20.8</v>
      </c>
      <c r="H1830" s="91">
        <v>0.27800000000000002</v>
      </c>
      <c r="I1830">
        <v>1.73</v>
      </c>
      <c r="J1830" t="s">
        <v>131</v>
      </c>
      <c r="K1830">
        <v>2</v>
      </c>
      <c r="L1830">
        <f t="shared" si="71"/>
        <v>0.52730399999999999</v>
      </c>
    </row>
    <row r="1831" spans="2:12" x14ac:dyDescent="0.25">
      <c r="B1831" t="s">
        <v>1973</v>
      </c>
      <c r="C1831" t="s">
        <v>76</v>
      </c>
      <c r="D1831" s="1" t="s">
        <v>2070</v>
      </c>
      <c r="E1831" t="s">
        <v>4094</v>
      </c>
      <c r="F1831" t="str">
        <f t="shared" si="72"/>
        <v>HSSSteelPipeMetricHSS168x7.1</v>
      </c>
      <c r="G1831">
        <v>20.8</v>
      </c>
      <c r="H1831" s="91">
        <v>0.251</v>
      </c>
      <c r="I1831">
        <v>1.73</v>
      </c>
      <c r="J1831" t="s">
        <v>131</v>
      </c>
      <c r="K1831">
        <v>2</v>
      </c>
      <c r="L1831">
        <f t="shared" si="71"/>
        <v>0.52730399999999999</v>
      </c>
    </row>
    <row r="1832" spans="2:12" x14ac:dyDescent="0.25">
      <c r="B1832" t="s">
        <v>1973</v>
      </c>
      <c r="C1832" t="s">
        <v>76</v>
      </c>
      <c r="D1832" s="1" t="s">
        <v>2072</v>
      </c>
      <c r="E1832" t="s">
        <v>4095</v>
      </c>
      <c r="F1832" t="str">
        <f t="shared" si="72"/>
        <v>HSSSteelPipeMetricHSS168x6.4</v>
      </c>
      <c r="G1832">
        <v>20.8</v>
      </c>
      <c r="H1832" s="91">
        <v>0.22500000000000001</v>
      </c>
      <c r="I1832">
        <v>1.73</v>
      </c>
      <c r="J1832" t="s">
        <v>131</v>
      </c>
      <c r="K1832">
        <v>2</v>
      </c>
      <c r="L1832">
        <f t="shared" si="71"/>
        <v>0.52730399999999999</v>
      </c>
    </row>
    <row r="1833" spans="2:12" x14ac:dyDescent="0.25">
      <c r="B1833" t="s">
        <v>1973</v>
      </c>
      <c r="C1833" t="s">
        <v>76</v>
      </c>
      <c r="D1833" s="1" t="s">
        <v>2073</v>
      </c>
      <c r="E1833" t="s">
        <v>4096</v>
      </c>
      <c r="F1833" t="str">
        <f t="shared" si="72"/>
        <v>HSSSteelPipeMetricHSS168x4.8</v>
      </c>
      <c r="G1833">
        <v>20.8</v>
      </c>
      <c r="H1833" s="91">
        <v>0.16900000000000001</v>
      </c>
      <c r="I1833">
        <v>1.73</v>
      </c>
      <c r="J1833" t="s">
        <v>131</v>
      </c>
      <c r="K1833">
        <v>2</v>
      </c>
      <c r="L1833">
        <f t="shared" si="71"/>
        <v>0.52730399999999999</v>
      </c>
    </row>
    <row r="1834" spans="2:12" x14ac:dyDescent="0.25">
      <c r="B1834" t="s">
        <v>1973</v>
      </c>
      <c r="C1834" t="s">
        <v>76</v>
      </c>
      <c r="D1834" s="1" t="s">
        <v>2074</v>
      </c>
      <c r="E1834" t="s">
        <v>4097</v>
      </c>
      <c r="F1834" t="str">
        <f t="shared" si="72"/>
        <v>HSSSteelPipeMetricHSS168x3.2</v>
      </c>
      <c r="G1834">
        <v>20.8</v>
      </c>
      <c r="H1834" s="91">
        <v>0.114</v>
      </c>
      <c r="I1834">
        <v>1.73</v>
      </c>
      <c r="J1834" t="s">
        <v>131</v>
      </c>
      <c r="K1834">
        <v>2</v>
      </c>
      <c r="L1834">
        <f t="shared" si="71"/>
        <v>0.52730399999999999</v>
      </c>
    </row>
    <row r="1835" spans="2:12" x14ac:dyDescent="0.25">
      <c r="B1835" t="s">
        <v>1973</v>
      </c>
      <c r="C1835" t="s">
        <v>76</v>
      </c>
      <c r="D1835" s="1" t="s">
        <v>2075</v>
      </c>
      <c r="E1835" t="s">
        <v>4098</v>
      </c>
      <c r="F1835" t="str">
        <f t="shared" si="72"/>
        <v>HSSSteelPipeMetricHSS156x12.7</v>
      </c>
      <c r="G1835">
        <v>19.2</v>
      </c>
      <c r="H1835" s="91">
        <v>0.43</v>
      </c>
      <c r="I1835">
        <v>1.6</v>
      </c>
      <c r="J1835" t="s">
        <v>131</v>
      </c>
      <c r="K1835">
        <v>2</v>
      </c>
      <c r="L1835">
        <f t="shared" si="71"/>
        <v>0.48768000000000006</v>
      </c>
    </row>
    <row r="1836" spans="2:12" x14ac:dyDescent="0.25">
      <c r="B1836" t="s">
        <v>1973</v>
      </c>
      <c r="C1836" t="s">
        <v>76</v>
      </c>
      <c r="D1836" s="1" t="s">
        <v>2077</v>
      </c>
      <c r="E1836" t="s">
        <v>4099</v>
      </c>
      <c r="F1836" t="str">
        <f t="shared" si="72"/>
        <v>HSSSteelPipeMetricHSS156x9.5</v>
      </c>
      <c r="G1836">
        <v>19.2</v>
      </c>
      <c r="H1836" s="91">
        <v>0.32900000000000001</v>
      </c>
      <c r="I1836">
        <v>1.6</v>
      </c>
      <c r="J1836" t="s">
        <v>131</v>
      </c>
      <c r="K1836">
        <v>2</v>
      </c>
      <c r="L1836">
        <f t="shared" si="71"/>
        <v>0.48768000000000006</v>
      </c>
    </row>
    <row r="1837" spans="2:12" x14ac:dyDescent="0.25">
      <c r="B1837" t="s">
        <v>1973</v>
      </c>
      <c r="C1837" t="s">
        <v>76</v>
      </c>
      <c r="D1837" s="1" t="s">
        <v>2078</v>
      </c>
      <c r="E1837" t="s">
        <v>4100</v>
      </c>
      <c r="F1837" t="str">
        <f t="shared" si="72"/>
        <v>HSSSteelPipeMetricHSS156x7.9</v>
      </c>
      <c r="G1837">
        <v>19.2</v>
      </c>
      <c r="H1837" s="91">
        <v>0.27700000000000002</v>
      </c>
      <c r="I1837">
        <v>1.6</v>
      </c>
      <c r="J1837" t="s">
        <v>131</v>
      </c>
      <c r="K1837">
        <v>2</v>
      </c>
      <c r="L1837">
        <f t="shared" si="71"/>
        <v>0.48768000000000006</v>
      </c>
    </row>
    <row r="1838" spans="2:12" x14ac:dyDescent="0.25">
      <c r="B1838" t="s">
        <v>1973</v>
      </c>
      <c r="C1838" t="s">
        <v>76</v>
      </c>
      <c r="D1838" s="1" t="s">
        <v>2079</v>
      </c>
      <c r="E1838" t="s">
        <v>4101</v>
      </c>
      <c r="F1838" t="str">
        <f t="shared" si="72"/>
        <v>HSSSteelPipeMetricHSS156x6.4</v>
      </c>
      <c r="G1838">
        <v>19.2</v>
      </c>
      <c r="H1838" s="91">
        <v>0.224</v>
      </c>
      <c r="I1838">
        <v>1.6</v>
      </c>
      <c r="J1838" t="s">
        <v>131</v>
      </c>
      <c r="K1838">
        <v>2</v>
      </c>
      <c r="L1838">
        <f t="shared" si="71"/>
        <v>0.48768000000000006</v>
      </c>
    </row>
    <row r="1839" spans="2:12" x14ac:dyDescent="0.25">
      <c r="B1839" t="s">
        <v>1973</v>
      </c>
      <c r="C1839" t="s">
        <v>76</v>
      </c>
      <c r="D1839" s="1" t="s">
        <v>2080</v>
      </c>
      <c r="E1839" t="s">
        <v>4102</v>
      </c>
      <c r="F1839" t="str">
        <f t="shared" si="72"/>
        <v>HSSSteelPipeMetricHSS156x4.8</v>
      </c>
      <c r="G1839">
        <v>19.2</v>
      </c>
      <c r="H1839" s="91">
        <v>0.16900000000000001</v>
      </c>
      <c r="I1839">
        <v>1.6</v>
      </c>
      <c r="J1839" t="s">
        <v>131</v>
      </c>
      <c r="K1839">
        <v>2</v>
      </c>
      <c r="L1839">
        <f t="shared" si="71"/>
        <v>0.48768000000000006</v>
      </c>
    </row>
    <row r="1840" spans="2:12" x14ac:dyDescent="0.25">
      <c r="B1840" t="s">
        <v>1973</v>
      </c>
      <c r="C1840" t="s">
        <v>76</v>
      </c>
      <c r="D1840" s="1" t="s">
        <v>2081</v>
      </c>
      <c r="E1840" t="s">
        <v>4103</v>
      </c>
      <c r="F1840" t="str">
        <f t="shared" si="72"/>
        <v>HSSSteelPipeMetricHSS152x12.7</v>
      </c>
      <c r="G1840">
        <v>18.8</v>
      </c>
      <c r="H1840" s="91">
        <v>0.42899999999999999</v>
      </c>
      <c r="I1840">
        <v>1.57</v>
      </c>
      <c r="J1840" t="s">
        <v>131</v>
      </c>
      <c r="K1840">
        <v>2</v>
      </c>
      <c r="L1840">
        <f t="shared" si="71"/>
        <v>0.47853600000000002</v>
      </c>
    </row>
    <row r="1841" spans="2:12" x14ac:dyDescent="0.25">
      <c r="B1841" t="s">
        <v>1973</v>
      </c>
      <c r="C1841" t="s">
        <v>76</v>
      </c>
      <c r="D1841" s="1" t="s">
        <v>2083</v>
      </c>
      <c r="E1841" t="s">
        <v>4104</v>
      </c>
      <c r="F1841" t="str">
        <f t="shared" si="72"/>
        <v>HSSSteelPipeMetricHSS152x9.5</v>
      </c>
      <c r="G1841">
        <v>18.8</v>
      </c>
      <c r="H1841" s="91">
        <v>0.32900000000000001</v>
      </c>
      <c r="I1841">
        <v>1.57</v>
      </c>
      <c r="J1841" t="s">
        <v>131</v>
      </c>
      <c r="K1841">
        <v>2</v>
      </c>
      <c r="L1841">
        <f t="shared" si="71"/>
        <v>0.47853600000000002</v>
      </c>
    </row>
    <row r="1842" spans="2:12" x14ac:dyDescent="0.25">
      <c r="B1842" t="s">
        <v>1973</v>
      </c>
      <c r="C1842" t="s">
        <v>76</v>
      </c>
      <c r="D1842" s="1" t="s">
        <v>2084</v>
      </c>
      <c r="E1842" t="s">
        <v>4105</v>
      </c>
      <c r="F1842" t="str">
        <f t="shared" si="72"/>
        <v>HSSSteelPipeMetricHSS152x7.9</v>
      </c>
      <c r="G1842">
        <v>18.8</v>
      </c>
      <c r="H1842" s="91">
        <v>0.27700000000000002</v>
      </c>
      <c r="I1842">
        <v>1.57</v>
      </c>
      <c r="J1842" t="s">
        <v>131</v>
      </c>
      <c r="K1842">
        <v>2</v>
      </c>
      <c r="L1842">
        <f t="shared" si="71"/>
        <v>0.47853600000000002</v>
      </c>
    </row>
    <row r="1843" spans="2:12" x14ac:dyDescent="0.25">
      <c r="B1843" t="s">
        <v>1973</v>
      </c>
      <c r="C1843" t="s">
        <v>76</v>
      </c>
      <c r="D1843" s="1" t="s">
        <v>2085</v>
      </c>
      <c r="E1843" t="s">
        <v>4106</v>
      </c>
      <c r="F1843" t="str">
        <f t="shared" si="72"/>
        <v>HSSSteelPipeMetricHSS152x7.1</v>
      </c>
      <c r="G1843">
        <v>18.8</v>
      </c>
      <c r="H1843" s="91">
        <v>0.25</v>
      </c>
      <c r="I1843">
        <v>1.57</v>
      </c>
      <c r="J1843" t="s">
        <v>131</v>
      </c>
      <c r="K1843">
        <v>2</v>
      </c>
      <c r="L1843">
        <f t="shared" si="71"/>
        <v>0.47853600000000002</v>
      </c>
    </row>
    <row r="1844" spans="2:12" x14ac:dyDescent="0.25">
      <c r="B1844" t="s">
        <v>1973</v>
      </c>
      <c r="C1844" t="s">
        <v>76</v>
      </c>
      <c r="D1844" s="1" t="s">
        <v>2086</v>
      </c>
      <c r="E1844" t="s">
        <v>4107</v>
      </c>
      <c r="F1844" t="str">
        <f t="shared" si="72"/>
        <v>HSSSteelPipeMetricHSS152x6.4</v>
      </c>
      <c r="G1844">
        <v>18.8</v>
      </c>
      <c r="H1844" s="91">
        <v>0.224</v>
      </c>
      <c r="I1844">
        <v>1.57</v>
      </c>
      <c r="J1844" t="s">
        <v>131</v>
      </c>
      <c r="K1844">
        <v>2</v>
      </c>
      <c r="L1844">
        <f t="shared" si="71"/>
        <v>0.47853600000000002</v>
      </c>
    </row>
    <row r="1845" spans="2:12" x14ac:dyDescent="0.25">
      <c r="B1845" t="s">
        <v>1973</v>
      </c>
      <c r="C1845" t="s">
        <v>76</v>
      </c>
      <c r="D1845" s="1" t="s">
        <v>2087</v>
      </c>
      <c r="E1845" t="s">
        <v>4108</v>
      </c>
      <c r="F1845" t="str">
        <f t="shared" si="72"/>
        <v>HSSSteelPipeMetricHSS152x4.8</v>
      </c>
      <c r="G1845">
        <v>18.8</v>
      </c>
      <c r="H1845" s="91">
        <v>0.16900000000000001</v>
      </c>
      <c r="I1845">
        <v>1.57</v>
      </c>
      <c r="J1845" t="s">
        <v>131</v>
      </c>
      <c r="K1845">
        <v>2</v>
      </c>
      <c r="L1845">
        <f t="shared" si="71"/>
        <v>0.47853600000000002</v>
      </c>
    </row>
    <row r="1846" spans="2:12" x14ac:dyDescent="0.25">
      <c r="B1846" t="s">
        <v>1973</v>
      </c>
      <c r="C1846" t="s">
        <v>76</v>
      </c>
      <c r="D1846" s="1" t="s">
        <v>2088</v>
      </c>
      <c r="E1846" t="s">
        <v>4109</v>
      </c>
      <c r="F1846" t="str">
        <f t="shared" si="72"/>
        <v>HSSSteelPipeMetricHSS152x3.2</v>
      </c>
      <c r="G1846">
        <v>18.8</v>
      </c>
      <c r="H1846" s="91">
        <v>0.114</v>
      </c>
      <c r="I1846">
        <v>1.57</v>
      </c>
      <c r="J1846" t="s">
        <v>131</v>
      </c>
      <c r="K1846">
        <v>2</v>
      </c>
      <c r="L1846">
        <f t="shared" si="71"/>
        <v>0.47853600000000002</v>
      </c>
    </row>
    <row r="1847" spans="2:12" x14ac:dyDescent="0.25">
      <c r="B1847" t="s">
        <v>1973</v>
      </c>
      <c r="C1847" t="s">
        <v>76</v>
      </c>
      <c r="D1847" s="1" t="s">
        <v>2089</v>
      </c>
      <c r="E1847" t="s">
        <v>4110</v>
      </c>
      <c r="F1847" t="str">
        <f t="shared" si="72"/>
        <v>HSSSteelPipeMetricHSS141x9.5</v>
      </c>
      <c r="G1847">
        <v>17.5</v>
      </c>
      <c r="H1847" s="91">
        <v>0.32700000000000001</v>
      </c>
      <c r="I1847">
        <v>1.46</v>
      </c>
      <c r="J1847" t="s">
        <v>131</v>
      </c>
      <c r="K1847">
        <v>2</v>
      </c>
      <c r="L1847">
        <f t="shared" si="71"/>
        <v>0.44500800000000001</v>
      </c>
    </row>
    <row r="1848" spans="2:12" x14ac:dyDescent="0.25">
      <c r="B1848" t="s">
        <v>1973</v>
      </c>
      <c r="C1848" t="s">
        <v>76</v>
      </c>
      <c r="D1848" s="1" t="s">
        <v>2091</v>
      </c>
      <c r="E1848" t="s">
        <v>4111</v>
      </c>
      <c r="F1848" t="str">
        <f t="shared" si="72"/>
        <v>HSSSteelPipeMetricHSS141x6.6</v>
      </c>
      <c r="G1848">
        <v>17.5</v>
      </c>
      <c r="H1848" s="91">
        <v>0.23100000000000001</v>
      </c>
      <c r="I1848">
        <v>1.46</v>
      </c>
      <c r="J1848" t="s">
        <v>131</v>
      </c>
      <c r="K1848">
        <v>2</v>
      </c>
      <c r="L1848">
        <f t="shared" si="71"/>
        <v>0.44500800000000001</v>
      </c>
    </row>
    <row r="1849" spans="2:12" x14ac:dyDescent="0.25">
      <c r="B1849" t="s">
        <v>1973</v>
      </c>
      <c r="C1849" t="s">
        <v>76</v>
      </c>
      <c r="D1849" s="1" t="s">
        <v>2093</v>
      </c>
      <c r="E1849" t="s">
        <v>4112</v>
      </c>
      <c r="F1849" t="str">
        <f t="shared" si="72"/>
        <v>HSSSteelPipeMetricHSS141x4.8</v>
      </c>
      <c r="G1849">
        <v>17.5</v>
      </c>
      <c r="H1849" s="91">
        <v>0.16900000000000001</v>
      </c>
      <c r="I1849">
        <v>1.46</v>
      </c>
      <c r="J1849" t="s">
        <v>131</v>
      </c>
      <c r="K1849">
        <v>2</v>
      </c>
      <c r="L1849">
        <f t="shared" si="71"/>
        <v>0.44500800000000001</v>
      </c>
    </row>
    <row r="1850" spans="2:12" x14ac:dyDescent="0.25">
      <c r="B1850" t="s">
        <v>1973</v>
      </c>
      <c r="C1850" t="s">
        <v>76</v>
      </c>
      <c r="D1850" s="1" t="s">
        <v>2094</v>
      </c>
      <c r="E1850" t="s">
        <v>4113</v>
      </c>
      <c r="F1850" t="str">
        <f t="shared" si="72"/>
        <v>HSSSteelPipeMetricHSS141x3.4</v>
      </c>
      <c r="G1850">
        <v>17.5</v>
      </c>
      <c r="H1850" s="91">
        <v>0.122</v>
      </c>
      <c r="I1850">
        <v>1.46</v>
      </c>
      <c r="J1850" t="s">
        <v>131</v>
      </c>
      <c r="K1850">
        <v>2</v>
      </c>
      <c r="L1850">
        <f t="shared" si="71"/>
        <v>0.44500800000000001</v>
      </c>
    </row>
    <row r="1851" spans="2:12" x14ac:dyDescent="0.25">
      <c r="B1851" t="s">
        <v>1973</v>
      </c>
      <c r="C1851" t="s">
        <v>76</v>
      </c>
      <c r="D1851" s="1" t="s">
        <v>2096</v>
      </c>
      <c r="E1851" t="s">
        <v>4114</v>
      </c>
      <c r="F1851" t="str">
        <f t="shared" si="72"/>
        <v>HSSSteelPipeMetricHSS140x12.7</v>
      </c>
      <c r="G1851">
        <v>17.3</v>
      </c>
      <c r="H1851" s="91">
        <v>0.42599999999999999</v>
      </c>
      <c r="I1851">
        <v>1.44</v>
      </c>
      <c r="J1851" t="s">
        <v>131</v>
      </c>
      <c r="K1851">
        <v>2</v>
      </c>
      <c r="L1851">
        <f t="shared" si="71"/>
        <v>0.43891200000000002</v>
      </c>
    </row>
    <row r="1852" spans="2:12" x14ac:dyDescent="0.25">
      <c r="B1852" t="s">
        <v>1973</v>
      </c>
      <c r="C1852" t="s">
        <v>76</v>
      </c>
      <c r="D1852" s="1" t="s">
        <v>2098</v>
      </c>
      <c r="E1852" t="s">
        <v>4115</v>
      </c>
      <c r="F1852" t="str">
        <f t="shared" si="72"/>
        <v>HSSSteelPipeMetricHSS140x9.5</v>
      </c>
      <c r="G1852">
        <v>17.3</v>
      </c>
      <c r="H1852" s="91">
        <v>0.32700000000000001</v>
      </c>
      <c r="I1852">
        <v>1.44</v>
      </c>
      <c r="J1852" t="s">
        <v>131</v>
      </c>
      <c r="K1852">
        <v>2</v>
      </c>
      <c r="L1852">
        <f t="shared" si="71"/>
        <v>0.43891200000000002</v>
      </c>
    </row>
    <row r="1853" spans="2:12" x14ac:dyDescent="0.25">
      <c r="B1853" t="s">
        <v>1973</v>
      </c>
      <c r="C1853" t="s">
        <v>76</v>
      </c>
      <c r="D1853" s="1" t="s">
        <v>2099</v>
      </c>
      <c r="E1853" t="s">
        <v>4116</v>
      </c>
      <c r="F1853" t="str">
        <f t="shared" si="72"/>
        <v>HSSSteelPipeMetricHSS140x6.6</v>
      </c>
      <c r="G1853">
        <v>17.3</v>
      </c>
      <c r="H1853" s="91">
        <v>0.23</v>
      </c>
      <c r="I1853">
        <v>1.44</v>
      </c>
      <c r="J1853" t="s">
        <v>131</v>
      </c>
      <c r="K1853">
        <v>2</v>
      </c>
      <c r="L1853">
        <f t="shared" si="71"/>
        <v>0.43891200000000002</v>
      </c>
    </row>
    <row r="1854" spans="2:12" x14ac:dyDescent="0.25">
      <c r="B1854" t="s">
        <v>1973</v>
      </c>
      <c r="C1854" t="s">
        <v>76</v>
      </c>
      <c r="D1854" s="1" t="s">
        <v>2100</v>
      </c>
      <c r="E1854" t="s">
        <v>4117</v>
      </c>
      <c r="F1854" t="str">
        <f t="shared" si="72"/>
        <v>HSSSteelPipeMetricHSS127x12.7</v>
      </c>
      <c r="G1854">
        <v>15.7</v>
      </c>
      <c r="H1854" s="91">
        <v>0.42199999999999999</v>
      </c>
      <c r="I1854">
        <v>1.31</v>
      </c>
      <c r="J1854" t="s">
        <v>131</v>
      </c>
      <c r="K1854">
        <v>2</v>
      </c>
      <c r="L1854">
        <f t="shared" si="71"/>
        <v>0.39928800000000003</v>
      </c>
    </row>
    <row r="1855" spans="2:12" x14ac:dyDescent="0.25">
      <c r="B1855" t="s">
        <v>1973</v>
      </c>
      <c r="C1855" t="s">
        <v>76</v>
      </c>
      <c r="D1855" s="1" t="s">
        <v>2102</v>
      </c>
      <c r="E1855" t="s">
        <v>4118</v>
      </c>
      <c r="F1855" t="str">
        <f t="shared" si="72"/>
        <v>HSSSteelPipeMetricHSS127x9.5</v>
      </c>
      <c r="G1855">
        <v>15.7</v>
      </c>
      <c r="H1855" s="91">
        <v>0.32500000000000001</v>
      </c>
      <c r="I1855">
        <v>1.31</v>
      </c>
      <c r="J1855" t="s">
        <v>131</v>
      </c>
      <c r="K1855">
        <v>2</v>
      </c>
      <c r="L1855">
        <f t="shared" si="71"/>
        <v>0.39928800000000003</v>
      </c>
    </row>
    <row r="1856" spans="2:12" x14ac:dyDescent="0.25">
      <c r="B1856" t="s">
        <v>1973</v>
      </c>
      <c r="C1856" t="s">
        <v>76</v>
      </c>
      <c r="D1856" s="1" t="s">
        <v>2103</v>
      </c>
      <c r="E1856" t="s">
        <v>4119</v>
      </c>
      <c r="F1856" t="str">
        <f t="shared" si="72"/>
        <v>HSSSteelPipeMetricHSS127x7.9</v>
      </c>
      <c r="G1856">
        <v>15.7</v>
      </c>
      <c r="H1856" s="91">
        <v>0.27400000000000002</v>
      </c>
      <c r="I1856">
        <v>1.31</v>
      </c>
      <c r="J1856" t="s">
        <v>131</v>
      </c>
      <c r="K1856">
        <v>2</v>
      </c>
      <c r="L1856">
        <f t="shared" si="71"/>
        <v>0.39928800000000003</v>
      </c>
    </row>
    <row r="1857" spans="2:12" x14ac:dyDescent="0.25">
      <c r="B1857" t="s">
        <v>1973</v>
      </c>
      <c r="C1857" t="s">
        <v>76</v>
      </c>
      <c r="D1857" s="1" t="s">
        <v>2104</v>
      </c>
      <c r="E1857" t="s">
        <v>4120</v>
      </c>
      <c r="F1857" t="str">
        <f t="shared" si="72"/>
        <v>HSSSteelPipeMetricHSS127x6.6</v>
      </c>
      <c r="G1857">
        <v>15.7</v>
      </c>
      <c r="H1857" s="91">
        <v>0.22900000000000001</v>
      </c>
      <c r="I1857">
        <v>1.31</v>
      </c>
      <c r="J1857" t="s">
        <v>131</v>
      </c>
      <c r="K1857">
        <v>2</v>
      </c>
      <c r="L1857">
        <f t="shared" si="71"/>
        <v>0.39928800000000003</v>
      </c>
    </row>
    <row r="1858" spans="2:12" x14ac:dyDescent="0.25">
      <c r="B1858" t="s">
        <v>1973</v>
      </c>
      <c r="C1858" t="s">
        <v>76</v>
      </c>
      <c r="D1858" s="1" t="s">
        <v>2105</v>
      </c>
      <c r="E1858" t="s">
        <v>4121</v>
      </c>
      <c r="F1858" t="str">
        <f t="shared" si="72"/>
        <v>HSSSteelPipeMetricHSS127x6.4</v>
      </c>
      <c r="G1858">
        <v>15.7</v>
      </c>
      <c r="H1858" s="91">
        <v>0.222</v>
      </c>
      <c r="I1858">
        <v>1.31</v>
      </c>
      <c r="J1858" t="s">
        <v>131</v>
      </c>
      <c r="K1858">
        <v>2</v>
      </c>
      <c r="L1858">
        <f t="shared" si="71"/>
        <v>0.39928800000000003</v>
      </c>
    </row>
    <row r="1859" spans="2:12" x14ac:dyDescent="0.25">
      <c r="B1859" t="s">
        <v>1973</v>
      </c>
      <c r="C1859" t="s">
        <v>76</v>
      </c>
      <c r="D1859" s="1" t="s">
        <v>2106</v>
      </c>
      <c r="E1859" t="s">
        <v>4122</v>
      </c>
      <c r="F1859" t="str">
        <f t="shared" si="72"/>
        <v>HSSSteelPipeMetricHSS127x4.8</v>
      </c>
      <c r="G1859">
        <v>15.7</v>
      </c>
      <c r="H1859" s="91">
        <v>0.16800000000000001</v>
      </c>
      <c r="I1859">
        <v>1.31</v>
      </c>
      <c r="J1859" t="s">
        <v>131</v>
      </c>
      <c r="K1859">
        <v>2</v>
      </c>
      <c r="L1859">
        <f t="shared" si="71"/>
        <v>0.39928800000000003</v>
      </c>
    </row>
    <row r="1860" spans="2:12" x14ac:dyDescent="0.25">
      <c r="B1860" t="s">
        <v>1973</v>
      </c>
      <c r="C1860" t="s">
        <v>76</v>
      </c>
      <c r="D1860" s="1" t="s">
        <v>2107</v>
      </c>
      <c r="E1860" t="s">
        <v>4123</v>
      </c>
      <c r="F1860" t="str">
        <f t="shared" si="72"/>
        <v>HSSSteelPipeMetricHSS127x3.2</v>
      </c>
      <c r="G1860">
        <v>15.7</v>
      </c>
      <c r="H1860" s="91">
        <v>0.113</v>
      </c>
      <c r="I1860">
        <v>1.31</v>
      </c>
      <c r="J1860" t="s">
        <v>131</v>
      </c>
      <c r="K1860">
        <v>2</v>
      </c>
      <c r="L1860">
        <f t="shared" si="71"/>
        <v>0.39928800000000003</v>
      </c>
    </row>
    <row r="1861" spans="2:12" x14ac:dyDescent="0.25">
      <c r="B1861" t="s">
        <v>1973</v>
      </c>
      <c r="C1861" t="s">
        <v>76</v>
      </c>
      <c r="D1861" s="1" t="s">
        <v>2108</v>
      </c>
      <c r="E1861" t="s">
        <v>4124</v>
      </c>
      <c r="F1861" t="str">
        <f t="shared" si="72"/>
        <v>HSSSteelPipeMetricHSS114x8.6</v>
      </c>
      <c r="G1861">
        <v>14.1</v>
      </c>
      <c r="H1861" s="91">
        <v>0.29299999999999998</v>
      </c>
      <c r="I1861">
        <v>1.18</v>
      </c>
      <c r="J1861" t="s">
        <v>131</v>
      </c>
      <c r="K1861">
        <v>2</v>
      </c>
      <c r="L1861">
        <f t="shared" si="71"/>
        <v>0.35966399999999998</v>
      </c>
    </row>
    <row r="1862" spans="2:12" x14ac:dyDescent="0.25">
      <c r="B1862" t="s">
        <v>1973</v>
      </c>
      <c r="C1862" t="s">
        <v>76</v>
      </c>
      <c r="D1862" s="1" t="s">
        <v>2110</v>
      </c>
      <c r="E1862" t="s">
        <v>4125</v>
      </c>
      <c r="F1862" t="str">
        <f t="shared" si="72"/>
        <v>HSSSteelPipeMetricHSS114x6.4</v>
      </c>
      <c r="G1862">
        <v>14.1</v>
      </c>
      <c r="H1862" s="91">
        <v>0.21</v>
      </c>
      <c r="I1862">
        <v>1.18</v>
      </c>
      <c r="J1862" t="s">
        <v>131</v>
      </c>
      <c r="K1862">
        <v>2</v>
      </c>
      <c r="L1862">
        <f t="shared" si="71"/>
        <v>0.35966399999999998</v>
      </c>
    </row>
    <row r="1863" spans="2:12" x14ac:dyDescent="0.25">
      <c r="B1863" t="s">
        <v>1973</v>
      </c>
      <c r="C1863" t="s">
        <v>76</v>
      </c>
      <c r="D1863" s="1" t="s">
        <v>2112</v>
      </c>
      <c r="E1863" t="s">
        <v>4126</v>
      </c>
      <c r="F1863" t="str">
        <f t="shared" si="72"/>
        <v>HSSSteelPipeMetricHSS114x4.8</v>
      </c>
      <c r="G1863">
        <v>14.1</v>
      </c>
      <c r="H1863" s="91">
        <v>0.16700000000000001</v>
      </c>
      <c r="I1863">
        <v>1.18</v>
      </c>
      <c r="J1863" t="s">
        <v>131</v>
      </c>
      <c r="K1863">
        <v>2</v>
      </c>
      <c r="L1863">
        <f t="shared" si="71"/>
        <v>0.35966399999999998</v>
      </c>
    </row>
    <row r="1864" spans="2:12" x14ac:dyDescent="0.25">
      <c r="B1864" t="s">
        <v>1973</v>
      </c>
      <c r="C1864" t="s">
        <v>76</v>
      </c>
      <c r="D1864" s="1" t="s">
        <v>2113</v>
      </c>
      <c r="E1864" t="s">
        <v>4127</v>
      </c>
      <c r="F1864" t="str">
        <f t="shared" si="72"/>
        <v>HSSSteelPipeMetricHSS114x3.2</v>
      </c>
      <c r="G1864">
        <v>14.1</v>
      </c>
      <c r="H1864" s="91">
        <v>0.113</v>
      </c>
      <c r="I1864">
        <v>1.18</v>
      </c>
      <c r="J1864" t="s">
        <v>131</v>
      </c>
      <c r="K1864">
        <v>2</v>
      </c>
      <c r="L1864">
        <f t="shared" si="71"/>
        <v>0.35966399999999998</v>
      </c>
    </row>
    <row r="1865" spans="2:12" x14ac:dyDescent="0.25">
      <c r="B1865" t="s">
        <v>1973</v>
      </c>
      <c r="C1865" t="s">
        <v>76</v>
      </c>
      <c r="D1865" s="1" t="s">
        <v>2114</v>
      </c>
      <c r="E1865" t="s">
        <v>4128</v>
      </c>
      <c r="F1865" t="str">
        <f t="shared" si="72"/>
        <v>HSSSteelPipeMetricHSS102x8.6</v>
      </c>
      <c r="G1865">
        <v>12.6</v>
      </c>
      <c r="H1865" s="91">
        <v>0.28999999999999998</v>
      </c>
      <c r="I1865">
        <v>1.05</v>
      </c>
      <c r="J1865" t="s">
        <v>131</v>
      </c>
      <c r="K1865">
        <v>2</v>
      </c>
      <c r="L1865">
        <f t="shared" si="71"/>
        <v>0.32004000000000005</v>
      </c>
    </row>
    <row r="1866" spans="2:12" x14ac:dyDescent="0.25">
      <c r="B1866" t="s">
        <v>1973</v>
      </c>
      <c r="C1866" t="s">
        <v>76</v>
      </c>
      <c r="D1866" s="1" t="s">
        <v>2116</v>
      </c>
      <c r="E1866" t="s">
        <v>4129</v>
      </c>
      <c r="F1866" t="str">
        <f t="shared" si="72"/>
        <v>HSSSteelPipeMetricHSS102x8</v>
      </c>
      <c r="G1866">
        <v>12.6</v>
      </c>
      <c r="H1866" s="91">
        <v>0.27</v>
      </c>
      <c r="I1866">
        <v>1.05</v>
      </c>
      <c r="J1866" t="s">
        <v>131</v>
      </c>
      <c r="K1866">
        <v>2</v>
      </c>
      <c r="L1866">
        <f t="shared" si="71"/>
        <v>0.32004000000000005</v>
      </c>
    </row>
    <row r="1867" spans="2:12" x14ac:dyDescent="0.25">
      <c r="B1867" t="s">
        <v>1973</v>
      </c>
      <c r="C1867" t="s">
        <v>76</v>
      </c>
      <c r="D1867" s="1" t="s">
        <v>2118</v>
      </c>
      <c r="E1867" t="s">
        <v>4130</v>
      </c>
      <c r="F1867" t="str">
        <f t="shared" si="72"/>
        <v>HSSSteelPipeMetricHSS102x6.4</v>
      </c>
      <c r="G1867">
        <v>12.6</v>
      </c>
      <c r="H1867" s="91">
        <v>0.219</v>
      </c>
      <c r="I1867">
        <v>1.05</v>
      </c>
      <c r="J1867" t="s">
        <v>131</v>
      </c>
      <c r="K1867">
        <v>2</v>
      </c>
      <c r="L1867">
        <f t="shared" si="71"/>
        <v>0.32004000000000005</v>
      </c>
    </row>
    <row r="1868" spans="2:12" x14ac:dyDescent="0.25">
      <c r="B1868" t="s">
        <v>1973</v>
      </c>
      <c r="C1868" t="s">
        <v>76</v>
      </c>
      <c r="D1868" s="1" t="s">
        <v>2119</v>
      </c>
      <c r="E1868" t="s">
        <v>4130</v>
      </c>
      <c r="F1868" t="str">
        <f t="shared" si="72"/>
        <v>HSSSteelPipeMetricHSS102x6.4</v>
      </c>
      <c r="G1868">
        <v>12.6</v>
      </c>
      <c r="H1868" s="91">
        <v>0.20899999999999999</v>
      </c>
      <c r="I1868">
        <v>1.05</v>
      </c>
      <c r="J1868" t="s">
        <v>131</v>
      </c>
      <c r="K1868">
        <v>2</v>
      </c>
      <c r="L1868">
        <f t="shared" si="71"/>
        <v>0.32004000000000005</v>
      </c>
    </row>
    <row r="1869" spans="2:12" x14ac:dyDescent="0.25">
      <c r="B1869" t="s">
        <v>1973</v>
      </c>
      <c r="C1869" t="s">
        <v>76</v>
      </c>
      <c r="D1869" s="1" t="s">
        <v>2120</v>
      </c>
      <c r="E1869" t="s">
        <v>4131</v>
      </c>
      <c r="F1869" t="str">
        <f t="shared" si="72"/>
        <v>HSSSteelPipeMetricHSS102x5.7</v>
      </c>
      <c r="G1869">
        <v>12.6</v>
      </c>
      <c r="H1869" s="91">
        <v>0.2</v>
      </c>
      <c r="I1869">
        <v>1.05</v>
      </c>
      <c r="J1869" t="s">
        <v>131</v>
      </c>
      <c r="K1869">
        <v>2</v>
      </c>
      <c r="L1869">
        <f t="shared" si="71"/>
        <v>0.32004000000000005</v>
      </c>
    </row>
    <row r="1870" spans="2:12" x14ac:dyDescent="0.25">
      <c r="B1870" t="s">
        <v>1973</v>
      </c>
      <c r="C1870" t="s">
        <v>76</v>
      </c>
      <c r="D1870" s="1" t="s">
        <v>2122</v>
      </c>
      <c r="E1870" t="s">
        <v>4132</v>
      </c>
      <c r="F1870" t="str">
        <f t="shared" si="72"/>
        <v>HSSSteelPipeMetricHSS102x5.6</v>
      </c>
      <c r="G1870">
        <v>12.6</v>
      </c>
      <c r="H1870" s="91">
        <v>0.19400000000000001</v>
      </c>
      <c r="I1870">
        <v>1.05</v>
      </c>
      <c r="J1870" t="s">
        <v>131</v>
      </c>
      <c r="K1870">
        <v>2</v>
      </c>
      <c r="L1870">
        <f t="shared" si="71"/>
        <v>0.32004000000000005</v>
      </c>
    </row>
    <row r="1871" spans="2:12" x14ac:dyDescent="0.25">
      <c r="B1871" t="s">
        <v>1973</v>
      </c>
      <c r="C1871" t="s">
        <v>76</v>
      </c>
      <c r="D1871" s="1" t="s">
        <v>2124</v>
      </c>
      <c r="E1871" t="s">
        <v>4133</v>
      </c>
      <c r="F1871" t="str">
        <f t="shared" si="72"/>
        <v>HSSSteelPipeMetricHSS102x4.8</v>
      </c>
      <c r="G1871">
        <v>12.6</v>
      </c>
      <c r="H1871" s="91">
        <v>0.16600000000000001</v>
      </c>
      <c r="I1871">
        <v>1.05</v>
      </c>
      <c r="J1871" t="s">
        <v>131</v>
      </c>
      <c r="K1871">
        <v>2</v>
      </c>
      <c r="L1871">
        <f t="shared" si="71"/>
        <v>0.32004000000000005</v>
      </c>
    </row>
    <row r="1872" spans="2:12" x14ac:dyDescent="0.25">
      <c r="B1872" t="s">
        <v>1973</v>
      </c>
      <c r="C1872" t="s">
        <v>76</v>
      </c>
      <c r="D1872" s="1" t="s">
        <v>2125</v>
      </c>
      <c r="E1872" t="s">
        <v>4134</v>
      </c>
      <c r="F1872" t="str">
        <f t="shared" si="72"/>
        <v>HSSSteelPipeMetricHSS102x3.2</v>
      </c>
      <c r="G1872">
        <v>12.6</v>
      </c>
      <c r="H1872" s="91">
        <v>0.113</v>
      </c>
      <c r="I1872">
        <v>1.05</v>
      </c>
      <c r="J1872" t="s">
        <v>131</v>
      </c>
      <c r="K1872">
        <v>2</v>
      </c>
      <c r="L1872">
        <f t="shared" si="71"/>
        <v>0.32004000000000005</v>
      </c>
    </row>
    <row r="1873" spans="2:12" x14ac:dyDescent="0.25">
      <c r="B1873" t="s">
        <v>1973</v>
      </c>
      <c r="C1873" t="s">
        <v>76</v>
      </c>
      <c r="D1873" s="1" t="s">
        <v>2126</v>
      </c>
      <c r="E1873" t="s">
        <v>4135</v>
      </c>
      <c r="F1873" t="str">
        <f t="shared" si="72"/>
        <v>HSSSteelPipeMetricHSS89x8</v>
      </c>
      <c r="G1873">
        <v>11</v>
      </c>
      <c r="H1873" s="91">
        <v>0.26700000000000002</v>
      </c>
      <c r="I1873">
        <v>0.91700000000000004</v>
      </c>
      <c r="J1873" t="s">
        <v>131</v>
      </c>
      <c r="K1873">
        <v>2</v>
      </c>
      <c r="L1873">
        <f t="shared" si="71"/>
        <v>0.27950160000000002</v>
      </c>
    </row>
    <row r="1874" spans="2:12" x14ac:dyDescent="0.25">
      <c r="B1874" t="s">
        <v>1973</v>
      </c>
      <c r="C1874" t="s">
        <v>76</v>
      </c>
      <c r="D1874" s="1" t="s">
        <v>2128</v>
      </c>
      <c r="E1874" t="s">
        <v>4136</v>
      </c>
      <c r="F1874" t="str">
        <f t="shared" si="72"/>
        <v>HSSSteelPipeMetricHSS89x7.6</v>
      </c>
      <c r="G1874">
        <v>11</v>
      </c>
      <c r="H1874" s="91">
        <v>0.25800000000000001</v>
      </c>
      <c r="I1874">
        <v>0.91700000000000004</v>
      </c>
      <c r="J1874" t="s">
        <v>131</v>
      </c>
      <c r="K1874">
        <v>2</v>
      </c>
      <c r="L1874">
        <f t="shared" si="71"/>
        <v>0.27950160000000002</v>
      </c>
    </row>
    <row r="1875" spans="2:12" x14ac:dyDescent="0.25">
      <c r="B1875" t="s">
        <v>1973</v>
      </c>
      <c r="C1875" t="s">
        <v>76</v>
      </c>
      <c r="D1875" s="1" t="s">
        <v>2130</v>
      </c>
      <c r="E1875" t="s">
        <v>4137</v>
      </c>
      <c r="F1875" t="str">
        <f t="shared" si="72"/>
        <v>HSSSteelPipeMetricHSS89x6.4</v>
      </c>
      <c r="G1875">
        <v>11</v>
      </c>
      <c r="H1875" s="91">
        <v>0.217</v>
      </c>
      <c r="I1875">
        <v>0.91700000000000004</v>
      </c>
      <c r="J1875" t="s">
        <v>131</v>
      </c>
      <c r="K1875">
        <v>2</v>
      </c>
      <c r="L1875">
        <f t="shared" ref="L1875:L1939" si="73">0.3048*I1875</f>
        <v>0.27950160000000002</v>
      </c>
    </row>
    <row r="1876" spans="2:12" x14ac:dyDescent="0.25">
      <c r="B1876" t="s">
        <v>1973</v>
      </c>
      <c r="C1876" t="s">
        <v>76</v>
      </c>
      <c r="D1876" s="1" t="s">
        <v>2131</v>
      </c>
      <c r="E1876" t="s">
        <v>4138</v>
      </c>
      <c r="F1876" t="str">
        <f t="shared" si="72"/>
        <v>HSSSteelPipeMetricHSS89x5.5</v>
      </c>
      <c r="G1876">
        <v>11</v>
      </c>
      <c r="H1876" s="91">
        <v>0.189</v>
      </c>
      <c r="I1876">
        <v>0.91700000000000004</v>
      </c>
      <c r="J1876" t="s">
        <v>131</v>
      </c>
      <c r="K1876">
        <v>2</v>
      </c>
      <c r="L1876">
        <f t="shared" si="73"/>
        <v>0.27950160000000002</v>
      </c>
    </row>
    <row r="1877" spans="2:12" x14ac:dyDescent="0.25">
      <c r="B1877" t="s">
        <v>1973</v>
      </c>
      <c r="C1877" t="s">
        <v>76</v>
      </c>
      <c r="D1877" s="1" t="s">
        <v>2133</v>
      </c>
      <c r="E1877" t="s">
        <v>4139</v>
      </c>
      <c r="F1877" t="str">
        <f t="shared" si="72"/>
        <v>HSSSteelPipeMetricHSS89x5.2</v>
      </c>
      <c r="G1877">
        <v>11</v>
      </c>
      <c r="H1877" s="91">
        <v>0.17899999999999999</v>
      </c>
      <c r="I1877">
        <v>0.91700000000000004</v>
      </c>
      <c r="J1877" t="s">
        <v>131</v>
      </c>
      <c r="K1877">
        <v>2</v>
      </c>
      <c r="L1877">
        <f t="shared" si="73"/>
        <v>0.27950160000000002</v>
      </c>
    </row>
    <row r="1878" spans="2:12" x14ac:dyDescent="0.25">
      <c r="B1878" t="s">
        <v>1973</v>
      </c>
      <c r="C1878" t="s">
        <v>76</v>
      </c>
      <c r="D1878" s="1" t="s">
        <v>2135</v>
      </c>
      <c r="E1878" t="s">
        <v>4140</v>
      </c>
      <c r="F1878" t="str">
        <f t="shared" si="72"/>
        <v>HSSSteelPipeMetricHSS89x4.8</v>
      </c>
      <c r="G1878">
        <v>11</v>
      </c>
      <c r="H1878" s="91">
        <v>0.16500000000000001</v>
      </c>
      <c r="I1878">
        <v>0.91700000000000004</v>
      </c>
      <c r="J1878" t="s">
        <v>131</v>
      </c>
      <c r="K1878">
        <v>2</v>
      </c>
      <c r="L1878">
        <f t="shared" si="73"/>
        <v>0.27950160000000002</v>
      </c>
    </row>
    <row r="1879" spans="2:12" x14ac:dyDescent="0.25">
      <c r="B1879" t="s">
        <v>1973</v>
      </c>
      <c r="C1879" t="s">
        <v>76</v>
      </c>
      <c r="D1879" s="1" t="s">
        <v>2136</v>
      </c>
      <c r="E1879" t="s">
        <v>4141</v>
      </c>
      <c r="F1879" t="str">
        <f t="shared" si="72"/>
        <v>HSSSteelPipeMetricHSS89x3.2</v>
      </c>
      <c r="G1879">
        <v>11</v>
      </c>
      <c r="H1879" s="91">
        <v>0.112</v>
      </c>
      <c r="I1879">
        <v>0.91700000000000004</v>
      </c>
      <c r="J1879" t="s">
        <v>131</v>
      </c>
      <c r="K1879">
        <v>2</v>
      </c>
      <c r="L1879">
        <f t="shared" si="73"/>
        <v>0.27950160000000002</v>
      </c>
    </row>
    <row r="1880" spans="2:12" x14ac:dyDescent="0.25">
      <c r="B1880" t="s">
        <v>1973</v>
      </c>
      <c r="C1880" t="s">
        <v>76</v>
      </c>
      <c r="D1880" s="1" t="s">
        <v>2137</v>
      </c>
      <c r="E1880" t="s">
        <v>4142</v>
      </c>
      <c r="F1880" t="str">
        <f t="shared" si="72"/>
        <v>HSSSteelPipeMetricHSS76x7.2</v>
      </c>
      <c r="G1880">
        <v>9.42</v>
      </c>
      <c r="H1880" s="91">
        <v>0.254</v>
      </c>
      <c r="I1880">
        <v>0.78500000000000003</v>
      </c>
      <c r="J1880" t="s">
        <v>131</v>
      </c>
      <c r="K1880">
        <v>2</v>
      </c>
      <c r="L1880">
        <f t="shared" si="73"/>
        <v>0.23926800000000001</v>
      </c>
    </row>
    <row r="1881" spans="2:12" x14ac:dyDescent="0.25">
      <c r="B1881" t="s">
        <v>1973</v>
      </c>
      <c r="C1881" t="s">
        <v>76</v>
      </c>
      <c r="D1881" s="1" t="s">
        <v>2139</v>
      </c>
      <c r="E1881" t="s">
        <v>4143</v>
      </c>
      <c r="F1881" t="str">
        <f t="shared" si="72"/>
        <v>HSSSteelPipeMetricHSS76x6.4</v>
      </c>
      <c r="G1881">
        <v>9.42</v>
      </c>
      <c r="H1881" s="91">
        <v>0.215</v>
      </c>
      <c r="I1881">
        <v>0.78500000000000003</v>
      </c>
      <c r="J1881" t="s">
        <v>131</v>
      </c>
      <c r="K1881">
        <v>2</v>
      </c>
      <c r="L1881">
        <f t="shared" si="73"/>
        <v>0.23926800000000001</v>
      </c>
    </row>
    <row r="1882" spans="2:12" x14ac:dyDescent="0.25">
      <c r="B1882" t="s">
        <v>1973</v>
      </c>
      <c r="C1882" t="s">
        <v>76</v>
      </c>
      <c r="D1882" s="1" t="s">
        <v>2140</v>
      </c>
      <c r="E1882" t="s">
        <v>4144</v>
      </c>
      <c r="F1882" t="str">
        <f t="shared" si="72"/>
        <v>HSSSteelPipeMetricHSS76x5.5</v>
      </c>
      <c r="G1882">
        <v>9.42</v>
      </c>
      <c r="H1882" s="91">
        <v>0.188</v>
      </c>
      <c r="I1882">
        <v>0.78500000000000003</v>
      </c>
      <c r="J1882" t="s">
        <v>131</v>
      </c>
      <c r="K1882">
        <v>2</v>
      </c>
      <c r="L1882">
        <f t="shared" si="73"/>
        <v>0.23926800000000001</v>
      </c>
    </row>
    <row r="1883" spans="2:12" x14ac:dyDescent="0.25">
      <c r="B1883" t="s">
        <v>1973</v>
      </c>
      <c r="C1883" t="s">
        <v>76</v>
      </c>
      <c r="D1883" s="1" t="s">
        <v>2141</v>
      </c>
      <c r="E1883" t="s">
        <v>4145</v>
      </c>
      <c r="F1883" t="str">
        <f t="shared" si="72"/>
        <v>HSSSteelPipeMetricHSS76x5.2</v>
      </c>
      <c r="G1883">
        <v>9.42</v>
      </c>
      <c r="H1883" s="91">
        <v>0.17699999999999999</v>
      </c>
      <c r="I1883">
        <v>0.78500000000000003</v>
      </c>
      <c r="J1883" t="s">
        <v>131</v>
      </c>
      <c r="K1883">
        <v>2</v>
      </c>
      <c r="L1883">
        <f t="shared" si="73"/>
        <v>0.23926800000000001</v>
      </c>
    </row>
    <row r="1884" spans="2:12" x14ac:dyDescent="0.25">
      <c r="B1884" t="s">
        <v>1973</v>
      </c>
      <c r="C1884" t="s">
        <v>76</v>
      </c>
      <c r="D1884" s="1" t="s">
        <v>2142</v>
      </c>
      <c r="E1884" t="s">
        <v>4146</v>
      </c>
      <c r="F1884" t="str">
        <f t="shared" si="72"/>
        <v>HSSSteelPipeMetricHSS76x4.8</v>
      </c>
      <c r="G1884">
        <v>9.42</v>
      </c>
      <c r="H1884" s="91">
        <v>0.16400000000000001</v>
      </c>
      <c r="I1884">
        <v>0.78500000000000003</v>
      </c>
      <c r="J1884" t="s">
        <v>131</v>
      </c>
      <c r="K1884">
        <v>2</v>
      </c>
      <c r="L1884">
        <f t="shared" si="73"/>
        <v>0.23926800000000001</v>
      </c>
    </row>
    <row r="1885" spans="2:12" x14ac:dyDescent="0.25">
      <c r="B1885" t="s">
        <v>1973</v>
      </c>
      <c r="C1885" t="s">
        <v>76</v>
      </c>
      <c r="D1885" s="1" t="s">
        <v>2143</v>
      </c>
      <c r="E1885" t="s">
        <v>4147</v>
      </c>
      <c r="F1885" t="str">
        <f t="shared" si="72"/>
        <v>HSSSteelPipeMetricHSS76x3.9</v>
      </c>
      <c r="G1885">
        <v>9.42</v>
      </c>
      <c r="H1885" s="91">
        <v>0.13500000000000001</v>
      </c>
      <c r="I1885">
        <v>0.78500000000000003</v>
      </c>
      <c r="J1885" t="s">
        <v>131</v>
      </c>
      <c r="K1885">
        <v>2</v>
      </c>
      <c r="L1885">
        <f t="shared" si="73"/>
        <v>0.23926800000000001</v>
      </c>
    </row>
    <row r="1886" spans="2:12" x14ac:dyDescent="0.25">
      <c r="B1886" t="s">
        <v>1973</v>
      </c>
      <c r="C1886" t="s">
        <v>76</v>
      </c>
      <c r="D1886" s="1" t="s">
        <v>2145</v>
      </c>
      <c r="E1886" t="s">
        <v>4148</v>
      </c>
      <c r="F1886" t="str">
        <f t="shared" si="72"/>
        <v>HSSSteelPipeMetricHSS76x3.4</v>
      </c>
      <c r="G1886">
        <v>9.42</v>
      </c>
      <c r="H1886" s="91">
        <v>0.12</v>
      </c>
      <c r="I1886">
        <v>0.78500000000000003</v>
      </c>
      <c r="J1886" t="s">
        <v>131</v>
      </c>
      <c r="K1886">
        <v>2</v>
      </c>
      <c r="L1886">
        <f t="shared" si="73"/>
        <v>0.23926800000000001</v>
      </c>
    </row>
    <row r="1887" spans="2:12" x14ac:dyDescent="0.25">
      <c r="B1887" t="s">
        <v>1973</v>
      </c>
      <c r="C1887" t="s">
        <v>76</v>
      </c>
      <c r="D1887" s="1" t="s">
        <v>2146</v>
      </c>
      <c r="E1887" t="s">
        <v>4149</v>
      </c>
      <c r="F1887" t="str">
        <f t="shared" si="72"/>
        <v>HSSSteelPipeMetricHSS76x3</v>
      </c>
      <c r="G1887">
        <v>9.42</v>
      </c>
      <c r="H1887" s="91">
        <v>0.108</v>
      </c>
      <c r="I1887">
        <v>0.78500000000000003</v>
      </c>
      <c r="J1887" t="s">
        <v>131</v>
      </c>
      <c r="K1887">
        <v>2</v>
      </c>
      <c r="L1887">
        <f t="shared" si="73"/>
        <v>0.23926800000000001</v>
      </c>
    </row>
    <row r="1888" spans="2:12" x14ac:dyDescent="0.25">
      <c r="B1888" t="s">
        <v>1973</v>
      </c>
      <c r="C1888" t="s">
        <v>76</v>
      </c>
      <c r="D1888" s="1" t="s">
        <v>2148</v>
      </c>
      <c r="E1888" t="s">
        <v>4150</v>
      </c>
      <c r="F1888" t="str">
        <f t="shared" si="72"/>
        <v>HSSSteelPipeMetricHSS73x6.4</v>
      </c>
      <c r="G1888">
        <v>9.0299999999999994</v>
      </c>
      <c r="H1888" s="91">
        <v>0.214</v>
      </c>
      <c r="I1888">
        <v>0.753</v>
      </c>
      <c r="J1888" t="s">
        <v>131</v>
      </c>
      <c r="K1888">
        <v>2</v>
      </c>
      <c r="L1888">
        <f t="shared" si="73"/>
        <v>0.22951440000000001</v>
      </c>
    </row>
    <row r="1889" spans="2:12" x14ac:dyDescent="0.25">
      <c r="B1889" t="s">
        <v>1973</v>
      </c>
      <c r="C1889" t="s">
        <v>76</v>
      </c>
      <c r="D1889" s="1" t="s">
        <v>2150</v>
      </c>
      <c r="E1889" t="s">
        <v>4151</v>
      </c>
      <c r="F1889" t="str">
        <f t="shared" ref="F1889:F1901" si="74">SUBSTITUTE(B1889&amp;C1889&amp;E1889," ","")</f>
        <v>HSSSteelPipeMetricHSS73x5.2</v>
      </c>
      <c r="G1889">
        <v>9.0299999999999994</v>
      </c>
      <c r="H1889" s="91">
        <v>0.17699999999999999</v>
      </c>
      <c r="I1889">
        <v>0.753</v>
      </c>
      <c r="J1889" t="s">
        <v>131</v>
      </c>
      <c r="K1889">
        <v>2</v>
      </c>
      <c r="L1889">
        <f t="shared" si="73"/>
        <v>0.22951440000000001</v>
      </c>
    </row>
    <row r="1890" spans="2:12" x14ac:dyDescent="0.25">
      <c r="B1890" t="s">
        <v>1973</v>
      </c>
      <c r="C1890" t="s">
        <v>76</v>
      </c>
      <c r="D1890" s="1" t="s">
        <v>2151</v>
      </c>
      <c r="E1890" t="s">
        <v>4152</v>
      </c>
      <c r="F1890" t="str">
        <f t="shared" si="74"/>
        <v>HSSSteelPipeMetricHSS73x4.8</v>
      </c>
      <c r="G1890">
        <v>9.0299999999999994</v>
      </c>
      <c r="H1890" s="91">
        <v>0.16300000000000001</v>
      </c>
      <c r="I1890">
        <v>0.753</v>
      </c>
      <c r="J1890" t="s">
        <v>131</v>
      </c>
      <c r="K1890">
        <v>2</v>
      </c>
      <c r="L1890">
        <f t="shared" si="73"/>
        <v>0.22951440000000001</v>
      </c>
    </row>
    <row r="1891" spans="2:12" x14ac:dyDescent="0.25">
      <c r="B1891" t="s">
        <v>1973</v>
      </c>
      <c r="C1891" t="s">
        <v>76</v>
      </c>
      <c r="D1891" s="1" t="s">
        <v>2152</v>
      </c>
      <c r="E1891" t="s">
        <v>4153</v>
      </c>
      <c r="F1891" t="str">
        <f t="shared" si="74"/>
        <v>HSSSteelPipeMetricHSS73x3.2</v>
      </c>
      <c r="G1891">
        <v>9.0299999999999994</v>
      </c>
      <c r="H1891" s="91">
        <v>0.111</v>
      </c>
      <c r="I1891">
        <v>0.753</v>
      </c>
      <c r="J1891" t="s">
        <v>131</v>
      </c>
      <c r="K1891">
        <v>2</v>
      </c>
      <c r="L1891">
        <f t="shared" si="73"/>
        <v>0.22951440000000001</v>
      </c>
    </row>
    <row r="1892" spans="2:12" x14ac:dyDescent="0.25">
      <c r="B1892" t="s">
        <v>1973</v>
      </c>
      <c r="C1892" t="s">
        <v>76</v>
      </c>
      <c r="D1892" s="1" t="s">
        <v>2153</v>
      </c>
      <c r="E1892" t="s">
        <v>4154</v>
      </c>
      <c r="F1892" t="str">
        <f t="shared" si="74"/>
        <v>HSSSteelPipeMetricHSS64x6.4</v>
      </c>
      <c r="G1892">
        <v>7.85</v>
      </c>
      <c r="H1892" s="91">
        <v>0.21099999999999999</v>
      </c>
      <c r="I1892">
        <v>0.65400000000000003</v>
      </c>
      <c r="J1892" t="s">
        <v>131</v>
      </c>
      <c r="K1892">
        <v>2</v>
      </c>
      <c r="L1892">
        <f t="shared" si="73"/>
        <v>0.19933920000000002</v>
      </c>
    </row>
    <row r="1893" spans="2:12" x14ac:dyDescent="0.25">
      <c r="B1893" t="s">
        <v>1973</v>
      </c>
      <c r="C1893" t="s">
        <v>76</v>
      </c>
      <c r="D1893" s="1" t="s">
        <v>2155</v>
      </c>
      <c r="E1893" t="s">
        <v>4155</v>
      </c>
      <c r="F1893" t="str">
        <f t="shared" si="74"/>
        <v>HSSSteelPipeMetricHSS64x4.8</v>
      </c>
      <c r="G1893">
        <v>7.85</v>
      </c>
      <c r="H1893" s="91">
        <v>0.16200000000000001</v>
      </c>
      <c r="I1893">
        <v>0.65400000000000003</v>
      </c>
      <c r="J1893" t="s">
        <v>131</v>
      </c>
      <c r="K1893">
        <v>2</v>
      </c>
      <c r="L1893">
        <f t="shared" si="73"/>
        <v>0.19933920000000002</v>
      </c>
    </row>
    <row r="1894" spans="2:12" x14ac:dyDescent="0.25">
      <c r="B1894" t="s">
        <v>1973</v>
      </c>
      <c r="C1894" t="s">
        <v>76</v>
      </c>
      <c r="D1894" s="1" t="s">
        <v>2156</v>
      </c>
      <c r="E1894" t="s">
        <v>4156</v>
      </c>
      <c r="F1894" t="str">
        <f t="shared" si="74"/>
        <v>HSSSteelPipeMetricHSS64x3.2</v>
      </c>
      <c r="G1894">
        <v>7.85</v>
      </c>
      <c r="H1894" s="91">
        <v>0.111</v>
      </c>
      <c r="I1894">
        <v>0.65400000000000003</v>
      </c>
      <c r="J1894" t="s">
        <v>131</v>
      </c>
      <c r="K1894">
        <v>2</v>
      </c>
      <c r="L1894">
        <f t="shared" si="73"/>
        <v>0.19933920000000002</v>
      </c>
    </row>
    <row r="1895" spans="2:12" x14ac:dyDescent="0.25">
      <c r="B1895" t="s">
        <v>1973</v>
      </c>
      <c r="C1895" t="s">
        <v>76</v>
      </c>
      <c r="D1895" s="1" t="s">
        <v>2157</v>
      </c>
      <c r="E1895" t="s">
        <v>4157</v>
      </c>
      <c r="F1895" t="str">
        <f t="shared" si="74"/>
        <v>HSSSteelPipeMetricHSS60x6.4</v>
      </c>
      <c r="G1895">
        <v>7.46</v>
      </c>
      <c r="H1895" s="91">
        <v>0.21</v>
      </c>
      <c r="I1895">
        <v>0.622</v>
      </c>
      <c r="J1895" t="s">
        <v>131</v>
      </c>
      <c r="K1895">
        <v>2</v>
      </c>
      <c r="L1895">
        <f t="shared" si="73"/>
        <v>0.18958560000000002</v>
      </c>
    </row>
    <row r="1896" spans="2:12" x14ac:dyDescent="0.25">
      <c r="B1896" t="s">
        <v>1973</v>
      </c>
      <c r="C1896" t="s">
        <v>76</v>
      </c>
      <c r="D1896" s="1" t="s">
        <v>2159</v>
      </c>
      <c r="E1896" t="s">
        <v>4158</v>
      </c>
      <c r="F1896" t="str">
        <f t="shared" si="74"/>
        <v>HSSSteelPipeMetricHSS60x5.5</v>
      </c>
      <c r="G1896">
        <v>7.46</v>
      </c>
      <c r="H1896" s="91">
        <v>0.186</v>
      </c>
      <c r="I1896">
        <v>0.622</v>
      </c>
      <c r="J1896" t="s">
        <v>131</v>
      </c>
      <c r="K1896">
        <v>2</v>
      </c>
      <c r="L1896">
        <f t="shared" si="73"/>
        <v>0.18958560000000002</v>
      </c>
    </row>
    <row r="1897" spans="2:12" x14ac:dyDescent="0.25">
      <c r="B1897" t="s">
        <v>1973</v>
      </c>
      <c r="C1897" t="s">
        <v>76</v>
      </c>
      <c r="D1897" s="1" t="s">
        <v>2161</v>
      </c>
      <c r="E1897" t="s">
        <v>4159</v>
      </c>
      <c r="F1897" t="str">
        <f t="shared" si="74"/>
        <v>HSSSteelPipeMetricHSS60x4.8</v>
      </c>
      <c r="G1897">
        <v>7.46</v>
      </c>
      <c r="H1897" s="91">
        <v>0.161</v>
      </c>
      <c r="I1897">
        <v>0.622</v>
      </c>
      <c r="J1897" t="s">
        <v>131</v>
      </c>
      <c r="K1897">
        <v>2</v>
      </c>
      <c r="L1897">
        <f t="shared" si="73"/>
        <v>0.18958560000000002</v>
      </c>
    </row>
    <row r="1898" spans="2:12" x14ac:dyDescent="0.25">
      <c r="B1898" t="s">
        <v>1973</v>
      </c>
      <c r="C1898" t="s">
        <v>76</v>
      </c>
      <c r="D1898" s="1" t="s">
        <v>2162</v>
      </c>
      <c r="E1898" t="s">
        <v>4160</v>
      </c>
      <c r="F1898" t="str">
        <f t="shared" si="74"/>
        <v>HSSSteelPipeMetricHSS60x3.9</v>
      </c>
      <c r="G1898">
        <v>7.46</v>
      </c>
      <c r="H1898" s="91">
        <v>0.13400000000000001</v>
      </c>
      <c r="I1898">
        <v>0.622</v>
      </c>
      <c r="J1898" t="s">
        <v>131</v>
      </c>
      <c r="K1898">
        <v>2</v>
      </c>
      <c r="L1898">
        <f t="shared" si="73"/>
        <v>0.18958560000000002</v>
      </c>
    </row>
    <row r="1899" spans="2:12" x14ac:dyDescent="0.25">
      <c r="B1899" t="s">
        <v>1973</v>
      </c>
      <c r="C1899" t="s">
        <v>76</v>
      </c>
      <c r="D1899" s="1" t="s">
        <v>2164</v>
      </c>
      <c r="E1899" t="s">
        <v>4161</v>
      </c>
      <c r="F1899" t="str">
        <f t="shared" si="74"/>
        <v>HSSSteelPipeMetricHSS60x3.2</v>
      </c>
      <c r="G1899">
        <v>7.46</v>
      </c>
      <c r="H1899" s="91">
        <v>0.11</v>
      </c>
      <c r="I1899">
        <v>0.622</v>
      </c>
      <c r="J1899" t="s">
        <v>131</v>
      </c>
      <c r="K1899">
        <v>2</v>
      </c>
      <c r="L1899">
        <f t="shared" si="73"/>
        <v>0.18958560000000002</v>
      </c>
    </row>
    <row r="1900" spans="2:12" x14ac:dyDescent="0.25">
      <c r="B1900" t="s">
        <v>1973</v>
      </c>
      <c r="C1900" t="s">
        <v>76</v>
      </c>
      <c r="D1900" s="1" t="s">
        <v>2165</v>
      </c>
      <c r="E1900" t="s">
        <v>4162</v>
      </c>
      <c r="F1900" t="str">
        <f t="shared" si="74"/>
        <v>HSSSteelPipeMetricHSS48.3x3.7</v>
      </c>
      <c r="G1900">
        <v>5.97</v>
      </c>
      <c r="H1900" s="91">
        <v>0.125</v>
      </c>
      <c r="I1900">
        <v>0.498</v>
      </c>
      <c r="J1900" t="s">
        <v>131</v>
      </c>
      <c r="K1900">
        <v>2</v>
      </c>
      <c r="L1900">
        <f t="shared" si="73"/>
        <v>0.15179040000000002</v>
      </c>
    </row>
    <row r="1901" spans="2:12" x14ac:dyDescent="0.25">
      <c r="B1901" t="s">
        <v>1973</v>
      </c>
      <c r="C1901" t="s">
        <v>76</v>
      </c>
      <c r="D1901" s="1" t="s">
        <v>2167</v>
      </c>
      <c r="E1901" t="s">
        <v>4163</v>
      </c>
      <c r="F1901" t="str">
        <f t="shared" si="74"/>
        <v>HSSSteelPipeMetricHSS42.2x3.6</v>
      </c>
      <c r="G1901">
        <v>5.22</v>
      </c>
      <c r="H1901" s="91">
        <v>0.12</v>
      </c>
      <c r="I1901">
        <v>0.435</v>
      </c>
      <c r="J1901" t="s">
        <v>131</v>
      </c>
      <c r="K1901">
        <v>2</v>
      </c>
      <c r="L1901">
        <f t="shared" si="73"/>
        <v>0.13258800000000001</v>
      </c>
    </row>
    <row r="1903" spans="2:12" x14ac:dyDescent="0.25">
      <c r="B1903" t="s">
        <v>2169</v>
      </c>
      <c r="C1903" t="s">
        <v>76</v>
      </c>
      <c r="D1903" s="10" t="s">
        <v>2170</v>
      </c>
      <c r="E1903" s="54" t="s">
        <v>4164</v>
      </c>
      <c r="F1903" t="str">
        <f t="shared" ref="F1903:F1917" si="75">SUBSTITUTE(B1903&amp;C1903&amp;E1903," ","")</f>
        <v>StandardSteelPipeMetric304x10</v>
      </c>
      <c r="G1903">
        <v>40.1</v>
      </c>
      <c r="H1903">
        <v>0.36399999999999999</v>
      </c>
      <c r="I1903">
        <v>3.34</v>
      </c>
      <c r="J1903" t="s">
        <v>131</v>
      </c>
      <c r="K1903">
        <v>2</v>
      </c>
      <c r="L1903">
        <f t="shared" si="73"/>
        <v>1.018032</v>
      </c>
    </row>
    <row r="1904" spans="2:12" x14ac:dyDescent="0.25">
      <c r="B1904" t="s">
        <v>2169</v>
      </c>
      <c r="C1904" t="s">
        <v>76</v>
      </c>
      <c r="D1904" s="10" t="s">
        <v>2171</v>
      </c>
      <c r="E1904" s="54" t="s">
        <v>4165</v>
      </c>
      <c r="F1904" t="str">
        <f t="shared" si="75"/>
        <v>StandardSteelPipeMetric254x9.27</v>
      </c>
      <c r="G1904">
        <v>33.799999999999997</v>
      </c>
      <c r="H1904">
        <v>0.35299999999999998</v>
      </c>
      <c r="I1904">
        <v>2.81</v>
      </c>
      <c r="J1904" t="s">
        <v>131</v>
      </c>
      <c r="K1904">
        <v>2</v>
      </c>
      <c r="L1904">
        <f t="shared" si="73"/>
        <v>0.85648800000000003</v>
      </c>
    </row>
    <row r="1905" spans="2:12" x14ac:dyDescent="0.25">
      <c r="B1905" t="s">
        <v>2169</v>
      </c>
      <c r="C1905" t="s">
        <v>76</v>
      </c>
      <c r="D1905" s="10" t="s">
        <v>2172</v>
      </c>
      <c r="E1905" s="54" t="s">
        <v>4166</v>
      </c>
      <c r="F1905" t="str">
        <f t="shared" si="75"/>
        <v>StandardSteelPipeMetric203x8.18</v>
      </c>
      <c r="G1905">
        <v>27.1</v>
      </c>
      <c r="H1905">
        <v>0.31</v>
      </c>
      <c r="I1905">
        <v>2.2599999999999998</v>
      </c>
      <c r="J1905" t="s">
        <v>131</v>
      </c>
      <c r="K1905">
        <v>2</v>
      </c>
      <c r="L1905">
        <f t="shared" si="73"/>
        <v>0.68884800000000002</v>
      </c>
    </row>
    <row r="1906" spans="2:12" x14ac:dyDescent="0.25">
      <c r="B1906" t="s">
        <v>2169</v>
      </c>
      <c r="C1906" t="s">
        <v>76</v>
      </c>
      <c r="D1906" s="10" t="s">
        <v>2173</v>
      </c>
      <c r="E1906" s="54" t="s">
        <v>4167</v>
      </c>
      <c r="F1906" t="str">
        <f t="shared" si="75"/>
        <v>StandardSteelPipeMetric152x7.1</v>
      </c>
      <c r="G1906">
        <v>20.8</v>
      </c>
      <c r="H1906">
        <v>0.26800000000000002</v>
      </c>
      <c r="I1906">
        <v>1.73</v>
      </c>
      <c r="J1906" t="s">
        <v>131</v>
      </c>
      <c r="K1906">
        <v>2</v>
      </c>
      <c r="L1906">
        <f t="shared" si="73"/>
        <v>0.52730399999999999</v>
      </c>
    </row>
    <row r="1907" spans="2:12" x14ac:dyDescent="0.25">
      <c r="B1907" t="s">
        <v>2169</v>
      </c>
      <c r="C1907" t="s">
        <v>76</v>
      </c>
      <c r="D1907" s="10" t="s">
        <v>2174</v>
      </c>
      <c r="E1907" s="54" t="s">
        <v>4168</v>
      </c>
      <c r="F1907" t="str">
        <f t="shared" si="75"/>
        <v>StandardSteelPipeMetric127x6.6</v>
      </c>
      <c r="G1907">
        <v>17.5</v>
      </c>
      <c r="H1907">
        <v>0.246</v>
      </c>
      <c r="I1907">
        <v>1.46</v>
      </c>
      <c r="J1907" t="s">
        <v>131</v>
      </c>
      <c r="K1907">
        <v>2</v>
      </c>
      <c r="L1907">
        <f t="shared" si="73"/>
        <v>0.44500800000000001</v>
      </c>
    </row>
    <row r="1908" spans="2:12" x14ac:dyDescent="0.25">
      <c r="B1908" t="s">
        <v>2169</v>
      </c>
      <c r="C1908" t="s">
        <v>76</v>
      </c>
      <c r="D1908" s="10" t="s">
        <v>2175</v>
      </c>
      <c r="E1908" s="54" t="s">
        <v>4169</v>
      </c>
      <c r="F1908" t="str">
        <f t="shared" si="75"/>
        <v>StandardSteelPipeMetric102x6</v>
      </c>
      <c r="G1908">
        <v>14.1</v>
      </c>
      <c r="H1908">
        <v>0.22500000000000001</v>
      </c>
      <c r="I1908">
        <v>1.18</v>
      </c>
      <c r="J1908" t="s">
        <v>131</v>
      </c>
      <c r="K1908">
        <v>2</v>
      </c>
      <c r="L1908">
        <f t="shared" si="73"/>
        <v>0.35966399999999998</v>
      </c>
    </row>
    <row r="1909" spans="2:12" x14ac:dyDescent="0.25">
      <c r="B1909" t="s">
        <v>2169</v>
      </c>
      <c r="C1909" t="s">
        <v>76</v>
      </c>
      <c r="D1909" s="10" t="s">
        <v>2176</v>
      </c>
      <c r="E1909" s="54" t="s">
        <v>4170</v>
      </c>
      <c r="F1909" t="str">
        <f t="shared" si="75"/>
        <v>StandardSteelPipeMetric89x5.74</v>
      </c>
      <c r="G1909">
        <v>12.6</v>
      </c>
      <c r="H1909">
        <v>0.21299999999999999</v>
      </c>
      <c r="I1909">
        <v>1.05</v>
      </c>
      <c r="J1909" t="s">
        <v>131</v>
      </c>
      <c r="K1909">
        <v>2</v>
      </c>
      <c r="L1909">
        <f t="shared" si="73"/>
        <v>0.32004000000000005</v>
      </c>
    </row>
    <row r="1910" spans="2:12" x14ac:dyDescent="0.25">
      <c r="B1910" t="s">
        <v>2169</v>
      </c>
      <c r="C1910" t="s">
        <v>76</v>
      </c>
      <c r="D1910" s="10" t="s">
        <v>2177</v>
      </c>
      <c r="E1910" s="54" t="s">
        <v>4171</v>
      </c>
      <c r="F1910" t="str">
        <f t="shared" si="75"/>
        <v>StandardSteelPipeMetric76x5.49</v>
      </c>
      <c r="G1910">
        <v>11</v>
      </c>
      <c r="H1910">
        <v>0.20300000000000001</v>
      </c>
      <c r="I1910">
        <v>0.91600000000000004</v>
      </c>
      <c r="J1910" t="s">
        <v>131</v>
      </c>
      <c r="K1910">
        <v>2</v>
      </c>
      <c r="L1910">
        <f t="shared" si="73"/>
        <v>0.27919680000000002</v>
      </c>
    </row>
    <row r="1911" spans="2:12" x14ac:dyDescent="0.25">
      <c r="B1911" t="s">
        <v>2169</v>
      </c>
      <c r="C1911" t="s">
        <v>76</v>
      </c>
      <c r="D1911" s="10" t="s">
        <v>2178</v>
      </c>
      <c r="E1911" s="54" t="s">
        <v>4172</v>
      </c>
      <c r="F1911" t="str">
        <f t="shared" si="75"/>
        <v>StandardSteelPipeMetric63.5x5.16</v>
      </c>
      <c r="G1911">
        <v>9.0299999999999994</v>
      </c>
      <c r="H1911">
        <v>0.189</v>
      </c>
      <c r="I1911">
        <v>0.753</v>
      </c>
      <c r="J1911" t="s">
        <v>131</v>
      </c>
      <c r="K1911">
        <v>2</v>
      </c>
      <c r="L1911">
        <f t="shared" si="73"/>
        <v>0.22951440000000001</v>
      </c>
    </row>
    <row r="1912" spans="2:12" x14ac:dyDescent="0.25">
      <c r="B1912" t="s">
        <v>2169</v>
      </c>
      <c r="C1912" t="s">
        <v>76</v>
      </c>
      <c r="D1912" s="10" t="s">
        <v>2179</v>
      </c>
      <c r="E1912" s="54" t="s">
        <v>4173</v>
      </c>
      <c r="F1912" t="str">
        <f t="shared" si="75"/>
        <v>StandardSteelPipeMetric50.8x3.91</v>
      </c>
      <c r="G1912">
        <v>7.46</v>
      </c>
      <c r="H1912">
        <v>0.14399999999999999</v>
      </c>
      <c r="I1912">
        <v>0.622</v>
      </c>
      <c r="J1912" t="s">
        <v>131</v>
      </c>
      <c r="K1912">
        <v>2</v>
      </c>
      <c r="L1912">
        <f t="shared" si="73"/>
        <v>0.18958560000000002</v>
      </c>
    </row>
    <row r="1913" spans="2:12" x14ac:dyDescent="0.25">
      <c r="B1913" t="s">
        <v>2169</v>
      </c>
      <c r="C1913" t="s">
        <v>76</v>
      </c>
      <c r="D1913" s="10" t="s">
        <v>2180</v>
      </c>
      <c r="E1913" s="54" t="s">
        <v>4174</v>
      </c>
      <c r="F1913" t="str">
        <f t="shared" si="75"/>
        <v>StandardSteelPipeMetric38.1x3.68</v>
      </c>
      <c r="G1913">
        <v>5.97</v>
      </c>
      <c r="H1913">
        <v>0.13400000000000001</v>
      </c>
      <c r="I1913">
        <v>0.497</v>
      </c>
      <c r="J1913" t="s">
        <v>131</v>
      </c>
      <c r="K1913">
        <v>2</v>
      </c>
      <c r="L1913">
        <f t="shared" si="73"/>
        <v>0.1514856</v>
      </c>
    </row>
    <row r="1914" spans="2:12" x14ac:dyDescent="0.25">
      <c r="B1914" t="s">
        <v>2169</v>
      </c>
      <c r="C1914" t="s">
        <v>76</v>
      </c>
      <c r="D1914" s="10" t="s">
        <v>2181</v>
      </c>
      <c r="E1914" s="54" t="s">
        <v>4175</v>
      </c>
      <c r="F1914" t="str">
        <f t="shared" si="75"/>
        <v>StandardSteelPipeMetric31.75x3.56</v>
      </c>
      <c r="G1914">
        <v>5.22</v>
      </c>
      <c r="H1914">
        <v>0.128</v>
      </c>
      <c r="I1914">
        <v>0.435</v>
      </c>
      <c r="J1914" t="s">
        <v>131</v>
      </c>
      <c r="K1914">
        <v>2</v>
      </c>
      <c r="L1914">
        <f t="shared" si="73"/>
        <v>0.13258800000000001</v>
      </c>
    </row>
    <row r="1915" spans="2:12" x14ac:dyDescent="0.25">
      <c r="B1915" t="s">
        <v>2169</v>
      </c>
      <c r="C1915" t="s">
        <v>76</v>
      </c>
      <c r="D1915" s="10" t="s">
        <v>2182</v>
      </c>
      <c r="E1915" s="54" t="s">
        <v>4176</v>
      </c>
      <c r="F1915" t="str">
        <f t="shared" si="75"/>
        <v>StandardSteelPipeMetric25.4x3.38</v>
      </c>
      <c r="G1915">
        <v>4.13</v>
      </c>
      <c r="H1915">
        <v>0.12</v>
      </c>
      <c r="I1915">
        <v>0.34399999999999997</v>
      </c>
      <c r="J1915" t="s">
        <v>131</v>
      </c>
      <c r="K1915">
        <v>2</v>
      </c>
      <c r="L1915">
        <f t="shared" si="73"/>
        <v>0.10485119999999999</v>
      </c>
    </row>
    <row r="1916" spans="2:12" x14ac:dyDescent="0.25">
      <c r="B1916" t="s">
        <v>2169</v>
      </c>
      <c r="C1916" t="s">
        <v>76</v>
      </c>
      <c r="D1916" s="57" t="s">
        <v>2183</v>
      </c>
      <c r="E1916" s="54" t="s">
        <v>4177</v>
      </c>
      <c r="F1916" t="str">
        <f t="shared" si="75"/>
        <v>StandardSteelPipeMetric19x2.87</v>
      </c>
      <c r="G1916">
        <v>3.3</v>
      </c>
      <c r="H1916">
        <v>0.10100000000000001</v>
      </c>
      <c r="I1916">
        <v>0.27500000000000002</v>
      </c>
      <c r="J1916" t="s">
        <v>131</v>
      </c>
      <c r="K1916">
        <v>2</v>
      </c>
      <c r="L1916">
        <f t="shared" si="73"/>
        <v>8.3820000000000006E-2</v>
      </c>
    </row>
    <row r="1917" spans="2:12" x14ac:dyDescent="0.25">
      <c r="B1917" t="s">
        <v>2169</v>
      </c>
      <c r="C1917" t="s">
        <v>76</v>
      </c>
      <c r="D1917" s="57" t="s">
        <v>2185</v>
      </c>
      <c r="E1917" s="54" t="s">
        <v>4178</v>
      </c>
      <c r="F1917" t="str">
        <f t="shared" si="75"/>
        <v>StandardSteelPipeMetric12.7x2.59</v>
      </c>
      <c r="G1917">
        <v>2.64</v>
      </c>
      <c r="H1917">
        <v>9.4899999999999998E-2</v>
      </c>
      <c r="I1917">
        <v>0.22</v>
      </c>
      <c r="J1917" t="s">
        <v>131</v>
      </c>
      <c r="K1917">
        <v>2</v>
      </c>
      <c r="L1917">
        <f t="shared" si="73"/>
        <v>6.7056000000000004E-2</v>
      </c>
    </row>
    <row r="1919" spans="2:12" x14ac:dyDescent="0.25">
      <c r="B1919" t="s">
        <v>2187</v>
      </c>
      <c r="C1919" t="s">
        <v>76</v>
      </c>
      <c r="D1919" s="10" t="s">
        <v>2188</v>
      </c>
      <c r="E1919" t="s">
        <v>4179</v>
      </c>
      <c r="F1919" t="str">
        <f t="shared" ref="F1919:F1933" si="76">SUBSTITUTE(B1919&amp;C1919&amp;E1919," ","")</f>
        <v>ExtraStrongPipeMetric304x12.7</v>
      </c>
      <c r="G1919">
        <v>40.1</v>
      </c>
      <c r="H1919">
        <v>0.48</v>
      </c>
      <c r="I1919">
        <v>3.34</v>
      </c>
      <c r="J1919" t="s">
        <v>131</v>
      </c>
      <c r="K1919">
        <v>2</v>
      </c>
      <c r="L1919">
        <f t="shared" si="73"/>
        <v>1.018032</v>
      </c>
    </row>
    <row r="1920" spans="2:12" x14ac:dyDescent="0.25">
      <c r="B1920" t="s">
        <v>2187</v>
      </c>
      <c r="C1920" t="s">
        <v>76</v>
      </c>
      <c r="D1920" s="10" t="s">
        <v>2189</v>
      </c>
      <c r="E1920" t="s">
        <v>4180</v>
      </c>
      <c r="F1920" t="str">
        <f t="shared" si="76"/>
        <v>ExtraStrongPipeMetric254x12.7</v>
      </c>
      <c r="G1920">
        <v>33.799999999999997</v>
      </c>
      <c r="H1920">
        <v>0.47699999999999998</v>
      </c>
      <c r="I1920">
        <v>2.81</v>
      </c>
      <c r="J1920" t="s">
        <v>131</v>
      </c>
      <c r="K1920">
        <v>2</v>
      </c>
      <c r="L1920">
        <f t="shared" si="73"/>
        <v>0.85648800000000003</v>
      </c>
    </row>
    <row r="1921" spans="2:12" x14ac:dyDescent="0.25">
      <c r="B1921" t="s">
        <v>2187</v>
      </c>
      <c r="C1921" t="s">
        <v>76</v>
      </c>
      <c r="D1921" s="10" t="s">
        <v>2190</v>
      </c>
      <c r="E1921" t="s">
        <v>4181</v>
      </c>
      <c r="F1921" t="str">
        <f t="shared" si="76"/>
        <v>ExtraStrongPipeMetric203x12.7</v>
      </c>
      <c r="G1921">
        <v>27.1</v>
      </c>
      <c r="H1921">
        <v>0.47099999999999997</v>
      </c>
      <c r="I1921">
        <v>2.2599999999999998</v>
      </c>
      <c r="J1921" t="s">
        <v>131</v>
      </c>
      <c r="K1921">
        <v>2</v>
      </c>
      <c r="L1921">
        <f t="shared" si="73"/>
        <v>0.68884800000000002</v>
      </c>
    </row>
    <row r="1922" spans="2:12" x14ac:dyDescent="0.25">
      <c r="B1922" t="s">
        <v>2187</v>
      </c>
      <c r="C1922" t="s">
        <v>76</v>
      </c>
      <c r="D1922" s="10" t="s">
        <v>2191</v>
      </c>
      <c r="E1922" t="s">
        <v>4182</v>
      </c>
      <c r="F1922" t="str">
        <f t="shared" si="76"/>
        <v>ExtraStrongPipeMetric152x11</v>
      </c>
      <c r="G1922">
        <v>20.8</v>
      </c>
      <c r="H1922">
        <v>0.40400000000000003</v>
      </c>
      <c r="I1922">
        <v>1.73</v>
      </c>
      <c r="J1922" t="s">
        <v>131</v>
      </c>
      <c r="K1922">
        <v>2</v>
      </c>
      <c r="L1922">
        <f t="shared" si="73"/>
        <v>0.52730399999999999</v>
      </c>
    </row>
    <row r="1923" spans="2:12" x14ac:dyDescent="0.25">
      <c r="B1923" t="s">
        <v>2187</v>
      </c>
      <c r="C1923" t="s">
        <v>76</v>
      </c>
      <c r="D1923" s="10" t="s">
        <v>2192</v>
      </c>
      <c r="E1923" t="s">
        <v>4183</v>
      </c>
      <c r="F1923" t="str">
        <f t="shared" si="76"/>
        <v>ExtraStrongPipeMetric127x9.53</v>
      </c>
      <c r="G1923">
        <v>17.5</v>
      </c>
      <c r="H1923">
        <v>0.35</v>
      </c>
      <c r="I1923">
        <v>1.46</v>
      </c>
      <c r="J1923" t="s">
        <v>131</v>
      </c>
      <c r="K1923">
        <v>2</v>
      </c>
      <c r="L1923">
        <f t="shared" si="73"/>
        <v>0.44500800000000001</v>
      </c>
    </row>
    <row r="1924" spans="2:12" x14ac:dyDescent="0.25">
      <c r="B1924" t="s">
        <v>2187</v>
      </c>
      <c r="C1924" t="s">
        <v>76</v>
      </c>
      <c r="D1924" s="10" t="s">
        <v>2193</v>
      </c>
      <c r="E1924" t="s">
        <v>4184</v>
      </c>
      <c r="F1924" t="str">
        <f t="shared" si="76"/>
        <v>ExtraStrongPipeMetric102x8.56</v>
      </c>
      <c r="G1924">
        <v>14.1</v>
      </c>
      <c r="H1924">
        <v>0.312</v>
      </c>
      <c r="I1924">
        <v>1.18</v>
      </c>
      <c r="J1924" t="s">
        <v>131</v>
      </c>
      <c r="K1924">
        <v>2</v>
      </c>
      <c r="L1924">
        <f t="shared" si="73"/>
        <v>0.35966399999999998</v>
      </c>
    </row>
    <row r="1925" spans="2:12" x14ac:dyDescent="0.25">
      <c r="B1925" t="s">
        <v>2187</v>
      </c>
      <c r="C1925" t="s">
        <v>76</v>
      </c>
      <c r="D1925" s="10" t="s">
        <v>2194</v>
      </c>
      <c r="E1925" t="s">
        <v>4185</v>
      </c>
      <c r="F1925" t="str">
        <f t="shared" si="76"/>
        <v>ExtraStrongPipeMetric89x8.08</v>
      </c>
      <c r="G1925">
        <v>12.6</v>
      </c>
      <c r="H1925">
        <v>0.29299999999999998</v>
      </c>
      <c r="I1925">
        <v>1.05</v>
      </c>
      <c r="J1925" t="s">
        <v>131</v>
      </c>
      <c r="K1925">
        <v>2</v>
      </c>
      <c r="L1925">
        <f t="shared" si="73"/>
        <v>0.32004000000000005</v>
      </c>
    </row>
    <row r="1926" spans="2:12" x14ac:dyDescent="0.25">
      <c r="B1926" t="s">
        <v>2187</v>
      </c>
      <c r="C1926" t="s">
        <v>76</v>
      </c>
      <c r="D1926" s="10" t="s">
        <v>2195</v>
      </c>
      <c r="E1926" t="s">
        <v>4186</v>
      </c>
      <c r="F1926" t="str">
        <f t="shared" si="76"/>
        <v>ExtraStrongPipeMetric76x7.62</v>
      </c>
      <c r="G1926">
        <v>11</v>
      </c>
      <c r="H1926">
        <v>0.27400000000000002</v>
      </c>
      <c r="I1926">
        <v>0.91600000000000004</v>
      </c>
      <c r="J1926" t="s">
        <v>131</v>
      </c>
      <c r="K1926">
        <v>2</v>
      </c>
      <c r="L1926">
        <f t="shared" si="73"/>
        <v>0.27919680000000002</v>
      </c>
    </row>
    <row r="1927" spans="2:12" x14ac:dyDescent="0.25">
      <c r="B1927" t="s">
        <v>2187</v>
      </c>
      <c r="C1927" t="s">
        <v>76</v>
      </c>
      <c r="D1927" s="10" t="s">
        <v>2196</v>
      </c>
      <c r="E1927" t="s">
        <v>4187</v>
      </c>
      <c r="F1927" t="str">
        <f t="shared" si="76"/>
        <v>ExtraStrongPipeMetric63.5x7.01</v>
      </c>
      <c r="G1927">
        <v>9.0299999999999994</v>
      </c>
      <c r="H1927">
        <v>0.25</v>
      </c>
      <c r="I1927">
        <v>0.753</v>
      </c>
      <c r="J1927" t="s">
        <v>131</v>
      </c>
      <c r="K1927">
        <v>2</v>
      </c>
      <c r="L1927">
        <f t="shared" si="73"/>
        <v>0.22951440000000001</v>
      </c>
    </row>
    <row r="1928" spans="2:12" x14ac:dyDescent="0.25">
      <c r="B1928" t="s">
        <v>2187</v>
      </c>
      <c r="C1928" t="s">
        <v>76</v>
      </c>
      <c r="D1928" s="10" t="s">
        <v>2197</v>
      </c>
      <c r="E1928" t="s">
        <v>4188</v>
      </c>
      <c r="F1928" t="str">
        <f t="shared" si="76"/>
        <v>ExtraStrongPipeMetric50.8x5.54</v>
      </c>
      <c r="G1928">
        <v>7.46</v>
      </c>
      <c r="H1928">
        <v>0.19800000000000001</v>
      </c>
      <c r="I1928">
        <v>0.622</v>
      </c>
      <c r="J1928" t="s">
        <v>131</v>
      </c>
      <c r="K1928">
        <v>2</v>
      </c>
      <c r="L1928">
        <f t="shared" si="73"/>
        <v>0.18958560000000002</v>
      </c>
    </row>
    <row r="1929" spans="2:12" x14ac:dyDescent="0.25">
      <c r="B1929" t="s">
        <v>2187</v>
      </c>
      <c r="C1929" t="s">
        <v>76</v>
      </c>
      <c r="D1929" s="10" t="s">
        <v>2198</v>
      </c>
      <c r="E1929" t="s">
        <v>4189</v>
      </c>
      <c r="F1929" t="str">
        <f t="shared" si="76"/>
        <v>ExtraStrongPipeMetric38.1x5.08</v>
      </c>
      <c r="G1929">
        <v>5.97</v>
      </c>
      <c r="H1929">
        <v>0.17899999999999999</v>
      </c>
      <c r="I1929">
        <v>0.497</v>
      </c>
      <c r="J1929" t="s">
        <v>131</v>
      </c>
      <c r="K1929">
        <v>2</v>
      </c>
      <c r="L1929">
        <f t="shared" si="73"/>
        <v>0.1514856</v>
      </c>
    </row>
    <row r="1930" spans="2:12" x14ac:dyDescent="0.25">
      <c r="B1930" t="s">
        <v>2187</v>
      </c>
      <c r="C1930" t="s">
        <v>76</v>
      </c>
      <c r="D1930" s="10" t="s">
        <v>2199</v>
      </c>
      <c r="E1930" t="s">
        <v>4190</v>
      </c>
      <c r="F1930" t="str">
        <f t="shared" si="76"/>
        <v>ExtraStrongPipeMetric31.75x4.85</v>
      </c>
      <c r="G1930">
        <v>5.22</v>
      </c>
      <c r="H1930">
        <v>0.16900000000000001</v>
      </c>
      <c r="I1930">
        <v>0.435</v>
      </c>
      <c r="J1930" t="s">
        <v>131</v>
      </c>
      <c r="K1930">
        <v>2</v>
      </c>
      <c r="L1930">
        <f t="shared" si="73"/>
        <v>0.13258800000000001</v>
      </c>
    </row>
    <row r="1931" spans="2:12" x14ac:dyDescent="0.25">
      <c r="B1931" t="s">
        <v>2187</v>
      </c>
      <c r="C1931" t="s">
        <v>76</v>
      </c>
      <c r="D1931" s="10" t="s">
        <v>2200</v>
      </c>
      <c r="E1931" t="s">
        <v>4191</v>
      </c>
      <c r="F1931" t="str">
        <f t="shared" si="76"/>
        <v>ExtraStrongPipeMetric25.4x4.55</v>
      </c>
      <c r="G1931">
        <v>4.13</v>
      </c>
      <c r="H1931">
        <v>0.155</v>
      </c>
      <c r="I1931">
        <v>0.34399999999999997</v>
      </c>
      <c r="J1931" t="s">
        <v>131</v>
      </c>
      <c r="K1931">
        <v>2</v>
      </c>
      <c r="L1931">
        <f t="shared" si="73"/>
        <v>0.10485119999999999</v>
      </c>
    </row>
    <row r="1932" spans="2:12" x14ac:dyDescent="0.25">
      <c r="B1932" t="s">
        <v>2187</v>
      </c>
      <c r="C1932" t="s">
        <v>76</v>
      </c>
      <c r="D1932" s="10" t="s">
        <v>2201</v>
      </c>
      <c r="E1932" t="s">
        <v>4192</v>
      </c>
      <c r="F1932" t="str">
        <f t="shared" si="76"/>
        <v>ExtraStrongPipeMetric19x3.91</v>
      </c>
      <c r="G1932">
        <v>3.3</v>
      </c>
      <c r="H1932">
        <v>0.13100000000000001</v>
      </c>
      <c r="I1932">
        <v>0.27500000000000002</v>
      </c>
      <c r="J1932" t="s">
        <v>131</v>
      </c>
      <c r="K1932">
        <v>2</v>
      </c>
      <c r="L1932">
        <f t="shared" si="73"/>
        <v>8.3820000000000006E-2</v>
      </c>
    </row>
    <row r="1933" spans="2:12" x14ac:dyDescent="0.25">
      <c r="B1933" t="s">
        <v>2187</v>
      </c>
      <c r="C1933" t="s">
        <v>76</v>
      </c>
      <c r="D1933" s="1" t="s">
        <v>2202</v>
      </c>
      <c r="E1933" s="54" t="s">
        <v>4193</v>
      </c>
      <c r="F1933" t="str">
        <f t="shared" si="76"/>
        <v>ExtraStrongPipeMetric12.7x3.73</v>
      </c>
      <c r="G1933">
        <v>2.64</v>
      </c>
      <c r="H1933">
        <v>0.121</v>
      </c>
      <c r="I1933">
        <v>0.22</v>
      </c>
      <c r="J1933" t="s">
        <v>131</v>
      </c>
      <c r="K1933">
        <v>2</v>
      </c>
      <c r="L1933">
        <f t="shared" si="73"/>
        <v>6.7056000000000004E-2</v>
      </c>
    </row>
    <row r="1935" spans="2:12" x14ac:dyDescent="0.25">
      <c r="B1935" t="s">
        <v>2203</v>
      </c>
      <c r="C1935" t="s">
        <v>76</v>
      </c>
      <c r="D1935" s="10" t="s">
        <v>2204</v>
      </c>
      <c r="E1935" s="54" t="s">
        <v>4194</v>
      </c>
      <c r="F1935" t="str">
        <f t="shared" ref="F1935:F1942" si="77">SUBSTITUTE(B1935&amp;C1935&amp;E1935," ","")</f>
        <v>DoubleExtraStrongPipeMetric203x22.2</v>
      </c>
      <c r="G1935">
        <v>27.1</v>
      </c>
      <c r="H1935">
        <v>0.78600000000000003</v>
      </c>
      <c r="I1935">
        <v>2.2599999999999998</v>
      </c>
      <c r="J1935" t="s">
        <v>131</v>
      </c>
      <c r="K1935">
        <v>2</v>
      </c>
      <c r="L1935">
        <f t="shared" si="73"/>
        <v>0.68884800000000002</v>
      </c>
    </row>
    <row r="1936" spans="2:12" x14ac:dyDescent="0.25">
      <c r="B1936" t="s">
        <v>2203</v>
      </c>
      <c r="C1936" t="s">
        <v>76</v>
      </c>
      <c r="D1936" s="10" t="s">
        <v>2205</v>
      </c>
      <c r="E1936" s="54" t="s">
        <v>4195</v>
      </c>
      <c r="F1936" t="str">
        <f t="shared" si="77"/>
        <v>DoubleExtraStrongPipeMetric152x21.9</v>
      </c>
      <c r="G1936">
        <v>20.8</v>
      </c>
      <c r="H1936">
        <v>0.751</v>
      </c>
      <c r="I1936">
        <v>1.73</v>
      </c>
      <c r="J1936" t="s">
        <v>131</v>
      </c>
      <c r="K1936">
        <v>2</v>
      </c>
      <c r="L1936">
        <f t="shared" si="73"/>
        <v>0.52730399999999999</v>
      </c>
    </row>
    <row r="1937" spans="2:12" x14ac:dyDescent="0.25">
      <c r="B1937" t="s">
        <v>2203</v>
      </c>
      <c r="C1937" t="s">
        <v>76</v>
      </c>
      <c r="D1937" s="10" t="s">
        <v>2206</v>
      </c>
      <c r="E1937" s="54" t="s">
        <v>4196</v>
      </c>
      <c r="F1937" t="str">
        <f t="shared" si="77"/>
        <v>DoubleExtraStrongPipeMetric127x19.1</v>
      </c>
      <c r="G1937">
        <v>17.5</v>
      </c>
      <c r="H1937">
        <v>0.64900000000000002</v>
      </c>
      <c r="I1937">
        <v>1.46</v>
      </c>
      <c r="J1937" t="s">
        <v>131</v>
      </c>
      <c r="K1937">
        <v>2</v>
      </c>
      <c r="L1937">
        <f t="shared" si="73"/>
        <v>0.44500800000000001</v>
      </c>
    </row>
    <row r="1938" spans="2:12" x14ac:dyDescent="0.25">
      <c r="B1938" t="s">
        <v>2203</v>
      </c>
      <c r="C1938" t="s">
        <v>76</v>
      </c>
      <c r="D1938" s="10" t="s">
        <v>2207</v>
      </c>
      <c r="E1938" s="54" t="s">
        <v>4197</v>
      </c>
      <c r="F1938" t="str">
        <f t="shared" si="77"/>
        <v>DoubleExtraStrongPipeMetric102x17.1</v>
      </c>
      <c r="G1938">
        <v>14.1</v>
      </c>
      <c r="H1938">
        <v>0.57299999999999995</v>
      </c>
      <c r="I1938">
        <v>1.18</v>
      </c>
      <c r="J1938" t="s">
        <v>131</v>
      </c>
      <c r="K1938">
        <v>2</v>
      </c>
      <c r="L1938">
        <f t="shared" si="73"/>
        <v>0.35966399999999998</v>
      </c>
    </row>
    <row r="1939" spans="2:12" x14ac:dyDescent="0.25">
      <c r="B1939" t="s">
        <v>2203</v>
      </c>
      <c r="C1939" t="s">
        <v>76</v>
      </c>
      <c r="D1939" s="10" t="s">
        <v>2208</v>
      </c>
      <c r="E1939" s="54" t="s">
        <v>4198</v>
      </c>
      <c r="F1939" t="str">
        <f t="shared" si="77"/>
        <v>DoubleExtraStrongPipeMetric89x16.2</v>
      </c>
      <c r="G1939">
        <v>5.6520000000000001</v>
      </c>
      <c r="H1939">
        <v>0.5</v>
      </c>
      <c r="I1939">
        <v>11</v>
      </c>
      <c r="J1939" t="s">
        <v>131</v>
      </c>
      <c r="K1939">
        <v>2</v>
      </c>
      <c r="L1939">
        <f t="shared" si="73"/>
        <v>3.3528000000000002</v>
      </c>
    </row>
    <row r="1940" spans="2:12" x14ac:dyDescent="0.25">
      <c r="B1940" t="s">
        <v>2203</v>
      </c>
      <c r="C1940" t="s">
        <v>76</v>
      </c>
      <c r="D1940" s="10" t="s">
        <v>2209</v>
      </c>
      <c r="E1940" s="54" t="s">
        <v>4199</v>
      </c>
      <c r="F1940" t="str">
        <f t="shared" si="77"/>
        <v>DoubleExtraStrongPipeMetric76x15.2</v>
      </c>
      <c r="G1940">
        <v>11</v>
      </c>
      <c r="H1940">
        <v>0.497</v>
      </c>
      <c r="I1940">
        <v>0.91600000000000004</v>
      </c>
      <c r="J1940" t="s">
        <v>131</v>
      </c>
      <c r="K1940">
        <v>2</v>
      </c>
      <c r="L1940">
        <f t="shared" ref="L1940:L1941" si="78">0.3048*I1940</f>
        <v>0.27919680000000002</v>
      </c>
    </row>
    <row r="1941" spans="2:12" x14ac:dyDescent="0.25">
      <c r="B1941" t="s">
        <v>2203</v>
      </c>
      <c r="C1941" t="s">
        <v>76</v>
      </c>
      <c r="D1941" s="10" t="s">
        <v>2210</v>
      </c>
      <c r="E1941" s="54" t="s">
        <v>4200</v>
      </c>
      <c r="F1941" t="str">
        <f t="shared" si="77"/>
        <v>DoubleExtraStrongPipeMetric63.5x14</v>
      </c>
      <c r="G1941">
        <v>9.0299999999999994</v>
      </c>
      <c r="H1941">
        <v>0.44600000000000001</v>
      </c>
      <c r="I1941">
        <v>0.753</v>
      </c>
      <c r="J1941" t="s">
        <v>131</v>
      </c>
      <c r="K1941">
        <v>2</v>
      </c>
      <c r="L1941">
        <f t="shared" si="78"/>
        <v>0.22951440000000001</v>
      </c>
    </row>
    <row r="1942" spans="2:12" x14ac:dyDescent="0.25">
      <c r="B1942" t="s">
        <v>2203</v>
      </c>
      <c r="C1942" t="s">
        <v>76</v>
      </c>
      <c r="D1942" s="10" t="s">
        <v>2211</v>
      </c>
      <c r="E1942" s="54" t="s">
        <v>4201</v>
      </c>
      <c r="F1942" t="str">
        <f t="shared" si="77"/>
        <v>DoubleExtraStrongPipeMetric50.8x11.1</v>
      </c>
      <c r="G1942">
        <v>7.46</v>
      </c>
      <c r="H1942">
        <v>0.35599999999999998</v>
      </c>
      <c r="I1942">
        <v>0.622</v>
      </c>
      <c r="J1942" t="s">
        <v>131</v>
      </c>
      <c r="K1942">
        <v>2</v>
      </c>
      <c r="L1942">
        <f>0.3048*I1942</f>
        <v>0.18958560000000002</v>
      </c>
    </row>
  </sheetData>
  <pageMargins left="0.7" right="0.7" top="0.75" bottom="0.75" header="0.3" footer="0.3"/>
  <pageSetup orientation="portrait" r:id="rId1"/>
  <customProperties>
    <customPr name="_pios_id" r:id="rId2"/>
  </customProperties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6A8CA6-C71D-4115-9CDA-F47FA6509C83}">
  <sheetPr codeName="Tabelle14"/>
  <dimension ref="B2:AK276"/>
  <sheetViews>
    <sheetView topLeftCell="A2" workbookViewId="0">
      <pane xSplit="2" ySplit="1" topLeftCell="S3" activePane="bottomRight" state="frozen"/>
      <selection pane="topRight" activeCell="O30" sqref="O30"/>
      <selection pane="bottomLeft" activeCell="O30" sqref="O30"/>
      <selection pane="bottomRight" activeCell="S41" sqref="S41"/>
    </sheetView>
  </sheetViews>
  <sheetFormatPr baseColWidth="10" defaultColWidth="8.54296875" defaultRowHeight="12.5" x14ac:dyDescent="0.25"/>
  <cols>
    <col min="2" max="2" width="45.54296875" bestFit="1" customWidth="1"/>
    <col min="3" max="3" width="23.6328125" bestFit="1" customWidth="1"/>
    <col min="4" max="4" width="12.453125" bestFit="1" customWidth="1"/>
    <col min="5" max="6" width="14.54296875" bestFit="1" customWidth="1"/>
    <col min="7" max="7" width="25.36328125" bestFit="1" customWidth="1"/>
    <col min="8" max="8" width="9.36328125" bestFit="1" customWidth="1"/>
    <col min="9" max="9" width="20.54296875" bestFit="1" customWidth="1"/>
    <col min="10" max="10" width="10.54296875" bestFit="1" customWidth="1"/>
    <col min="11" max="11" width="18.453125" bestFit="1" customWidth="1"/>
    <col min="12" max="12" width="16.453125" bestFit="1" customWidth="1"/>
    <col min="13" max="13" width="30.6328125" bestFit="1" customWidth="1"/>
    <col min="14" max="14" width="17" bestFit="1" customWidth="1"/>
    <col min="15" max="15" width="39.6328125" bestFit="1" customWidth="1"/>
    <col min="16" max="16" width="17" bestFit="1" customWidth="1"/>
    <col min="17" max="17" width="24.36328125" bestFit="1" customWidth="1"/>
    <col min="18" max="18" width="14.453125" bestFit="1" customWidth="1"/>
    <col min="19" max="19" width="20.453125" bestFit="1" customWidth="1"/>
    <col min="20" max="20" width="14.453125" bestFit="1" customWidth="1"/>
    <col min="21" max="21" width="16.453125" bestFit="1" customWidth="1"/>
    <col min="22" max="22" width="13.6328125" bestFit="1" customWidth="1"/>
    <col min="23" max="23" width="17.453125" bestFit="1" customWidth="1"/>
    <col min="24" max="24" width="11" bestFit="1" customWidth="1"/>
    <col min="25" max="25" width="15.453125" bestFit="1" customWidth="1"/>
    <col min="26" max="26" width="11" bestFit="1" customWidth="1"/>
    <col min="27" max="27" width="21.6328125" bestFit="1" customWidth="1"/>
    <col min="28" max="28" width="10" bestFit="1" customWidth="1"/>
    <col min="29" max="29" width="16.54296875" bestFit="1" customWidth="1"/>
    <col min="30" max="30" width="12.453125" bestFit="1" customWidth="1"/>
    <col min="31" max="31" width="15" bestFit="1" customWidth="1"/>
    <col min="32" max="32" width="12.453125" bestFit="1" customWidth="1"/>
    <col min="33" max="33" width="9.6328125" bestFit="1" customWidth="1"/>
    <col min="35" max="35" width="9.453125" bestFit="1" customWidth="1"/>
    <col min="37" max="37" width="21.54296875" bestFit="1" customWidth="1"/>
  </cols>
  <sheetData>
    <row r="2" spans="2:37" ht="13" x14ac:dyDescent="0.3">
      <c r="B2" s="24" t="s">
        <v>2212</v>
      </c>
      <c r="C2" s="322" t="s">
        <v>185</v>
      </c>
      <c r="D2" s="322"/>
      <c r="E2" s="322" t="s">
        <v>2213</v>
      </c>
      <c r="F2" s="322"/>
      <c r="G2" s="322" t="s">
        <v>673</v>
      </c>
      <c r="H2" s="322"/>
      <c r="I2" s="322" t="s">
        <v>70</v>
      </c>
      <c r="J2" s="322"/>
      <c r="K2" s="322" t="s">
        <v>1230</v>
      </c>
      <c r="L2" s="322"/>
      <c r="M2" s="322" t="s">
        <v>1450</v>
      </c>
      <c r="N2" s="322"/>
      <c r="O2" s="322" t="s">
        <v>1390</v>
      </c>
      <c r="P2" s="322"/>
      <c r="Q2" s="322" t="s">
        <v>73</v>
      </c>
      <c r="R2" s="322"/>
      <c r="S2" s="322" t="s">
        <v>67</v>
      </c>
      <c r="T2" s="322"/>
      <c r="U2" s="322" t="s">
        <v>1973</v>
      </c>
      <c r="V2" s="322"/>
      <c r="W2" s="322" t="s">
        <v>2169</v>
      </c>
      <c r="X2" s="322"/>
      <c r="Y2" s="322" t="s">
        <v>2187</v>
      </c>
      <c r="Z2" s="322"/>
      <c r="AA2" s="322" t="s">
        <v>2203</v>
      </c>
      <c r="AB2" s="322"/>
      <c r="AC2" s="322" t="s">
        <v>132</v>
      </c>
      <c r="AD2" s="322"/>
      <c r="AE2" s="322" t="s">
        <v>133</v>
      </c>
      <c r="AF2" s="322"/>
      <c r="AG2" s="24" t="s">
        <v>60</v>
      </c>
      <c r="AI2" t="s">
        <v>2214</v>
      </c>
      <c r="AK2" t="s">
        <v>2215</v>
      </c>
    </row>
    <row r="3" spans="2:37" ht="13" x14ac:dyDescent="0.3">
      <c r="B3" s="24"/>
      <c r="C3" s="24" t="s">
        <v>4202</v>
      </c>
      <c r="D3" s="24" t="s">
        <v>76</v>
      </c>
      <c r="E3" s="24" t="s">
        <v>4202</v>
      </c>
      <c r="F3" s="24" t="s">
        <v>76</v>
      </c>
      <c r="G3" s="24" t="s">
        <v>4202</v>
      </c>
      <c r="H3" s="24" t="s">
        <v>76</v>
      </c>
      <c r="I3" s="24" t="s">
        <v>4202</v>
      </c>
      <c r="J3" s="24" t="s">
        <v>76</v>
      </c>
      <c r="K3" s="24" t="s">
        <v>4202</v>
      </c>
      <c r="L3" s="24" t="s">
        <v>76</v>
      </c>
      <c r="M3" s="24" t="s">
        <v>4202</v>
      </c>
      <c r="N3" s="24" t="s">
        <v>76</v>
      </c>
      <c r="O3" s="24" t="s">
        <v>4202</v>
      </c>
      <c r="P3" s="24" t="s">
        <v>76</v>
      </c>
      <c r="Q3" s="24" t="s">
        <v>4202</v>
      </c>
      <c r="R3" s="24" t="s">
        <v>76</v>
      </c>
      <c r="S3" s="24" t="s">
        <v>4202</v>
      </c>
      <c r="T3" s="24" t="s">
        <v>76</v>
      </c>
      <c r="U3" s="24" t="s">
        <v>4202</v>
      </c>
      <c r="V3" s="24" t="s">
        <v>76</v>
      </c>
      <c r="W3" s="24" t="s">
        <v>4202</v>
      </c>
      <c r="X3" s="24" t="s">
        <v>76</v>
      </c>
      <c r="Y3" s="24" t="s">
        <v>4202</v>
      </c>
      <c r="Z3" s="24" t="s">
        <v>76</v>
      </c>
      <c r="AA3" s="24" t="s">
        <v>4202</v>
      </c>
      <c r="AB3" s="24" t="s">
        <v>76</v>
      </c>
      <c r="AC3" s="24" t="s">
        <v>4202</v>
      </c>
      <c r="AD3" s="24" t="s">
        <v>76</v>
      </c>
      <c r="AE3" s="24" t="s">
        <v>4202</v>
      </c>
      <c r="AF3" s="24" t="s">
        <v>76</v>
      </c>
      <c r="AG3" s="24"/>
    </row>
    <row r="5" spans="2:37" x14ac:dyDescent="0.25">
      <c r="B5" t="s">
        <v>4203</v>
      </c>
      <c r="C5" t="s">
        <v>2219</v>
      </c>
      <c r="D5" t="s">
        <v>4204</v>
      </c>
      <c r="E5" t="s">
        <v>2220</v>
      </c>
      <c r="F5" t="s">
        <v>4205</v>
      </c>
      <c r="G5" t="s">
        <v>2221</v>
      </c>
      <c r="H5" t="s">
        <v>4206</v>
      </c>
      <c r="I5" t="s">
        <v>2222</v>
      </c>
      <c r="J5" t="s">
        <v>4207</v>
      </c>
      <c r="K5" t="s">
        <v>1231</v>
      </c>
      <c r="L5" t="s">
        <v>3421</v>
      </c>
      <c r="M5" t="s">
        <v>1451</v>
      </c>
      <c r="N5" t="s">
        <v>3597</v>
      </c>
      <c r="O5" t="s">
        <v>1391</v>
      </c>
      <c r="P5" t="s">
        <v>3546</v>
      </c>
      <c r="Q5" t="s">
        <v>1539</v>
      </c>
      <c r="R5" t="s">
        <v>3671</v>
      </c>
      <c r="S5" t="s">
        <v>1866</v>
      </c>
      <c r="T5" t="s">
        <v>3942</v>
      </c>
      <c r="U5" t="s">
        <v>1974</v>
      </c>
      <c r="V5" t="s">
        <v>4024</v>
      </c>
      <c r="W5" t="s">
        <v>2170</v>
      </c>
      <c r="X5" t="s">
        <v>4164</v>
      </c>
      <c r="Y5" t="s">
        <v>2188</v>
      </c>
      <c r="Z5" t="s">
        <v>4179</v>
      </c>
      <c r="AA5" t="s">
        <v>2204</v>
      </c>
      <c r="AB5" t="s">
        <v>4194</v>
      </c>
      <c r="AC5" t="s">
        <v>2219</v>
      </c>
      <c r="AD5" t="s">
        <v>4204</v>
      </c>
      <c r="AE5" t="s">
        <v>2219</v>
      </c>
      <c r="AF5" t="s">
        <v>4204</v>
      </c>
      <c r="AG5" t="s">
        <v>72</v>
      </c>
      <c r="AI5">
        <v>10</v>
      </c>
      <c r="AK5" t="s">
        <v>106</v>
      </c>
    </row>
    <row r="6" spans="2:37" x14ac:dyDescent="0.25">
      <c r="B6" t="s">
        <v>4208</v>
      </c>
      <c r="C6" t="s">
        <v>2224</v>
      </c>
      <c r="D6" t="s">
        <v>4209</v>
      </c>
      <c r="E6" t="s">
        <v>2225</v>
      </c>
      <c r="F6" t="s">
        <v>4210</v>
      </c>
      <c r="G6" t="s">
        <v>2226</v>
      </c>
      <c r="H6" t="s">
        <v>4211</v>
      </c>
      <c r="I6" t="s">
        <v>2227</v>
      </c>
      <c r="J6" t="s">
        <v>4212</v>
      </c>
      <c r="K6" t="s">
        <v>1233</v>
      </c>
      <c r="L6" t="s">
        <v>3422</v>
      </c>
      <c r="M6" t="s">
        <v>1453</v>
      </c>
      <c r="N6" t="s">
        <v>3598</v>
      </c>
      <c r="O6" t="s">
        <v>1393</v>
      </c>
      <c r="P6" t="s">
        <v>3547</v>
      </c>
      <c r="Q6" t="s">
        <v>1540</v>
      </c>
      <c r="R6" t="s">
        <v>3672</v>
      </c>
      <c r="S6" t="s">
        <v>1868</v>
      </c>
      <c r="T6" t="s">
        <v>3943</v>
      </c>
      <c r="U6" t="s">
        <v>1976</v>
      </c>
      <c r="V6" t="s">
        <v>4025</v>
      </c>
      <c r="W6" t="s">
        <v>2171</v>
      </c>
      <c r="X6" t="s">
        <v>4165</v>
      </c>
      <c r="Y6" t="s">
        <v>2189</v>
      </c>
      <c r="Z6" t="s">
        <v>4180</v>
      </c>
      <c r="AA6" t="s">
        <v>2205</v>
      </c>
      <c r="AB6" t="s">
        <v>4195</v>
      </c>
      <c r="AC6" t="s">
        <v>2224</v>
      </c>
      <c r="AD6" t="s">
        <v>4209</v>
      </c>
      <c r="AE6" t="s">
        <v>2224</v>
      </c>
      <c r="AF6" t="s">
        <v>4209</v>
      </c>
      <c r="AG6" t="s">
        <v>120</v>
      </c>
      <c r="AI6">
        <v>15</v>
      </c>
      <c r="AK6" t="s">
        <v>2228</v>
      </c>
    </row>
    <row r="7" spans="2:37" x14ac:dyDescent="0.25">
      <c r="B7" t="s">
        <v>4213</v>
      </c>
      <c r="C7" t="s">
        <v>2229</v>
      </c>
      <c r="D7" t="s">
        <v>4214</v>
      </c>
      <c r="E7" t="s">
        <v>2230</v>
      </c>
      <c r="F7" t="s">
        <v>4215</v>
      </c>
      <c r="G7" t="s">
        <v>2231</v>
      </c>
      <c r="H7" t="s">
        <v>4216</v>
      </c>
      <c r="I7" t="s">
        <v>2232</v>
      </c>
      <c r="J7" t="s">
        <v>71</v>
      </c>
      <c r="K7" t="s">
        <v>1235</v>
      </c>
      <c r="L7" t="s">
        <v>3423</v>
      </c>
      <c r="M7" t="s">
        <v>1454</v>
      </c>
      <c r="N7" t="s">
        <v>3599</v>
      </c>
      <c r="O7" t="s">
        <v>1394</v>
      </c>
      <c r="P7" t="s">
        <v>3548</v>
      </c>
      <c r="Q7" t="s">
        <v>1541</v>
      </c>
      <c r="R7" t="s">
        <v>74</v>
      </c>
      <c r="S7" t="s">
        <v>1869</v>
      </c>
      <c r="T7" t="s">
        <v>3944</v>
      </c>
      <c r="U7" t="s">
        <v>1978</v>
      </c>
      <c r="V7" t="s">
        <v>4026</v>
      </c>
      <c r="W7" t="s">
        <v>2172</v>
      </c>
      <c r="X7" t="s">
        <v>4166</v>
      </c>
      <c r="Y7" t="s">
        <v>2190</v>
      </c>
      <c r="Z7" t="s">
        <v>4181</v>
      </c>
      <c r="AA7" t="s">
        <v>2206</v>
      </c>
      <c r="AB7" t="s">
        <v>4196</v>
      </c>
      <c r="AC7" t="s">
        <v>2229</v>
      </c>
      <c r="AD7" t="s">
        <v>4214</v>
      </c>
      <c r="AE7" t="s">
        <v>2229</v>
      </c>
      <c r="AF7" t="s">
        <v>4214</v>
      </c>
      <c r="AG7" t="s">
        <v>75</v>
      </c>
      <c r="AI7">
        <v>20</v>
      </c>
      <c r="AK7" t="s">
        <v>2233</v>
      </c>
    </row>
    <row r="8" spans="2:37" x14ac:dyDescent="0.25">
      <c r="B8" t="s">
        <v>4217</v>
      </c>
      <c r="C8" t="s">
        <v>4218</v>
      </c>
      <c r="D8" t="s">
        <v>4219</v>
      </c>
      <c r="E8" t="s">
        <v>4220</v>
      </c>
      <c r="F8" t="s">
        <v>4221</v>
      </c>
      <c r="G8" t="s">
        <v>2236</v>
      </c>
      <c r="H8" t="s">
        <v>4222</v>
      </c>
      <c r="I8" t="s">
        <v>2237</v>
      </c>
      <c r="J8" t="s">
        <v>4223</v>
      </c>
      <c r="K8" t="s">
        <v>1237</v>
      </c>
      <c r="L8" t="s">
        <v>3424</v>
      </c>
      <c r="M8" t="s">
        <v>1455</v>
      </c>
      <c r="N8" t="s">
        <v>3600</v>
      </c>
      <c r="O8" t="s">
        <v>1395</v>
      </c>
      <c r="P8" t="s">
        <v>3549</v>
      </c>
      <c r="Q8" t="s">
        <v>1542</v>
      </c>
      <c r="R8" t="s">
        <v>3673</v>
      </c>
      <c r="S8" t="s">
        <v>1870</v>
      </c>
      <c r="T8" t="s">
        <v>3945</v>
      </c>
      <c r="U8" t="s">
        <v>1980</v>
      </c>
      <c r="V8" t="s">
        <v>4027</v>
      </c>
      <c r="W8" t="s">
        <v>2173</v>
      </c>
      <c r="X8" t="s">
        <v>4167</v>
      </c>
      <c r="Y8" t="s">
        <v>2191</v>
      </c>
      <c r="Z8" t="s">
        <v>4182</v>
      </c>
      <c r="AA8" t="s">
        <v>2207</v>
      </c>
      <c r="AB8" t="s">
        <v>4197</v>
      </c>
      <c r="AC8" t="s">
        <v>2234</v>
      </c>
      <c r="AD8" t="s">
        <v>4224</v>
      </c>
      <c r="AE8" t="s">
        <v>2234</v>
      </c>
      <c r="AF8" t="s">
        <v>4224</v>
      </c>
      <c r="AG8" t="s">
        <v>121</v>
      </c>
      <c r="AI8">
        <v>25</v>
      </c>
      <c r="AK8" t="s">
        <v>2238</v>
      </c>
    </row>
    <row r="9" spans="2:37" x14ac:dyDescent="0.25">
      <c r="B9" t="s">
        <v>4225</v>
      </c>
      <c r="C9" t="s">
        <v>2234</v>
      </c>
      <c r="D9" t="s">
        <v>4224</v>
      </c>
      <c r="E9" t="s">
        <v>2235</v>
      </c>
      <c r="F9" t="s">
        <v>4226</v>
      </c>
      <c r="G9" t="s">
        <v>2241</v>
      </c>
      <c r="H9" t="s">
        <v>4227</v>
      </c>
      <c r="I9" t="s">
        <v>2242</v>
      </c>
      <c r="J9" t="s">
        <v>4228</v>
      </c>
      <c r="K9" t="s">
        <v>1239</v>
      </c>
      <c r="L9" t="s">
        <v>3425</v>
      </c>
      <c r="M9" t="s">
        <v>1456</v>
      </c>
      <c r="N9" t="s">
        <v>3601</v>
      </c>
      <c r="O9" t="s">
        <v>1396</v>
      </c>
      <c r="P9" t="s">
        <v>3550</v>
      </c>
      <c r="Q9" t="s">
        <v>1543</v>
      </c>
      <c r="R9" t="s">
        <v>3674</v>
      </c>
      <c r="S9" t="s">
        <v>1871</v>
      </c>
      <c r="T9" t="s">
        <v>3946</v>
      </c>
      <c r="U9" t="s">
        <v>1981</v>
      </c>
      <c r="V9" t="s">
        <v>4028</v>
      </c>
      <c r="W9" t="s">
        <v>2174</v>
      </c>
      <c r="X9" t="s">
        <v>4168</v>
      </c>
      <c r="Y9" t="s">
        <v>2192</v>
      </c>
      <c r="Z9" t="s">
        <v>4183</v>
      </c>
      <c r="AA9" t="s">
        <v>2208</v>
      </c>
      <c r="AB9" t="s">
        <v>4198</v>
      </c>
      <c r="AC9" t="s">
        <v>2239</v>
      </c>
      <c r="AD9" t="s">
        <v>4229</v>
      </c>
      <c r="AE9" t="s">
        <v>2239</v>
      </c>
      <c r="AF9" t="s">
        <v>4229</v>
      </c>
      <c r="AG9" t="s">
        <v>122</v>
      </c>
      <c r="AI9">
        <v>30</v>
      </c>
    </row>
    <row r="10" spans="2:37" x14ac:dyDescent="0.25">
      <c r="B10" t="s">
        <v>4230</v>
      </c>
      <c r="C10" t="s">
        <v>2239</v>
      </c>
      <c r="D10" t="s">
        <v>4229</v>
      </c>
      <c r="E10" t="s">
        <v>2240</v>
      </c>
      <c r="F10" t="s">
        <v>4231</v>
      </c>
      <c r="G10" t="s">
        <v>2245</v>
      </c>
      <c r="H10" t="s">
        <v>4232</v>
      </c>
      <c r="I10" t="s">
        <v>2246</v>
      </c>
      <c r="J10" t="s">
        <v>4233</v>
      </c>
      <c r="K10" t="s">
        <v>1241</v>
      </c>
      <c r="L10" t="s">
        <v>3426</v>
      </c>
      <c r="M10" t="s">
        <v>1457</v>
      </c>
      <c r="N10" t="s">
        <v>3602</v>
      </c>
      <c r="O10" t="s">
        <v>1397</v>
      </c>
      <c r="P10" t="s">
        <v>3551</v>
      </c>
      <c r="Q10" t="s">
        <v>1544</v>
      </c>
      <c r="R10" t="s">
        <v>3675</v>
      </c>
      <c r="S10" t="s">
        <v>1873</v>
      </c>
      <c r="T10" t="s">
        <v>3947</v>
      </c>
      <c r="U10" t="s">
        <v>1983</v>
      </c>
      <c r="V10" t="s">
        <v>4029</v>
      </c>
      <c r="W10" t="s">
        <v>2175</v>
      </c>
      <c r="X10" t="s">
        <v>4169</v>
      </c>
      <c r="Y10" t="s">
        <v>2193</v>
      </c>
      <c r="Z10" t="s">
        <v>4184</v>
      </c>
      <c r="AA10" t="s">
        <v>2209</v>
      </c>
      <c r="AB10" t="s">
        <v>4199</v>
      </c>
      <c r="AC10" t="s">
        <v>2243</v>
      </c>
      <c r="AD10" t="s">
        <v>4234</v>
      </c>
      <c r="AE10" t="s">
        <v>2243</v>
      </c>
      <c r="AF10" t="s">
        <v>4234</v>
      </c>
      <c r="AG10" t="s">
        <v>123</v>
      </c>
      <c r="AI10">
        <v>40</v>
      </c>
    </row>
    <row r="11" spans="2:37" x14ac:dyDescent="0.25">
      <c r="B11" t="s">
        <v>4235</v>
      </c>
      <c r="C11" t="s">
        <v>2243</v>
      </c>
      <c r="D11" t="s">
        <v>4234</v>
      </c>
      <c r="E11" t="s">
        <v>2244</v>
      </c>
      <c r="F11" t="s">
        <v>4236</v>
      </c>
      <c r="G11" t="s">
        <v>2249</v>
      </c>
      <c r="H11" t="s">
        <v>4237</v>
      </c>
      <c r="I11" t="s">
        <v>2250</v>
      </c>
      <c r="J11" t="s">
        <v>4238</v>
      </c>
      <c r="K11" t="s">
        <v>1243</v>
      </c>
      <c r="L11" t="s">
        <v>3427</v>
      </c>
      <c r="M11" t="s">
        <v>1458</v>
      </c>
      <c r="N11" t="s">
        <v>3603</v>
      </c>
      <c r="O11" t="s">
        <v>1398</v>
      </c>
      <c r="P11" t="s">
        <v>3552</v>
      </c>
      <c r="Q11" t="s">
        <v>1545</v>
      </c>
      <c r="R11" t="s">
        <v>3676</v>
      </c>
      <c r="S11" t="s">
        <v>1874</v>
      </c>
      <c r="T11" t="s">
        <v>3948</v>
      </c>
      <c r="U11" t="s">
        <v>1985</v>
      </c>
      <c r="V11" t="s">
        <v>4030</v>
      </c>
      <c r="W11" t="s">
        <v>2176</v>
      </c>
      <c r="X11" t="s">
        <v>4170</v>
      </c>
      <c r="Y11" t="s">
        <v>2194</v>
      </c>
      <c r="Z11" t="s">
        <v>4185</v>
      </c>
      <c r="AA11" t="s">
        <v>2210</v>
      </c>
      <c r="AB11" t="s">
        <v>4200</v>
      </c>
      <c r="AC11" t="s">
        <v>2247</v>
      </c>
      <c r="AD11" t="s">
        <v>4239</v>
      </c>
      <c r="AE11" t="s">
        <v>2247</v>
      </c>
      <c r="AF11" t="s">
        <v>4239</v>
      </c>
      <c r="AG11" t="s">
        <v>124</v>
      </c>
    </row>
    <row r="12" spans="2:37" x14ac:dyDescent="0.25">
      <c r="B12" t="s">
        <v>4240</v>
      </c>
      <c r="C12" t="s">
        <v>2247</v>
      </c>
      <c r="D12" t="s">
        <v>4239</v>
      </c>
      <c r="E12" t="s">
        <v>2248</v>
      </c>
      <c r="F12" t="s">
        <v>4241</v>
      </c>
      <c r="G12" t="s">
        <v>2253</v>
      </c>
      <c r="H12" t="s">
        <v>4242</v>
      </c>
      <c r="I12" t="s">
        <v>2254</v>
      </c>
      <c r="J12" t="s">
        <v>4243</v>
      </c>
      <c r="K12" t="s">
        <v>1245</v>
      </c>
      <c r="L12" t="s">
        <v>3428</v>
      </c>
      <c r="M12" t="s">
        <v>1459</v>
      </c>
      <c r="N12" t="s">
        <v>3604</v>
      </c>
      <c r="O12" t="s">
        <v>1399</v>
      </c>
      <c r="P12" t="s">
        <v>3553</v>
      </c>
      <c r="Q12" t="s">
        <v>1546</v>
      </c>
      <c r="R12" t="s">
        <v>3677</v>
      </c>
      <c r="S12" t="s">
        <v>1875</v>
      </c>
      <c r="T12" t="s">
        <v>3949</v>
      </c>
      <c r="U12" t="s">
        <v>1986</v>
      </c>
      <c r="V12" t="s">
        <v>4031</v>
      </c>
      <c r="W12" t="s">
        <v>2177</v>
      </c>
      <c r="X12" t="s">
        <v>4171</v>
      </c>
      <c r="Y12" t="s">
        <v>2195</v>
      </c>
      <c r="Z12" t="s">
        <v>4186</v>
      </c>
      <c r="AA12" t="s">
        <v>2211</v>
      </c>
      <c r="AB12" t="s">
        <v>4201</v>
      </c>
      <c r="AC12" t="s">
        <v>2251</v>
      </c>
      <c r="AD12" t="s">
        <v>4244</v>
      </c>
      <c r="AE12" t="s">
        <v>2251</v>
      </c>
      <c r="AF12" t="s">
        <v>4244</v>
      </c>
    </row>
    <row r="13" spans="2:37" x14ac:dyDescent="0.25">
      <c r="B13" t="s">
        <v>4245</v>
      </c>
      <c r="C13" t="s">
        <v>2251</v>
      </c>
      <c r="D13" t="s">
        <v>4244</v>
      </c>
      <c r="E13" t="s">
        <v>2252</v>
      </c>
      <c r="F13" t="s">
        <v>4246</v>
      </c>
      <c r="G13" t="s">
        <v>2257</v>
      </c>
      <c r="H13" t="s">
        <v>4247</v>
      </c>
      <c r="I13" t="s">
        <v>2258</v>
      </c>
      <c r="J13" t="s">
        <v>4248</v>
      </c>
      <c r="K13" t="s">
        <v>1247</v>
      </c>
      <c r="L13" t="s">
        <v>3429</v>
      </c>
      <c r="M13" t="s">
        <v>1461</v>
      </c>
      <c r="N13" t="s">
        <v>3605</v>
      </c>
      <c r="O13" t="s">
        <v>1401</v>
      </c>
      <c r="P13" t="s">
        <v>3554</v>
      </c>
      <c r="Q13" t="s">
        <v>1547</v>
      </c>
      <c r="R13" t="s">
        <v>3678</v>
      </c>
      <c r="S13" t="s">
        <v>1876</v>
      </c>
      <c r="T13" t="s">
        <v>3950</v>
      </c>
      <c r="U13" t="s">
        <v>1988</v>
      </c>
      <c r="V13" t="s">
        <v>4032</v>
      </c>
      <c r="W13" t="s">
        <v>2178</v>
      </c>
      <c r="X13" t="s">
        <v>4172</v>
      </c>
      <c r="Y13" t="s">
        <v>2196</v>
      </c>
      <c r="Z13" t="s">
        <v>4187</v>
      </c>
      <c r="AC13" t="s">
        <v>2255</v>
      </c>
      <c r="AD13" t="s">
        <v>4249</v>
      </c>
      <c r="AE13" t="s">
        <v>2255</v>
      </c>
      <c r="AF13" t="s">
        <v>4249</v>
      </c>
    </row>
    <row r="14" spans="2:37" x14ac:dyDescent="0.25">
      <c r="B14" t="s">
        <v>4250</v>
      </c>
      <c r="C14" t="s">
        <v>2255</v>
      </c>
      <c r="D14" t="s">
        <v>4249</v>
      </c>
      <c r="E14" t="s">
        <v>2256</v>
      </c>
      <c r="F14" t="s">
        <v>4251</v>
      </c>
      <c r="G14" t="s">
        <v>2261</v>
      </c>
      <c r="H14" t="s">
        <v>4252</v>
      </c>
      <c r="I14" t="s">
        <v>2262</v>
      </c>
      <c r="J14" t="s">
        <v>4253</v>
      </c>
      <c r="K14" t="s">
        <v>1248</v>
      </c>
      <c r="L14" t="s">
        <v>3430</v>
      </c>
      <c r="M14" t="s">
        <v>1462</v>
      </c>
      <c r="N14" t="s">
        <v>3606</v>
      </c>
      <c r="O14" t="s">
        <v>1402</v>
      </c>
      <c r="P14" t="s">
        <v>3555</v>
      </c>
      <c r="Q14" t="s">
        <v>1548</v>
      </c>
      <c r="R14" t="s">
        <v>3679</v>
      </c>
      <c r="S14" t="s">
        <v>1878</v>
      </c>
      <c r="T14" t="s">
        <v>3951</v>
      </c>
      <c r="U14" t="s">
        <v>1990</v>
      </c>
      <c r="V14" t="s">
        <v>4033</v>
      </c>
      <c r="W14" t="s">
        <v>2179</v>
      </c>
      <c r="X14" t="s">
        <v>4173</v>
      </c>
      <c r="Y14" t="s">
        <v>2197</v>
      </c>
      <c r="Z14" t="s">
        <v>4188</v>
      </c>
      <c r="AC14" t="s">
        <v>2259</v>
      </c>
      <c r="AD14" t="s">
        <v>4254</v>
      </c>
      <c r="AE14" t="s">
        <v>2259</v>
      </c>
      <c r="AF14" t="s">
        <v>4254</v>
      </c>
    </row>
    <row r="15" spans="2:37" x14ac:dyDescent="0.25">
      <c r="B15" t="s">
        <v>4255</v>
      </c>
      <c r="C15" t="s">
        <v>2259</v>
      </c>
      <c r="D15" t="s">
        <v>4254</v>
      </c>
      <c r="E15" t="s">
        <v>2260</v>
      </c>
      <c r="F15" t="s">
        <v>4256</v>
      </c>
      <c r="G15" t="s">
        <v>2265</v>
      </c>
      <c r="H15" t="s">
        <v>4257</v>
      </c>
      <c r="I15" t="s">
        <v>2266</v>
      </c>
      <c r="J15" t="s">
        <v>4258</v>
      </c>
      <c r="K15" t="s">
        <v>1249</v>
      </c>
      <c r="L15" t="s">
        <v>3431</v>
      </c>
      <c r="M15" t="s">
        <v>1463</v>
      </c>
      <c r="N15" t="s">
        <v>3607</v>
      </c>
      <c r="O15" t="s">
        <v>1403</v>
      </c>
      <c r="P15" t="s">
        <v>3556</v>
      </c>
      <c r="Q15" t="s">
        <v>1549</v>
      </c>
      <c r="R15" t="s">
        <v>3680</v>
      </c>
      <c r="S15" t="s">
        <v>1879</v>
      </c>
      <c r="T15" t="s">
        <v>3952</v>
      </c>
      <c r="U15" t="s">
        <v>1991</v>
      </c>
      <c r="V15" t="s">
        <v>4034</v>
      </c>
      <c r="W15" t="s">
        <v>2180</v>
      </c>
      <c r="X15" t="s">
        <v>4174</v>
      </c>
      <c r="Y15" t="s">
        <v>2198</v>
      </c>
      <c r="Z15" t="s">
        <v>4189</v>
      </c>
      <c r="AC15" t="s">
        <v>2263</v>
      </c>
      <c r="AD15" t="s">
        <v>4259</v>
      </c>
      <c r="AE15" t="s">
        <v>2263</v>
      </c>
      <c r="AF15" t="s">
        <v>4259</v>
      </c>
    </row>
    <row r="16" spans="2:37" x14ac:dyDescent="0.25">
      <c r="B16" t="s">
        <v>4260</v>
      </c>
      <c r="C16" t="s">
        <v>2263</v>
      </c>
      <c r="D16" t="s">
        <v>4259</v>
      </c>
      <c r="E16" t="s">
        <v>2264</v>
      </c>
      <c r="F16" t="s">
        <v>4261</v>
      </c>
      <c r="G16" t="s">
        <v>2269</v>
      </c>
      <c r="H16" t="s">
        <v>4262</v>
      </c>
      <c r="I16" t="s">
        <v>2270</v>
      </c>
      <c r="J16" t="s">
        <v>4263</v>
      </c>
      <c r="K16" t="s">
        <v>1250</v>
      </c>
      <c r="L16" t="s">
        <v>3432</v>
      </c>
      <c r="M16" t="s">
        <v>1464</v>
      </c>
      <c r="N16" t="s">
        <v>3608</v>
      </c>
      <c r="O16" t="s">
        <v>1404</v>
      </c>
      <c r="P16" t="s">
        <v>3557</v>
      </c>
      <c r="Q16" t="s">
        <v>1550</v>
      </c>
      <c r="R16" t="s">
        <v>3681</v>
      </c>
      <c r="S16" t="s">
        <v>1880</v>
      </c>
      <c r="T16" t="s">
        <v>3953</v>
      </c>
      <c r="U16" t="s">
        <v>1992</v>
      </c>
      <c r="V16" t="s">
        <v>4035</v>
      </c>
      <c r="W16" t="s">
        <v>2181</v>
      </c>
      <c r="X16" t="s">
        <v>4175</v>
      </c>
      <c r="Y16" t="s">
        <v>2199</v>
      </c>
      <c r="Z16" t="s">
        <v>4190</v>
      </c>
      <c r="AC16" t="s">
        <v>2267</v>
      </c>
      <c r="AD16" t="s">
        <v>4264</v>
      </c>
      <c r="AE16" t="s">
        <v>2267</v>
      </c>
      <c r="AF16" t="s">
        <v>4264</v>
      </c>
    </row>
    <row r="17" spans="2:32" x14ac:dyDescent="0.25">
      <c r="B17" t="s">
        <v>4265</v>
      </c>
      <c r="C17" t="s">
        <v>2267</v>
      </c>
      <c r="D17" t="s">
        <v>4264</v>
      </c>
      <c r="E17" t="s">
        <v>2268</v>
      </c>
      <c r="F17" t="s">
        <v>4266</v>
      </c>
      <c r="G17" t="s">
        <v>2273</v>
      </c>
      <c r="H17" t="s">
        <v>4267</v>
      </c>
      <c r="I17" t="s">
        <v>2274</v>
      </c>
      <c r="J17" t="s">
        <v>4268</v>
      </c>
      <c r="K17" t="s">
        <v>1251</v>
      </c>
      <c r="L17" t="s">
        <v>3433</v>
      </c>
      <c r="M17" t="s">
        <v>1465</v>
      </c>
      <c r="N17" t="s">
        <v>3609</v>
      </c>
      <c r="O17" t="s">
        <v>1405</v>
      </c>
      <c r="P17" t="s">
        <v>3558</v>
      </c>
      <c r="Q17" t="s">
        <v>1551</v>
      </c>
      <c r="R17" t="s">
        <v>3682</v>
      </c>
      <c r="S17" t="s">
        <v>1881</v>
      </c>
      <c r="T17" t="s">
        <v>3954</v>
      </c>
      <c r="U17" t="s">
        <v>1994</v>
      </c>
      <c r="V17" t="s">
        <v>4036</v>
      </c>
      <c r="W17" t="s">
        <v>2182</v>
      </c>
      <c r="X17" t="s">
        <v>4176</v>
      </c>
      <c r="Y17" t="s">
        <v>2200</v>
      </c>
      <c r="Z17" t="s">
        <v>4191</v>
      </c>
      <c r="AC17" t="s">
        <v>2271</v>
      </c>
      <c r="AD17" t="s">
        <v>4269</v>
      </c>
      <c r="AE17" t="s">
        <v>2271</v>
      </c>
      <c r="AF17" t="s">
        <v>4269</v>
      </c>
    </row>
    <row r="18" spans="2:32" x14ac:dyDescent="0.25">
      <c r="B18" t="s">
        <v>4270</v>
      </c>
      <c r="C18" t="s">
        <v>2271</v>
      </c>
      <c r="D18" t="s">
        <v>4269</v>
      </c>
      <c r="E18" t="s">
        <v>2272</v>
      </c>
      <c r="F18" t="s">
        <v>4271</v>
      </c>
      <c r="G18" t="s">
        <v>2277</v>
      </c>
      <c r="H18" t="s">
        <v>4272</v>
      </c>
      <c r="I18" t="s">
        <v>2278</v>
      </c>
      <c r="J18" t="s">
        <v>4273</v>
      </c>
      <c r="K18" t="s">
        <v>1252</v>
      </c>
      <c r="L18" t="s">
        <v>3434</v>
      </c>
      <c r="M18" t="s">
        <v>1466</v>
      </c>
      <c r="N18" t="s">
        <v>3610</v>
      </c>
      <c r="O18" t="s">
        <v>1406</v>
      </c>
      <c r="P18" t="s">
        <v>3559</v>
      </c>
      <c r="Q18" t="s">
        <v>1552</v>
      </c>
      <c r="R18" t="s">
        <v>3683</v>
      </c>
      <c r="S18" t="s">
        <v>1882</v>
      </c>
      <c r="T18" t="s">
        <v>3955</v>
      </c>
      <c r="U18" t="s">
        <v>1995</v>
      </c>
      <c r="V18" t="s">
        <v>4037</v>
      </c>
      <c r="W18" t="s">
        <v>2183</v>
      </c>
      <c r="X18" t="s">
        <v>4177</v>
      </c>
      <c r="Y18" t="s">
        <v>2201</v>
      </c>
      <c r="Z18" t="s">
        <v>4192</v>
      </c>
      <c r="AC18" t="s">
        <v>2275</v>
      </c>
      <c r="AD18" t="s">
        <v>4274</v>
      </c>
      <c r="AE18" t="s">
        <v>2275</v>
      </c>
      <c r="AF18" t="s">
        <v>4274</v>
      </c>
    </row>
    <row r="19" spans="2:32" x14ac:dyDescent="0.25">
      <c r="B19" t="s">
        <v>4275</v>
      </c>
      <c r="C19" t="s">
        <v>2275</v>
      </c>
      <c r="D19" t="s">
        <v>4274</v>
      </c>
      <c r="E19" t="s">
        <v>2276</v>
      </c>
      <c r="F19" t="s">
        <v>4276</v>
      </c>
      <c r="G19" t="s">
        <v>2281</v>
      </c>
      <c r="H19" t="s">
        <v>4277</v>
      </c>
      <c r="I19" t="s">
        <v>2282</v>
      </c>
      <c r="J19" t="s">
        <v>4278</v>
      </c>
      <c r="K19" t="s">
        <v>1254</v>
      </c>
      <c r="L19" t="s">
        <v>3435</v>
      </c>
      <c r="M19" t="s">
        <v>1467</v>
      </c>
      <c r="N19" t="s">
        <v>3611</v>
      </c>
      <c r="O19" t="s">
        <v>1407</v>
      </c>
      <c r="P19" t="s">
        <v>3560</v>
      </c>
      <c r="Q19" t="s">
        <v>1553</v>
      </c>
      <c r="R19" t="s">
        <v>3684</v>
      </c>
      <c r="S19" t="s">
        <v>1884</v>
      </c>
      <c r="T19" t="s">
        <v>3956</v>
      </c>
      <c r="U19" t="s">
        <v>1997</v>
      </c>
      <c r="V19" t="s">
        <v>4038</v>
      </c>
      <c r="W19" t="s">
        <v>2185</v>
      </c>
      <c r="X19" t="s">
        <v>4178</v>
      </c>
      <c r="Y19" t="s">
        <v>2202</v>
      </c>
      <c r="Z19" t="s">
        <v>4193</v>
      </c>
      <c r="AC19" t="s">
        <v>2279</v>
      </c>
      <c r="AD19" t="s">
        <v>4279</v>
      </c>
      <c r="AE19" t="s">
        <v>2279</v>
      </c>
      <c r="AF19" t="s">
        <v>4279</v>
      </c>
    </row>
    <row r="20" spans="2:32" x14ac:dyDescent="0.25">
      <c r="C20" t="s">
        <v>2279</v>
      </c>
      <c r="D20" t="s">
        <v>4279</v>
      </c>
      <c r="E20" t="s">
        <v>2280</v>
      </c>
      <c r="F20" t="s">
        <v>4280</v>
      </c>
      <c r="G20" t="s">
        <v>2285</v>
      </c>
      <c r="H20" t="s">
        <v>4281</v>
      </c>
      <c r="I20" t="s">
        <v>2286</v>
      </c>
      <c r="J20" t="s">
        <v>4282</v>
      </c>
      <c r="K20" t="s">
        <v>1256</v>
      </c>
      <c r="L20" t="s">
        <v>3436</v>
      </c>
      <c r="M20" t="s">
        <v>1469</v>
      </c>
      <c r="N20" t="s">
        <v>3612</v>
      </c>
      <c r="O20" t="s">
        <v>1408</v>
      </c>
      <c r="P20" t="s">
        <v>3561</v>
      </c>
      <c r="Q20" t="s">
        <v>1554</v>
      </c>
      <c r="R20" t="s">
        <v>3685</v>
      </c>
      <c r="S20" t="s">
        <v>1885</v>
      </c>
      <c r="T20" t="s">
        <v>3957</v>
      </c>
      <c r="U20" t="s">
        <v>1999</v>
      </c>
      <c r="V20" t="s">
        <v>4039</v>
      </c>
      <c r="AC20" t="s">
        <v>2283</v>
      </c>
      <c r="AD20" t="s">
        <v>4283</v>
      </c>
      <c r="AE20" t="s">
        <v>2283</v>
      </c>
      <c r="AF20" t="s">
        <v>4283</v>
      </c>
    </row>
    <row r="21" spans="2:32" x14ac:dyDescent="0.25">
      <c r="C21" t="s">
        <v>2283</v>
      </c>
      <c r="D21" t="s">
        <v>4283</v>
      </c>
      <c r="E21" t="s">
        <v>2284</v>
      </c>
      <c r="F21" t="s">
        <v>4284</v>
      </c>
      <c r="G21" t="s">
        <v>2289</v>
      </c>
      <c r="H21" t="s">
        <v>4285</v>
      </c>
      <c r="I21" t="s">
        <v>2290</v>
      </c>
      <c r="J21" t="s">
        <v>4286</v>
      </c>
      <c r="K21" t="s">
        <v>1257</v>
      </c>
      <c r="L21" t="s">
        <v>3437</v>
      </c>
      <c r="M21" t="s">
        <v>1470</v>
      </c>
      <c r="N21" t="s">
        <v>3613</v>
      </c>
      <c r="O21" t="s">
        <v>1409</v>
      </c>
      <c r="P21" t="s">
        <v>3562</v>
      </c>
      <c r="Q21" t="s">
        <v>1555</v>
      </c>
      <c r="R21" t="s">
        <v>3686</v>
      </c>
      <c r="S21" t="s">
        <v>1886</v>
      </c>
      <c r="T21" t="s">
        <v>3958</v>
      </c>
      <c r="U21" t="s">
        <v>2001</v>
      </c>
      <c r="V21" t="s">
        <v>4040</v>
      </c>
      <c r="AC21" t="s">
        <v>2287</v>
      </c>
      <c r="AD21" t="s">
        <v>4287</v>
      </c>
      <c r="AE21" t="s">
        <v>2287</v>
      </c>
      <c r="AF21" t="s">
        <v>4287</v>
      </c>
    </row>
    <row r="22" spans="2:32" x14ac:dyDescent="0.25">
      <c r="C22" t="s">
        <v>2287</v>
      </c>
      <c r="D22" t="s">
        <v>4287</v>
      </c>
      <c r="E22" t="s">
        <v>2288</v>
      </c>
      <c r="F22" t="s">
        <v>4288</v>
      </c>
      <c r="G22" t="s">
        <v>2293</v>
      </c>
      <c r="H22" t="s">
        <v>4289</v>
      </c>
      <c r="I22" t="s">
        <v>2294</v>
      </c>
      <c r="J22" t="s">
        <v>4290</v>
      </c>
      <c r="K22" t="s">
        <v>1258</v>
      </c>
      <c r="L22" t="s">
        <v>3438</v>
      </c>
      <c r="M22" t="s">
        <v>1471</v>
      </c>
      <c r="N22" t="s">
        <v>3614</v>
      </c>
      <c r="O22" t="s">
        <v>1411</v>
      </c>
      <c r="P22" t="s">
        <v>3563</v>
      </c>
      <c r="Q22" t="s">
        <v>1556</v>
      </c>
      <c r="R22" t="s">
        <v>3687</v>
      </c>
      <c r="S22" t="s">
        <v>1887</v>
      </c>
      <c r="T22" t="s">
        <v>3959</v>
      </c>
      <c r="U22" t="s">
        <v>2002</v>
      </c>
      <c r="V22" t="s">
        <v>4041</v>
      </c>
      <c r="AC22" t="s">
        <v>2291</v>
      </c>
      <c r="AD22" t="s">
        <v>4291</v>
      </c>
      <c r="AE22" t="s">
        <v>2291</v>
      </c>
      <c r="AF22" t="s">
        <v>4291</v>
      </c>
    </row>
    <row r="23" spans="2:32" x14ac:dyDescent="0.25">
      <c r="C23" t="s">
        <v>2291</v>
      </c>
      <c r="D23" t="s">
        <v>4291</v>
      </c>
      <c r="E23" t="s">
        <v>2292</v>
      </c>
      <c r="F23" t="s">
        <v>4292</v>
      </c>
      <c r="G23" t="s">
        <v>2297</v>
      </c>
      <c r="H23" t="s">
        <v>4293</v>
      </c>
      <c r="I23" t="s">
        <v>2298</v>
      </c>
      <c r="J23" t="s">
        <v>4294</v>
      </c>
      <c r="K23" t="s">
        <v>1259</v>
      </c>
      <c r="L23" t="s">
        <v>3439</v>
      </c>
      <c r="M23" t="s">
        <v>1472</v>
      </c>
      <c r="N23" t="s">
        <v>3615</v>
      </c>
      <c r="O23" t="s">
        <v>1412</v>
      </c>
      <c r="P23" t="s">
        <v>3564</v>
      </c>
      <c r="Q23" t="s">
        <v>1557</v>
      </c>
      <c r="R23" t="s">
        <v>3688</v>
      </c>
      <c r="S23" t="s">
        <v>1888</v>
      </c>
      <c r="T23" t="s">
        <v>3960</v>
      </c>
      <c r="U23" t="s">
        <v>2003</v>
      </c>
      <c r="V23" t="s">
        <v>4042</v>
      </c>
      <c r="AC23" t="s">
        <v>2295</v>
      </c>
      <c r="AD23" t="s">
        <v>4295</v>
      </c>
      <c r="AE23" t="s">
        <v>2295</v>
      </c>
      <c r="AF23" t="s">
        <v>4295</v>
      </c>
    </row>
    <row r="24" spans="2:32" x14ac:dyDescent="0.25">
      <c r="C24" t="s">
        <v>2295</v>
      </c>
      <c r="D24" t="s">
        <v>4295</v>
      </c>
      <c r="E24" t="s">
        <v>2296</v>
      </c>
      <c r="F24" t="s">
        <v>4296</v>
      </c>
      <c r="G24" t="s">
        <v>2301</v>
      </c>
      <c r="H24" t="s">
        <v>4297</v>
      </c>
      <c r="I24" t="s">
        <v>2302</v>
      </c>
      <c r="J24" t="s">
        <v>4298</v>
      </c>
      <c r="K24" t="s">
        <v>1260</v>
      </c>
      <c r="L24" t="s">
        <v>3440</v>
      </c>
      <c r="M24" t="s">
        <v>1473</v>
      </c>
      <c r="N24" t="s">
        <v>3616</v>
      </c>
      <c r="O24" t="s">
        <v>1413</v>
      </c>
      <c r="P24" t="s">
        <v>3565</v>
      </c>
      <c r="Q24" t="s">
        <v>1558</v>
      </c>
      <c r="R24" t="s">
        <v>3689</v>
      </c>
      <c r="S24" t="s">
        <v>1889</v>
      </c>
      <c r="T24" t="s">
        <v>3961</v>
      </c>
      <c r="U24" t="s">
        <v>2004</v>
      </c>
      <c r="V24" t="s">
        <v>4043</v>
      </c>
      <c r="AC24" t="s">
        <v>2299</v>
      </c>
      <c r="AD24" t="s">
        <v>4299</v>
      </c>
      <c r="AE24" t="s">
        <v>2299</v>
      </c>
      <c r="AF24" t="s">
        <v>4299</v>
      </c>
    </row>
    <row r="25" spans="2:32" x14ac:dyDescent="0.25">
      <c r="C25" t="s">
        <v>2299</v>
      </c>
      <c r="D25" t="s">
        <v>4299</v>
      </c>
      <c r="E25" t="s">
        <v>2300</v>
      </c>
      <c r="F25" t="s">
        <v>4300</v>
      </c>
      <c r="G25" t="s">
        <v>2305</v>
      </c>
      <c r="H25" t="s">
        <v>4301</v>
      </c>
      <c r="I25" t="s">
        <v>2306</v>
      </c>
      <c r="J25" t="s">
        <v>4302</v>
      </c>
      <c r="K25" t="s">
        <v>1261</v>
      </c>
      <c r="L25" t="s">
        <v>3441</v>
      </c>
      <c r="M25" t="s">
        <v>1475</v>
      </c>
      <c r="N25" t="s">
        <v>3617</v>
      </c>
      <c r="O25" t="s">
        <v>1414</v>
      </c>
      <c r="P25" t="s">
        <v>3566</v>
      </c>
      <c r="Q25" t="s">
        <v>1560</v>
      </c>
      <c r="R25" t="s">
        <v>3690</v>
      </c>
      <c r="S25" t="s">
        <v>1891</v>
      </c>
      <c r="T25" t="s">
        <v>3962</v>
      </c>
      <c r="U25" t="s">
        <v>2006</v>
      </c>
      <c r="V25" t="s">
        <v>4044</v>
      </c>
      <c r="AC25" t="s">
        <v>2303</v>
      </c>
      <c r="AD25" t="s">
        <v>4303</v>
      </c>
      <c r="AE25" t="s">
        <v>2303</v>
      </c>
      <c r="AF25" t="s">
        <v>4303</v>
      </c>
    </row>
    <row r="26" spans="2:32" x14ac:dyDescent="0.25">
      <c r="C26" t="s">
        <v>2303</v>
      </c>
      <c r="D26" t="s">
        <v>4303</v>
      </c>
      <c r="E26" t="s">
        <v>2304</v>
      </c>
      <c r="F26" t="s">
        <v>4304</v>
      </c>
      <c r="G26" t="s">
        <v>2309</v>
      </c>
      <c r="H26" t="s">
        <v>4305</v>
      </c>
      <c r="I26" t="s">
        <v>2310</v>
      </c>
      <c r="J26" t="s">
        <v>4306</v>
      </c>
      <c r="K26" t="s">
        <v>1262</v>
      </c>
      <c r="L26" t="s">
        <v>3442</v>
      </c>
      <c r="M26" t="s">
        <v>1476</v>
      </c>
      <c r="N26" t="s">
        <v>3618</v>
      </c>
      <c r="O26" t="s">
        <v>1415</v>
      </c>
      <c r="P26" t="s">
        <v>3567</v>
      </c>
      <c r="Q26" t="s">
        <v>1561</v>
      </c>
      <c r="R26" t="s">
        <v>3691</v>
      </c>
      <c r="S26" t="s">
        <v>1892</v>
      </c>
      <c r="T26" t="s">
        <v>3963</v>
      </c>
      <c r="U26" t="s">
        <v>2008</v>
      </c>
      <c r="V26" t="s">
        <v>4045</v>
      </c>
      <c r="AC26" t="s">
        <v>2307</v>
      </c>
      <c r="AD26" t="s">
        <v>4307</v>
      </c>
      <c r="AE26" t="s">
        <v>2307</v>
      </c>
      <c r="AF26" t="s">
        <v>4307</v>
      </c>
    </row>
    <row r="27" spans="2:32" x14ac:dyDescent="0.25">
      <c r="C27" t="s">
        <v>2307</v>
      </c>
      <c r="D27" t="s">
        <v>4307</v>
      </c>
      <c r="E27" t="s">
        <v>2308</v>
      </c>
      <c r="F27" t="s">
        <v>4308</v>
      </c>
      <c r="G27" t="s">
        <v>2313</v>
      </c>
      <c r="H27" t="s">
        <v>4309</v>
      </c>
      <c r="I27" t="s">
        <v>2314</v>
      </c>
      <c r="J27" t="s">
        <v>4310</v>
      </c>
      <c r="K27" t="s">
        <v>1264</v>
      </c>
      <c r="L27" t="s">
        <v>3443</v>
      </c>
      <c r="M27" t="s">
        <v>1477</v>
      </c>
      <c r="N27" t="s">
        <v>3619</v>
      </c>
      <c r="O27" t="s">
        <v>1416</v>
      </c>
      <c r="P27" t="s">
        <v>3568</v>
      </c>
      <c r="Q27" t="s">
        <v>1562</v>
      </c>
      <c r="R27" t="s">
        <v>3692</v>
      </c>
      <c r="S27" t="s">
        <v>1893</v>
      </c>
      <c r="T27" t="s">
        <v>3964</v>
      </c>
      <c r="U27" t="s">
        <v>2009</v>
      </c>
      <c r="V27" t="s">
        <v>4046</v>
      </c>
      <c r="AC27" t="s">
        <v>2311</v>
      </c>
      <c r="AD27" t="s">
        <v>4311</v>
      </c>
      <c r="AE27" t="s">
        <v>2311</v>
      </c>
      <c r="AF27" t="s">
        <v>4311</v>
      </c>
    </row>
    <row r="28" spans="2:32" x14ac:dyDescent="0.25">
      <c r="C28" t="s">
        <v>2311</v>
      </c>
      <c r="D28" t="s">
        <v>4311</v>
      </c>
      <c r="E28" t="s">
        <v>2312</v>
      </c>
      <c r="F28" t="s">
        <v>4312</v>
      </c>
      <c r="G28" t="s">
        <v>2317</v>
      </c>
      <c r="H28" t="s">
        <v>4313</v>
      </c>
      <c r="I28" t="s">
        <v>2318</v>
      </c>
      <c r="J28" t="s">
        <v>4314</v>
      </c>
      <c r="K28" t="s">
        <v>1265</v>
      </c>
      <c r="L28" t="s">
        <v>3444</v>
      </c>
      <c r="M28" t="s">
        <v>1478</v>
      </c>
      <c r="N28" t="s">
        <v>3620</v>
      </c>
      <c r="O28" t="s">
        <v>1417</v>
      </c>
      <c r="P28" t="s">
        <v>3569</v>
      </c>
      <c r="Q28" t="s">
        <v>1563</v>
      </c>
      <c r="R28" t="s">
        <v>3693</v>
      </c>
      <c r="S28" t="s">
        <v>1894</v>
      </c>
      <c r="T28" t="s">
        <v>3965</v>
      </c>
      <c r="U28" t="s">
        <v>2010</v>
      </c>
      <c r="V28" t="s">
        <v>4047</v>
      </c>
      <c r="AC28" t="s">
        <v>2315</v>
      </c>
      <c r="AD28" t="s">
        <v>4315</v>
      </c>
      <c r="AE28" t="s">
        <v>2315</v>
      </c>
      <c r="AF28" t="s">
        <v>4315</v>
      </c>
    </row>
    <row r="29" spans="2:32" x14ac:dyDescent="0.25">
      <c r="C29" t="s">
        <v>2315</v>
      </c>
      <c r="D29" t="s">
        <v>4315</v>
      </c>
      <c r="E29" t="s">
        <v>2316</v>
      </c>
      <c r="F29" t="s">
        <v>4316</v>
      </c>
      <c r="G29" t="s">
        <v>2321</v>
      </c>
      <c r="H29" t="s">
        <v>4317</v>
      </c>
      <c r="I29" t="s">
        <v>2322</v>
      </c>
      <c r="J29" t="s">
        <v>4318</v>
      </c>
      <c r="K29" t="s">
        <v>1266</v>
      </c>
      <c r="L29" t="s">
        <v>3445</v>
      </c>
      <c r="M29" t="s">
        <v>1479</v>
      </c>
      <c r="N29" t="s">
        <v>3621</v>
      </c>
      <c r="O29" t="s">
        <v>1419</v>
      </c>
      <c r="P29" t="s">
        <v>3570</v>
      </c>
      <c r="Q29" t="s">
        <v>1565</v>
      </c>
      <c r="R29" t="s">
        <v>3694</v>
      </c>
      <c r="S29" t="s">
        <v>1895</v>
      </c>
      <c r="T29" t="s">
        <v>3966</v>
      </c>
      <c r="U29" t="s">
        <v>2011</v>
      </c>
      <c r="V29" t="s">
        <v>4048</v>
      </c>
      <c r="AC29" t="s">
        <v>2319</v>
      </c>
      <c r="AD29" t="s">
        <v>4319</v>
      </c>
      <c r="AE29" t="s">
        <v>2319</v>
      </c>
      <c r="AF29" t="s">
        <v>4319</v>
      </c>
    </row>
    <row r="30" spans="2:32" x14ac:dyDescent="0.25">
      <c r="C30" t="s">
        <v>2319</v>
      </c>
      <c r="D30" t="s">
        <v>4319</v>
      </c>
      <c r="E30" t="s">
        <v>2320</v>
      </c>
      <c r="F30" t="s">
        <v>4320</v>
      </c>
      <c r="G30" t="s">
        <v>2325</v>
      </c>
      <c r="H30" t="s">
        <v>4321</v>
      </c>
      <c r="I30" t="s">
        <v>2326</v>
      </c>
      <c r="J30" t="s">
        <v>4322</v>
      </c>
      <c r="K30" t="s">
        <v>1267</v>
      </c>
      <c r="L30" t="s">
        <v>3446</v>
      </c>
      <c r="M30" t="s">
        <v>1480</v>
      </c>
      <c r="N30" t="s">
        <v>3622</v>
      </c>
      <c r="O30" t="s">
        <v>1420</v>
      </c>
      <c r="P30" t="s">
        <v>3571</v>
      </c>
      <c r="Q30" t="s">
        <v>1566</v>
      </c>
      <c r="R30" t="s">
        <v>3695</v>
      </c>
      <c r="S30" t="s">
        <v>1896</v>
      </c>
      <c r="T30" t="s">
        <v>3967</v>
      </c>
      <c r="U30" t="s">
        <v>2012</v>
      </c>
      <c r="V30" t="s">
        <v>4049</v>
      </c>
      <c r="AC30" t="s">
        <v>2323</v>
      </c>
      <c r="AD30" t="s">
        <v>4323</v>
      </c>
      <c r="AE30" t="s">
        <v>2323</v>
      </c>
      <c r="AF30" t="s">
        <v>4323</v>
      </c>
    </row>
    <row r="31" spans="2:32" x14ac:dyDescent="0.25">
      <c r="C31" t="s">
        <v>2323</v>
      </c>
      <c r="D31" t="s">
        <v>4323</v>
      </c>
      <c r="E31" t="s">
        <v>2324</v>
      </c>
      <c r="F31" t="s">
        <v>4324</v>
      </c>
      <c r="G31" t="s">
        <v>2329</v>
      </c>
      <c r="H31" t="s">
        <v>4325</v>
      </c>
      <c r="I31" t="s">
        <v>2330</v>
      </c>
      <c r="J31" t="s">
        <v>4326</v>
      </c>
      <c r="K31" t="s">
        <v>1269</v>
      </c>
      <c r="L31" t="s">
        <v>3447</v>
      </c>
      <c r="M31" t="s">
        <v>1481</v>
      </c>
      <c r="N31" t="s">
        <v>3623</v>
      </c>
      <c r="O31" t="s">
        <v>1421</v>
      </c>
      <c r="P31" t="s">
        <v>3572</v>
      </c>
      <c r="Q31" t="s">
        <v>1567</v>
      </c>
      <c r="R31" t="s">
        <v>3696</v>
      </c>
      <c r="S31" t="s">
        <v>1898</v>
      </c>
      <c r="T31" t="s">
        <v>3968</v>
      </c>
      <c r="U31" t="s">
        <v>2013</v>
      </c>
      <c r="V31" t="s">
        <v>4050</v>
      </c>
      <c r="AC31" t="s">
        <v>2327</v>
      </c>
      <c r="AD31" t="s">
        <v>4327</v>
      </c>
      <c r="AE31" t="s">
        <v>2327</v>
      </c>
      <c r="AF31" t="s">
        <v>4327</v>
      </c>
    </row>
    <row r="32" spans="2:32" x14ac:dyDescent="0.25">
      <c r="C32" t="s">
        <v>2327</v>
      </c>
      <c r="D32" t="s">
        <v>4327</v>
      </c>
      <c r="E32" t="s">
        <v>2328</v>
      </c>
      <c r="F32" t="s">
        <v>4328</v>
      </c>
      <c r="G32" t="s">
        <v>2333</v>
      </c>
      <c r="H32" t="s">
        <v>4329</v>
      </c>
      <c r="I32" t="s">
        <v>2334</v>
      </c>
      <c r="J32" t="s">
        <v>4330</v>
      </c>
      <c r="K32" t="s">
        <v>1271</v>
      </c>
      <c r="L32" t="s">
        <v>3448</v>
      </c>
      <c r="M32" t="s">
        <v>1482</v>
      </c>
      <c r="N32" t="s">
        <v>3624</v>
      </c>
      <c r="O32" t="s">
        <v>1422</v>
      </c>
      <c r="P32" t="s">
        <v>3573</v>
      </c>
      <c r="Q32" t="s">
        <v>1568</v>
      </c>
      <c r="R32" t="s">
        <v>3697</v>
      </c>
      <c r="S32" t="s">
        <v>1899</v>
      </c>
      <c r="T32" t="s">
        <v>3969</v>
      </c>
      <c r="U32" t="s">
        <v>2015</v>
      </c>
      <c r="V32" t="s">
        <v>4051</v>
      </c>
      <c r="AC32" t="s">
        <v>2331</v>
      </c>
      <c r="AD32" t="s">
        <v>4331</v>
      </c>
      <c r="AE32" t="s">
        <v>2331</v>
      </c>
      <c r="AF32" t="s">
        <v>4331</v>
      </c>
    </row>
    <row r="33" spans="3:32" x14ac:dyDescent="0.25">
      <c r="C33" t="s">
        <v>2331</v>
      </c>
      <c r="D33" t="s">
        <v>4331</v>
      </c>
      <c r="E33" t="s">
        <v>2332</v>
      </c>
      <c r="F33" t="s">
        <v>4332</v>
      </c>
      <c r="G33" t="s">
        <v>2337</v>
      </c>
      <c r="H33" t="s">
        <v>4333</v>
      </c>
      <c r="I33" t="s">
        <v>2338</v>
      </c>
      <c r="J33" t="s">
        <v>4334</v>
      </c>
      <c r="K33" t="s">
        <v>1272</v>
      </c>
      <c r="L33" t="s">
        <v>3449</v>
      </c>
      <c r="M33" t="s">
        <v>1484</v>
      </c>
      <c r="N33" t="s">
        <v>3625</v>
      </c>
      <c r="O33" t="s">
        <v>1423</v>
      </c>
      <c r="P33" t="s">
        <v>3574</v>
      </c>
      <c r="Q33" t="s">
        <v>1569</v>
      </c>
      <c r="R33" t="s">
        <v>3698</v>
      </c>
      <c r="S33" t="s">
        <v>1900</v>
      </c>
      <c r="T33" t="s">
        <v>68</v>
      </c>
      <c r="U33" t="s">
        <v>2016</v>
      </c>
      <c r="V33" t="s">
        <v>4052</v>
      </c>
      <c r="AC33" t="s">
        <v>2335</v>
      </c>
      <c r="AD33" t="s">
        <v>4335</v>
      </c>
      <c r="AE33" t="s">
        <v>2335</v>
      </c>
      <c r="AF33" t="s">
        <v>4335</v>
      </c>
    </row>
    <row r="34" spans="3:32" x14ac:dyDescent="0.25">
      <c r="C34" t="s">
        <v>2335</v>
      </c>
      <c r="D34" t="s">
        <v>4335</v>
      </c>
      <c r="E34" t="s">
        <v>2336</v>
      </c>
      <c r="F34" t="s">
        <v>4336</v>
      </c>
      <c r="G34" t="s">
        <v>2341</v>
      </c>
      <c r="H34" t="s">
        <v>4337</v>
      </c>
      <c r="I34" t="s">
        <v>2342</v>
      </c>
      <c r="J34" t="s">
        <v>4338</v>
      </c>
      <c r="K34" t="s">
        <v>1273</v>
      </c>
      <c r="L34" t="s">
        <v>3450</v>
      </c>
      <c r="M34" t="s">
        <v>1485</v>
      </c>
      <c r="N34" t="s">
        <v>3626</v>
      </c>
      <c r="O34" t="s">
        <v>1424</v>
      </c>
      <c r="P34" t="s">
        <v>3575</v>
      </c>
      <c r="Q34" t="s">
        <v>1571</v>
      </c>
      <c r="R34" t="s">
        <v>3699</v>
      </c>
      <c r="S34" t="s">
        <v>1901</v>
      </c>
      <c r="T34" t="s">
        <v>3970</v>
      </c>
      <c r="U34" t="s">
        <v>2018</v>
      </c>
      <c r="V34" t="s">
        <v>4053</v>
      </c>
      <c r="AC34" t="s">
        <v>2339</v>
      </c>
      <c r="AD34" t="s">
        <v>4339</v>
      </c>
      <c r="AE34" t="s">
        <v>2339</v>
      </c>
      <c r="AF34" t="s">
        <v>4339</v>
      </c>
    </row>
    <row r="35" spans="3:32" x14ac:dyDescent="0.25">
      <c r="C35" t="s">
        <v>2339</v>
      </c>
      <c r="D35" t="s">
        <v>4339</v>
      </c>
      <c r="E35" t="s">
        <v>2340</v>
      </c>
      <c r="F35" t="s">
        <v>4340</v>
      </c>
      <c r="G35" t="s">
        <v>4341</v>
      </c>
      <c r="H35" t="s">
        <v>4342</v>
      </c>
      <c r="I35" t="s">
        <v>2345</v>
      </c>
      <c r="J35" t="s">
        <v>4343</v>
      </c>
      <c r="K35" t="s">
        <v>1274</v>
      </c>
      <c r="L35" t="s">
        <v>3451</v>
      </c>
      <c r="M35" t="s">
        <v>1486</v>
      </c>
      <c r="N35" t="s">
        <v>3627</v>
      </c>
      <c r="O35" t="s">
        <v>1425</v>
      </c>
      <c r="P35" t="s">
        <v>3576</v>
      </c>
      <c r="Q35" t="s">
        <v>1572</v>
      </c>
      <c r="R35" t="s">
        <v>3700</v>
      </c>
      <c r="S35" t="s">
        <v>1902</v>
      </c>
      <c r="T35" t="s">
        <v>3971</v>
      </c>
      <c r="U35" t="s">
        <v>2019</v>
      </c>
      <c r="V35" t="s">
        <v>4054</v>
      </c>
      <c r="AC35" t="s">
        <v>2343</v>
      </c>
      <c r="AD35" t="s">
        <v>4344</v>
      </c>
      <c r="AE35" t="s">
        <v>2343</v>
      </c>
      <c r="AF35" t="s">
        <v>4344</v>
      </c>
    </row>
    <row r="36" spans="3:32" x14ac:dyDescent="0.25">
      <c r="C36" t="s">
        <v>2343</v>
      </c>
      <c r="D36" t="s">
        <v>4344</v>
      </c>
      <c r="E36" t="s">
        <v>2344</v>
      </c>
      <c r="F36" t="s">
        <v>4345</v>
      </c>
      <c r="I36" t="s">
        <v>2348</v>
      </c>
      <c r="J36" t="s">
        <v>4346</v>
      </c>
      <c r="K36" t="s">
        <v>1275</v>
      </c>
      <c r="L36" t="s">
        <v>3452</v>
      </c>
      <c r="M36" t="s">
        <v>1488</v>
      </c>
      <c r="N36" t="s">
        <v>3628</v>
      </c>
      <c r="O36" t="s">
        <v>1427</v>
      </c>
      <c r="P36" t="s">
        <v>3577</v>
      </c>
      <c r="Q36" t="s">
        <v>1573</v>
      </c>
      <c r="R36" t="s">
        <v>3701</v>
      </c>
      <c r="S36" t="s">
        <v>1903</v>
      </c>
      <c r="T36" t="s">
        <v>3972</v>
      </c>
      <c r="U36" t="s">
        <v>2020</v>
      </c>
      <c r="V36" t="s">
        <v>4055</v>
      </c>
      <c r="AC36" t="s">
        <v>2346</v>
      </c>
      <c r="AD36" t="s">
        <v>4347</v>
      </c>
      <c r="AE36" t="s">
        <v>2346</v>
      </c>
      <c r="AF36" t="s">
        <v>4347</v>
      </c>
    </row>
    <row r="37" spans="3:32" x14ac:dyDescent="0.25">
      <c r="C37" t="s">
        <v>2346</v>
      </c>
      <c r="D37" t="s">
        <v>4347</v>
      </c>
      <c r="E37" t="s">
        <v>2347</v>
      </c>
      <c r="F37" t="s">
        <v>4348</v>
      </c>
      <c r="I37" t="s">
        <v>2351</v>
      </c>
      <c r="J37" t="s">
        <v>4349</v>
      </c>
      <c r="K37" t="s">
        <v>1276</v>
      </c>
      <c r="L37" t="s">
        <v>3453</v>
      </c>
      <c r="M37" t="s">
        <v>1489</v>
      </c>
      <c r="N37" t="s">
        <v>3629</v>
      </c>
      <c r="O37" t="s">
        <v>1428</v>
      </c>
      <c r="P37" t="s">
        <v>3578</v>
      </c>
      <c r="Q37" t="s">
        <v>1575</v>
      </c>
      <c r="R37" t="s">
        <v>3702</v>
      </c>
      <c r="S37" t="s">
        <v>1905</v>
      </c>
      <c r="T37" t="s">
        <v>3973</v>
      </c>
      <c r="U37" t="s">
        <v>2021</v>
      </c>
      <c r="V37" t="s">
        <v>4056</v>
      </c>
      <c r="AC37" t="s">
        <v>2349</v>
      </c>
      <c r="AD37" t="s">
        <v>4350</v>
      </c>
      <c r="AE37" t="s">
        <v>2349</v>
      </c>
      <c r="AF37" t="s">
        <v>4350</v>
      </c>
    </row>
    <row r="38" spans="3:32" x14ac:dyDescent="0.25">
      <c r="C38" t="s">
        <v>2349</v>
      </c>
      <c r="D38" t="s">
        <v>4350</v>
      </c>
      <c r="E38" t="s">
        <v>2350</v>
      </c>
      <c r="F38" t="s">
        <v>4351</v>
      </c>
      <c r="I38" t="s">
        <v>2354</v>
      </c>
      <c r="J38" t="s">
        <v>4352</v>
      </c>
      <c r="K38" t="s">
        <v>1277</v>
      </c>
      <c r="L38" t="s">
        <v>3454</v>
      </c>
      <c r="M38" t="s">
        <v>1490</v>
      </c>
      <c r="N38" t="s">
        <v>3630</v>
      </c>
      <c r="O38" t="s">
        <v>1429</v>
      </c>
      <c r="P38" t="s">
        <v>3579</v>
      </c>
      <c r="Q38" t="s">
        <v>1576</v>
      </c>
      <c r="R38" t="s">
        <v>3703</v>
      </c>
      <c r="S38" t="s">
        <v>1906</v>
      </c>
      <c r="T38" t="s">
        <v>3974</v>
      </c>
      <c r="U38" t="s">
        <v>2022</v>
      </c>
      <c r="V38" t="s">
        <v>4057</v>
      </c>
      <c r="AC38" t="s">
        <v>2352</v>
      </c>
      <c r="AD38" t="s">
        <v>4353</v>
      </c>
      <c r="AE38" t="s">
        <v>2352</v>
      </c>
      <c r="AF38" t="s">
        <v>4353</v>
      </c>
    </row>
    <row r="39" spans="3:32" x14ac:dyDescent="0.25">
      <c r="C39" t="s">
        <v>2352</v>
      </c>
      <c r="D39" t="s">
        <v>4353</v>
      </c>
      <c r="E39" t="s">
        <v>2353</v>
      </c>
      <c r="F39" t="s">
        <v>4354</v>
      </c>
      <c r="K39" t="s">
        <v>1278</v>
      </c>
      <c r="L39" t="s">
        <v>3455</v>
      </c>
      <c r="M39" t="s">
        <v>1491</v>
      </c>
      <c r="N39" t="s">
        <v>3631</v>
      </c>
      <c r="O39" t="s">
        <v>1430</v>
      </c>
      <c r="P39" t="s">
        <v>3580</v>
      </c>
      <c r="Q39" t="s">
        <v>1577</v>
      </c>
      <c r="R39" t="s">
        <v>3704</v>
      </c>
      <c r="S39" t="s">
        <v>1907</v>
      </c>
      <c r="T39" t="s">
        <v>3975</v>
      </c>
      <c r="U39" t="s">
        <v>2023</v>
      </c>
      <c r="V39" t="s">
        <v>4058</v>
      </c>
      <c r="AC39" t="s">
        <v>2355</v>
      </c>
      <c r="AD39" t="s">
        <v>4355</v>
      </c>
      <c r="AE39" t="s">
        <v>2355</v>
      </c>
      <c r="AF39" t="s">
        <v>4355</v>
      </c>
    </row>
    <row r="40" spans="3:32" x14ac:dyDescent="0.25">
      <c r="C40" t="s">
        <v>2355</v>
      </c>
      <c r="D40" t="s">
        <v>4355</v>
      </c>
      <c r="E40" t="s">
        <v>2356</v>
      </c>
      <c r="F40" t="s">
        <v>4356</v>
      </c>
      <c r="K40" t="s">
        <v>1280</v>
      </c>
      <c r="L40" t="s">
        <v>3456</v>
      </c>
      <c r="M40" t="s">
        <v>1492</v>
      </c>
      <c r="N40" t="s">
        <v>3632</v>
      </c>
      <c r="O40" t="s">
        <v>1431</v>
      </c>
      <c r="P40" t="s">
        <v>3581</v>
      </c>
      <c r="Q40" t="s">
        <v>1578</v>
      </c>
      <c r="R40" t="s">
        <v>3705</v>
      </c>
      <c r="S40" t="s">
        <v>1908</v>
      </c>
      <c r="T40" t="s">
        <v>3976</v>
      </c>
      <c r="U40" t="s">
        <v>2025</v>
      </c>
      <c r="V40" t="s">
        <v>4059</v>
      </c>
      <c r="AC40" t="s">
        <v>2357</v>
      </c>
      <c r="AD40" t="s">
        <v>4357</v>
      </c>
      <c r="AE40" t="s">
        <v>2357</v>
      </c>
      <c r="AF40" t="s">
        <v>4357</v>
      </c>
    </row>
    <row r="41" spans="3:32" x14ac:dyDescent="0.25">
      <c r="C41" t="s">
        <v>2357</v>
      </c>
      <c r="D41" t="s">
        <v>4357</v>
      </c>
      <c r="E41" t="s">
        <v>2358</v>
      </c>
      <c r="F41" t="s">
        <v>4358</v>
      </c>
      <c r="K41" t="s">
        <v>1282</v>
      </c>
      <c r="L41" t="s">
        <v>3457</v>
      </c>
      <c r="M41" t="s">
        <v>1493</v>
      </c>
      <c r="N41" t="s">
        <v>3633</v>
      </c>
      <c r="O41" t="s">
        <v>1433</v>
      </c>
      <c r="P41" t="s">
        <v>3582</v>
      </c>
      <c r="Q41" t="s">
        <v>1580</v>
      </c>
      <c r="R41" t="s">
        <v>3706</v>
      </c>
      <c r="S41" t="s">
        <v>1909</v>
      </c>
      <c r="T41" t="s">
        <v>3977</v>
      </c>
      <c r="U41" t="s">
        <v>2026</v>
      </c>
      <c r="V41" t="s">
        <v>4060</v>
      </c>
      <c r="AC41" t="s">
        <v>2359</v>
      </c>
      <c r="AD41" t="s">
        <v>4359</v>
      </c>
      <c r="AE41" t="s">
        <v>2359</v>
      </c>
      <c r="AF41" t="s">
        <v>4359</v>
      </c>
    </row>
    <row r="42" spans="3:32" x14ac:dyDescent="0.25">
      <c r="C42" t="s">
        <v>2359</v>
      </c>
      <c r="D42" t="s">
        <v>4359</v>
      </c>
      <c r="E42" t="s">
        <v>2360</v>
      </c>
      <c r="F42" t="s">
        <v>4360</v>
      </c>
      <c r="K42" t="s">
        <v>1283</v>
      </c>
      <c r="L42" t="s">
        <v>3458</v>
      </c>
      <c r="M42" t="s">
        <v>1495</v>
      </c>
      <c r="N42" t="s">
        <v>3634</v>
      </c>
      <c r="O42" t="s">
        <v>1434</v>
      </c>
      <c r="P42" t="s">
        <v>3583</v>
      </c>
      <c r="Q42" t="s">
        <v>1581</v>
      </c>
      <c r="R42" t="s">
        <v>3707</v>
      </c>
      <c r="S42" t="s">
        <v>1910</v>
      </c>
      <c r="T42" t="s">
        <v>3861</v>
      </c>
      <c r="U42" t="s">
        <v>2027</v>
      </c>
      <c r="V42" t="s">
        <v>4061</v>
      </c>
      <c r="AC42" t="s">
        <v>2361</v>
      </c>
      <c r="AD42" t="s">
        <v>4361</v>
      </c>
      <c r="AE42" t="s">
        <v>2361</v>
      </c>
      <c r="AF42" t="s">
        <v>4361</v>
      </c>
    </row>
    <row r="43" spans="3:32" x14ac:dyDescent="0.25">
      <c r="C43" t="s">
        <v>2361</v>
      </c>
      <c r="D43" t="s">
        <v>4361</v>
      </c>
      <c r="E43" t="s">
        <v>2362</v>
      </c>
      <c r="F43" t="s">
        <v>4362</v>
      </c>
      <c r="K43" t="s">
        <v>1284</v>
      </c>
      <c r="L43" t="s">
        <v>3459</v>
      </c>
      <c r="M43" t="s">
        <v>1496</v>
      </c>
      <c r="N43" t="s">
        <v>3635</v>
      </c>
      <c r="O43" t="s">
        <v>1435</v>
      </c>
      <c r="P43" t="s">
        <v>3584</v>
      </c>
      <c r="Q43" t="s">
        <v>1582</v>
      </c>
      <c r="R43" t="s">
        <v>3708</v>
      </c>
      <c r="S43" t="s">
        <v>1911</v>
      </c>
      <c r="T43" t="s">
        <v>3978</v>
      </c>
      <c r="U43" t="s">
        <v>2028</v>
      </c>
      <c r="V43" t="s">
        <v>4062</v>
      </c>
      <c r="AC43" t="s">
        <v>2363</v>
      </c>
      <c r="AD43" t="s">
        <v>4363</v>
      </c>
      <c r="AE43" t="s">
        <v>2363</v>
      </c>
      <c r="AF43" t="s">
        <v>4363</v>
      </c>
    </row>
    <row r="44" spans="3:32" x14ac:dyDescent="0.25">
      <c r="C44" t="s">
        <v>2363</v>
      </c>
      <c r="D44" t="s">
        <v>4363</v>
      </c>
      <c r="E44" t="s">
        <v>2364</v>
      </c>
      <c r="F44" t="s">
        <v>4364</v>
      </c>
      <c r="K44" t="s">
        <v>1285</v>
      </c>
      <c r="L44" t="s">
        <v>3460</v>
      </c>
      <c r="M44" t="s">
        <v>1497</v>
      </c>
      <c r="N44" t="s">
        <v>3636</v>
      </c>
      <c r="O44" t="s">
        <v>1436</v>
      </c>
      <c r="P44" t="s">
        <v>3585</v>
      </c>
      <c r="Q44" t="s">
        <v>1583</v>
      </c>
      <c r="R44" t="s">
        <v>3709</v>
      </c>
      <c r="S44" t="s">
        <v>1913</v>
      </c>
      <c r="T44" t="s">
        <v>3979</v>
      </c>
      <c r="U44" t="s">
        <v>2029</v>
      </c>
      <c r="V44" t="s">
        <v>4063</v>
      </c>
      <c r="AC44" t="s">
        <v>2365</v>
      </c>
      <c r="AD44" t="s">
        <v>4365</v>
      </c>
      <c r="AE44" t="s">
        <v>2365</v>
      </c>
      <c r="AF44" t="s">
        <v>4365</v>
      </c>
    </row>
    <row r="45" spans="3:32" x14ac:dyDescent="0.25">
      <c r="C45" t="s">
        <v>2365</v>
      </c>
      <c r="D45" t="s">
        <v>4365</v>
      </c>
      <c r="E45" t="s">
        <v>2366</v>
      </c>
      <c r="F45" t="s">
        <v>4366</v>
      </c>
      <c r="K45" t="s">
        <v>1286</v>
      </c>
      <c r="L45" t="s">
        <v>3461</v>
      </c>
      <c r="M45" t="s">
        <v>1498</v>
      </c>
      <c r="N45" t="s">
        <v>3637</v>
      </c>
      <c r="O45" t="s">
        <v>1437</v>
      </c>
      <c r="P45" t="s">
        <v>3586</v>
      </c>
      <c r="Q45" t="s">
        <v>1584</v>
      </c>
      <c r="R45" t="s">
        <v>3710</v>
      </c>
      <c r="S45" t="s">
        <v>1914</v>
      </c>
      <c r="T45" t="s">
        <v>3980</v>
      </c>
      <c r="U45" t="s">
        <v>2031</v>
      </c>
      <c r="V45" t="s">
        <v>4064</v>
      </c>
      <c r="AC45" t="s">
        <v>2367</v>
      </c>
      <c r="AD45" t="s">
        <v>4367</v>
      </c>
      <c r="AE45" t="s">
        <v>2367</v>
      </c>
      <c r="AF45" t="s">
        <v>4367</v>
      </c>
    </row>
    <row r="46" spans="3:32" x14ac:dyDescent="0.25">
      <c r="C46" t="s">
        <v>2367</v>
      </c>
      <c r="D46" t="s">
        <v>4367</v>
      </c>
      <c r="E46" t="s">
        <v>2368</v>
      </c>
      <c r="F46" t="s">
        <v>4368</v>
      </c>
      <c r="K46" t="s">
        <v>1287</v>
      </c>
      <c r="L46" t="s">
        <v>3462</v>
      </c>
      <c r="M46" t="s">
        <v>1499</v>
      </c>
      <c r="N46" t="s">
        <v>3638</v>
      </c>
      <c r="O46" t="s">
        <v>1438</v>
      </c>
      <c r="P46" t="s">
        <v>3587</v>
      </c>
      <c r="Q46" t="s">
        <v>1586</v>
      </c>
      <c r="R46" t="s">
        <v>3711</v>
      </c>
      <c r="S46" t="s">
        <v>1915</v>
      </c>
      <c r="T46" t="s">
        <v>3981</v>
      </c>
      <c r="U46" t="s">
        <v>2032</v>
      </c>
      <c r="V46" t="s">
        <v>4065</v>
      </c>
      <c r="AC46" t="s">
        <v>2369</v>
      </c>
      <c r="AD46" t="s">
        <v>4369</v>
      </c>
      <c r="AE46" t="s">
        <v>2369</v>
      </c>
      <c r="AF46" t="s">
        <v>4369</v>
      </c>
    </row>
    <row r="47" spans="3:32" x14ac:dyDescent="0.25">
      <c r="C47" t="s">
        <v>2369</v>
      </c>
      <c r="D47" t="s">
        <v>4369</v>
      </c>
      <c r="E47" t="s">
        <v>2370</v>
      </c>
      <c r="F47" t="s">
        <v>4370</v>
      </c>
      <c r="K47" t="s">
        <v>1288</v>
      </c>
      <c r="L47" t="s">
        <v>3463</v>
      </c>
      <c r="M47" t="s">
        <v>1501</v>
      </c>
      <c r="N47" t="s">
        <v>3639</v>
      </c>
      <c r="O47" t="s">
        <v>1440</v>
      </c>
      <c r="P47" t="s">
        <v>3588</v>
      </c>
      <c r="Q47" t="s">
        <v>1587</v>
      </c>
      <c r="R47" t="s">
        <v>3712</v>
      </c>
      <c r="S47" t="s">
        <v>1916</v>
      </c>
      <c r="T47" t="s">
        <v>3982</v>
      </c>
      <c r="U47" t="s">
        <v>2033</v>
      </c>
      <c r="V47" t="s">
        <v>4066</v>
      </c>
      <c r="AC47" t="s">
        <v>2371</v>
      </c>
      <c r="AD47" t="s">
        <v>4371</v>
      </c>
      <c r="AE47" t="s">
        <v>2371</v>
      </c>
      <c r="AF47" t="s">
        <v>4371</v>
      </c>
    </row>
    <row r="48" spans="3:32" x14ac:dyDescent="0.25">
      <c r="C48" t="s">
        <v>2371</v>
      </c>
      <c r="D48" t="s">
        <v>4371</v>
      </c>
      <c r="E48" t="s">
        <v>2372</v>
      </c>
      <c r="F48" t="s">
        <v>4372</v>
      </c>
      <c r="K48" t="s">
        <v>1289</v>
      </c>
      <c r="L48" t="s">
        <v>3464</v>
      </c>
      <c r="M48" t="s">
        <v>1502</v>
      </c>
      <c r="N48" t="s">
        <v>3640</v>
      </c>
      <c r="O48" t="s">
        <v>1441</v>
      </c>
      <c r="P48" t="s">
        <v>3589</v>
      </c>
      <c r="Q48" t="s">
        <v>1588</v>
      </c>
      <c r="R48" t="s">
        <v>3713</v>
      </c>
      <c r="S48" t="s">
        <v>1917</v>
      </c>
      <c r="T48" t="s">
        <v>3983</v>
      </c>
      <c r="U48" t="s">
        <v>2034</v>
      </c>
      <c r="V48" t="s">
        <v>4067</v>
      </c>
      <c r="AC48" t="s">
        <v>2373</v>
      </c>
      <c r="AD48" t="s">
        <v>4373</v>
      </c>
      <c r="AE48" t="s">
        <v>2373</v>
      </c>
      <c r="AF48" t="s">
        <v>4373</v>
      </c>
    </row>
    <row r="49" spans="3:32" x14ac:dyDescent="0.25">
      <c r="C49" t="s">
        <v>2373</v>
      </c>
      <c r="D49" t="s">
        <v>4373</v>
      </c>
      <c r="E49" t="s">
        <v>2374</v>
      </c>
      <c r="F49" t="s">
        <v>4374</v>
      </c>
      <c r="K49" t="s">
        <v>1291</v>
      </c>
      <c r="L49" t="s">
        <v>3465</v>
      </c>
      <c r="M49" t="s">
        <v>1503</v>
      </c>
      <c r="N49" t="s">
        <v>3641</v>
      </c>
      <c r="O49" t="s">
        <v>1442</v>
      </c>
      <c r="P49" t="s">
        <v>3590</v>
      </c>
      <c r="Q49" t="s">
        <v>1589</v>
      </c>
      <c r="R49" t="s">
        <v>3714</v>
      </c>
      <c r="S49" t="s">
        <v>1919</v>
      </c>
      <c r="T49" t="s">
        <v>3984</v>
      </c>
      <c r="U49" t="s">
        <v>2035</v>
      </c>
      <c r="V49" t="s">
        <v>4068</v>
      </c>
      <c r="AC49" t="s">
        <v>2375</v>
      </c>
      <c r="AD49" t="s">
        <v>4375</v>
      </c>
      <c r="AE49" t="s">
        <v>2375</v>
      </c>
      <c r="AF49" t="s">
        <v>4375</v>
      </c>
    </row>
    <row r="50" spans="3:32" x14ac:dyDescent="0.25">
      <c r="C50" t="s">
        <v>2375</v>
      </c>
      <c r="D50" t="s">
        <v>4375</v>
      </c>
      <c r="E50" t="s">
        <v>2376</v>
      </c>
      <c r="F50" t="s">
        <v>4376</v>
      </c>
      <c r="K50" t="s">
        <v>1292</v>
      </c>
      <c r="L50" t="s">
        <v>3466</v>
      </c>
      <c r="M50" t="s">
        <v>1504</v>
      </c>
      <c r="N50" t="s">
        <v>3642</v>
      </c>
      <c r="O50" t="s">
        <v>1443</v>
      </c>
      <c r="P50" t="s">
        <v>3591</v>
      </c>
      <c r="Q50" t="s">
        <v>1591</v>
      </c>
      <c r="R50" t="s">
        <v>3715</v>
      </c>
      <c r="S50" t="s">
        <v>1920</v>
      </c>
      <c r="T50" t="s">
        <v>3985</v>
      </c>
      <c r="U50" t="s">
        <v>2037</v>
      </c>
      <c r="V50" t="s">
        <v>4069</v>
      </c>
      <c r="AC50" t="s">
        <v>2377</v>
      </c>
      <c r="AD50" t="s">
        <v>4377</v>
      </c>
      <c r="AE50" t="s">
        <v>2377</v>
      </c>
      <c r="AF50" t="s">
        <v>4377</v>
      </c>
    </row>
    <row r="51" spans="3:32" x14ac:dyDescent="0.25">
      <c r="C51" t="s">
        <v>2377</v>
      </c>
      <c r="D51" t="s">
        <v>4377</v>
      </c>
      <c r="E51" t="s">
        <v>2378</v>
      </c>
      <c r="F51" t="s">
        <v>4378</v>
      </c>
      <c r="K51" t="s">
        <v>1293</v>
      </c>
      <c r="L51" t="s">
        <v>3467</v>
      </c>
      <c r="M51" t="s">
        <v>1506</v>
      </c>
      <c r="N51" t="s">
        <v>3643</v>
      </c>
      <c r="O51" t="s">
        <v>1444</v>
      </c>
      <c r="P51" t="s">
        <v>3592</v>
      </c>
      <c r="Q51" t="s">
        <v>1592</v>
      </c>
      <c r="R51" t="s">
        <v>3716</v>
      </c>
      <c r="S51" t="s">
        <v>1921</v>
      </c>
      <c r="T51" t="s">
        <v>3986</v>
      </c>
      <c r="U51" t="s">
        <v>2038</v>
      </c>
      <c r="V51" t="s">
        <v>4070</v>
      </c>
      <c r="AC51" t="s">
        <v>2379</v>
      </c>
      <c r="AD51" t="s">
        <v>4379</v>
      </c>
      <c r="AE51" t="s">
        <v>2379</v>
      </c>
      <c r="AF51" t="s">
        <v>4379</v>
      </c>
    </row>
    <row r="52" spans="3:32" x14ac:dyDescent="0.25">
      <c r="C52" t="s">
        <v>2379</v>
      </c>
      <c r="D52" t="s">
        <v>4379</v>
      </c>
      <c r="E52" t="s">
        <v>2380</v>
      </c>
      <c r="F52" t="s">
        <v>4380</v>
      </c>
      <c r="K52" t="s">
        <v>1295</v>
      </c>
      <c r="L52" t="s">
        <v>3468</v>
      </c>
      <c r="M52" t="s">
        <v>1507</v>
      </c>
      <c r="N52" t="s">
        <v>3644</v>
      </c>
      <c r="O52" t="s">
        <v>1446</v>
      </c>
      <c r="P52" t="s">
        <v>3593</v>
      </c>
      <c r="Q52" t="s">
        <v>1593</v>
      </c>
      <c r="R52" t="s">
        <v>3717</v>
      </c>
      <c r="S52" t="s">
        <v>1922</v>
      </c>
      <c r="T52" t="s">
        <v>3987</v>
      </c>
      <c r="U52" t="s">
        <v>2040</v>
      </c>
      <c r="V52" t="s">
        <v>4071</v>
      </c>
      <c r="AC52" t="s">
        <v>2381</v>
      </c>
      <c r="AD52" t="s">
        <v>4381</v>
      </c>
      <c r="AE52" t="s">
        <v>2381</v>
      </c>
      <c r="AF52" t="s">
        <v>4381</v>
      </c>
    </row>
    <row r="53" spans="3:32" x14ac:dyDescent="0.25">
      <c r="C53" t="s">
        <v>2381</v>
      </c>
      <c r="D53" t="s">
        <v>4381</v>
      </c>
      <c r="E53" t="s">
        <v>2382</v>
      </c>
      <c r="F53" t="s">
        <v>4382</v>
      </c>
      <c r="K53" t="s">
        <v>1296</v>
      </c>
      <c r="L53" t="s">
        <v>3469</v>
      </c>
      <c r="M53" t="s">
        <v>1508</v>
      </c>
      <c r="N53" t="s">
        <v>3645</v>
      </c>
      <c r="O53" t="s">
        <v>1447</v>
      </c>
      <c r="P53" t="s">
        <v>3594</v>
      </c>
      <c r="Q53" t="s">
        <v>1594</v>
      </c>
      <c r="R53" t="s">
        <v>3718</v>
      </c>
      <c r="S53" t="s">
        <v>1923</v>
      </c>
      <c r="T53" t="s">
        <v>3988</v>
      </c>
      <c r="U53" t="s">
        <v>2041</v>
      </c>
      <c r="V53" t="s">
        <v>4072</v>
      </c>
      <c r="AC53" t="s">
        <v>2383</v>
      </c>
      <c r="AD53" t="s">
        <v>4383</v>
      </c>
      <c r="AE53" t="s">
        <v>2383</v>
      </c>
      <c r="AF53" t="s">
        <v>4383</v>
      </c>
    </row>
    <row r="54" spans="3:32" x14ac:dyDescent="0.25">
      <c r="C54" t="s">
        <v>2383</v>
      </c>
      <c r="D54" t="s">
        <v>4383</v>
      </c>
      <c r="E54" t="s">
        <v>2384</v>
      </c>
      <c r="F54" t="s">
        <v>4384</v>
      </c>
      <c r="K54" t="s">
        <v>1297</v>
      </c>
      <c r="L54" t="s">
        <v>3470</v>
      </c>
      <c r="M54" t="s">
        <v>1509</v>
      </c>
      <c r="N54" t="s">
        <v>3646</v>
      </c>
      <c r="O54" t="s">
        <v>1448</v>
      </c>
      <c r="P54" t="s">
        <v>3595</v>
      </c>
      <c r="Q54" t="s">
        <v>1596</v>
      </c>
      <c r="R54" t="s">
        <v>3719</v>
      </c>
      <c r="S54" t="s">
        <v>1924</v>
      </c>
      <c r="T54" t="s">
        <v>3989</v>
      </c>
      <c r="U54" t="s">
        <v>2042</v>
      </c>
      <c r="V54" t="s">
        <v>4073</v>
      </c>
      <c r="AC54" t="s">
        <v>2385</v>
      </c>
      <c r="AD54" t="s">
        <v>4385</v>
      </c>
      <c r="AE54" t="s">
        <v>2385</v>
      </c>
      <c r="AF54" t="s">
        <v>4385</v>
      </c>
    </row>
    <row r="55" spans="3:32" x14ac:dyDescent="0.25">
      <c r="C55" t="s">
        <v>2385</v>
      </c>
      <c r="D55" t="s">
        <v>4385</v>
      </c>
      <c r="E55" t="s">
        <v>2386</v>
      </c>
      <c r="F55" t="s">
        <v>4386</v>
      </c>
      <c r="K55" t="s">
        <v>1298</v>
      </c>
      <c r="L55" t="s">
        <v>3471</v>
      </c>
      <c r="M55" t="s">
        <v>1510</v>
      </c>
      <c r="N55" t="s">
        <v>3647</v>
      </c>
      <c r="O55" t="s">
        <v>1449</v>
      </c>
      <c r="P55" t="s">
        <v>3596</v>
      </c>
      <c r="Q55" t="s">
        <v>1597</v>
      </c>
      <c r="R55" t="s">
        <v>3720</v>
      </c>
      <c r="S55" t="s">
        <v>1926</v>
      </c>
      <c r="T55" t="s">
        <v>3990</v>
      </c>
      <c r="U55" t="s">
        <v>2044</v>
      </c>
      <c r="V55" t="s">
        <v>4074</v>
      </c>
      <c r="AC55" t="s">
        <v>2387</v>
      </c>
      <c r="AD55" t="s">
        <v>4387</v>
      </c>
      <c r="AE55" t="s">
        <v>2387</v>
      </c>
      <c r="AF55" t="s">
        <v>4387</v>
      </c>
    </row>
    <row r="56" spans="3:32" x14ac:dyDescent="0.25">
      <c r="C56" t="s">
        <v>2387</v>
      </c>
      <c r="D56" t="s">
        <v>4387</v>
      </c>
      <c r="E56" t="s">
        <v>2388</v>
      </c>
      <c r="F56" t="s">
        <v>4388</v>
      </c>
      <c r="K56" t="s">
        <v>1299</v>
      </c>
      <c r="L56" t="s">
        <v>3472</v>
      </c>
      <c r="M56" t="s">
        <v>1512</v>
      </c>
      <c r="N56" t="s">
        <v>3648</v>
      </c>
      <c r="Q56" t="s">
        <v>1598</v>
      </c>
      <c r="R56" t="s">
        <v>3721</v>
      </c>
      <c r="S56" t="s">
        <v>1927</v>
      </c>
      <c r="T56" t="s">
        <v>3991</v>
      </c>
      <c r="U56" t="s">
        <v>2046</v>
      </c>
      <c r="V56" t="s">
        <v>4075</v>
      </c>
      <c r="AC56" t="s">
        <v>2389</v>
      </c>
      <c r="AD56" t="s">
        <v>4389</v>
      </c>
      <c r="AE56" t="s">
        <v>2389</v>
      </c>
      <c r="AF56" t="s">
        <v>4389</v>
      </c>
    </row>
    <row r="57" spans="3:32" x14ac:dyDescent="0.25">
      <c r="C57" t="s">
        <v>2389</v>
      </c>
      <c r="D57" t="s">
        <v>4389</v>
      </c>
      <c r="E57" t="s">
        <v>2390</v>
      </c>
      <c r="F57" t="s">
        <v>4390</v>
      </c>
      <c r="K57" t="s">
        <v>1300</v>
      </c>
      <c r="L57" t="s">
        <v>3473</v>
      </c>
      <c r="M57" t="s">
        <v>1513</v>
      </c>
      <c r="N57" t="s">
        <v>3649</v>
      </c>
      <c r="Q57" t="s">
        <v>1600</v>
      </c>
      <c r="R57" t="s">
        <v>3722</v>
      </c>
      <c r="S57" t="s">
        <v>1928</v>
      </c>
      <c r="T57" t="s">
        <v>3992</v>
      </c>
      <c r="U57" t="s">
        <v>2047</v>
      </c>
      <c r="V57" t="s">
        <v>4076</v>
      </c>
      <c r="AC57" t="s">
        <v>2391</v>
      </c>
      <c r="AD57" t="s">
        <v>4391</v>
      </c>
      <c r="AE57" t="s">
        <v>2391</v>
      </c>
      <c r="AF57" t="s">
        <v>4391</v>
      </c>
    </row>
    <row r="58" spans="3:32" x14ac:dyDescent="0.25">
      <c r="C58" t="s">
        <v>2391</v>
      </c>
      <c r="D58" t="s">
        <v>4391</v>
      </c>
      <c r="E58" t="s">
        <v>2392</v>
      </c>
      <c r="F58" t="s">
        <v>4392</v>
      </c>
      <c r="K58" t="s">
        <v>1301</v>
      </c>
      <c r="L58" t="s">
        <v>3474</v>
      </c>
      <c r="M58" t="s">
        <v>1514</v>
      </c>
      <c r="N58" t="s">
        <v>3650</v>
      </c>
      <c r="Q58" t="s">
        <v>1601</v>
      </c>
      <c r="R58" t="s">
        <v>3723</v>
      </c>
      <c r="S58" t="s">
        <v>1929</v>
      </c>
      <c r="T58" t="s">
        <v>3993</v>
      </c>
      <c r="U58" t="s">
        <v>2048</v>
      </c>
      <c r="V58" t="s">
        <v>4077</v>
      </c>
      <c r="AC58" t="s">
        <v>2393</v>
      </c>
      <c r="AD58" t="s">
        <v>4393</v>
      </c>
      <c r="AE58" t="s">
        <v>2393</v>
      </c>
      <c r="AF58" t="s">
        <v>4393</v>
      </c>
    </row>
    <row r="59" spans="3:32" x14ac:dyDescent="0.25">
      <c r="C59" t="s">
        <v>2393</v>
      </c>
      <c r="D59" t="s">
        <v>4393</v>
      </c>
      <c r="E59" t="s">
        <v>2394</v>
      </c>
      <c r="F59" t="s">
        <v>4394</v>
      </c>
      <c r="K59" t="s">
        <v>1303</v>
      </c>
      <c r="L59" t="s">
        <v>3475</v>
      </c>
      <c r="M59" t="s">
        <v>1515</v>
      </c>
      <c r="N59" t="s">
        <v>3651</v>
      </c>
      <c r="Q59" t="s">
        <v>1603</v>
      </c>
      <c r="R59" t="s">
        <v>3724</v>
      </c>
      <c r="S59" t="s">
        <v>1930</v>
      </c>
      <c r="T59" t="s">
        <v>3994</v>
      </c>
      <c r="U59" t="s">
        <v>2049</v>
      </c>
      <c r="V59" t="s">
        <v>4078</v>
      </c>
      <c r="AC59" t="s">
        <v>2395</v>
      </c>
      <c r="AD59" t="s">
        <v>4395</v>
      </c>
      <c r="AE59" t="s">
        <v>2395</v>
      </c>
      <c r="AF59" t="s">
        <v>4395</v>
      </c>
    </row>
    <row r="60" spans="3:32" x14ac:dyDescent="0.25">
      <c r="C60" t="s">
        <v>2395</v>
      </c>
      <c r="D60" t="s">
        <v>4395</v>
      </c>
      <c r="E60" t="s">
        <v>2396</v>
      </c>
      <c r="F60" t="s">
        <v>4396</v>
      </c>
      <c r="K60" t="s">
        <v>1304</v>
      </c>
      <c r="L60" t="s">
        <v>3476</v>
      </c>
      <c r="M60" t="s">
        <v>1516</v>
      </c>
      <c r="N60" t="s">
        <v>3652</v>
      </c>
      <c r="Q60" t="s">
        <v>1604</v>
      </c>
      <c r="R60" t="s">
        <v>3725</v>
      </c>
      <c r="S60" t="s">
        <v>1931</v>
      </c>
      <c r="T60" t="s">
        <v>3995</v>
      </c>
      <c r="U60" t="s">
        <v>2050</v>
      </c>
      <c r="V60" t="s">
        <v>4079</v>
      </c>
      <c r="AC60" t="s">
        <v>2397</v>
      </c>
      <c r="AD60" t="s">
        <v>4397</v>
      </c>
      <c r="AE60" t="s">
        <v>2397</v>
      </c>
      <c r="AF60" t="s">
        <v>4397</v>
      </c>
    </row>
    <row r="61" spans="3:32" x14ac:dyDescent="0.25">
      <c r="C61" t="s">
        <v>2397</v>
      </c>
      <c r="D61" t="s">
        <v>4397</v>
      </c>
      <c r="E61" t="s">
        <v>2398</v>
      </c>
      <c r="F61" t="s">
        <v>4398</v>
      </c>
      <c r="K61" t="s">
        <v>1305</v>
      </c>
      <c r="L61" t="s">
        <v>3477</v>
      </c>
      <c r="M61" t="s">
        <v>1518</v>
      </c>
      <c r="N61" t="s">
        <v>3653</v>
      </c>
      <c r="Q61" t="s">
        <v>1605</v>
      </c>
      <c r="R61" t="s">
        <v>3726</v>
      </c>
      <c r="S61" t="s">
        <v>1933</v>
      </c>
      <c r="T61" t="s">
        <v>3996</v>
      </c>
      <c r="U61" t="s">
        <v>2052</v>
      </c>
      <c r="V61" t="s">
        <v>4080</v>
      </c>
      <c r="AC61" t="s">
        <v>2399</v>
      </c>
      <c r="AD61" t="s">
        <v>4399</v>
      </c>
      <c r="AE61" t="s">
        <v>2399</v>
      </c>
      <c r="AF61" t="s">
        <v>4399</v>
      </c>
    </row>
    <row r="62" spans="3:32" x14ac:dyDescent="0.25">
      <c r="C62" t="s">
        <v>2399</v>
      </c>
      <c r="D62" t="s">
        <v>4399</v>
      </c>
      <c r="E62" t="s">
        <v>2400</v>
      </c>
      <c r="F62" t="s">
        <v>4400</v>
      </c>
      <c r="K62" t="s">
        <v>1306</v>
      </c>
      <c r="L62" t="s">
        <v>3478</v>
      </c>
      <c r="M62" t="s">
        <v>1519</v>
      </c>
      <c r="N62" t="s">
        <v>3654</v>
      </c>
      <c r="Q62" t="s">
        <v>1606</v>
      </c>
      <c r="R62" t="s">
        <v>3727</v>
      </c>
      <c r="S62" t="s">
        <v>1934</v>
      </c>
      <c r="T62" t="s">
        <v>3997</v>
      </c>
      <c r="U62" t="s">
        <v>2053</v>
      </c>
      <c r="V62" t="s">
        <v>4081</v>
      </c>
      <c r="AC62" t="s">
        <v>2401</v>
      </c>
      <c r="AD62" t="s">
        <v>4401</v>
      </c>
      <c r="AE62" t="s">
        <v>2401</v>
      </c>
      <c r="AF62" t="s">
        <v>4401</v>
      </c>
    </row>
    <row r="63" spans="3:32" x14ac:dyDescent="0.25">
      <c r="C63" t="s">
        <v>2401</v>
      </c>
      <c r="D63" t="s">
        <v>4401</v>
      </c>
      <c r="E63" t="s">
        <v>2402</v>
      </c>
      <c r="F63" t="s">
        <v>4402</v>
      </c>
      <c r="K63" t="s">
        <v>1307</v>
      </c>
      <c r="L63" t="s">
        <v>3479</v>
      </c>
      <c r="M63" t="s">
        <v>1520</v>
      </c>
      <c r="N63" t="s">
        <v>3655</v>
      </c>
      <c r="Q63" t="s">
        <v>1607</v>
      </c>
      <c r="R63" t="s">
        <v>3728</v>
      </c>
      <c r="S63" t="s">
        <v>1935</v>
      </c>
      <c r="T63" t="s">
        <v>3998</v>
      </c>
      <c r="U63" t="s">
        <v>2054</v>
      </c>
      <c r="V63" t="s">
        <v>4082</v>
      </c>
      <c r="AC63" t="s">
        <v>2403</v>
      </c>
      <c r="AD63" t="s">
        <v>4403</v>
      </c>
      <c r="AE63" t="s">
        <v>2403</v>
      </c>
      <c r="AF63" t="s">
        <v>4403</v>
      </c>
    </row>
    <row r="64" spans="3:32" x14ac:dyDescent="0.25">
      <c r="C64" t="s">
        <v>2403</v>
      </c>
      <c r="D64" t="s">
        <v>4403</v>
      </c>
      <c r="E64" t="s">
        <v>2404</v>
      </c>
      <c r="F64" t="s">
        <v>4404</v>
      </c>
      <c r="K64" t="s">
        <v>1309</v>
      </c>
      <c r="L64" t="s">
        <v>3480</v>
      </c>
      <c r="M64" t="s">
        <v>1521</v>
      </c>
      <c r="N64" t="s">
        <v>3656</v>
      </c>
      <c r="Q64" t="s">
        <v>1609</v>
      </c>
      <c r="R64" t="s">
        <v>3729</v>
      </c>
      <c r="S64" t="s">
        <v>1936</v>
      </c>
      <c r="T64" t="s">
        <v>3999</v>
      </c>
      <c r="U64" t="s">
        <v>2055</v>
      </c>
      <c r="V64" t="s">
        <v>4083</v>
      </c>
      <c r="AC64" t="s">
        <v>2405</v>
      </c>
      <c r="AD64" t="s">
        <v>4405</v>
      </c>
      <c r="AE64" t="s">
        <v>2405</v>
      </c>
      <c r="AF64" t="s">
        <v>4405</v>
      </c>
    </row>
    <row r="65" spans="3:32" x14ac:dyDescent="0.25">
      <c r="C65" t="s">
        <v>2405</v>
      </c>
      <c r="D65" t="s">
        <v>4405</v>
      </c>
      <c r="E65" t="s">
        <v>2406</v>
      </c>
      <c r="F65" t="s">
        <v>4406</v>
      </c>
      <c r="K65" t="s">
        <v>1311</v>
      </c>
      <c r="L65" t="s">
        <v>3481</v>
      </c>
      <c r="M65" t="s">
        <v>1523</v>
      </c>
      <c r="N65" t="s">
        <v>3657</v>
      </c>
      <c r="Q65" t="s">
        <v>1610</v>
      </c>
      <c r="R65" t="s">
        <v>3730</v>
      </c>
      <c r="S65" t="s">
        <v>1937</v>
      </c>
      <c r="T65" t="s">
        <v>4000</v>
      </c>
      <c r="U65" t="s">
        <v>2056</v>
      </c>
      <c r="V65" t="s">
        <v>4084</v>
      </c>
      <c r="AC65" t="s">
        <v>2407</v>
      </c>
      <c r="AD65" t="s">
        <v>4407</v>
      </c>
      <c r="AE65" t="s">
        <v>2407</v>
      </c>
      <c r="AF65" t="s">
        <v>4407</v>
      </c>
    </row>
    <row r="66" spans="3:32" x14ac:dyDescent="0.25">
      <c r="C66" t="s">
        <v>2407</v>
      </c>
      <c r="D66" t="s">
        <v>4407</v>
      </c>
      <c r="E66" t="s">
        <v>2408</v>
      </c>
      <c r="F66" t="s">
        <v>4408</v>
      </c>
      <c r="K66" t="s">
        <v>1312</v>
      </c>
      <c r="L66" t="s">
        <v>3482</v>
      </c>
      <c r="M66" t="s">
        <v>1524</v>
      </c>
      <c r="N66" t="s">
        <v>3658</v>
      </c>
      <c r="Q66" t="s">
        <v>1611</v>
      </c>
      <c r="R66" t="s">
        <v>3731</v>
      </c>
      <c r="S66" t="s">
        <v>1938</v>
      </c>
      <c r="T66" t="s">
        <v>4001</v>
      </c>
      <c r="U66" t="s">
        <v>2058</v>
      </c>
      <c r="V66" t="s">
        <v>4085</v>
      </c>
      <c r="AC66" t="s">
        <v>2409</v>
      </c>
      <c r="AD66" t="s">
        <v>4409</v>
      </c>
      <c r="AE66" t="s">
        <v>2409</v>
      </c>
      <c r="AF66" t="s">
        <v>4409</v>
      </c>
    </row>
    <row r="67" spans="3:32" x14ac:dyDescent="0.25">
      <c r="C67" t="s">
        <v>2409</v>
      </c>
      <c r="D67" t="s">
        <v>4409</v>
      </c>
      <c r="E67" t="s">
        <v>2410</v>
      </c>
      <c r="F67" t="s">
        <v>4410</v>
      </c>
      <c r="K67" t="s">
        <v>1313</v>
      </c>
      <c r="L67" t="s">
        <v>3483</v>
      </c>
      <c r="M67" t="s">
        <v>1525</v>
      </c>
      <c r="N67" t="s">
        <v>3659</v>
      </c>
      <c r="Q67" t="s">
        <v>1612</v>
      </c>
      <c r="R67" t="s">
        <v>3732</v>
      </c>
      <c r="S67" t="s">
        <v>1940</v>
      </c>
      <c r="T67" t="s">
        <v>4002</v>
      </c>
      <c r="U67" t="s">
        <v>2060</v>
      </c>
      <c r="V67" t="s">
        <v>4086</v>
      </c>
      <c r="AC67" t="s">
        <v>2411</v>
      </c>
      <c r="AD67" t="s">
        <v>4411</v>
      </c>
      <c r="AE67" t="s">
        <v>2411</v>
      </c>
      <c r="AF67" t="s">
        <v>4411</v>
      </c>
    </row>
    <row r="68" spans="3:32" x14ac:dyDescent="0.25">
      <c r="C68" t="s">
        <v>2411</v>
      </c>
      <c r="D68" t="s">
        <v>4411</v>
      </c>
      <c r="E68" t="s">
        <v>2412</v>
      </c>
      <c r="F68" t="s">
        <v>4412</v>
      </c>
      <c r="K68" t="s">
        <v>1314</v>
      </c>
      <c r="L68" t="s">
        <v>3484</v>
      </c>
      <c r="M68" t="s">
        <v>1526</v>
      </c>
      <c r="N68" t="s">
        <v>3660</v>
      </c>
      <c r="Q68" t="s">
        <v>1613</v>
      </c>
      <c r="R68" t="s">
        <v>3733</v>
      </c>
      <c r="S68" t="s">
        <v>1941</v>
      </c>
      <c r="T68" t="s">
        <v>4003</v>
      </c>
      <c r="U68" t="s">
        <v>2061</v>
      </c>
      <c r="V68" t="s">
        <v>4087</v>
      </c>
      <c r="AC68" t="s">
        <v>2413</v>
      </c>
      <c r="AD68" t="s">
        <v>4413</v>
      </c>
      <c r="AE68" t="s">
        <v>2413</v>
      </c>
      <c r="AF68" t="s">
        <v>4413</v>
      </c>
    </row>
    <row r="69" spans="3:32" x14ac:dyDescent="0.25">
      <c r="C69" t="s">
        <v>2413</v>
      </c>
      <c r="D69" t="s">
        <v>4413</v>
      </c>
      <c r="E69" t="s">
        <v>2414</v>
      </c>
      <c r="F69" t="s">
        <v>4414</v>
      </c>
      <c r="K69" t="s">
        <v>1315</v>
      </c>
      <c r="L69" t="s">
        <v>3485</v>
      </c>
      <c r="M69" t="s">
        <v>1527</v>
      </c>
      <c r="N69" t="s">
        <v>3661</v>
      </c>
      <c r="Q69" t="s">
        <v>1614</v>
      </c>
      <c r="R69" t="s">
        <v>3734</v>
      </c>
      <c r="S69" t="s">
        <v>1942</v>
      </c>
      <c r="T69" t="s">
        <v>4004</v>
      </c>
      <c r="U69" t="s">
        <v>2062</v>
      </c>
      <c r="V69" t="s">
        <v>4088</v>
      </c>
      <c r="AC69" t="s">
        <v>2415</v>
      </c>
      <c r="AD69" t="s">
        <v>4415</v>
      </c>
      <c r="AE69" t="s">
        <v>2415</v>
      </c>
      <c r="AF69" t="s">
        <v>4415</v>
      </c>
    </row>
    <row r="70" spans="3:32" x14ac:dyDescent="0.25">
      <c r="C70" t="s">
        <v>2415</v>
      </c>
      <c r="D70" t="s">
        <v>4415</v>
      </c>
      <c r="E70" t="s">
        <v>2416</v>
      </c>
      <c r="F70" t="s">
        <v>4416</v>
      </c>
      <c r="K70" t="s">
        <v>1317</v>
      </c>
      <c r="L70" t="s">
        <v>3486</v>
      </c>
      <c r="M70" t="s">
        <v>1528</v>
      </c>
      <c r="N70" t="s">
        <v>3662</v>
      </c>
      <c r="Q70" t="s">
        <v>1616</v>
      </c>
      <c r="R70" t="s">
        <v>3735</v>
      </c>
      <c r="S70" t="s">
        <v>1943</v>
      </c>
      <c r="T70" t="s">
        <v>4005</v>
      </c>
      <c r="U70" t="s">
        <v>2063</v>
      </c>
      <c r="V70" t="s">
        <v>4089</v>
      </c>
      <c r="AC70" t="s">
        <v>2417</v>
      </c>
      <c r="AD70" t="s">
        <v>4417</v>
      </c>
      <c r="AE70" t="s">
        <v>2417</v>
      </c>
      <c r="AF70" t="s">
        <v>4417</v>
      </c>
    </row>
    <row r="71" spans="3:32" x14ac:dyDescent="0.25">
      <c r="C71" t="s">
        <v>2417</v>
      </c>
      <c r="D71" t="s">
        <v>4417</v>
      </c>
      <c r="E71" t="s">
        <v>2418</v>
      </c>
      <c r="F71" t="s">
        <v>4418</v>
      </c>
      <c r="K71" t="s">
        <v>1318</v>
      </c>
      <c r="L71" t="s">
        <v>3487</v>
      </c>
      <c r="M71" t="s">
        <v>1530</v>
      </c>
      <c r="N71" t="s">
        <v>3663</v>
      </c>
      <c r="Q71" t="s">
        <v>1617</v>
      </c>
      <c r="R71" t="s">
        <v>3736</v>
      </c>
      <c r="S71" t="s">
        <v>1944</v>
      </c>
      <c r="T71" t="s">
        <v>3911</v>
      </c>
      <c r="U71" t="s">
        <v>2064</v>
      </c>
      <c r="V71" t="s">
        <v>4090</v>
      </c>
      <c r="AC71" t="s">
        <v>2419</v>
      </c>
      <c r="AD71" t="s">
        <v>4419</v>
      </c>
      <c r="AE71" t="s">
        <v>2419</v>
      </c>
      <c r="AF71" t="s">
        <v>4419</v>
      </c>
    </row>
    <row r="72" spans="3:32" x14ac:dyDescent="0.25">
      <c r="C72" t="s">
        <v>2419</v>
      </c>
      <c r="D72" t="s">
        <v>4419</v>
      </c>
      <c r="E72" t="s">
        <v>2420</v>
      </c>
      <c r="F72" t="s">
        <v>4420</v>
      </c>
      <c r="K72" t="s">
        <v>1319</v>
      </c>
      <c r="L72" t="s">
        <v>3488</v>
      </c>
      <c r="M72" t="s">
        <v>1531</v>
      </c>
      <c r="N72" t="s">
        <v>3664</v>
      </c>
      <c r="Q72" t="s">
        <v>1618</v>
      </c>
      <c r="R72" t="s">
        <v>3737</v>
      </c>
      <c r="S72" t="s">
        <v>1946</v>
      </c>
      <c r="T72" t="s">
        <v>4006</v>
      </c>
      <c r="U72" t="s">
        <v>2066</v>
      </c>
      <c r="V72" t="s">
        <v>4091</v>
      </c>
      <c r="AC72" t="s">
        <v>2421</v>
      </c>
      <c r="AD72" t="s">
        <v>4421</v>
      </c>
      <c r="AE72" t="s">
        <v>2421</v>
      </c>
      <c r="AF72" t="s">
        <v>4421</v>
      </c>
    </row>
    <row r="73" spans="3:32" x14ac:dyDescent="0.25">
      <c r="C73" t="s">
        <v>2421</v>
      </c>
      <c r="D73" t="s">
        <v>4421</v>
      </c>
      <c r="E73" t="s">
        <v>2422</v>
      </c>
      <c r="F73" t="s">
        <v>4422</v>
      </c>
      <c r="K73" t="s">
        <v>1320</v>
      </c>
      <c r="L73" t="s">
        <v>3489</v>
      </c>
      <c r="M73" t="s">
        <v>1532</v>
      </c>
      <c r="N73" t="s">
        <v>3665</v>
      </c>
      <c r="Q73" t="s">
        <v>1619</v>
      </c>
      <c r="R73" t="s">
        <v>3738</v>
      </c>
      <c r="S73" t="s">
        <v>1947</v>
      </c>
      <c r="T73" t="s">
        <v>4007</v>
      </c>
      <c r="U73" t="s">
        <v>2068</v>
      </c>
      <c r="V73" t="s">
        <v>4092</v>
      </c>
      <c r="AC73" t="s">
        <v>2423</v>
      </c>
      <c r="AD73" t="s">
        <v>4423</v>
      </c>
      <c r="AE73" t="s">
        <v>2423</v>
      </c>
      <c r="AF73" t="s">
        <v>4423</v>
      </c>
    </row>
    <row r="74" spans="3:32" x14ac:dyDescent="0.25">
      <c r="C74" t="s">
        <v>2423</v>
      </c>
      <c r="D74" t="s">
        <v>4423</v>
      </c>
      <c r="E74" t="s">
        <v>2424</v>
      </c>
      <c r="F74" t="s">
        <v>4424</v>
      </c>
      <c r="K74" t="s">
        <v>1321</v>
      </c>
      <c r="L74" t="s">
        <v>3490</v>
      </c>
      <c r="M74" t="s">
        <v>1533</v>
      </c>
      <c r="N74" t="s">
        <v>3666</v>
      </c>
      <c r="Q74" t="s">
        <v>1620</v>
      </c>
      <c r="R74" t="s">
        <v>3739</v>
      </c>
      <c r="S74" t="s">
        <v>1948</v>
      </c>
      <c r="T74" t="s">
        <v>4008</v>
      </c>
      <c r="U74" t="s">
        <v>2069</v>
      </c>
      <c r="V74" t="s">
        <v>4093</v>
      </c>
      <c r="AC74" t="s">
        <v>2425</v>
      </c>
      <c r="AD74" t="s">
        <v>4425</v>
      </c>
      <c r="AE74" t="s">
        <v>2425</v>
      </c>
      <c r="AF74" t="s">
        <v>4425</v>
      </c>
    </row>
    <row r="75" spans="3:32" x14ac:dyDescent="0.25">
      <c r="C75" t="s">
        <v>2425</v>
      </c>
      <c r="D75" t="s">
        <v>4425</v>
      </c>
      <c r="E75" t="s">
        <v>2426</v>
      </c>
      <c r="F75" t="s">
        <v>4426</v>
      </c>
      <c r="K75" t="s">
        <v>1322</v>
      </c>
      <c r="L75" t="s">
        <v>3491</v>
      </c>
      <c r="M75" t="s">
        <v>1534</v>
      </c>
      <c r="N75" t="s">
        <v>3667</v>
      </c>
      <c r="Q75" t="s">
        <v>1621</v>
      </c>
      <c r="R75" t="s">
        <v>3740</v>
      </c>
      <c r="S75" t="s">
        <v>1949</v>
      </c>
      <c r="T75" t="s">
        <v>4009</v>
      </c>
      <c r="U75" t="s">
        <v>2070</v>
      </c>
      <c r="V75" t="s">
        <v>4094</v>
      </c>
      <c r="AC75" t="s">
        <v>2427</v>
      </c>
      <c r="AD75" t="s">
        <v>4427</v>
      </c>
      <c r="AE75" t="s">
        <v>2427</v>
      </c>
      <c r="AF75" t="s">
        <v>4427</v>
      </c>
    </row>
    <row r="76" spans="3:32" x14ac:dyDescent="0.25">
      <c r="C76" t="s">
        <v>2427</v>
      </c>
      <c r="D76" t="s">
        <v>4427</v>
      </c>
      <c r="E76" t="s">
        <v>2428</v>
      </c>
      <c r="F76" t="s">
        <v>4428</v>
      </c>
      <c r="K76" t="s">
        <v>1323</v>
      </c>
      <c r="L76" t="s">
        <v>3492</v>
      </c>
      <c r="M76" t="s">
        <v>1536</v>
      </c>
      <c r="N76" t="s">
        <v>3668</v>
      </c>
      <c r="Q76" t="s">
        <v>1622</v>
      </c>
      <c r="R76" t="s">
        <v>3741</v>
      </c>
      <c r="S76" t="s">
        <v>1950</v>
      </c>
      <c r="T76" t="s">
        <v>4010</v>
      </c>
      <c r="U76" t="s">
        <v>2072</v>
      </c>
      <c r="V76" t="s">
        <v>4095</v>
      </c>
      <c r="AC76" t="s">
        <v>2429</v>
      </c>
      <c r="AD76" t="s">
        <v>4429</v>
      </c>
      <c r="AE76" t="s">
        <v>2429</v>
      </c>
      <c r="AF76" t="s">
        <v>4429</v>
      </c>
    </row>
    <row r="77" spans="3:32" x14ac:dyDescent="0.25">
      <c r="C77" t="s">
        <v>2429</v>
      </c>
      <c r="D77" t="s">
        <v>4429</v>
      </c>
      <c r="E77" t="s">
        <v>2430</v>
      </c>
      <c r="F77" t="s">
        <v>4430</v>
      </c>
      <c r="K77" t="s">
        <v>1325</v>
      </c>
      <c r="L77" t="s">
        <v>3493</v>
      </c>
      <c r="M77" t="s">
        <v>1537</v>
      </c>
      <c r="N77" t="s">
        <v>3669</v>
      </c>
      <c r="Q77" t="s">
        <v>1624</v>
      </c>
      <c r="R77" t="s">
        <v>3742</v>
      </c>
      <c r="S77" t="s">
        <v>1952</v>
      </c>
      <c r="T77" t="s">
        <v>4011</v>
      </c>
      <c r="U77" t="s">
        <v>2073</v>
      </c>
      <c r="V77" t="s">
        <v>4096</v>
      </c>
      <c r="AC77" t="s">
        <v>2431</v>
      </c>
      <c r="AD77" t="s">
        <v>4431</v>
      </c>
      <c r="AE77" t="s">
        <v>2431</v>
      </c>
      <c r="AF77" t="s">
        <v>4431</v>
      </c>
    </row>
    <row r="78" spans="3:32" x14ac:dyDescent="0.25">
      <c r="C78" t="s">
        <v>2431</v>
      </c>
      <c r="D78" t="s">
        <v>4431</v>
      </c>
      <c r="E78" t="s">
        <v>2432</v>
      </c>
      <c r="F78" t="s">
        <v>4432</v>
      </c>
      <c r="K78" t="s">
        <v>1326</v>
      </c>
      <c r="L78" t="s">
        <v>3494</v>
      </c>
      <c r="M78" t="s">
        <v>1538</v>
      </c>
      <c r="N78" t="s">
        <v>3670</v>
      </c>
      <c r="Q78" t="s">
        <v>1625</v>
      </c>
      <c r="R78" t="s">
        <v>3743</v>
      </c>
      <c r="S78" t="s">
        <v>1953</v>
      </c>
      <c r="T78" t="s">
        <v>4012</v>
      </c>
      <c r="U78" t="s">
        <v>2074</v>
      </c>
      <c r="V78" t="s">
        <v>4097</v>
      </c>
      <c r="AC78" t="s">
        <v>2433</v>
      </c>
      <c r="AD78" t="s">
        <v>4433</v>
      </c>
      <c r="AE78" t="s">
        <v>2433</v>
      </c>
      <c r="AF78" t="s">
        <v>4433</v>
      </c>
    </row>
    <row r="79" spans="3:32" x14ac:dyDescent="0.25">
      <c r="C79" t="s">
        <v>2433</v>
      </c>
      <c r="D79" t="s">
        <v>4433</v>
      </c>
      <c r="E79" t="s">
        <v>2434</v>
      </c>
      <c r="F79" t="s">
        <v>4434</v>
      </c>
      <c r="K79" t="s">
        <v>1327</v>
      </c>
      <c r="L79" t="s">
        <v>3495</v>
      </c>
      <c r="Q79" t="s">
        <v>1626</v>
      </c>
      <c r="R79" t="s">
        <v>3744</v>
      </c>
      <c r="S79" t="s">
        <v>1954</v>
      </c>
      <c r="T79" t="s">
        <v>4013</v>
      </c>
      <c r="U79" t="s">
        <v>2075</v>
      </c>
      <c r="V79" t="s">
        <v>4098</v>
      </c>
      <c r="AC79" t="s">
        <v>2435</v>
      </c>
      <c r="AD79" t="s">
        <v>4435</v>
      </c>
      <c r="AE79" t="s">
        <v>2435</v>
      </c>
      <c r="AF79" t="s">
        <v>4435</v>
      </c>
    </row>
    <row r="80" spans="3:32" x14ac:dyDescent="0.25">
      <c r="C80" t="s">
        <v>2435</v>
      </c>
      <c r="D80" t="s">
        <v>4435</v>
      </c>
      <c r="E80" t="s">
        <v>2436</v>
      </c>
      <c r="F80" t="s">
        <v>4436</v>
      </c>
      <c r="K80" t="s">
        <v>1328</v>
      </c>
      <c r="L80" t="s">
        <v>3496</v>
      </c>
      <c r="Q80" t="s">
        <v>1627</v>
      </c>
      <c r="R80" t="s">
        <v>3745</v>
      </c>
      <c r="S80" t="s">
        <v>1858</v>
      </c>
      <c r="T80" t="s">
        <v>3936</v>
      </c>
      <c r="U80" t="s">
        <v>2077</v>
      </c>
      <c r="V80" t="s">
        <v>4099</v>
      </c>
      <c r="AC80" t="s">
        <v>2437</v>
      </c>
      <c r="AD80" t="s">
        <v>4437</v>
      </c>
      <c r="AE80" t="s">
        <v>2437</v>
      </c>
      <c r="AF80" t="s">
        <v>4437</v>
      </c>
    </row>
    <row r="81" spans="3:32" x14ac:dyDescent="0.25">
      <c r="C81" t="s">
        <v>2437</v>
      </c>
      <c r="D81" t="s">
        <v>4437</v>
      </c>
      <c r="E81" t="s">
        <v>2438</v>
      </c>
      <c r="F81" t="s">
        <v>4438</v>
      </c>
      <c r="K81" t="s">
        <v>1330</v>
      </c>
      <c r="L81" t="s">
        <v>3497</v>
      </c>
      <c r="Q81" t="s">
        <v>1629</v>
      </c>
      <c r="R81" t="s">
        <v>3746</v>
      </c>
      <c r="S81" t="s">
        <v>1956</v>
      </c>
      <c r="T81" t="s">
        <v>3937</v>
      </c>
      <c r="U81" t="s">
        <v>2078</v>
      </c>
      <c r="V81" t="s">
        <v>4100</v>
      </c>
      <c r="AC81" t="s">
        <v>2439</v>
      </c>
      <c r="AD81" t="s">
        <v>4439</v>
      </c>
      <c r="AE81" t="s">
        <v>2439</v>
      </c>
      <c r="AF81" t="s">
        <v>4439</v>
      </c>
    </row>
    <row r="82" spans="3:32" x14ac:dyDescent="0.25">
      <c r="C82" t="s">
        <v>2439</v>
      </c>
      <c r="D82" t="s">
        <v>4439</v>
      </c>
      <c r="E82" t="s">
        <v>2440</v>
      </c>
      <c r="F82" t="s">
        <v>4440</v>
      </c>
      <c r="K82" t="s">
        <v>1331</v>
      </c>
      <c r="L82" t="s">
        <v>3498</v>
      </c>
      <c r="Q82" t="s">
        <v>1630</v>
      </c>
      <c r="R82" t="s">
        <v>3747</v>
      </c>
      <c r="S82" t="s">
        <v>1957</v>
      </c>
      <c r="T82" t="s">
        <v>3938</v>
      </c>
      <c r="U82" t="s">
        <v>2079</v>
      </c>
      <c r="V82" t="s">
        <v>4101</v>
      </c>
      <c r="AC82" t="s">
        <v>2441</v>
      </c>
      <c r="AD82" t="s">
        <v>4441</v>
      </c>
      <c r="AE82" t="s">
        <v>2441</v>
      </c>
      <c r="AF82" t="s">
        <v>4441</v>
      </c>
    </row>
    <row r="83" spans="3:32" x14ac:dyDescent="0.25">
      <c r="C83" t="s">
        <v>2441</v>
      </c>
      <c r="D83" t="s">
        <v>4441</v>
      </c>
      <c r="E83" t="s">
        <v>2442</v>
      </c>
      <c r="F83" t="s">
        <v>4442</v>
      </c>
      <c r="K83" t="s">
        <v>1332</v>
      </c>
      <c r="L83" t="s">
        <v>3499</v>
      </c>
      <c r="Q83" t="s">
        <v>1631</v>
      </c>
      <c r="R83" t="s">
        <v>3748</v>
      </c>
      <c r="S83" t="s">
        <v>1958</v>
      </c>
      <c r="T83" t="s">
        <v>4014</v>
      </c>
      <c r="U83" t="s">
        <v>2080</v>
      </c>
      <c r="V83" t="s">
        <v>4102</v>
      </c>
      <c r="AC83" t="s">
        <v>2443</v>
      </c>
      <c r="AD83" t="s">
        <v>4443</v>
      </c>
      <c r="AE83" t="s">
        <v>2443</v>
      </c>
      <c r="AF83" t="s">
        <v>4443</v>
      </c>
    </row>
    <row r="84" spans="3:32" x14ac:dyDescent="0.25">
      <c r="C84" t="s">
        <v>2443</v>
      </c>
      <c r="D84" t="s">
        <v>4443</v>
      </c>
      <c r="E84" t="s">
        <v>2444</v>
      </c>
      <c r="F84" t="s">
        <v>4444</v>
      </c>
      <c r="K84" t="s">
        <v>1333</v>
      </c>
      <c r="L84" t="s">
        <v>3500</v>
      </c>
      <c r="Q84" t="s">
        <v>1632</v>
      </c>
      <c r="R84" t="s">
        <v>3749</v>
      </c>
      <c r="S84" t="s">
        <v>1960</v>
      </c>
      <c r="T84" t="s">
        <v>4015</v>
      </c>
      <c r="U84" t="s">
        <v>2081</v>
      </c>
      <c r="V84" t="s">
        <v>4103</v>
      </c>
      <c r="AC84" t="s">
        <v>2445</v>
      </c>
      <c r="AD84" t="s">
        <v>4445</v>
      </c>
      <c r="AE84" t="s">
        <v>2445</v>
      </c>
      <c r="AF84" t="s">
        <v>4445</v>
      </c>
    </row>
    <row r="85" spans="3:32" x14ac:dyDescent="0.25">
      <c r="C85" t="s">
        <v>2445</v>
      </c>
      <c r="D85" t="s">
        <v>4445</v>
      </c>
      <c r="E85" t="s">
        <v>2446</v>
      </c>
      <c r="F85" t="s">
        <v>4446</v>
      </c>
      <c r="K85" t="s">
        <v>1334</v>
      </c>
      <c r="L85" t="s">
        <v>3501</v>
      </c>
      <c r="Q85" t="s">
        <v>1633</v>
      </c>
      <c r="R85" t="s">
        <v>3750</v>
      </c>
      <c r="S85" t="s">
        <v>1961</v>
      </c>
      <c r="T85" t="s">
        <v>4016</v>
      </c>
      <c r="U85" t="s">
        <v>2083</v>
      </c>
      <c r="V85" t="s">
        <v>4104</v>
      </c>
      <c r="AC85" t="s">
        <v>2447</v>
      </c>
      <c r="AD85" t="s">
        <v>4447</v>
      </c>
      <c r="AE85" t="s">
        <v>2447</v>
      </c>
      <c r="AF85" t="s">
        <v>4447</v>
      </c>
    </row>
    <row r="86" spans="3:32" x14ac:dyDescent="0.25">
      <c r="C86" t="s">
        <v>2447</v>
      </c>
      <c r="D86" t="s">
        <v>4447</v>
      </c>
      <c r="E86" t="s">
        <v>2448</v>
      </c>
      <c r="F86" t="s">
        <v>4448</v>
      </c>
      <c r="K86" t="s">
        <v>1336</v>
      </c>
      <c r="L86" t="s">
        <v>3502</v>
      </c>
      <c r="Q86" t="s">
        <v>1634</v>
      </c>
      <c r="R86" t="s">
        <v>3751</v>
      </c>
      <c r="S86" t="s">
        <v>1962</v>
      </c>
      <c r="T86" t="s">
        <v>4017</v>
      </c>
      <c r="U86" t="s">
        <v>2084</v>
      </c>
      <c r="V86" t="s">
        <v>4105</v>
      </c>
      <c r="AC86" t="s">
        <v>2449</v>
      </c>
      <c r="AD86" t="s">
        <v>4449</v>
      </c>
      <c r="AE86" t="s">
        <v>2449</v>
      </c>
      <c r="AF86" t="s">
        <v>4449</v>
      </c>
    </row>
    <row r="87" spans="3:32" x14ac:dyDescent="0.25">
      <c r="C87" t="s">
        <v>2449</v>
      </c>
      <c r="D87" t="s">
        <v>4449</v>
      </c>
      <c r="E87" t="s">
        <v>2450</v>
      </c>
      <c r="F87" t="s">
        <v>4450</v>
      </c>
      <c r="K87" t="s">
        <v>1337</v>
      </c>
      <c r="L87" t="s">
        <v>3503</v>
      </c>
      <c r="Q87" t="s">
        <v>1636</v>
      </c>
      <c r="R87" t="s">
        <v>3752</v>
      </c>
      <c r="S87" t="s">
        <v>1964</v>
      </c>
      <c r="T87" t="s">
        <v>4018</v>
      </c>
      <c r="U87" t="s">
        <v>2085</v>
      </c>
      <c r="V87" t="s">
        <v>4106</v>
      </c>
      <c r="AC87" t="s">
        <v>2451</v>
      </c>
      <c r="AD87" t="s">
        <v>4451</v>
      </c>
      <c r="AE87" t="s">
        <v>2451</v>
      </c>
      <c r="AF87" t="s">
        <v>4451</v>
      </c>
    </row>
    <row r="88" spans="3:32" x14ac:dyDescent="0.25">
      <c r="C88" t="s">
        <v>2451</v>
      </c>
      <c r="D88" t="s">
        <v>4451</v>
      </c>
      <c r="E88" t="s">
        <v>2452</v>
      </c>
      <c r="F88" t="s">
        <v>4452</v>
      </c>
      <c r="K88" t="s">
        <v>1338</v>
      </c>
      <c r="L88" t="s">
        <v>3504</v>
      </c>
      <c r="Q88" t="s">
        <v>1637</v>
      </c>
      <c r="R88" t="s">
        <v>3753</v>
      </c>
      <c r="S88" t="s">
        <v>1966</v>
      </c>
      <c r="T88" t="s">
        <v>4019</v>
      </c>
      <c r="U88" t="s">
        <v>2086</v>
      </c>
      <c r="V88" t="s">
        <v>4107</v>
      </c>
      <c r="AC88" t="s">
        <v>2453</v>
      </c>
      <c r="AD88" t="s">
        <v>4453</v>
      </c>
      <c r="AE88" t="s">
        <v>2453</v>
      </c>
      <c r="AF88" t="s">
        <v>4453</v>
      </c>
    </row>
    <row r="89" spans="3:32" x14ac:dyDescent="0.25">
      <c r="C89" t="s">
        <v>2453</v>
      </c>
      <c r="D89" t="s">
        <v>4453</v>
      </c>
      <c r="E89" t="s">
        <v>2454</v>
      </c>
      <c r="F89" t="s">
        <v>4454</v>
      </c>
      <c r="K89" t="s">
        <v>1339</v>
      </c>
      <c r="L89" t="s">
        <v>3505</v>
      </c>
      <c r="Q89" t="s">
        <v>1638</v>
      </c>
      <c r="R89" t="s">
        <v>3754</v>
      </c>
      <c r="S89" t="s">
        <v>1967</v>
      </c>
      <c r="T89" t="s">
        <v>4020</v>
      </c>
      <c r="U89" t="s">
        <v>2087</v>
      </c>
      <c r="V89" t="s">
        <v>4108</v>
      </c>
      <c r="AC89" t="s">
        <v>2455</v>
      </c>
      <c r="AD89" t="s">
        <v>4455</v>
      </c>
      <c r="AE89" t="s">
        <v>2455</v>
      </c>
      <c r="AF89" t="s">
        <v>4455</v>
      </c>
    </row>
    <row r="90" spans="3:32" x14ac:dyDescent="0.25">
      <c r="C90" t="s">
        <v>2455</v>
      </c>
      <c r="D90" t="s">
        <v>4455</v>
      </c>
      <c r="E90" t="s">
        <v>2456</v>
      </c>
      <c r="F90" t="s">
        <v>4456</v>
      </c>
      <c r="K90" t="s">
        <v>1340</v>
      </c>
      <c r="L90" t="s">
        <v>3506</v>
      </c>
      <c r="Q90" t="s">
        <v>1639</v>
      </c>
      <c r="R90" t="s">
        <v>3755</v>
      </c>
      <c r="S90" t="s">
        <v>1969</v>
      </c>
      <c r="T90" t="s">
        <v>4021</v>
      </c>
      <c r="U90" t="s">
        <v>2088</v>
      </c>
      <c r="V90" t="s">
        <v>4109</v>
      </c>
      <c r="AC90" t="s">
        <v>2457</v>
      </c>
      <c r="AD90" t="s">
        <v>4457</v>
      </c>
      <c r="AE90" t="s">
        <v>2457</v>
      </c>
      <c r="AF90" t="s">
        <v>4457</v>
      </c>
    </row>
    <row r="91" spans="3:32" x14ac:dyDescent="0.25">
      <c r="C91" t="s">
        <v>2457</v>
      </c>
      <c r="D91" t="s">
        <v>4457</v>
      </c>
      <c r="E91" t="s">
        <v>2458</v>
      </c>
      <c r="F91" t="s">
        <v>4458</v>
      </c>
      <c r="K91" t="s">
        <v>1342</v>
      </c>
      <c r="L91" t="s">
        <v>3507</v>
      </c>
      <c r="Q91" t="s">
        <v>1640</v>
      </c>
      <c r="R91" t="s">
        <v>3756</v>
      </c>
      <c r="S91" t="s">
        <v>1970</v>
      </c>
      <c r="T91" t="s">
        <v>4022</v>
      </c>
      <c r="U91" t="s">
        <v>2089</v>
      </c>
      <c r="V91" t="s">
        <v>4110</v>
      </c>
      <c r="AC91" t="s">
        <v>2459</v>
      </c>
      <c r="AD91" t="s">
        <v>4459</v>
      </c>
      <c r="AE91" t="s">
        <v>2459</v>
      </c>
      <c r="AF91" t="s">
        <v>4459</v>
      </c>
    </row>
    <row r="92" spans="3:32" x14ac:dyDescent="0.25">
      <c r="C92" t="s">
        <v>2459</v>
      </c>
      <c r="D92" t="s">
        <v>4459</v>
      </c>
      <c r="E92" t="s">
        <v>2460</v>
      </c>
      <c r="F92" t="s">
        <v>4460</v>
      </c>
      <c r="K92" t="s">
        <v>1343</v>
      </c>
      <c r="L92" t="s">
        <v>3508</v>
      </c>
      <c r="Q92" t="s">
        <v>1641</v>
      </c>
      <c r="R92" t="s">
        <v>3757</v>
      </c>
      <c r="S92" t="s">
        <v>1972</v>
      </c>
      <c r="T92" t="s">
        <v>4023</v>
      </c>
      <c r="U92" t="s">
        <v>2091</v>
      </c>
      <c r="V92" t="s">
        <v>4111</v>
      </c>
      <c r="AC92" t="s">
        <v>2461</v>
      </c>
      <c r="AD92" t="s">
        <v>4461</v>
      </c>
      <c r="AE92" t="s">
        <v>2461</v>
      </c>
      <c r="AF92" t="s">
        <v>4461</v>
      </c>
    </row>
    <row r="93" spans="3:32" x14ac:dyDescent="0.25">
      <c r="C93" t="s">
        <v>2461</v>
      </c>
      <c r="D93" t="s">
        <v>4461</v>
      </c>
      <c r="E93" t="s">
        <v>2462</v>
      </c>
      <c r="F93" t="s">
        <v>4462</v>
      </c>
      <c r="K93" t="s">
        <v>1344</v>
      </c>
      <c r="L93" t="s">
        <v>3509</v>
      </c>
      <c r="Q93" t="s">
        <v>1643</v>
      </c>
      <c r="R93" t="s">
        <v>3758</v>
      </c>
      <c r="U93" t="s">
        <v>2093</v>
      </c>
      <c r="V93" t="s">
        <v>4112</v>
      </c>
      <c r="AC93" t="s">
        <v>2463</v>
      </c>
      <c r="AD93" t="s">
        <v>4463</v>
      </c>
      <c r="AE93" t="s">
        <v>2463</v>
      </c>
      <c r="AF93" t="s">
        <v>4463</v>
      </c>
    </row>
    <row r="94" spans="3:32" x14ac:dyDescent="0.25">
      <c r="C94" t="s">
        <v>2463</v>
      </c>
      <c r="D94" t="s">
        <v>4463</v>
      </c>
      <c r="E94" t="s">
        <v>2464</v>
      </c>
      <c r="F94" t="s">
        <v>4464</v>
      </c>
      <c r="K94" t="s">
        <v>1345</v>
      </c>
      <c r="L94" t="s">
        <v>3510</v>
      </c>
      <c r="Q94" t="s">
        <v>1644</v>
      </c>
      <c r="R94" t="s">
        <v>3759</v>
      </c>
      <c r="U94" t="s">
        <v>2094</v>
      </c>
      <c r="V94" t="s">
        <v>4113</v>
      </c>
      <c r="AC94" t="s">
        <v>2465</v>
      </c>
      <c r="AD94" t="s">
        <v>4465</v>
      </c>
      <c r="AE94" t="s">
        <v>2465</v>
      </c>
      <c r="AF94" t="s">
        <v>4465</v>
      </c>
    </row>
    <row r="95" spans="3:32" x14ac:dyDescent="0.25">
      <c r="C95" t="s">
        <v>2465</v>
      </c>
      <c r="D95" t="s">
        <v>4465</v>
      </c>
      <c r="E95" t="s">
        <v>2466</v>
      </c>
      <c r="F95" t="s">
        <v>4466</v>
      </c>
      <c r="K95" t="s">
        <v>1346</v>
      </c>
      <c r="L95" t="s">
        <v>3511</v>
      </c>
      <c r="Q95" t="s">
        <v>1645</v>
      </c>
      <c r="R95" t="s">
        <v>3760</v>
      </c>
      <c r="U95" t="s">
        <v>2096</v>
      </c>
      <c r="V95" t="s">
        <v>4114</v>
      </c>
      <c r="AC95" t="s">
        <v>2467</v>
      </c>
      <c r="AD95" t="s">
        <v>4467</v>
      </c>
      <c r="AE95" t="s">
        <v>2467</v>
      </c>
      <c r="AF95" t="s">
        <v>4467</v>
      </c>
    </row>
    <row r="96" spans="3:32" x14ac:dyDescent="0.25">
      <c r="C96" t="s">
        <v>2467</v>
      </c>
      <c r="D96" t="s">
        <v>4467</v>
      </c>
      <c r="E96" t="s">
        <v>2468</v>
      </c>
      <c r="F96" t="s">
        <v>4468</v>
      </c>
      <c r="K96" t="s">
        <v>1348</v>
      </c>
      <c r="L96" t="s">
        <v>3512</v>
      </c>
      <c r="Q96" t="s">
        <v>1646</v>
      </c>
      <c r="R96" t="s">
        <v>3761</v>
      </c>
      <c r="U96" t="s">
        <v>2098</v>
      </c>
      <c r="V96" t="s">
        <v>4115</v>
      </c>
      <c r="AC96" t="s">
        <v>2469</v>
      </c>
      <c r="AD96" t="s">
        <v>4469</v>
      </c>
      <c r="AE96" t="s">
        <v>2469</v>
      </c>
      <c r="AF96" t="s">
        <v>4469</v>
      </c>
    </row>
    <row r="97" spans="3:32" x14ac:dyDescent="0.25">
      <c r="C97" t="s">
        <v>2469</v>
      </c>
      <c r="D97" t="s">
        <v>4469</v>
      </c>
      <c r="E97" t="s">
        <v>2470</v>
      </c>
      <c r="F97" t="s">
        <v>4470</v>
      </c>
      <c r="K97" t="s">
        <v>1349</v>
      </c>
      <c r="L97" t="s">
        <v>3513</v>
      </c>
      <c r="Q97" t="s">
        <v>1647</v>
      </c>
      <c r="R97" t="s">
        <v>3762</v>
      </c>
      <c r="U97" t="s">
        <v>2099</v>
      </c>
      <c r="V97" t="s">
        <v>4116</v>
      </c>
      <c r="AC97" t="s">
        <v>2471</v>
      </c>
      <c r="AD97" t="s">
        <v>4471</v>
      </c>
      <c r="AE97" t="s">
        <v>2471</v>
      </c>
      <c r="AF97" t="s">
        <v>4471</v>
      </c>
    </row>
    <row r="98" spans="3:32" x14ac:dyDescent="0.25">
      <c r="C98" t="s">
        <v>2471</v>
      </c>
      <c r="D98" t="s">
        <v>4471</v>
      </c>
      <c r="E98" t="s">
        <v>2472</v>
      </c>
      <c r="F98" t="s">
        <v>4472</v>
      </c>
      <c r="K98" t="s">
        <v>1350</v>
      </c>
      <c r="L98" t="s">
        <v>3514</v>
      </c>
      <c r="Q98" t="s">
        <v>1648</v>
      </c>
      <c r="R98" t="s">
        <v>3763</v>
      </c>
      <c r="U98" t="s">
        <v>2100</v>
      </c>
      <c r="V98" t="s">
        <v>4117</v>
      </c>
      <c r="AC98" t="s">
        <v>2473</v>
      </c>
      <c r="AD98" t="s">
        <v>4473</v>
      </c>
      <c r="AE98" t="s">
        <v>2473</v>
      </c>
      <c r="AF98" t="s">
        <v>4473</v>
      </c>
    </row>
    <row r="99" spans="3:32" x14ac:dyDescent="0.25">
      <c r="C99" t="s">
        <v>2473</v>
      </c>
      <c r="D99" t="s">
        <v>4473</v>
      </c>
      <c r="E99" t="s">
        <v>2474</v>
      </c>
      <c r="F99" t="s">
        <v>4474</v>
      </c>
      <c r="K99" t="s">
        <v>1351</v>
      </c>
      <c r="L99" t="s">
        <v>3515</v>
      </c>
      <c r="Q99" t="s">
        <v>1650</v>
      </c>
      <c r="R99" t="s">
        <v>3764</v>
      </c>
      <c r="U99" t="s">
        <v>2102</v>
      </c>
      <c r="V99" t="s">
        <v>4118</v>
      </c>
      <c r="AC99" t="s">
        <v>2475</v>
      </c>
      <c r="AD99" t="s">
        <v>4475</v>
      </c>
      <c r="AE99" t="s">
        <v>2475</v>
      </c>
      <c r="AF99" t="s">
        <v>4475</v>
      </c>
    </row>
    <row r="100" spans="3:32" x14ac:dyDescent="0.25">
      <c r="C100" t="s">
        <v>2475</v>
      </c>
      <c r="D100" t="s">
        <v>4475</v>
      </c>
      <c r="E100" t="s">
        <v>2476</v>
      </c>
      <c r="F100" t="s">
        <v>4476</v>
      </c>
      <c r="K100" t="s">
        <v>1353</v>
      </c>
      <c r="L100" t="s">
        <v>3516</v>
      </c>
      <c r="Q100" t="s">
        <v>1651</v>
      </c>
      <c r="R100" t="s">
        <v>3765</v>
      </c>
      <c r="U100" t="s">
        <v>2103</v>
      </c>
      <c r="V100" t="s">
        <v>4119</v>
      </c>
      <c r="AC100" t="s">
        <v>2477</v>
      </c>
      <c r="AD100" t="s">
        <v>4477</v>
      </c>
      <c r="AE100" t="s">
        <v>2477</v>
      </c>
      <c r="AF100" t="s">
        <v>4477</v>
      </c>
    </row>
    <row r="101" spans="3:32" x14ac:dyDescent="0.25">
      <c r="C101" t="s">
        <v>2477</v>
      </c>
      <c r="D101" t="s">
        <v>4477</v>
      </c>
      <c r="E101" t="s">
        <v>2478</v>
      </c>
      <c r="F101" t="s">
        <v>4478</v>
      </c>
      <c r="K101" t="s">
        <v>1354</v>
      </c>
      <c r="L101" t="s">
        <v>3517</v>
      </c>
      <c r="Q101" t="s">
        <v>1653</v>
      </c>
      <c r="R101" t="s">
        <v>3766</v>
      </c>
      <c r="U101" t="s">
        <v>2104</v>
      </c>
      <c r="V101" t="s">
        <v>4120</v>
      </c>
      <c r="AC101" t="s">
        <v>2479</v>
      </c>
      <c r="AD101" t="s">
        <v>4479</v>
      </c>
      <c r="AE101" t="s">
        <v>2479</v>
      </c>
      <c r="AF101" t="s">
        <v>4479</v>
      </c>
    </row>
    <row r="102" spans="3:32" x14ac:dyDescent="0.25">
      <c r="C102" t="s">
        <v>2479</v>
      </c>
      <c r="D102" t="s">
        <v>4479</v>
      </c>
      <c r="E102" t="s">
        <v>2480</v>
      </c>
      <c r="F102" t="s">
        <v>4480</v>
      </c>
      <c r="K102" t="s">
        <v>1355</v>
      </c>
      <c r="L102" t="s">
        <v>3518</v>
      </c>
      <c r="Q102" t="s">
        <v>1654</v>
      </c>
      <c r="R102" t="s">
        <v>3767</v>
      </c>
      <c r="U102" t="s">
        <v>2105</v>
      </c>
      <c r="V102" t="s">
        <v>4121</v>
      </c>
      <c r="AC102" t="s">
        <v>2481</v>
      </c>
      <c r="AD102" t="s">
        <v>4481</v>
      </c>
      <c r="AE102" t="s">
        <v>2481</v>
      </c>
      <c r="AF102" t="s">
        <v>4481</v>
      </c>
    </row>
    <row r="103" spans="3:32" x14ac:dyDescent="0.25">
      <c r="C103" t="s">
        <v>2481</v>
      </c>
      <c r="D103" t="s">
        <v>4481</v>
      </c>
      <c r="E103" t="s">
        <v>2482</v>
      </c>
      <c r="F103" t="s">
        <v>4482</v>
      </c>
      <c r="K103" t="s">
        <v>1356</v>
      </c>
      <c r="L103" t="s">
        <v>3519</v>
      </c>
      <c r="Q103" t="s">
        <v>1655</v>
      </c>
      <c r="R103" t="s">
        <v>3768</v>
      </c>
      <c r="U103" t="s">
        <v>2106</v>
      </c>
      <c r="V103" t="s">
        <v>4122</v>
      </c>
      <c r="AC103" t="s">
        <v>2483</v>
      </c>
      <c r="AD103" t="s">
        <v>4483</v>
      </c>
      <c r="AE103" t="s">
        <v>2483</v>
      </c>
      <c r="AF103" t="s">
        <v>4483</v>
      </c>
    </row>
    <row r="104" spans="3:32" x14ac:dyDescent="0.25">
      <c r="C104" t="s">
        <v>2483</v>
      </c>
      <c r="D104" t="s">
        <v>4483</v>
      </c>
      <c r="E104" t="s">
        <v>2484</v>
      </c>
      <c r="F104" t="s">
        <v>4484</v>
      </c>
      <c r="K104" t="s">
        <v>1357</v>
      </c>
      <c r="L104" t="s">
        <v>3520</v>
      </c>
      <c r="Q104" t="s">
        <v>1657</v>
      </c>
      <c r="R104" t="s">
        <v>3769</v>
      </c>
      <c r="U104" t="s">
        <v>2107</v>
      </c>
      <c r="V104" t="s">
        <v>4123</v>
      </c>
      <c r="AC104" t="s">
        <v>2485</v>
      </c>
      <c r="AD104" t="s">
        <v>4485</v>
      </c>
      <c r="AE104" t="s">
        <v>2485</v>
      </c>
      <c r="AF104" t="s">
        <v>4485</v>
      </c>
    </row>
    <row r="105" spans="3:32" x14ac:dyDescent="0.25">
      <c r="C105" t="s">
        <v>2485</v>
      </c>
      <c r="D105" t="s">
        <v>4485</v>
      </c>
      <c r="E105" t="s">
        <v>2486</v>
      </c>
      <c r="F105" t="s">
        <v>4486</v>
      </c>
      <c r="K105" t="s">
        <v>1359</v>
      </c>
      <c r="L105" t="s">
        <v>3521</v>
      </c>
      <c r="Q105" t="s">
        <v>1658</v>
      </c>
      <c r="R105" t="s">
        <v>3770</v>
      </c>
      <c r="U105" t="s">
        <v>2108</v>
      </c>
      <c r="V105" t="s">
        <v>4124</v>
      </c>
      <c r="AC105" t="s">
        <v>2487</v>
      </c>
      <c r="AD105" t="s">
        <v>4487</v>
      </c>
      <c r="AE105" t="s">
        <v>2487</v>
      </c>
      <c r="AF105" t="s">
        <v>4487</v>
      </c>
    </row>
    <row r="106" spans="3:32" x14ac:dyDescent="0.25">
      <c r="C106" t="s">
        <v>2487</v>
      </c>
      <c r="D106" t="s">
        <v>4487</v>
      </c>
      <c r="E106" t="s">
        <v>2488</v>
      </c>
      <c r="F106" t="s">
        <v>4488</v>
      </c>
      <c r="K106" t="s">
        <v>1361</v>
      </c>
      <c r="L106" t="s">
        <v>3522</v>
      </c>
      <c r="Q106" t="s">
        <v>1659</v>
      </c>
      <c r="R106" t="s">
        <v>3771</v>
      </c>
      <c r="U106" t="s">
        <v>2110</v>
      </c>
      <c r="V106" t="s">
        <v>4125</v>
      </c>
      <c r="AC106" t="s">
        <v>2489</v>
      </c>
      <c r="AD106" t="s">
        <v>4489</v>
      </c>
      <c r="AE106" t="s">
        <v>2489</v>
      </c>
      <c r="AF106" t="s">
        <v>4489</v>
      </c>
    </row>
    <row r="107" spans="3:32" x14ac:dyDescent="0.25">
      <c r="C107" t="s">
        <v>2489</v>
      </c>
      <c r="D107" t="s">
        <v>4489</v>
      </c>
      <c r="E107" t="s">
        <v>2490</v>
      </c>
      <c r="F107" t="s">
        <v>4490</v>
      </c>
      <c r="K107" t="s">
        <v>1362</v>
      </c>
      <c r="L107" t="s">
        <v>3523</v>
      </c>
      <c r="Q107" t="s">
        <v>1661</v>
      </c>
      <c r="R107" t="s">
        <v>3772</v>
      </c>
      <c r="U107" t="s">
        <v>2112</v>
      </c>
      <c r="V107" t="s">
        <v>4126</v>
      </c>
      <c r="AC107" t="s">
        <v>2491</v>
      </c>
      <c r="AD107" t="s">
        <v>4491</v>
      </c>
      <c r="AE107" t="s">
        <v>2491</v>
      </c>
      <c r="AF107" t="s">
        <v>4491</v>
      </c>
    </row>
    <row r="108" spans="3:32" x14ac:dyDescent="0.25">
      <c r="C108" t="s">
        <v>2491</v>
      </c>
      <c r="D108" t="s">
        <v>4491</v>
      </c>
      <c r="E108" t="s">
        <v>2492</v>
      </c>
      <c r="F108" t="s">
        <v>4492</v>
      </c>
      <c r="K108" t="s">
        <v>1363</v>
      </c>
      <c r="L108" t="s">
        <v>3524</v>
      </c>
      <c r="Q108" t="s">
        <v>1662</v>
      </c>
      <c r="R108" t="s">
        <v>3773</v>
      </c>
      <c r="U108" t="s">
        <v>2113</v>
      </c>
      <c r="V108" t="s">
        <v>4127</v>
      </c>
      <c r="AC108" t="s">
        <v>2493</v>
      </c>
      <c r="AD108" t="s">
        <v>4493</v>
      </c>
      <c r="AE108" t="s">
        <v>2493</v>
      </c>
      <c r="AF108" t="s">
        <v>4493</v>
      </c>
    </row>
    <row r="109" spans="3:32" x14ac:dyDescent="0.25">
      <c r="C109" t="s">
        <v>2493</v>
      </c>
      <c r="D109" t="s">
        <v>4493</v>
      </c>
      <c r="E109" t="s">
        <v>2494</v>
      </c>
      <c r="F109" t="s">
        <v>4494</v>
      </c>
      <c r="K109" t="s">
        <v>1364</v>
      </c>
      <c r="L109" t="s">
        <v>3525</v>
      </c>
      <c r="Q109" t="s">
        <v>1663</v>
      </c>
      <c r="R109" t="s">
        <v>3774</v>
      </c>
      <c r="U109" t="s">
        <v>2114</v>
      </c>
      <c r="V109" t="s">
        <v>4128</v>
      </c>
      <c r="AC109" t="s">
        <v>2495</v>
      </c>
      <c r="AD109" t="s">
        <v>4495</v>
      </c>
      <c r="AE109" t="s">
        <v>2495</v>
      </c>
      <c r="AF109" t="s">
        <v>4495</v>
      </c>
    </row>
    <row r="110" spans="3:32" x14ac:dyDescent="0.25">
      <c r="C110" t="s">
        <v>2495</v>
      </c>
      <c r="D110" t="s">
        <v>4495</v>
      </c>
      <c r="E110" t="s">
        <v>2496</v>
      </c>
      <c r="F110" t="s">
        <v>4496</v>
      </c>
      <c r="K110" t="s">
        <v>1365</v>
      </c>
      <c r="L110" t="s">
        <v>3526</v>
      </c>
      <c r="Q110" t="s">
        <v>1664</v>
      </c>
      <c r="R110" t="s">
        <v>3775</v>
      </c>
      <c r="U110" t="s">
        <v>2116</v>
      </c>
      <c r="V110" t="s">
        <v>4129</v>
      </c>
      <c r="AC110" t="s">
        <v>2497</v>
      </c>
      <c r="AD110" t="s">
        <v>4497</v>
      </c>
      <c r="AE110" t="s">
        <v>2497</v>
      </c>
      <c r="AF110" t="s">
        <v>4497</v>
      </c>
    </row>
    <row r="111" spans="3:32" x14ac:dyDescent="0.25">
      <c r="C111" t="s">
        <v>2497</v>
      </c>
      <c r="D111" t="s">
        <v>4497</v>
      </c>
      <c r="E111" t="s">
        <v>2498</v>
      </c>
      <c r="F111" t="s">
        <v>4498</v>
      </c>
      <c r="K111" t="s">
        <v>1366</v>
      </c>
      <c r="L111" t="s">
        <v>3527</v>
      </c>
      <c r="Q111" t="s">
        <v>1665</v>
      </c>
      <c r="R111" t="s">
        <v>3776</v>
      </c>
      <c r="U111" t="s">
        <v>2118</v>
      </c>
      <c r="V111" t="s">
        <v>4130</v>
      </c>
      <c r="AC111" t="s">
        <v>2499</v>
      </c>
      <c r="AD111" t="s">
        <v>4499</v>
      </c>
      <c r="AE111" t="s">
        <v>2499</v>
      </c>
      <c r="AF111" t="s">
        <v>4499</v>
      </c>
    </row>
    <row r="112" spans="3:32" x14ac:dyDescent="0.25">
      <c r="C112" t="s">
        <v>2499</v>
      </c>
      <c r="D112" t="s">
        <v>4499</v>
      </c>
      <c r="E112" t="s">
        <v>2500</v>
      </c>
      <c r="F112" t="s">
        <v>4500</v>
      </c>
      <c r="K112" t="s">
        <v>1368</v>
      </c>
      <c r="L112" t="s">
        <v>3528</v>
      </c>
      <c r="Q112" t="s">
        <v>1667</v>
      </c>
      <c r="R112" t="s">
        <v>3777</v>
      </c>
      <c r="U112" t="s">
        <v>2119</v>
      </c>
      <c r="V112" t="s">
        <v>4130</v>
      </c>
      <c r="AC112" t="s">
        <v>2501</v>
      </c>
      <c r="AD112" t="s">
        <v>4501</v>
      </c>
      <c r="AE112" t="s">
        <v>2501</v>
      </c>
      <c r="AF112" t="s">
        <v>4501</v>
      </c>
    </row>
    <row r="113" spans="3:32" x14ac:dyDescent="0.25">
      <c r="C113" t="s">
        <v>2501</v>
      </c>
      <c r="D113" t="s">
        <v>4501</v>
      </c>
      <c r="E113" t="s">
        <v>2502</v>
      </c>
      <c r="F113" t="s">
        <v>4502</v>
      </c>
      <c r="K113" t="s">
        <v>1369</v>
      </c>
      <c r="L113" t="s">
        <v>3529</v>
      </c>
      <c r="Q113" t="s">
        <v>1668</v>
      </c>
      <c r="R113" t="s">
        <v>3778</v>
      </c>
      <c r="U113" t="s">
        <v>2120</v>
      </c>
      <c r="V113" t="s">
        <v>4131</v>
      </c>
      <c r="AC113" t="s">
        <v>2503</v>
      </c>
      <c r="AD113" t="s">
        <v>4503</v>
      </c>
      <c r="AE113" t="s">
        <v>2503</v>
      </c>
      <c r="AF113" t="s">
        <v>4503</v>
      </c>
    </row>
    <row r="114" spans="3:32" x14ac:dyDescent="0.25">
      <c r="C114" t="s">
        <v>2503</v>
      </c>
      <c r="D114" t="s">
        <v>4503</v>
      </c>
      <c r="E114" t="s">
        <v>2504</v>
      </c>
      <c r="F114" t="s">
        <v>4504</v>
      </c>
      <c r="K114" t="s">
        <v>1370</v>
      </c>
      <c r="L114" t="s">
        <v>3530</v>
      </c>
      <c r="Q114" t="s">
        <v>1669</v>
      </c>
      <c r="R114" t="s">
        <v>3779</v>
      </c>
      <c r="U114" t="s">
        <v>2122</v>
      </c>
      <c r="V114" t="s">
        <v>4132</v>
      </c>
      <c r="AC114" t="s">
        <v>2505</v>
      </c>
      <c r="AD114" t="s">
        <v>4505</v>
      </c>
      <c r="AE114" t="s">
        <v>2505</v>
      </c>
      <c r="AF114" t="s">
        <v>4505</v>
      </c>
    </row>
    <row r="115" spans="3:32" x14ac:dyDescent="0.25">
      <c r="C115" t="s">
        <v>2505</v>
      </c>
      <c r="D115" t="s">
        <v>4505</v>
      </c>
      <c r="E115" t="s">
        <v>2506</v>
      </c>
      <c r="F115" t="s">
        <v>4506</v>
      </c>
      <c r="K115" t="s">
        <v>1371</v>
      </c>
      <c r="L115" t="s">
        <v>3531</v>
      </c>
      <c r="Q115" t="s">
        <v>1670</v>
      </c>
      <c r="R115" t="s">
        <v>3780</v>
      </c>
      <c r="U115" t="s">
        <v>2124</v>
      </c>
      <c r="V115" t="s">
        <v>4133</v>
      </c>
      <c r="AC115" t="s">
        <v>2507</v>
      </c>
      <c r="AD115" t="s">
        <v>4507</v>
      </c>
      <c r="AE115" t="s">
        <v>2507</v>
      </c>
      <c r="AF115" t="s">
        <v>4507</v>
      </c>
    </row>
    <row r="116" spans="3:32" x14ac:dyDescent="0.25">
      <c r="C116" t="s">
        <v>2507</v>
      </c>
      <c r="D116" t="s">
        <v>4507</v>
      </c>
      <c r="E116" t="s">
        <v>2508</v>
      </c>
      <c r="F116" t="s">
        <v>4508</v>
      </c>
      <c r="K116" t="s">
        <v>1372</v>
      </c>
      <c r="L116" t="s">
        <v>3532</v>
      </c>
      <c r="Q116" t="s">
        <v>1671</v>
      </c>
      <c r="R116" t="s">
        <v>3781</v>
      </c>
      <c r="U116" t="s">
        <v>2125</v>
      </c>
      <c r="V116" t="s">
        <v>4134</v>
      </c>
      <c r="AC116" t="s">
        <v>2509</v>
      </c>
      <c r="AD116" t="s">
        <v>4509</v>
      </c>
      <c r="AE116" t="s">
        <v>2509</v>
      </c>
      <c r="AF116" t="s">
        <v>4509</v>
      </c>
    </row>
    <row r="117" spans="3:32" x14ac:dyDescent="0.25">
      <c r="C117" t="s">
        <v>2509</v>
      </c>
      <c r="D117" t="s">
        <v>4509</v>
      </c>
      <c r="E117" t="s">
        <v>2510</v>
      </c>
      <c r="F117" t="s">
        <v>4510</v>
      </c>
      <c r="K117" t="s">
        <v>1374</v>
      </c>
      <c r="L117" t="s">
        <v>3533</v>
      </c>
      <c r="Q117" t="s">
        <v>1672</v>
      </c>
      <c r="R117" t="s">
        <v>3782</v>
      </c>
      <c r="U117" t="s">
        <v>2126</v>
      </c>
      <c r="V117" t="s">
        <v>4135</v>
      </c>
      <c r="AC117" t="s">
        <v>2511</v>
      </c>
      <c r="AD117" t="s">
        <v>4511</v>
      </c>
      <c r="AE117" t="s">
        <v>2511</v>
      </c>
      <c r="AF117" t="s">
        <v>4511</v>
      </c>
    </row>
    <row r="118" spans="3:32" x14ac:dyDescent="0.25">
      <c r="C118" t="s">
        <v>2511</v>
      </c>
      <c r="D118" t="s">
        <v>4511</v>
      </c>
      <c r="E118" t="s">
        <v>2512</v>
      </c>
      <c r="F118" t="s">
        <v>4512</v>
      </c>
      <c r="K118" t="s">
        <v>1375</v>
      </c>
      <c r="L118" t="s">
        <v>3534</v>
      </c>
      <c r="Q118" t="s">
        <v>1674</v>
      </c>
      <c r="R118" t="s">
        <v>3783</v>
      </c>
      <c r="U118" t="s">
        <v>2128</v>
      </c>
      <c r="V118" t="s">
        <v>4136</v>
      </c>
      <c r="AC118" t="s">
        <v>2513</v>
      </c>
      <c r="AD118" t="s">
        <v>4513</v>
      </c>
      <c r="AE118" t="s">
        <v>2513</v>
      </c>
      <c r="AF118" t="s">
        <v>4513</v>
      </c>
    </row>
    <row r="119" spans="3:32" x14ac:dyDescent="0.25">
      <c r="C119" t="s">
        <v>2513</v>
      </c>
      <c r="D119" t="s">
        <v>4513</v>
      </c>
      <c r="E119" t="s">
        <v>2514</v>
      </c>
      <c r="F119" t="s">
        <v>4514</v>
      </c>
      <c r="K119" t="s">
        <v>1376</v>
      </c>
      <c r="L119" t="s">
        <v>3535</v>
      </c>
      <c r="Q119" t="s">
        <v>1675</v>
      </c>
      <c r="R119" t="s">
        <v>3784</v>
      </c>
      <c r="U119" t="s">
        <v>2130</v>
      </c>
      <c r="V119" t="s">
        <v>4137</v>
      </c>
      <c r="AC119" t="s">
        <v>2515</v>
      </c>
      <c r="AD119" t="s">
        <v>4515</v>
      </c>
      <c r="AE119" t="s">
        <v>2515</v>
      </c>
      <c r="AF119" t="s">
        <v>4515</v>
      </c>
    </row>
    <row r="120" spans="3:32" x14ac:dyDescent="0.25">
      <c r="C120" t="s">
        <v>2515</v>
      </c>
      <c r="D120" t="s">
        <v>4515</v>
      </c>
      <c r="E120" t="s">
        <v>2516</v>
      </c>
      <c r="F120" t="s">
        <v>4516</v>
      </c>
      <c r="K120" t="s">
        <v>1377</v>
      </c>
      <c r="L120" t="s">
        <v>3536</v>
      </c>
      <c r="Q120" t="s">
        <v>1676</v>
      </c>
      <c r="R120" t="s">
        <v>3785</v>
      </c>
      <c r="U120" t="s">
        <v>2131</v>
      </c>
      <c r="V120" t="s">
        <v>4138</v>
      </c>
      <c r="AC120" t="s">
        <v>2517</v>
      </c>
      <c r="AD120" t="s">
        <v>4517</v>
      </c>
      <c r="AE120" t="s">
        <v>2517</v>
      </c>
      <c r="AF120" t="s">
        <v>4517</v>
      </c>
    </row>
    <row r="121" spans="3:32" x14ac:dyDescent="0.25">
      <c r="C121" t="s">
        <v>2517</v>
      </c>
      <c r="D121" t="s">
        <v>4517</v>
      </c>
      <c r="E121" t="s">
        <v>2518</v>
      </c>
      <c r="F121" t="s">
        <v>4518</v>
      </c>
      <c r="K121" t="s">
        <v>1378</v>
      </c>
      <c r="L121" t="s">
        <v>3537</v>
      </c>
      <c r="Q121" t="s">
        <v>1677</v>
      </c>
      <c r="R121" t="s">
        <v>3786</v>
      </c>
      <c r="U121" t="s">
        <v>2133</v>
      </c>
      <c r="V121" t="s">
        <v>4139</v>
      </c>
      <c r="AC121" t="s">
        <v>2519</v>
      </c>
      <c r="AD121" t="s">
        <v>4519</v>
      </c>
      <c r="AE121" t="s">
        <v>2519</v>
      </c>
      <c r="AF121" t="s">
        <v>4519</v>
      </c>
    </row>
    <row r="122" spans="3:32" x14ac:dyDescent="0.25">
      <c r="C122" t="s">
        <v>2519</v>
      </c>
      <c r="D122" t="s">
        <v>4519</v>
      </c>
      <c r="E122" t="s">
        <v>2520</v>
      </c>
      <c r="F122" t="s">
        <v>4520</v>
      </c>
      <c r="K122" t="s">
        <v>1380</v>
      </c>
      <c r="L122" t="s">
        <v>3538</v>
      </c>
      <c r="Q122" t="s">
        <v>1679</v>
      </c>
      <c r="R122" t="s">
        <v>3787</v>
      </c>
      <c r="U122" t="s">
        <v>2135</v>
      </c>
      <c r="V122" t="s">
        <v>4140</v>
      </c>
      <c r="AC122" t="s">
        <v>2521</v>
      </c>
      <c r="AD122" t="s">
        <v>4521</v>
      </c>
      <c r="AE122" t="s">
        <v>2521</v>
      </c>
      <c r="AF122" t="s">
        <v>4521</v>
      </c>
    </row>
    <row r="123" spans="3:32" x14ac:dyDescent="0.25">
      <c r="C123" t="s">
        <v>2521</v>
      </c>
      <c r="D123" t="s">
        <v>4521</v>
      </c>
      <c r="E123" t="s">
        <v>2522</v>
      </c>
      <c r="F123" t="s">
        <v>4522</v>
      </c>
      <c r="K123" t="s">
        <v>1381</v>
      </c>
      <c r="L123" t="s">
        <v>3539</v>
      </c>
      <c r="Q123" t="s">
        <v>1680</v>
      </c>
      <c r="R123" t="s">
        <v>3788</v>
      </c>
      <c r="U123" t="s">
        <v>2136</v>
      </c>
      <c r="V123" t="s">
        <v>4141</v>
      </c>
      <c r="AC123" t="s">
        <v>2523</v>
      </c>
      <c r="AD123" t="s">
        <v>4523</v>
      </c>
      <c r="AE123" t="s">
        <v>2523</v>
      </c>
      <c r="AF123" t="s">
        <v>4523</v>
      </c>
    </row>
    <row r="124" spans="3:32" x14ac:dyDescent="0.25">
      <c r="C124" t="s">
        <v>2523</v>
      </c>
      <c r="D124" t="s">
        <v>4523</v>
      </c>
      <c r="E124" t="s">
        <v>2524</v>
      </c>
      <c r="F124" t="s">
        <v>4524</v>
      </c>
      <c r="K124" t="s">
        <v>1382</v>
      </c>
      <c r="L124" t="s">
        <v>3540</v>
      </c>
      <c r="Q124" t="s">
        <v>1681</v>
      </c>
      <c r="R124" t="s">
        <v>3789</v>
      </c>
      <c r="U124" t="s">
        <v>2137</v>
      </c>
      <c r="V124" t="s">
        <v>4142</v>
      </c>
      <c r="AC124" t="s">
        <v>2525</v>
      </c>
      <c r="AD124" t="s">
        <v>4525</v>
      </c>
      <c r="AE124" t="s">
        <v>2525</v>
      </c>
      <c r="AF124" t="s">
        <v>4525</v>
      </c>
    </row>
    <row r="125" spans="3:32" x14ac:dyDescent="0.25">
      <c r="C125" t="s">
        <v>2525</v>
      </c>
      <c r="D125" t="s">
        <v>4525</v>
      </c>
      <c r="E125" t="s">
        <v>2526</v>
      </c>
      <c r="F125" t="s">
        <v>4526</v>
      </c>
      <c r="K125" t="s">
        <v>1383</v>
      </c>
      <c r="L125" t="s">
        <v>3541</v>
      </c>
      <c r="Q125" t="s">
        <v>1682</v>
      </c>
      <c r="R125" t="s">
        <v>3790</v>
      </c>
      <c r="U125" t="s">
        <v>2139</v>
      </c>
      <c r="V125" t="s">
        <v>4143</v>
      </c>
      <c r="AC125" t="s">
        <v>2527</v>
      </c>
      <c r="AD125" t="s">
        <v>4527</v>
      </c>
      <c r="AE125" t="s">
        <v>2527</v>
      </c>
      <c r="AF125" t="s">
        <v>4527</v>
      </c>
    </row>
    <row r="126" spans="3:32" x14ac:dyDescent="0.25">
      <c r="C126" t="s">
        <v>2527</v>
      </c>
      <c r="D126" t="s">
        <v>4527</v>
      </c>
      <c r="E126" t="s">
        <v>2528</v>
      </c>
      <c r="F126" t="s">
        <v>4528</v>
      </c>
      <c r="K126" t="s">
        <v>1385</v>
      </c>
      <c r="L126" t="s">
        <v>3542</v>
      </c>
      <c r="Q126" t="s">
        <v>1683</v>
      </c>
      <c r="R126" t="s">
        <v>3791</v>
      </c>
      <c r="U126" t="s">
        <v>2140</v>
      </c>
      <c r="V126" t="s">
        <v>4144</v>
      </c>
      <c r="AC126" t="s">
        <v>2529</v>
      </c>
      <c r="AD126" t="s">
        <v>4529</v>
      </c>
      <c r="AE126" t="s">
        <v>2529</v>
      </c>
      <c r="AF126" t="s">
        <v>4529</v>
      </c>
    </row>
    <row r="127" spans="3:32" x14ac:dyDescent="0.25">
      <c r="C127" t="s">
        <v>2529</v>
      </c>
      <c r="D127" t="s">
        <v>4529</v>
      </c>
      <c r="E127" t="s">
        <v>2530</v>
      </c>
      <c r="F127" t="s">
        <v>4530</v>
      </c>
      <c r="K127" t="s">
        <v>1386</v>
      </c>
      <c r="L127" t="s">
        <v>3543</v>
      </c>
      <c r="Q127" t="s">
        <v>1684</v>
      </c>
      <c r="R127" t="s">
        <v>3792</v>
      </c>
      <c r="U127" t="s">
        <v>2141</v>
      </c>
      <c r="V127" t="s">
        <v>4145</v>
      </c>
      <c r="AC127" t="s">
        <v>2531</v>
      </c>
      <c r="AD127" t="s">
        <v>4531</v>
      </c>
      <c r="AE127" t="s">
        <v>2531</v>
      </c>
      <c r="AF127" t="s">
        <v>4531</v>
      </c>
    </row>
    <row r="128" spans="3:32" x14ac:dyDescent="0.25">
      <c r="C128" t="s">
        <v>2531</v>
      </c>
      <c r="D128" t="s">
        <v>4531</v>
      </c>
      <c r="E128" t="s">
        <v>2532</v>
      </c>
      <c r="F128" t="s">
        <v>4532</v>
      </c>
      <c r="K128" t="s">
        <v>1387</v>
      </c>
      <c r="L128" t="s">
        <v>3544</v>
      </c>
      <c r="Q128" t="s">
        <v>1686</v>
      </c>
      <c r="R128" t="s">
        <v>3793</v>
      </c>
      <c r="U128" t="s">
        <v>2142</v>
      </c>
      <c r="V128" t="s">
        <v>4146</v>
      </c>
      <c r="AC128" t="s">
        <v>2533</v>
      </c>
      <c r="AD128" t="s">
        <v>4533</v>
      </c>
      <c r="AE128" t="s">
        <v>2533</v>
      </c>
      <c r="AF128" t="s">
        <v>4533</v>
      </c>
    </row>
    <row r="129" spans="3:32" x14ac:dyDescent="0.25">
      <c r="C129" t="s">
        <v>2533</v>
      </c>
      <c r="D129" t="s">
        <v>4533</v>
      </c>
      <c r="E129" t="s">
        <v>2534</v>
      </c>
      <c r="F129" t="s">
        <v>4534</v>
      </c>
      <c r="K129" t="s">
        <v>1388</v>
      </c>
      <c r="L129" t="s">
        <v>3545</v>
      </c>
      <c r="Q129" t="s">
        <v>1688</v>
      </c>
      <c r="R129" t="s">
        <v>3794</v>
      </c>
      <c r="U129" t="s">
        <v>2143</v>
      </c>
      <c r="V129" t="s">
        <v>4147</v>
      </c>
      <c r="AC129" t="s">
        <v>2535</v>
      </c>
      <c r="AD129" t="s">
        <v>4535</v>
      </c>
      <c r="AE129" t="s">
        <v>2535</v>
      </c>
      <c r="AF129" t="s">
        <v>4535</v>
      </c>
    </row>
    <row r="130" spans="3:32" x14ac:dyDescent="0.25">
      <c r="C130" t="s">
        <v>2535</v>
      </c>
      <c r="D130" t="s">
        <v>4535</v>
      </c>
      <c r="E130" t="s">
        <v>2536</v>
      </c>
      <c r="F130" t="s">
        <v>4536</v>
      </c>
      <c r="Q130" t="s">
        <v>1689</v>
      </c>
      <c r="R130" t="s">
        <v>3795</v>
      </c>
      <c r="U130" t="s">
        <v>2145</v>
      </c>
      <c r="V130" t="s">
        <v>4148</v>
      </c>
      <c r="AC130" t="s">
        <v>2537</v>
      </c>
      <c r="AD130" t="s">
        <v>4537</v>
      </c>
      <c r="AE130" t="s">
        <v>2537</v>
      </c>
      <c r="AF130" t="s">
        <v>4537</v>
      </c>
    </row>
    <row r="131" spans="3:32" x14ac:dyDescent="0.25">
      <c r="C131" t="s">
        <v>2537</v>
      </c>
      <c r="D131" t="s">
        <v>4537</v>
      </c>
      <c r="E131" t="s">
        <v>2538</v>
      </c>
      <c r="F131" t="s">
        <v>4538</v>
      </c>
      <c r="Q131" t="s">
        <v>1690</v>
      </c>
      <c r="R131" t="s">
        <v>3796</v>
      </c>
      <c r="U131" t="s">
        <v>2146</v>
      </c>
      <c r="V131" t="s">
        <v>4149</v>
      </c>
      <c r="AC131" t="s">
        <v>2539</v>
      </c>
      <c r="AD131" t="s">
        <v>4539</v>
      </c>
      <c r="AE131" t="s">
        <v>2539</v>
      </c>
      <c r="AF131" t="s">
        <v>4539</v>
      </c>
    </row>
    <row r="132" spans="3:32" x14ac:dyDescent="0.25">
      <c r="C132" t="s">
        <v>2539</v>
      </c>
      <c r="D132" t="s">
        <v>4539</v>
      </c>
      <c r="E132" t="s">
        <v>2540</v>
      </c>
      <c r="F132" t="s">
        <v>4540</v>
      </c>
      <c r="Q132" t="s">
        <v>1691</v>
      </c>
      <c r="R132" t="s">
        <v>3797</v>
      </c>
      <c r="U132" t="s">
        <v>2148</v>
      </c>
      <c r="V132" t="s">
        <v>4150</v>
      </c>
      <c r="AC132" t="s">
        <v>2541</v>
      </c>
      <c r="AD132" t="s">
        <v>4541</v>
      </c>
      <c r="AE132" t="s">
        <v>2541</v>
      </c>
      <c r="AF132" t="s">
        <v>4541</v>
      </c>
    </row>
    <row r="133" spans="3:32" x14ac:dyDescent="0.25">
      <c r="C133" t="s">
        <v>2541</v>
      </c>
      <c r="D133" t="s">
        <v>4541</v>
      </c>
      <c r="E133" t="s">
        <v>2542</v>
      </c>
      <c r="F133" t="s">
        <v>4542</v>
      </c>
      <c r="Q133" t="s">
        <v>1692</v>
      </c>
      <c r="R133" t="s">
        <v>3798</v>
      </c>
      <c r="U133" t="s">
        <v>2150</v>
      </c>
      <c r="V133" t="s">
        <v>4151</v>
      </c>
      <c r="AC133" t="s">
        <v>2543</v>
      </c>
      <c r="AD133" t="s">
        <v>4543</v>
      </c>
      <c r="AE133" t="s">
        <v>2543</v>
      </c>
      <c r="AF133" t="s">
        <v>4543</v>
      </c>
    </row>
    <row r="134" spans="3:32" x14ac:dyDescent="0.25">
      <c r="C134" t="s">
        <v>2543</v>
      </c>
      <c r="D134" t="s">
        <v>4543</v>
      </c>
      <c r="E134" t="s">
        <v>2544</v>
      </c>
      <c r="F134" t="s">
        <v>4544</v>
      </c>
      <c r="Q134" t="s">
        <v>1694</v>
      </c>
      <c r="R134" t="s">
        <v>3799</v>
      </c>
      <c r="U134" t="s">
        <v>2151</v>
      </c>
      <c r="V134" t="s">
        <v>4152</v>
      </c>
      <c r="AC134" t="s">
        <v>2545</v>
      </c>
      <c r="AD134" t="s">
        <v>4545</v>
      </c>
      <c r="AE134" t="s">
        <v>2545</v>
      </c>
      <c r="AF134" t="s">
        <v>4545</v>
      </c>
    </row>
    <row r="135" spans="3:32" x14ac:dyDescent="0.25">
      <c r="C135" t="s">
        <v>2545</v>
      </c>
      <c r="D135" t="s">
        <v>4545</v>
      </c>
      <c r="E135" t="s">
        <v>2546</v>
      </c>
      <c r="F135" t="s">
        <v>4546</v>
      </c>
      <c r="Q135" t="s">
        <v>1695</v>
      </c>
      <c r="R135" t="s">
        <v>3800</v>
      </c>
      <c r="U135" t="s">
        <v>2152</v>
      </c>
      <c r="V135" t="s">
        <v>4153</v>
      </c>
      <c r="AC135" t="s">
        <v>2547</v>
      </c>
      <c r="AD135" t="s">
        <v>4547</v>
      </c>
      <c r="AE135" t="s">
        <v>2547</v>
      </c>
      <c r="AF135" t="s">
        <v>4547</v>
      </c>
    </row>
    <row r="136" spans="3:32" x14ac:dyDescent="0.25">
      <c r="C136" t="s">
        <v>2547</v>
      </c>
      <c r="D136" t="s">
        <v>4547</v>
      </c>
      <c r="E136" t="s">
        <v>2548</v>
      </c>
      <c r="F136" t="s">
        <v>4548</v>
      </c>
      <c r="Q136" t="s">
        <v>1696</v>
      </c>
      <c r="R136" t="s">
        <v>3801</v>
      </c>
      <c r="U136" t="s">
        <v>2153</v>
      </c>
      <c r="V136" t="s">
        <v>4154</v>
      </c>
      <c r="AC136" t="s">
        <v>2549</v>
      </c>
      <c r="AD136" t="s">
        <v>4549</v>
      </c>
      <c r="AE136" t="s">
        <v>2549</v>
      </c>
      <c r="AF136" t="s">
        <v>4549</v>
      </c>
    </row>
    <row r="137" spans="3:32" x14ac:dyDescent="0.25">
      <c r="C137" t="s">
        <v>2549</v>
      </c>
      <c r="D137" t="s">
        <v>4549</v>
      </c>
      <c r="E137" t="s">
        <v>2550</v>
      </c>
      <c r="F137" t="s">
        <v>4550</v>
      </c>
      <c r="Q137" t="s">
        <v>1697</v>
      </c>
      <c r="R137" t="s">
        <v>3802</v>
      </c>
      <c r="U137" t="s">
        <v>2155</v>
      </c>
      <c r="V137" t="s">
        <v>4155</v>
      </c>
      <c r="AC137" t="s">
        <v>2551</v>
      </c>
      <c r="AD137" t="s">
        <v>4551</v>
      </c>
      <c r="AE137" t="s">
        <v>2551</v>
      </c>
      <c r="AF137" t="s">
        <v>4551</v>
      </c>
    </row>
    <row r="138" spans="3:32" x14ac:dyDescent="0.25">
      <c r="C138" t="s">
        <v>2551</v>
      </c>
      <c r="D138" t="s">
        <v>4551</v>
      </c>
      <c r="E138" t="s">
        <v>2552</v>
      </c>
      <c r="F138" t="s">
        <v>4552</v>
      </c>
      <c r="Q138" t="s">
        <v>1699</v>
      </c>
      <c r="R138" t="s">
        <v>3803</v>
      </c>
      <c r="U138" t="s">
        <v>2156</v>
      </c>
      <c r="V138" t="s">
        <v>4156</v>
      </c>
      <c r="AC138" t="s">
        <v>2553</v>
      </c>
      <c r="AD138" t="s">
        <v>4553</v>
      </c>
      <c r="AE138" t="s">
        <v>2553</v>
      </c>
      <c r="AF138" t="s">
        <v>4553</v>
      </c>
    </row>
    <row r="139" spans="3:32" x14ac:dyDescent="0.25">
      <c r="C139" t="s">
        <v>2553</v>
      </c>
      <c r="D139" t="s">
        <v>4553</v>
      </c>
      <c r="E139" t="s">
        <v>2554</v>
      </c>
      <c r="F139" t="s">
        <v>4554</v>
      </c>
      <c r="Q139" t="s">
        <v>1700</v>
      </c>
      <c r="R139" t="s">
        <v>3804</v>
      </c>
      <c r="U139" t="s">
        <v>2157</v>
      </c>
      <c r="V139" t="s">
        <v>4157</v>
      </c>
      <c r="AC139" t="s">
        <v>2555</v>
      </c>
      <c r="AD139" t="s">
        <v>4555</v>
      </c>
      <c r="AE139" t="s">
        <v>2555</v>
      </c>
      <c r="AF139" t="s">
        <v>4555</v>
      </c>
    </row>
    <row r="140" spans="3:32" x14ac:dyDescent="0.25">
      <c r="C140" t="s">
        <v>2555</v>
      </c>
      <c r="D140" t="s">
        <v>4555</v>
      </c>
      <c r="E140" t="s">
        <v>2556</v>
      </c>
      <c r="F140" t="s">
        <v>4556</v>
      </c>
      <c r="Q140" t="s">
        <v>1701</v>
      </c>
      <c r="R140" t="s">
        <v>3805</v>
      </c>
      <c r="U140" t="s">
        <v>2159</v>
      </c>
      <c r="V140" t="s">
        <v>4158</v>
      </c>
      <c r="AC140" t="s">
        <v>2557</v>
      </c>
      <c r="AD140" t="s">
        <v>4557</v>
      </c>
      <c r="AE140" t="s">
        <v>2557</v>
      </c>
      <c r="AF140" t="s">
        <v>4557</v>
      </c>
    </row>
    <row r="141" spans="3:32" x14ac:dyDescent="0.25">
      <c r="C141" t="s">
        <v>2557</v>
      </c>
      <c r="D141" t="s">
        <v>4557</v>
      </c>
      <c r="E141" t="s">
        <v>2558</v>
      </c>
      <c r="F141" t="s">
        <v>4558</v>
      </c>
      <c r="Q141" t="s">
        <v>1702</v>
      </c>
      <c r="R141" t="s">
        <v>3806</v>
      </c>
      <c r="U141" t="s">
        <v>2161</v>
      </c>
      <c r="V141" t="s">
        <v>4159</v>
      </c>
      <c r="AC141" t="s">
        <v>2559</v>
      </c>
      <c r="AD141" t="s">
        <v>4559</v>
      </c>
      <c r="AE141" t="s">
        <v>2559</v>
      </c>
      <c r="AF141" t="s">
        <v>4559</v>
      </c>
    </row>
    <row r="142" spans="3:32" x14ac:dyDescent="0.25">
      <c r="C142" t="s">
        <v>2559</v>
      </c>
      <c r="D142" t="s">
        <v>4559</v>
      </c>
      <c r="E142" t="s">
        <v>2560</v>
      </c>
      <c r="F142" t="s">
        <v>4560</v>
      </c>
      <c r="Q142" t="s">
        <v>1703</v>
      </c>
      <c r="R142" t="s">
        <v>3807</v>
      </c>
      <c r="U142" t="s">
        <v>2162</v>
      </c>
      <c r="V142" t="s">
        <v>4160</v>
      </c>
      <c r="AC142" t="s">
        <v>2561</v>
      </c>
      <c r="AD142" t="s">
        <v>4561</v>
      </c>
      <c r="AE142" t="s">
        <v>2561</v>
      </c>
      <c r="AF142" t="s">
        <v>4561</v>
      </c>
    </row>
    <row r="143" spans="3:32" x14ac:dyDescent="0.25">
      <c r="C143" t="s">
        <v>2561</v>
      </c>
      <c r="D143" t="s">
        <v>4561</v>
      </c>
      <c r="E143" t="s">
        <v>2562</v>
      </c>
      <c r="F143" t="s">
        <v>4562</v>
      </c>
      <c r="Q143" t="s">
        <v>1704</v>
      </c>
      <c r="R143" t="s">
        <v>3808</v>
      </c>
      <c r="U143" t="s">
        <v>2164</v>
      </c>
      <c r="V143" t="s">
        <v>4161</v>
      </c>
      <c r="AC143" t="s">
        <v>2563</v>
      </c>
      <c r="AD143" t="s">
        <v>4563</v>
      </c>
      <c r="AE143" t="s">
        <v>2563</v>
      </c>
      <c r="AF143" t="s">
        <v>4563</v>
      </c>
    </row>
    <row r="144" spans="3:32" x14ac:dyDescent="0.25">
      <c r="C144" t="s">
        <v>2563</v>
      </c>
      <c r="D144" t="s">
        <v>4563</v>
      </c>
      <c r="E144" t="s">
        <v>2564</v>
      </c>
      <c r="F144" t="s">
        <v>4564</v>
      </c>
      <c r="Q144" t="s">
        <v>1706</v>
      </c>
      <c r="R144" t="s">
        <v>3809</v>
      </c>
      <c r="U144" t="s">
        <v>2165</v>
      </c>
      <c r="V144" t="s">
        <v>4162</v>
      </c>
      <c r="AC144" t="s">
        <v>2565</v>
      </c>
      <c r="AD144" t="s">
        <v>4565</v>
      </c>
      <c r="AE144" t="s">
        <v>2565</v>
      </c>
      <c r="AF144" t="s">
        <v>4565</v>
      </c>
    </row>
    <row r="145" spans="3:32" x14ac:dyDescent="0.25">
      <c r="C145" t="s">
        <v>2565</v>
      </c>
      <c r="D145" t="s">
        <v>4565</v>
      </c>
      <c r="E145" t="s">
        <v>2566</v>
      </c>
      <c r="F145" t="s">
        <v>4566</v>
      </c>
      <c r="Q145" t="s">
        <v>1707</v>
      </c>
      <c r="R145" t="s">
        <v>3810</v>
      </c>
      <c r="U145" t="s">
        <v>2167</v>
      </c>
      <c r="V145" t="s">
        <v>4163</v>
      </c>
      <c r="AC145" t="s">
        <v>2567</v>
      </c>
      <c r="AD145" t="s">
        <v>4567</v>
      </c>
      <c r="AE145" t="s">
        <v>2567</v>
      </c>
      <c r="AF145" t="s">
        <v>4567</v>
      </c>
    </row>
    <row r="146" spans="3:32" x14ac:dyDescent="0.25">
      <c r="C146" t="s">
        <v>2567</v>
      </c>
      <c r="D146" t="s">
        <v>4567</v>
      </c>
      <c r="E146" t="s">
        <v>2568</v>
      </c>
      <c r="F146" t="s">
        <v>4568</v>
      </c>
      <c r="Q146" t="s">
        <v>1708</v>
      </c>
      <c r="R146" t="s">
        <v>3811</v>
      </c>
      <c r="AC146" t="s">
        <v>2569</v>
      </c>
      <c r="AD146" t="s">
        <v>4569</v>
      </c>
      <c r="AE146" t="s">
        <v>2569</v>
      </c>
      <c r="AF146" t="s">
        <v>4569</v>
      </c>
    </row>
    <row r="147" spans="3:32" x14ac:dyDescent="0.25">
      <c r="C147" t="s">
        <v>2569</v>
      </c>
      <c r="D147" t="s">
        <v>4569</v>
      </c>
      <c r="E147" t="s">
        <v>2570</v>
      </c>
      <c r="F147" t="s">
        <v>4570</v>
      </c>
      <c r="Q147" t="s">
        <v>1709</v>
      </c>
      <c r="R147" t="s">
        <v>3812</v>
      </c>
      <c r="AC147" t="s">
        <v>2571</v>
      </c>
      <c r="AD147" t="s">
        <v>4571</v>
      </c>
      <c r="AE147" t="s">
        <v>2571</v>
      </c>
      <c r="AF147" t="s">
        <v>4571</v>
      </c>
    </row>
    <row r="148" spans="3:32" x14ac:dyDescent="0.25">
      <c r="C148" t="s">
        <v>2571</v>
      </c>
      <c r="D148" t="s">
        <v>4571</v>
      </c>
      <c r="E148" t="s">
        <v>2572</v>
      </c>
      <c r="F148" t="s">
        <v>4572</v>
      </c>
      <c r="Q148" t="s">
        <v>1710</v>
      </c>
      <c r="R148" t="s">
        <v>3813</v>
      </c>
      <c r="AC148" t="s">
        <v>2573</v>
      </c>
      <c r="AD148" t="s">
        <v>4573</v>
      </c>
      <c r="AE148" t="s">
        <v>2573</v>
      </c>
      <c r="AF148" t="s">
        <v>4573</v>
      </c>
    </row>
    <row r="149" spans="3:32" x14ac:dyDescent="0.25">
      <c r="C149" t="s">
        <v>2573</v>
      </c>
      <c r="D149" t="s">
        <v>4573</v>
      </c>
      <c r="E149" t="s">
        <v>2574</v>
      </c>
      <c r="F149" t="s">
        <v>4574</v>
      </c>
      <c r="Q149" t="s">
        <v>1711</v>
      </c>
      <c r="R149" t="s">
        <v>3814</v>
      </c>
      <c r="AC149" t="s">
        <v>2575</v>
      </c>
      <c r="AD149" t="s">
        <v>4575</v>
      </c>
      <c r="AE149" t="s">
        <v>2575</v>
      </c>
      <c r="AF149" t="s">
        <v>4575</v>
      </c>
    </row>
    <row r="150" spans="3:32" x14ac:dyDescent="0.25">
      <c r="C150" t="s">
        <v>2575</v>
      </c>
      <c r="D150" t="s">
        <v>4575</v>
      </c>
      <c r="E150" t="s">
        <v>2576</v>
      </c>
      <c r="F150" t="s">
        <v>4576</v>
      </c>
      <c r="Q150" t="s">
        <v>1713</v>
      </c>
      <c r="R150" t="s">
        <v>3815</v>
      </c>
      <c r="AC150" t="s">
        <v>2577</v>
      </c>
      <c r="AD150" t="s">
        <v>4577</v>
      </c>
      <c r="AE150" t="s">
        <v>2577</v>
      </c>
      <c r="AF150" t="s">
        <v>4577</v>
      </c>
    </row>
    <row r="151" spans="3:32" x14ac:dyDescent="0.25">
      <c r="C151" t="s">
        <v>2577</v>
      </c>
      <c r="D151" t="s">
        <v>4577</v>
      </c>
      <c r="E151" t="s">
        <v>2578</v>
      </c>
      <c r="F151" t="s">
        <v>4578</v>
      </c>
      <c r="Q151" t="s">
        <v>1714</v>
      </c>
      <c r="R151" t="s">
        <v>3816</v>
      </c>
      <c r="AC151" t="s">
        <v>2579</v>
      </c>
      <c r="AD151" t="s">
        <v>4579</v>
      </c>
      <c r="AE151" t="s">
        <v>2579</v>
      </c>
      <c r="AF151" t="s">
        <v>4579</v>
      </c>
    </row>
    <row r="152" spans="3:32" x14ac:dyDescent="0.25">
      <c r="C152" t="s">
        <v>2579</v>
      </c>
      <c r="D152" t="s">
        <v>4579</v>
      </c>
      <c r="E152" t="s">
        <v>2580</v>
      </c>
      <c r="F152" t="s">
        <v>4580</v>
      </c>
      <c r="Q152" t="s">
        <v>1715</v>
      </c>
      <c r="R152" t="s">
        <v>3817</v>
      </c>
      <c r="AC152" t="s">
        <v>2581</v>
      </c>
      <c r="AD152" t="s">
        <v>4581</v>
      </c>
      <c r="AE152" t="s">
        <v>2581</v>
      </c>
      <c r="AF152" t="s">
        <v>4581</v>
      </c>
    </row>
    <row r="153" spans="3:32" x14ac:dyDescent="0.25">
      <c r="C153" t="s">
        <v>2581</v>
      </c>
      <c r="D153" t="s">
        <v>4581</v>
      </c>
      <c r="E153" t="s">
        <v>2582</v>
      </c>
      <c r="F153" t="s">
        <v>4582</v>
      </c>
      <c r="Q153" t="s">
        <v>1716</v>
      </c>
      <c r="R153" t="s">
        <v>3818</v>
      </c>
      <c r="AC153" t="s">
        <v>2583</v>
      </c>
      <c r="AD153" t="s">
        <v>4583</v>
      </c>
      <c r="AE153" t="s">
        <v>2583</v>
      </c>
      <c r="AF153" t="s">
        <v>4583</v>
      </c>
    </row>
    <row r="154" spans="3:32" x14ac:dyDescent="0.25">
      <c r="C154" t="s">
        <v>2583</v>
      </c>
      <c r="D154" t="s">
        <v>4583</v>
      </c>
      <c r="E154" t="s">
        <v>2584</v>
      </c>
      <c r="F154" t="s">
        <v>4584</v>
      </c>
      <c r="Q154" t="s">
        <v>1717</v>
      </c>
      <c r="R154" t="s">
        <v>3819</v>
      </c>
      <c r="AC154" t="s">
        <v>2585</v>
      </c>
      <c r="AD154" t="s">
        <v>4585</v>
      </c>
      <c r="AE154" t="s">
        <v>2585</v>
      </c>
      <c r="AF154" t="s">
        <v>4585</v>
      </c>
    </row>
    <row r="155" spans="3:32" x14ac:dyDescent="0.25">
      <c r="C155" t="s">
        <v>2585</v>
      </c>
      <c r="D155" t="s">
        <v>4585</v>
      </c>
      <c r="E155" t="s">
        <v>2586</v>
      </c>
      <c r="F155" t="s">
        <v>4586</v>
      </c>
      <c r="Q155" t="s">
        <v>1719</v>
      </c>
      <c r="R155" t="s">
        <v>3820</v>
      </c>
      <c r="AC155" t="s">
        <v>2587</v>
      </c>
      <c r="AD155" t="s">
        <v>4587</v>
      </c>
      <c r="AE155" t="s">
        <v>2587</v>
      </c>
      <c r="AF155" t="s">
        <v>4587</v>
      </c>
    </row>
    <row r="156" spans="3:32" x14ac:dyDescent="0.25">
      <c r="C156" t="s">
        <v>2587</v>
      </c>
      <c r="D156" t="s">
        <v>4587</v>
      </c>
      <c r="E156" t="s">
        <v>2588</v>
      </c>
      <c r="F156" t="s">
        <v>4588</v>
      </c>
      <c r="Q156" t="s">
        <v>1720</v>
      </c>
      <c r="R156" t="s">
        <v>3821</v>
      </c>
      <c r="AC156" t="s">
        <v>2589</v>
      </c>
      <c r="AD156" t="s">
        <v>4589</v>
      </c>
      <c r="AE156" t="s">
        <v>2589</v>
      </c>
      <c r="AF156" t="s">
        <v>4589</v>
      </c>
    </row>
    <row r="157" spans="3:32" x14ac:dyDescent="0.25">
      <c r="C157" t="s">
        <v>2589</v>
      </c>
      <c r="D157" t="s">
        <v>4589</v>
      </c>
      <c r="E157" t="s">
        <v>2590</v>
      </c>
      <c r="F157" t="s">
        <v>4590</v>
      </c>
      <c r="Q157" t="s">
        <v>1721</v>
      </c>
      <c r="R157" t="s">
        <v>3822</v>
      </c>
      <c r="AC157" t="s">
        <v>2591</v>
      </c>
      <c r="AD157" t="s">
        <v>4591</v>
      </c>
      <c r="AE157" t="s">
        <v>2591</v>
      </c>
      <c r="AF157" t="s">
        <v>4591</v>
      </c>
    </row>
    <row r="158" spans="3:32" x14ac:dyDescent="0.25">
      <c r="C158" t="s">
        <v>2591</v>
      </c>
      <c r="D158" t="s">
        <v>4591</v>
      </c>
      <c r="E158" t="s">
        <v>2592</v>
      </c>
      <c r="F158" t="s">
        <v>4592</v>
      </c>
      <c r="Q158" t="s">
        <v>1722</v>
      </c>
      <c r="R158" t="s">
        <v>3823</v>
      </c>
      <c r="AC158" t="s">
        <v>2593</v>
      </c>
      <c r="AD158" t="s">
        <v>4593</v>
      </c>
      <c r="AE158" t="s">
        <v>2593</v>
      </c>
      <c r="AF158" t="s">
        <v>4593</v>
      </c>
    </row>
    <row r="159" spans="3:32" x14ac:dyDescent="0.25">
      <c r="C159" t="s">
        <v>2593</v>
      </c>
      <c r="D159" t="s">
        <v>4593</v>
      </c>
      <c r="E159" t="s">
        <v>2594</v>
      </c>
      <c r="F159" t="s">
        <v>4594</v>
      </c>
      <c r="Q159" t="s">
        <v>1723</v>
      </c>
      <c r="R159" t="s">
        <v>3824</v>
      </c>
      <c r="AC159" t="s">
        <v>2595</v>
      </c>
      <c r="AD159" t="s">
        <v>4595</v>
      </c>
      <c r="AE159" t="s">
        <v>2595</v>
      </c>
      <c r="AF159" t="s">
        <v>4595</v>
      </c>
    </row>
    <row r="160" spans="3:32" x14ac:dyDescent="0.25">
      <c r="C160" t="s">
        <v>2595</v>
      </c>
      <c r="D160" t="s">
        <v>4595</v>
      </c>
      <c r="E160" t="s">
        <v>2596</v>
      </c>
      <c r="F160" t="s">
        <v>4596</v>
      </c>
      <c r="Q160" t="s">
        <v>1724</v>
      </c>
      <c r="R160" t="s">
        <v>3825</v>
      </c>
      <c r="AC160" t="s">
        <v>2597</v>
      </c>
      <c r="AD160" t="s">
        <v>4597</v>
      </c>
      <c r="AE160" t="s">
        <v>2597</v>
      </c>
      <c r="AF160" t="s">
        <v>4597</v>
      </c>
    </row>
    <row r="161" spans="3:32" x14ac:dyDescent="0.25">
      <c r="C161" t="s">
        <v>2597</v>
      </c>
      <c r="D161" t="s">
        <v>4597</v>
      </c>
      <c r="E161" t="s">
        <v>2598</v>
      </c>
      <c r="F161" t="s">
        <v>4598</v>
      </c>
      <c r="Q161" t="s">
        <v>1726</v>
      </c>
      <c r="R161" t="s">
        <v>3826</v>
      </c>
      <c r="AC161" t="s">
        <v>2599</v>
      </c>
      <c r="AD161" t="s">
        <v>4599</v>
      </c>
      <c r="AE161" t="s">
        <v>2599</v>
      </c>
      <c r="AF161" t="s">
        <v>4599</v>
      </c>
    </row>
    <row r="162" spans="3:32" x14ac:dyDescent="0.25">
      <c r="C162" t="s">
        <v>2599</v>
      </c>
      <c r="D162" t="s">
        <v>4599</v>
      </c>
      <c r="E162" t="s">
        <v>2600</v>
      </c>
      <c r="F162" t="s">
        <v>4600</v>
      </c>
      <c r="Q162" t="s">
        <v>1727</v>
      </c>
      <c r="R162" t="s">
        <v>3827</v>
      </c>
      <c r="AC162" t="s">
        <v>2601</v>
      </c>
      <c r="AD162" t="s">
        <v>4601</v>
      </c>
      <c r="AE162" t="s">
        <v>2601</v>
      </c>
      <c r="AF162" t="s">
        <v>4601</v>
      </c>
    </row>
    <row r="163" spans="3:32" x14ac:dyDescent="0.25">
      <c r="C163" t="s">
        <v>2601</v>
      </c>
      <c r="D163" t="s">
        <v>4601</v>
      </c>
      <c r="E163" t="s">
        <v>2602</v>
      </c>
      <c r="F163" t="s">
        <v>4602</v>
      </c>
      <c r="Q163" t="s">
        <v>1728</v>
      </c>
      <c r="R163" t="s">
        <v>3828</v>
      </c>
      <c r="AC163" t="s">
        <v>2603</v>
      </c>
      <c r="AD163" t="s">
        <v>4603</v>
      </c>
      <c r="AE163" t="s">
        <v>2603</v>
      </c>
      <c r="AF163" t="s">
        <v>4603</v>
      </c>
    </row>
    <row r="164" spans="3:32" x14ac:dyDescent="0.25">
      <c r="C164" t="s">
        <v>2603</v>
      </c>
      <c r="D164" t="s">
        <v>4603</v>
      </c>
      <c r="E164" t="s">
        <v>2604</v>
      </c>
      <c r="F164" t="s">
        <v>4604</v>
      </c>
      <c r="Q164" t="s">
        <v>1729</v>
      </c>
      <c r="R164" t="s">
        <v>3829</v>
      </c>
      <c r="AC164" t="s">
        <v>2605</v>
      </c>
      <c r="AD164" t="s">
        <v>4605</v>
      </c>
      <c r="AE164" t="s">
        <v>2605</v>
      </c>
      <c r="AF164" t="s">
        <v>4605</v>
      </c>
    </row>
    <row r="165" spans="3:32" x14ac:dyDescent="0.25">
      <c r="C165" t="s">
        <v>2605</v>
      </c>
      <c r="D165" t="s">
        <v>4605</v>
      </c>
      <c r="E165" t="s">
        <v>2606</v>
      </c>
      <c r="F165" t="s">
        <v>4606</v>
      </c>
      <c r="Q165" t="s">
        <v>1730</v>
      </c>
      <c r="R165" t="s">
        <v>3830</v>
      </c>
      <c r="AC165" t="s">
        <v>2607</v>
      </c>
      <c r="AD165" t="s">
        <v>4607</v>
      </c>
      <c r="AE165" t="s">
        <v>2607</v>
      </c>
      <c r="AF165" t="s">
        <v>4607</v>
      </c>
    </row>
    <row r="166" spans="3:32" x14ac:dyDescent="0.25">
      <c r="C166" t="s">
        <v>2607</v>
      </c>
      <c r="D166" t="s">
        <v>4607</v>
      </c>
      <c r="E166" t="s">
        <v>2608</v>
      </c>
      <c r="F166" t="s">
        <v>4608</v>
      </c>
      <c r="Q166" t="s">
        <v>1731</v>
      </c>
      <c r="R166" t="s">
        <v>3831</v>
      </c>
      <c r="AC166" t="s">
        <v>2609</v>
      </c>
      <c r="AD166" t="s">
        <v>4609</v>
      </c>
      <c r="AE166" t="s">
        <v>2609</v>
      </c>
      <c r="AF166" t="s">
        <v>4609</v>
      </c>
    </row>
    <row r="167" spans="3:32" x14ac:dyDescent="0.25">
      <c r="C167" t="s">
        <v>2609</v>
      </c>
      <c r="D167" t="s">
        <v>4609</v>
      </c>
      <c r="E167" t="s">
        <v>2610</v>
      </c>
      <c r="F167" t="s">
        <v>4610</v>
      </c>
      <c r="Q167" t="s">
        <v>1732</v>
      </c>
      <c r="R167" t="s">
        <v>3832</v>
      </c>
      <c r="AC167" t="s">
        <v>2611</v>
      </c>
      <c r="AD167" t="s">
        <v>4611</v>
      </c>
      <c r="AE167" t="s">
        <v>2611</v>
      </c>
      <c r="AF167" t="s">
        <v>4611</v>
      </c>
    </row>
    <row r="168" spans="3:32" x14ac:dyDescent="0.25">
      <c r="C168" t="s">
        <v>2611</v>
      </c>
      <c r="D168" t="s">
        <v>4611</v>
      </c>
      <c r="E168" t="s">
        <v>2612</v>
      </c>
      <c r="F168" t="s">
        <v>4612</v>
      </c>
      <c r="Q168" t="s">
        <v>1734</v>
      </c>
      <c r="R168" t="s">
        <v>3833</v>
      </c>
      <c r="AC168" t="s">
        <v>2613</v>
      </c>
      <c r="AD168" t="s">
        <v>4613</v>
      </c>
      <c r="AE168" t="s">
        <v>2613</v>
      </c>
      <c r="AF168" t="s">
        <v>4613</v>
      </c>
    </row>
    <row r="169" spans="3:32" x14ac:dyDescent="0.25">
      <c r="C169" t="s">
        <v>2613</v>
      </c>
      <c r="D169" t="s">
        <v>4613</v>
      </c>
      <c r="E169" t="s">
        <v>2614</v>
      </c>
      <c r="F169" t="s">
        <v>4614</v>
      </c>
      <c r="Q169" t="s">
        <v>1735</v>
      </c>
      <c r="R169" t="s">
        <v>3834</v>
      </c>
      <c r="AC169" t="s">
        <v>2615</v>
      </c>
      <c r="AD169" t="s">
        <v>4615</v>
      </c>
      <c r="AE169" t="s">
        <v>2615</v>
      </c>
      <c r="AF169" t="s">
        <v>4615</v>
      </c>
    </row>
    <row r="170" spans="3:32" x14ac:dyDescent="0.25">
      <c r="C170" t="s">
        <v>2615</v>
      </c>
      <c r="D170" t="s">
        <v>4615</v>
      </c>
      <c r="E170" t="s">
        <v>2616</v>
      </c>
      <c r="F170" t="s">
        <v>4616</v>
      </c>
      <c r="Q170" t="s">
        <v>1736</v>
      </c>
      <c r="R170" t="s">
        <v>3835</v>
      </c>
      <c r="AC170" t="s">
        <v>2617</v>
      </c>
      <c r="AD170" t="s">
        <v>4617</v>
      </c>
      <c r="AE170" t="s">
        <v>2617</v>
      </c>
      <c r="AF170" t="s">
        <v>4617</v>
      </c>
    </row>
    <row r="171" spans="3:32" x14ac:dyDescent="0.25">
      <c r="C171" t="s">
        <v>2617</v>
      </c>
      <c r="D171" t="s">
        <v>4617</v>
      </c>
      <c r="E171" t="s">
        <v>2618</v>
      </c>
      <c r="F171" t="s">
        <v>4618</v>
      </c>
      <c r="Q171" t="s">
        <v>1737</v>
      </c>
      <c r="R171" t="s">
        <v>3836</v>
      </c>
      <c r="AC171" t="s">
        <v>2619</v>
      </c>
      <c r="AD171" t="s">
        <v>4619</v>
      </c>
      <c r="AE171" t="s">
        <v>2619</v>
      </c>
      <c r="AF171" t="s">
        <v>4619</v>
      </c>
    </row>
    <row r="172" spans="3:32" x14ac:dyDescent="0.25">
      <c r="C172" t="s">
        <v>2619</v>
      </c>
      <c r="D172" t="s">
        <v>4619</v>
      </c>
      <c r="E172" t="s">
        <v>2620</v>
      </c>
      <c r="F172" t="s">
        <v>4620</v>
      </c>
      <c r="Q172" t="s">
        <v>1738</v>
      </c>
      <c r="R172" t="s">
        <v>3837</v>
      </c>
      <c r="AC172" t="s">
        <v>2621</v>
      </c>
      <c r="AD172" t="s">
        <v>4621</v>
      </c>
      <c r="AE172" t="s">
        <v>2621</v>
      </c>
      <c r="AF172" t="s">
        <v>4621</v>
      </c>
    </row>
    <row r="173" spans="3:32" x14ac:dyDescent="0.25">
      <c r="C173" t="s">
        <v>2621</v>
      </c>
      <c r="D173" t="s">
        <v>4621</v>
      </c>
      <c r="E173" t="s">
        <v>2622</v>
      </c>
      <c r="F173" t="s">
        <v>4622</v>
      </c>
      <c r="Q173" t="s">
        <v>1739</v>
      </c>
      <c r="R173" t="s">
        <v>3838</v>
      </c>
      <c r="AC173" t="s">
        <v>2623</v>
      </c>
      <c r="AD173" t="s">
        <v>4623</v>
      </c>
      <c r="AE173" t="s">
        <v>2623</v>
      </c>
      <c r="AF173" t="s">
        <v>4623</v>
      </c>
    </row>
    <row r="174" spans="3:32" x14ac:dyDescent="0.25">
      <c r="C174" t="s">
        <v>2623</v>
      </c>
      <c r="D174" t="s">
        <v>4623</v>
      </c>
      <c r="E174" t="s">
        <v>2624</v>
      </c>
      <c r="F174" t="s">
        <v>4624</v>
      </c>
      <c r="Q174" t="s">
        <v>1741</v>
      </c>
      <c r="R174" t="s">
        <v>3839</v>
      </c>
      <c r="AC174" t="s">
        <v>2625</v>
      </c>
      <c r="AD174" t="s">
        <v>4625</v>
      </c>
      <c r="AE174" t="s">
        <v>2625</v>
      </c>
      <c r="AF174" t="s">
        <v>4625</v>
      </c>
    </row>
    <row r="175" spans="3:32" x14ac:dyDescent="0.25">
      <c r="C175" t="s">
        <v>2625</v>
      </c>
      <c r="D175" t="s">
        <v>4625</v>
      </c>
      <c r="E175" t="s">
        <v>2626</v>
      </c>
      <c r="F175" t="s">
        <v>4626</v>
      </c>
      <c r="Q175" t="s">
        <v>1742</v>
      </c>
      <c r="R175" t="s">
        <v>3840</v>
      </c>
      <c r="AC175" t="s">
        <v>2627</v>
      </c>
      <c r="AD175" t="s">
        <v>4627</v>
      </c>
      <c r="AE175" t="s">
        <v>2627</v>
      </c>
      <c r="AF175" t="s">
        <v>4627</v>
      </c>
    </row>
    <row r="176" spans="3:32" x14ac:dyDescent="0.25">
      <c r="C176" t="s">
        <v>2627</v>
      </c>
      <c r="D176" t="s">
        <v>4627</v>
      </c>
      <c r="E176" t="s">
        <v>2628</v>
      </c>
      <c r="F176" t="s">
        <v>4628</v>
      </c>
      <c r="Q176" t="s">
        <v>1743</v>
      </c>
      <c r="R176" t="s">
        <v>3841</v>
      </c>
      <c r="AC176" t="s">
        <v>2629</v>
      </c>
      <c r="AD176" t="s">
        <v>4629</v>
      </c>
      <c r="AE176" t="s">
        <v>2629</v>
      </c>
      <c r="AF176" t="s">
        <v>4629</v>
      </c>
    </row>
    <row r="177" spans="3:32" x14ac:dyDescent="0.25">
      <c r="C177" t="s">
        <v>2629</v>
      </c>
      <c r="D177" t="s">
        <v>4629</v>
      </c>
      <c r="E177" t="s">
        <v>2630</v>
      </c>
      <c r="F177" t="s">
        <v>4630</v>
      </c>
      <c r="Q177" t="s">
        <v>1744</v>
      </c>
      <c r="R177" t="s">
        <v>3842</v>
      </c>
      <c r="AC177" t="s">
        <v>2631</v>
      </c>
      <c r="AD177" t="s">
        <v>4631</v>
      </c>
      <c r="AE177" t="s">
        <v>2631</v>
      </c>
      <c r="AF177" t="s">
        <v>4631</v>
      </c>
    </row>
    <row r="178" spans="3:32" x14ac:dyDescent="0.25">
      <c r="C178" t="s">
        <v>2631</v>
      </c>
      <c r="D178" t="s">
        <v>4631</v>
      </c>
      <c r="E178" t="s">
        <v>2632</v>
      </c>
      <c r="F178" t="s">
        <v>4632</v>
      </c>
      <c r="Q178" t="s">
        <v>1745</v>
      </c>
      <c r="R178" t="s">
        <v>3843</v>
      </c>
      <c r="AC178" t="s">
        <v>2633</v>
      </c>
      <c r="AD178" t="s">
        <v>4633</v>
      </c>
      <c r="AE178" t="s">
        <v>2633</v>
      </c>
      <c r="AF178" t="s">
        <v>4633</v>
      </c>
    </row>
    <row r="179" spans="3:32" x14ac:dyDescent="0.25">
      <c r="C179" t="s">
        <v>2633</v>
      </c>
      <c r="D179" t="s">
        <v>4633</v>
      </c>
      <c r="E179" t="s">
        <v>2634</v>
      </c>
      <c r="F179" t="s">
        <v>4634</v>
      </c>
      <c r="Q179" t="s">
        <v>1747</v>
      </c>
      <c r="R179" t="s">
        <v>3844</v>
      </c>
      <c r="AC179" t="s">
        <v>2635</v>
      </c>
      <c r="AD179" t="s">
        <v>4635</v>
      </c>
      <c r="AE179" t="s">
        <v>2635</v>
      </c>
      <c r="AF179" t="s">
        <v>4635</v>
      </c>
    </row>
    <row r="180" spans="3:32" x14ac:dyDescent="0.25">
      <c r="C180" t="s">
        <v>2635</v>
      </c>
      <c r="D180" t="s">
        <v>4635</v>
      </c>
      <c r="E180" t="s">
        <v>2636</v>
      </c>
      <c r="F180" t="s">
        <v>4636</v>
      </c>
      <c r="Q180" t="s">
        <v>1748</v>
      </c>
      <c r="R180" t="s">
        <v>3845</v>
      </c>
      <c r="AC180" t="s">
        <v>2637</v>
      </c>
      <c r="AD180" t="s">
        <v>4637</v>
      </c>
      <c r="AE180" t="s">
        <v>2637</v>
      </c>
      <c r="AF180" t="s">
        <v>4637</v>
      </c>
    </row>
    <row r="181" spans="3:32" x14ac:dyDescent="0.25">
      <c r="C181" t="s">
        <v>2637</v>
      </c>
      <c r="D181" t="s">
        <v>4637</v>
      </c>
      <c r="E181" t="s">
        <v>2638</v>
      </c>
      <c r="F181" t="s">
        <v>4638</v>
      </c>
      <c r="Q181" t="s">
        <v>1749</v>
      </c>
      <c r="R181" t="s">
        <v>3846</v>
      </c>
      <c r="AC181" t="s">
        <v>2639</v>
      </c>
      <c r="AD181" t="s">
        <v>4639</v>
      </c>
      <c r="AE181" t="s">
        <v>2639</v>
      </c>
      <c r="AF181" t="s">
        <v>4639</v>
      </c>
    </row>
    <row r="182" spans="3:32" x14ac:dyDescent="0.25">
      <c r="C182" t="s">
        <v>2639</v>
      </c>
      <c r="D182" t="s">
        <v>4639</v>
      </c>
      <c r="E182" t="s">
        <v>2640</v>
      </c>
      <c r="F182" t="s">
        <v>4640</v>
      </c>
      <c r="Q182" t="s">
        <v>1750</v>
      </c>
      <c r="R182" t="s">
        <v>3847</v>
      </c>
      <c r="AC182" t="s">
        <v>2641</v>
      </c>
      <c r="AD182" t="s">
        <v>4641</v>
      </c>
      <c r="AE182" t="s">
        <v>2641</v>
      </c>
      <c r="AF182" t="s">
        <v>4641</v>
      </c>
    </row>
    <row r="183" spans="3:32" x14ac:dyDescent="0.25">
      <c r="C183" t="s">
        <v>2641</v>
      </c>
      <c r="D183" t="s">
        <v>4641</v>
      </c>
      <c r="E183" t="s">
        <v>2642</v>
      </c>
      <c r="F183" t="s">
        <v>4642</v>
      </c>
      <c r="Q183" t="s">
        <v>1751</v>
      </c>
      <c r="R183" t="s">
        <v>3848</v>
      </c>
      <c r="AC183" t="s">
        <v>2643</v>
      </c>
      <c r="AD183" t="s">
        <v>4643</v>
      </c>
      <c r="AE183" t="s">
        <v>2643</v>
      </c>
      <c r="AF183" t="s">
        <v>4643</v>
      </c>
    </row>
    <row r="184" spans="3:32" x14ac:dyDescent="0.25">
      <c r="C184" t="s">
        <v>2643</v>
      </c>
      <c r="D184" t="s">
        <v>4643</v>
      </c>
      <c r="E184" t="s">
        <v>2644</v>
      </c>
      <c r="F184" t="s">
        <v>4644</v>
      </c>
      <c r="Q184" t="s">
        <v>1752</v>
      </c>
      <c r="R184" t="s">
        <v>3849</v>
      </c>
      <c r="AC184" t="s">
        <v>2645</v>
      </c>
      <c r="AD184" t="s">
        <v>4645</v>
      </c>
      <c r="AE184" t="s">
        <v>2645</v>
      </c>
      <c r="AF184" t="s">
        <v>4645</v>
      </c>
    </row>
    <row r="185" spans="3:32" x14ac:dyDescent="0.25">
      <c r="C185" t="s">
        <v>2645</v>
      </c>
      <c r="D185" t="s">
        <v>4645</v>
      </c>
      <c r="E185" t="s">
        <v>2646</v>
      </c>
      <c r="F185" t="s">
        <v>4646</v>
      </c>
      <c r="Q185" t="s">
        <v>1753</v>
      </c>
      <c r="R185" t="s">
        <v>3850</v>
      </c>
      <c r="AC185" t="s">
        <v>2647</v>
      </c>
      <c r="AD185" t="s">
        <v>4647</v>
      </c>
      <c r="AE185" t="s">
        <v>2647</v>
      </c>
      <c r="AF185" t="s">
        <v>4647</v>
      </c>
    </row>
    <row r="186" spans="3:32" x14ac:dyDescent="0.25">
      <c r="C186" t="s">
        <v>2647</v>
      </c>
      <c r="D186" t="s">
        <v>4647</v>
      </c>
      <c r="E186" t="s">
        <v>2648</v>
      </c>
      <c r="F186" t="s">
        <v>4648</v>
      </c>
      <c r="Q186" t="s">
        <v>1755</v>
      </c>
      <c r="R186" t="s">
        <v>3851</v>
      </c>
      <c r="AC186" t="s">
        <v>2649</v>
      </c>
      <c r="AD186" t="s">
        <v>4649</v>
      </c>
      <c r="AE186" t="s">
        <v>2649</v>
      </c>
      <c r="AF186" t="s">
        <v>4649</v>
      </c>
    </row>
    <row r="187" spans="3:32" x14ac:dyDescent="0.25">
      <c r="C187" t="s">
        <v>2649</v>
      </c>
      <c r="D187" t="s">
        <v>4649</v>
      </c>
      <c r="E187" t="s">
        <v>2650</v>
      </c>
      <c r="F187" t="s">
        <v>4650</v>
      </c>
      <c r="Q187" t="s">
        <v>1756</v>
      </c>
      <c r="R187" t="s">
        <v>3852</v>
      </c>
      <c r="AC187" t="s">
        <v>2651</v>
      </c>
      <c r="AD187" t="s">
        <v>4651</v>
      </c>
      <c r="AE187" t="s">
        <v>2651</v>
      </c>
      <c r="AF187" t="s">
        <v>4651</v>
      </c>
    </row>
    <row r="188" spans="3:32" x14ac:dyDescent="0.25">
      <c r="C188" t="s">
        <v>2651</v>
      </c>
      <c r="D188" t="s">
        <v>4651</v>
      </c>
      <c r="E188" t="s">
        <v>2652</v>
      </c>
      <c r="F188" t="s">
        <v>4652</v>
      </c>
      <c r="Q188" t="s">
        <v>1757</v>
      </c>
      <c r="R188" t="s">
        <v>3853</v>
      </c>
      <c r="AC188" t="s">
        <v>2653</v>
      </c>
      <c r="AD188" t="s">
        <v>4653</v>
      </c>
      <c r="AE188" t="s">
        <v>2653</v>
      </c>
      <c r="AF188" t="s">
        <v>4653</v>
      </c>
    </row>
    <row r="189" spans="3:32" x14ac:dyDescent="0.25">
      <c r="C189" t="s">
        <v>2653</v>
      </c>
      <c r="D189" t="s">
        <v>4653</v>
      </c>
      <c r="E189" t="s">
        <v>2654</v>
      </c>
      <c r="F189" t="s">
        <v>4654</v>
      </c>
      <c r="Q189" t="s">
        <v>1758</v>
      </c>
      <c r="R189" t="s">
        <v>3854</v>
      </c>
      <c r="AC189" t="s">
        <v>2655</v>
      </c>
      <c r="AD189" t="s">
        <v>4655</v>
      </c>
      <c r="AE189" t="s">
        <v>2655</v>
      </c>
      <c r="AF189" t="s">
        <v>4655</v>
      </c>
    </row>
    <row r="190" spans="3:32" x14ac:dyDescent="0.25">
      <c r="C190" t="s">
        <v>2655</v>
      </c>
      <c r="D190" t="s">
        <v>4655</v>
      </c>
      <c r="E190" t="s">
        <v>2656</v>
      </c>
      <c r="F190" t="s">
        <v>4656</v>
      </c>
      <c r="Q190" t="s">
        <v>1759</v>
      </c>
      <c r="R190" t="s">
        <v>3855</v>
      </c>
      <c r="AC190" t="s">
        <v>2657</v>
      </c>
      <c r="AD190" t="s">
        <v>4657</v>
      </c>
      <c r="AE190" t="s">
        <v>2657</v>
      </c>
      <c r="AF190" t="s">
        <v>4657</v>
      </c>
    </row>
    <row r="191" spans="3:32" x14ac:dyDescent="0.25">
      <c r="C191" t="s">
        <v>2657</v>
      </c>
      <c r="D191" t="s">
        <v>4657</v>
      </c>
      <c r="E191" t="s">
        <v>2658</v>
      </c>
      <c r="F191" t="s">
        <v>4658</v>
      </c>
      <c r="Q191" t="s">
        <v>1760</v>
      </c>
      <c r="R191" t="s">
        <v>3856</v>
      </c>
      <c r="AC191" t="s">
        <v>2659</v>
      </c>
      <c r="AD191" t="s">
        <v>4659</v>
      </c>
      <c r="AE191" t="s">
        <v>2659</v>
      </c>
      <c r="AF191" t="s">
        <v>4659</v>
      </c>
    </row>
    <row r="192" spans="3:32" x14ac:dyDescent="0.25">
      <c r="C192" t="s">
        <v>2659</v>
      </c>
      <c r="D192" t="s">
        <v>4659</v>
      </c>
      <c r="E192" t="s">
        <v>2660</v>
      </c>
      <c r="F192" t="s">
        <v>4660</v>
      </c>
      <c r="Q192" t="s">
        <v>1762</v>
      </c>
      <c r="R192" t="s">
        <v>3857</v>
      </c>
      <c r="AC192" t="s">
        <v>2661</v>
      </c>
      <c r="AD192" t="s">
        <v>4661</v>
      </c>
      <c r="AE192" t="s">
        <v>2661</v>
      </c>
      <c r="AF192" t="s">
        <v>4661</v>
      </c>
    </row>
    <row r="193" spans="3:32" x14ac:dyDescent="0.25">
      <c r="C193" t="s">
        <v>2661</v>
      </c>
      <c r="D193" t="s">
        <v>4661</v>
      </c>
      <c r="E193" t="s">
        <v>2662</v>
      </c>
      <c r="F193" t="s">
        <v>4662</v>
      </c>
      <c r="Q193" t="s">
        <v>1763</v>
      </c>
      <c r="R193" t="s">
        <v>3858</v>
      </c>
      <c r="AC193" t="s">
        <v>2663</v>
      </c>
      <c r="AD193" t="s">
        <v>4663</v>
      </c>
      <c r="AE193" t="s">
        <v>2663</v>
      </c>
      <c r="AF193" t="s">
        <v>4663</v>
      </c>
    </row>
    <row r="194" spans="3:32" x14ac:dyDescent="0.25">
      <c r="C194" t="s">
        <v>2663</v>
      </c>
      <c r="D194" t="s">
        <v>4663</v>
      </c>
      <c r="E194" t="s">
        <v>2664</v>
      </c>
      <c r="F194" t="s">
        <v>4664</v>
      </c>
      <c r="Q194" t="s">
        <v>1764</v>
      </c>
      <c r="R194" t="s">
        <v>3859</v>
      </c>
      <c r="AC194" t="s">
        <v>2665</v>
      </c>
      <c r="AD194" t="s">
        <v>4665</v>
      </c>
      <c r="AE194" t="s">
        <v>2665</v>
      </c>
      <c r="AF194" t="s">
        <v>4665</v>
      </c>
    </row>
    <row r="195" spans="3:32" x14ac:dyDescent="0.25">
      <c r="C195" t="s">
        <v>2665</v>
      </c>
      <c r="D195" t="s">
        <v>4665</v>
      </c>
      <c r="E195" t="s">
        <v>2666</v>
      </c>
      <c r="F195" t="s">
        <v>4666</v>
      </c>
      <c r="Q195" t="s">
        <v>1765</v>
      </c>
      <c r="R195" t="s">
        <v>3860</v>
      </c>
      <c r="AC195" t="s">
        <v>2667</v>
      </c>
      <c r="AD195" t="s">
        <v>4667</v>
      </c>
      <c r="AE195" t="s">
        <v>2667</v>
      </c>
      <c r="AF195" t="s">
        <v>4667</v>
      </c>
    </row>
    <row r="196" spans="3:32" x14ac:dyDescent="0.25">
      <c r="C196" t="s">
        <v>2667</v>
      </c>
      <c r="D196" t="s">
        <v>4667</v>
      </c>
      <c r="E196" t="s">
        <v>2668</v>
      </c>
      <c r="F196" t="s">
        <v>4668</v>
      </c>
      <c r="Q196" t="s">
        <v>1766</v>
      </c>
      <c r="R196" t="s">
        <v>3861</v>
      </c>
      <c r="AC196" t="s">
        <v>2669</v>
      </c>
      <c r="AD196" t="s">
        <v>4669</v>
      </c>
      <c r="AE196" t="s">
        <v>2669</v>
      </c>
      <c r="AF196" t="s">
        <v>4669</v>
      </c>
    </row>
    <row r="197" spans="3:32" x14ac:dyDescent="0.25">
      <c r="C197" t="s">
        <v>2669</v>
      </c>
      <c r="D197" t="s">
        <v>4669</v>
      </c>
      <c r="E197" t="s">
        <v>2670</v>
      </c>
      <c r="F197" t="s">
        <v>4670</v>
      </c>
      <c r="Q197" t="s">
        <v>1767</v>
      </c>
      <c r="R197" t="s">
        <v>3862</v>
      </c>
      <c r="AC197" t="s">
        <v>2671</v>
      </c>
      <c r="AD197" t="s">
        <v>4671</v>
      </c>
      <c r="AE197" t="s">
        <v>2671</v>
      </c>
      <c r="AF197" t="s">
        <v>4671</v>
      </c>
    </row>
    <row r="198" spans="3:32" x14ac:dyDescent="0.25">
      <c r="C198" t="s">
        <v>2671</v>
      </c>
      <c r="D198" t="s">
        <v>4671</v>
      </c>
      <c r="E198" t="s">
        <v>2672</v>
      </c>
      <c r="F198" t="s">
        <v>4672</v>
      </c>
      <c r="Q198" t="s">
        <v>1768</v>
      </c>
      <c r="R198" t="s">
        <v>3863</v>
      </c>
      <c r="AC198" t="s">
        <v>2673</v>
      </c>
      <c r="AD198" t="s">
        <v>4673</v>
      </c>
      <c r="AE198" t="s">
        <v>2673</v>
      </c>
      <c r="AF198" t="s">
        <v>4673</v>
      </c>
    </row>
    <row r="199" spans="3:32" x14ac:dyDescent="0.25">
      <c r="C199" t="s">
        <v>2673</v>
      </c>
      <c r="D199" t="s">
        <v>4673</v>
      </c>
      <c r="E199" t="s">
        <v>2674</v>
      </c>
      <c r="F199" t="s">
        <v>4674</v>
      </c>
      <c r="Q199" t="s">
        <v>1770</v>
      </c>
      <c r="R199" t="s">
        <v>3864</v>
      </c>
      <c r="AC199" t="s">
        <v>2675</v>
      </c>
      <c r="AD199" t="s">
        <v>4675</v>
      </c>
      <c r="AE199" t="s">
        <v>2675</v>
      </c>
      <c r="AF199" t="s">
        <v>4675</v>
      </c>
    </row>
    <row r="200" spans="3:32" x14ac:dyDescent="0.25">
      <c r="C200" t="s">
        <v>2675</v>
      </c>
      <c r="D200" t="s">
        <v>4675</v>
      </c>
      <c r="E200" t="s">
        <v>2676</v>
      </c>
      <c r="F200" t="s">
        <v>4676</v>
      </c>
      <c r="Q200" t="s">
        <v>1771</v>
      </c>
      <c r="R200" t="s">
        <v>3865</v>
      </c>
      <c r="AC200" t="s">
        <v>2677</v>
      </c>
      <c r="AD200" t="s">
        <v>4677</v>
      </c>
      <c r="AE200" t="s">
        <v>2677</v>
      </c>
      <c r="AF200" t="s">
        <v>4677</v>
      </c>
    </row>
    <row r="201" spans="3:32" x14ac:dyDescent="0.25">
      <c r="C201" t="s">
        <v>2677</v>
      </c>
      <c r="D201" t="s">
        <v>4677</v>
      </c>
      <c r="E201" t="s">
        <v>2678</v>
      </c>
      <c r="F201" t="s">
        <v>4678</v>
      </c>
      <c r="Q201" t="s">
        <v>1772</v>
      </c>
      <c r="R201" t="s">
        <v>3866</v>
      </c>
      <c r="AC201" t="s">
        <v>2679</v>
      </c>
      <c r="AD201" t="s">
        <v>4679</v>
      </c>
      <c r="AE201" t="s">
        <v>2679</v>
      </c>
      <c r="AF201" t="s">
        <v>4679</v>
      </c>
    </row>
    <row r="202" spans="3:32" x14ac:dyDescent="0.25">
      <c r="C202" t="s">
        <v>2679</v>
      </c>
      <c r="D202" t="s">
        <v>4679</v>
      </c>
      <c r="E202" t="s">
        <v>2680</v>
      </c>
      <c r="F202" t="s">
        <v>4680</v>
      </c>
      <c r="Q202" t="s">
        <v>1773</v>
      </c>
      <c r="R202" t="s">
        <v>3867</v>
      </c>
      <c r="AC202" t="s">
        <v>2681</v>
      </c>
      <c r="AD202" t="s">
        <v>4681</v>
      </c>
      <c r="AE202" t="s">
        <v>2681</v>
      </c>
      <c r="AF202" t="s">
        <v>4681</v>
      </c>
    </row>
    <row r="203" spans="3:32" x14ac:dyDescent="0.25">
      <c r="C203" t="s">
        <v>2681</v>
      </c>
      <c r="D203" t="s">
        <v>4681</v>
      </c>
      <c r="E203" t="s">
        <v>2682</v>
      </c>
      <c r="F203" t="s">
        <v>4682</v>
      </c>
      <c r="Q203" t="s">
        <v>1775</v>
      </c>
      <c r="R203" t="s">
        <v>3868</v>
      </c>
      <c r="AC203" t="s">
        <v>2683</v>
      </c>
      <c r="AD203" t="s">
        <v>4683</v>
      </c>
      <c r="AE203" t="s">
        <v>2683</v>
      </c>
      <c r="AF203" t="s">
        <v>4683</v>
      </c>
    </row>
    <row r="204" spans="3:32" x14ac:dyDescent="0.25">
      <c r="C204" t="s">
        <v>2683</v>
      </c>
      <c r="D204" t="s">
        <v>4683</v>
      </c>
      <c r="E204" t="s">
        <v>2684</v>
      </c>
      <c r="F204" t="s">
        <v>4684</v>
      </c>
      <c r="Q204" t="s">
        <v>1776</v>
      </c>
      <c r="R204" t="s">
        <v>3869</v>
      </c>
      <c r="AC204" t="s">
        <v>2685</v>
      </c>
      <c r="AD204" t="s">
        <v>4685</v>
      </c>
      <c r="AE204" t="s">
        <v>2685</v>
      </c>
      <c r="AF204" t="s">
        <v>4685</v>
      </c>
    </row>
    <row r="205" spans="3:32" x14ac:dyDescent="0.25">
      <c r="C205" t="s">
        <v>2685</v>
      </c>
      <c r="D205" t="s">
        <v>4685</v>
      </c>
      <c r="E205" t="s">
        <v>2686</v>
      </c>
      <c r="F205" t="s">
        <v>4686</v>
      </c>
      <c r="Q205" t="s">
        <v>1777</v>
      </c>
      <c r="R205" t="s">
        <v>3870</v>
      </c>
      <c r="AC205" t="s">
        <v>2687</v>
      </c>
      <c r="AD205" t="s">
        <v>4687</v>
      </c>
      <c r="AE205" t="s">
        <v>2687</v>
      </c>
      <c r="AF205" t="s">
        <v>4687</v>
      </c>
    </row>
    <row r="206" spans="3:32" x14ac:dyDescent="0.25">
      <c r="C206" t="s">
        <v>2687</v>
      </c>
      <c r="D206" t="s">
        <v>4687</v>
      </c>
      <c r="E206" t="s">
        <v>2688</v>
      </c>
      <c r="F206" t="s">
        <v>4688</v>
      </c>
      <c r="Q206" t="s">
        <v>1778</v>
      </c>
      <c r="R206" t="s">
        <v>3871</v>
      </c>
      <c r="AC206" t="s">
        <v>2689</v>
      </c>
      <c r="AD206" t="s">
        <v>4689</v>
      </c>
      <c r="AE206" t="s">
        <v>2689</v>
      </c>
      <c r="AF206" t="s">
        <v>4689</v>
      </c>
    </row>
    <row r="207" spans="3:32" x14ac:dyDescent="0.25">
      <c r="C207" t="s">
        <v>2689</v>
      </c>
      <c r="D207" t="s">
        <v>4689</v>
      </c>
      <c r="E207" t="s">
        <v>2690</v>
      </c>
      <c r="F207" t="s">
        <v>4690</v>
      </c>
      <c r="Q207" t="s">
        <v>1779</v>
      </c>
      <c r="R207" t="s">
        <v>3872</v>
      </c>
      <c r="AC207" t="s">
        <v>2691</v>
      </c>
      <c r="AD207" t="s">
        <v>4691</v>
      </c>
      <c r="AE207" t="s">
        <v>2691</v>
      </c>
      <c r="AF207" t="s">
        <v>4691</v>
      </c>
    </row>
    <row r="208" spans="3:32" x14ac:dyDescent="0.25">
      <c r="C208" t="s">
        <v>2691</v>
      </c>
      <c r="D208" t="s">
        <v>4691</v>
      </c>
      <c r="E208" t="s">
        <v>2692</v>
      </c>
      <c r="F208" t="s">
        <v>4692</v>
      </c>
      <c r="Q208" t="s">
        <v>1780</v>
      </c>
      <c r="R208" t="s">
        <v>3873</v>
      </c>
      <c r="AC208" t="s">
        <v>2693</v>
      </c>
      <c r="AD208" t="s">
        <v>4693</v>
      </c>
      <c r="AE208" t="s">
        <v>2693</v>
      </c>
      <c r="AF208" t="s">
        <v>4693</v>
      </c>
    </row>
    <row r="209" spans="3:32" x14ac:dyDescent="0.25">
      <c r="C209" t="s">
        <v>2693</v>
      </c>
      <c r="D209" t="s">
        <v>4693</v>
      </c>
      <c r="E209" t="s">
        <v>2694</v>
      </c>
      <c r="F209" t="s">
        <v>4694</v>
      </c>
      <c r="Q209" t="s">
        <v>1782</v>
      </c>
      <c r="R209" t="s">
        <v>3874</v>
      </c>
      <c r="AC209" t="s">
        <v>2695</v>
      </c>
      <c r="AD209" t="s">
        <v>4695</v>
      </c>
      <c r="AE209" t="s">
        <v>2695</v>
      </c>
      <c r="AF209" t="s">
        <v>4695</v>
      </c>
    </row>
    <row r="210" spans="3:32" x14ac:dyDescent="0.25">
      <c r="C210" t="s">
        <v>2695</v>
      </c>
      <c r="D210" t="s">
        <v>4695</v>
      </c>
      <c r="E210" t="s">
        <v>2696</v>
      </c>
      <c r="F210" t="s">
        <v>4696</v>
      </c>
      <c r="Q210" t="s">
        <v>1783</v>
      </c>
      <c r="R210" t="s">
        <v>3875</v>
      </c>
      <c r="AC210" t="s">
        <v>2697</v>
      </c>
      <c r="AD210" t="s">
        <v>4697</v>
      </c>
      <c r="AE210" t="s">
        <v>2697</v>
      </c>
      <c r="AF210" t="s">
        <v>4697</v>
      </c>
    </row>
    <row r="211" spans="3:32" x14ac:dyDescent="0.25">
      <c r="C211" t="s">
        <v>2697</v>
      </c>
      <c r="D211" t="s">
        <v>4697</v>
      </c>
      <c r="E211" t="s">
        <v>2698</v>
      </c>
      <c r="F211" t="s">
        <v>4698</v>
      </c>
      <c r="Q211" t="s">
        <v>1784</v>
      </c>
      <c r="R211" t="s">
        <v>3876</v>
      </c>
      <c r="AC211" t="s">
        <v>2699</v>
      </c>
      <c r="AD211" t="s">
        <v>4699</v>
      </c>
      <c r="AE211" t="s">
        <v>2699</v>
      </c>
      <c r="AF211" t="s">
        <v>4699</v>
      </c>
    </row>
    <row r="212" spans="3:32" x14ac:dyDescent="0.25">
      <c r="C212" t="s">
        <v>2699</v>
      </c>
      <c r="D212" t="s">
        <v>4699</v>
      </c>
      <c r="E212" t="s">
        <v>4700</v>
      </c>
      <c r="F212" t="s">
        <v>4701</v>
      </c>
      <c r="Q212" t="s">
        <v>1785</v>
      </c>
      <c r="R212" t="s">
        <v>3877</v>
      </c>
      <c r="AC212" t="s">
        <v>2701</v>
      </c>
      <c r="AD212" t="s">
        <v>4702</v>
      </c>
      <c r="AE212" t="s">
        <v>2701</v>
      </c>
      <c r="AF212" t="s">
        <v>4702</v>
      </c>
    </row>
    <row r="213" spans="3:32" x14ac:dyDescent="0.25">
      <c r="C213" t="s">
        <v>2701</v>
      </c>
      <c r="D213" t="s">
        <v>4702</v>
      </c>
      <c r="E213" t="s">
        <v>4703</v>
      </c>
      <c r="F213" t="s">
        <v>4704</v>
      </c>
      <c r="Q213" t="s">
        <v>1786</v>
      </c>
      <c r="R213" t="s">
        <v>3878</v>
      </c>
      <c r="AC213" t="s">
        <v>2703</v>
      </c>
      <c r="AD213" t="s">
        <v>4705</v>
      </c>
      <c r="AE213" t="s">
        <v>2703</v>
      </c>
      <c r="AF213" t="s">
        <v>4705</v>
      </c>
    </row>
    <row r="214" spans="3:32" x14ac:dyDescent="0.25">
      <c r="C214" t="s">
        <v>2703</v>
      </c>
      <c r="D214" t="s">
        <v>4705</v>
      </c>
      <c r="E214" t="s">
        <v>4706</v>
      </c>
      <c r="F214" t="s">
        <v>4707</v>
      </c>
      <c r="Q214" t="s">
        <v>1787</v>
      </c>
      <c r="R214" t="s">
        <v>3879</v>
      </c>
      <c r="AC214" t="s">
        <v>2705</v>
      </c>
      <c r="AD214" t="s">
        <v>4708</v>
      </c>
      <c r="AE214" t="s">
        <v>2705</v>
      </c>
      <c r="AF214" t="s">
        <v>4708</v>
      </c>
    </row>
    <row r="215" spans="3:32" x14ac:dyDescent="0.25">
      <c r="C215" t="s">
        <v>2705</v>
      </c>
      <c r="D215" t="s">
        <v>4708</v>
      </c>
      <c r="E215" t="s">
        <v>4709</v>
      </c>
      <c r="F215" t="s">
        <v>4710</v>
      </c>
      <c r="Q215" t="s">
        <v>1789</v>
      </c>
      <c r="R215" t="s">
        <v>3880</v>
      </c>
      <c r="AC215" t="s">
        <v>2707</v>
      </c>
      <c r="AD215" t="s">
        <v>4711</v>
      </c>
      <c r="AE215" t="s">
        <v>2707</v>
      </c>
      <c r="AF215" t="s">
        <v>4711</v>
      </c>
    </row>
    <row r="216" spans="3:32" x14ac:dyDescent="0.25">
      <c r="C216" t="s">
        <v>2707</v>
      </c>
      <c r="D216" t="s">
        <v>4711</v>
      </c>
      <c r="E216" t="s">
        <v>4712</v>
      </c>
      <c r="F216" t="s">
        <v>4713</v>
      </c>
      <c r="Q216" t="s">
        <v>1790</v>
      </c>
      <c r="R216" t="s">
        <v>3881</v>
      </c>
      <c r="AC216" t="s">
        <v>2709</v>
      </c>
      <c r="AD216" t="s">
        <v>4714</v>
      </c>
      <c r="AE216" t="s">
        <v>2709</v>
      </c>
      <c r="AF216" t="s">
        <v>4714</v>
      </c>
    </row>
    <row r="217" spans="3:32" x14ac:dyDescent="0.25">
      <c r="C217" t="s">
        <v>2709</v>
      </c>
      <c r="D217" t="s">
        <v>4714</v>
      </c>
      <c r="E217" t="s">
        <v>4715</v>
      </c>
      <c r="F217" t="s">
        <v>4716</v>
      </c>
      <c r="Q217" t="s">
        <v>1791</v>
      </c>
      <c r="R217" t="s">
        <v>3882</v>
      </c>
      <c r="AC217" t="s">
        <v>2711</v>
      </c>
      <c r="AD217" t="s">
        <v>4717</v>
      </c>
      <c r="AE217" t="s">
        <v>2711</v>
      </c>
      <c r="AF217" t="s">
        <v>4717</v>
      </c>
    </row>
    <row r="218" spans="3:32" x14ac:dyDescent="0.25">
      <c r="C218" t="s">
        <v>2711</v>
      </c>
      <c r="D218" t="s">
        <v>4717</v>
      </c>
      <c r="E218" t="s">
        <v>4718</v>
      </c>
      <c r="F218" t="s">
        <v>4719</v>
      </c>
      <c r="Q218" t="s">
        <v>1792</v>
      </c>
      <c r="R218" t="s">
        <v>3883</v>
      </c>
      <c r="AC218" t="s">
        <v>2713</v>
      </c>
      <c r="AD218" t="s">
        <v>4720</v>
      </c>
      <c r="AE218" t="s">
        <v>2713</v>
      </c>
      <c r="AF218" t="s">
        <v>4720</v>
      </c>
    </row>
    <row r="219" spans="3:32" x14ac:dyDescent="0.25">
      <c r="C219" t="s">
        <v>2713</v>
      </c>
      <c r="D219" t="s">
        <v>4720</v>
      </c>
      <c r="E219" t="s">
        <v>4721</v>
      </c>
      <c r="F219" t="s">
        <v>4722</v>
      </c>
      <c r="Q219" t="s">
        <v>1793</v>
      </c>
      <c r="R219" t="s">
        <v>3884</v>
      </c>
      <c r="AC219" t="s">
        <v>2715</v>
      </c>
      <c r="AD219" t="s">
        <v>4723</v>
      </c>
      <c r="AE219" t="s">
        <v>2715</v>
      </c>
      <c r="AF219" t="s">
        <v>4723</v>
      </c>
    </row>
    <row r="220" spans="3:32" x14ac:dyDescent="0.25">
      <c r="C220" t="s">
        <v>2715</v>
      </c>
      <c r="D220" t="s">
        <v>4723</v>
      </c>
      <c r="E220" t="s">
        <v>4724</v>
      </c>
      <c r="F220" t="s">
        <v>4725</v>
      </c>
      <c r="Q220" t="s">
        <v>1795</v>
      </c>
      <c r="R220" t="s">
        <v>3885</v>
      </c>
      <c r="AC220" t="s">
        <v>2717</v>
      </c>
      <c r="AD220" t="s">
        <v>4726</v>
      </c>
      <c r="AE220" t="s">
        <v>2717</v>
      </c>
      <c r="AF220" t="s">
        <v>4726</v>
      </c>
    </row>
    <row r="221" spans="3:32" x14ac:dyDescent="0.25">
      <c r="C221" t="s">
        <v>2717</v>
      </c>
      <c r="D221" t="s">
        <v>4726</v>
      </c>
      <c r="E221" t="s">
        <v>4727</v>
      </c>
      <c r="F221" t="s">
        <v>4728</v>
      </c>
      <c r="Q221" t="s">
        <v>1796</v>
      </c>
      <c r="R221" t="s">
        <v>3886</v>
      </c>
      <c r="AC221" t="s">
        <v>2719</v>
      </c>
      <c r="AD221" t="s">
        <v>4729</v>
      </c>
      <c r="AE221" t="s">
        <v>2719</v>
      </c>
      <c r="AF221" t="s">
        <v>4729</v>
      </c>
    </row>
    <row r="222" spans="3:32" x14ac:dyDescent="0.25">
      <c r="C222" t="s">
        <v>2719</v>
      </c>
      <c r="D222" t="s">
        <v>4729</v>
      </c>
      <c r="E222" t="s">
        <v>4730</v>
      </c>
      <c r="F222" t="s">
        <v>4731</v>
      </c>
      <c r="Q222" t="s">
        <v>1797</v>
      </c>
      <c r="R222" t="s">
        <v>3887</v>
      </c>
      <c r="AC222" t="s">
        <v>2721</v>
      </c>
      <c r="AD222" t="s">
        <v>4732</v>
      </c>
      <c r="AE222" t="s">
        <v>2721</v>
      </c>
      <c r="AF222" t="s">
        <v>4732</v>
      </c>
    </row>
    <row r="223" spans="3:32" x14ac:dyDescent="0.25">
      <c r="C223" t="s">
        <v>2721</v>
      </c>
      <c r="D223" t="s">
        <v>4732</v>
      </c>
      <c r="E223" t="s">
        <v>4733</v>
      </c>
      <c r="F223" t="s">
        <v>4734</v>
      </c>
      <c r="Q223" t="s">
        <v>1798</v>
      </c>
      <c r="R223" t="s">
        <v>3888</v>
      </c>
      <c r="AC223" t="s">
        <v>2723</v>
      </c>
      <c r="AD223" t="s">
        <v>4735</v>
      </c>
      <c r="AE223" t="s">
        <v>2723</v>
      </c>
      <c r="AF223" t="s">
        <v>4735</v>
      </c>
    </row>
    <row r="224" spans="3:32" x14ac:dyDescent="0.25">
      <c r="C224" t="s">
        <v>2723</v>
      </c>
      <c r="D224" t="s">
        <v>4735</v>
      </c>
      <c r="E224" t="s">
        <v>2724</v>
      </c>
      <c r="F224" t="s">
        <v>4736</v>
      </c>
      <c r="Q224" t="s">
        <v>1799</v>
      </c>
      <c r="R224" t="s">
        <v>3889</v>
      </c>
      <c r="AC224" t="s">
        <v>2725</v>
      </c>
      <c r="AD224" t="s">
        <v>4737</v>
      </c>
      <c r="AE224" t="s">
        <v>2725</v>
      </c>
      <c r="AF224" t="s">
        <v>4737</v>
      </c>
    </row>
    <row r="225" spans="3:32" x14ac:dyDescent="0.25">
      <c r="C225" t="s">
        <v>2725</v>
      </c>
      <c r="D225" t="s">
        <v>4737</v>
      </c>
      <c r="E225" t="s">
        <v>2726</v>
      </c>
      <c r="F225" t="s">
        <v>4738</v>
      </c>
      <c r="Q225" t="s">
        <v>1801</v>
      </c>
      <c r="R225" t="s">
        <v>3890</v>
      </c>
      <c r="AC225" t="s">
        <v>2727</v>
      </c>
      <c r="AD225" t="s">
        <v>4739</v>
      </c>
      <c r="AE225" t="s">
        <v>2727</v>
      </c>
      <c r="AF225" t="s">
        <v>4739</v>
      </c>
    </row>
    <row r="226" spans="3:32" x14ac:dyDescent="0.25">
      <c r="C226" t="s">
        <v>2727</v>
      </c>
      <c r="D226" t="s">
        <v>4739</v>
      </c>
      <c r="E226" t="s">
        <v>2728</v>
      </c>
      <c r="F226" t="s">
        <v>4740</v>
      </c>
      <c r="Q226" t="s">
        <v>1802</v>
      </c>
      <c r="R226" t="s">
        <v>3891</v>
      </c>
      <c r="AC226" t="s">
        <v>2729</v>
      </c>
      <c r="AD226" t="s">
        <v>4741</v>
      </c>
      <c r="AE226" t="s">
        <v>2729</v>
      </c>
      <c r="AF226" t="s">
        <v>4741</v>
      </c>
    </row>
    <row r="227" spans="3:32" x14ac:dyDescent="0.25">
      <c r="C227" t="s">
        <v>2729</v>
      </c>
      <c r="D227" t="s">
        <v>4741</v>
      </c>
      <c r="E227" t="s">
        <v>2730</v>
      </c>
      <c r="F227" t="s">
        <v>4742</v>
      </c>
      <c r="Q227" t="s">
        <v>1803</v>
      </c>
      <c r="R227" t="s">
        <v>3892</v>
      </c>
      <c r="AC227" t="s">
        <v>2731</v>
      </c>
      <c r="AD227" t="s">
        <v>4743</v>
      </c>
      <c r="AE227" t="s">
        <v>2731</v>
      </c>
      <c r="AF227" t="s">
        <v>4743</v>
      </c>
    </row>
    <row r="228" spans="3:32" x14ac:dyDescent="0.25">
      <c r="C228" t="s">
        <v>2731</v>
      </c>
      <c r="D228" t="s">
        <v>4743</v>
      </c>
      <c r="E228" t="s">
        <v>2732</v>
      </c>
      <c r="F228" t="s">
        <v>4744</v>
      </c>
      <c r="Q228" t="s">
        <v>1804</v>
      </c>
      <c r="R228" t="s">
        <v>3893</v>
      </c>
      <c r="AC228" t="s">
        <v>2733</v>
      </c>
      <c r="AD228" t="s">
        <v>4745</v>
      </c>
      <c r="AE228" t="s">
        <v>2733</v>
      </c>
      <c r="AF228" t="s">
        <v>4745</v>
      </c>
    </row>
    <row r="229" spans="3:32" x14ac:dyDescent="0.25">
      <c r="C229" t="s">
        <v>2733</v>
      </c>
      <c r="D229" t="s">
        <v>4745</v>
      </c>
      <c r="E229" t="s">
        <v>2734</v>
      </c>
      <c r="F229" t="s">
        <v>4746</v>
      </c>
      <c r="Q229" t="s">
        <v>1805</v>
      </c>
      <c r="R229" t="s">
        <v>3894</v>
      </c>
      <c r="AC229" t="s">
        <v>2735</v>
      </c>
      <c r="AD229" t="s">
        <v>4747</v>
      </c>
      <c r="AE229" t="s">
        <v>2735</v>
      </c>
      <c r="AF229" t="s">
        <v>4747</v>
      </c>
    </row>
    <row r="230" spans="3:32" x14ac:dyDescent="0.25">
      <c r="C230" t="s">
        <v>2735</v>
      </c>
      <c r="D230" t="s">
        <v>4747</v>
      </c>
      <c r="E230" t="s">
        <v>2736</v>
      </c>
      <c r="F230" t="s">
        <v>4748</v>
      </c>
      <c r="Q230" t="s">
        <v>1806</v>
      </c>
      <c r="R230" t="s">
        <v>3895</v>
      </c>
      <c r="AC230" t="s">
        <v>2737</v>
      </c>
      <c r="AD230" t="s">
        <v>4749</v>
      </c>
      <c r="AE230" t="s">
        <v>2737</v>
      </c>
      <c r="AF230" t="s">
        <v>4749</v>
      </c>
    </row>
    <row r="231" spans="3:32" x14ac:dyDescent="0.25">
      <c r="C231" t="s">
        <v>2737</v>
      </c>
      <c r="D231" t="s">
        <v>4749</v>
      </c>
      <c r="E231" t="s">
        <v>2738</v>
      </c>
      <c r="F231" t="s">
        <v>4750</v>
      </c>
      <c r="Q231" t="s">
        <v>1808</v>
      </c>
      <c r="R231" t="s">
        <v>3896</v>
      </c>
      <c r="AC231" t="s">
        <v>2739</v>
      </c>
      <c r="AD231" t="s">
        <v>4751</v>
      </c>
      <c r="AE231" t="s">
        <v>2739</v>
      </c>
      <c r="AF231" t="s">
        <v>4751</v>
      </c>
    </row>
    <row r="232" spans="3:32" x14ac:dyDescent="0.25">
      <c r="C232" t="s">
        <v>2739</v>
      </c>
      <c r="D232" t="s">
        <v>4751</v>
      </c>
      <c r="E232" t="s">
        <v>2740</v>
      </c>
      <c r="F232" t="s">
        <v>4752</v>
      </c>
      <c r="Q232" t="s">
        <v>1809</v>
      </c>
      <c r="R232" t="s">
        <v>3897</v>
      </c>
      <c r="AC232" t="s">
        <v>2741</v>
      </c>
      <c r="AD232" t="s">
        <v>4753</v>
      </c>
      <c r="AE232" t="s">
        <v>2741</v>
      </c>
      <c r="AF232" t="s">
        <v>4753</v>
      </c>
    </row>
    <row r="233" spans="3:32" x14ac:dyDescent="0.25">
      <c r="C233" t="s">
        <v>2741</v>
      </c>
      <c r="D233" t="s">
        <v>4753</v>
      </c>
      <c r="E233" t="s">
        <v>2742</v>
      </c>
      <c r="F233" t="s">
        <v>4754</v>
      </c>
      <c r="Q233" t="s">
        <v>1810</v>
      </c>
      <c r="R233" t="s">
        <v>3898</v>
      </c>
      <c r="AC233" t="s">
        <v>2743</v>
      </c>
      <c r="AD233" t="s">
        <v>4755</v>
      </c>
      <c r="AE233" t="s">
        <v>2743</v>
      </c>
      <c r="AF233" t="s">
        <v>4755</v>
      </c>
    </row>
    <row r="234" spans="3:32" x14ac:dyDescent="0.25">
      <c r="C234" t="s">
        <v>2743</v>
      </c>
      <c r="D234" t="s">
        <v>4755</v>
      </c>
      <c r="E234" t="s">
        <v>2744</v>
      </c>
      <c r="F234" t="s">
        <v>4756</v>
      </c>
      <c r="Q234" t="s">
        <v>1812</v>
      </c>
      <c r="R234" t="s">
        <v>3899</v>
      </c>
      <c r="AC234" t="s">
        <v>2745</v>
      </c>
      <c r="AD234" t="s">
        <v>4757</v>
      </c>
      <c r="AE234" t="s">
        <v>2745</v>
      </c>
      <c r="AF234" t="s">
        <v>4757</v>
      </c>
    </row>
    <row r="235" spans="3:32" x14ac:dyDescent="0.25">
      <c r="C235" t="s">
        <v>2745</v>
      </c>
      <c r="D235" t="s">
        <v>4757</v>
      </c>
      <c r="E235" t="s">
        <v>2746</v>
      </c>
      <c r="F235" t="s">
        <v>4754</v>
      </c>
      <c r="Q235" t="s">
        <v>1813</v>
      </c>
      <c r="R235" t="s">
        <v>3900</v>
      </c>
      <c r="AC235" t="s">
        <v>2747</v>
      </c>
      <c r="AD235" t="s">
        <v>4758</v>
      </c>
      <c r="AE235" t="s">
        <v>2747</v>
      </c>
      <c r="AF235" t="s">
        <v>4758</v>
      </c>
    </row>
    <row r="236" spans="3:32" x14ac:dyDescent="0.25">
      <c r="C236" t="s">
        <v>2747</v>
      </c>
      <c r="D236" t="s">
        <v>4758</v>
      </c>
      <c r="E236" t="s">
        <v>2748</v>
      </c>
      <c r="F236" t="s">
        <v>4759</v>
      </c>
      <c r="Q236" t="s">
        <v>1814</v>
      </c>
      <c r="R236" t="s">
        <v>3901</v>
      </c>
      <c r="AC236" t="s">
        <v>2749</v>
      </c>
      <c r="AD236" t="s">
        <v>4760</v>
      </c>
      <c r="AE236" t="s">
        <v>2749</v>
      </c>
      <c r="AF236" t="s">
        <v>4760</v>
      </c>
    </row>
    <row r="237" spans="3:32" x14ac:dyDescent="0.25">
      <c r="C237" t="s">
        <v>2749</v>
      </c>
      <c r="D237" t="s">
        <v>4760</v>
      </c>
      <c r="E237" t="s">
        <v>2750</v>
      </c>
      <c r="F237" t="s">
        <v>4761</v>
      </c>
      <c r="Q237" t="s">
        <v>1815</v>
      </c>
      <c r="R237" t="s">
        <v>3902</v>
      </c>
      <c r="AC237" t="s">
        <v>2751</v>
      </c>
      <c r="AD237" t="s">
        <v>4762</v>
      </c>
      <c r="AE237" t="s">
        <v>2751</v>
      </c>
      <c r="AF237" t="s">
        <v>4762</v>
      </c>
    </row>
    <row r="238" spans="3:32" x14ac:dyDescent="0.25">
      <c r="C238" t="s">
        <v>2751</v>
      </c>
      <c r="D238" t="s">
        <v>4762</v>
      </c>
      <c r="E238" t="s">
        <v>2752</v>
      </c>
      <c r="F238" t="s">
        <v>4763</v>
      </c>
      <c r="Q238" t="s">
        <v>1816</v>
      </c>
      <c r="R238" t="s">
        <v>3903</v>
      </c>
      <c r="AC238" t="s">
        <v>2753</v>
      </c>
      <c r="AD238" t="s">
        <v>4764</v>
      </c>
      <c r="AE238" t="s">
        <v>2753</v>
      </c>
      <c r="AF238" t="s">
        <v>4764</v>
      </c>
    </row>
    <row r="239" spans="3:32" x14ac:dyDescent="0.25">
      <c r="C239" t="s">
        <v>2753</v>
      </c>
      <c r="D239" t="s">
        <v>4764</v>
      </c>
      <c r="E239" t="s">
        <v>2754</v>
      </c>
      <c r="F239" t="s">
        <v>4765</v>
      </c>
      <c r="Q239" t="s">
        <v>1818</v>
      </c>
      <c r="R239" t="s">
        <v>3904</v>
      </c>
      <c r="AC239" t="s">
        <v>2755</v>
      </c>
      <c r="AD239" t="s">
        <v>4766</v>
      </c>
      <c r="AE239" t="s">
        <v>2755</v>
      </c>
      <c r="AF239" t="s">
        <v>4766</v>
      </c>
    </row>
    <row r="240" spans="3:32" x14ac:dyDescent="0.25">
      <c r="C240" t="s">
        <v>2755</v>
      </c>
      <c r="D240" t="s">
        <v>4766</v>
      </c>
      <c r="E240" t="s">
        <v>2756</v>
      </c>
      <c r="F240" t="s">
        <v>4767</v>
      </c>
      <c r="Q240" t="s">
        <v>1819</v>
      </c>
      <c r="R240" t="s">
        <v>3905</v>
      </c>
      <c r="AC240" t="s">
        <v>2757</v>
      </c>
      <c r="AD240" t="s">
        <v>4768</v>
      </c>
      <c r="AE240" t="s">
        <v>2757</v>
      </c>
      <c r="AF240" t="s">
        <v>4768</v>
      </c>
    </row>
    <row r="241" spans="3:32" x14ac:dyDescent="0.25">
      <c r="C241" t="s">
        <v>2757</v>
      </c>
      <c r="D241" t="s">
        <v>4768</v>
      </c>
      <c r="E241" t="s">
        <v>2758</v>
      </c>
      <c r="F241" t="s">
        <v>4769</v>
      </c>
      <c r="Q241" t="s">
        <v>1820</v>
      </c>
      <c r="R241" t="s">
        <v>3906</v>
      </c>
      <c r="AC241" t="s">
        <v>2759</v>
      </c>
      <c r="AD241" t="s">
        <v>4770</v>
      </c>
      <c r="AE241" t="s">
        <v>2759</v>
      </c>
      <c r="AF241" t="s">
        <v>4770</v>
      </c>
    </row>
    <row r="242" spans="3:32" x14ac:dyDescent="0.25">
      <c r="C242" t="s">
        <v>2759</v>
      </c>
      <c r="D242" t="s">
        <v>4770</v>
      </c>
      <c r="E242" t="s">
        <v>2760</v>
      </c>
      <c r="F242" t="s">
        <v>4771</v>
      </c>
      <c r="Q242" t="s">
        <v>1821</v>
      </c>
      <c r="R242" t="s">
        <v>3907</v>
      </c>
      <c r="AC242" t="s">
        <v>2761</v>
      </c>
      <c r="AD242" t="s">
        <v>4772</v>
      </c>
      <c r="AE242" t="s">
        <v>2761</v>
      </c>
      <c r="AF242" t="s">
        <v>4772</v>
      </c>
    </row>
    <row r="243" spans="3:32" x14ac:dyDescent="0.25">
      <c r="C243" t="s">
        <v>2761</v>
      </c>
      <c r="D243" t="s">
        <v>4772</v>
      </c>
      <c r="E243" t="s">
        <v>2762</v>
      </c>
      <c r="F243" t="s">
        <v>4773</v>
      </c>
      <c r="Q243" t="s">
        <v>1822</v>
      </c>
      <c r="R243" t="s">
        <v>3908</v>
      </c>
      <c r="AC243" t="s">
        <v>2763</v>
      </c>
      <c r="AD243" t="s">
        <v>4774</v>
      </c>
      <c r="AE243" t="s">
        <v>2763</v>
      </c>
      <c r="AF243" t="s">
        <v>4774</v>
      </c>
    </row>
    <row r="244" spans="3:32" x14ac:dyDescent="0.25">
      <c r="C244" t="s">
        <v>2763</v>
      </c>
      <c r="D244" t="s">
        <v>4774</v>
      </c>
      <c r="E244" t="s">
        <v>2764</v>
      </c>
      <c r="F244" t="s">
        <v>4775</v>
      </c>
      <c r="Q244" t="s">
        <v>1824</v>
      </c>
      <c r="R244" t="s">
        <v>3909</v>
      </c>
      <c r="AC244" t="s">
        <v>2765</v>
      </c>
      <c r="AD244" t="s">
        <v>4776</v>
      </c>
      <c r="AE244" t="s">
        <v>2765</v>
      </c>
      <c r="AF244" t="s">
        <v>4776</v>
      </c>
    </row>
    <row r="245" spans="3:32" x14ac:dyDescent="0.25">
      <c r="C245" t="s">
        <v>2765</v>
      </c>
      <c r="D245" t="s">
        <v>4776</v>
      </c>
      <c r="E245" t="s">
        <v>2766</v>
      </c>
      <c r="F245" t="s">
        <v>4777</v>
      </c>
      <c r="Q245" t="s">
        <v>1825</v>
      </c>
      <c r="R245" t="s">
        <v>3910</v>
      </c>
      <c r="AC245" t="s">
        <v>2767</v>
      </c>
      <c r="AD245" t="s">
        <v>4778</v>
      </c>
      <c r="AE245" t="s">
        <v>2767</v>
      </c>
      <c r="AF245" t="s">
        <v>4778</v>
      </c>
    </row>
    <row r="246" spans="3:32" x14ac:dyDescent="0.25">
      <c r="C246" t="s">
        <v>2767</v>
      </c>
      <c r="D246" t="s">
        <v>4778</v>
      </c>
      <c r="E246" t="s">
        <v>2768</v>
      </c>
      <c r="F246" t="s">
        <v>4779</v>
      </c>
      <c r="Q246" t="s">
        <v>1826</v>
      </c>
      <c r="R246" t="s">
        <v>3911</v>
      </c>
      <c r="AC246" t="s">
        <v>2769</v>
      </c>
      <c r="AD246" t="s">
        <v>4780</v>
      </c>
      <c r="AE246" t="s">
        <v>2769</v>
      </c>
      <c r="AF246" t="s">
        <v>4780</v>
      </c>
    </row>
    <row r="247" spans="3:32" x14ac:dyDescent="0.25">
      <c r="C247" t="s">
        <v>2769</v>
      </c>
      <c r="D247" t="s">
        <v>4780</v>
      </c>
      <c r="E247" t="s">
        <v>2770</v>
      </c>
      <c r="F247" t="s">
        <v>4781</v>
      </c>
      <c r="Q247" t="s">
        <v>1828</v>
      </c>
      <c r="R247" t="s">
        <v>3912</v>
      </c>
      <c r="AC247" t="s">
        <v>2771</v>
      </c>
      <c r="AD247" t="s">
        <v>4782</v>
      </c>
      <c r="AE247" t="s">
        <v>2771</v>
      </c>
      <c r="AF247" t="s">
        <v>4782</v>
      </c>
    </row>
    <row r="248" spans="3:32" x14ac:dyDescent="0.25">
      <c r="C248" t="s">
        <v>2771</v>
      </c>
      <c r="D248" t="s">
        <v>4782</v>
      </c>
      <c r="E248" t="s">
        <v>2772</v>
      </c>
      <c r="F248" t="s">
        <v>4783</v>
      </c>
      <c r="Q248" t="s">
        <v>1829</v>
      </c>
      <c r="R248" t="s">
        <v>3913</v>
      </c>
      <c r="AC248" t="s">
        <v>2773</v>
      </c>
      <c r="AD248" t="s">
        <v>4784</v>
      </c>
      <c r="AE248" t="s">
        <v>2773</v>
      </c>
      <c r="AF248" t="s">
        <v>4784</v>
      </c>
    </row>
    <row r="249" spans="3:32" x14ac:dyDescent="0.25">
      <c r="C249" t="s">
        <v>2773</v>
      </c>
      <c r="D249" t="s">
        <v>4784</v>
      </c>
      <c r="E249" t="s">
        <v>2774</v>
      </c>
      <c r="F249" t="s">
        <v>4785</v>
      </c>
      <c r="Q249" t="s">
        <v>1830</v>
      </c>
      <c r="R249" t="s">
        <v>3914</v>
      </c>
      <c r="AC249" t="s">
        <v>2775</v>
      </c>
      <c r="AD249" t="s">
        <v>4786</v>
      </c>
      <c r="AE249" t="s">
        <v>2775</v>
      </c>
      <c r="AF249" t="s">
        <v>4786</v>
      </c>
    </row>
    <row r="250" spans="3:32" x14ac:dyDescent="0.25">
      <c r="C250" t="s">
        <v>2775</v>
      </c>
      <c r="D250" t="s">
        <v>4786</v>
      </c>
      <c r="E250" t="s">
        <v>2776</v>
      </c>
      <c r="F250" t="s">
        <v>4787</v>
      </c>
      <c r="Q250" t="s">
        <v>1831</v>
      </c>
      <c r="R250" t="s">
        <v>3915</v>
      </c>
      <c r="AC250" t="s">
        <v>2777</v>
      </c>
      <c r="AD250" t="s">
        <v>4788</v>
      </c>
      <c r="AE250" t="s">
        <v>2777</v>
      </c>
      <c r="AF250" t="s">
        <v>4788</v>
      </c>
    </row>
    <row r="251" spans="3:32" x14ac:dyDescent="0.25">
      <c r="C251" t="s">
        <v>2777</v>
      </c>
      <c r="D251" t="s">
        <v>4788</v>
      </c>
      <c r="E251" t="s">
        <v>2778</v>
      </c>
      <c r="F251" t="s">
        <v>4789</v>
      </c>
      <c r="Q251" t="s">
        <v>1832</v>
      </c>
      <c r="R251" t="s">
        <v>3916</v>
      </c>
      <c r="AC251" t="s">
        <v>2779</v>
      </c>
      <c r="AD251" t="s">
        <v>4790</v>
      </c>
      <c r="AE251" t="s">
        <v>2779</v>
      </c>
      <c r="AF251" t="s">
        <v>4790</v>
      </c>
    </row>
    <row r="252" spans="3:32" x14ac:dyDescent="0.25">
      <c r="C252" t="s">
        <v>2779</v>
      </c>
      <c r="D252" t="s">
        <v>4790</v>
      </c>
      <c r="E252" t="s">
        <v>2780</v>
      </c>
      <c r="F252" t="s">
        <v>4791</v>
      </c>
      <c r="Q252" t="s">
        <v>1834</v>
      </c>
      <c r="R252" t="s">
        <v>3917</v>
      </c>
      <c r="AC252" t="s">
        <v>2781</v>
      </c>
      <c r="AD252" t="s">
        <v>4792</v>
      </c>
      <c r="AE252" t="s">
        <v>2781</v>
      </c>
      <c r="AF252" t="s">
        <v>4792</v>
      </c>
    </row>
    <row r="253" spans="3:32" x14ac:dyDescent="0.25">
      <c r="C253" t="s">
        <v>2781</v>
      </c>
      <c r="D253" t="s">
        <v>4792</v>
      </c>
      <c r="E253" t="s">
        <v>2782</v>
      </c>
      <c r="F253" t="s">
        <v>4793</v>
      </c>
      <c r="Q253" t="s">
        <v>1835</v>
      </c>
      <c r="R253" t="s">
        <v>3918</v>
      </c>
      <c r="AC253" t="s">
        <v>2783</v>
      </c>
      <c r="AD253" t="s">
        <v>4794</v>
      </c>
      <c r="AE253" t="s">
        <v>2783</v>
      </c>
      <c r="AF253" t="s">
        <v>4794</v>
      </c>
    </row>
    <row r="254" spans="3:32" x14ac:dyDescent="0.25">
      <c r="C254" t="s">
        <v>2783</v>
      </c>
      <c r="D254" t="s">
        <v>4794</v>
      </c>
      <c r="E254" t="s">
        <v>2784</v>
      </c>
      <c r="F254" t="s">
        <v>4795</v>
      </c>
      <c r="Q254" t="s">
        <v>1836</v>
      </c>
      <c r="R254" t="s">
        <v>3919</v>
      </c>
      <c r="AC254" t="s">
        <v>2785</v>
      </c>
      <c r="AD254" t="s">
        <v>4796</v>
      </c>
      <c r="AE254" t="s">
        <v>2785</v>
      </c>
      <c r="AF254" t="s">
        <v>4796</v>
      </c>
    </row>
    <row r="255" spans="3:32" x14ac:dyDescent="0.25">
      <c r="C255" t="s">
        <v>2785</v>
      </c>
      <c r="D255" t="s">
        <v>4796</v>
      </c>
      <c r="E255" t="s">
        <v>2786</v>
      </c>
      <c r="F255" t="s">
        <v>4797</v>
      </c>
      <c r="Q255" t="s">
        <v>1837</v>
      </c>
      <c r="R255" t="s">
        <v>3920</v>
      </c>
      <c r="AC255" t="s">
        <v>2787</v>
      </c>
      <c r="AD255" t="s">
        <v>4798</v>
      </c>
      <c r="AE255" t="s">
        <v>2787</v>
      </c>
      <c r="AF255" t="s">
        <v>4798</v>
      </c>
    </row>
    <row r="256" spans="3:32" x14ac:dyDescent="0.25">
      <c r="C256" t="s">
        <v>2787</v>
      </c>
      <c r="D256" t="s">
        <v>4798</v>
      </c>
      <c r="E256" t="s">
        <v>2788</v>
      </c>
      <c r="F256" t="s">
        <v>4799</v>
      </c>
      <c r="Q256" t="s">
        <v>1838</v>
      </c>
      <c r="R256" t="s">
        <v>3921</v>
      </c>
      <c r="AC256" t="s">
        <v>2789</v>
      </c>
      <c r="AD256" t="s">
        <v>4800</v>
      </c>
      <c r="AE256" t="s">
        <v>2789</v>
      </c>
      <c r="AF256" t="s">
        <v>4800</v>
      </c>
    </row>
    <row r="257" spans="3:32" x14ac:dyDescent="0.25">
      <c r="C257" t="s">
        <v>2789</v>
      </c>
      <c r="D257" t="s">
        <v>4800</v>
      </c>
      <c r="E257" t="s">
        <v>2790</v>
      </c>
      <c r="F257" t="s">
        <v>4801</v>
      </c>
      <c r="Q257" t="s">
        <v>1840</v>
      </c>
      <c r="R257" t="s">
        <v>3922</v>
      </c>
      <c r="AC257" t="s">
        <v>2791</v>
      </c>
      <c r="AD257" t="s">
        <v>4802</v>
      </c>
      <c r="AE257" t="s">
        <v>2791</v>
      </c>
      <c r="AF257" t="s">
        <v>4802</v>
      </c>
    </row>
    <row r="258" spans="3:32" x14ac:dyDescent="0.25">
      <c r="C258" t="s">
        <v>2791</v>
      </c>
      <c r="D258" t="s">
        <v>4802</v>
      </c>
      <c r="E258" t="s">
        <v>2792</v>
      </c>
      <c r="F258" t="s">
        <v>4803</v>
      </c>
      <c r="Q258" t="s">
        <v>1841</v>
      </c>
      <c r="R258" t="s">
        <v>3923</v>
      </c>
      <c r="AC258" t="s">
        <v>2793</v>
      </c>
      <c r="AD258" t="s">
        <v>4804</v>
      </c>
      <c r="AE258" t="s">
        <v>2793</v>
      </c>
      <c r="AF258" t="s">
        <v>4804</v>
      </c>
    </row>
    <row r="259" spans="3:32" x14ac:dyDescent="0.25">
      <c r="C259" t="s">
        <v>2793</v>
      </c>
      <c r="D259" t="s">
        <v>4804</v>
      </c>
      <c r="E259" t="s">
        <v>2794</v>
      </c>
      <c r="F259" t="s">
        <v>4805</v>
      </c>
      <c r="Q259" t="s">
        <v>1842</v>
      </c>
      <c r="R259" t="s">
        <v>3924</v>
      </c>
      <c r="AC259" t="s">
        <v>2795</v>
      </c>
      <c r="AD259" t="s">
        <v>4806</v>
      </c>
      <c r="AE259" t="s">
        <v>2795</v>
      </c>
      <c r="AF259" t="s">
        <v>4806</v>
      </c>
    </row>
    <row r="260" spans="3:32" x14ac:dyDescent="0.25">
      <c r="C260" t="s">
        <v>2795</v>
      </c>
      <c r="D260" t="s">
        <v>4806</v>
      </c>
      <c r="E260" t="s">
        <v>2796</v>
      </c>
      <c r="F260" t="s">
        <v>4807</v>
      </c>
      <c r="Q260" t="s">
        <v>1843</v>
      </c>
      <c r="R260" t="s">
        <v>3925</v>
      </c>
      <c r="AC260" t="s">
        <v>2797</v>
      </c>
      <c r="AD260" t="s">
        <v>4808</v>
      </c>
      <c r="AE260" t="s">
        <v>2797</v>
      </c>
      <c r="AF260" t="s">
        <v>4808</v>
      </c>
    </row>
    <row r="261" spans="3:32" x14ac:dyDescent="0.25">
      <c r="C261" t="s">
        <v>2797</v>
      </c>
      <c r="D261" t="s">
        <v>4808</v>
      </c>
      <c r="E261" t="s">
        <v>2798</v>
      </c>
      <c r="F261" t="s">
        <v>4809</v>
      </c>
      <c r="Q261" t="s">
        <v>1845</v>
      </c>
      <c r="R261" t="s">
        <v>3926</v>
      </c>
      <c r="AC261" t="s">
        <v>2799</v>
      </c>
      <c r="AD261" t="s">
        <v>4810</v>
      </c>
      <c r="AE261" t="s">
        <v>2799</v>
      </c>
      <c r="AF261" t="s">
        <v>4810</v>
      </c>
    </row>
    <row r="262" spans="3:32" x14ac:dyDescent="0.25">
      <c r="C262" t="s">
        <v>2799</v>
      </c>
      <c r="D262" t="s">
        <v>4810</v>
      </c>
      <c r="E262" t="s">
        <v>2800</v>
      </c>
      <c r="F262" t="s">
        <v>4811</v>
      </c>
      <c r="Q262" t="s">
        <v>1846</v>
      </c>
      <c r="R262" t="s">
        <v>3927</v>
      </c>
      <c r="AC262" t="s">
        <v>2801</v>
      </c>
      <c r="AD262" t="s">
        <v>4812</v>
      </c>
      <c r="AE262" t="s">
        <v>2801</v>
      </c>
      <c r="AF262" t="s">
        <v>4812</v>
      </c>
    </row>
    <row r="263" spans="3:32" x14ac:dyDescent="0.25">
      <c r="C263" t="s">
        <v>2801</v>
      </c>
      <c r="D263" t="s">
        <v>4812</v>
      </c>
      <c r="E263" t="s">
        <v>2802</v>
      </c>
      <c r="F263" t="s">
        <v>4813</v>
      </c>
      <c r="Q263" t="s">
        <v>1847</v>
      </c>
      <c r="R263" t="s">
        <v>3928</v>
      </c>
      <c r="AC263" t="s">
        <v>2803</v>
      </c>
      <c r="AD263" t="s">
        <v>4814</v>
      </c>
      <c r="AE263" t="s">
        <v>2803</v>
      </c>
      <c r="AF263" t="s">
        <v>4814</v>
      </c>
    </row>
    <row r="264" spans="3:32" x14ac:dyDescent="0.25">
      <c r="C264" t="s">
        <v>2803</v>
      </c>
      <c r="D264" t="s">
        <v>4814</v>
      </c>
      <c r="E264" t="s">
        <v>2804</v>
      </c>
      <c r="F264" t="s">
        <v>4815</v>
      </c>
      <c r="Q264" t="s">
        <v>1848</v>
      </c>
      <c r="R264" t="s">
        <v>3929</v>
      </c>
      <c r="AC264" t="s">
        <v>2805</v>
      </c>
      <c r="AD264" t="s">
        <v>4816</v>
      </c>
      <c r="AE264" t="s">
        <v>2805</v>
      </c>
      <c r="AF264" t="s">
        <v>4816</v>
      </c>
    </row>
    <row r="265" spans="3:32" x14ac:dyDescent="0.25">
      <c r="C265" t="s">
        <v>2805</v>
      </c>
      <c r="D265" t="s">
        <v>4816</v>
      </c>
      <c r="E265" t="s">
        <v>2806</v>
      </c>
      <c r="F265" t="s">
        <v>4817</v>
      </c>
      <c r="Q265" t="s">
        <v>1850</v>
      </c>
      <c r="R265" t="s">
        <v>3930</v>
      </c>
      <c r="AC265" t="s">
        <v>2807</v>
      </c>
      <c r="AD265" t="s">
        <v>4818</v>
      </c>
      <c r="AE265" t="s">
        <v>2807</v>
      </c>
      <c r="AF265" t="s">
        <v>4818</v>
      </c>
    </row>
    <row r="266" spans="3:32" x14ac:dyDescent="0.25">
      <c r="C266" t="s">
        <v>2807</v>
      </c>
      <c r="D266" t="s">
        <v>4818</v>
      </c>
      <c r="E266" t="s">
        <v>2808</v>
      </c>
      <c r="F266" t="s">
        <v>4819</v>
      </c>
      <c r="Q266" t="s">
        <v>1851</v>
      </c>
      <c r="R266" t="s">
        <v>3931</v>
      </c>
      <c r="AC266" t="s">
        <v>2809</v>
      </c>
      <c r="AD266" t="s">
        <v>4820</v>
      </c>
      <c r="AE266" t="s">
        <v>2809</v>
      </c>
      <c r="AF266" t="s">
        <v>4820</v>
      </c>
    </row>
    <row r="267" spans="3:32" x14ac:dyDescent="0.25">
      <c r="C267" t="s">
        <v>2809</v>
      </c>
      <c r="D267" t="s">
        <v>4820</v>
      </c>
      <c r="E267" t="s">
        <v>2810</v>
      </c>
      <c r="F267" t="s">
        <v>4821</v>
      </c>
      <c r="Q267" t="s">
        <v>1852</v>
      </c>
      <c r="R267" t="s">
        <v>3932</v>
      </c>
      <c r="AC267" t="s">
        <v>2811</v>
      </c>
      <c r="AD267" t="s">
        <v>4822</v>
      </c>
      <c r="AE267" t="s">
        <v>2811</v>
      </c>
      <c r="AF267" t="s">
        <v>4822</v>
      </c>
    </row>
    <row r="268" spans="3:32" x14ac:dyDescent="0.25">
      <c r="C268" t="s">
        <v>2811</v>
      </c>
      <c r="D268" t="s">
        <v>4822</v>
      </c>
      <c r="E268" t="s">
        <v>2812</v>
      </c>
      <c r="F268" t="s">
        <v>4823</v>
      </c>
      <c r="Q268" t="s">
        <v>1854</v>
      </c>
      <c r="R268" t="s">
        <v>3933</v>
      </c>
      <c r="AC268" t="s">
        <v>2813</v>
      </c>
      <c r="AD268" t="s">
        <v>4824</v>
      </c>
      <c r="AE268" t="s">
        <v>2813</v>
      </c>
      <c r="AF268" t="s">
        <v>4824</v>
      </c>
    </row>
    <row r="269" spans="3:32" x14ac:dyDescent="0.25">
      <c r="C269" t="s">
        <v>2813</v>
      </c>
      <c r="D269" t="s">
        <v>4824</v>
      </c>
      <c r="E269" t="s">
        <v>2814</v>
      </c>
      <c r="F269" t="s">
        <v>4825</v>
      </c>
      <c r="Q269" t="s">
        <v>1856</v>
      </c>
      <c r="R269" t="s">
        <v>3934</v>
      </c>
      <c r="AC269" t="s">
        <v>2815</v>
      </c>
      <c r="AD269" t="s">
        <v>4826</v>
      </c>
      <c r="AE269" t="s">
        <v>2815</v>
      </c>
      <c r="AF269" t="s">
        <v>4826</v>
      </c>
    </row>
    <row r="270" spans="3:32" x14ac:dyDescent="0.25">
      <c r="C270" t="s">
        <v>2815</v>
      </c>
      <c r="D270" t="s">
        <v>4826</v>
      </c>
      <c r="E270" t="s">
        <v>2816</v>
      </c>
      <c r="F270" t="s">
        <v>4827</v>
      </c>
      <c r="Q270" t="s">
        <v>1857</v>
      </c>
      <c r="R270" t="s">
        <v>3935</v>
      </c>
      <c r="AC270" t="s">
        <v>2817</v>
      </c>
      <c r="AD270" t="s">
        <v>4828</v>
      </c>
      <c r="AE270" t="s">
        <v>2817</v>
      </c>
      <c r="AF270" t="s">
        <v>4828</v>
      </c>
    </row>
    <row r="271" spans="3:32" x14ac:dyDescent="0.25">
      <c r="C271" t="s">
        <v>2817</v>
      </c>
      <c r="D271" t="s">
        <v>4828</v>
      </c>
      <c r="E271" t="s">
        <v>2818</v>
      </c>
      <c r="F271" t="s">
        <v>4829</v>
      </c>
      <c r="Q271" t="s">
        <v>1858</v>
      </c>
      <c r="R271" t="s">
        <v>3936</v>
      </c>
    </row>
    <row r="272" spans="3:32" x14ac:dyDescent="0.25">
      <c r="Q272" t="s">
        <v>1859</v>
      </c>
      <c r="R272" t="s">
        <v>3937</v>
      </c>
    </row>
    <row r="273" spans="17:18" x14ac:dyDescent="0.25">
      <c r="Q273" t="s">
        <v>1860</v>
      </c>
      <c r="R273" t="s">
        <v>3938</v>
      </c>
    </row>
    <row r="274" spans="17:18" x14ac:dyDescent="0.25">
      <c r="Q274" t="s">
        <v>1861</v>
      </c>
      <c r="R274" t="s">
        <v>3939</v>
      </c>
    </row>
    <row r="275" spans="17:18" x14ac:dyDescent="0.25">
      <c r="Q275" t="s">
        <v>1863</v>
      </c>
      <c r="R275" t="s">
        <v>3940</v>
      </c>
    </row>
    <row r="276" spans="17:18" x14ac:dyDescent="0.25">
      <c r="Q276" t="s">
        <v>1865</v>
      </c>
      <c r="R276" t="s">
        <v>3941</v>
      </c>
    </row>
  </sheetData>
  <sheetProtection algorithmName="SHA-512" hashValue="0DWNd0p8aeM1VY1wimWyNuWFOTU/saWDc72ki/euUoQNs8wflGlg6rO/0Iz/ndgnTh7kcQfmR39G2Zn6wIbolw==" saltValue="IKCvYtcnN6pa0HI8lLMKAA==" spinCount="100000" sheet="1" objects="1" scenarios="1"/>
  <mergeCells count="15">
    <mergeCell ref="C2:D2"/>
    <mergeCell ref="E2:F2"/>
    <mergeCell ref="G2:H2"/>
    <mergeCell ref="I2:J2"/>
    <mergeCell ref="K2:L2"/>
    <mergeCell ref="Y2:Z2"/>
    <mergeCell ref="AA2:AB2"/>
    <mergeCell ref="AC2:AD2"/>
    <mergeCell ref="AE2:AF2"/>
    <mergeCell ref="M2:N2"/>
    <mergeCell ref="O2:P2"/>
    <mergeCell ref="Q2:R2"/>
    <mergeCell ref="S2:T2"/>
    <mergeCell ref="U2:V2"/>
    <mergeCell ref="W2:X2"/>
  </mergeCells>
  <pageMargins left="0.7" right="0.7" top="0.75" bottom="0.75" header="0.3" footer="0.3"/>
  <customProperties>
    <customPr name="_pios_id" r:id="rId1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C7F8AB-EB51-4C8D-B43F-9C38D7D65A33}">
  <sheetPr codeName="Tabelle2"/>
  <dimension ref="A1:BD206"/>
  <sheetViews>
    <sheetView tabSelected="1" zoomScale="70" zoomScaleNormal="70" workbookViewId="0">
      <selection activeCell="A14" sqref="A14"/>
    </sheetView>
  </sheetViews>
  <sheetFormatPr baseColWidth="10" defaultColWidth="11.453125" defaultRowHeight="12.5" x14ac:dyDescent="0.25"/>
  <cols>
    <col min="1" max="1" width="40.54296875" style="12" customWidth="1"/>
    <col min="2" max="2" width="16.54296875" style="15" customWidth="1"/>
    <col min="3" max="3" width="8.453125" style="15" customWidth="1"/>
    <col min="4" max="4" width="25.54296875" style="15" bestFit="1" customWidth="1"/>
    <col min="5" max="5" width="16.54296875" style="15" customWidth="1"/>
    <col min="6" max="6" width="17" style="12" customWidth="1"/>
    <col min="7" max="7" width="16" style="12" customWidth="1"/>
    <col min="8" max="8" width="13.6328125" style="12" customWidth="1"/>
    <col min="9" max="9" width="2.54296875" style="12" customWidth="1"/>
    <col min="10" max="10" width="14.453125" style="12" customWidth="1"/>
    <col min="11" max="11" width="14" style="12" customWidth="1"/>
    <col min="12" max="12" width="16" style="17" customWidth="1"/>
    <col min="13" max="13" width="14.453125" style="17" customWidth="1"/>
    <col min="14" max="14" width="17" style="12" customWidth="1"/>
    <col min="15" max="15" width="11.453125" style="12"/>
    <col min="16" max="16" width="3.6328125" style="12" customWidth="1"/>
    <col min="17" max="17" width="13.54296875" style="12" customWidth="1"/>
    <col min="18" max="18" width="15.453125" style="12" customWidth="1"/>
    <col min="19" max="19" width="14.6328125" style="12" customWidth="1"/>
    <col min="20" max="20" width="19.36328125" style="12" customWidth="1"/>
    <col min="21" max="21" width="16.54296875" style="12" customWidth="1"/>
    <col min="22" max="22" width="11.453125" style="12" customWidth="1"/>
    <col min="23" max="23" width="2.453125" style="12" customWidth="1"/>
    <col min="24" max="24" width="13.54296875" style="12" hidden="1" customWidth="1"/>
    <col min="25" max="25" width="15.453125" style="12" hidden="1" customWidth="1"/>
    <col min="26" max="26" width="14.6328125" style="12" hidden="1" customWidth="1"/>
    <col min="27" max="27" width="13.54296875" style="12" hidden="1" customWidth="1"/>
    <col min="28" max="28" width="16.54296875" style="12" hidden="1" customWidth="1"/>
    <col min="29" max="29" width="11.453125" style="12" hidden="1" customWidth="1"/>
    <col min="30" max="30" width="2.453125" style="12" hidden="1" customWidth="1"/>
    <col min="31" max="31" width="13.54296875" style="12" hidden="1" customWidth="1"/>
    <col min="32" max="32" width="15.453125" style="12" hidden="1" customWidth="1"/>
    <col min="33" max="33" width="14.6328125" style="12" hidden="1" customWidth="1"/>
    <col min="34" max="34" width="13.54296875" style="12" hidden="1" customWidth="1"/>
    <col min="35" max="35" width="16.54296875" style="12" hidden="1" customWidth="1"/>
    <col min="36" max="36" width="11.453125" style="12" hidden="1" customWidth="1"/>
    <col min="37" max="37" width="2.36328125" style="12" customWidth="1"/>
    <col min="38" max="38" width="22.453125" style="143" hidden="1" customWidth="1"/>
    <col min="39" max="39" width="18.54296875" style="143" hidden="1" customWidth="1"/>
    <col min="40" max="40" width="19.6328125" style="143" hidden="1" customWidth="1"/>
    <col min="41" max="43" width="23.453125" style="12" hidden="1" customWidth="1"/>
    <col min="44" max="44" width="2.36328125" style="12" customWidth="1"/>
    <col min="45" max="45" width="24.54296875" style="12" customWidth="1"/>
    <col min="46" max="46" width="14.54296875" style="12" customWidth="1"/>
    <col min="47" max="47" width="17.6328125" style="12" customWidth="1"/>
    <col min="48" max="48" width="24.54296875" style="12" customWidth="1"/>
    <col min="49" max="50" width="14.54296875" style="12" customWidth="1"/>
    <col min="51" max="51" width="24.54296875" style="12" hidden="1" customWidth="1"/>
    <col min="52" max="53" width="14.54296875" style="12" hidden="1" customWidth="1"/>
    <col min="54" max="54" width="24.54296875" style="12" hidden="1" customWidth="1"/>
    <col min="55" max="56" width="14.54296875" style="12" hidden="1" customWidth="1"/>
    <col min="57" max="16384" width="11.453125" style="12"/>
  </cols>
  <sheetData>
    <row r="1" spans="1:56" ht="27.5" customHeight="1" x14ac:dyDescent="0.4">
      <c r="A1" s="195" t="s">
        <v>27</v>
      </c>
      <c r="B1" s="202" t="s">
        <v>76</v>
      </c>
      <c r="D1" s="15" t="s">
        <v>29</v>
      </c>
      <c r="E1" s="196">
        <f>'Build Notes'!K1</f>
        <v>45995</v>
      </c>
      <c r="J1" s="267" t="s">
        <v>30</v>
      </c>
      <c r="K1" s="268"/>
      <c r="L1" s="268"/>
      <c r="M1" s="268"/>
      <c r="N1" s="269"/>
      <c r="O1" s="197"/>
      <c r="P1" s="197"/>
      <c r="Q1" s="267" t="s">
        <v>30</v>
      </c>
      <c r="R1" s="268"/>
      <c r="S1" s="268"/>
      <c r="T1" s="268"/>
      <c r="U1" s="269"/>
      <c r="V1" s="197"/>
      <c r="X1" s="267" t="s">
        <v>30</v>
      </c>
      <c r="Y1" s="268"/>
      <c r="Z1" s="268"/>
      <c r="AA1" s="268"/>
      <c r="AB1" s="269"/>
      <c r="AC1" s="197"/>
      <c r="AE1" s="282" t="s">
        <v>31</v>
      </c>
      <c r="AF1" s="283"/>
      <c r="AG1" s="283"/>
      <c r="AH1" s="283"/>
      <c r="AI1" s="284"/>
      <c r="AJ1" s="197"/>
      <c r="AL1" s="198"/>
      <c r="AM1" s="198"/>
      <c r="AN1" s="198"/>
      <c r="AO1" s="197"/>
      <c r="AP1" s="197"/>
      <c r="AQ1" s="197"/>
      <c r="AR1" s="197"/>
      <c r="AS1" s="263" t="s">
        <v>32</v>
      </c>
      <c r="AT1" s="264"/>
      <c r="AU1" s="264"/>
      <c r="AV1" s="264"/>
      <c r="AW1" s="264"/>
      <c r="AX1" s="264"/>
      <c r="AY1" s="264"/>
      <c r="AZ1" s="264"/>
      <c r="BA1" s="264"/>
      <c r="BB1" s="264"/>
      <c r="BC1" s="264"/>
      <c r="BD1" s="264"/>
    </row>
    <row r="2" spans="1:56" ht="14.15" customHeight="1" thickBot="1" x14ac:dyDescent="0.3">
      <c r="J2" s="270"/>
      <c r="K2" s="271"/>
      <c r="L2" s="271"/>
      <c r="M2" s="271"/>
      <c r="N2" s="272"/>
      <c r="O2" s="197"/>
      <c r="P2" s="197"/>
      <c r="Q2" s="270"/>
      <c r="R2" s="271"/>
      <c r="S2" s="271"/>
      <c r="T2" s="271"/>
      <c r="U2" s="272"/>
      <c r="V2" s="197"/>
      <c r="X2" s="270"/>
      <c r="Y2" s="271"/>
      <c r="Z2" s="271"/>
      <c r="AA2" s="271"/>
      <c r="AB2" s="272"/>
      <c r="AC2" s="197"/>
      <c r="AE2" s="285"/>
      <c r="AF2" s="286"/>
      <c r="AG2" s="286"/>
      <c r="AH2" s="286"/>
      <c r="AI2" s="287"/>
      <c r="AJ2" s="197"/>
      <c r="AL2" s="198"/>
      <c r="AM2" s="198"/>
      <c r="AN2" s="198"/>
      <c r="AO2" s="197"/>
      <c r="AP2" s="197"/>
      <c r="AQ2" s="197"/>
      <c r="AR2" s="197"/>
      <c r="AS2" s="265"/>
      <c r="AT2" s="266"/>
      <c r="AU2" s="266"/>
      <c r="AV2" s="266"/>
      <c r="AW2" s="266"/>
      <c r="AX2" s="266"/>
      <c r="AY2" s="266"/>
      <c r="AZ2" s="266"/>
      <c r="BA2" s="266"/>
      <c r="BB2" s="266"/>
      <c r="BC2" s="266"/>
      <c r="BD2" s="266"/>
    </row>
    <row r="3" spans="1:56" ht="20" customHeight="1" x14ac:dyDescent="0.4">
      <c r="B3" s="301" t="s">
        <v>33</v>
      </c>
      <c r="C3" s="302"/>
      <c r="D3" s="302"/>
      <c r="E3" s="302"/>
      <c r="F3" s="302"/>
      <c r="G3" s="302"/>
      <c r="H3" s="303"/>
      <c r="J3" s="273" t="s">
        <v>4835</v>
      </c>
      <c r="K3" s="274"/>
      <c r="L3" s="274"/>
      <c r="M3" s="274"/>
      <c r="N3" s="275"/>
      <c r="O3" s="192"/>
      <c r="P3" s="192"/>
      <c r="Q3" s="273" t="s">
        <v>35</v>
      </c>
      <c r="R3" s="274"/>
      <c r="S3" s="274"/>
      <c r="T3" s="274"/>
      <c r="U3" s="275"/>
      <c r="V3" s="59"/>
      <c r="X3" s="273" t="s">
        <v>36</v>
      </c>
      <c r="Y3" s="274"/>
      <c r="Z3" s="274"/>
      <c r="AA3" s="274"/>
      <c r="AB3" s="275"/>
      <c r="AC3" s="59"/>
      <c r="AE3" s="273" t="s">
        <v>37</v>
      </c>
      <c r="AF3" s="274"/>
      <c r="AG3" s="274"/>
      <c r="AH3" s="274"/>
      <c r="AI3" s="275"/>
      <c r="AJ3" s="59"/>
      <c r="AL3" s="142"/>
      <c r="AM3" s="142"/>
      <c r="AN3" s="142"/>
      <c r="AO3" s="59"/>
      <c r="AP3" s="59"/>
      <c r="AQ3" s="59"/>
      <c r="AR3" s="59"/>
      <c r="AS3" s="254" t="s">
        <v>34</v>
      </c>
      <c r="AT3" s="255"/>
      <c r="AU3" s="256"/>
      <c r="AV3" s="254" t="s">
        <v>38</v>
      </c>
      <c r="AW3" s="255"/>
      <c r="AX3" s="256"/>
      <c r="AY3" s="254" t="s">
        <v>36</v>
      </c>
      <c r="AZ3" s="255"/>
      <c r="BA3" s="256"/>
      <c r="BB3" s="254" t="s">
        <v>39</v>
      </c>
      <c r="BC3" s="255"/>
      <c r="BD3" s="256"/>
    </row>
    <row r="4" spans="1:56" ht="21.65" customHeight="1" thickBot="1" x14ac:dyDescent="0.45">
      <c r="B4" s="304"/>
      <c r="C4" s="305"/>
      <c r="D4" s="305"/>
      <c r="E4" s="305"/>
      <c r="F4" s="305"/>
      <c r="G4" s="305"/>
      <c r="H4" s="306"/>
      <c r="J4" s="276"/>
      <c r="K4" s="277"/>
      <c r="L4" s="277"/>
      <c r="M4" s="277"/>
      <c r="N4" s="278"/>
      <c r="O4" s="192"/>
      <c r="P4" s="192"/>
      <c r="Q4" s="276"/>
      <c r="R4" s="277"/>
      <c r="S4" s="277"/>
      <c r="T4" s="277"/>
      <c r="U4" s="278"/>
      <c r="V4" s="59"/>
      <c r="X4" s="276"/>
      <c r="Y4" s="277"/>
      <c r="Z4" s="277"/>
      <c r="AA4" s="277"/>
      <c r="AB4" s="278"/>
      <c r="AC4" s="59"/>
      <c r="AE4" s="276"/>
      <c r="AF4" s="277"/>
      <c r="AG4" s="277"/>
      <c r="AH4" s="277"/>
      <c r="AI4" s="278"/>
      <c r="AJ4" s="59"/>
      <c r="AL4" s="142"/>
      <c r="AM4" s="142"/>
      <c r="AN4" s="142"/>
      <c r="AO4" s="59"/>
      <c r="AP4" s="59"/>
      <c r="AQ4" s="59"/>
      <c r="AR4" s="59"/>
      <c r="AS4" s="257"/>
      <c r="AT4" s="258"/>
      <c r="AU4" s="259"/>
      <c r="AV4" s="257"/>
      <c r="AW4" s="258"/>
      <c r="AX4" s="259"/>
      <c r="AY4" s="257"/>
      <c r="AZ4" s="258"/>
      <c r="BA4" s="259"/>
      <c r="BB4" s="257"/>
      <c r="BC4" s="258"/>
      <c r="BD4" s="259"/>
    </row>
    <row r="5" spans="1:56" ht="21.65" customHeight="1" thickBot="1" x14ac:dyDescent="0.45">
      <c r="A5" s="14"/>
      <c r="B5" s="307"/>
      <c r="C5" s="308"/>
      <c r="D5" s="308"/>
      <c r="E5" s="308"/>
      <c r="F5" s="308"/>
      <c r="G5" s="308"/>
      <c r="H5" s="309"/>
      <c r="J5" s="279"/>
      <c r="K5" s="280"/>
      <c r="L5" s="280"/>
      <c r="M5" s="280"/>
      <c r="N5" s="281"/>
      <c r="O5" s="192"/>
      <c r="P5" s="192"/>
      <c r="Q5" s="279"/>
      <c r="R5" s="280"/>
      <c r="S5" s="280"/>
      <c r="T5" s="280"/>
      <c r="U5" s="281"/>
      <c r="V5" s="59"/>
      <c r="X5" s="279"/>
      <c r="Y5" s="280"/>
      <c r="Z5" s="280"/>
      <c r="AA5" s="280"/>
      <c r="AB5" s="281"/>
      <c r="AC5" s="59"/>
      <c r="AE5" s="279"/>
      <c r="AF5" s="280"/>
      <c r="AG5" s="280"/>
      <c r="AH5" s="280"/>
      <c r="AI5" s="281"/>
      <c r="AJ5" s="59"/>
      <c r="AL5" s="142"/>
      <c r="AM5" s="142"/>
      <c r="AN5" s="142"/>
      <c r="AO5" s="59"/>
      <c r="AP5" s="59"/>
      <c r="AQ5" s="59"/>
      <c r="AR5" s="59"/>
      <c r="AS5" s="134"/>
      <c r="AT5" s="193" t="s">
        <v>40</v>
      </c>
      <c r="AU5" s="194" t="s">
        <v>41</v>
      </c>
      <c r="AV5" s="134"/>
      <c r="AW5" s="193" t="s">
        <v>40</v>
      </c>
      <c r="AX5" s="194" t="s">
        <v>41</v>
      </c>
      <c r="AY5" s="134"/>
      <c r="AZ5" s="193" t="s">
        <v>40</v>
      </c>
      <c r="BA5" s="194" t="s">
        <v>41</v>
      </c>
      <c r="BB5" s="134"/>
      <c r="BC5" s="193" t="s">
        <v>40</v>
      </c>
      <c r="BD5" s="194" t="s">
        <v>41</v>
      </c>
    </row>
    <row r="6" spans="1:56" ht="4.5" customHeight="1" thickBot="1" x14ac:dyDescent="0.45">
      <c r="J6" s="16"/>
      <c r="K6" s="16"/>
      <c r="L6" s="16"/>
      <c r="M6" s="16"/>
      <c r="N6" s="17"/>
      <c r="O6" s="192"/>
      <c r="P6" s="192"/>
      <c r="Q6" s="16"/>
      <c r="R6" s="16"/>
      <c r="S6" s="16"/>
      <c r="T6" s="16"/>
      <c r="U6" s="17"/>
      <c r="X6" s="16"/>
      <c r="Y6" s="16"/>
      <c r="Z6" s="16"/>
      <c r="AA6" s="16"/>
      <c r="AB6" s="17"/>
      <c r="AE6" s="16"/>
      <c r="AF6" s="16"/>
      <c r="AG6" s="16"/>
      <c r="AH6" s="16"/>
      <c r="AI6" s="17"/>
    </row>
    <row r="7" spans="1:56" s="13" customFormat="1" ht="20" customHeight="1" thickBot="1" x14ac:dyDescent="0.45">
      <c r="A7" s="199" t="s">
        <v>42</v>
      </c>
      <c r="B7" s="295"/>
      <c r="C7" s="296"/>
      <c r="D7" s="296"/>
      <c r="E7" s="296"/>
      <c r="F7" s="296"/>
      <c r="G7" s="296"/>
      <c r="H7" s="297"/>
      <c r="J7" s="289" t="str">
        <f>IF($B$1="Metric", "Calculated quantity [Liter]", "Calculated quantity [Gallon]")</f>
        <v>Calculated quantity [Liter]</v>
      </c>
      <c r="K7" s="290"/>
      <c r="L7" s="290"/>
      <c r="M7" s="291"/>
      <c r="N7" s="152">
        <f>SUM(N14:N205)</f>
        <v>0</v>
      </c>
      <c r="O7" s="192"/>
      <c r="P7" s="192"/>
      <c r="Q7" s="289" t="str">
        <f>IF($B$1="Metric", "Calculated quantity [Liter]", "Calculated quantity [Gallon]")</f>
        <v>Calculated quantity [Liter]</v>
      </c>
      <c r="R7" s="290"/>
      <c r="S7" s="290"/>
      <c r="T7" s="291"/>
      <c r="U7" s="152">
        <f>SUM(U14:U205)</f>
        <v>0</v>
      </c>
      <c r="W7" s="12"/>
      <c r="X7" s="289" t="str">
        <f>IF($B$1="Metric", "Calculated quantity [Liter]", "Calculated quantity [Gallon]")</f>
        <v>Calculated quantity [Liter]</v>
      </c>
      <c r="Y7" s="290"/>
      <c r="Z7" s="290"/>
      <c r="AA7" s="291"/>
      <c r="AB7" s="152">
        <f>SUM(AB14:AB205)</f>
        <v>0</v>
      </c>
      <c r="AD7" s="12"/>
      <c r="AE7" s="289" t="str">
        <f>IF($B$1="Metric", "Calculated quantity [Liter]", "Calculated quantity [Gallon]")</f>
        <v>Calculated quantity [Liter]</v>
      </c>
      <c r="AF7" s="290"/>
      <c r="AG7" s="290"/>
      <c r="AH7" s="291"/>
      <c r="AI7" s="152">
        <f>SUM(AI14:AI205)</f>
        <v>0</v>
      </c>
      <c r="AK7" s="12"/>
      <c r="AL7" s="144"/>
      <c r="AM7" s="144"/>
      <c r="AN7" s="144"/>
      <c r="AO7" s="61"/>
      <c r="AP7" s="61"/>
      <c r="AQ7" s="61"/>
      <c r="AR7" s="61"/>
      <c r="AS7" s="137" t="s">
        <v>43</v>
      </c>
      <c r="AT7" s="203"/>
      <c r="AU7" s="138">
        <f>AT7*N10</f>
        <v>0</v>
      </c>
      <c r="AV7" s="137" t="s">
        <v>44</v>
      </c>
      <c r="AW7" s="203"/>
      <c r="AX7" s="138">
        <f>AW7*U10</f>
        <v>0</v>
      </c>
      <c r="AY7" s="137" t="s">
        <v>45</v>
      </c>
      <c r="AZ7" s="203"/>
      <c r="BA7" s="138">
        <f>AZ7*AB10</f>
        <v>0</v>
      </c>
      <c r="BB7" s="137" t="s">
        <v>46</v>
      </c>
      <c r="BC7" s="203"/>
      <c r="BD7" s="138">
        <f>BC7*AI10</f>
        <v>0</v>
      </c>
    </row>
    <row r="8" spans="1:56" s="13" customFormat="1" ht="20" customHeight="1" thickBot="1" x14ac:dyDescent="0.45">
      <c r="A8" s="200" t="s">
        <v>47</v>
      </c>
      <c r="B8" s="295"/>
      <c r="C8" s="296"/>
      <c r="D8" s="296"/>
      <c r="E8" s="296"/>
      <c r="F8" s="296"/>
      <c r="G8" s="296"/>
      <c r="H8" s="297"/>
      <c r="J8" s="289" t="s">
        <v>48</v>
      </c>
      <c r="K8" s="290"/>
      <c r="L8" s="290"/>
      <c r="M8" s="291"/>
      <c r="N8" s="86"/>
      <c r="O8" s="192"/>
      <c r="P8" s="192"/>
      <c r="Q8" s="289" t="s">
        <v>48</v>
      </c>
      <c r="R8" s="290"/>
      <c r="S8" s="290"/>
      <c r="T8" s="291"/>
      <c r="U8" s="47">
        <f>$N$8</f>
        <v>0</v>
      </c>
      <c r="V8" s="61"/>
      <c r="W8" s="12"/>
      <c r="X8" s="289" t="s">
        <v>48</v>
      </c>
      <c r="Y8" s="290"/>
      <c r="Z8" s="290"/>
      <c r="AA8" s="291"/>
      <c r="AB8" s="47">
        <f>$N$8</f>
        <v>0</v>
      </c>
      <c r="AC8" s="61"/>
      <c r="AD8" s="12"/>
      <c r="AE8" s="289" t="s">
        <v>48</v>
      </c>
      <c r="AF8" s="290"/>
      <c r="AG8" s="290"/>
      <c r="AH8" s="291"/>
      <c r="AI8" s="47">
        <f>$N$8</f>
        <v>0</v>
      </c>
      <c r="AJ8" s="61"/>
      <c r="AK8" s="12"/>
      <c r="AL8" s="144"/>
      <c r="AM8" s="144"/>
      <c r="AN8" s="144"/>
      <c r="AO8" s="61"/>
      <c r="AP8" s="61"/>
      <c r="AQ8" s="61"/>
      <c r="AR8" s="61"/>
      <c r="AS8" s="137" t="str">
        <f>IF($B$1="Metric", "Primer's price [$/m^2]", "Primer's price [$/ft^2]")</f>
        <v>Primer's price [$/m^2]</v>
      </c>
      <c r="AT8" s="204"/>
      <c r="AU8" s="139">
        <f>AT8*(SUM($H14:$H205))</f>
        <v>0</v>
      </c>
      <c r="AV8" s="137" t="str">
        <f>IF($B$1="Metric", "Primer's price [$/m^2]", "Primer's price [$/ft^2]")</f>
        <v>Primer's price [$/m^2]</v>
      </c>
      <c r="AW8" s="204"/>
      <c r="AX8" s="139">
        <f>AW8*(SUM($H14:$H205))</f>
        <v>0</v>
      </c>
      <c r="AY8" s="137" t="str">
        <f>IF($B$1="Metric", "Primer's price [$/m^2]", "Primer's price [$/ft^2]")</f>
        <v>Primer's price [$/m^2]</v>
      </c>
      <c r="AZ8" s="204"/>
      <c r="BA8" s="139">
        <f>AZ8*(SUM($H14:$H205))</f>
        <v>0</v>
      </c>
      <c r="BB8" s="137" t="str">
        <f>IF($B$1="Metric", "Primer's price [$/m^2]", "Primer's price [$/ft^2]")</f>
        <v>Primer's price [$/m^2]</v>
      </c>
      <c r="BC8" s="204"/>
      <c r="BD8" s="139">
        <f>BC8*(SUM($H14:$H205))</f>
        <v>0</v>
      </c>
    </row>
    <row r="9" spans="1:56" s="13" customFormat="1" ht="20" customHeight="1" thickBot="1" x14ac:dyDescent="0.45">
      <c r="A9" s="201" t="s">
        <v>49</v>
      </c>
      <c r="B9" s="295"/>
      <c r="C9" s="296"/>
      <c r="D9" s="296"/>
      <c r="E9" s="296"/>
      <c r="F9" s="296"/>
      <c r="G9" s="296"/>
      <c r="H9" s="297"/>
      <c r="J9" s="289" t="str">
        <f>IF($B$1="Metric", "Total quantity [Liter]", "Total quantity [Gallon]")</f>
        <v>Total quantity [Liter]</v>
      </c>
      <c r="K9" s="290"/>
      <c r="L9" s="290"/>
      <c r="M9" s="291"/>
      <c r="N9" s="152">
        <f>N7+((N7*N8)/100)</f>
        <v>0</v>
      </c>
      <c r="O9" s="192"/>
      <c r="P9" s="192"/>
      <c r="Q9" s="289" t="str">
        <f>IF($B$1="Metric", "Total quantity [Liter]", "Total quantity [Gallon]")</f>
        <v>Total quantity [Liter]</v>
      </c>
      <c r="R9" s="290"/>
      <c r="S9" s="290"/>
      <c r="T9" s="291"/>
      <c r="U9" s="152">
        <f>U7+((U7*U8)/100)</f>
        <v>0</v>
      </c>
      <c r="V9" s="61"/>
      <c r="W9" s="12"/>
      <c r="X9" s="289" t="str">
        <f>IF($B$1="Metric", "Total quantity [Liter]", "Total quantity [Gallon]")</f>
        <v>Total quantity [Liter]</v>
      </c>
      <c r="Y9" s="290"/>
      <c r="Z9" s="290"/>
      <c r="AA9" s="291"/>
      <c r="AB9" s="152">
        <f>AB7+((AB7*AB8)/100)</f>
        <v>0</v>
      </c>
      <c r="AC9" s="61"/>
      <c r="AD9" s="12"/>
      <c r="AE9" s="289" t="str">
        <f>IF($B$1="Metric", "Total quantity [Liter]", "Total quantity [Gallon]")</f>
        <v>Total quantity [Liter]</v>
      </c>
      <c r="AF9" s="290"/>
      <c r="AG9" s="290"/>
      <c r="AH9" s="291"/>
      <c r="AI9" s="152">
        <f>AI7+((AI7*AI8)/100)</f>
        <v>0</v>
      </c>
      <c r="AJ9" s="61"/>
      <c r="AK9" s="12"/>
      <c r="AL9" s="144"/>
      <c r="AM9" s="144"/>
      <c r="AN9" s="144"/>
      <c r="AO9" s="61"/>
      <c r="AP9" s="61"/>
      <c r="AQ9" s="61"/>
      <c r="AR9" s="61"/>
      <c r="AS9" s="260"/>
      <c r="AT9" s="261"/>
      <c r="AU9" s="262"/>
      <c r="AV9" s="260"/>
      <c r="AW9" s="261"/>
      <c r="AX9" s="262"/>
      <c r="AY9" s="260"/>
      <c r="AZ9" s="261"/>
      <c r="BA9" s="262"/>
      <c r="BB9" s="260"/>
      <c r="BC9" s="261"/>
      <c r="BD9" s="262"/>
    </row>
    <row r="10" spans="1:56" ht="18.649999999999999" customHeight="1" thickBot="1" x14ac:dyDescent="0.45">
      <c r="A10" s="201"/>
      <c r="B10" s="295"/>
      <c r="C10" s="296"/>
      <c r="D10" s="296"/>
      <c r="E10" s="296"/>
      <c r="F10" s="296"/>
      <c r="G10" s="296"/>
      <c r="H10" s="297"/>
      <c r="J10" s="289" t="s">
        <v>50</v>
      </c>
      <c r="K10" s="290"/>
      <c r="L10" s="290"/>
      <c r="M10" s="291"/>
      <c r="N10" s="47">
        <f>IF($B$1="Metric", ROUNDUP(N9/18.93,0), ROUNDUP(N9/5,0))</f>
        <v>0</v>
      </c>
      <c r="O10" s="192"/>
      <c r="P10" s="192"/>
      <c r="Q10" s="289" t="s">
        <v>50</v>
      </c>
      <c r="R10" s="290"/>
      <c r="S10" s="290"/>
      <c r="T10" s="291"/>
      <c r="U10" s="47">
        <f>IF($B$1="Metric", ROUNDUP(U9/18.93,0), ROUNDUP(U9/5,0))</f>
        <v>0</v>
      </c>
      <c r="V10" s="61"/>
      <c r="X10" s="289" t="s">
        <v>50</v>
      </c>
      <c r="Y10" s="290"/>
      <c r="Z10" s="290"/>
      <c r="AA10" s="291"/>
      <c r="AB10" s="47">
        <f>IF($B$1="Metric", ROUNDUP(AB9/18.93,0), ROUNDUP(AB9/5,0))</f>
        <v>0</v>
      </c>
      <c r="AC10" s="61"/>
      <c r="AE10" s="289" t="s">
        <v>50</v>
      </c>
      <c r="AF10" s="290"/>
      <c r="AG10" s="290"/>
      <c r="AH10" s="291"/>
      <c r="AI10" s="47">
        <f>IF($B$1="Metric", ROUNDUP(AI9/17.1,0), ROUNDUP(AI9/4.5,0))</f>
        <v>0</v>
      </c>
      <c r="AJ10" s="61"/>
      <c r="AL10" s="144"/>
      <c r="AM10" s="144"/>
      <c r="AN10" s="144"/>
      <c r="AO10" s="61"/>
      <c r="AP10" s="61"/>
      <c r="AQ10" s="61"/>
      <c r="AR10" s="61"/>
      <c r="AS10" s="135" t="s">
        <v>51</v>
      </c>
      <c r="AT10" s="133"/>
      <c r="AU10" s="136">
        <f>SUM(AU7:AU8)</f>
        <v>0</v>
      </c>
      <c r="AV10" s="135" t="s">
        <v>51</v>
      </c>
      <c r="AW10" s="133"/>
      <c r="AX10" s="136">
        <f>SUM(AX7:AX8)</f>
        <v>0</v>
      </c>
      <c r="AY10" s="135" t="s">
        <v>51</v>
      </c>
      <c r="AZ10" s="133"/>
      <c r="BA10" s="136">
        <f>SUM(BA7:BA8)</f>
        <v>0</v>
      </c>
      <c r="BB10" s="135" t="s">
        <v>51</v>
      </c>
      <c r="BC10" s="133"/>
      <c r="BD10" s="136">
        <f>SUM(BD7:BD8)</f>
        <v>0</v>
      </c>
    </row>
    <row r="11" spans="1:56" s="35" customFormat="1" ht="29.25" customHeight="1" thickBot="1" x14ac:dyDescent="0.3">
      <c r="A11" s="292" t="s">
        <v>52</v>
      </c>
      <c r="B11" s="293"/>
      <c r="C11" s="293"/>
      <c r="D11" s="293"/>
      <c r="E11" s="293"/>
      <c r="F11" s="293"/>
      <c r="G11" s="293"/>
      <c r="H11" s="294"/>
      <c r="I11" s="132"/>
      <c r="J11" s="299" t="s">
        <v>53</v>
      </c>
      <c r="K11" s="299"/>
      <c r="L11" s="299"/>
      <c r="M11" s="299"/>
      <c r="N11" s="299"/>
      <c r="O11" s="12"/>
      <c r="Q11" s="300" t="s">
        <v>53</v>
      </c>
      <c r="R11" s="300"/>
      <c r="S11" s="300"/>
      <c r="T11" s="300"/>
      <c r="U11" s="300"/>
      <c r="W11" s="12"/>
      <c r="X11" s="299" t="s">
        <v>53</v>
      </c>
      <c r="Y11" s="299"/>
      <c r="Z11" s="299"/>
      <c r="AA11" s="299"/>
      <c r="AB11" s="299"/>
      <c r="AD11" s="12"/>
      <c r="AE11" s="300" t="s">
        <v>54</v>
      </c>
      <c r="AF11" s="300"/>
      <c r="AG11" s="300"/>
      <c r="AH11" s="300"/>
      <c r="AI11" s="300"/>
      <c r="AK11" s="12"/>
      <c r="AL11" s="145"/>
      <c r="AM11" s="145"/>
      <c r="AN11" s="145"/>
    </row>
    <row r="12" spans="1:56" s="35" customFormat="1" ht="33.65" customHeight="1" thickBot="1" x14ac:dyDescent="0.3">
      <c r="A12" s="95"/>
      <c r="B12" s="95"/>
      <c r="C12" s="95"/>
      <c r="D12" s="95"/>
      <c r="E12" s="95"/>
      <c r="F12" s="95"/>
      <c r="G12" s="95"/>
      <c r="H12" s="95"/>
      <c r="J12" s="298" t="s">
        <v>55</v>
      </c>
      <c r="K12" s="298"/>
      <c r="L12" s="298"/>
      <c r="M12" s="298"/>
      <c r="N12" s="52" t="str">
        <f>IF($B$1="Metric", "Thickness per pass [mm]", "Thickness per pass [mils]")</f>
        <v>Thickness per pass [mm]</v>
      </c>
      <c r="O12" s="53"/>
      <c r="P12" s="12"/>
      <c r="Q12" s="298" t="s">
        <v>56</v>
      </c>
      <c r="R12" s="298"/>
      <c r="S12" s="298"/>
      <c r="T12" s="298"/>
      <c r="U12" s="52" t="str">
        <f>IF($B$1="Metric", "Thickness per pass [mm]", "Thickness per pass [mils]")</f>
        <v>Thickness per pass [mm]</v>
      </c>
      <c r="V12" s="53"/>
      <c r="X12" s="298" t="s">
        <v>36</v>
      </c>
      <c r="Y12" s="298"/>
      <c r="Z12" s="298"/>
      <c r="AA12" s="298"/>
      <c r="AB12" s="52" t="str">
        <f>IF($B$1="Metric", "Thickness per pass [mm]", "Thickness per pass [mils]")</f>
        <v>Thickness per pass [mm]</v>
      </c>
      <c r="AC12" s="53"/>
      <c r="AE12" s="298" t="s">
        <v>39</v>
      </c>
      <c r="AF12" s="298"/>
      <c r="AG12" s="298"/>
      <c r="AH12" s="298"/>
      <c r="AI12" s="52" t="str">
        <f>IF($B$1="Metric", "Thickness per pass [mm]", "Thickness per pass [mils]")</f>
        <v>Thickness per pass [mm]</v>
      </c>
      <c r="AJ12" s="53"/>
      <c r="AK12" s="12"/>
      <c r="AL12" s="288" t="s">
        <v>57</v>
      </c>
      <c r="AM12" s="288"/>
      <c r="AN12" s="288"/>
      <c r="AO12" s="288"/>
      <c r="AP12" s="288"/>
      <c r="AQ12" s="288"/>
    </row>
    <row r="13" spans="1:56" s="48" customFormat="1" ht="57.65" customHeight="1" thickBot="1" x14ac:dyDescent="0.4">
      <c r="A13" s="150" t="s">
        <v>58</v>
      </c>
      <c r="B13" s="150" t="s">
        <v>59</v>
      </c>
      <c r="C13" s="150" t="s">
        <v>60</v>
      </c>
      <c r="D13" s="150" t="str">
        <f>IF($B$1="Metric", "Length per steel member [m]", "Length per steel member [ft]")</f>
        <v>Length per steel member [m]</v>
      </c>
      <c r="E13" s="150" t="s">
        <v>61</v>
      </c>
      <c r="F13" s="150" t="str">
        <f>IF($B$1="Metric", "Total linear meter", "Total linear feet")</f>
        <v>Total linear meter</v>
      </c>
      <c r="G13" s="150" t="s">
        <v>62</v>
      </c>
      <c r="H13" s="150" t="str">
        <f>IF($B$1="Metric", "Total sq. meter", "Total sq. feet")</f>
        <v>Total sq. meter</v>
      </c>
      <c r="I13" s="191"/>
      <c r="J13" s="150" t="str">
        <f>IF($B$1="Metric", "Required dft [mm]", "Required dft [mils]")</f>
        <v>Required dft [mm]</v>
      </c>
      <c r="K13" s="150" t="str">
        <f>IF($B$1="Metric", "Required wft [mm]", "Required wft [mils]")</f>
        <v>Required wft [mm]</v>
      </c>
      <c r="L13" s="150" t="str">
        <f>IF($B$1="Metric", "Consumption [m^2 / Liter]", "Consumption [ft^2 / Gallon]")</f>
        <v>Consumption [m^2 / Liter]</v>
      </c>
      <c r="M13" s="150" t="s">
        <v>63</v>
      </c>
      <c r="N13" s="150" t="str">
        <f>IF($B$1="Metric", "Required Liters", "Required Gallons")</f>
        <v>Required Liters</v>
      </c>
      <c r="O13" s="150" t="s">
        <v>64</v>
      </c>
      <c r="P13" s="191"/>
      <c r="Q13" s="150" t="str">
        <f>IF($B$1="Metric", "Required dft [mm]", "Required dft [mils]")</f>
        <v>Required dft [mm]</v>
      </c>
      <c r="R13" s="150" t="str">
        <f>IF($B$1="Metric", "Required wft [mm]", "Required wft [mils]")</f>
        <v>Required wft [mm]</v>
      </c>
      <c r="S13" s="150" t="str">
        <f>IF($B$1="Metric", "Consumption [m^2 / Liter]", "Consumption [ft^2 / Gallon]")</f>
        <v>Consumption [m^2 / Liter]</v>
      </c>
      <c r="T13" s="150" t="s">
        <v>63</v>
      </c>
      <c r="U13" s="150" t="str">
        <f>IF($B$1="Metric", "Required Liters", "Required Gallons")</f>
        <v>Required Liters</v>
      </c>
      <c r="V13" s="150" t="s">
        <v>64</v>
      </c>
      <c r="W13" s="191"/>
      <c r="X13" s="150" t="str">
        <f>IF($B$1="Metric", "Required dft [mm]", "Required dft [mils]")</f>
        <v>Required dft [mm]</v>
      </c>
      <c r="Y13" s="150" t="str">
        <f>IF($B$1="Metric", "Required wft [mm]", "Required wft [mils]")</f>
        <v>Required wft [mm]</v>
      </c>
      <c r="Z13" s="150" t="str">
        <f>IF($B$1="Metric", "Consumption [m^2 / Liter]", "Consumption [ft^2 / Gallon]")</f>
        <v>Consumption [m^2 / Liter]</v>
      </c>
      <c r="AA13" s="150" t="s">
        <v>63</v>
      </c>
      <c r="AB13" s="150" t="str">
        <f>IF($B$1="Metric", "Required Liters", "Required Gallons")</f>
        <v>Required Liters</v>
      </c>
      <c r="AC13" s="150" t="s">
        <v>64</v>
      </c>
      <c r="AD13" s="191"/>
      <c r="AE13" s="150" t="str">
        <f>IF($B$1="Metric", "Required dft [mm]", "Required dft [mils]")</f>
        <v>Required dft [mm]</v>
      </c>
      <c r="AF13" s="150" t="str">
        <f>IF($B$1="Metric", "Required wft [mm]", "Required wft [mils]")</f>
        <v>Required wft [mm]</v>
      </c>
      <c r="AG13" s="150" t="str">
        <f>IF($B$1="Metric", "Consumption [m^2 / Liter]", "Consumption [ft^2 / Gallon]")</f>
        <v>Consumption [m^2 / Liter]</v>
      </c>
      <c r="AH13" s="150" t="s">
        <v>63</v>
      </c>
      <c r="AI13" s="150" t="str">
        <f>IF($B$1="Metric", "Required Liters", "Required Gallons")</f>
        <v>Required Liters</v>
      </c>
      <c r="AJ13" s="150" t="s">
        <v>64</v>
      </c>
      <c r="AK13" s="143"/>
      <c r="AL13" s="149" t="s">
        <v>65</v>
      </c>
      <c r="AM13" s="149" t="str">
        <f>IF(B1="Metric", "Surface Area [m^2/m]", "Surface Area [ft^2/ft]")</f>
        <v>Surface Area [m^2/m]</v>
      </c>
      <c r="AN13" s="149" t="s">
        <v>66</v>
      </c>
      <c r="AO13" s="149" t="str">
        <f>IF($B$1="Metric", "Required FF60+ dft acc. UL listing [mm]", "Required FF60+ dft acc. UL listing [mils]")</f>
        <v>Required FF60+ dft acc. UL listing [mm]</v>
      </c>
      <c r="AP13" s="149" t="str">
        <f>IF($B$1="Metric", "Required FF120+ dft acc. UL listing [mm]", "Required FF120+ dft acc. UL listing [mils]")</f>
        <v>Required FF120+ dft acc. UL listing [mm]</v>
      </c>
      <c r="AQ13" s="149" t="str">
        <f>IF($B$1="Metric", "Required AWHB dft acc. UL listing [mm]", "Required AWHB dft acc. UL listing [mils]")</f>
        <v>Required AWHB dft acc. UL listing [mm]</v>
      </c>
      <c r="AR13" s="190"/>
    </row>
    <row r="14" spans="1:56" ht="15.5" x14ac:dyDescent="0.35">
      <c r="A14" s="130"/>
      <c r="B14" s="131"/>
      <c r="C14" s="131"/>
      <c r="D14" s="131"/>
      <c r="E14" s="131"/>
      <c r="F14" s="49" t="str">
        <f>IF(OR(D14="",E14=""),"",D14*E14)</f>
        <v/>
      </c>
      <c r="G14" s="50" t="str">
        <f>IF($B$1="Metric", IFERROR(VLOOKUP(SUBSTITUTE($A14&amp;"Metric"&amp;$B14," ",""),members_metric!$F$7:$J$2000,3,FALSE),""),  IFERROR(VLOOKUP(SUBSTITUTE($A14&amp;$B14," ",""),members!$D$7:$G$2000,3,FALSE),""))</f>
        <v/>
      </c>
      <c r="H14" s="140" t="str">
        <f t="shared" ref="H14:H45" si="0">IFERROR($AM14*$E14*$D14,"")</f>
        <v/>
      </c>
      <c r="I14" s="48"/>
      <c r="J14" s="50" t="str">
        <f>IFERROR(
     1*AO14,
     IF(
          $B$1="Metric",
          IFERROR(0.0254*VLOOKUP(VALUE(SUBSTITUTE($AL14&amp;ROUND($G14,2)," ","")),HFF60_Data_extrapolated!$C$4:$O$1011,MATCH('Estimator Steel Portfolio'!$C14,HFF60_Data_extrapolated!$C$4:$O$4,0),TRUE)*1000,""),
          IFERROR(VLOOKUP(VALUE(SUBSTITUTE($AL14&amp;ROUND($G14,2)," ","")),HFF60_Data_extrapolated!$C$4:$O$1011,MATCH('Estimator Steel Portfolio'!$C14,HFF60_Data_extrapolated!$C$4:$O$4,0),TRUE)*1000,"")
     )
)</f>
        <v/>
      </c>
      <c r="K14" s="50" t="str">
        <f>IFERROR($J14/HFF60_Data_UL!$J$1,"")</f>
        <v/>
      </c>
      <c r="L14" s="148" t="str">
        <f>IF($B$1="Metric", IFERROR((1/$K14),""), IFERROR(1/((($K14/1000)*12*12)/231),""))</f>
        <v/>
      </c>
      <c r="M14" s="51" t="str">
        <f>IF(
     $J14=$AO14,
     IFERROR(VLOOKUP(VALUE(SUBSTITUTE($AL14&amp;ROUND($G14,2)," ","")),HFF60_Data_UL!$C$4:$P$1011,14,TRUE),""),
     IF(ISNUMBER($J14),"EJ needed","")
)</f>
        <v/>
      </c>
      <c r="N14" s="151" t="str">
        <f>IFERROR($H14/$L14,"")</f>
        <v/>
      </c>
      <c r="O14" s="58" t="str">
        <f t="shared" ref="O14:O77" si="1">IFERROR(ROUNDUP($K14/$O$12,0), "")</f>
        <v/>
      </c>
      <c r="P14" s="48"/>
      <c r="Q14" s="50" t="str">
        <f>IFERROR(
     1*AP14,
     IF(
          $B$1="Metric",
          IFERROR(0.0254*VLOOKUP(VALUE(SUBSTITUTE($AL14&amp;ROUND($G14,2)," ","")),HFF120_Data_extrapolated!$C$4:$O$1025,MATCH('Estimator Steel Portfolio'!$C14,HFF120_Data_extrapolated!$C$4:$O$4,0),TRUE)*1000,""),
          IFERROR(VLOOKUP(VALUE(SUBSTITUTE($AL14&amp;ROUND($G14,2)," ","")),HFF120_Data_extrapolated!$C$4:$O$1025,MATCH('Estimator Steel Portfolio'!$C14,HFF120_Data_extrapolated!$C$4:$O$4,0),TRUE)*1000,"")
     )
)</f>
        <v/>
      </c>
      <c r="R14" s="50" t="str">
        <f>IFERROR($Q14/HFF120_Data_UL!$J$1,"")</f>
        <v/>
      </c>
      <c r="S14" s="148" t="str">
        <f t="shared" ref="S14:S45" si="2">IF($B$1="Metric", IFERROR((1/$R14),""), IFERROR(1/((($R14/1000)*12*12)/231),""))</f>
        <v/>
      </c>
      <c r="T14" s="51" t="str">
        <f>IF(
     $Q14=$AP14,
     IFERROR(VLOOKUP(VALUE(SUBSTITUTE($AL14&amp;ROUND($G14,2)," ","")),HFF120_Data_UL!$C$4:$P$1009,14,TRUE),""),
     IF(ISNUMBER($Q14),"EJ needed","")
)</f>
        <v/>
      </c>
      <c r="U14" s="151" t="str">
        <f t="shared" ref="U14:U45" si="3">IFERROR($H14/$S14," ")</f>
        <v xml:space="preserve"> </v>
      </c>
      <c r="V14" s="58" t="str">
        <f>IFERROR(ROUNDUP($R14/$V$12,0), "")</f>
        <v/>
      </c>
      <c r="X14" s="205" t="str">
        <f>IF($B$1="Metric", IFERROR(0.0254*VLOOKUP(VALUE(SUBSTITUTE($AL14&amp;ROUND($G14,2)," ","")),WB5_Data_UL!$C$4:$O$1012,MATCH('Estimator Steel Portfolio'!$C14,WB5_Data_UL!$C$4:$O$4,0),TRUE)*1000,""), IFERROR(VLOOKUP(VALUE(SUBSTITUTE($AL14&amp;ROUND($G14,2)," ","")),WB5_Data_UL!$C$4:$O$1012,MATCH('Estimator Steel Portfolio'!$C14,WB5_Data_UL!$C$4:$O$4,0),TRUE)*1000,""))</f>
        <v/>
      </c>
      <c r="Y14" s="50" t="str">
        <f>IFERROR($X14/WB5_Data_UL!$J$1,"")</f>
        <v/>
      </c>
      <c r="Z14" s="148" t="str">
        <f t="shared" ref="Z14:Z45" si="4">IF($B$1="Metric", IFERROR((1/$Y14),""), IFERROR(1/((($Y14/1000)*12*12)/231),""))</f>
        <v/>
      </c>
      <c r="AA14" s="51" t="str">
        <f>IFERROR(VLOOKUP(VALUE(SUBSTITUTE($AL14&amp;ROUND($G14,2)," ","")),WB5_Data_UL!$C$4:$P$1012,14,TRUE),"")</f>
        <v/>
      </c>
      <c r="AB14" s="151" t="str">
        <f t="shared" ref="AB14:AB45" si="5">IFERROR($H14/$Z14," ")</f>
        <v xml:space="preserve"> </v>
      </c>
      <c r="AC14" s="58" t="str">
        <f>IFERROR(ROUNDUP($Y14/$AC$12,0), "")</f>
        <v/>
      </c>
      <c r="AE14" s="205" t="str">
        <f>IFERROR(
     1*AQ14,
     IF(
          $B$1="Metric",
          IFERROR(0.0254*VLOOKUP(VALUE(SUBSTITUTE($AL14&amp;ROUND($G14,2)," ","")),AWHB_Data_extrapolated!$C$4:$O$1011,MATCH('Estimator Steel Portfolio'!$C14,AWHB_Data_extrapolated!$C$4:$O$4,0),TRUE)*1000,""),
          IFERROR(VLOOKUP(VALUE(SUBSTITUTE($AL14&amp;ROUND($G14,2)," ","")),AWHB_Data_extrapolated!$C$4:$O$1011,MATCH('Estimator Steel Portfolio'!$C14,AWHB_Data_extrapolated!$C$4:$O$4,0),TRUE)*1000,"")
     )
)</f>
        <v/>
      </c>
      <c r="AF14" s="50" t="str">
        <f>IFERROR($AE14/AWHB_Data_UL!$J$1,"")</f>
        <v/>
      </c>
      <c r="AG14" s="148" t="str">
        <f t="shared" ref="AG14:AG45" si="6">IF($B$1="Metric", IFERROR((1/$AF14),""), IFERROR(1/((($AF14/1000)*12*12)/231),""))</f>
        <v/>
      </c>
      <c r="AH14" s="51" t="str">
        <f>IF(
     $AE14=$AQ14,
     IFERROR(VLOOKUP(VALUE(SUBSTITUTE($AL14&amp;ROUND($G14,2)," ","")),AWHB_Data_UL!$C$4:$P$1004,14,TRUE),""),
     IF(ISNUMBER($AE14),"EJ needed","")
)</f>
        <v/>
      </c>
      <c r="AI14" s="151" t="str">
        <f t="shared" ref="AI14:AI45" si="7">IFERROR($H14/$AG14," ")</f>
        <v xml:space="preserve"> </v>
      </c>
      <c r="AJ14" s="58" t="str">
        <f>IFERROR(ROUNDUP($AF14/$AJ$12,0), "")</f>
        <v/>
      </c>
      <c r="AL14" s="141" t="str">
        <f>IF($B$1="Metric",IFERROR(VLOOKUP(SUBSTITUTE($A14&amp;"Metric"&amp;$B14," ",""),members_metric!$F$7:$K$2000,6,FALSE),""),IFERROR(VLOOKUP(SUBSTITUTE($A14&amp;$B14," ",""),members!$D$7:$I$2000,6,FALSE),""))</f>
        <v/>
      </c>
      <c r="AM14" s="146" t="str">
        <f>IF($B$1="Metric", IFERROR(VLOOKUP(SUBSTITUTE($A14&amp;"Metric"&amp;$B14," ",""),members_metric!$F$7:$L$2000,7,FALSE),""),IFERROR(VLOOKUP(SUBSTITUTE($A14&amp;$B14," ",""),members!$D$7:$G$2000,4,FALSE),""))</f>
        <v/>
      </c>
      <c r="AN14" s="147" t="str">
        <f>IF($B$1="Metric", IFERROR(VLOOKUP(SUBSTITUTE($A14&amp;"Metric"&amp;$B14," ",""),members_metric!$F$7:$J$2000,5,FALSE),""),IFERROR(VLOOKUP(SUBSTITUTE($A14&amp;$B14," ",""),members!$D$7:$H$2000,5,FALSE),""))</f>
        <v/>
      </c>
      <c r="AO14" s="189" t="str">
        <f>IF(
     $B$1="Metric",
     IFERROR(0.0254*VLOOKUP(VALUE(SUBSTITUTE($AL14&amp;ROUND($G14,2)," ","")),HFF60_Data_UL!$C$4:$O$1011,MATCH('Estimator Steel Portfolio'!$C14,HFF60_Data_UL!$C$4:$O$4,0),TRUE)*1000,"N/A"),
     IFERROR(VLOOKUP(VALUE(SUBSTITUTE($AL14&amp;ROUND($G14,2)," ","")),HFF60_Data_UL!$C$4:$O$1011,MATCH('Estimator Steel Portfolio'!$C14,HFF60_Data_UL!$C$4:$O$4,0),TRUE)*1000,"N/A")
)</f>
        <v>N/A</v>
      </c>
      <c r="AP14" s="189" t="str">
        <f>IF(
     $B$1="Metric",
     IFERROR(0.0254*VLOOKUP(VALUE(SUBSTITUTE($AL14&amp;ROUND($G14,2)," ","")),HFF120_Data_UL!$C$4:$O$1009,MATCH('Estimator Steel Portfolio'!$C14,HFF120_Data_UL!$C$4:$O$4,0),TRUE)*1000,"N/A"),
     IFERROR(VLOOKUP(VALUE(SUBSTITUTE($AL14&amp;ROUND($G14,2)," ","")),HFF120_Data_UL!$C$4:$O$1009,MATCH('Estimator Steel Portfolio'!$C14,HFF120_Data_UL!$C$4:$O$4,0),TRUE)*1000,"N/A")
)</f>
        <v>N/A</v>
      </c>
      <c r="AQ14" s="189" t="str">
        <f>IF(
     $B$1="Metric",
     IFERROR(0.0254*VLOOKUP(VALUE(SUBSTITUTE($AL14&amp;ROUND($G14,2)," ","")),AWHB_Data_UL!$C$4:$O$1004,MATCH('Estimator Steel Portfolio'!$C14,AWHB_Data_UL!$C$4:$O$4,0),TRUE)*1000,"N/A"),
     IFERROR(VLOOKUP(VALUE(SUBSTITUTE($AL14&amp;ROUND($G14,2)," ","")),AWHB_Data_UL!$C$4:$O$1004,MATCH('Estimator Steel Portfolio'!$C14,AWHB_Data_UL!$C$4:$O$4,0),TRUE)*1000,"N/A")
)</f>
        <v>N/A</v>
      </c>
      <c r="AR14" s="190"/>
      <c r="AV14" s="60"/>
      <c r="AW14" s="60"/>
      <c r="AX14" s="60"/>
      <c r="AY14" s="60"/>
    </row>
    <row r="15" spans="1:56" ht="15.5" x14ac:dyDescent="0.35">
      <c r="A15" s="130"/>
      <c r="B15" s="131"/>
      <c r="C15" s="131"/>
      <c r="D15" s="131"/>
      <c r="E15" s="131"/>
      <c r="F15" s="49" t="str">
        <f t="shared" ref="F15:F19" si="8">IF(OR(D15="",E15=""),"",D15*E15)</f>
        <v/>
      </c>
      <c r="G15" s="50" t="str">
        <f>IF($B$1="Metric", IFERROR(VLOOKUP(SUBSTITUTE($A15&amp;"Metric"&amp;$B15," ",""),members_metric!$F$7:$J$2000,3,FALSE),""),  IFERROR(VLOOKUP(SUBSTITUTE($A15&amp;$B15," ",""),members!$D$7:$G$2000,3,FALSE),""))</f>
        <v/>
      </c>
      <c r="H15" s="140" t="str">
        <f t="shared" si="0"/>
        <v/>
      </c>
      <c r="I15" s="48"/>
      <c r="J15" s="50" t="str">
        <f>IFERROR(
     1*AO15,
     IF(
          $B$1="Metric",
          IFERROR(0.0254*VLOOKUP(VALUE(SUBSTITUTE($AL15&amp;ROUND($G15,2)," ","")),HFF60_Data_extrapolated!$C$4:$O$1011,MATCH('Estimator Steel Portfolio'!$C15,HFF60_Data_extrapolated!$C$4:$O$4,0),TRUE)*1000,""),
          IFERROR(VLOOKUP(VALUE(SUBSTITUTE($AL15&amp;ROUND($G15,2)," ","")),HFF60_Data_extrapolated!$C$4:$O$1011,MATCH('Estimator Steel Portfolio'!$C15,HFF60_Data_extrapolated!$C$4:$O$4,0),TRUE)*1000,"")
     )
)</f>
        <v/>
      </c>
      <c r="K15" s="50" t="str">
        <f>IFERROR($J15/HFF60_Data_UL!$J$1,"")</f>
        <v/>
      </c>
      <c r="L15" s="148" t="str">
        <f t="shared" ref="L15:L78" si="9">IF($B$1="Metric", IFERROR((1/$K15),""), IFERROR(1/((($K15/1000)*12*12)/231),""))</f>
        <v/>
      </c>
      <c r="M15" s="51" t="str">
        <f>IF(
     $J15=$AO15,
     IFERROR(VLOOKUP(VALUE(SUBSTITUTE($AL15&amp;ROUND($G15,2)," ","")),HFF60_Data_UL!$C$4:$P$1011,14,TRUE),""),
     IF(ISNUMBER($J15),"EJ needed","")
)</f>
        <v/>
      </c>
      <c r="N15" s="151" t="str">
        <f>IFERROR($H15/$L15,"")</f>
        <v/>
      </c>
      <c r="O15" s="58" t="str">
        <f t="shared" si="1"/>
        <v/>
      </c>
      <c r="P15" s="48"/>
      <c r="Q15" s="50" t="str">
        <f>IFERROR(
     1*AP15,
     IF(
          $B$1="Metric",
          IFERROR(0.0254*VLOOKUP(VALUE(SUBSTITUTE($AL15&amp;ROUND($G15,2)," ","")),HFF120_Data_extrapolated!$C$4:$O$1025,MATCH('Estimator Steel Portfolio'!$C15,HFF120_Data_extrapolated!$C$4:$O$4,0),TRUE)*1000,""),
          IFERROR(VLOOKUP(VALUE(SUBSTITUTE($AL15&amp;ROUND($G15,2)," ","")),HFF120_Data_extrapolated!$C$4:$O$1025,MATCH('Estimator Steel Portfolio'!$C15,HFF120_Data_extrapolated!$C$4:$O$4,0),TRUE)*1000,"")
     )
)</f>
        <v/>
      </c>
      <c r="R15" s="50" t="str">
        <f>IFERROR($Q15/HFF120_Data_UL!$J$1,"")</f>
        <v/>
      </c>
      <c r="S15" s="148" t="str">
        <f t="shared" si="2"/>
        <v/>
      </c>
      <c r="T15" s="51" t="str">
        <f>IF(
     $Q15=$AP15,
     IFERROR(VLOOKUP(VALUE(SUBSTITUTE($AL15&amp;ROUND($G15,2)," ","")),HFF120_Data_UL!$C$4:$P$1009,14,TRUE),""),
     IF(ISNUMBER($Q15),"EJ needed","")
)</f>
        <v/>
      </c>
      <c r="U15" s="151" t="str">
        <f t="shared" si="3"/>
        <v xml:space="preserve"> </v>
      </c>
      <c r="V15" s="58" t="str">
        <f t="shared" ref="V15:V78" si="10">IFERROR(ROUNDUP($R15/$V$12,0), "")</f>
        <v/>
      </c>
      <c r="X15" s="205" t="str">
        <f>IF($B$1="Metric", IFERROR(0.0254*VLOOKUP(VALUE(SUBSTITUTE($AL15&amp;ROUND($G15,2)," ","")),WB5_Data_UL!$C$4:$O$1012,MATCH('Estimator Steel Portfolio'!$C15,WB5_Data_UL!$C$4:$O$4,0),TRUE)*1000,""), IFERROR(VLOOKUP(VALUE(SUBSTITUTE($AL15&amp;ROUND($G15,2)," ","")),WB5_Data_UL!$C$4:$O$1012,MATCH('Estimator Steel Portfolio'!$C15,WB5_Data_UL!$C$4:$O$4,0),TRUE)*1000,""))</f>
        <v/>
      </c>
      <c r="Y15" s="50" t="str">
        <f>IFERROR($X15/WB5_Data_UL!$J$1,"")</f>
        <v/>
      </c>
      <c r="Z15" s="148" t="str">
        <f t="shared" si="4"/>
        <v/>
      </c>
      <c r="AA15" s="51" t="str">
        <f>IFERROR(VLOOKUP(VALUE(SUBSTITUTE($AL15&amp;ROUND($G15,2)," ","")),WB5_Data_UL!$C$4:$P$1012,14,TRUE),"")</f>
        <v/>
      </c>
      <c r="AB15" s="151" t="str">
        <f t="shared" si="5"/>
        <v xml:space="preserve"> </v>
      </c>
      <c r="AC15" s="58" t="str">
        <f t="shared" ref="AC15:AC78" si="11">IFERROR(ROUNDUP($Y15/$AC$12,0), "")</f>
        <v/>
      </c>
      <c r="AE15" s="205" t="str">
        <f>IFERROR(
     1*AQ15,
     IF(
          $B$1="Metric",
          IFERROR(0.0254*VLOOKUP(VALUE(SUBSTITUTE($AL15&amp;ROUND($G15,2)," ","")),AWHB_Data_extrapolated!$C$4:$O$1011,MATCH('Estimator Steel Portfolio'!$C15,AWHB_Data_extrapolated!$C$4:$O$4,0),TRUE)*1000,""),
          IFERROR(VLOOKUP(VALUE(SUBSTITUTE($AL15&amp;ROUND($G15,2)," ","")),AWHB_Data_extrapolated!$C$4:$O$1011,MATCH('Estimator Steel Portfolio'!$C15,AWHB_Data_extrapolated!$C$4:$O$4,0),TRUE)*1000,"")
     )
)</f>
        <v/>
      </c>
      <c r="AF15" s="50" t="str">
        <f>IFERROR($AE15/AWHB_Data_UL!$J$1,"")</f>
        <v/>
      </c>
      <c r="AG15" s="148" t="str">
        <f t="shared" si="6"/>
        <v/>
      </c>
      <c r="AH15" s="51" t="str">
        <f>IF(
     $AE15=$AQ15,
     IFERROR(VLOOKUP(VALUE(SUBSTITUTE($AL15&amp;ROUND($G15,2)," ","")),AWHB_Data_UL!$C$4:$P$1004,14,TRUE),""),
     IF(ISNUMBER($AE15),"EJ needed","")
)</f>
        <v/>
      </c>
      <c r="AI15" s="151" t="str">
        <f t="shared" si="7"/>
        <v xml:space="preserve"> </v>
      </c>
      <c r="AJ15" s="58" t="str">
        <f>IFERROR(ROUNDUP($AF15/$AJ$12,0), "")</f>
        <v/>
      </c>
      <c r="AL15" s="141" t="str">
        <f>IF($B$1="Metric",IFERROR(VLOOKUP(SUBSTITUTE($A15&amp;"Metric"&amp;$B15," ",""),members_metric!$F$7:$K$2000,6,FALSE),""),IFERROR(VLOOKUP(SUBSTITUTE($A15&amp;$B15," ",""),members!$D$7:$I$2000,6,FALSE),""))</f>
        <v/>
      </c>
      <c r="AM15" s="146" t="str">
        <f>IF($B$1="Metric", IFERROR(VLOOKUP(SUBSTITUTE($A15&amp;"Metric"&amp;$B15," ",""),members_metric!$F$7:$L$2000,7,FALSE),""),IFERROR(VLOOKUP(SUBSTITUTE($A15&amp;$B15," ",""),members!$D$7:$G$2000,4,FALSE),""))</f>
        <v/>
      </c>
      <c r="AN15" s="147" t="str">
        <f>IF($B$1="Metric", IFERROR(VLOOKUP(SUBSTITUTE($A15&amp;"Metric"&amp;$B15," ",""),members_metric!$F$7:$J$2000,5,FALSE),""),IFERROR(VLOOKUP(SUBSTITUTE($A15&amp;$B15," ",""),members!$D$7:$H$2000,5,FALSE),""))</f>
        <v/>
      </c>
      <c r="AO15" s="189" t="str">
        <f>IF(
     $B$1="Metric",
     IFERROR(0.0254*VLOOKUP(VALUE(SUBSTITUTE($AL15&amp;ROUND($G15,2)," ","")),HFF60_Data_UL!$C$4:$O$1011,MATCH('Estimator Steel Portfolio'!$C15,HFF60_Data_UL!$C$4:$O$4,0),TRUE)*1000,"N/A"),
     IFERROR(VLOOKUP(VALUE(SUBSTITUTE($AL15&amp;ROUND($G15,2)," ","")),HFF60_Data_UL!$C$4:$O$1011,MATCH('Estimator Steel Portfolio'!$C15,HFF60_Data_UL!$C$4:$O$4,0),TRUE)*1000,"N/A")
)</f>
        <v>N/A</v>
      </c>
      <c r="AP15" s="189" t="str">
        <f>IF(
     $B$1="Metric",
     IFERROR(0.0254*VLOOKUP(VALUE(SUBSTITUTE($AL15&amp;ROUND($G15,2)," ","")),HFF120_Data_UL!$C$4:$O$1009,MATCH('Estimator Steel Portfolio'!$C15,HFF120_Data_UL!$C$4:$O$4,0),TRUE)*1000,"N/A"),
     IFERROR(VLOOKUP(VALUE(SUBSTITUTE($AL15&amp;ROUND($G15,2)," ","")),HFF120_Data_UL!$C$4:$O$1009,MATCH('Estimator Steel Portfolio'!$C15,HFF120_Data_UL!$C$4:$O$4,0),TRUE)*1000,"N/A")
)</f>
        <v>N/A</v>
      </c>
      <c r="AQ15" s="189" t="str">
        <f>IF(
     $B$1="Metric",
     IFERROR(0.0254*VLOOKUP(VALUE(SUBSTITUTE($AL15&amp;ROUND($G15,2)," ","")),AWHB_Data_UL!$C$4:$O$1004,MATCH('Estimator Steel Portfolio'!$C15,AWHB_Data_UL!$C$4:$O$4,0),TRUE)*1000,"N/A"),
     IFERROR(VLOOKUP(VALUE(SUBSTITUTE($AL15&amp;ROUND($G15,2)," ","")),AWHB_Data_UL!$C$4:$O$1004,MATCH('Estimator Steel Portfolio'!$C15,AWHB_Data_UL!$C$4:$O$4,0),TRUE)*1000,"N/A")
)</f>
        <v>N/A</v>
      </c>
      <c r="AR15" s="190"/>
    </row>
    <row r="16" spans="1:56" ht="15.5" x14ac:dyDescent="0.35">
      <c r="A16" s="130"/>
      <c r="B16" s="131"/>
      <c r="C16" s="131"/>
      <c r="D16" s="131"/>
      <c r="E16" s="131"/>
      <c r="F16" s="49" t="str">
        <f t="shared" si="8"/>
        <v/>
      </c>
      <c r="G16" s="50" t="str">
        <f>IF($B$1="Metric", IFERROR(VLOOKUP(SUBSTITUTE($A16&amp;"Metric"&amp;$B16," ",""),members_metric!$F$7:$J$2000,3,FALSE),""),  IFERROR(VLOOKUP(SUBSTITUTE($A16&amp;$B16," ",""),members!$D$7:$G$2000,3,FALSE),""))</f>
        <v/>
      </c>
      <c r="H16" s="140" t="str">
        <f t="shared" si="0"/>
        <v/>
      </c>
      <c r="I16" s="48"/>
      <c r="J16" s="50" t="str">
        <f>IFERROR(
     1*AO16,
     IF(
          $B$1="Metric",
          IFERROR(0.0254*VLOOKUP(VALUE(SUBSTITUTE($AL16&amp;ROUND($G16,2)," ","")),HFF60_Data_extrapolated!$C$4:$O$1011,MATCH('Estimator Steel Portfolio'!$C16,HFF60_Data_extrapolated!$C$4:$O$4,0),TRUE)*1000,""),
          IFERROR(VLOOKUP(VALUE(SUBSTITUTE($AL16&amp;ROUND($G16,2)," ","")),HFF60_Data_extrapolated!$C$4:$O$1011,MATCH('Estimator Steel Portfolio'!$C16,HFF60_Data_extrapolated!$C$4:$O$4,0),TRUE)*1000,"")
     )
)</f>
        <v/>
      </c>
      <c r="K16" s="50" t="str">
        <f>IFERROR($J16/HFF60_Data_UL!$J$1,"")</f>
        <v/>
      </c>
      <c r="L16" s="148" t="str">
        <f t="shared" si="9"/>
        <v/>
      </c>
      <c r="M16" s="51" t="str">
        <f>IF(
     $J16=$AO16,
     IFERROR(VLOOKUP(VALUE(SUBSTITUTE($AL16&amp;ROUND($G16,2)," ","")),HFF60_Data_UL!$C$4:$P$1011,14,TRUE),""),
     IF(ISNUMBER($J16),"EJ needed","")
)</f>
        <v/>
      </c>
      <c r="N16" s="151" t="str">
        <f t="shared" ref="N16:N77" si="12">IFERROR($H16/$L16,"")</f>
        <v/>
      </c>
      <c r="O16" s="58" t="str">
        <f t="shared" si="1"/>
        <v/>
      </c>
      <c r="P16" s="48"/>
      <c r="Q16" s="50" t="str">
        <f>IFERROR(
     1*AP16,
     IF(
          $B$1="Metric",
          IFERROR(0.0254*VLOOKUP(VALUE(SUBSTITUTE($AL16&amp;ROUND($G16,2)," ","")),HFF120_Data_extrapolated!$C$4:$O$1025,MATCH('Estimator Steel Portfolio'!$C16,HFF120_Data_extrapolated!$C$4:$O$4,0),TRUE)*1000,""),
          IFERROR(VLOOKUP(VALUE(SUBSTITUTE($AL16&amp;ROUND($G16,2)," ","")),HFF120_Data_extrapolated!$C$4:$O$1025,MATCH('Estimator Steel Portfolio'!$C16,HFF120_Data_extrapolated!$C$4:$O$4,0),TRUE)*1000,"")
     )
)</f>
        <v/>
      </c>
      <c r="R16" s="50" t="str">
        <f>IFERROR($Q16/HFF120_Data_UL!$J$1,"")</f>
        <v/>
      </c>
      <c r="S16" s="148" t="str">
        <f t="shared" si="2"/>
        <v/>
      </c>
      <c r="T16" s="51" t="str">
        <f>IF(
     $Q16=$AP16,
     IFERROR(VLOOKUP(VALUE(SUBSTITUTE($AL16&amp;ROUND($G16,2)," ","")),HFF120_Data_UL!$C$4:$P$1009,14,TRUE),""),
     IF(ISNUMBER($Q16),"EJ needed","")
)</f>
        <v/>
      </c>
      <c r="U16" s="151" t="str">
        <f t="shared" si="3"/>
        <v xml:space="preserve"> </v>
      </c>
      <c r="V16" s="58" t="str">
        <f t="shared" si="10"/>
        <v/>
      </c>
      <c r="X16" s="205" t="str">
        <f>IF($B$1="Metric", IFERROR(0.0254*VLOOKUP(VALUE(SUBSTITUTE($AL16&amp;ROUND($G16,2)," ","")),WB5_Data_UL!$C$4:$O$1012,MATCH('Estimator Steel Portfolio'!$C16,WB5_Data_UL!$C$4:$O$4,0),TRUE)*1000,""), IFERROR(VLOOKUP(VALUE(SUBSTITUTE($AL16&amp;ROUND($G16,2)," ","")),WB5_Data_UL!$C$4:$O$1012,MATCH('Estimator Steel Portfolio'!$C16,WB5_Data_UL!$C$4:$O$4,0),TRUE)*1000,""))</f>
        <v/>
      </c>
      <c r="Y16" s="50" t="str">
        <f>IFERROR($X16/WB5_Data_UL!$J$1,"")</f>
        <v/>
      </c>
      <c r="Z16" s="148" t="str">
        <f t="shared" si="4"/>
        <v/>
      </c>
      <c r="AA16" s="51" t="str">
        <f>IFERROR(VLOOKUP(VALUE(SUBSTITUTE($AL16&amp;ROUND($G16,2)," ","")),WB5_Data_UL!$C$4:$P$1012,14,TRUE),"")</f>
        <v/>
      </c>
      <c r="AB16" s="151" t="str">
        <f t="shared" si="5"/>
        <v xml:space="preserve"> </v>
      </c>
      <c r="AC16" s="58" t="str">
        <f t="shared" si="11"/>
        <v/>
      </c>
      <c r="AE16" s="205" t="str">
        <f>IFERROR(
     1*AQ16,
     IF(
          $B$1="Metric",
          IFERROR(0.0254*VLOOKUP(VALUE(SUBSTITUTE($AL16&amp;ROUND($G16,2)," ","")),AWHB_Data_extrapolated!$C$4:$O$1011,MATCH('Estimator Steel Portfolio'!$C16,AWHB_Data_extrapolated!$C$4:$O$4,0),TRUE)*1000,""),
          IFERROR(VLOOKUP(VALUE(SUBSTITUTE($AL16&amp;ROUND($G16,2)," ","")),AWHB_Data_extrapolated!$C$4:$O$1011,MATCH('Estimator Steel Portfolio'!$C16,AWHB_Data_extrapolated!$C$4:$O$4,0),TRUE)*1000,"")
     )
)</f>
        <v/>
      </c>
      <c r="AF16" s="50" t="str">
        <f>IFERROR($AE16/AWHB_Data_UL!$J$1,"")</f>
        <v/>
      </c>
      <c r="AG16" s="148" t="str">
        <f t="shared" si="6"/>
        <v/>
      </c>
      <c r="AH16" s="51" t="str">
        <f>IF(
     $AE16=$AQ16,
     IFERROR(VLOOKUP(VALUE(SUBSTITUTE($AL16&amp;ROUND($G16,2)," ","")),AWHB_Data_UL!$C$4:$P$1004,14,TRUE),""),
     IF(ISNUMBER($AE16),"EJ needed","")
)</f>
        <v/>
      </c>
      <c r="AI16" s="151" t="str">
        <f t="shared" si="7"/>
        <v xml:space="preserve"> </v>
      </c>
      <c r="AJ16" s="58" t="str">
        <f t="shared" ref="AJ16:AJ78" si="13">IFERROR(ROUNDUP($AF16/$AJ$12,0), "")</f>
        <v/>
      </c>
      <c r="AL16" s="141" t="str">
        <f>IF($B$1="Metric",IFERROR(VLOOKUP(SUBSTITUTE($A16&amp;"Metric"&amp;$B16," ",""),members_metric!$F$7:$K$2000,6,FALSE),""),IFERROR(VLOOKUP(SUBSTITUTE($A16&amp;$B16," ",""),members!$D$7:$I$2000,6,FALSE),""))</f>
        <v/>
      </c>
      <c r="AM16" s="146" t="str">
        <f>IF($B$1="Metric", IFERROR(VLOOKUP(SUBSTITUTE($A16&amp;"Metric"&amp;$B16," ",""),members_metric!$F$7:$L$2000,7,FALSE),""),IFERROR(VLOOKUP(SUBSTITUTE($A16&amp;$B16," ",""),members!$D$7:$G$2000,4,FALSE),""))</f>
        <v/>
      </c>
      <c r="AN16" s="147" t="str">
        <f>IF($B$1="Metric", IFERROR(VLOOKUP(SUBSTITUTE($A16&amp;"Metric"&amp;$B16," ",""),members_metric!$F$7:$J$2000,5,FALSE),""),IFERROR(VLOOKUP(SUBSTITUTE($A16&amp;$B16," ",""),members!$D$7:$H$2000,5,FALSE),""))</f>
        <v/>
      </c>
      <c r="AO16" s="189" t="str">
        <f>IF(
     $B$1="Metric",
     IFERROR(0.0254*VLOOKUP(VALUE(SUBSTITUTE($AL16&amp;ROUND($G16,2)," ","")),HFF60_Data_UL!$C$4:$O$1011,MATCH('Estimator Steel Portfolio'!$C16,HFF60_Data_UL!$C$4:$O$4,0),TRUE)*1000,"N/A"),
     IFERROR(VLOOKUP(VALUE(SUBSTITUTE($AL16&amp;ROUND($G16,2)," ","")),HFF60_Data_UL!$C$4:$O$1011,MATCH('Estimator Steel Portfolio'!$C16,HFF60_Data_UL!$C$4:$O$4,0),TRUE)*1000,"N/A")
)</f>
        <v>N/A</v>
      </c>
      <c r="AP16" s="189" t="str">
        <f>IF(
     $B$1="Metric",
     IFERROR(0.0254*VLOOKUP(VALUE(SUBSTITUTE($AL16&amp;ROUND($G16,2)," ","")),HFF120_Data_UL!$C$4:$O$1009,MATCH('Estimator Steel Portfolio'!$C16,HFF120_Data_UL!$C$4:$O$4,0),TRUE)*1000,"N/A"),
     IFERROR(VLOOKUP(VALUE(SUBSTITUTE($AL16&amp;ROUND($G16,2)," ","")),HFF120_Data_UL!$C$4:$O$1009,MATCH('Estimator Steel Portfolio'!$C16,HFF120_Data_UL!$C$4:$O$4,0),TRUE)*1000,"N/A")
)</f>
        <v>N/A</v>
      </c>
      <c r="AQ16" s="189" t="str">
        <f>IF(
     $B$1="Metric",
     IFERROR(0.0254*VLOOKUP(VALUE(SUBSTITUTE($AL16&amp;ROUND($G16,2)," ","")),AWHB_Data_UL!$C$4:$O$1004,MATCH('Estimator Steel Portfolio'!$C16,AWHB_Data_UL!$C$4:$O$4,0),TRUE)*1000,"N/A"),
     IFERROR(VLOOKUP(VALUE(SUBSTITUTE($AL16&amp;ROUND($G16,2)," ","")),AWHB_Data_UL!$C$4:$O$1004,MATCH('Estimator Steel Portfolio'!$C16,AWHB_Data_UL!$C$4:$O$4,0),TRUE)*1000,"N/A")
)</f>
        <v>N/A</v>
      </c>
      <c r="AR16" s="190"/>
    </row>
    <row r="17" spans="1:44" ht="15.5" x14ac:dyDescent="0.35">
      <c r="A17" s="130"/>
      <c r="B17" s="131"/>
      <c r="C17" s="131"/>
      <c r="D17" s="131"/>
      <c r="E17" s="131"/>
      <c r="F17" s="49" t="str">
        <f t="shared" si="8"/>
        <v/>
      </c>
      <c r="G17" s="50" t="str">
        <f>IF($B$1="Metric", IFERROR(VLOOKUP(SUBSTITUTE($A17&amp;"Metric"&amp;$B17," ",""),members_metric!$F$7:$J$2000,3,FALSE),""),  IFERROR(VLOOKUP(SUBSTITUTE($A17&amp;$B17," ",""),members!$D$7:$G$2000,3,FALSE),""))</f>
        <v/>
      </c>
      <c r="H17" s="140" t="str">
        <f t="shared" si="0"/>
        <v/>
      </c>
      <c r="I17" s="48"/>
      <c r="J17" s="50" t="str">
        <f>IFERROR(
     1*AO17,
     IF(
          $B$1="Metric",
          IFERROR(0.0254*VLOOKUP(VALUE(SUBSTITUTE($AL17&amp;ROUND($G17,2)," ","")),HFF60_Data_extrapolated!$C$4:$O$1011,MATCH('Estimator Steel Portfolio'!$C17,HFF60_Data_extrapolated!$C$4:$O$4,0),TRUE)*1000,""),
          IFERROR(VLOOKUP(VALUE(SUBSTITUTE($AL17&amp;ROUND($G17,2)," ","")),HFF60_Data_extrapolated!$C$4:$O$1011,MATCH('Estimator Steel Portfolio'!$C17,HFF60_Data_extrapolated!$C$4:$O$4,0),TRUE)*1000,"")
     )
)</f>
        <v/>
      </c>
      <c r="K17" s="50" t="str">
        <f>IFERROR($J17/HFF60_Data_UL!$J$1,"")</f>
        <v/>
      </c>
      <c r="L17" s="148" t="str">
        <f t="shared" si="9"/>
        <v/>
      </c>
      <c r="M17" s="51" t="str">
        <f>IF(
     $J17=$AO17,
     IFERROR(VLOOKUP(VALUE(SUBSTITUTE($AL17&amp;ROUND($G17,2)," ","")),HFF60_Data_UL!$C$4:$P$1011,14,TRUE),""),
     IF(ISNUMBER($J17),"EJ needed","")
)</f>
        <v/>
      </c>
      <c r="N17" s="151" t="str">
        <f t="shared" si="12"/>
        <v/>
      </c>
      <c r="O17" s="58" t="str">
        <f t="shared" si="1"/>
        <v/>
      </c>
      <c r="P17" s="48"/>
      <c r="Q17" s="50" t="str">
        <f>IFERROR(
     1*AP17,
     IF(
          $B$1="Metric",
          IFERROR(0.0254*VLOOKUP(VALUE(SUBSTITUTE($AL17&amp;ROUND($G17,2)," ","")),HFF120_Data_extrapolated!$C$4:$O$1025,MATCH('Estimator Steel Portfolio'!$C17,HFF120_Data_extrapolated!$C$4:$O$4,0),TRUE)*1000,""),
          IFERROR(VLOOKUP(VALUE(SUBSTITUTE($AL17&amp;ROUND($G17,2)," ","")),HFF120_Data_extrapolated!$C$4:$O$1025,MATCH('Estimator Steel Portfolio'!$C17,HFF120_Data_extrapolated!$C$4:$O$4,0),TRUE)*1000,"")
     )
)</f>
        <v/>
      </c>
      <c r="R17" s="50" t="str">
        <f>IFERROR($Q17/HFF120_Data_UL!$J$1,"")</f>
        <v/>
      </c>
      <c r="S17" s="148" t="str">
        <f t="shared" si="2"/>
        <v/>
      </c>
      <c r="T17" s="51" t="str">
        <f>IF(
     $Q17=$AP17,
     IFERROR(VLOOKUP(VALUE(SUBSTITUTE($AL17&amp;ROUND($G17,2)," ","")),HFF120_Data_UL!$C$4:$P$1009,14,TRUE),""),
     IF(ISNUMBER($Q17),"EJ needed","")
)</f>
        <v/>
      </c>
      <c r="U17" s="151" t="str">
        <f t="shared" si="3"/>
        <v xml:space="preserve"> </v>
      </c>
      <c r="V17" s="58" t="str">
        <f t="shared" si="10"/>
        <v/>
      </c>
      <c r="X17" s="205" t="str">
        <f>IF($B$1="Metric", IFERROR(0.0254*VLOOKUP(VALUE(SUBSTITUTE($AL17&amp;ROUND($G17,2)," ","")),WB5_Data_UL!$C$4:$O$1012,MATCH('Estimator Steel Portfolio'!$C17,WB5_Data_UL!$C$4:$O$4,0),TRUE)*1000,""), IFERROR(VLOOKUP(VALUE(SUBSTITUTE($AL17&amp;ROUND($G17,2)," ","")),WB5_Data_UL!$C$4:$O$1012,MATCH('Estimator Steel Portfolio'!$C17,WB5_Data_UL!$C$4:$O$4,0),TRUE)*1000,""))</f>
        <v/>
      </c>
      <c r="Y17" s="50" t="str">
        <f>IFERROR($X17/WB5_Data_UL!$J$1,"")</f>
        <v/>
      </c>
      <c r="Z17" s="148" t="str">
        <f t="shared" si="4"/>
        <v/>
      </c>
      <c r="AA17" s="51" t="str">
        <f>IFERROR(VLOOKUP(VALUE(SUBSTITUTE($AL17&amp;ROUND($G17,2)," ","")),WB5_Data_UL!$C$4:$P$1012,14,TRUE),"")</f>
        <v/>
      </c>
      <c r="AB17" s="151" t="str">
        <f t="shared" si="5"/>
        <v xml:space="preserve"> </v>
      </c>
      <c r="AC17" s="58" t="str">
        <f t="shared" si="11"/>
        <v/>
      </c>
      <c r="AE17" s="205" t="str">
        <f>IFERROR(
     1*AQ17,
     IF(
          $B$1="Metric",
          IFERROR(0.0254*VLOOKUP(VALUE(SUBSTITUTE($AL17&amp;ROUND($G17,2)," ","")),AWHB_Data_extrapolated!$C$4:$O$1011,MATCH('Estimator Steel Portfolio'!$C17,AWHB_Data_extrapolated!$C$4:$O$4,0),TRUE)*1000,""),
          IFERROR(VLOOKUP(VALUE(SUBSTITUTE($AL17&amp;ROUND($G17,2)," ","")),AWHB_Data_extrapolated!$C$4:$O$1011,MATCH('Estimator Steel Portfolio'!$C17,AWHB_Data_extrapolated!$C$4:$O$4,0),TRUE)*1000,"")
     )
)</f>
        <v/>
      </c>
      <c r="AF17" s="50" t="str">
        <f>IFERROR($AE17/AWHB_Data_UL!$J$1,"")</f>
        <v/>
      </c>
      <c r="AG17" s="148" t="str">
        <f t="shared" si="6"/>
        <v/>
      </c>
      <c r="AH17" s="51" t="str">
        <f>IF(
     $AE17=$AQ17,
     IFERROR(VLOOKUP(VALUE(SUBSTITUTE($AL17&amp;ROUND($G17,2)," ","")),AWHB_Data_UL!$C$4:$P$1004,14,TRUE),""),
     IF(ISNUMBER($AE17),"EJ needed","")
)</f>
        <v/>
      </c>
      <c r="AI17" s="151" t="str">
        <f t="shared" si="7"/>
        <v xml:space="preserve"> </v>
      </c>
      <c r="AJ17" s="58" t="str">
        <f t="shared" si="13"/>
        <v/>
      </c>
      <c r="AL17" s="141" t="str">
        <f>IF($B$1="Metric",IFERROR(VLOOKUP(SUBSTITUTE($A17&amp;"Metric"&amp;$B17," ",""),members_metric!$F$7:$K$2000,6,FALSE),""),IFERROR(VLOOKUP(SUBSTITUTE($A17&amp;$B17," ",""),members!$D$7:$I$2000,6,FALSE),""))</f>
        <v/>
      </c>
      <c r="AM17" s="146" t="str">
        <f>IF($B$1="Metric", IFERROR(VLOOKUP(SUBSTITUTE($A17&amp;"Metric"&amp;$B17," ",""),members_metric!$F$7:$L$2000,7,FALSE),""),IFERROR(VLOOKUP(SUBSTITUTE($A17&amp;$B17," ",""),members!$D$7:$G$2000,4,FALSE),""))</f>
        <v/>
      </c>
      <c r="AN17" s="147" t="str">
        <f>IF($B$1="Metric", IFERROR(VLOOKUP(SUBSTITUTE($A17&amp;"Metric"&amp;$B17," ",""),members_metric!$F$7:$J$2000,5,FALSE),""),IFERROR(VLOOKUP(SUBSTITUTE($A17&amp;$B17," ",""),members!$D$7:$H$2000,5,FALSE),""))</f>
        <v/>
      </c>
      <c r="AO17" s="189" t="str">
        <f>IF(
     $B$1="Metric",
     IFERROR(0.0254*VLOOKUP(VALUE(SUBSTITUTE($AL17&amp;ROUND($G17,2)," ","")),HFF60_Data_UL!$C$4:$O$1011,MATCH('Estimator Steel Portfolio'!$C17,HFF60_Data_UL!$C$4:$O$4,0),TRUE)*1000,"N/A"),
     IFERROR(VLOOKUP(VALUE(SUBSTITUTE($AL17&amp;ROUND($G17,2)," ","")),HFF60_Data_UL!$C$4:$O$1011,MATCH('Estimator Steel Portfolio'!$C17,HFF60_Data_UL!$C$4:$O$4,0),TRUE)*1000,"N/A")
)</f>
        <v>N/A</v>
      </c>
      <c r="AP17" s="189" t="str">
        <f>IF(
     $B$1="Metric",
     IFERROR(0.0254*VLOOKUP(VALUE(SUBSTITUTE($AL17&amp;ROUND($G17,2)," ","")),HFF120_Data_UL!$C$4:$O$1009,MATCH('Estimator Steel Portfolio'!$C17,HFF120_Data_UL!$C$4:$O$4,0),TRUE)*1000,"N/A"),
     IFERROR(VLOOKUP(VALUE(SUBSTITUTE($AL17&amp;ROUND($G17,2)," ","")),HFF120_Data_UL!$C$4:$O$1009,MATCH('Estimator Steel Portfolio'!$C17,HFF120_Data_UL!$C$4:$O$4,0),TRUE)*1000,"N/A")
)</f>
        <v>N/A</v>
      </c>
      <c r="AQ17" s="189" t="str">
        <f>IF(
     $B$1="Metric",
     IFERROR(0.0254*VLOOKUP(VALUE(SUBSTITUTE($AL17&amp;ROUND($G17,2)," ","")),AWHB_Data_UL!$C$4:$O$1004,MATCH('Estimator Steel Portfolio'!$C17,AWHB_Data_UL!$C$4:$O$4,0),TRUE)*1000,"N/A"),
     IFERROR(VLOOKUP(VALUE(SUBSTITUTE($AL17&amp;ROUND($G17,2)," ","")),AWHB_Data_UL!$C$4:$O$1004,MATCH('Estimator Steel Portfolio'!$C17,AWHB_Data_UL!$C$4:$O$4,0),TRUE)*1000,"N/A")
)</f>
        <v>N/A</v>
      </c>
      <c r="AR17" s="190"/>
    </row>
    <row r="18" spans="1:44" ht="15.5" x14ac:dyDescent="0.35">
      <c r="A18" s="130"/>
      <c r="B18" s="131"/>
      <c r="C18" s="131"/>
      <c r="D18" s="131"/>
      <c r="E18" s="131"/>
      <c r="F18" s="49" t="str">
        <f t="shared" si="8"/>
        <v/>
      </c>
      <c r="G18" s="50" t="str">
        <f>IF($B$1="Metric", IFERROR(VLOOKUP(SUBSTITUTE($A18&amp;"Metric"&amp;$B18," ",""),members_metric!$F$7:$J$2000,3,FALSE),""),  IFERROR(VLOOKUP(SUBSTITUTE($A18&amp;$B18," ",""),members!$D$7:$G$2000,3,FALSE),""))</f>
        <v/>
      </c>
      <c r="H18" s="140" t="str">
        <f t="shared" si="0"/>
        <v/>
      </c>
      <c r="I18" s="48"/>
      <c r="J18" s="50" t="str">
        <f>IFERROR(
     1*AO18,
     IF(
          $B$1="Metric",
          IFERROR(0.0254*VLOOKUP(VALUE(SUBSTITUTE($AL18&amp;ROUND($G18,2)," ","")),HFF60_Data_extrapolated!$C$4:$O$1011,MATCH('Estimator Steel Portfolio'!$C18,HFF60_Data_extrapolated!$C$4:$O$4,0),TRUE)*1000,""),
          IFERROR(VLOOKUP(VALUE(SUBSTITUTE($AL18&amp;ROUND($G18,2)," ","")),HFF60_Data_extrapolated!$C$4:$O$1011,MATCH('Estimator Steel Portfolio'!$C18,HFF60_Data_extrapolated!$C$4:$O$4,0),TRUE)*1000,"")
     )
)</f>
        <v/>
      </c>
      <c r="K18" s="50" t="str">
        <f>IFERROR($J18/HFF60_Data_UL!$J$1,"")</f>
        <v/>
      </c>
      <c r="L18" s="148" t="str">
        <f t="shared" si="9"/>
        <v/>
      </c>
      <c r="M18" s="51" t="str">
        <f>IF(
     $J18=$AO18,
     IFERROR(VLOOKUP(VALUE(SUBSTITUTE($AL18&amp;ROUND($G18,2)," ","")),HFF60_Data_UL!$C$4:$P$1011,14,TRUE),""),
     IF(ISNUMBER($J18),"EJ needed","")
)</f>
        <v/>
      </c>
      <c r="N18" s="151" t="str">
        <f t="shared" si="12"/>
        <v/>
      </c>
      <c r="O18" s="58" t="str">
        <f t="shared" si="1"/>
        <v/>
      </c>
      <c r="P18" s="48"/>
      <c r="Q18" s="50" t="str">
        <f>IFERROR(
     1*AP18,
     IF(
          $B$1="Metric",
          IFERROR(0.0254*VLOOKUP(VALUE(SUBSTITUTE($AL18&amp;ROUND($G18,2)," ","")),HFF120_Data_extrapolated!$C$4:$O$1025,MATCH('Estimator Steel Portfolio'!$C18,HFF120_Data_extrapolated!$C$4:$O$4,0),TRUE)*1000,""),
          IFERROR(VLOOKUP(VALUE(SUBSTITUTE($AL18&amp;ROUND($G18,2)," ","")),HFF120_Data_extrapolated!$C$4:$O$1025,MATCH('Estimator Steel Portfolio'!$C18,HFF120_Data_extrapolated!$C$4:$O$4,0),TRUE)*1000,"")
     )
)</f>
        <v/>
      </c>
      <c r="R18" s="50" t="str">
        <f>IFERROR($Q18/HFF120_Data_UL!$J$1,"")</f>
        <v/>
      </c>
      <c r="S18" s="148" t="str">
        <f t="shared" si="2"/>
        <v/>
      </c>
      <c r="T18" s="51" t="str">
        <f>IF(
     $Q18=$AP18,
     IFERROR(VLOOKUP(VALUE(SUBSTITUTE($AL18&amp;ROUND($G18,2)," ","")),HFF120_Data_UL!$C$4:$P$1009,14,TRUE),""),
     IF(ISNUMBER($Q18),"EJ needed","")
)</f>
        <v/>
      </c>
      <c r="U18" s="151" t="str">
        <f t="shared" si="3"/>
        <v xml:space="preserve"> </v>
      </c>
      <c r="V18" s="58" t="str">
        <f t="shared" si="10"/>
        <v/>
      </c>
      <c r="X18" s="205" t="str">
        <f>IF($B$1="Metric", IFERROR(0.0254*VLOOKUP(VALUE(SUBSTITUTE($AL18&amp;ROUND($G18,2)," ","")),WB5_Data_UL!$C$4:$O$1012,MATCH('Estimator Steel Portfolio'!$C18,WB5_Data_UL!$C$4:$O$4,0),TRUE)*1000,""), IFERROR(VLOOKUP(VALUE(SUBSTITUTE($AL18&amp;ROUND($G18,2)," ","")),WB5_Data_UL!$C$4:$O$1012,MATCH('Estimator Steel Portfolio'!$C18,WB5_Data_UL!$C$4:$O$4,0),TRUE)*1000,""))</f>
        <v/>
      </c>
      <c r="Y18" s="50" t="str">
        <f>IFERROR($X18/WB5_Data_UL!$J$1,"")</f>
        <v/>
      </c>
      <c r="Z18" s="148" t="str">
        <f t="shared" si="4"/>
        <v/>
      </c>
      <c r="AA18" s="51" t="str">
        <f>IFERROR(VLOOKUP(VALUE(SUBSTITUTE($AL18&amp;ROUND($G18,2)," ","")),WB5_Data_UL!$C$4:$P$1012,14,TRUE),"")</f>
        <v/>
      </c>
      <c r="AB18" s="151" t="str">
        <f t="shared" si="5"/>
        <v xml:space="preserve"> </v>
      </c>
      <c r="AC18" s="58" t="str">
        <f t="shared" si="11"/>
        <v/>
      </c>
      <c r="AE18" s="205" t="str">
        <f>IFERROR(
     1*AQ18,
     IF(
          $B$1="Metric",
          IFERROR(0.0254*VLOOKUP(VALUE(SUBSTITUTE($AL18&amp;ROUND($G18,2)," ","")),AWHB_Data_extrapolated!$C$4:$O$1011,MATCH('Estimator Steel Portfolio'!$C18,AWHB_Data_extrapolated!$C$4:$O$4,0),TRUE)*1000,""),
          IFERROR(VLOOKUP(VALUE(SUBSTITUTE($AL18&amp;ROUND($G18,2)," ","")),AWHB_Data_extrapolated!$C$4:$O$1011,MATCH('Estimator Steel Portfolio'!$C18,AWHB_Data_extrapolated!$C$4:$O$4,0),TRUE)*1000,"")
     )
)</f>
        <v/>
      </c>
      <c r="AF18" s="50" t="str">
        <f>IFERROR($AE18/AWHB_Data_UL!$J$1,"")</f>
        <v/>
      </c>
      <c r="AG18" s="148" t="str">
        <f t="shared" si="6"/>
        <v/>
      </c>
      <c r="AH18" s="51" t="str">
        <f>IF(
     $AE18=$AQ18,
     IFERROR(VLOOKUP(VALUE(SUBSTITUTE($AL18&amp;ROUND($G18,2)," ","")),AWHB_Data_UL!$C$4:$P$1004,14,TRUE),""),
     IF(ISNUMBER($AE18),"EJ needed","")
)</f>
        <v/>
      </c>
      <c r="AI18" s="151" t="str">
        <f t="shared" si="7"/>
        <v xml:space="preserve"> </v>
      </c>
      <c r="AJ18" s="58" t="str">
        <f t="shared" si="13"/>
        <v/>
      </c>
      <c r="AL18" s="141" t="str">
        <f>IF($B$1="Metric",IFERROR(VLOOKUP(SUBSTITUTE($A18&amp;"Metric"&amp;$B18," ",""),members_metric!$F$7:$K$2000,6,FALSE),""),IFERROR(VLOOKUP(SUBSTITUTE($A18&amp;$B18," ",""),members!$D$7:$I$2000,6,FALSE),""))</f>
        <v/>
      </c>
      <c r="AM18" s="146" t="str">
        <f>IF($B$1="Metric", IFERROR(VLOOKUP(SUBSTITUTE($A18&amp;"Metric"&amp;$B18," ",""),members_metric!$F$7:$L$2000,7,FALSE),""),IFERROR(VLOOKUP(SUBSTITUTE($A18&amp;$B18," ",""),members!$D$7:$G$2000,4,FALSE),""))</f>
        <v/>
      </c>
      <c r="AN18" s="147" t="str">
        <f>IF($B$1="Metric", IFERROR(VLOOKUP(SUBSTITUTE($A18&amp;"Metric"&amp;$B18," ",""),members_metric!$F$7:$J$2000,5,FALSE),""),IFERROR(VLOOKUP(SUBSTITUTE($A18&amp;$B18," ",""),members!$D$7:$H$2000,5,FALSE),""))</f>
        <v/>
      </c>
      <c r="AO18" s="189" t="str">
        <f>IF(
     $B$1="Metric",
     IFERROR(0.0254*VLOOKUP(VALUE(SUBSTITUTE($AL18&amp;ROUND($G18,2)," ","")),HFF60_Data_UL!$C$4:$O$1011,MATCH('Estimator Steel Portfolio'!$C18,HFF60_Data_UL!$C$4:$O$4,0),TRUE)*1000,"N/A"),
     IFERROR(VLOOKUP(VALUE(SUBSTITUTE($AL18&amp;ROUND($G18,2)," ","")),HFF60_Data_UL!$C$4:$O$1011,MATCH('Estimator Steel Portfolio'!$C18,HFF60_Data_UL!$C$4:$O$4,0),TRUE)*1000,"N/A")
)</f>
        <v>N/A</v>
      </c>
      <c r="AP18" s="189" t="str">
        <f>IF(
     $B$1="Metric",
     IFERROR(0.0254*VLOOKUP(VALUE(SUBSTITUTE($AL18&amp;ROUND($G18,2)," ","")),HFF120_Data_UL!$C$4:$O$1009,MATCH('Estimator Steel Portfolio'!$C18,HFF120_Data_UL!$C$4:$O$4,0),TRUE)*1000,"N/A"),
     IFERROR(VLOOKUP(VALUE(SUBSTITUTE($AL18&amp;ROUND($G18,2)," ","")),HFF120_Data_UL!$C$4:$O$1009,MATCH('Estimator Steel Portfolio'!$C18,HFF120_Data_UL!$C$4:$O$4,0),TRUE)*1000,"N/A")
)</f>
        <v>N/A</v>
      </c>
      <c r="AQ18" s="189" t="str">
        <f>IF(
     $B$1="Metric",
     IFERROR(0.0254*VLOOKUP(VALUE(SUBSTITUTE($AL18&amp;ROUND($G18,2)," ","")),AWHB_Data_UL!$C$4:$O$1004,MATCH('Estimator Steel Portfolio'!$C18,AWHB_Data_UL!$C$4:$O$4,0),TRUE)*1000,"N/A"),
     IFERROR(VLOOKUP(VALUE(SUBSTITUTE($AL18&amp;ROUND($G18,2)," ","")),AWHB_Data_UL!$C$4:$O$1004,MATCH('Estimator Steel Portfolio'!$C18,AWHB_Data_UL!$C$4:$O$4,0),TRUE)*1000,"N/A")
)</f>
        <v>N/A</v>
      </c>
      <c r="AR18" s="190"/>
    </row>
    <row r="19" spans="1:44" ht="15.5" x14ac:dyDescent="0.35">
      <c r="A19" s="130"/>
      <c r="B19" s="131"/>
      <c r="C19" s="131"/>
      <c r="D19" s="131"/>
      <c r="E19" s="131"/>
      <c r="F19" s="49" t="str">
        <f t="shared" si="8"/>
        <v/>
      </c>
      <c r="G19" s="50" t="str">
        <f>IF($B$1="Metric", IFERROR(VLOOKUP(SUBSTITUTE($A19&amp;"Metric"&amp;$B19," ",""),members_metric!$F$7:$J$2000,3,FALSE),""),  IFERROR(VLOOKUP(SUBSTITUTE($A19&amp;$B19," ",""),members!$D$7:$G$2000,3,FALSE),""))</f>
        <v/>
      </c>
      <c r="H19" s="140" t="str">
        <f t="shared" si="0"/>
        <v/>
      </c>
      <c r="I19" s="48"/>
      <c r="J19" s="50" t="str">
        <f>IFERROR(
     1*AO19,
     IF(
          $B$1="Metric",
          IFERROR(0.0254*VLOOKUP(VALUE(SUBSTITUTE($AL19&amp;ROUND($G19,2)," ","")),HFF60_Data_extrapolated!$C$4:$O$1011,MATCH('Estimator Steel Portfolio'!$C19,HFF60_Data_extrapolated!$C$4:$O$4,0),TRUE)*1000,""),
          IFERROR(VLOOKUP(VALUE(SUBSTITUTE($AL19&amp;ROUND($G19,2)," ","")),HFF60_Data_extrapolated!$C$4:$O$1011,MATCH('Estimator Steel Portfolio'!$C19,HFF60_Data_extrapolated!$C$4:$O$4,0),TRUE)*1000,"")
     )
)</f>
        <v/>
      </c>
      <c r="K19" s="50" t="str">
        <f>IFERROR($J19/HFF60_Data_UL!$J$1,"")</f>
        <v/>
      </c>
      <c r="L19" s="148" t="str">
        <f t="shared" si="9"/>
        <v/>
      </c>
      <c r="M19" s="51" t="str">
        <f>IF(
     $J19=$AO19,
     IFERROR(VLOOKUP(VALUE(SUBSTITUTE($AL19&amp;ROUND($G19,2)," ","")),HFF60_Data_UL!$C$4:$P$1011,14,TRUE),""),
     IF(ISNUMBER($J19),"EJ needed","")
)</f>
        <v/>
      </c>
      <c r="N19" s="151" t="str">
        <f t="shared" si="12"/>
        <v/>
      </c>
      <c r="O19" s="58" t="str">
        <f t="shared" si="1"/>
        <v/>
      </c>
      <c r="P19" s="48"/>
      <c r="Q19" s="50" t="str">
        <f>IFERROR(
     1*AP19,
     IF(
          $B$1="Metric",
          IFERROR(0.0254*VLOOKUP(VALUE(SUBSTITUTE($AL19&amp;ROUND($G19,2)," ","")),HFF120_Data_extrapolated!$C$4:$O$1025,MATCH('Estimator Steel Portfolio'!$C19,HFF120_Data_extrapolated!$C$4:$O$4,0),TRUE)*1000,""),
          IFERROR(VLOOKUP(VALUE(SUBSTITUTE($AL19&amp;ROUND($G19,2)," ","")),HFF120_Data_extrapolated!$C$4:$O$1025,MATCH('Estimator Steel Portfolio'!$C19,HFF120_Data_extrapolated!$C$4:$O$4,0),TRUE)*1000,"")
     )
)</f>
        <v/>
      </c>
      <c r="R19" s="50" t="str">
        <f>IFERROR($Q19/HFF120_Data_UL!$J$1,"")</f>
        <v/>
      </c>
      <c r="S19" s="148" t="str">
        <f t="shared" si="2"/>
        <v/>
      </c>
      <c r="T19" s="51" t="str">
        <f>IF(
     $Q19=$AP19,
     IFERROR(VLOOKUP(VALUE(SUBSTITUTE($AL19&amp;ROUND($G19,2)," ","")),HFF120_Data_UL!$C$4:$P$1009,14,TRUE),""),
     IF(ISNUMBER($Q19),"EJ needed","")
)</f>
        <v/>
      </c>
      <c r="U19" s="151" t="str">
        <f t="shared" si="3"/>
        <v xml:space="preserve"> </v>
      </c>
      <c r="V19" s="58" t="str">
        <f t="shared" si="10"/>
        <v/>
      </c>
      <c r="X19" s="205" t="str">
        <f>IF($B$1="Metric", IFERROR(0.0254*VLOOKUP(VALUE(SUBSTITUTE($AL19&amp;ROUND($G19,2)," ","")),WB5_Data_UL!$C$4:$O$1012,MATCH('Estimator Steel Portfolio'!$C19,WB5_Data_UL!$C$4:$O$4,0),TRUE)*1000,""), IFERROR(VLOOKUP(VALUE(SUBSTITUTE($AL19&amp;ROUND($G19,2)," ","")),WB5_Data_UL!$C$4:$O$1012,MATCH('Estimator Steel Portfolio'!$C19,WB5_Data_UL!$C$4:$O$4,0),TRUE)*1000,""))</f>
        <v/>
      </c>
      <c r="Y19" s="50" t="str">
        <f>IFERROR($X19/WB5_Data_UL!$J$1,"")</f>
        <v/>
      </c>
      <c r="Z19" s="148" t="str">
        <f t="shared" si="4"/>
        <v/>
      </c>
      <c r="AA19" s="51" t="str">
        <f>IFERROR(VLOOKUP(VALUE(SUBSTITUTE($AL19&amp;ROUND($G19,2)," ","")),WB5_Data_UL!$C$4:$P$1012,14,TRUE),"")</f>
        <v/>
      </c>
      <c r="AB19" s="151" t="str">
        <f t="shared" si="5"/>
        <v xml:space="preserve"> </v>
      </c>
      <c r="AC19" s="58" t="str">
        <f t="shared" si="11"/>
        <v/>
      </c>
      <c r="AE19" s="205" t="str">
        <f>IFERROR(
     1*AQ19,
     IF(
          $B$1="Metric",
          IFERROR(0.0254*VLOOKUP(VALUE(SUBSTITUTE($AL19&amp;ROUND($G19,2)," ","")),AWHB_Data_extrapolated!$C$4:$O$1011,MATCH('Estimator Steel Portfolio'!$C19,AWHB_Data_extrapolated!$C$4:$O$4,0),TRUE)*1000,""),
          IFERROR(VLOOKUP(VALUE(SUBSTITUTE($AL19&amp;ROUND($G19,2)," ","")),AWHB_Data_extrapolated!$C$4:$O$1011,MATCH('Estimator Steel Portfolio'!$C19,AWHB_Data_extrapolated!$C$4:$O$4,0),TRUE)*1000,"")
     )
)</f>
        <v/>
      </c>
      <c r="AF19" s="50" t="str">
        <f>IFERROR($AE19/AWHB_Data_UL!$J$1,"")</f>
        <v/>
      </c>
      <c r="AG19" s="148" t="str">
        <f t="shared" si="6"/>
        <v/>
      </c>
      <c r="AH19" s="51" t="str">
        <f>IF(
     $AE19=$AQ19,
     IFERROR(VLOOKUP(VALUE(SUBSTITUTE($AL19&amp;ROUND($G19,2)," ","")),AWHB_Data_UL!$C$4:$P$1004,14,TRUE),""),
     IF(ISNUMBER($AE19),"EJ needed","")
)</f>
        <v/>
      </c>
      <c r="AI19" s="151" t="str">
        <f t="shared" si="7"/>
        <v xml:space="preserve"> </v>
      </c>
      <c r="AJ19" s="58" t="str">
        <f t="shared" si="13"/>
        <v/>
      </c>
      <c r="AL19" s="141" t="str">
        <f>IF($B$1="Metric",IFERROR(VLOOKUP(SUBSTITUTE($A19&amp;"Metric"&amp;$B19," ",""),members_metric!$F$7:$K$2000,6,FALSE),""),IFERROR(VLOOKUP(SUBSTITUTE($A19&amp;$B19," ",""),members!$D$7:$I$2000,6,FALSE),""))</f>
        <v/>
      </c>
      <c r="AM19" s="146" t="str">
        <f>IF($B$1="Metric", IFERROR(VLOOKUP(SUBSTITUTE($A19&amp;"Metric"&amp;$B19," ",""),members_metric!$F$7:$L$2000,7,FALSE),""),IFERROR(VLOOKUP(SUBSTITUTE($A19&amp;$B19," ",""),members!$D$7:$G$2000,4,FALSE),""))</f>
        <v/>
      </c>
      <c r="AN19" s="147" t="str">
        <f>IF($B$1="Metric", IFERROR(VLOOKUP(SUBSTITUTE($A19&amp;"Metric"&amp;$B19," ",""),members_metric!$F$7:$J$2000,5,FALSE),""),IFERROR(VLOOKUP(SUBSTITUTE($A19&amp;$B19," ",""),members!$D$7:$H$2000,5,FALSE),""))</f>
        <v/>
      </c>
      <c r="AO19" s="189" t="str">
        <f>IF(
     $B$1="Metric",
     IFERROR(0.0254*VLOOKUP(VALUE(SUBSTITUTE($AL19&amp;ROUND($G19,2)," ","")),HFF60_Data_UL!$C$4:$O$1011,MATCH('Estimator Steel Portfolio'!$C19,HFF60_Data_UL!$C$4:$O$4,0),TRUE)*1000,"N/A"),
     IFERROR(VLOOKUP(VALUE(SUBSTITUTE($AL19&amp;ROUND($G19,2)," ","")),HFF60_Data_UL!$C$4:$O$1011,MATCH('Estimator Steel Portfolio'!$C19,HFF60_Data_UL!$C$4:$O$4,0),TRUE)*1000,"N/A")
)</f>
        <v>N/A</v>
      </c>
      <c r="AP19" s="189" t="str">
        <f>IF(
     $B$1="Metric",
     IFERROR(0.0254*VLOOKUP(VALUE(SUBSTITUTE($AL19&amp;ROUND($G19,2)," ","")),HFF120_Data_UL!$C$4:$O$1009,MATCH('Estimator Steel Portfolio'!$C19,HFF120_Data_UL!$C$4:$O$4,0),TRUE)*1000,"N/A"),
     IFERROR(VLOOKUP(VALUE(SUBSTITUTE($AL19&amp;ROUND($G19,2)," ","")),HFF120_Data_UL!$C$4:$O$1009,MATCH('Estimator Steel Portfolio'!$C19,HFF120_Data_UL!$C$4:$O$4,0),TRUE)*1000,"N/A")
)</f>
        <v>N/A</v>
      </c>
      <c r="AQ19" s="189" t="str">
        <f>IF(
     $B$1="Metric",
     IFERROR(0.0254*VLOOKUP(VALUE(SUBSTITUTE($AL19&amp;ROUND($G19,2)," ","")),AWHB_Data_UL!$C$4:$O$1004,MATCH('Estimator Steel Portfolio'!$C19,AWHB_Data_UL!$C$4:$O$4,0),TRUE)*1000,"N/A"),
     IFERROR(VLOOKUP(VALUE(SUBSTITUTE($AL19&amp;ROUND($G19,2)," ","")),AWHB_Data_UL!$C$4:$O$1004,MATCH('Estimator Steel Portfolio'!$C19,AWHB_Data_UL!$C$4:$O$4,0),TRUE)*1000,"N/A")
)</f>
        <v>N/A</v>
      </c>
      <c r="AR19" s="190"/>
    </row>
    <row r="20" spans="1:44" ht="15.5" x14ac:dyDescent="0.35">
      <c r="A20" s="130"/>
      <c r="B20" s="131"/>
      <c r="C20" s="131"/>
      <c r="D20" s="131"/>
      <c r="E20" s="131"/>
      <c r="F20" s="49" t="str">
        <f>IF(OR(D20="",E20=""),"",D20*E20)</f>
        <v/>
      </c>
      <c r="G20" s="50" t="str">
        <f>IF($B$1="Metric", IFERROR(VLOOKUP(SUBSTITUTE($A20&amp;"Metric"&amp;$B20," ",""),members_metric!$F$7:$J$2000,3,FALSE),""),  IFERROR(VLOOKUP(SUBSTITUTE($A20&amp;$B20," ",""),members!$D$7:$G$2000,3,FALSE),""))</f>
        <v/>
      </c>
      <c r="H20" s="140" t="str">
        <f t="shared" si="0"/>
        <v/>
      </c>
      <c r="I20" s="48"/>
      <c r="J20" s="50" t="str">
        <f>IFERROR(
     1*AO20,
     IF(
          $B$1="Metric",
          IFERROR(0.0254*VLOOKUP(VALUE(SUBSTITUTE($AL20&amp;ROUND($G20,2)," ","")),HFF60_Data_extrapolated!$C$4:$O$1011,MATCH('Estimator Steel Portfolio'!$C20,HFF60_Data_extrapolated!$C$4:$O$4,0),TRUE)*1000,""),
          IFERROR(VLOOKUP(VALUE(SUBSTITUTE($AL20&amp;ROUND($G20,2)," ","")),HFF60_Data_extrapolated!$C$4:$O$1011,MATCH('Estimator Steel Portfolio'!$C20,HFF60_Data_extrapolated!$C$4:$O$4,0),TRUE)*1000,"")
     )
)</f>
        <v/>
      </c>
      <c r="K20" s="50" t="str">
        <f>IFERROR($J20/HFF60_Data_UL!$J$1,"")</f>
        <v/>
      </c>
      <c r="L20" s="148" t="str">
        <f t="shared" si="9"/>
        <v/>
      </c>
      <c r="M20" s="51" t="str">
        <f>IF(
     $J20=$AO20,
     IFERROR(VLOOKUP(VALUE(SUBSTITUTE($AL20&amp;ROUND($G20,2)," ","")),HFF60_Data_UL!$C$4:$P$1011,14,TRUE),""),
     IF(ISNUMBER($J20),"EJ needed","")
)</f>
        <v/>
      </c>
      <c r="N20" s="151" t="str">
        <f t="shared" si="12"/>
        <v/>
      </c>
      <c r="O20" s="58" t="str">
        <f t="shared" si="1"/>
        <v/>
      </c>
      <c r="P20" s="48"/>
      <c r="Q20" s="50" t="str">
        <f>IFERROR(
     1*AP20,
     IF(
          $B$1="Metric",
          IFERROR(0.0254*VLOOKUP(VALUE(SUBSTITUTE($AL20&amp;ROUND($G20,2)," ","")),HFF120_Data_extrapolated!$C$4:$O$1025,MATCH('Estimator Steel Portfolio'!$C20,HFF120_Data_extrapolated!$C$4:$O$4,0),TRUE)*1000,""),
          IFERROR(VLOOKUP(VALUE(SUBSTITUTE($AL20&amp;ROUND($G20,2)," ","")),HFF120_Data_extrapolated!$C$4:$O$1025,MATCH('Estimator Steel Portfolio'!$C20,HFF120_Data_extrapolated!$C$4:$O$4,0),TRUE)*1000,"")
     )
)</f>
        <v/>
      </c>
      <c r="R20" s="50" t="str">
        <f>IFERROR($Q20/HFF120_Data_UL!$J$1,"")</f>
        <v/>
      </c>
      <c r="S20" s="148" t="str">
        <f t="shared" si="2"/>
        <v/>
      </c>
      <c r="T20" s="51" t="str">
        <f>IF(
     $Q20=$AP20,
     IFERROR(VLOOKUP(VALUE(SUBSTITUTE($AL20&amp;ROUND($G20,2)," ","")),HFF120_Data_UL!$C$4:$P$1009,14,TRUE),""),
     IF(ISNUMBER($Q20),"EJ needed","")
)</f>
        <v/>
      </c>
      <c r="U20" s="151" t="str">
        <f t="shared" si="3"/>
        <v xml:space="preserve"> </v>
      </c>
      <c r="V20" s="58" t="str">
        <f t="shared" si="10"/>
        <v/>
      </c>
      <c r="X20" s="205" t="str">
        <f>IF($B$1="Metric", IFERROR(0.0254*VLOOKUP(VALUE(SUBSTITUTE($AL20&amp;ROUND($G20,2)," ","")),WB5_Data_UL!$C$4:$O$1012,MATCH('Estimator Steel Portfolio'!$C20,WB5_Data_UL!$C$4:$O$4,0),TRUE)*1000,""), IFERROR(VLOOKUP(VALUE(SUBSTITUTE($AL20&amp;ROUND($G20,2)," ","")),WB5_Data_UL!$C$4:$O$1012,MATCH('Estimator Steel Portfolio'!$C20,WB5_Data_UL!$C$4:$O$4,0),TRUE)*1000,""))</f>
        <v/>
      </c>
      <c r="Y20" s="50" t="str">
        <f>IFERROR($X20/WB5_Data_UL!$J$1,"")</f>
        <v/>
      </c>
      <c r="Z20" s="148" t="str">
        <f t="shared" si="4"/>
        <v/>
      </c>
      <c r="AA20" s="51" t="str">
        <f>IFERROR(VLOOKUP(VALUE(SUBSTITUTE($AL20&amp;ROUND($G20,2)," ","")),WB5_Data_UL!$C$4:$P$1012,14,TRUE),"")</f>
        <v/>
      </c>
      <c r="AB20" s="151" t="str">
        <f t="shared" si="5"/>
        <v xml:space="preserve"> </v>
      </c>
      <c r="AC20" s="58" t="str">
        <f t="shared" si="11"/>
        <v/>
      </c>
      <c r="AE20" s="205" t="str">
        <f>IFERROR(
     1*AQ20,
     IF(
          $B$1="Metric",
          IFERROR(0.0254*VLOOKUP(VALUE(SUBSTITUTE($AL20&amp;ROUND($G20,2)," ","")),AWHB_Data_extrapolated!$C$4:$O$1011,MATCH('Estimator Steel Portfolio'!$C20,AWHB_Data_extrapolated!$C$4:$O$4,0),TRUE)*1000,""),
          IFERROR(VLOOKUP(VALUE(SUBSTITUTE($AL20&amp;ROUND($G20,2)," ","")),AWHB_Data_extrapolated!$C$4:$O$1011,MATCH('Estimator Steel Portfolio'!$C20,AWHB_Data_extrapolated!$C$4:$O$4,0),TRUE)*1000,"")
     )
)</f>
        <v/>
      </c>
      <c r="AF20" s="50" t="str">
        <f>IFERROR($AE20/AWHB_Data_UL!$J$1,"")</f>
        <v/>
      </c>
      <c r="AG20" s="148" t="str">
        <f t="shared" si="6"/>
        <v/>
      </c>
      <c r="AH20" s="51" t="str">
        <f>IF(
     $AE20=$AQ20,
     IFERROR(VLOOKUP(VALUE(SUBSTITUTE($AL20&amp;ROUND($G20,2)," ","")),AWHB_Data_UL!$C$4:$P$1004,14,TRUE),""),
     IF(ISNUMBER($AE20),"EJ needed","")
)</f>
        <v/>
      </c>
      <c r="AI20" s="151" t="str">
        <f t="shared" si="7"/>
        <v xml:space="preserve"> </v>
      </c>
      <c r="AJ20" s="58" t="str">
        <f t="shared" si="13"/>
        <v/>
      </c>
      <c r="AL20" s="141" t="str">
        <f>IF($B$1="Metric",IFERROR(VLOOKUP(SUBSTITUTE($A20&amp;"Metric"&amp;$B20," ",""),members_metric!$F$7:$K$2000,6,FALSE),""),IFERROR(VLOOKUP(SUBSTITUTE($A20&amp;$B20," ",""),members!$D$7:$I$2000,6,FALSE),""))</f>
        <v/>
      </c>
      <c r="AM20" s="146" t="str">
        <f>IF($B$1="Metric", IFERROR(VLOOKUP(SUBSTITUTE($A20&amp;"Metric"&amp;$B20," ",""),members_metric!$F$7:$L$2000,7,FALSE),""),IFERROR(VLOOKUP(SUBSTITUTE($A20&amp;$B20," ",""),members!$D$7:$G$2000,4,FALSE),""))</f>
        <v/>
      </c>
      <c r="AN20" s="147" t="str">
        <f>IF($B$1="Metric", IFERROR(VLOOKUP(SUBSTITUTE($A20&amp;"Metric"&amp;$B20," ",""),members_metric!$F$7:$J$2000,5,FALSE),""),IFERROR(VLOOKUP(SUBSTITUTE($A20&amp;$B20," ",""),members!$D$7:$H$2000,5,FALSE),""))</f>
        <v/>
      </c>
      <c r="AO20" s="189" t="str">
        <f>IF(
     $B$1="Metric",
     IFERROR(0.0254*VLOOKUP(VALUE(SUBSTITUTE($AL20&amp;ROUND($G20,2)," ","")),HFF60_Data_UL!$C$4:$O$1011,MATCH('Estimator Steel Portfolio'!$C20,HFF60_Data_UL!$C$4:$O$4,0),TRUE)*1000,"N/A"),
     IFERROR(VLOOKUP(VALUE(SUBSTITUTE($AL20&amp;ROUND($G20,2)," ","")),HFF60_Data_UL!$C$4:$O$1011,MATCH('Estimator Steel Portfolio'!$C20,HFF60_Data_UL!$C$4:$O$4,0),TRUE)*1000,"N/A")
)</f>
        <v>N/A</v>
      </c>
      <c r="AP20" s="189" t="str">
        <f>IF(
     $B$1="Metric",
     IFERROR(0.0254*VLOOKUP(VALUE(SUBSTITUTE($AL20&amp;ROUND($G20,2)," ","")),HFF120_Data_UL!$C$4:$O$1009,MATCH('Estimator Steel Portfolio'!$C20,HFF120_Data_UL!$C$4:$O$4,0),TRUE)*1000,"N/A"),
     IFERROR(VLOOKUP(VALUE(SUBSTITUTE($AL20&amp;ROUND($G20,2)," ","")),HFF120_Data_UL!$C$4:$O$1009,MATCH('Estimator Steel Portfolio'!$C20,HFF120_Data_UL!$C$4:$O$4,0),TRUE)*1000,"N/A")
)</f>
        <v>N/A</v>
      </c>
      <c r="AQ20" s="189" t="str">
        <f>IF(
     $B$1="Metric",
     IFERROR(0.0254*VLOOKUP(VALUE(SUBSTITUTE($AL20&amp;ROUND($G20,2)," ","")),AWHB_Data_UL!$C$4:$O$1004,MATCH('Estimator Steel Portfolio'!$C20,AWHB_Data_UL!$C$4:$O$4,0),TRUE)*1000,"N/A"),
     IFERROR(VLOOKUP(VALUE(SUBSTITUTE($AL20&amp;ROUND($G20,2)," ","")),AWHB_Data_UL!$C$4:$O$1004,MATCH('Estimator Steel Portfolio'!$C20,AWHB_Data_UL!$C$4:$O$4,0),TRUE)*1000,"N/A")
)</f>
        <v>N/A</v>
      </c>
      <c r="AR20" s="190"/>
    </row>
    <row r="21" spans="1:44" ht="15.5" x14ac:dyDescent="0.35">
      <c r="A21" s="130"/>
      <c r="B21" s="131"/>
      <c r="C21" s="131"/>
      <c r="D21" s="131"/>
      <c r="E21" s="131"/>
      <c r="F21" s="49" t="str">
        <f t="shared" ref="F21:F84" si="14">IF(OR(D21="",E21=""),"",D21*E21)</f>
        <v/>
      </c>
      <c r="G21" s="50" t="str">
        <f>IF($B$1="Metric", IFERROR(VLOOKUP(SUBSTITUTE($A21&amp;"Metric"&amp;$B21," ",""),members_metric!$F$7:$J$2000,3,FALSE),""),  IFERROR(VLOOKUP(SUBSTITUTE($A21&amp;$B21," ",""),members!$D$7:$G$2000,3,FALSE),""))</f>
        <v/>
      </c>
      <c r="H21" s="140" t="str">
        <f t="shared" si="0"/>
        <v/>
      </c>
      <c r="I21" s="48"/>
      <c r="J21" s="50" t="str">
        <f>IFERROR(
     1*AO21,
     IF(
          $B$1="Metric",
          IFERROR(0.0254*VLOOKUP(VALUE(SUBSTITUTE($AL21&amp;ROUND($G21,2)," ","")),HFF60_Data_extrapolated!$C$4:$O$1011,MATCH('Estimator Steel Portfolio'!$C21,HFF60_Data_extrapolated!$C$4:$O$4,0),TRUE)*1000,""),
          IFERROR(VLOOKUP(VALUE(SUBSTITUTE($AL21&amp;ROUND($G21,2)," ","")),HFF60_Data_extrapolated!$C$4:$O$1011,MATCH('Estimator Steel Portfolio'!$C21,HFF60_Data_extrapolated!$C$4:$O$4,0),TRUE)*1000,"")
     )
)</f>
        <v/>
      </c>
      <c r="K21" s="50" t="str">
        <f>IFERROR($J21/HFF60_Data_UL!$J$1,"")</f>
        <v/>
      </c>
      <c r="L21" s="148" t="str">
        <f t="shared" si="9"/>
        <v/>
      </c>
      <c r="M21" s="51" t="str">
        <f>IF(
     $J21=$AO21,
     IFERROR(VLOOKUP(VALUE(SUBSTITUTE($AL21&amp;ROUND($G21,2)," ","")),HFF60_Data_UL!$C$4:$P$1011,14,TRUE),""),
     IF(ISNUMBER($J21),"EJ needed","")
)</f>
        <v/>
      </c>
      <c r="N21" s="151" t="str">
        <f t="shared" si="12"/>
        <v/>
      </c>
      <c r="O21" s="58" t="str">
        <f t="shared" si="1"/>
        <v/>
      </c>
      <c r="P21" s="48"/>
      <c r="Q21" s="50" t="str">
        <f>IFERROR(
     1*AP21,
     IF(
          $B$1="Metric",
          IFERROR(0.0254*VLOOKUP(VALUE(SUBSTITUTE($AL21&amp;ROUND($G21,2)," ","")),HFF120_Data_extrapolated!$C$4:$O$1025,MATCH('Estimator Steel Portfolio'!$C21,HFF120_Data_extrapolated!$C$4:$O$4,0),TRUE)*1000,""),
          IFERROR(VLOOKUP(VALUE(SUBSTITUTE($AL21&amp;ROUND($G21,2)," ","")),HFF120_Data_extrapolated!$C$4:$O$1025,MATCH('Estimator Steel Portfolio'!$C21,HFF120_Data_extrapolated!$C$4:$O$4,0),TRUE)*1000,"")
     )
)</f>
        <v/>
      </c>
      <c r="R21" s="50" t="str">
        <f>IFERROR($Q21/HFF120_Data_UL!$J$1,"")</f>
        <v/>
      </c>
      <c r="S21" s="148" t="str">
        <f t="shared" si="2"/>
        <v/>
      </c>
      <c r="T21" s="51" t="str">
        <f>IF(
     $Q21=$AP21,
     IFERROR(VLOOKUP(VALUE(SUBSTITUTE($AL21&amp;ROUND($G21,2)," ","")),HFF120_Data_UL!$C$4:$P$1009,14,TRUE),""),
     IF(ISNUMBER($Q21),"EJ needed","")
)</f>
        <v/>
      </c>
      <c r="U21" s="151" t="str">
        <f t="shared" si="3"/>
        <v xml:space="preserve"> </v>
      </c>
      <c r="V21" s="58" t="str">
        <f t="shared" si="10"/>
        <v/>
      </c>
      <c r="X21" s="205" t="str">
        <f>IF($B$1="Metric", IFERROR(0.0254*VLOOKUP(VALUE(SUBSTITUTE($AL21&amp;ROUND($G21,2)," ","")),WB5_Data_UL!$C$4:$O$1012,MATCH('Estimator Steel Portfolio'!$C21,WB5_Data_UL!$C$4:$O$4,0),TRUE)*1000,""), IFERROR(VLOOKUP(VALUE(SUBSTITUTE($AL21&amp;ROUND($G21,2)," ","")),WB5_Data_UL!$C$4:$O$1012,MATCH('Estimator Steel Portfolio'!$C21,WB5_Data_UL!$C$4:$O$4,0),TRUE)*1000,""))</f>
        <v/>
      </c>
      <c r="Y21" s="50" t="str">
        <f>IFERROR($X21/WB5_Data_UL!$J$1,"")</f>
        <v/>
      </c>
      <c r="Z21" s="148" t="str">
        <f t="shared" si="4"/>
        <v/>
      </c>
      <c r="AA21" s="51" t="str">
        <f>IFERROR(VLOOKUP(VALUE(SUBSTITUTE($AL21&amp;ROUND($G21,2)," ","")),WB5_Data_UL!$C$4:$P$1012,14,TRUE),"")</f>
        <v/>
      </c>
      <c r="AB21" s="151" t="str">
        <f t="shared" si="5"/>
        <v xml:space="preserve"> </v>
      </c>
      <c r="AC21" s="58" t="str">
        <f t="shared" si="11"/>
        <v/>
      </c>
      <c r="AE21" s="205" t="str">
        <f>IFERROR(
     1*AQ21,
     IF(
          $B$1="Metric",
          IFERROR(0.0254*VLOOKUP(VALUE(SUBSTITUTE($AL21&amp;ROUND($G21,2)," ","")),AWHB_Data_extrapolated!$C$4:$O$1011,MATCH('Estimator Steel Portfolio'!$C21,AWHB_Data_extrapolated!$C$4:$O$4,0),TRUE)*1000,""),
          IFERROR(VLOOKUP(VALUE(SUBSTITUTE($AL21&amp;ROUND($G21,2)," ","")),AWHB_Data_extrapolated!$C$4:$O$1011,MATCH('Estimator Steel Portfolio'!$C21,AWHB_Data_extrapolated!$C$4:$O$4,0),TRUE)*1000,"")
     )
)</f>
        <v/>
      </c>
      <c r="AF21" s="50" t="str">
        <f>IFERROR($AE21/AWHB_Data_UL!$J$1,"")</f>
        <v/>
      </c>
      <c r="AG21" s="148" t="str">
        <f t="shared" si="6"/>
        <v/>
      </c>
      <c r="AH21" s="51" t="str">
        <f>IF(
     $AE21=$AQ21,
     IFERROR(VLOOKUP(VALUE(SUBSTITUTE($AL21&amp;ROUND($G21,2)," ","")),AWHB_Data_UL!$C$4:$P$1004,14,TRUE),""),
     IF(ISNUMBER($AE21),"EJ needed","")
)</f>
        <v/>
      </c>
      <c r="AI21" s="151" t="str">
        <f t="shared" si="7"/>
        <v xml:space="preserve"> </v>
      </c>
      <c r="AJ21" s="58" t="str">
        <f t="shared" si="13"/>
        <v/>
      </c>
      <c r="AL21" s="141" t="str">
        <f>IF($B$1="Metric",IFERROR(VLOOKUP(SUBSTITUTE($A21&amp;"Metric"&amp;$B21," ",""),members_metric!$F$7:$K$2000,6,FALSE),""),IFERROR(VLOOKUP(SUBSTITUTE($A21&amp;$B21," ",""),members!$D$7:$I$2000,6,FALSE),""))</f>
        <v/>
      </c>
      <c r="AM21" s="146" t="str">
        <f>IF($B$1="Metric", IFERROR(VLOOKUP(SUBSTITUTE($A21&amp;"Metric"&amp;$B21," ",""),members_metric!$F$7:$L$2000,7,FALSE),""),IFERROR(VLOOKUP(SUBSTITUTE($A21&amp;$B21," ",""),members!$D$7:$G$2000,4,FALSE),""))</f>
        <v/>
      </c>
      <c r="AN21" s="147" t="str">
        <f>IF($B$1="Metric", IFERROR(VLOOKUP(SUBSTITUTE($A21&amp;"Metric"&amp;$B21," ",""),members_metric!$F$7:$J$2000,5,FALSE),""),IFERROR(VLOOKUP(SUBSTITUTE($A21&amp;$B21," ",""),members!$D$7:$H$2000,5,FALSE),""))</f>
        <v/>
      </c>
      <c r="AO21" s="189" t="str">
        <f>IF(
     $B$1="Metric",
     IFERROR(0.0254*VLOOKUP(VALUE(SUBSTITUTE($AL21&amp;ROUND($G21,2)," ","")),HFF60_Data_UL!$C$4:$O$1011,MATCH('Estimator Steel Portfolio'!$C21,HFF60_Data_UL!$C$4:$O$4,0),TRUE)*1000,"N/A"),
     IFERROR(VLOOKUP(VALUE(SUBSTITUTE($AL21&amp;ROUND($G21,2)," ","")),HFF60_Data_UL!$C$4:$O$1011,MATCH('Estimator Steel Portfolio'!$C21,HFF60_Data_UL!$C$4:$O$4,0),TRUE)*1000,"N/A")
)</f>
        <v>N/A</v>
      </c>
      <c r="AP21" s="189" t="str">
        <f>IF(
     $B$1="Metric",
     IFERROR(0.0254*VLOOKUP(VALUE(SUBSTITUTE($AL21&amp;ROUND($G21,2)," ","")),HFF120_Data_UL!$C$4:$O$1009,MATCH('Estimator Steel Portfolio'!$C21,HFF120_Data_UL!$C$4:$O$4,0),TRUE)*1000,"N/A"),
     IFERROR(VLOOKUP(VALUE(SUBSTITUTE($AL21&amp;ROUND($G21,2)," ","")),HFF120_Data_UL!$C$4:$O$1009,MATCH('Estimator Steel Portfolio'!$C21,HFF120_Data_UL!$C$4:$O$4,0),TRUE)*1000,"N/A")
)</f>
        <v>N/A</v>
      </c>
      <c r="AQ21" s="189" t="str">
        <f>IF(
     $B$1="Metric",
     IFERROR(0.0254*VLOOKUP(VALUE(SUBSTITUTE($AL21&amp;ROUND($G21,2)," ","")),AWHB_Data_UL!$C$4:$O$1004,MATCH('Estimator Steel Portfolio'!$C21,AWHB_Data_UL!$C$4:$O$4,0),TRUE)*1000,"N/A"),
     IFERROR(VLOOKUP(VALUE(SUBSTITUTE($AL21&amp;ROUND($G21,2)," ","")),AWHB_Data_UL!$C$4:$O$1004,MATCH('Estimator Steel Portfolio'!$C21,AWHB_Data_UL!$C$4:$O$4,0),TRUE)*1000,"N/A")
)</f>
        <v>N/A</v>
      </c>
      <c r="AR21" s="190"/>
    </row>
    <row r="22" spans="1:44" ht="15.5" x14ac:dyDescent="0.35">
      <c r="A22" s="130"/>
      <c r="B22" s="131"/>
      <c r="C22" s="131"/>
      <c r="D22" s="131"/>
      <c r="E22" s="131"/>
      <c r="F22" s="49" t="str">
        <f t="shared" si="14"/>
        <v/>
      </c>
      <c r="G22" s="50" t="str">
        <f>IF($B$1="Metric", IFERROR(VLOOKUP(SUBSTITUTE($A22&amp;"Metric"&amp;$B22," ",""),members_metric!$F$7:$J$2000,3,FALSE),""),  IFERROR(VLOOKUP(SUBSTITUTE($A22&amp;$B22," ",""),members!$D$7:$G$2000,3,FALSE),""))</f>
        <v/>
      </c>
      <c r="H22" s="140" t="str">
        <f t="shared" si="0"/>
        <v/>
      </c>
      <c r="I22" s="48"/>
      <c r="J22" s="50" t="str">
        <f>IFERROR(
     1*AO22,
     IF(
          $B$1="Metric",
          IFERROR(0.0254*VLOOKUP(VALUE(SUBSTITUTE($AL22&amp;ROUND($G22,2)," ","")),HFF60_Data_extrapolated!$C$4:$O$1011,MATCH('Estimator Steel Portfolio'!$C22,HFF60_Data_extrapolated!$C$4:$O$4,0),TRUE)*1000,""),
          IFERROR(VLOOKUP(VALUE(SUBSTITUTE($AL22&amp;ROUND($G22,2)," ","")),HFF60_Data_extrapolated!$C$4:$O$1011,MATCH('Estimator Steel Portfolio'!$C22,HFF60_Data_extrapolated!$C$4:$O$4,0),TRUE)*1000,"")
     )
)</f>
        <v/>
      </c>
      <c r="K22" s="50" t="str">
        <f>IFERROR($J22/HFF60_Data_UL!$J$1,"")</f>
        <v/>
      </c>
      <c r="L22" s="148" t="str">
        <f t="shared" si="9"/>
        <v/>
      </c>
      <c r="M22" s="51" t="str">
        <f>IF(
     $J22=$AO22,
     IFERROR(VLOOKUP(VALUE(SUBSTITUTE($AL22&amp;ROUND($G22,2)," ","")),HFF60_Data_UL!$C$4:$P$1011,14,TRUE),""),
     IF(ISNUMBER($J22),"EJ needed","")
)</f>
        <v/>
      </c>
      <c r="N22" s="151" t="str">
        <f t="shared" si="12"/>
        <v/>
      </c>
      <c r="O22" s="58" t="str">
        <f t="shared" si="1"/>
        <v/>
      </c>
      <c r="P22" s="48"/>
      <c r="Q22" s="50" t="str">
        <f>IFERROR(
     1*AP22,
     IF(
          $B$1="Metric",
          IFERROR(0.0254*VLOOKUP(VALUE(SUBSTITUTE($AL22&amp;ROUND($G22,2)," ","")),HFF120_Data_extrapolated!$C$4:$O$1025,MATCH('Estimator Steel Portfolio'!$C22,HFF120_Data_extrapolated!$C$4:$O$4,0),TRUE)*1000,""),
          IFERROR(VLOOKUP(VALUE(SUBSTITUTE($AL22&amp;ROUND($G22,2)," ","")),HFF120_Data_extrapolated!$C$4:$O$1025,MATCH('Estimator Steel Portfolio'!$C22,HFF120_Data_extrapolated!$C$4:$O$4,0),TRUE)*1000,"")
     )
)</f>
        <v/>
      </c>
      <c r="R22" s="50" t="str">
        <f>IFERROR($Q22/HFF120_Data_UL!$J$1,"")</f>
        <v/>
      </c>
      <c r="S22" s="148" t="str">
        <f t="shared" si="2"/>
        <v/>
      </c>
      <c r="T22" s="51" t="str">
        <f>IF(
     $Q22=$AP22,
     IFERROR(VLOOKUP(VALUE(SUBSTITUTE($AL22&amp;ROUND($G22,2)," ","")),HFF120_Data_UL!$C$4:$P$1009,14,TRUE),""),
     IF(ISNUMBER($Q22),"EJ needed","")
)</f>
        <v/>
      </c>
      <c r="U22" s="151" t="str">
        <f t="shared" si="3"/>
        <v xml:space="preserve"> </v>
      </c>
      <c r="V22" s="58" t="str">
        <f t="shared" si="10"/>
        <v/>
      </c>
      <c r="X22" s="205" t="str">
        <f>IF($B$1="Metric", IFERROR(0.0254*VLOOKUP(VALUE(SUBSTITUTE($AL22&amp;ROUND($G22,2)," ","")),WB5_Data_UL!$C$4:$O$1012,MATCH('Estimator Steel Portfolio'!$C22,WB5_Data_UL!$C$4:$O$4,0),TRUE)*1000,""), IFERROR(VLOOKUP(VALUE(SUBSTITUTE($AL22&amp;ROUND($G22,2)," ","")),WB5_Data_UL!$C$4:$O$1012,MATCH('Estimator Steel Portfolio'!$C22,WB5_Data_UL!$C$4:$O$4,0),TRUE)*1000,""))</f>
        <v/>
      </c>
      <c r="Y22" s="50" t="str">
        <f>IFERROR($X22/WB5_Data_UL!$J$1,"")</f>
        <v/>
      </c>
      <c r="Z22" s="148" t="str">
        <f t="shared" si="4"/>
        <v/>
      </c>
      <c r="AA22" s="51" t="str">
        <f>IFERROR(VLOOKUP(VALUE(SUBSTITUTE($AL22&amp;ROUND($G22,2)," ","")),WB5_Data_UL!$C$4:$P$1012,14,TRUE),"")</f>
        <v/>
      </c>
      <c r="AB22" s="151" t="str">
        <f t="shared" si="5"/>
        <v xml:space="preserve"> </v>
      </c>
      <c r="AC22" s="58" t="str">
        <f t="shared" si="11"/>
        <v/>
      </c>
      <c r="AE22" s="205" t="str">
        <f>IFERROR(
     1*AQ22,
     IF(
          $B$1="Metric",
          IFERROR(0.0254*VLOOKUP(VALUE(SUBSTITUTE($AL22&amp;ROUND($G22,2)," ","")),AWHB_Data_extrapolated!$C$4:$O$1011,MATCH('Estimator Steel Portfolio'!$C22,AWHB_Data_extrapolated!$C$4:$O$4,0),TRUE)*1000,""),
          IFERROR(VLOOKUP(VALUE(SUBSTITUTE($AL22&amp;ROUND($G22,2)," ","")),AWHB_Data_extrapolated!$C$4:$O$1011,MATCH('Estimator Steel Portfolio'!$C22,AWHB_Data_extrapolated!$C$4:$O$4,0),TRUE)*1000,"")
     )
)</f>
        <v/>
      </c>
      <c r="AF22" s="50" t="str">
        <f>IFERROR($AE22/AWHB_Data_UL!$J$1,"")</f>
        <v/>
      </c>
      <c r="AG22" s="148" t="str">
        <f t="shared" si="6"/>
        <v/>
      </c>
      <c r="AH22" s="51" t="str">
        <f>IF(
     $AE22=$AQ22,
     IFERROR(VLOOKUP(VALUE(SUBSTITUTE($AL22&amp;ROUND($G22,2)," ","")),AWHB_Data_UL!$C$4:$P$1004,14,TRUE),""),
     IF(ISNUMBER($AE22),"EJ needed","")
)</f>
        <v/>
      </c>
      <c r="AI22" s="151" t="str">
        <f t="shared" si="7"/>
        <v xml:space="preserve"> </v>
      </c>
      <c r="AJ22" s="58" t="str">
        <f t="shared" si="13"/>
        <v/>
      </c>
      <c r="AL22" s="141" t="str">
        <f>IF($B$1="Metric",IFERROR(VLOOKUP(SUBSTITUTE($A22&amp;"Metric"&amp;$B22," ",""),members_metric!$F$7:$K$2000,6,FALSE),""),IFERROR(VLOOKUP(SUBSTITUTE($A22&amp;$B22," ",""),members!$D$7:$I$2000,6,FALSE),""))</f>
        <v/>
      </c>
      <c r="AM22" s="146" t="str">
        <f>IF($B$1="Metric", IFERROR(VLOOKUP(SUBSTITUTE($A22&amp;"Metric"&amp;$B22," ",""),members_metric!$F$7:$L$2000,7,FALSE),""),IFERROR(VLOOKUP(SUBSTITUTE($A22&amp;$B22," ",""),members!$D$7:$G$2000,4,FALSE),""))</f>
        <v/>
      </c>
      <c r="AN22" s="147" t="str">
        <f>IF($B$1="Metric", IFERROR(VLOOKUP(SUBSTITUTE($A22&amp;"Metric"&amp;$B22," ",""),members_metric!$F$7:$J$2000,5,FALSE),""),IFERROR(VLOOKUP(SUBSTITUTE($A22&amp;$B22," ",""),members!$D$7:$H$2000,5,FALSE),""))</f>
        <v/>
      </c>
      <c r="AO22" s="189" t="str">
        <f>IF(
     $B$1="Metric",
     IFERROR(0.0254*VLOOKUP(VALUE(SUBSTITUTE($AL22&amp;ROUND($G22,2)," ","")),HFF60_Data_UL!$C$4:$O$1011,MATCH('Estimator Steel Portfolio'!$C22,HFF60_Data_UL!$C$4:$O$4,0),TRUE)*1000,"N/A"),
     IFERROR(VLOOKUP(VALUE(SUBSTITUTE($AL22&amp;ROUND($G22,2)," ","")),HFF60_Data_UL!$C$4:$O$1011,MATCH('Estimator Steel Portfolio'!$C22,HFF60_Data_UL!$C$4:$O$4,0),TRUE)*1000,"N/A")
)</f>
        <v>N/A</v>
      </c>
      <c r="AP22" s="189" t="str">
        <f>IF(
     $B$1="Metric",
     IFERROR(0.0254*VLOOKUP(VALUE(SUBSTITUTE($AL22&amp;ROUND($G22,2)," ","")),HFF120_Data_UL!$C$4:$O$1009,MATCH('Estimator Steel Portfolio'!$C22,HFF120_Data_UL!$C$4:$O$4,0),TRUE)*1000,"N/A"),
     IFERROR(VLOOKUP(VALUE(SUBSTITUTE($AL22&amp;ROUND($G22,2)," ","")),HFF120_Data_UL!$C$4:$O$1009,MATCH('Estimator Steel Portfolio'!$C22,HFF120_Data_UL!$C$4:$O$4,0),TRUE)*1000,"N/A")
)</f>
        <v>N/A</v>
      </c>
      <c r="AQ22" s="189" t="str">
        <f>IF(
     $B$1="Metric",
     IFERROR(0.0254*VLOOKUP(VALUE(SUBSTITUTE($AL22&amp;ROUND($G22,2)," ","")),AWHB_Data_UL!$C$4:$O$1004,MATCH('Estimator Steel Portfolio'!$C22,AWHB_Data_UL!$C$4:$O$4,0),TRUE)*1000,"N/A"),
     IFERROR(VLOOKUP(VALUE(SUBSTITUTE($AL22&amp;ROUND($G22,2)," ","")),AWHB_Data_UL!$C$4:$O$1004,MATCH('Estimator Steel Portfolio'!$C22,AWHB_Data_UL!$C$4:$O$4,0),TRUE)*1000,"N/A")
)</f>
        <v>N/A</v>
      </c>
      <c r="AR22" s="190"/>
    </row>
    <row r="23" spans="1:44" ht="15.5" x14ac:dyDescent="0.35">
      <c r="A23" s="130"/>
      <c r="B23" s="131"/>
      <c r="C23" s="131"/>
      <c r="D23" s="131"/>
      <c r="E23" s="131"/>
      <c r="F23" s="49" t="str">
        <f t="shared" si="14"/>
        <v/>
      </c>
      <c r="G23" s="50" t="str">
        <f>IF($B$1="Metric", IFERROR(VLOOKUP(SUBSTITUTE($A23&amp;"Metric"&amp;$B23," ",""),members_metric!$F$7:$J$2000,3,FALSE),""),  IFERROR(VLOOKUP(SUBSTITUTE($A23&amp;$B23," ",""),members!$D$7:$G$2000,3,FALSE),""))</f>
        <v/>
      </c>
      <c r="H23" s="140" t="str">
        <f t="shared" si="0"/>
        <v/>
      </c>
      <c r="I23" s="48"/>
      <c r="J23" s="50" t="str">
        <f>IFERROR(
     1*AO23,
     IF(
          $B$1="Metric",
          IFERROR(0.0254*VLOOKUP(VALUE(SUBSTITUTE($AL23&amp;ROUND($G23,2)," ","")),HFF60_Data_extrapolated!$C$4:$O$1011,MATCH('Estimator Steel Portfolio'!$C23,HFF60_Data_extrapolated!$C$4:$O$4,0),TRUE)*1000,""),
          IFERROR(VLOOKUP(VALUE(SUBSTITUTE($AL23&amp;ROUND($G23,2)," ","")),HFF60_Data_extrapolated!$C$4:$O$1011,MATCH('Estimator Steel Portfolio'!$C23,HFF60_Data_extrapolated!$C$4:$O$4,0),TRUE)*1000,"")
     )
)</f>
        <v/>
      </c>
      <c r="K23" s="50" t="str">
        <f>IFERROR($J23/HFF60_Data_UL!$J$1,"")</f>
        <v/>
      </c>
      <c r="L23" s="148" t="str">
        <f t="shared" si="9"/>
        <v/>
      </c>
      <c r="M23" s="51" t="str">
        <f>IF(
     $J23=$AO23,
     IFERROR(VLOOKUP(VALUE(SUBSTITUTE($AL23&amp;ROUND($G23,2)," ","")),HFF60_Data_UL!$C$4:$P$1011,14,TRUE),""),
     IF(ISNUMBER($J23),"EJ needed","")
)</f>
        <v/>
      </c>
      <c r="N23" s="151" t="str">
        <f t="shared" si="12"/>
        <v/>
      </c>
      <c r="O23" s="58" t="str">
        <f t="shared" si="1"/>
        <v/>
      </c>
      <c r="P23" s="48"/>
      <c r="Q23" s="50" t="str">
        <f>IFERROR(
     1*AP23,
     IF(
          $B$1="Metric",
          IFERROR(0.0254*VLOOKUP(VALUE(SUBSTITUTE($AL23&amp;ROUND($G23,2)," ","")),HFF120_Data_extrapolated!$C$4:$O$1025,MATCH('Estimator Steel Portfolio'!$C23,HFF120_Data_extrapolated!$C$4:$O$4,0),TRUE)*1000,""),
          IFERROR(VLOOKUP(VALUE(SUBSTITUTE($AL23&amp;ROUND($G23,2)," ","")),HFF120_Data_extrapolated!$C$4:$O$1025,MATCH('Estimator Steel Portfolio'!$C23,HFF120_Data_extrapolated!$C$4:$O$4,0),TRUE)*1000,"")
     )
)</f>
        <v/>
      </c>
      <c r="R23" s="50" t="str">
        <f>IFERROR($Q23/HFF120_Data_UL!$J$1,"")</f>
        <v/>
      </c>
      <c r="S23" s="148" t="str">
        <f t="shared" si="2"/>
        <v/>
      </c>
      <c r="T23" s="51" t="str">
        <f>IF(
     $Q23=$AP23,
     IFERROR(VLOOKUP(VALUE(SUBSTITUTE($AL23&amp;ROUND($G23,2)," ","")),HFF120_Data_UL!$C$4:$P$1009,14,TRUE),""),
     IF(ISNUMBER($Q23),"EJ needed","")
)</f>
        <v/>
      </c>
      <c r="U23" s="151" t="str">
        <f t="shared" si="3"/>
        <v xml:space="preserve"> </v>
      </c>
      <c r="V23" s="58" t="str">
        <f t="shared" si="10"/>
        <v/>
      </c>
      <c r="X23" s="205" t="str">
        <f>IF($B$1="Metric", IFERROR(0.0254*VLOOKUP(VALUE(SUBSTITUTE($AL23&amp;ROUND($G23,2)," ","")),WB5_Data_UL!$C$4:$O$1012,MATCH('Estimator Steel Portfolio'!$C23,WB5_Data_UL!$C$4:$O$4,0),TRUE)*1000,""), IFERROR(VLOOKUP(VALUE(SUBSTITUTE($AL23&amp;ROUND($G23,2)," ","")),WB5_Data_UL!$C$4:$O$1012,MATCH('Estimator Steel Portfolio'!$C23,WB5_Data_UL!$C$4:$O$4,0),TRUE)*1000,""))</f>
        <v/>
      </c>
      <c r="Y23" s="50" t="str">
        <f>IFERROR($X23/WB5_Data_UL!$J$1,"")</f>
        <v/>
      </c>
      <c r="Z23" s="148" t="str">
        <f t="shared" si="4"/>
        <v/>
      </c>
      <c r="AA23" s="51" t="str">
        <f>IFERROR(VLOOKUP(VALUE(SUBSTITUTE($AL23&amp;ROUND($G23,2)," ","")),WB5_Data_UL!$C$4:$P$1012,14,TRUE),"")</f>
        <v/>
      </c>
      <c r="AB23" s="151" t="str">
        <f t="shared" si="5"/>
        <v xml:space="preserve"> </v>
      </c>
      <c r="AC23" s="58" t="str">
        <f t="shared" si="11"/>
        <v/>
      </c>
      <c r="AE23" s="205" t="str">
        <f>IFERROR(
     1*AQ23,
     IF(
          $B$1="Metric",
          IFERROR(0.0254*VLOOKUP(VALUE(SUBSTITUTE($AL23&amp;ROUND($G23,2)," ","")),AWHB_Data_extrapolated!$C$4:$O$1011,MATCH('Estimator Steel Portfolio'!$C23,AWHB_Data_extrapolated!$C$4:$O$4,0),TRUE)*1000,""),
          IFERROR(VLOOKUP(VALUE(SUBSTITUTE($AL23&amp;ROUND($G23,2)," ","")),AWHB_Data_extrapolated!$C$4:$O$1011,MATCH('Estimator Steel Portfolio'!$C23,AWHB_Data_extrapolated!$C$4:$O$4,0),TRUE)*1000,"")
     )
)</f>
        <v/>
      </c>
      <c r="AF23" s="50" t="str">
        <f>IFERROR($AE23/AWHB_Data_UL!$J$1,"")</f>
        <v/>
      </c>
      <c r="AG23" s="148" t="str">
        <f t="shared" si="6"/>
        <v/>
      </c>
      <c r="AH23" s="51" t="str">
        <f>IF(
     $AE23=$AQ23,
     IFERROR(VLOOKUP(VALUE(SUBSTITUTE($AL23&amp;ROUND($G23,2)," ","")),AWHB_Data_UL!$C$4:$P$1004,14,TRUE),""),
     IF(ISNUMBER($AE23),"EJ needed","")
)</f>
        <v/>
      </c>
      <c r="AI23" s="151" t="str">
        <f t="shared" si="7"/>
        <v xml:space="preserve"> </v>
      </c>
      <c r="AJ23" s="58" t="str">
        <f t="shared" si="13"/>
        <v/>
      </c>
      <c r="AL23" s="141" t="str">
        <f>IF($B$1="Metric",IFERROR(VLOOKUP(SUBSTITUTE($A23&amp;"Metric"&amp;$B23," ",""),members_metric!$F$7:$K$2000,6,FALSE),""),IFERROR(VLOOKUP(SUBSTITUTE($A23&amp;$B23," ",""),members!$D$7:$I$2000,6,FALSE),""))</f>
        <v/>
      </c>
      <c r="AM23" s="146" t="str">
        <f>IF($B$1="Metric", IFERROR(VLOOKUP(SUBSTITUTE($A23&amp;"Metric"&amp;$B23," ",""),members_metric!$F$7:$L$2000,7,FALSE),""),IFERROR(VLOOKUP(SUBSTITUTE($A23&amp;$B23," ",""),members!$D$7:$G$2000,4,FALSE),""))</f>
        <v/>
      </c>
      <c r="AN23" s="147" t="str">
        <f>IF($B$1="Metric", IFERROR(VLOOKUP(SUBSTITUTE($A23&amp;"Metric"&amp;$B23," ",""),members_metric!$F$7:$J$2000,5,FALSE),""),IFERROR(VLOOKUP(SUBSTITUTE($A23&amp;$B23," ",""),members!$D$7:$H$2000,5,FALSE),""))</f>
        <v/>
      </c>
      <c r="AO23" s="189" t="str">
        <f>IF(
     $B$1="Metric",
     IFERROR(0.0254*VLOOKUP(VALUE(SUBSTITUTE($AL23&amp;ROUND($G23,2)," ","")),HFF60_Data_UL!$C$4:$O$1011,MATCH('Estimator Steel Portfolio'!$C23,HFF60_Data_UL!$C$4:$O$4,0),TRUE)*1000,"N/A"),
     IFERROR(VLOOKUP(VALUE(SUBSTITUTE($AL23&amp;ROUND($G23,2)," ","")),HFF60_Data_UL!$C$4:$O$1011,MATCH('Estimator Steel Portfolio'!$C23,HFF60_Data_UL!$C$4:$O$4,0),TRUE)*1000,"N/A")
)</f>
        <v>N/A</v>
      </c>
      <c r="AP23" s="189" t="str">
        <f>IF(
     $B$1="Metric",
     IFERROR(0.0254*VLOOKUP(VALUE(SUBSTITUTE($AL23&amp;ROUND($G23,2)," ","")),HFF120_Data_UL!$C$4:$O$1009,MATCH('Estimator Steel Portfolio'!$C23,HFF120_Data_UL!$C$4:$O$4,0),TRUE)*1000,"N/A"),
     IFERROR(VLOOKUP(VALUE(SUBSTITUTE($AL23&amp;ROUND($G23,2)," ","")),HFF120_Data_UL!$C$4:$O$1009,MATCH('Estimator Steel Portfolio'!$C23,HFF120_Data_UL!$C$4:$O$4,0),TRUE)*1000,"N/A")
)</f>
        <v>N/A</v>
      </c>
      <c r="AQ23" s="189" t="str">
        <f>IF(
     $B$1="Metric",
     IFERROR(0.0254*VLOOKUP(VALUE(SUBSTITUTE($AL23&amp;ROUND($G23,2)," ","")),AWHB_Data_UL!$C$4:$O$1004,MATCH('Estimator Steel Portfolio'!$C23,AWHB_Data_UL!$C$4:$O$4,0),TRUE)*1000,"N/A"),
     IFERROR(VLOOKUP(VALUE(SUBSTITUTE($AL23&amp;ROUND($G23,2)," ","")),AWHB_Data_UL!$C$4:$O$1004,MATCH('Estimator Steel Portfolio'!$C23,AWHB_Data_UL!$C$4:$O$4,0),TRUE)*1000,"N/A")
)</f>
        <v>N/A</v>
      </c>
      <c r="AR23" s="190"/>
    </row>
    <row r="24" spans="1:44" ht="15.5" x14ac:dyDescent="0.35">
      <c r="A24" s="130"/>
      <c r="B24" s="131"/>
      <c r="C24" s="131"/>
      <c r="D24" s="131"/>
      <c r="E24" s="131"/>
      <c r="F24" s="49" t="str">
        <f t="shared" si="14"/>
        <v/>
      </c>
      <c r="G24" s="50" t="str">
        <f>IF($B$1="Metric", IFERROR(VLOOKUP(SUBSTITUTE($A24&amp;"Metric"&amp;$B24," ",""),members_metric!$F$7:$J$2000,3,FALSE),""),  IFERROR(VLOOKUP(SUBSTITUTE($A24&amp;$B24," ",""),members!$D$7:$G$2000,3,FALSE),""))</f>
        <v/>
      </c>
      <c r="H24" s="140" t="str">
        <f t="shared" si="0"/>
        <v/>
      </c>
      <c r="I24" s="48"/>
      <c r="J24" s="50" t="str">
        <f>IFERROR(
     1*AO24,
     IF(
          $B$1="Metric",
          IFERROR(0.0254*VLOOKUP(VALUE(SUBSTITUTE($AL24&amp;ROUND($G24,2)," ","")),HFF60_Data_extrapolated!$C$4:$O$1011,MATCH('Estimator Steel Portfolio'!$C24,HFF60_Data_extrapolated!$C$4:$O$4,0),TRUE)*1000,""),
          IFERROR(VLOOKUP(VALUE(SUBSTITUTE($AL24&amp;ROUND($G24,2)," ","")),HFF60_Data_extrapolated!$C$4:$O$1011,MATCH('Estimator Steel Portfolio'!$C24,HFF60_Data_extrapolated!$C$4:$O$4,0),TRUE)*1000,"")
     )
)</f>
        <v/>
      </c>
      <c r="K24" s="50" t="str">
        <f>IFERROR($J24/HFF60_Data_UL!$J$1,"")</f>
        <v/>
      </c>
      <c r="L24" s="148" t="str">
        <f t="shared" si="9"/>
        <v/>
      </c>
      <c r="M24" s="51" t="str">
        <f>IF(
     $J24=$AO24,
     IFERROR(VLOOKUP(VALUE(SUBSTITUTE($AL24&amp;ROUND($G24,2)," ","")),HFF60_Data_UL!$C$4:$P$1011,14,TRUE),""),
     IF(ISNUMBER($J24),"EJ needed","")
)</f>
        <v/>
      </c>
      <c r="N24" s="151" t="str">
        <f t="shared" si="12"/>
        <v/>
      </c>
      <c r="O24" s="58" t="str">
        <f t="shared" si="1"/>
        <v/>
      </c>
      <c r="P24" s="48"/>
      <c r="Q24" s="50" t="str">
        <f>IFERROR(
     1*AP24,
     IF(
          $B$1="Metric",
          IFERROR(0.0254*VLOOKUP(VALUE(SUBSTITUTE($AL24&amp;ROUND($G24,2)," ","")),HFF120_Data_extrapolated!$C$4:$O$1025,MATCH('Estimator Steel Portfolio'!$C24,HFF120_Data_extrapolated!$C$4:$O$4,0),TRUE)*1000,""),
          IFERROR(VLOOKUP(VALUE(SUBSTITUTE($AL24&amp;ROUND($G24,2)," ","")),HFF120_Data_extrapolated!$C$4:$O$1025,MATCH('Estimator Steel Portfolio'!$C24,HFF120_Data_extrapolated!$C$4:$O$4,0),TRUE)*1000,"")
     )
)</f>
        <v/>
      </c>
      <c r="R24" s="50" t="str">
        <f>IFERROR($Q24/HFF120_Data_UL!$J$1,"")</f>
        <v/>
      </c>
      <c r="S24" s="148" t="str">
        <f t="shared" si="2"/>
        <v/>
      </c>
      <c r="T24" s="51" t="str">
        <f>IF(
     $Q24=$AP24,
     IFERROR(VLOOKUP(VALUE(SUBSTITUTE($AL24&amp;ROUND($G24,2)," ","")),HFF120_Data_UL!$C$4:$P$1009,14,TRUE),""),
     IF(ISNUMBER($Q24),"EJ needed","")
)</f>
        <v/>
      </c>
      <c r="U24" s="151" t="str">
        <f t="shared" si="3"/>
        <v xml:space="preserve"> </v>
      </c>
      <c r="V24" s="58" t="str">
        <f t="shared" si="10"/>
        <v/>
      </c>
      <c r="X24" s="205" t="str">
        <f>IF($B$1="Metric", IFERROR(0.0254*VLOOKUP(VALUE(SUBSTITUTE($AL24&amp;ROUND($G24,2)," ","")),WB5_Data_UL!$C$4:$O$1012,MATCH('Estimator Steel Portfolio'!$C24,WB5_Data_UL!$C$4:$O$4,0),TRUE)*1000,""), IFERROR(VLOOKUP(VALUE(SUBSTITUTE($AL24&amp;ROUND($G24,2)," ","")),WB5_Data_UL!$C$4:$O$1012,MATCH('Estimator Steel Portfolio'!$C24,WB5_Data_UL!$C$4:$O$4,0),TRUE)*1000,""))</f>
        <v/>
      </c>
      <c r="Y24" s="50" t="str">
        <f>IFERROR($X24/WB5_Data_UL!$J$1,"")</f>
        <v/>
      </c>
      <c r="Z24" s="148" t="str">
        <f t="shared" si="4"/>
        <v/>
      </c>
      <c r="AA24" s="51" t="str">
        <f>IFERROR(VLOOKUP(VALUE(SUBSTITUTE($AL24&amp;ROUND($G24,2)," ","")),WB5_Data_UL!$C$4:$P$1012,14,TRUE),"")</f>
        <v/>
      </c>
      <c r="AB24" s="151" t="str">
        <f t="shared" si="5"/>
        <v xml:space="preserve"> </v>
      </c>
      <c r="AC24" s="58" t="str">
        <f t="shared" si="11"/>
        <v/>
      </c>
      <c r="AE24" s="205" t="str">
        <f>IFERROR(
     1*AQ24,
     IF(
          $B$1="Metric",
          IFERROR(0.0254*VLOOKUP(VALUE(SUBSTITUTE($AL24&amp;ROUND($G24,2)," ","")),AWHB_Data_extrapolated!$C$4:$O$1011,MATCH('Estimator Steel Portfolio'!$C24,AWHB_Data_extrapolated!$C$4:$O$4,0),TRUE)*1000,""),
          IFERROR(VLOOKUP(VALUE(SUBSTITUTE($AL24&amp;ROUND($G24,2)," ","")),AWHB_Data_extrapolated!$C$4:$O$1011,MATCH('Estimator Steel Portfolio'!$C24,AWHB_Data_extrapolated!$C$4:$O$4,0),TRUE)*1000,"")
     )
)</f>
        <v/>
      </c>
      <c r="AF24" s="50" t="str">
        <f>IFERROR($AE24/AWHB_Data_UL!$J$1,"")</f>
        <v/>
      </c>
      <c r="AG24" s="148" t="str">
        <f t="shared" si="6"/>
        <v/>
      </c>
      <c r="AH24" s="51" t="str">
        <f>IF(
     $AE24=$AQ24,
     IFERROR(VLOOKUP(VALUE(SUBSTITUTE($AL24&amp;ROUND($G24,2)," ","")),AWHB_Data_UL!$C$4:$P$1004,14,TRUE),""),
     IF(ISNUMBER($AE24),"EJ needed","")
)</f>
        <v/>
      </c>
      <c r="AI24" s="151" t="str">
        <f t="shared" si="7"/>
        <v xml:space="preserve"> </v>
      </c>
      <c r="AJ24" s="58" t="str">
        <f t="shared" si="13"/>
        <v/>
      </c>
      <c r="AL24" s="141" t="str">
        <f>IF($B$1="Metric",IFERROR(VLOOKUP(SUBSTITUTE($A24&amp;"Metric"&amp;$B24," ",""),members_metric!$F$7:$K$2000,6,FALSE),""),IFERROR(VLOOKUP(SUBSTITUTE($A24&amp;$B24," ",""),members!$D$7:$I$2000,6,FALSE),""))</f>
        <v/>
      </c>
      <c r="AM24" s="146" t="str">
        <f>IF($B$1="Metric", IFERROR(VLOOKUP(SUBSTITUTE($A24&amp;"Metric"&amp;$B24," ",""),members_metric!$F$7:$L$2000,7,FALSE),""),IFERROR(VLOOKUP(SUBSTITUTE($A24&amp;$B24," ",""),members!$D$7:$G$2000,4,FALSE),""))</f>
        <v/>
      </c>
      <c r="AN24" s="147" t="str">
        <f>IF($B$1="Metric", IFERROR(VLOOKUP(SUBSTITUTE($A24&amp;"Metric"&amp;$B24," ",""),members_metric!$F$7:$J$2000,5,FALSE),""),IFERROR(VLOOKUP(SUBSTITUTE($A24&amp;$B24," ",""),members!$D$7:$H$2000,5,FALSE),""))</f>
        <v/>
      </c>
      <c r="AO24" s="189" t="str">
        <f>IF(
     $B$1="Metric",
     IFERROR(0.0254*VLOOKUP(VALUE(SUBSTITUTE($AL24&amp;ROUND($G24,2)," ","")),HFF60_Data_UL!$C$4:$O$1011,MATCH('Estimator Steel Portfolio'!$C24,HFF60_Data_UL!$C$4:$O$4,0),TRUE)*1000,"N/A"),
     IFERROR(VLOOKUP(VALUE(SUBSTITUTE($AL24&amp;ROUND($G24,2)," ","")),HFF60_Data_UL!$C$4:$O$1011,MATCH('Estimator Steel Portfolio'!$C24,HFF60_Data_UL!$C$4:$O$4,0),TRUE)*1000,"N/A")
)</f>
        <v>N/A</v>
      </c>
      <c r="AP24" s="189" t="str">
        <f>IF(
     $B$1="Metric",
     IFERROR(0.0254*VLOOKUP(VALUE(SUBSTITUTE($AL24&amp;ROUND($G24,2)," ","")),HFF120_Data_UL!$C$4:$O$1009,MATCH('Estimator Steel Portfolio'!$C24,HFF120_Data_UL!$C$4:$O$4,0),TRUE)*1000,"N/A"),
     IFERROR(VLOOKUP(VALUE(SUBSTITUTE($AL24&amp;ROUND($G24,2)," ","")),HFF120_Data_UL!$C$4:$O$1009,MATCH('Estimator Steel Portfolio'!$C24,HFF120_Data_UL!$C$4:$O$4,0),TRUE)*1000,"N/A")
)</f>
        <v>N/A</v>
      </c>
      <c r="AQ24" s="189" t="str">
        <f>IF(
     $B$1="Metric",
     IFERROR(0.0254*VLOOKUP(VALUE(SUBSTITUTE($AL24&amp;ROUND($G24,2)," ","")),AWHB_Data_UL!$C$4:$O$1004,MATCH('Estimator Steel Portfolio'!$C24,AWHB_Data_UL!$C$4:$O$4,0),TRUE)*1000,"N/A"),
     IFERROR(VLOOKUP(VALUE(SUBSTITUTE($AL24&amp;ROUND($G24,2)," ","")),AWHB_Data_UL!$C$4:$O$1004,MATCH('Estimator Steel Portfolio'!$C24,AWHB_Data_UL!$C$4:$O$4,0),TRUE)*1000,"N/A")
)</f>
        <v>N/A</v>
      </c>
      <c r="AR24" s="190"/>
    </row>
    <row r="25" spans="1:44" ht="15.5" x14ac:dyDescent="0.35">
      <c r="A25" s="130"/>
      <c r="B25" s="131"/>
      <c r="C25" s="131"/>
      <c r="D25" s="131"/>
      <c r="E25" s="131"/>
      <c r="F25" s="49" t="str">
        <f t="shared" si="14"/>
        <v/>
      </c>
      <c r="G25" s="50" t="str">
        <f>IF($B$1="Metric", IFERROR(VLOOKUP(SUBSTITUTE($A25&amp;"Metric"&amp;$B25," ",""),members_metric!$F$7:$J$2000,3,FALSE),""),  IFERROR(VLOOKUP(SUBSTITUTE($A25&amp;$B25," ",""),members!$D$7:$G$2000,3,FALSE),""))</f>
        <v/>
      </c>
      <c r="H25" s="140" t="str">
        <f t="shared" si="0"/>
        <v/>
      </c>
      <c r="I25" s="48"/>
      <c r="J25" s="50" t="str">
        <f>IFERROR(
     1*AO25,
     IF(
          $B$1="Metric",
          IFERROR(0.0254*VLOOKUP(VALUE(SUBSTITUTE($AL25&amp;ROUND($G25,2)," ","")),HFF60_Data_extrapolated!$C$4:$O$1011,MATCH('Estimator Steel Portfolio'!$C25,HFF60_Data_extrapolated!$C$4:$O$4,0),TRUE)*1000,""),
          IFERROR(VLOOKUP(VALUE(SUBSTITUTE($AL25&amp;ROUND($G25,2)," ","")),HFF60_Data_extrapolated!$C$4:$O$1011,MATCH('Estimator Steel Portfolio'!$C25,HFF60_Data_extrapolated!$C$4:$O$4,0),TRUE)*1000,"")
     )
)</f>
        <v/>
      </c>
      <c r="K25" s="50" t="str">
        <f>IFERROR($J25/HFF60_Data_UL!$J$1,"")</f>
        <v/>
      </c>
      <c r="L25" s="148" t="str">
        <f t="shared" si="9"/>
        <v/>
      </c>
      <c r="M25" s="51" t="str">
        <f>IF(
     $J25=$AO25,
     IFERROR(VLOOKUP(VALUE(SUBSTITUTE($AL25&amp;ROUND($G25,2)," ","")),HFF60_Data_UL!$C$4:$P$1011,14,TRUE),""),
     IF(ISNUMBER($J25),"EJ needed","")
)</f>
        <v/>
      </c>
      <c r="N25" s="151" t="str">
        <f t="shared" si="12"/>
        <v/>
      </c>
      <c r="O25" s="58" t="str">
        <f t="shared" si="1"/>
        <v/>
      </c>
      <c r="P25" s="48"/>
      <c r="Q25" s="50" t="str">
        <f>IFERROR(
     1*AP25,
     IF(
          $B$1="Metric",
          IFERROR(0.0254*VLOOKUP(VALUE(SUBSTITUTE($AL25&amp;ROUND($G25,2)," ","")),HFF120_Data_extrapolated!$C$4:$O$1025,MATCH('Estimator Steel Portfolio'!$C25,HFF120_Data_extrapolated!$C$4:$O$4,0),TRUE)*1000,""),
          IFERROR(VLOOKUP(VALUE(SUBSTITUTE($AL25&amp;ROUND($G25,2)," ","")),HFF120_Data_extrapolated!$C$4:$O$1025,MATCH('Estimator Steel Portfolio'!$C25,HFF120_Data_extrapolated!$C$4:$O$4,0),TRUE)*1000,"")
     )
)</f>
        <v/>
      </c>
      <c r="R25" s="50" t="str">
        <f>IFERROR($Q25/HFF120_Data_UL!$J$1,"")</f>
        <v/>
      </c>
      <c r="S25" s="148" t="str">
        <f t="shared" si="2"/>
        <v/>
      </c>
      <c r="T25" s="51" t="str">
        <f>IF(
     $Q25=$AP25,
     IFERROR(VLOOKUP(VALUE(SUBSTITUTE($AL25&amp;ROUND($G25,2)," ","")),HFF120_Data_UL!$C$4:$P$1009,14,TRUE),""),
     IF(ISNUMBER($Q25),"EJ needed","")
)</f>
        <v/>
      </c>
      <c r="U25" s="151" t="str">
        <f t="shared" si="3"/>
        <v xml:space="preserve"> </v>
      </c>
      <c r="V25" s="58" t="str">
        <f t="shared" si="10"/>
        <v/>
      </c>
      <c r="X25" s="205" t="str">
        <f>IF($B$1="Metric", IFERROR(0.0254*VLOOKUP(VALUE(SUBSTITUTE($AL25&amp;ROUND($G25,2)," ","")),WB5_Data_UL!$C$4:$O$1012,MATCH('Estimator Steel Portfolio'!$C25,WB5_Data_UL!$C$4:$O$4,0),TRUE)*1000,""), IFERROR(VLOOKUP(VALUE(SUBSTITUTE($AL25&amp;ROUND($G25,2)," ","")),WB5_Data_UL!$C$4:$O$1012,MATCH('Estimator Steel Portfolio'!$C25,WB5_Data_UL!$C$4:$O$4,0),TRUE)*1000,""))</f>
        <v/>
      </c>
      <c r="Y25" s="50" t="str">
        <f>IFERROR($X25/WB5_Data_UL!$J$1,"")</f>
        <v/>
      </c>
      <c r="Z25" s="148" t="str">
        <f t="shared" si="4"/>
        <v/>
      </c>
      <c r="AA25" s="51" t="str">
        <f>IFERROR(VLOOKUP(VALUE(SUBSTITUTE($AL25&amp;ROUND($G25,2)," ","")),WB5_Data_UL!$C$4:$P$1012,14,TRUE),"")</f>
        <v/>
      </c>
      <c r="AB25" s="151" t="str">
        <f t="shared" si="5"/>
        <v xml:space="preserve"> </v>
      </c>
      <c r="AC25" s="58" t="str">
        <f t="shared" si="11"/>
        <v/>
      </c>
      <c r="AE25" s="205" t="str">
        <f>IFERROR(
     1*AQ25,
     IF(
          $B$1="Metric",
          IFERROR(0.0254*VLOOKUP(VALUE(SUBSTITUTE($AL25&amp;ROUND($G25,2)," ","")),AWHB_Data_extrapolated!$C$4:$O$1011,MATCH('Estimator Steel Portfolio'!$C25,AWHB_Data_extrapolated!$C$4:$O$4,0),TRUE)*1000,""),
          IFERROR(VLOOKUP(VALUE(SUBSTITUTE($AL25&amp;ROUND($G25,2)," ","")),AWHB_Data_extrapolated!$C$4:$O$1011,MATCH('Estimator Steel Portfolio'!$C25,AWHB_Data_extrapolated!$C$4:$O$4,0),TRUE)*1000,"")
     )
)</f>
        <v/>
      </c>
      <c r="AF25" s="50" t="str">
        <f>IFERROR($AE25/AWHB_Data_UL!$J$1,"")</f>
        <v/>
      </c>
      <c r="AG25" s="148" t="str">
        <f t="shared" si="6"/>
        <v/>
      </c>
      <c r="AH25" s="51" t="str">
        <f>IF(
     $AE25=$AQ25,
     IFERROR(VLOOKUP(VALUE(SUBSTITUTE($AL25&amp;ROUND($G25,2)," ","")),AWHB_Data_UL!$C$4:$P$1004,14,TRUE),""),
     IF(ISNUMBER($AE25),"EJ needed","")
)</f>
        <v/>
      </c>
      <c r="AI25" s="151" t="str">
        <f t="shared" si="7"/>
        <v xml:space="preserve"> </v>
      </c>
      <c r="AJ25" s="58" t="str">
        <f t="shared" si="13"/>
        <v/>
      </c>
      <c r="AL25" s="141" t="str">
        <f>IF($B$1="Metric",IFERROR(VLOOKUP(SUBSTITUTE($A25&amp;"Metric"&amp;$B25," ",""),members_metric!$F$7:$K$2000,6,FALSE),""),IFERROR(VLOOKUP(SUBSTITUTE($A25&amp;$B25," ",""),members!$D$7:$I$2000,6,FALSE),""))</f>
        <v/>
      </c>
      <c r="AM25" s="146" t="str">
        <f>IF($B$1="Metric", IFERROR(VLOOKUP(SUBSTITUTE($A25&amp;"Metric"&amp;$B25," ",""),members_metric!$F$7:$L$2000,7,FALSE),""),IFERROR(VLOOKUP(SUBSTITUTE($A25&amp;$B25," ",""),members!$D$7:$G$2000,4,FALSE),""))</f>
        <v/>
      </c>
      <c r="AN25" s="147" t="str">
        <f>IF($B$1="Metric", IFERROR(VLOOKUP(SUBSTITUTE($A25&amp;"Metric"&amp;$B25," ",""),members_metric!$F$7:$J$2000,5,FALSE),""),IFERROR(VLOOKUP(SUBSTITUTE($A25&amp;$B25," ",""),members!$D$7:$H$2000,5,FALSE),""))</f>
        <v/>
      </c>
      <c r="AO25" s="189" t="str">
        <f>IF(
     $B$1="Metric",
     IFERROR(0.0254*VLOOKUP(VALUE(SUBSTITUTE($AL25&amp;ROUND($G25,2)," ","")),HFF60_Data_UL!$C$4:$O$1011,MATCH('Estimator Steel Portfolio'!$C25,HFF60_Data_UL!$C$4:$O$4,0),TRUE)*1000,"N/A"),
     IFERROR(VLOOKUP(VALUE(SUBSTITUTE($AL25&amp;ROUND($G25,2)," ","")),HFF60_Data_UL!$C$4:$O$1011,MATCH('Estimator Steel Portfolio'!$C25,HFF60_Data_UL!$C$4:$O$4,0),TRUE)*1000,"N/A")
)</f>
        <v>N/A</v>
      </c>
      <c r="AP25" s="189" t="str">
        <f>IF(
     $B$1="Metric",
     IFERROR(0.0254*VLOOKUP(VALUE(SUBSTITUTE($AL25&amp;ROUND($G25,2)," ","")),HFF120_Data_UL!$C$4:$O$1009,MATCH('Estimator Steel Portfolio'!$C25,HFF120_Data_UL!$C$4:$O$4,0),TRUE)*1000,"N/A"),
     IFERROR(VLOOKUP(VALUE(SUBSTITUTE($AL25&amp;ROUND($G25,2)," ","")),HFF120_Data_UL!$C$4:$O$1009,MATCH('Estimator Steel Portfolio'!$C25,HFF120_Data_UL!$C$4:$O$4,0),TRUE)*1000,"N/A")
)</f>
        <v>N/A</v>
      </c>
      <c r="AQ25" s="189" t="str">
        <f>IF(
     $B$1="Metric",
     IFERROR(0.0254*VLOOKUP(VALUE(SUBSTITUTE($AL25&amp;ROUND($G25,2)," ","")),AWHB_Data_UL!$C$4:$O$1004,MATCH('Estimator Steel Portfolio'!$C25,AWHB_Data_UL!$C$4:$O$4,0),TRUE)*1000,"N/A"),
     IFERROR(VLOOKUP(VALUE(SUBSTITUTE($AL25&amp;ROUND($G25,2)," ","")),AWHB_Data_UL!$C$4:$O$1004,MATCH('Estimator Steel Portfolio'!$C25,AWHB_Data_UL!$C$4:$O$4,0),TRUE)*1000,"N/A")
)</f>
        <v>N/A</v>
      </c>
      <c r="AR25" s="190"/>
    </row>
    <row r="26" spans="1:44" ht="15.5" x14ac:dyDescent="0.35">
      <c r="A26" s="130"/>
      <c r="B26" s="131"/>
      <c r="C26" s="131"/>
      <c r="D26" s="131"/>
      <c r="E26" s="131"/>
      <c r="F26" s="49" t="str">
        <f t="shared" si="14"/>
        <v/>
      </c>
      <c r="G26" s="50" t="str">
        <f>IF($B$1="Metric", IFERROR(VLOOKUP(SUBSTITUTE($A26&amp;"Metric"&amp;$B26," ",""),members_metric!$F$7:$J$2000,3,FALSE),""),  IFERROR(VLOOKUP(SUBSTITUTE($A26&amp;$B26," ",""),members!$D$7:$G$2000,3,FALSE),""))</f>
        <v/>
      </c>
      <c r="H26" s="140" t="str">
        <f t="shared" si="0"/>
        <v/>
      </c>
      <c r="I26" s="48"/>
      <c r="J26" s="50" t="str">
        <f>IFERROR(
     1*AO26,
     IF(
          $B$1="Metric",
          IFERROR(0.0254*VLOOKUP(VALUE(SUBSTITUTE($AL26&amp;ROUND($G26,2)," ","")),HFF60_Data_extrapolated!$C$4:$O$1011,MATCH('Estimator Steel Portfolio'!$C26,HFF60_Data_extrapolated!$C$4:$O$4,0),TRUE)*1000,""),
          IFERROR(VLOOKUP(VALUE(SUBSTITUTE($AL26&amp;ROUND($G26,2)," ","")),HFF60_Data_extrapolated!$C$4:$O$1011,MATCH('Estimator Steel Portfolio'!$C26,HFF60_Data_extrapolated!$C$4:$O$4,0),TRUE)*1000,"")
     )
)</f>
        <v/>
      </c>
      <c r="K26" s="50" t="str">
        <f>IFERROR($J26/HFF60_Data_UL!$J$1,"")</f>
        <v/>
      </c>
      <c r="L26" s="148" t="str">
        <f t="shared" si="9"/>
        <v/>
      </c>
      <c r="M26" s="51" t="str">
        <f>IF(
     $J26=$AO26,
     IFERROR(VLOOKUP(VALUE(SUBSTITUTE($AL26&amp;ROUND($G26,2)," ","")),HFF60_Data_UL!$C$4:$P$1011,14,TRUE),""),
     IF(ISNUMBER($J26),"EJ needed","")
)</f>
        <v/>
      </c>
      <c r="N26" s="151" t="str">
        <f t="shared" si="12"/>
        <v/>
      </c>
      <c r="O26" s="58" t="str">
        <f t="shared" si="1"/>
        <v/>
      </c>
      <c r="P26" s="48"/>
      <c r="Q26" s="50" t="str">
        <f>IFERROR(
     1*AP26,
     IF(
          $B$1="Metric",
          IFERROR(0.0254*VLOOKUP(VALUE(SUBSTITUTE($AL26&amp;ROUND($G26,2)," ","")),HFF120_Data_extrapolated!$C$4:$O$1025,MATCH('Estimator Steel Portfolio'!$C26,HFF120_Data_extrapolated!$C$4:$O$4,0),TRUE)*1000,""),
          IFERROR(VLOOKUP(VALUE(SUBSTITUTE($AL26&amp;ROUND($G26,2)," ","")),HFF120_Data_extrapolated!$C$4:$O$1025,MATCH('Estimator Steel Portfolio'!$C26,HFF120_Data_extrapolated!$C$4:$O$4,0),TRUE)*1000,"")
     )
)</f>
        <v/>
      </c>
      <c r="R26" s="50" t="str">
        <f>IFERROR($Q26/HFF120_Data_UL!$J$1,"")</f>
        <v/>
      </c>
      <c r="S26" s="148" t="str">
        <f t="shared" si="2"/>
        <v/>
      </c>
      <c r="T26" s="51" t="str">
        <f>IF(
     $Q26=$AP26,
     IFERROR(VLOOKUP(VALUE(SUBSTITUTE($AL26&amp;ROUND($G26,2)," ","")),HFF120_Data_UL!$C$4:$P$1009,14,TRUE),""),
     IF(ISNUMBER($Q26),"EJ needed","")
)</f>
        <v/>
      </c>
      <c r="U26" s="151" t="str">
        <f t="shared" si="3"/>
        <v xml:space="preserve"> </v>
      </c>
      <c r="V26" s="58" t="str">
        <f t="shared" si="10"/>
        <v/>
      </c>
      <c r="X26" s="205" t="str">
        <f>IF($B$1="Metric", IFERROR(0.0254*VLOOKUP(VALUE(SUBSTITUTE($AL26&amp;ROUND($G26,2)," ","")),WB5_Data_UL!$C$4:$O$1012,MATCH('Estimator Steel Portfolio'!$C26,WB5_Data_UL!$C$4:$O$4,0),TRUE)*1000,""), IFERROR(VLOOKUP(VALUE(SUBSTITUTE($AL26&amp;ROUND($G26,2)," ","")),WB5_Data_UL!$C$4:$O$1012,MATCH('Estimator Steel Portfolio'!$C26,WB5_Data_UL!$C$4:$O$4,0),TRUE)*1000,""))</f>
        <v/>
      </c>
      <c r="Y26" s="50" t="str">
        <f>IFERROR($X26/WB5_Data_UL!$J$1,"")</f>
        <v/>
      </c>
      <c r="Z26" s="148" t="str">
        <f t="shared" si="4"/>
        <v/>
      </c>
      <c r="AA26" s="51" t="str">
        <f>IFERROR(VLOOKUP(VALUE(SUBSTITUTE($AL26&amp;ROUND($G26,2)," ","")),WB5_Data_UL!$C$4:$P$1012,14,TRUE),"")</f>
        <v/>
      </c>
      <c r="AB26" s="151" t="str">
        <f t="shared" si="5"/>
        <v xml:space="preserve"> </v>
      </c>
      <c r="AC26" s="58" t="str">
        <f t="shared" si="11"/>
        <v/>
      </c>
      <c r="AE26" s="205" t="str">
        <f>IFERROR(
     1*AQ26,
     IF(
          $B$1="Metric",
          IFERROR(0.0254*VLOOKUP(VALUE(SUBSTITUTE($AL26&amp;ROUND($G26,2)," ","")),AWHB_Data_extrapolated!$C$4:$O$1011,MATCH('Estimator Steel Portfolio'!$C26,AWHB_Data_extrapolated!$C$4:$O$4,0),TRUE)*1000,""),
          IFERROR(VLOOKUP(VALUE(SUBSTITUTE($AL26&amp;ROUND($G26,2)," ","")),AWHB_Data_extrapolated!$C$4:$O$1011,MATCH('Estimator Steel Portfolio'!$C26,AWHB_Data_extrapolated!$C$4:$O$4,0),TRUE)*1000,"")
     )
)</f>
        <v/>
      </c>
      <c r="AF26" s="50" t="str">
        <f>IFERROR($AE26/AWHB_Data_UL!$J$1,"")</f>
        <v/>
      </c>
      <c r="AG26" s="148" t="str">
        <f t="shared" si="6"/>
        <v/>
      </c>
      <c r="AH26" s="51" t="str">
        <f>IF(
     $AE26=$AQ26,
     IFERROR(VLOOKUP(VALUE(SUBSTITUTE($AL26&amp;ROUND($G26,2)," ","")),AWHB_Data_UL!$C$4:$P$1004,14,TRUE),""),
     IF(ISNUMBER($AE26),"EJ needed","")
)</f>
        <v/>
      </c>
      <c r="AI26" s="151" t="str">
        <f t="shared" si="7"/>
        <v xml:space="preserve"> </v>
      </c>
      <c r="AJ26" s="58" t="str">
        <f t="shared" si="13"/>
        <v/>
      </c>
      <c r="AL26" s="141" t="str">
        <f>IF($B$1="Metric",IFERROR(VLOOKUP(SUBSTITUTE($A26&amp;"Metric"&amp;$B26," ",""),members_metric!$F$7:$K$2000,6,FALSE),""),IFERROR(VLOOKUP(SUBSTITUTE($A26&amp;$B26," ",""),members!$D$7:$I$2000,6,FALSE),""))</f>
        <v/>
      </c>
      <c r="AM26" s="146" t="str">
        <f>IF($B$1="Metric", IFERROR(VLOOKUP(SUBSTITUTE($A26&amp;"Metric"&amp;$B26," ",""),members_metric!$F$7:$L$2000,7,FALSE),""),IFERROR(VLOOKUP(SUBSTITUTE($A26&amp;$B26," ",""),members!$D$7:$G$2000,4,FALSE),""))</f>
        <v/>
      </c>
      <c r="AN26" s="147" t="str">
        <f>IF($B$1="Metric", IFERROR(VLOOKUP(SUBSTITUTE($A26&amp;"Metric"&amp;$B26," ",""),members_metric!$F$7:$J$2000,5,FALSE),""),IFERROR(VLOOKUP(SUBSTITUTE($A26&amp;$B26," ",""),members!$D$7:$H$2000,5,FALSE),""))</f>
        <v/>
      </c>
      <c r="AO26" s="189" t="str">
        <f>IF(
     $B$1="Metric",
     IFERROR(0.0254*VLOOKUP(VALUE(SUBSTITUTE($AL26&amp;ROUND($G26,2)," ","")),HFF60_Data_UL!$C$4:$O$1011,MATCH('Estimator Steel Portfolio'!$C26,HFF60_Data_UL!$C$4:$O$4,0),TRUE)*1000,"N/A"),
     IFERROR(VLOOKUP(VALUE(SUBSTITUTE($AL26&amp;ROUND($G26,2)," ","")),HFF60_Data_UL!$C$4:$O$1011,MATCH('Estimator Steel Portfolio'!$C26,HFF60_Data_UL!$C$4:$O$4,0),TRUE)*1000,"N/A")
)</f>
        <v>N/A</v>
      </c>
      <c r="AP26" s="189" t="str">
        <f>IF(
     $B$1="Metric",
     IFERROR(0.0254*VLOOKUP(VALUE(SUBSTITUTE($AL26&amp;ROUND($G26,2)," ","")),HFF120_Data_UL!$C$4:$O$1009,MATCH('Estimator Steel Portfolio'!$C26,HFF120_Data_UL!$C$4:$O$4,0),TRUE)*1000,"N/A"),
     IFERROR(VLOOKUP(VALUE(SUBSTITUTE($AL26&amp;ROUND($G26,2)," ","")),HFF120_Data_UL!$C$4:$O$1009,MATCH('Estimator Steel Portfolio'!$C26,HFF120_Data_UL!$C$4:$O$4,0),TRUE)*1000,"N/A")
)</f>
        <v>N/A</v>
      </c>
      <c r="AQ26" s="189" t="str">
        <f>IF(
     $B$1="Metric",
     IFERROR(0.0254*VLOOKUP(VALUE(SUBSTITUTE($AL26&amp;ROUND($G26,2)," ","")),AWHB_Data_UL!$C$4:$O$1004,MATCH('Estimator Steel Portfolio'!$C26,AWHB_Data_UL!$C$4:$O$4,0),TRUE)*1000,"N/A"),
     IFERROR(VLOOKUP(VALUE(SUBSTITUTE($AL26&amp;ROUND($G26,2)," ","")),AWHB_Data_UL!$C$4:$O$1004,MATCH('Estimator Steel Portfolio'!$C26,AWHB_Data_UL!$C$4:$O$4,0),TRUE)*1000,"N/A")
)</f>
        <v>N/A</v>
      </c>
      <c r="AR26" s="190"/>
    </row>
    <row r="27" spans="1:44" ht="15.5" x14ac:dyDescent="0.35">
      <c r="A27" s="130"/>
      <c r="B27" s="131"/>
      <c r="C27" s="131"/>
      <c r="D27" s="131"/>
      <c r="E27" s="131"/>
      <c r="F27" s="49" t="str">
        <f t="shared" si="14"/>
        <v/>
      </c>
      <c r="G27" s="50" t="str">
        <f>IF($B$1="Metric", IFERROR(VLOOKUP(SUBSTITUTE($A27&amp;"Metric"&amp;$B27," ",""),members_metric!$F$7:$J$2000,3,FALSE),""),  IFERROR(VLOOKUP(SUBSTITUTE($A27&amp;$B27," ",""),members!$D$7:$G$2000,3,FALSE),""))</f>
        <v/>
      </c>
      <c r="H27" s="140" t="str">
        <f t="shared" si="0"/>
        <v/>
      </c>
      <c r="I27" s="48"/>
      <c r="J27" s="50" t="str">
        <f>IFERROR(
     1*AO27,
     IF(
          $B$1="Metric",
          IFERROR(0.0254*VLOOKUP(VALUE(SUBSTITUTE($AL27&amp;ROUND($G27,2)," ","")),HFF60_Data_extrapolated!$C$4:$O$1011,MATCH('Estimator Steel Portfolio'!$C27,HFF60_Data_extrapolated!$C$4:$O$4,0),TRUE)*1000,""),
          IFERROR(VLOOKUP(VALUE(SUBSTITUTE($AL27&amp;ROUND($G27,2)," ","")),HFF60_Data_extrapolated!$C$4:$O$1011,MATCH('Estimator Steel Portfolio'!$C27,HFF60_Data_extrapolated!$C$4:$O$4,0),TRUE)*1000,"")
     )
)</f>
        <v/>
      </c>
      <c r="K27" s="50" t="str">
        <f>IFERROR($J27/HFF60_Data_UL!$J$1,"")</f>
        <v/>
      </c>
      <c r="L27" s="148" t="str">
        <f t="shared" si="9"/>
        <v/>
      </c>
      <c r="M27" s="51" t="str">
        <f>IF(
     $J27=$AO27,
     IFERROR(VLOOKUP(VALUE(SUBSTITUTE($AL27&amp;ROUND($G27,2)," ","")),HFF60_Data_UL!$C$4:$P$1011,14,TRUE),""),
     IF(ISNUMBER($J27),"EJ needed","")
)</f>
        <v/>
      </c>
      <c r="N27" s="151" t="str">
        <f t="shared" si="12"/>
        <v/>
      </c>
      <c r="O27" s="58" t="str">
        <f t="shared" si="1"/>
        <v/>
      </c>
      <c r="P27" s="48"/>
      <c r="Q27" s="50" t="str">
        <f>IFERROR(
     1*AP27,
     IF(
          $B$1="Metric",
          IFERROR(0.0254*VLOOKUP(VALUE(SUBSTITUTE($AL27&amp;ROUND($G27,2)," ","")),HFF120_Data_extrapolated!$C$4:$O$1025,MATCH('Estimator Steel Portfolio'!$C27,HFF120_Data_extrapolated!$C$4:$O$4,0),TRUE)*1000,""),
          IFERROR(VLOOKUP(VALUE(SUBSTITUTE($AL27&amp;ROUND($G27,2)," ","")),HFF120_Data_extrapolated!$C$4:$O$1025,MATCH('Estimator Steel Portfolio'!$C27,HFF120_Data_extrapolated!$C$4:$O$4,0),TRUE)*1000,"")
     )
)</f>
        <v/>
      </c>
      <c r="R27" s="50" t="str">
        <f>IFERROR($Q27/HFF120_Data_UL!$J$1,"")</f>
        <v/>
      </c>
      <c r="S27" s="148" t="str">
        <f t="shared" si="2"/>
        <v/>
      </c>
      <c r="T27" s="51" t="str">
        <f>IF(
     $Q27=$AP27,
     IFERROR(VLOOKUP(VALUE(SUBSTITUTE($AL27&amp;ROUND($G27,2)," ","")),HFF120_Data_UL!$C$4:$P$1009,14,TRUE),""),
     IF(ISNUMBER($Q27),"EJ needed","")
)</f>
        <v/>
      </c>
      <c r="U27" s="151" t="str">
        <f t="shared" si="3"/>
        <v xml:space="preserve"> </v>
      </c>
      <c r="V27" s="58" t="str">
        <f t="shared" si="10"/>
        <v/>
      </c>
      <c r="X27" s="205" t="str">
        <f>IF($B$1="Metric", IFERROR(0.0254*VLOOKUP(VALUE(SUBSTITUTE($AL27&amp;ROUND($G27,2)," ","")),WB5_Data_UL!$C$4:$O$1012,MATCH('Estimator Steel Portfolio'!$C27,WB5_Data_UL!$C$4:$O$4,0),TRUE)*1000,""), IFERROR(VLOOKUP(VALUE(SUBSTITUTE($AL27&amp;ROUND($G27,2)," ","")),WB5_Data_UL!$C$4:$O$1012,MATCH('Estimator Steel Portfolio'!$C27,WB5_Data_UL!$C$4:$O$4,0),TRUE)*1000,""))</f>
        <v/>
      </c>
      <c r="Y27" s="50" t="str">
        <f>IFERROR($X27/WB5_Data_UL!$J$1,"")</f>
        <v/>
      </c>
      <c r="Z27" s="148" t="str">
        <f t="shared" si="4"/>
        <v/>
      </c>
      <c r="AA27" s="51" t="str">
        <f>IFERROR(VLOOKUP(VALUE(SUBSTITUTE($AL27&amp;ROUND($G27,2)," ","")),WB5_Data_UL!$C$4:$P$1012,14,TRUE),"")</f>
        <v/>
      </c>
      <c r="AB27" s="151" t="str">
        <f t="shared" si="5"/>
        <v xml:space="preserve"> </v>
      </c>
      <c r="AC27" s="58" t="str">
        <f t="shared" si="11"/>
        <v/>
      </c>
      <c r="AE27" s="205" t="str">
        <f>IFERROR(
     1*AQ27,
     IF(
          $B$1="Metric",
          IFERROR(0.0254*VLOOKUP(VALUE(SUBSTITUTE($AL27&amp;ROUND($G27,2)," ","")),AWHB_Data_extrapolated!$C$4:$O$1011,MATCH('Estimator Steel Portfolio'!$C27,AWHB_Data_extrapolated!$C$4:$O$4,0),TRUE)*1000,""),
          IFERROR(VLOOKUP(VALUE(SUBSTITUTE($AL27&amp;ROUND($G27,2)," ","")),AWHB_Data_extrapolated!$C$4:$O$1011,MATCH('Estimator Steel Portfolio'!$C27,AWHB_Data_extrapolated!$C$4:$O$4,0),TRUE)*1000,"")
     )
)</f>
        <v/>
      </c>
      <c r="AF27" s="50" t="str">
        <f>IFERROR($AE27/AWHB_Data_UL!$J$1,"")</f>
        <v/>
      </c>
      <c r="AG27" s="148" t="str">
        <f t="shared" si="6"/>
        <v/>
      </c>
      <c r="AH27" s="51" t="str">
        <f>IF(
     $AE27=$AQ27,
     IFERROR(VLOOKUP(VALUE(SUBSTITUTE($AL27&amp;ROUND($G27,2)," ","")),AWHB_Data_UL!$C$4:$P$1004,14,TRUE),""),
     IF(ISNUMBER($AE27),"EJ needed","")
)</f>
        <v/>
      </c>
      <c r="AI27" s="151" t="str">
        <f t="shared" si="7"/>
        <v xml:space="preserve"> </v>
      </c>
      <c r="AJ27" s="58" t="str">
        <f t="shared" si="13"/>
        <v/>
      </c>
      <c r="AL27" s="141" t="str">
        <f>IF($B$1="Metric",IFERROR(VLOOKUP(SUBSTITUTE($A27&amp;"Metric"&amp;$B27," ",""),members_metric!$F$7:$K$2000,6,FALSE),""),IFERROR(VLOOKUP(SUBSTITUTE($A27&amp;$B27," ",""),members!$D$7:$I$2000,6,FALSE),""))</f>
        <v/>
      </c>
      <c r="AM27" s="146" t="str">
        <f>IF($B$1="Metric", IFERROR(VLOOKUP(SUBSTITUTE($A27&amp;"Metric"&amp;$B27," ",""),members_metric!$F$7:$L$2000,7,FALSE),""),IFERROR(VLOOKUP(SUBSTITUTE($A27&amp;$B27," ",""),members!$D$7:$G$2000,4,FALSE),""))</f>
        <v/>
      </c>
      <c r="AN27" s="147" t="str">
        <f>IF($B$1="Metric", IFERROR(VLOOKUP(SUBSTITUTE($A27&amp;"Metric"&amp;$B27," ",""),members_metric!$F$7:$J$2000,5,FALSE),""),IFERROR(VLOOKUP(SUBSTITUTE($A27&amp;$B27," ",""),members!$D$7:$H$2000,5,FALSE),""))</f>
        <v/>
      </c>
      <c r="AO27" s="189" t="str">
        <f>IF(
     $B$1="Metric",
     IFERROR(0.0254*VLOOKUP(VALUE(SUBSTITUTE($AL27&amp;ROUND($G27,2)," ","")),HFF60_Data_UL!$C$4:$O$1011,MATCH('Estimator Steel Portfolio'!$C27,HFF60_Data_UL!$C$4:$O$4,0),TRUE)*1000,"N/A"),
     IFERROR(VLOOKUP(VALUE(SUBSTITUTE($AL27&amp;ROUND($G27,2)," ","")),HFF60_Data_UL!$C$4:$O$1011,MATCH('Estimator Steel Portfolio'!$C27,HFF60_Data_UL!$C$4:$O$4,0),TRUE)*1000,"N/A")
)</f>
        <v>N/A</v>
      </c>
      <c r="AP27" s="189" t="str">
        <f>IF(
     $B$1="Metric",
     IFERROR(0.0254*VLOOKUP(VALUE(SUBSTITUTE($AL27&amp;ROUND($G27,2)," ","")),HFF120_Data_UL!$C$4:$O$1009,MATCH('Estimator Steel Portfolio'!$C27,HFF120_Data_UL!$C$4:$O$4,0),TRUE)*1000,"N/A"),
     IFERROR(VLOOKUP(VALUE(SUBSTITUTE($AL27&amp;ROUND($G27,2)," ","")),HFF120_Data_UL!$C$4:$O$1009,MATCH('Estimator Steel Portfolio'!$C27,HFF120_Data_UL!$C$4:$O$4,0),TRUE)*1000,"N/A")
)</f>
        <v>N/A</v>
      </c>
      <c r="AQ27" s="189" t="str">
        <f>IF(
     $B$1="Metric",
     IFERROR(0.0254*VLOOKUP(VALUE(SUBSTITUTE($AL27&amp;ROUND($G27,2)," ","")),AWHB_Data_UL!$C$4:$O$1004,MATCH('Estimator Steel Portfolio'!$C27,AWHB_Data_UL!$C$4:$O$4,0),TRUE)*1000,"N/A"),
     IFERROR(VLOOKUP(VALUE(SUBSTITUTE($AL27&amp;ROUND($G27,2)," ","")),AWHB_Data_UL!$C$4:$O$1004,MATCH('Estimator Steel Portfolio'!$C27,AWHB_Data_UL!$C$4:$O$4,0),TRUE)*1000,"N/A")
)</f>
        <v>N/A</v>
      </c>
      <c r="AR27" s="190"/>
    </row>
    <row r="28" spans="1:44" ht="15.5" x14ac:dyDescent="0.35">
      <c r="A28" s="130"/>
      <c r="B28" s="131"/>
      <c r="C28" s="131"/>
      <c r="D28" s="131"/>
      <c r="E28" s="131"/>
      <c r="F28" s="49" t="str">
        <f t="shared" si="14"/>
        <v/>
      </c>
      <c r="G28" s="50" t="str">
        <f>IF($B$1="Metric", IFERROR(VLOOKUP(SUBSTITUTE($A28&amp;"Metric"&amp;$B28," ",""),members_metric!$F$7:$J$2000,3,FALSE),""),  IFERROR(VLOOKUP(SUBSTITUTE($A28&amp;$B28," ",""),members!$D$7:$G$2000,3,FALSE),""))</f>
        <v/>
      </c>
      <c r="H28" s="140" t="str">
        <f t="shared" si="0"/>
        <v/>
      </c>
      <c r="I28" s="48"/>
      <c r="J28" s="50" t="str">
        <f>IFERROR(
     1*AO28,
     IF(
          $B$1="Metric",
          IFERROR(0.0254*VLOOKUP(VALUE(SUBSTITUTE($AL28&amp;ROUND($G28,2)," ","")),HFF60_Data_extrapolated!$C$4:$O$1011,MATCH('Estimator Steel Portfolio'!$C28,HFF60_Data_extrapolated!$C$4:$O$4,0),TRUE)*1000,""),
          IFERROR(VLOOKUP(VALUE(SUBSTITUTE($AL28&amp;ROUND($G28,2)," ","")),HFF60_Data_extrapolated!$C$4:$O$1011,MATCH('Estimator Steel Portfolio'!$C28,HFF60_Data_extrapolated!$C$4:$O$4,0),TRUE)*1000,"")
     )
)</f>
        <v/>
      </c>
      <c r="K28" s="50" t="str">
        <f>IFERROR($J28/HFF60_Data_UL!$J$1,"")</f>
        <v/>
      </c>
      <c r="L28" s="148" t="str">
        <f t="shared" si="9"/>
        <v/>
      </c>
      <c r="M28" s="51" t="str">
        <f>IF(
     $J28=$AO28,
     IFERROR(VLOOKUP(VALUE(SUBSTITUTE($AL28&amp;ROUND($G28,2)," ","")),HFF60_Data_UL!$C$4:$P$1011,14,TRUE),""),
     IF(ISNUMBER($J28),"EJ needed","")
)</f>
        <v/>
      </c>
      <c r="N28" s="151" t="str">
        <f t="shared" si="12"/>
        <v/>
      </c>
      <c r="O28" s="58" t="str">
        <f t="shared" si="1"/>
        <v/>
      </c>
      <c r="P28" s="48"/>
      <c r="Q28" s="50" t="str">
        <f>IFERROR(
     1*AP28,
     IF(
          $B$1="Metric",
          IFERROR(0.0254*VLOOKUP(VALUE(SUBSTITUTE($AL28&amp;ROUND($G28,2)," ","")),HFF120_Data_extrapolated!$C$4:$O$1025,MATCH('Estimator Steel Portfolio'!$C28,HFF120_Data_extrapolated!$C$4:$O$4,0),TRUE)*1000,""),
          IFERROR(VLOOKUP(VALUE(SUBSTITUTE($AL28&amp;ROUND($G28,2)," ","")),HFF120_Data_extrapolated!$C$4:$O$1025,MATCH('Estimator Steel Portfolio'!$C28,HFF120_Data_extrapolated!$C$4:$O$4,0),TRUE)*1000,"")
     )
)</f>
        <v/>
      </c>
      <c r="R28" s="50" t="str">
        <f>IFERROR($Q28/HFF120_Data_UL!$J$1,"")</f>
        <v/>
      </c>
      <c r="S28" s="148" t="str">
        <f t="shared" si="2"/>
        <v/>
      </c>
      <c r="T28" s="51" t="str">
        <f>IF(
     $Q28=$AP28,
     IFERROR(VLOOKUP(VALUE(SUBSTITUTE($AL28&amp;ROUND($G28,2)," ","")),HFF120_Data_UL!$C$4:$P$1009,14,TRUE),""),
     IF(ISNUMBER($Q28),"EJ needed","")
)</f>
        <v/>
      </c>
      <c r="U28" s="151" t="str">
        <f t="shared" si="3"/>
        <v xml:space="preserve"> </v>
      </c>
      <c r="V28" s="58" t="str">
        <f t="shared" si="10"/>
        <v/>
      </c>
      <c r="X28" s="205" t="str">
        <f>IF($B$1="Metric", IFERROR(0.0254*VLOOKUP(VALUE(SUBSTITUTE($AL28&amp;ROUND($G28,2)," ","")),WB5_Data_UL!$C$4:$O$1012,MATCH('Estimator Steel Portfolio'!$C28,WB5_Data_UL!$C$4:$O$4,0),TRUE)*1000,""), IFERROR(VLOOKUP(VALUE(SUBSTITUTE($AL28&amp;ROUND($G28,2)," ","")),WB5_Data_UL!$C$4:$O$1012,MATCH('Estimator Steel Portfolio'!$C28,WB5_Data_UL!$C$4:$O$4,0),TRUE)*1000,""))</f>
        <v/>
      </c>
      <c r="Y28" s="50" t="str">
        <f>IFERROR($X28/WB5_Data_UL!$J$1,"")</f>
        <v/>
      </c>
      <c r="Z28" s="148" t="str">
        <f t="shared" si="4"/>
        <v/>
      </c>
      <c r="AA28" s="51" t="str">
        <f>IFERROR(VLOOKUP(VALUE(SUBSTITUTE($AL28&amp;ROUND($G28,2)," ","")),WB5_Data_UL!$C$4:$P$1012,14,TRUE),"")</f>
        <v/>
      </c>
      <c r="AB28" s="151" t="str">
        <f t="shared" si="5"/>
        <v xml:space="preserve"> </v>
      </c>
      <c r="AC28" s="58" t="str">
        <f t="shared" si="11"/>
        <v/>
      </c>
      <c r="AE28" s="205" t="str">
        <f>IFERROR(
     1*AQ28,
     IF(
          $B$1="Metric",
          IFERROR(0.0254*VLOOKUP(VALUE(SUBSTITUTE($AL28&amp;ROUND($G28,2)," ","")),AWHB_Data_extrapolated!$C$4:$O$1011,MATCH('Estimator Steel Portfolio'!$C28,AWHB_Data_extrapolated!$C$4:$O$4,0),TRUE)*1000,""),
          IFERROR(VLOOKUP(VALUE(SUBSTITUTE($AL28&amp;ROUND($G28,2)," ","")),AWHB_Data_extrapolated!$C$4:$O$1011,MATCH('Estimator Steel Portfolio'!$C28,AWHB_Data_extrapolated!$C$4:$O$4,0),TRUE)*1000,"")
     )
)</f>
        <v/>
      </c>
      <c r="AF28" s="50" t="str">
        <f>IFERROR($AE28/AWHB_Data_UL!$J$1,"")</f>
        <v/>
      </c>
      <c r="AG28" s="148" t="str">
        <f t="shared" si="6"/>
        <v/>
      </c>
      <c r="AH28" s="51" t="str">
        <f>IF(
     $AE28=$AQ28,
     IFERROR(VLOOKUP(VALUE(SUBSTITUTE($AL28&amp;ROUND($G28,2)," ","")),AWHB_Data_UL!$C$4:$P$1004,14,TRUE),""),
     IF(ISNUMBER($AE28),"EJ needed","")
)</f>
        <v/>
      </c>
      <c r="AI28" s="151" t="str">
        <f t="shared" si="7"/>
        <v xml:space="preserve"> </v>
      </c>
      <c r="AJ28" s="58" t="str">
        <f t="shared" si="13"/>
        <v/>
      </c>
      <c r="AL28" s="141" t="str">
        <f>IF($B$1="Metric",IFERROR(VLOOKUP(SUBSTITUTE($A28&amp;"Metric"&amp;$B28," ",""),members_metric!$F$7:$K$2000,6,FALSE),""),IFERROR(VLOOKUP(SUBSTITUTE($A28&amp;$B28," ",""),members!$D$7:$I$2000,6,FALSE),""))</f>
        <v/>
      </c>
      <c r="AM28" s="146" t="str">
        <f>IF($B$1="Metric", IFERROR(VLOOKUP(SUBSTITUTE($A28&amp;"Metric"&amp;$B28," ",""),members_metric!$F$7:$L$2000,7,FALSE),""),IFERROR(VLOOKUP(SUBSTITUTE($A28&amp;$B28," ",""),members!$D$7:$G$2000,4,FALSE),""))</f>
        <v/>
      </c>
      <c r="AN28" s="147" t="str">
        <f>IF($B$1="Metric", IFERROR(VLOOKUP(SUBSTITUTE($A28&amp;"Metric"&amp;$B28," ",""),members_metric!$F$7:$J$2000,5,FALSE),""),IFERROR(VLOOKUP(SUBSTITUTE($A28&amp;$B28," ",""),members!$D$7:$H$2000,5,FALSE),""))</f>
        <v/>
      </c>
      <c r="AO28" s="189" t="str">
        <f>IF(
     $B$1="Metric",
     IFERROR(0.0254*VLOOKUP(VALUE(SUBSTITUTE($AL28&amp;ROUND($G28,2)," ","")),HFF60_Data_UL!$C$4:$O$1011,MATCH('Estimator Steel Portfolio'!$C28,HFF60_Data_UL!$C$4:$O$4,0),TRUE)*1000,"N/A"),
     IFERROR(VLOOKUP(VALUE(SUBSTITUTE($AL28&amp;ROUND($G28,2)," ","")),HFF60_Data_UL!$C$4:$O$1011,MATCH('Estimator Steel Portfolio'!$C28,HFF60_Data_UL!$C$4:$O$4,0),TRUE)*1000,"N/A")
)</f>
        <v>N/A</v>
      </c>
      <c r="AP28" s="189" t="str">
        <f>IF(
     $B$1="Metric",
     IFERROR(0.0254*VLOOKUP(VALUE(SUBSTITUTE($AL28&amp;ROUND($G28,2)," ","")),HFF120_Data_UL!$C$4:$O$1009,MATCH('Estimator Steel Portfolio'!$C28,HFF120_Data_UL!$C$4:$O$4,0),TRUE)*1000,"N/A"),
     IFERROR(VLOOKUP(VALUE(SUBSTITUTE($AL28&amp;ROUND($G28,2)," ","")),HFF120_Data_UL!$C$4:$O$1009,MATCH('Estimator Steel Portfolio'!$C28,HFF120_Data_UL!$C$4:$O$4,0),TRUE)*1000,"N/A")
)</f>
        <v>N/A</v>
      </c>
      <c r="AQ28" s="189" t="str">
        <f>IF(
     $B$1="Metric",
     IFERROR(0.0254*VLOOKUP(VALUE(SUBSTITUTE($AL28&amp;ROUND($G28,2)," ","")),AWHB_Data_UL!$C$4:$O$1004,MATCH('Estimator Steel Portfolio'!$C28,AWHB_Data_UL!$C$4:$O$4,0),TRUE)*1000,"N/A"),
     IFERROR(VLOOKUP(VALUE(SUBSTITUTE($AL28&amp;ROUND($G28,2)," ","")),AWHB_Data_UL!$C$4:$O$1004,MATCH('Estimator Steel Portfolio'!$C28,AWHB_Data_UL!$C$4:$O$4,0),TRUE)*1000,"N/A")
)</f>
        <v>N/A</v>
      </c>
      <c r="AR28" s="190"/>
    </row>
    <row r="29" spans="1:44" ht="15.5" x14ac:dyDescent="0.35">
      <c r="A29" s="130"/>
      <c r="B29" s="131"/>
      <c r="C29" s="131"/>
      <c r="D29" s="131"/>
      <c r="E29" s="131"/>
      <c r="F29" s="49" t="str">
        <f t="shared" si="14"/>
        <v/>
      </c>
      <c r="G29" s="50" t="str">
        <f>IF($B$1="Metric", IFERROR(VLOOKUP(SUBSTITUTE($A29&amp;"Metric"&amp;$B29," ",""),members_metric!$F$7:$J$2000,3,FALSE),""),  IFERROR(VLOOKUP(SUBSTITUTE($A29&amp;$B29," ",""),members!$D$7:$G$2000,3,FALSE),""))</f>
        <v/>
      </c>
      <c r="H29" s="140" t="str">
        <f t="shared" si="0"/>
        <v/>
      </c>
      <c r="I29" s="48"/>
      <c r="J29" s="50" t="str">
        <f>IFERROR(
     1*AO29,
     IF(
          $B$1="Metric",
          IFERROR(0.0254*VLOOKUP(VALUE(SUBSTITUTE($AL29&amp;ROUND($G29,2)," ","")),HFF60_Data_extrapolated!$C$4:$O$1011,MATCH('Estimator Steel Portfolio'!$C29,HFF60_Data_extrapolated!$C$4:$O$4,0),TRUE)*1000,""),
          IFERROR(VLOOKUP(VALUE(SUBSTITUTE($AL29&amp;ROUND($G29,2)," ","")),HFF60_Data_extrapolated!$C$4:$O$1011,MATCH('Estimator Steel Portfolio'!$C29,HFF60_Data_extrapolated!$C$4:$O$4,0),TRUE)*1000,"")
     )
)</f>
        <v/>
      </c>
      <c r="K29" s="50" t="str">
        <f>IFERROR($J29/HFF60_Data_UL!$J$1,"")</f>
        <v/>
      </c>
      <c r="L29" s="148" t="str">
        <f t="shared" si="9"/>
        <v/>
      </c>
      <c r="M29" s="51" t="str">
        <f>IF(
     $J29=$AO29,
     IFERROR(VLOOKUP(VALUE(SUBSTITUTE($AL29&amp;ROUND($G29,2)," ","")),HFF60_Data_UL!$C$4:$P$1011,14,TRUE),""),
     IF(ISNUMBER($J29),"EJ needed","")
)</f>
        <v/>
      </c>
      <c r="N29" s="151" t="str">
        <f t="shared" si="12"/>
        <v/>
      </c>
      <c r="O29" s="58" t="str">
        <f t="shared" si="1"/>
        <v/>
      </c>
      <c r="P29" s="48"/>
      <c r="Q29" s="50" t="str">
        <f>IFERROR(
     1*AP29,
     IF(
          $B$1="Metric",
          IFERROR(0.0254*VLOOKUP(VALUE(SUBSTITUTE($AL29&amp;ROUND($G29,2)," ","")),HFF120_Data_extrapolated!$C$4:$O$1025,MATCH('Estimator Steel Portfolio'!$C29,HFF120_Data_extrapolated!$C$4:$O$4,0),TRUE)*1000,""),
          IFERROR(VLOOKUP(VALUE(SUBSTITUTE($AL29&amp;ROUND($G29,2)," ","")),HFF120_Data_extrapolated!$C$4:$O$1025,MATCH('Estimator Steel Portfolio'!$C29,HFF120_Data_extrapolated!$C$4:$O$4,0),TRUE)*1000,"")
     )
)</f>
        <v/>
      </c>
      <c r="R29" s="50" t="str">
        <f>IFERROR($Q29/HFF120_Data_UL!$J$1,"")</f>
        <v/>
      </c>
      <c r="S29" s="148" t="str">
        <f t="shared" si="2"/>
        <v/>
      </c>
      <c r="T29" s="51" t="str">
        <f>IF(
     $Q29=$AP29,
     IFERROR(VLOOKUP(VALUE(SUBSTITUTE($AL29&amp;ROUND($G29,2)," ","")),HFF120_Data_UL!$C$4:$P$1009,14,TRUE),""),
     IF(ISNUMBER($Q29),"EJ needed","")
)</f>
        <v/>
      </c>
      <c r="U29" s="151" t="str">
        <f t="shared" si="3"/>
        <v xml:space="preserve"> </v>
      </c>
      <c r="V29" s="58" t="str">
        <f t="shared" si="10"/>
        <v/>
      </c>
      <c r="X29" s="205" t="str">
        <f>IF($B$1="Metric", IFERROR(0.0254*VLOOKUP(VALUE(SUBSTITUTE($AL29&amp;ROUND($G29,2)," ","")),WB5_Data_UL!$C$4:$O$1012,MATCH('Estimator Steel Portfolio'!$C29,WB5_Data_UL!$C$4:$O$4,0),TRUE)*1000,""), IFERROR(VLOOKUP(VALUE(SUBSTITUTE($AL29&amp;ROUND($G29,2)," ","")),WB5_Data_UL!$C$4:$O$1012,MATCH('Estimator Steel Portfolio'!$C29,WB5_Data_UL!$C$4:$O$4,0),TRUE)*1000,""))</f>
        <v/>
      </c>
      <c r="Y29" s="50" t="str">
        <f>IFERROR($X29/WB5_Data_UL!$J$1,"")</f>
        <v/>
      </c>
      <c r="Z29" s="148" t="str">
        <f t="shared" si="4"/>
        <v/>
      </c>
      <c r="AA29" s="51" t="str">
        <f>IFERROR(VLOOKUP(VALUE(SUBSTITUTE($AL29&amp;ROUND($G29,2)," ","")),WB5_Data_UL!$C$4:$P$1012,14,TRUE),"")</f>
        <v/>
      </c>
      <c r="AB29" s="151" t="str">
        <f t="shared" si="5"/>
        <v xml:space="preserve"> </v>
      </c>
      <c r="AC29" s="58" t="str">
        <f t="shared" si="11"/>
        <v/>
      </c>
      <c r="AE29" s="205" t="str">
        <f>IFERROR(
     1*AQ29,
     IF(
          $B$1="Metric",
          IFERROR(0.0254*VLOOKUP(VALUE(SUBSTITUTE($AL29&amp;ROUND($G29,2)," ","")),AWHB_Data_extrapolated!$C$4:$O$1011,MATCH('Estimator Steel Portfolio'!$C29,AWHB_Data_extrapolated!$C$4:$O$4,0),TRUE)*1000,""),
          IFERROR(VLOOKUP(VALUE(SUBSTITUTE($AL29&amp;ROUND($G29,2)," ","")),AWHB_Data_extrapolated!$C$4:$O$1011,MATCH('Estimator Steel Portfolio'!$C29,AWHB_Data_extrapolated!$C$4:$O$4,0),TRUE)*1000,"")
     )
)</f>
        <v/>
      </c>
      <c r="AF29" s="50" t="str">
        <f>IFERROR($AE29/AWHB_Data_UL!$J$1,"")</f>
        <v/>
      </c>
      <c r="AG29" s="148" t="str">
        <f t="shared" si="6"/>
        <v/>
      </c>
      <c r="AH29" s="51" t="str">
        <f>IF(
     $AE29=$AQ29,
     IFERROR(VLOOKUP(VALUE(SUBSTITUTE($AL29&amp;ROUND($G29,2)," ","")),AWHB_Data_UL!$C$4:$P$1004,14,TRUE),""),
     IF(ISNUMBER($AE29),"EJ needed","")
)</f>
        <v/>
      </c>
      <c r="AI29" s="151" t="str">
        <f t="shared" si="7"/>
        <v xml:space="preserve"> </v>
      </c>
      <c r="AJ29" s="58" t="str">
        <f t="shared" si="13"/>
        <v/>
      </c>
      <c r="AL29" s="141" t="str">
        <f>IF($B$1="Metric",IFERROR(VLOOKUP(SUBSTITUTE($A29&amp;"Metric"&amp;$B29," ",""),members_metric!$F$7:$K$2000,6,FALSE),""),IFERROR(VLOOKUP(SUBSTITUTE($A29&amp;$B29," ",""),members!$D$7:$I$2000,6,FALSE),""))</f>
        <v/>
      </c>
      <c r="AM29" s="146" t="str">
        <f>IF($B$1="Metric", IFERROR(VLOOKUP(SUBSTITUTE($A29&amp;"Metric"&amp;$B29," ",""),members_metric!$F$7:$L$2000,7,FALSE),""),IFERROR(VLOOKUP(SUBSTITUTE($A29&amp;$B29," ",""),members!$D$7:$G$2000,4,FALSE),""))</f>
        <v/>
      </c>
      <c r="AN29" s="147" t="str">
        <f>IF($B$1="Metric", IFERROR(VLOOKUP(SUBSTITUTE($A29&amp;"Metric"&amp;$B29," ",""),members_metric!$F$7:$J$2000,5,FALSE),""),IFERROR(VLOOKUP(SUBSTITUTE($A29&amp;$B29," ",""),members!$D$7:$H$2000,5,FALSE),""))</f>
        <v/>
      </c>
      <c r="AO29" s="189" t="str">
        <f>IF(
     $B$1="Metric",
     IFERROR(0.0254*VLOOKUP(VALUE(SUBSTITUTE($AL29&amp;ROUND($G29,2)," ","")),HFF60_Data_UL!$C$4:$O$1011,MATCH('Estimator Steel Portfolio'!$C29,HFF60_Data_UL!$C$4:$O$4,0),TRUE)*1000,"N/A"),
     IFERROR(VLOOKUP(VALUE(SUBSTITUTE($AL29&amp;ROUND($G29,2)," ","")),HFF60_Data_UL!$C$4:$O$1011,MATCH('Estimator Steel Portfolio'!$C29,HFF60_Data_UL!$C$4:$O$4,0),TRUE)*1000,"N/A")
)</f>
        <v>N/A</v>
      </c>
      <c r="AP29" s="189" t="str">
        <f>IF(
     $B$1="Metric",
     IFERROR(0.0254*VLOOKUP(VALUE(SUBSTITUTE($AL29&amp;ROUND($G29,2)," ","")),HFF120_Data_UL!$C$4:$O$1009,MATCH('Estimator Steel Portfolio'!$C29,HFF120_Data_UL!$C$4:$O$4,0),TRUE)*1000,"N/A"),
     IFERROR(VLOOKUP(VALUE(SUBSTITUTE($AL29&amp;ROUND($G29,2)," ","")),HFF120_Data_UL!$C$4:$O$1009,MATCH('Estimator Steel Portfolio'!$C29,HFF120_Data_UL!$C$4:$O$4,0),TRUE)*1000,"N/A")
)</f>
        <v>N/A</v>
      </c>
      <c r="AQ29" s="189" t="str">
        <f>IF(
     $B$1="Metric",
     IFERROR(0.0254*VLOOKUP(VALUE(SUBSTITUTE($AL29&amp;ROUND($G29,2)," ","")),AWHB_Data_UL!$C$4:$O$1004,MATCH('Estimator Steel Portfolio'!$C29,AWHB_Data_UL!$C$4:$O$4,0),TRUE)*1000,"N/A"),
     IFERROR(VLOOKUP(VALUE(SUBSTITUTE($AL29&amp;ROUND($G29,2)," ","")),AWHB_Data_UL!$C$4:$O$1004,MATCH('Estimator Steel Portfolio'!$C29,AWHB_Data_UL!$C$4:$O$4,0),TRUE)*1000,"N/A")
)</f>
        <v>N/A</v>
      </c>
      <c r="AR29" s="190"/>
    </row>
    <row r="30" spans="1:44" ht="15.5" x14ac:dyDescent="0.35">
      <c r="A30" s="130"/>
      <c r="B30" s="131"/>
      <c r="C30" s="131"/>
      <c r="D30" s="131"/>
      <c r="E30" s="131"/>
      <c r="F30" s="49" t="str">
        <f t="shared" si="14"/>
        <v/>
      </c>
      <c r="G30" s="50" t="str">
        <f>IF($B$1="Metric", IFERROR(VLOOKUP(SUBSTITUTE($A30&amp;"Metric"&amp;$B30," ",""),members_metric!$F$7:$J$2000,3,FALSE),""),  IFERROR(VLOOKUP(SUBSTITUTE($A30&amp;$B30," ",""),members!$D$7:$G$2000,3,FALSE),""))</f>
        <v/>
      </c>
      <c r="H30" s="140" t="str">
        <f t="shared" si="0"/>
        <v/>
      </c>
      <c r="I30" s="48"/>
      <c r="J30" s="50" t="str">
        <f>IFERROR(
     1*AO30,
     IF(
          $B$1="Metric",
          IFERROR(0.0254*VLOOKUP(VALUE(SUBSTITUTE($AL30&amp;ROUND($G30,2)," ","")),HFF60_Data_extrapolated!$C$4:$O$1011,MATCH('Estimator Steel Portfolio'!$C30,HFF60_Data_extrapolated!$C$4:$O$4,0),TRUE)*1000,""),
          IFERROR(VLOOKUP(VALUE(SUBSTITUTE($AL30&amp;ROUND($G30,2)," ","")),HFF60_Data_extrapolated!$C$4:$O$1011,MATCH('Estimator Steel Portfolio'!$C30,HFF60_Data_extrapolated!$C$4:$O$4,0),TRUE)*1000,"")
     )
)</f>
        <v/>
      </c>
      <c r="K30" s="50" t="str">
        <f>IFERROR($J30/HFF60_Data_UL!$J$1,"")</f>
        <v/>
      </c>
      <c r="L30" s="148" t="str">
        <f t="shared" si="9"/>
        <v/>
      </c>
      <c r="M30" s="51" t="str">
        <f>IF(
     $J30=$AO30,
     IFERROR(VLOOKUP(VALUE(SUBSTITUTE($AL30&amp;ROUND($G30,2)," ","")),HFF60_Data_UL!$C$4:$P$1011,14,TRUE),""),
     IF(ISNUMBER($J30),"EJ needed","")
)</f>
        <v/>
      </c>
      <c r="N30" s="151" t="str">
        <f>IFERROR($H30/$L30,"")</f>
        <v/>
      </c>
      <c r="O30" s="58" t="str">
        <f t="shared" si="1"/>
        <v/>
      </c>
      <c r="P30" s="48"/>
      <c r="Q30" s="50" t="str">
        <f>IFERROR(
     1*AP30,
     IF(
          $B$1="Metric",
          IFERROR(0.0254*VLOOKUP(VALUE(SUBSTITUTE($AL30&amp;ROUND($G30,2)," ","")),HFF120_Data_extrapolated!$C$4:$O$1025,MATCH('Estimator Steel Portfolio'!$C30,HFF120_Data_extrapolated!$C$4:$O$4,0),TRUE)*1000,""),
          IFERROR(VLOOKUP(VALUE(SUBSTITUTE($AL30&amp;ROUND($G30,2)," ","")),HFF120_Data_extrapolated!$C$4:$O$1025,MATCH('Estimator Steel Portfolio'!$C30,HFF120_Data_extrapolated!$C$4:$O$4,0),TRUE)*1000,"")
     )
)</f>
        <v/>
      </c>
      <c r="R30" s="50" t="str">
        <f>IFERROR($Q30/HFF120_Data_UL!$J$1,"")</f>
        <v/>
      </c>
      <c r="S30" s="148" t="str">
        <f t="shared" si="2"/>
        <v/>
      </c>
      <c r="T30" s="51" t="str">
        <f>IF(
     $Q30=$AP30,
     IFERROR(VLOOKUP(VALUE(SUBSTITUTE($AL30&amp;ROUND($G30,2)," ","")),HFF120_Data_UL!$C$4:$P$1009,14,TRUE),""),
     IF(ISNUMBER($Q30),"EJ needed","")
)</f>
        <v/>
      </c>
      <c r="U30" s="151" t="str">
        <f t="shared" si="3"/>
        <v xml:space="preserve"> </v>
      </c>
      <c r="V30" s="58" t="str">
        <f t="shared" si="10"/>
        <v/>
      </c>
      <c r="X30" s="205" t="str">
        <f>IF($B$1="Metric", IFERROR(0.0254*VLOOKUP(VALUE(SUBSTITUTE($AL30&amp;ROUND($G30,2)," ","")),WB5_Data_UL!$C$4:$O$1012,MATCH('Estimator Steel Portfolio'!$C30,WB5_Data_UL!$C$4:$O$4,0),TRUE)*1000,""), IFERROR(VLOOKUP(VALUE(SUBSTITUTE($AL30&amp;ROUND($G30,2)," ","")),WB5_Data_UL!$C$4:$O$1012,MATCH('Estimator Steel Portfolio'!$C30,WB5_Data_UL!$C$4:$O$4,0),TRUE)*1000,""))</f>
        <v/>
      </c>
      <c r="Y30" s="50" t="str">
        <f>IFERROR($X30/WB5_Data_UL!$J$1,"")</f>
        <v/>
      </c>
      <c r="Z30" s="148" t="str">
        <f t="shared" si="4"/>
        <v/>
      </c>
      <c r="AA30" s="51" t="str">
        <f>IFERROR(VLOOKUP(VALUE(SUBSTITUTE($AL30&amp;ROUND($G30,2)," ","")),WB5_Data_UL!$C$4:$P$1012,14,TRUE),"")</f>
        <v/>
      </c>
      <c r="AB30" s="151" t="str">
        <f t="shared" si="5"/>
        <v xml:space="preserve"> </v>
      </c>
      <c r="AC30" s="58" t="str">
        <f t="shared" si="11"/>
        <v/>
      </c>
      <c r="AE30" s="205" t="str">
        <f>IFERROR(
     1*AQ30,
     IF(
          $B$1="Metric",
          IFERROR(0.0254*VLOOKUP(VALUE(SUBSTITUTE($AL30&amp;ROUND($G30,2)," ","")),AWHB_Data_extrapolated!$C$4:$O$1011,MATCH('Estimator Steel Portfolio'!$C30,AWHB_Data_extrapolated!$C$4:$O$4,0),TRUE)*1000,""),
          IFERROR(VLOOKUP(VALUE(SUBSTITUTE($AL30&amp;ROUND($G30,2)," ","")),AWHB_Data_extrapolated!$C$4:$O$1011,MATCH('Estimator Steel Portfolio'!$C30,AWHB_Data_extrapolated!$C$4:$O$4,0),TRUE)*1000,"")
     )
)</f>
        <v/>
      </c>
      <c r="AF30" s="50" t="str">
        <f>IFERROR($AE30/AWHB_Data_UL!$J$1,"")</f>
        <v/>
      </c>
      <c r="AG30" s="148" t="str">
        <f t="shared" si="6"/>
        <v/>
      </c>
      <c r="AH30" s="51" t="str">
        <f>IF(
     $AE30=$AQ30,
     IFERROR(VLOOKUP(VALUE(SUBSTITUTE($AL30&amp;ROUND($G30,2)," ","")),AWHB_Data_UL!$C$4:$P$1004,14,TRUE),""),
     IF(ISNUMBER($AE30),"EJ needed","")
)</f>
        <v/>
      </c>
      <c r="AI30" s="151" t="str">
        <f t="shared" si="7"/>
        <v xml:space="preserve"> </v>
      </c>
      <c r="AJ30" s="58" t="str">
        <f t="shared" si="13"/>
        <v/>
      </c>
      <c r="AL30" s="141" t="str">
        <f>IF($B$1="Metric",IFERROR(VLOOKUP(SUBSTITUTE($A30&amp;"Metric"&amp;$B30," ",""),members_metric!$F$7:$K$2000,6,FALSE),""),IFERROR(VLOOKUP(SUBSTITUTE($A30&amp;$B30," ",""),members!$D$7:$I$2000,6,FALSE),""))</f>
        <v/>
      </c>
      <c r="AM30" s="146" t="str">
        <f>IF($B$1="Metric", IFERROR(VLOOKUP(SUBSTITUTE($A30&amp;"Metric"&amp;$B30," ",""),members_metric!$F$7:$L$2000,7,FALSE),""),IFERROR(VLOOKUP(SUBSTITUTE($A30&amp;$B30," ",""),members!$D$7:$G$2000,4,FALSE),""))</f>
        <v/>
      </c>
      <c r="AN30" s="147" t="str">
        <f>IF($B$1="Metric", IFERROR(VLOOKUP(SUBSTITUTE($A30&amp;"Metric"&amp;$B30," ",""),members_metric!$F$7:$J$2000,5,FALSE),""),IFERROR(VLOOKUP(SUBSTITUTE($A30&amp;$B30," ",""),members!$D$7:$H$2000,5,FALSE),""))</f>
        <v/>
      </c>
      <c r="AO30" s="189" t="str">
        <f>IF(
     $B$1="Metric",
     IFERROR(0.0254*VLOOKUP(VALUE(SUBSTITUTE($AL30&amp;ROUND($G30,2)," ","")),HFF60_Data_UL!$C$4:$O$1011,MATCH('Estimator Steel Portfolio'!$C30,HFF60_Data_UL!$C$4:$O$4,0),TRUE)*1000,"N/A"),
     IFERROR(VLOOKUP(VALUE(SUBSTITUTE($AL30&amp;ROUND($G30,2)," ","")),HFF60_Data_UL!$C$4:$O$1011,MATCH('Estimator Steel Portfolio'!$C30,HFF60_Data_UL!$C$4:$O$4,0),TRUE)*1000,"N/A")
)</f>
        <v>N/A</v>
      </c>
      <c r="AP30" s="189" t="str">
        <f>IF(
     $B$1="Metric",
     IFERROR(0.0254*VLOOKUP(VALUE(SUBSTITUTE($AL30&amp;ROUND($G30,2)," ","")),HFF120_Data_UL!$C$4:$O$1009,MATCH('Estimator Steel Portfolio'!$C30,HFF120_Data_UL!$C$4:$O$4,0),TRUE)*1000,"N/A"),
     IFERROR(VLOOKUP(VALUE(SUBSTITUTE($AL30&amp;ROUND($G30,2)," ","")),HFF120_Data_UL!$C$4:$O$1009,MATCH('Estimator Steel Portfolio'!$C30,HFF120_Data_UL!$C$4:$O$4,0),TRUE)*1000,"N/A")
)</f>
        <v>N/A</v>
      </c>
      <c r="AQ30" s="189" t="str">
        <f>IF(
     $B$1="Metric",
     IFERROR(0.0254*VLOOKUP(VALUE(SUBSTITUTE($AL30&amp;ROUND($G30,2)," ","")),AWHB_Data_UL!$C$4:$O$1004,MATCH('Estimator Steel Portfolio'!$C30,AWHB_Data_UL!$C$4:$O$4,0),TRUE)*1000,"N/A"),
     IFERROR(VLOOKUP(VALUE(SUBSTITUTE($AL30&amp;ROUND($G30,2)," ","")),AWHB_Data_UL!$C$4:$O$1004,MATCH('Estimator Steel Portfolio'!$C30,AWHB_Data_UL!$C$4:$O$4,0),TRUE)*1000,"N/A")
)</f>
        <v>N/A</v>
      </c>
      <c r="AR30" s="190"/>
    </row>
    <row r="31" spans="1:44" ht="15.5" x14ac:dyDescent="0.35">
      <c r="A31" s="130"/>
      <c r="B31" s="131"/>
      <c r="C31" s="131"/>
      <c r="D31" s="131"/>
      <c r="E31" s="131"/>
      <c r="F31" s="49" t="str">
        <f t="shared" si="14"/>
        <v/>
      </c>
      <c r="G31" s="50" t="str">
        <f>IF($B$1="Metric", IFERROR(VLOOKUP(SUBSTITUTE($A31&amp;"Metric"&amp;$B31," ",""),members_metric!$F$7:$J$2000,3,FALSE),""),  IFERROR(VLOOKUP(SUBSTITUTE($A31&amp;$B31," ",""),members!$D$7:$G$2000,3,FALSE),""))</f>
        <v/>
      </c>
      <c r="H31" s="140" t="str">
        <f t="shared" si="0"/>
        <v/>
      </c>
      <c r="I31" s="48"/>
      <c r="J31" s="50" t="str">
        <f>IFERROR(
     1*AO31,
     IF(
          $B$1="Metric",
          IFERROR(0.0254*VLOOKUP(VALUE(SUBSTITUTE($AL31&amp;ROUND($G31,2)," ","")),HFF60_Data_extrapolated!$C$4:$O$1011,MATCH('Estimator Steel Portfolio'!$C31,HFF60_Data_extrapolated!$C$4:$O$4,0),TRUE)*1000,""),
          IFERROR(VLOOKUP(VALUE(SUBSTITUTE($AL31&amp;ROUND($G31,2)," ","")),HFF60_Data_extrapolated!$C$4:$O$1011,MATCH('Estimator Steel Portfolio'!$C31,HFF60_Data_extrapolated!$C$4:$O$4,0),TRUE)*1000,"")
     )
)</f>
        <v/>
      </c>
      <c r="K31" s="50" t="str">
        <f>IFERROR($J31/HFF60_Data_UL!$J$1,"")</f>
        <v/>
      </c>
      <c r="L31" s="148" t="str">
        <f t="shared" si="9"/>
        <v/>
      </c>
      <c r="M31" s="51" t="str">
        <f>IF(
     $J31=$AO31,
     IFERROR(VLOOKUP(VALUE(SUBSTITUTE($AL31&amp;ROUND($G31,2)," ","")),HFF60_Data_UL!$C$4:$P$1011,14,TRUE),""),
     IF(ISNUMBER($J31),"EJ needed","")
)</f>
        <v/>
      </c>
      <c r="N31" s="151" t="str">
        <f t="shared" si="12"/>
        <v/>
      </c>
      <c r="O31" s="58" t="str">
        <f t="shared" si="1"/>
        <v/>
      </c>
      <c r="P31" s="48"/>
      <c r="Q31" s="50" t="str">
        <f>IFERROR(
     1*AP31,
     IF(
          $B$1="Metric",
          IFERROR(0.0254*VLOOKUP(VALUE(SUBSTITUTE($AL31&amp;ROUND($G31,2)," ","")),HFF120_Data_extrapolated!$C$4:$O$1025,MATCH('Estimator Steel Portfolio'!$C31,HFF120_Data_extrapolated!$C$4:$O$4,0),TRUE)*1000,""),
          IFERROR(VLOOKUP(VALUE(SUBSTITUTE($AL31&amp;ROUND($G31,2)," ","")),HFF120_Data_extrapolated!$C$4:$O$1025,MATCH('Estimator Steel Portfolio'!$C31,HFF120_Data_extrapolated!$C$4:$O$4,0),TRUE)*1000,"")
     )
)</f>
        <v/>
      </c>
      <c r="R31" s="50" t="str">
        <f>IFERROR($Q31/HFF120_Data_UL!$J$1,"")</f>
        <v/>
      </c>
      <c r="S31" s="148" t="str">
        <f t="shared" si="2"/>
        <v/>
      </c>
      <c r="T31" s="51" t="str">
        <f>IF(
     $Q31=$AP31,
     IFERROR(VLOOKUP(VALUE(SUBSTITUTE($AL31&amp;ROUND($G31,2)," ","")),HFF120_Data_UL!$C$4:$P$1009,14,TRUE),""),
     IF(ISNUMBER($Q31),"EJ needed","")
)</f>
        <v/>
      </c>
      <c r="U31" s="151" t="str">
        <f t="shared" si="3"/>
        <v xml:space="preserve"> </v>
      </c>
      <c r="V31" s="58" t="str">
        <f t="shared" si="10"/>
        <v/>
      </c>
      <c r="X31" s="205" t="str">
        <f>IF($B$1="Metric", IFERROR(0.0254*VLOOKUP(VALUE(SUBSTITUTE($AL31&amp;ROUND($G31,2)," ","")),WB5_Data_UL!$C$4:$O$1012,MATCH('Estimator Steel Portfolio'!$C31,WB5_Data_UL!$C$4:$O$4,0),TRUE)*1000,""), IFERROR(VLOOKUP(VALUE(SUBSTITUTE($AL31&amp;ROUND($G31,2)," ","")),WB5_Data_UL!$C$4:$O$1012,MATCH('Estimator Steel Portfolio'!$C31,WB5_Data_UL!$C$4:$O$4,0),TRUE)*1000,""))</f>
        <v/>
      </c>
      <c r="Y31" s="50" t="str">
        <f>IFERROR($X31/WB5_Data_UL!$J$1,"")</f>
        <v/>
      </c>
      <c r="Z31" s="148" t="str">
        <f t="shared" si="4"/>
        <v/>
      </c>
      <c r="AA31" s="51" t="str">
        <f>IFERROR(VLOOKUP(VALUE(SUBSTITUTE($AL31&amp;ROUND($G31,2)," ","")),WB5_Data_UL!$C$4:$P$1012,14,TRUE),"")</f>
        <v/>
      </c>
      <c r="AB31" s="151" t="str">
        <f t="shared" si="5"/>
        <v xml:space="preserve"> </v>
      </c>
      <c r="AC31" s="58" t="str">
        <f t="shared" si="11"/>
        <v/>
      </c>
      <c r="AE31" s="205" t="str">
        <f>IFERROR(
     1*AQ31,
     IF(
          $B$1="Metric",
          IFERROR(0.0254*VLOOKUP(VALUE(SUBSTITUTE($AL31&amp;ROUND($G31,2)," ","")),AWHB_Data_extrapolated!$C$4:$O$1011,MATCH('Estimator Steel Portfolio'!$C31,AWHB_Data_extrapolated!$C$4:$O$4,0),TRUE)*1000,""),
          IFERROR(VLOOKUP(VALUE(SUBSTITUTE($AL31&amp;ROUND($G31,2)," ","")),AWHB_Data_extrapolated!$C$4:$O$1011,MATCH('Estimator Steel Portfolio'!$C31,AWHB_Data_extrapolated!$C$4:$O$4,0),TRUE)*1000,"")
     )
)</f>
        <v/>
      </c>
      <c r="AF31" s="50" t="str">
        <f>IFERROR($AE31/AWHB_Data_UL!$J$1,"")</f>
        <v/>
      </c>
      <c r="AG31" s="148" t="str">
        <f t="shared" si="6"/>
        <v/>
      </c>
      <c r="AH31" s="51" t="str">
        <f>IF(
     $AE31=$AQ31,
     IFERROR(VLOOKUP(VALUE(SUBSTITUTE($AL31&amp;ROUND($G31,2)," ","")),AWHB_Data_UL!$C$4:$P$1004,14,TRUE),""),
     IF(ISNUMBER($AE31),"EJ needed","")
)</f>
        <v/>
      </c>
      <c r="AI31" s="151" t="str">
        <f t="shared" si="7"/>
        <v xml:space="preserve"> </v>
      </c>
      <c r="AJ31" s="58" t="str">
        <f t="shared" si="13"/>
        <v/>
      </c>
      <c r="AL31" s="141" t="str">
        <f>IF($B$1="Metric",IFERROR(VLOOKUP(SUBSTITUTE($A31&amp;"Metric"&amp;$B31," ",""),members_metric!$F$7:$K$2000,6,FALSE),""),IFERROR(VLOOKUP(SUBSTITUTE($A31&amp;$B31," ",""),members!$D$7:$I$2000,6,FALSE),""))</f>
        <v/>
      </c>
      <c r="AM31" s="146" t="str">
        <f>IF($B$1="Metric", IFERROR(VLOOKUP(SUBSTITUTE($A31&amp;"Metric"&amp;$B31," ",""),members_metric!$F$7:$L$2000,7,FALSE),""),IFERROR(VLOOKUP(SUBSTITUTE($A31&amp;$B31," ",""),members!$D$7:$G$2000,4,FALSE),""))</f>
        <v/>
      </c>
      <c r="AN31" s="147" t="str">
        <f>IF($B$1="Metric", IFERROR(VLOOKUP(SUBSTITUTE($A31&amp;"Metric"&amp;$B31," ",""),members_metric!$F$7:$J$2000,5,FALSE),""),IFERROR(VLOOKUP(SUBSTITUTE($A31&amp;$B31," ",""),members!$D$7:$H$2000,5,FALSE),""))</f>
        <v/>
      </c>
      <c r="AO31" s="189" t="str">
        <f>IF(
     $B$1="Metric",
     IFERROR(0.0254*VLOOKUP(VALUE(SUBSTITUTE($AL31&amp;ROUND($G31,2)," ","")),HFF60_Data_UL!$C$4:$O$1011,MATCH('Estimator Steel Portfolio'!$C31,HFF60_Data_UL!$C$4:$O$4,0),TRUE)*1000,"N/A"),
     IFERROR(VLOOKUP(VALUE(SUBSTITUTE($AL31&amp;ROUND($G31,2)," ","")),HFF60_Data_UL!$C$4:$O$1011,MATCH('Estimator Steel Portfolio'!$C31,HFF60_Data_UL!$C$4:$O$4,0),TRUE)*1000,"N/A")
)</f>
        <v>N/A</v>
      </c>
      <c r="AP31" s="189" t="str">
        <f>IF(
     $B$1="Metric",
     IFERROR(0.0254*VLOOKUP(VALUE(SUBSTITUTE($AL31&amp;ROUND($G31,2)," ","")),HFF120_Data_UL!$C$4:$O$1009,MATCH('Estimator Steel Portfolio'!$C31,HFF120_Data_UL!$C$4:$O$4,0),TRUE)*1000,"N/A"),
     IFERROR(VLOOKUP(VALUE(SUBSTITUTE($AL31&amp;ROUND($G31,2)," ","")),HFF120_Data_UL!$C$4:$O$1009,MATCH('Estimator Steel Portfolio'!$C31,HFF120_Data_UL!$C$4:$O$4,0),TRUE)*1000,"N/A")
)</f>
        <v>N/A</v>
      </c>
      <c r="AQ31" s="189" t="str">
        <f>IF(
     $B$1="Metric",
     IFERROR(0.0254*VLOOKUP(VALUE(SUBSTITUTE($AL31&amp;ROUND($G31,2)," ","")),AWHB_Data_UL!$C$4:$O$1004,MATCH('Estimator Steel Portfolio'!$C31,AWHB_Data_UL!$C$4:$O$4,0),TRUE)*1000,"N/A"),
     IFERROR(VLOOKUP(VALUE(SUBSTITUTE($AL31&amp;ROUND($G31,2)," ","")),AWHB_Data_UL!$C$4:$O$1004,MATCH('Estimator Steel Portfolio'!$C31,AWHB_Data_UL!$C$4:$O$4,0),TRUE)*1000,"N/A")
)</f>
        <v>N/A</v>
      </c>
      <c r="AR31" s="190"/>
    </row>
    <row r="32" spans="1:44" ht="15.5" x14ac:dyDescent="0.35">
      <c r="A32" s="130"/>
      <c r="B32" s="131"/>
      <c r="C32" s="131"/>
      <c r="D32" s="131"/>
      <c r="E32" s="131"/>
      <c r="F32" s="49" t="str">
        <f t="shared" si="14"/>
        <v/>
      </c>
      <c r="G32" s="50" t="str">
        <f>IF($B$1="Metric", IFERROR(VLOOKUP(SUBSTITUTE($A32&amp;"Metric"&amp;$B32," ",""),members_metric!$F$7:$J$2000,3,FALSE),""),  IFERROR(VLOOKUP(SUBSTITUTE($A32&amp;$B32," ",""),members!$D$7:$G$2000,3,FALSE),""))</f>
        <v/>
      </c>
      <c r="H32" s="140" t="str">
        <f t="shared" si="0"/>
        <v/>
      </c>
      <c r="I32" s="48"/>
      <c r="J32" s="50" t="str">
        <f>IFERROR(
     1*AO32,
     IF(
          $B$1="Metric",
          IFERROR(0.0254*VLOOKUP(VALUE(SUBSTITUTE($AL32&amp;ROUND($G32,2)," ","")),HFF60_Data_extrapolated!$C$4:$O$1011,MATCH('Estimator Steel Portfolio'!$C32,HFF60_Data_extrapolated!$C$4:$O$4,0),TRUE)*1000,""),
          IFERROR(VLOOKUP(VALUE(SUBSTITUTE($AL32&amp;ROUND($G32,2)," ","")),HFF60_Data_extrapolated!$C$4:$O$1011,MATCH('Estimator Steel Portfolio'!$C32,HFF60_Data_extrapolated!$C$4:$O$4,0),TRUE)*1000,"")
     )
)</f>
        <v/>
      </c>
      <c r="K32" s="50" t="str">
        <f>IFERROR($J32/HFF60_Data_UL!$J$1,"")</f>
        <v/>
      </c>
      <c r="L32" s="148" t="str">
        <f t="shared" si="9"/>
        <v/>
      </c>
      <c r="M32" s="51" t="str">
        <f>IF(
     $J32=$AO32,
     IFERROR(VLOOKUP(VALUE(SUBSTITUTE($AL32&amp;ROUND($G32,2)," ","")),HFF60_Data_UL!$C$4:$P$1011,14,TRUE),""),
     IF(ISNUMBER($J32),"EJ needed","")
)</f>
        <v/>
      </c>
      <c r="N32" s="151" t="str">
        <f t="shared" si="12"/>
        <v/>
      </c>
      <c r="O32" s="58" t="str">
        <f t="shared" si="1"/>
        <v/>
      </c>
      <c r="P32" s="48"/>
      <c r="Q32" s="50" t="str">
        <f>IFERROR(
     1*AP32,
     IF(
          $B$1="Metric",
          IFERROR(0.0254*VLOOKUP(VALUE(SUBSTITUTE($AL32&amp;ROUND($G32,2)," ","")),HFF120_Data_extrapolated!$C$4:$O$1025,MATCH('Estimator Steel Portfolio'!$C32,HFF120_Data_extrapolated!$C$4:$O$4,0),TRUE)*1000,""),
          IFERROR(VLOOKUP(VALUE(SUBSTITUTE($AL32&amp;ROUND($G32,2)," ","")),HFF120_Data_extrapolated!$C$4:$O$1025,MATCH('Estimator Steel Portfolio'!$C32,HFF120_Data_extrapolated!$C$4:$O$4,0),TRUE)*1000,"")
     )
)</f>
        <v/>
      </c>
      <c r="R32" s="50" t="str">
        <f>IFERROR($Q32/HFF120_Data_UL!$J$1,"")</f>
        <v/>
      </c>
      <c r="S32" s="148" t="str">
        <f t="shared" si="2"/>
        <v/>
      </c>
      <c r="T32" s="51" t="str">
        <f>IF(
     $Q32=$AP32,
     IFERROR(VLOOKUP(VALUE(SUBSTITUTE($AL32&amp;ROUND($G32,2)," ","")),HFF120_Data_UL!$C$4:$P$1009,14,TRUE),""),
     IF(ISNUMBER($Q32),"EJ needed","")
)</f>
        <v/>
      </c>
      <c r="U32" s="151" t="str">
        <f t="shared" si="3"/>
        <v xml:space="preserve"> </v>
      </c>
      <c r="V32" s="58" t="str">
        <f t="shared" si="10"/>
        <v/>
      </c>
      <c r="X32" s="205" t="str">
        <f>IF($B$1="Metric", IFERROR(0.0254*VLOOKUP(VALUE(SUBSTITUTE($AL32&amp;ROUND($G32,2)," ","")),WB5_Data_UL!$C$4:$O$1012,MATCH('Estimator Steel Portfolio'!$C32,WB5_Data_UL!$C$4:$O$4,0),TRUE)*1000,""), IFERROR(VLOOKUP(VALUE(SUBSTITUTE($AL32&amp;ROUND($G32,2)," ","")),WB5_Data_UL!$C$4:$O$1012,MATCH('Estimator Steel Portfolio'!$C32,WB5_Data_UL!$C$4:$O$4,0),TRUE)*1000,""))</f>
        <v/>
      </c>
      <c r="Y32" s="50" t="str">
        <f>IFERROR($X32/WB5_Data_UL!$J$1,"")</f>
        <v/>
      </c>
      <c r="Z32" s="148" t="str">
        <f t="shared" si="4"/>
        <v/>
      </c>
      <c r="AA32" s="51" t="str">
        <f>IFERROR(VLOOKUP(VALUE(SUBSTITUTE($AL32&amp;ROUND($G32,2)," ","")),WB5_Data_UL!$C$4:$P$1012,14,TRUE),"")</f>
        <v/>
      </c>
      <c r="AB32" s="151" t="str">
        <f t="shared" si="5"/>
        <v xml:space="preserve"> </v>
      </c>
      <c r="AC32" s="58" t="str">
        <f t="shared" si="11"/>
        <v/>
      </c>
      <c r="AE32" s="205" t="str">
        <f>IFERROR(
     1*AQ32,
     IF(
          $B$1="Metric",
          IFERROR(0.0254*VLOOKUP(VALUE(SUBSTITUTE($AL32&amp;ROUND($G32,2)," ","")),AWHB_Data_extrapolated!$C$4:$O$1011,MATCH('Estimator Steel Portfolio'!$C32,AWHB_Data_extrapolated!$C$4:$O$4,0),TRUE)*1000,""),
          IFERROR(VLOOKUP(VALUE(SUBSTITUTE($AL32&amp;ROUND($G32,2)," ","")),AWHB_Data_extrapolated!$C$4:$O$1011,MATCH('Estimator Steel Portfolio'!$C32,AWHB_Data_extrapolated!$C$4:$O$4,0),TRUE)*1000,"")
     )
)</f>
        <v/>
      </c>
      <c r="AF32" s="50" t="str">
        <f>IFERROR($AE32/AWHB_Data_UL!$J$1,"")</f>
        <v/>
      </c>
      <c r="AG32" s="148" t="str">
        <f t="shared" si="6"/>
        <v/>
      </c>
      <c r="AH32" s="51" t="str">
        <f>IF(
     $AE32=$AQ32,
     IFERROR(VLOOKUP(VALUE(SUBSTITUTE($AL32&amp;ROUND($G32,2)," ","")),AWHB_Data_UL!$C$4:$P$1004,14,TRUE),""),
     IF(ISNUMBER($AE32),"EJ needed","")
)</f>
        <v/>
      </c>
      <c r="AI32" s="151" t="str">
        <f t="shared" si="7"/>
        <v xml:space="preserve"> </v>
      </c>
      <c r="AJ32" s="58" t="str">
        <f t="shared" si="13"/>
        <v/>
      </c>
      <c r="AL32" s="141" t="str">
        <f>IF($B$1="Metric",IFERROR(VLOOKUP(SUBSTITUTE($A32&amp;"Metric"&amp;$B32," ",""),members_metric!$F$7:$K$2000,6,FALSE),""),IFERROR(VLOOKUP(SUBSTITUTE($A32&amp;$B32," ",""),members!$D$7:$I$2000,6,FALSE),""))</f>
        <v/>
      </c>
      <c r="AM32" s="146" t="str">
        <f>IF($B$1="Metric", IFERROR(VLOOKUP(SUBSTITUTE($A32&amp;"Metric"&amp;$B32," ",""),members_metric!$F$7:$L$2000,7,FALSE),""),IFERROR(VLOOKUP(SUBSTITUTE($A32&amp;$B32," ",""),members!$D$7:$G$2000,4,FALSE),""))</f>
        <v/>
      </c>
      <c r="AN32" s="147" t="str">
        <f>IF($B$1="Metric", IFERROR(VLOOKUP(SUBSTITUTE($A32&amp;"Metric"&amp;$B32," ",""),members_metric!$F$7:$J$2000,5,FALSE),""),IFERROR(VLOOKUP(SUBSTITUTE($A32&amp;$B32," ",""),members!$D$7:$H$2000,5,FALSE),""))</f>
        <v/>
      </c>
      <c r="AO32" s="189" t="str">
        <f>IF(
     $B$1="Metric",
     IFERROR(0.0254*VLOOKUP(VALUE(SUBSTITUTE($AL32&amp;ROUND($G32,2)," ","")),HFF60_Data_UL!$C$4:$O$1011,MATCH('Estimator Steel Portfolio'!$C32,HFF60_Data_UL!$C$4:$O$4,0),TRUE)*1000,"N/A"),
     IFERROR(VLOOKUP(VALUE(SUBSTITUTE($AL32&amp;ROUND($G32,2)," ","")),HFF60_Data_UL!$C$4:$O$1011,MATCH('Estimator Steel Portfolio'!$C32,HFF60_Data_UL!$C$4:$O$4,0),TRUE)*1000,"N/A")
)</f>
        <v>N/A</v>
      </c>
      <c r="AP32" s="189" t="str">
        <f>IF(
     $B$1="Metric",
     IFERROR(0.0254*VLOOKUP(VALUE(SUBSTITUTE($AL32&amp;ROUND($G32,2)," ","")),HFF120_Data_UL!$C$4:$O$1009,MATCH('Estimator Steel Portfolio'!$C32,HFF120_Data_UL!$C$4:$O$4,0),TRUE)*1000,"N/A"),
     IFERROR(VLOOKUP(VALUE(SUBSTITUTE($AL32&amp;ROUND($G32,2)," ","")),HFF120_Data_UL!$C$4:$O$1009,MATCH('Estimator Steel Portfolio'!$C32,HFF120_Data_UL!$C$4:$O$4,0),TRUE)*1000,"N/A")
)</f>
        <v>N/A</v>
      </c>
      <c r="AQ32" s="189" t="str">
        <f>IF(
     $B$1="Metric",
     IFERROR(0.0254*VLOOKUP(VALUE(SUBSTITUTE($AL32&amp;ROUND($G32,2)," ","")),AWHB_Data_UL!$C$4:$O$1004,MATCH('Estimator Steel Portfolio'!$C32,AWHB_Data_UL!$C$4:$O$4,0),TRUE)*1000,"N/A"),
     IFERROR(VLOOKUP(VALUE(SUBSTITUTE($AL32&amp;ROUND($G32,2)," ","")),AWHB_Data_UL!$C$4:$O$1004,MATCH('Estimator Steel Portfolio'!$C32,AWHB_Data_UL!$C$4:$O$4,0),TRUE)*1000,"N/A")
)</f>
        <v>N/A</v>
      </c>
      <c r="AR32" s="190"/>
    </row>
    <row r="33" spans="1:44" ht="15.5" x14ac:dyDescent="0.35">
      <c r="A33" s="130"/>
      <c r="B33" s="131"/>
      <c r="C33" s="131"/>
      <c r="D33" s="131"/>
      <c r="E33" s="131"/>
      <c r="F33" s="49" t="str">
        <f t="shared" si="14"/>
        <v/>
      </c>
      <c r="G33" s="50" t="str">
        <f>IF($B$1="Metric", IFERROR(VLOOKUP(SUBSTITUTE($A33&amp;"Metric"&amp;$B33," ",""),members_metric!$F$7:$J$2000,3,FALSE),""),  IFERROR(VLOOKUP(SUBSTITUTE($A33&amp;$B33," ",""),members!$D$7:$G$2000,3,FALSE),""))</f>
        <v/>
      </c>
      <c r="H33" s="140" t="str">
        <f t="shared" si="0"/>
        <v/>
      </c>
      <c r="I33" s="48"/>
      <c r="J33" s="50" t="str">
        <f>IFERROR(
     1*AO33,
     IF(
          $B$1="Metric",
          IFERROR(0.0254*VLOOKUP(VALUE(SUBSTITUTE($AL33&amp;ROUND($G33,2)," ","")),HFF60_Data_extrapolated!$C$4:$O$1011,MATCH('Estimator Steel Portfolio'!$C33,HFF60_Data_extrapolated!$C$4:$O$4,0),TRUE)*1000,""),
          IFERROR(VLOOKUP(VALUE(SUBSTITUTE($AL33&amp;ROUND($G33,2)," ","")),HFF60_Data_extrapolated!$C$4:$O$1011,MATCH('Estimator Steel Portfolio'!$C33,HFF60_Data_extrapolated!$C$4:$O$4,0),TRUE)*1000,"")
     )
)</f>
        <v/>
      </c>
      <c r="K33" s="50" t="str">
        <f>IFERROR($J33/HFF60_Data_UL!$J$1,"")</f>
        <v/>
      </c>
      <c r="L33" s="148" t="str">
        <f t="shared" si="9"/>
        <v/>
      </c>
      <c r="M33" s="51" t="str">
        <f>IF(
     $J33=$AO33,
     IFERROR(VLOOKUP(VALUE(SUBSTITUTE($AL33&amp;ROUND($G33,2)," ","")),HFF60_Data_UL!$C$4:$P$1011,14,TRUE),""),
     IF(ISNUMBER($J33),"EJ needed","")
)</f>
        <v/>
      </c>
      <c r="N33" s="151" t="str">
        <f t="shared" si="12"/>
        <v/>
      </c>
      <c r="O33" s="58" t="str">
        <f t="shared" si="1"/>
        <v/>
      </c>
      <c r="P33" s="48"/>
      <c r="Q33" s="50" t="str">
        <f>IFERROR(
     1*AP33,
     IF(
          $B$1="Metric",
          IFERROR(0.0254*VLOOKUP(VALUE(SUBSTITUTE($AL33&amp;ROUND($G33,2)," ","")),HFF120_Data_extrapolated!$C$4:$O$1025,MATCH('Estimator Steel Portfolio'!$C33,HFF120_Data_extrapolated!$C$4:$O$4,0),TRUE)*1000,""),
          IFERROR(VLOOKUP(VALUE(SUBSTITUTE($AL33&amp;ROUND($G33,2)," ","")),HFF120_Data_extrapolated!$C$4:$O$1025,MATCH('Estimator Steel Portfolio'!$C33,HFF120_Data_extrapolated!$C$4:$O$4,0),TRUE)*1000,"")
     )
)</f>
        <v/>
      </c>
      <c r="R33" s="50" t="str">
        <f>IFERROR($Q33/HFF120_Data_UL!$J$1,"")</f>
        <v/>
      </c>
      <c r="S33" s="148" t="str">
        <f t="shared" si="2"/>
        <v/>
      </c>
      <c r="T33" s="51" t="str">
        <f>IF(
     $Q33=$AP33,
     IFERROR(VLOOKUP(VALUE(SUBSTITUTE($AL33&amp;ROUND($G33,2)," ","")),HFF120_Data_UL!$C$4:$P$1009,14,TRUE),""),
     IF(ISNUMBER($Q33),"EJ needed","")
)</f>
        <v/>
      </c>
      <c r="U33" s="151" t="str">
        <f t="shared" si="3"/>
        <v xml:space="preserve"> </v>
      </c>
      <c r="V33" s="58" t="str">
        <f t="shared" si="10"/>
        <v/>
      </c>
      <c r="X33" s="205" t="str">
        <f>IF($B$1="Metric", IFERROR(0.0254*VLOOKUP(VALUE(SUBSTITUTE($AL33&amp;ROUND($G33,2)," ","")),WB5_Data_UL!$C$4:$O$1012,MATCH('Estimator Steel Portfolio'!$C33,WB5_Data_UL!$C$4:$O$4,0),TRUE)*1000,""), IFERROR(VLOOKUP(VALUE(SUBSTITUTE($AL33&amp;ROUND($G33,2)," ","")),WB5_Data_UL!$C$4:$O$1012,MATCH('Estimator Steel Portfolio'!$C33,WB5_Data_UL!$C$4:$O$4,0),TRUE)*1000,""))</f>
        <v/>
      </c>
      <c r="Y33" s="50" t="str">
        <f>IFERROR($X33/WB5_Data_UL!$J$1,"")</f>
        <v/>
      </c>
      <c r="Z33" s="148" t="str">
        <f t="shared" si="4"/>
        <v/>
      </c>
      <c r="AA33" s="51" t="str">
        <f>IFERROR(VLOOKUP(VALUE(SUBSTITUTE($AL33&amp;ROUND($G33,2)," ","")),WB5_Data_UL!$C$4:$P$1012,14,TRUE),"")</f>
        <v/>
      </c>
      <c r="AB33" s="151" t="str">
        <f t="shared" si="5"/>
        <v xml:space="preserve"> </v>
      </c>
      <c r="AC33" s="58" t="str">
        <f t="shared" si="11"/>
        <v/>
      </c>
      <c r="AE33" s="205" t="str">
        <f>IFERROR(
     1*AQ33,
     IF(
          $B$1="Metric",
          IFERROR(0.0254*VLOOKUP(VALUE(SUBSTITUTE($AL33&amp;ROUND($G33,2)," ","")),AWHB_Data_extrapolated!$C$4:$O$1011,MATCH('Estimator Steel Portfolio'!$C33,AWHB_Data_extrapolated!$C$4:$O$4,0),TRUE)*1000,""),
          IFERROR(VLOOKUP(VALUE(SUBSTITUTE($AL33&amp;ROUND($G33,2)," ","")),AWHB_Data_extrapolated!$C$4:$O$1011,MATCH('Estimator Steel Portfolio'!$C33,AWHB_Data_extrapolated!$C$4:$O$4,0),TRUE)*1000,"")
     )
)</f>
        <v/>
      </c>
      <c r="AF33" s="50" t="str">
        <f>IFERROR($AE33/AWHB_Data_UL!$J$1,"")</f>
        <v/>
      </c>
      <c r="AG33" s="148" t="str">
        <f t="shared" si="6"/>
        <v/>
      </c>
      <c r="AH33" s="51" t="str">
        <f>IF(
     $AE33=$AQ33,
     IFERROR(VLOOKUP(VALUE(SUBSTITUTE($AL33&amp;ROUND($G33,2)," ","")),AWHB_Data_UL!$C$4:$P$1004,14,TRUE),""),
     IF(ISNUMBER($AE33),"EJ needed","")
)</f>
        <v/>
      </c>
      <c r="AI33" s="151" t="str">
        <f t="shared" si="7"/>
        <v xml:space="preserve"> </v>
      </c>
      <c r="AJ33" s="58" t="str">
        <f t="shared" si="13"/>
        <v/>
      </c>
      <c r="AL33" s="141" t="str">
        <f>IF($B$1="Metric",IFERROR(VLOOKUP(SUBSTITUTE($A33&amp;"Metric"&amp;$B33," ",""),members_metric!$F$7:$K$2000,6,FALSE),""),IFERROR(VLOOKUP(SUBSTITUTE($A33&amp;$B33," ",""),members!$D$7:$I$2000,6,FALSE),""))</f>
        <v/>
      </c>
      <c r="AM33" s="146" t="str">
        <f>IF($B$1="Metric", IFERROR(VLOOKUP(SUBSTITUTE($A33&amp;"Metric"&amp;$B33," ",""),members_metric!$F$7:$L$2000,7,FALSE),""),IFERROR(VLOOKUP(SUBSTITUTE($A33&amp;$B33," ",""),members!$D$7:$G$2000,4,FALSE),""))</f>
        <v/>
      </c>
      <c r="AN33" s="147" t="str">
        <f>IF($B$1="Metric", IFERROR(VLOOKUP(SUBSTITUTE($A33&amp;"Metric"&amp;$B33," ",""),members_metric!$F$7:$J$2000,5,FALSE),""),IFERROR(VLOOKUP(SUBSTITUTE($A33&amp;$B33," ",""),members!$D$7:$H$2000,5,FALSE),""))</f>
        <v/>
      </c>
      <c r="AO33" s="189" t="str">
        <f>IF(
     $B$1="Metric",
     IFERROR(0.0254*VLOOKUP(VALUE(SUBSTITUTE($AL33&amp;ROUND($G33,2)," ","")),HFF60_Data_UL!$C$4:$O$1011,MATCH('Estimator Steel Portfolio'!$C33,HFF60_Data_UL!$C$4:$O$4,0),TRUE)*1000,"N/A"),
     IFERROR(VLOOKUP(VALUE(SUBSTITUTE($AL33&amp;ROUND($G33,2)," ","")),HFF60_Data_UL!$C$4:$O$1011,MATCH('Estimator Steel Portfolio'!$C33,HFF60_Data_UL!$C$4:$O$4,0),TRUE)*1000,"N/A")
)</f>
        <v>N/A</v>
      </c>
      <c r="AP33" s="189" t="str">
        <f>IF(
     $B$1="Metric",
     IFERROR(0.0254*VLOOKUP(VALUE(SUBSTITUTE($AL33&amp;ROUND($G33,2)," ","")),HFF120_Data_UL!$C$4:$O$1009,MATCH('Estimator Steel Portfolio'!$C33,HFF120_Data_UL!$C$4:$O$4,0),TRUE)*1000,"N/A"),
     IFERROR(VLOOKUP(VALUE(SUBSTITUTE($AL33&amp;ROUND($G33,2)," ","")),HFF120_Data_UL!$C$4:$O$1009,MATCH('Estimator Steel Portfolio'!$C33,HFF120_Data_UL!$C$4:$O$4,0),TRUE)*1000,"N/A")
)</f>
        <v>N/A</v>
      </c>
      <c r="AQ33" s="189" t="str">
        <f>IF(
     $B$1="Metric",
     IFERROR(0.0254*VLOOKUP(VALUE(SUBSTITUTE($AL33&amp;ROUND($G33,2)," ","")),AWHB_Data_UL!$C$4:$O$1004,MATCH('Estimator Steel Portfolio'!$C33,AWHB_Data_UL!$C$4:$O$4,0),TRUE)*1000,"N/A"),
     IFERROR(VLOOKUP(VALUE(SUBSTITUTE($AL33&amp;ROUND($G33,2)," ","")),AWHB_Data_UL!$C$4:$O$1004,MATCH('Estimator Steel Portfolio'!$C33,AWHB_Data_UL!$C$4:$O$4,0),TRUE)*1000,"N/A")
)</f>
        <v>N/A</v>
      </c>
      <c r="AR33" s="190"/>
    </row>
    <row r="34" spans="1:44" ht="15.5" x14ac:dyDescent="0.35">
      <c r="A34" s="130"/>
      <c r="B34" s="131"/>
      <c r="C34" s="131"/>
      <c r="D34" s="131"/>
      <c r="E34" s="131"/>
      <c r="F34" s="49" t="str">
        <f t="shared" si="14"/>
        <v/>
      </c>
      <c r="G34" s="50" t="str">
        <f>IF($B$1="Metric", IFERROR(VLOOKUP(SUBSTITUTE($A34&amp;"Metric"&amp;$B34," ",""),members_metric!$F$7:$J$2000,3,FALSE),""),  IFERROR(VLOOKUP(SUBSTITUTE($A34&amp;$B34," ",""),members!$D$7:$G$2000,3,FALSE),""))</f>
        <v/>
      </c>
      <c r="H34" s="140" t="str">
        <f t="shared" si="0"/>
        <v/>
      </c>
      <c r="I34" s="48"/>
      <c r="J34" s="50" t="str">
        <f>IFERROR(
     1*AO34,
     IF(
          $B$1="Metric",
          IFERROR(0.0254*VLOOKUP(VALUE(SUBSTITUTE($AL34&amp;ROUND($G34,2)," ","")),HFF60_Data_extrapolated!$C$4:$O$1011,MATCH('Estimator Steel Portfolio'!$C34,HFF60_Data_extrapolated!$C$4:$O$4,0),TRUE)*1000,""),
          IFERROR(VLOOKUP(VALUE(SUBSTITUTE($AL34&amp;ROUND($G34,2)," ","")),HFF60_Data_extrapolated!$C$4:$O$1011,MATCH('Estimator Steel Portfolio'!$C34,HFF60_Data_extrapolated!$C$4:$O$4,0),TRUE)*1000,"")
     )
)</f>
        <v/>
      </c>
      <c r="K34" s="50" t="str">
        <f>IFERROR($J34/HFF60_Data_UL!$J$1,"")</f>
        <v/>
      </c>
      <c r="L34" s="148" t="str">
        <f t="shared" si="9"/>
        <v/>
      </c>
      <c r="M34" s="51" t="str">
        <f>IF(
     $J34=$AO34,
     IFERROR(VLOOKUP(VALUE(SUBSTITUTE($AL34&amp;ROUND($G34,2)," ","")),HFF60_Data_UL!$C$4:$P$1011,14,TRUE),""),
     IF(ISNUMBER($J34),"EJ needed","")
)</f>
        <v/>
      </c>
      <c r="N34" s="151" t="str">
        <f t="shared" si="12"/>
        <v/>
      </c>
      <c r="O34" s="58" t="str">
        <f t="shared" si="1"/>
        <v/>
      </c>
      <c r="P34" s="48"/>
      <c r="Q34" s="50" t="str">
        <f>IFERROR(
     1*AP34,
     IF(
          $B$1="Metric",
          IFERROR(0.0254*VLOOKUP(VALUE(SUBSTITUTE($AL34&amp;ROUND($G34,2)," ","")),HFF120_Data_extrapolated!$C$4:$O$1025,MATCH('Estimator Steel Portfolio'!$C34,HFF120_Data_extrapolated!$C$4:$O$4,0),TRUE)*1000,""),
          IFERROR(VLOOKUP(VALUE(SUBSTITUTE($AL34&amp;ROUND($G34,2)," ","")),HFF120_Data_extrapolated!$C$4:$O$1025,MATCH('Estimator Steel Portfolio'!$C34,HFF120_Data_extrapolated!$C$4:$O$4,0),TRUE)*1000,"")
     )
)</f>
        <v/>
      </c>
      <c r="R34" s="50" t="str">
        <f>IFERROR($Q34/HFF120_Data_UL!$J$1,"")</f>
        <v/>
      </c>
      <c r="S34" s="148" t="str">
        <f t="shared" si="2"/>
        <v/>
      </c>
      <c r="T34" s="51" t="str">
        <f>IF(
     $Q34=$AP34,
     IFERROR(VLOOKUP(VALUE(SUBSTITUTE($AL34&amp;ROUND($G34,2)," ","")),HFF120_Data_UL!$C$4:$P$1009,14,TRUE),""),
     IF(ISNUMBER($Q34),"EJ needed","")
)</f>
        <v/>
      </c>
      <c r="U34" s="151" t="str">
        <f t="shared" si="3"/>
        <v xml:space="preserve"> </v>
      </c>
      <c r="V34" s="58" t="str">
        <f t="shared" si="10"/>
        <v/>
      </c>
      <c r="X34" s="205" t="str">
        <f>IF($B$1="Metric", IFERROR(0.0254*VLOOKUP(VALUE(SUBSTITUTE($AL34&amp;ROUND($G34,2)," ","")),WB5_Data_UL!$C$4:$O$1012,MATCH('Estimator Steel Portfolio'!$C34,WB5_Data_UL!$C$4:$O$4,0),TRUE)*1000,""), IFERROR(VLOOKUP(VALUE(SUBSTITUTE($AL34&amp;ROUND($G34,2)," ","")),WB5_Data_UL!$C$4:$O$1012,MATCH('Estimator Steel Portfolio'!$C34,WB5_Data_UL!$C$4:$O$4,0),TRUE)*1000,""))</f>
        <v/>
      </c>
      <c r="Y34" s="50" t="str">
        <f>IFERROR($X34/WB5_Data_UL!$J$1,"")</f>
        <v/>
      </c>
      <c r="Z34" s="148" t="str">
        <f t="shared" si="4"/>
        <v/>
      </c>
      <c r="AA34" s="51" t="str">
        <f>IFERROR(VLOOKUP(VALUE(SUBSTITUTE($AL34&amp;ROUND($G34,2)," ","")),WB5_Data_UL!$C$4:$P$1012,14,TRUE),"")</f>
        <v/>
      </c>
      <c r="AB34" s="151" t="str">
        <f t="shared" si="5"/>
        <v xml:space="preserve"> </v>
      </c>
      <c r="AC34" s="58" t="str">
        <f t="shared" si="11"/>
        <v/>
      </c>
      <c r="AE34" s="205" t="str">
        <f>IFERROR(
     1*AQ34,
     IF(
          $B$1="Metric",
          IFERROR(0.0254*VLOOKUP(VALUE(SUBSTITUTE($AL34&amp;ROUND($G34,2)," ","")),AWHB_Data_extrapolated!$C$4:$O$1011,MATCH('Estimator Steel Portfolio'!$C34,AWHB_Data_extrapolated!$C$4:$O$4,0),TRUE)*1000,""),
          IFERROR(VLOOKUP(VALUE(SUBSTITUTE($AL34&amp;ROUND($G34,2)," ","")),AWHB_Data_extrapolated!$C$4:$O$1011,MATCH('Estimator Steel Portfolio'!$C34,AWHB_Data_extrapolated!$C$4:$O$4,0),TRUE)*1000,"")
     )
)</f>
        <v/>
      </c>
      <c r="AF34" s="50" t="str">
        <f>IFERROR($AE34/AWHB_Data_UL!$J$1,"")</f>
        <v/>
      </c>
      <c r="AG34" s="148" t="str">
        <f t="shared" si="6"/>
        <v/>
      </c>
      <c r="AH34" s="51" t="str">
        <f>IF(
     $AE34=$AQ34,
     IFERROR(VLOOKUP(VALUE(SUBSTITUTE($AL34&amp;ROUND($G34,2)," ","")),AWHB_Data_UL!$C$4:$P$1004,14,TRUE),""),
     IF(ISNUMBER($AE34),"EJ needed","")
)</f>
        <v/>
      </c>
      <c r="AI34" s="151" t="str">
        <f t="shared" si="7"/>
        <v xml:space="preserve"> </v>
      </c>
      <c r="AJ34" s="58" t="str">
        <f t="shared" si="13"/>
        <v/>
      </c>
      <c r="AL34" s="141" t="str">
        <f>IF($B$1="Metric",IFERROR(VLOOKUP(SUBSTITUTE($A34&amp;"Metric"&amp;$B34," ",""),members_metric!$F$7:$K$2000,6,FALSE),""),IFERROR(VLOOKUP(SUBSTITUTE($A34&amp;$B34," ",""),members!$D$7:$I$2000,6,FALSE),""))</f>
        <v/>
      </c>
      <c r="AM34" s="146" t="str">
        <f>IF($B$1="Metric", IFERROR(VLOOKUP(SUBSTITUTE($A34&amp;"Metric"&amp;$B34," ",""),members_metric!$F$7:$L$2000,7,FALSE),""),IFERROR(VLOOKUP(SUBSTITUTE($A34&amp;$B34," ",""),members!$D$7:$G$2000,4,FALSE),""))</f>
        <v/>
      </c>
      <c r="AN34" s="147" t="str">
        <f>IF($B$1="Metric", IFERROR(VLOOKUP(SUBSTITUTE($A34&amp;"Metric"&amp;$B34," ",""),members_metric!$F$7:$J$2000,5,FALSE),""),IFERROR(VLOOKUP(SUBSTITUTE($A34&amp;$B34," ",""),members!$D$7:$H$2000,5,FALSE),""))</f>
        <v/>
      </c>
      <c r="AO34" s="189" t="str">
        <f>IF(
     $B$1="Metric",
     IFERROR(0.0254*VLOOKUP(VALUE(SUBSTITUTE($AL34&amp;ROUND($G34,2)," ","")),HFF60_Data_UL!$C$4:$O$1011,MATCH('Estimator Steel Portfolio'!$C34,HFF60_Data_UL!$C$4:$O$4,0),TRUE)*1000,"N/A"),
     IFERROR(VLOOKUP(VALUE(SUBSTITUTE($AL34&amp;ROUND($G34,2)," ","")),HFF60_Data_UL!$C$4:$O$1011,MATCH('Estimator Steel Portfolio'!$C34,HFF60_Data_UL!$C$4:$O$4,0),TRUE)*1000,"N/A")
)</f>
        <v>N/A</v>
      </c>
      <c r="AP34" s="189" t="str">
        <f>IF(
     $B$1="Metric",
     IFERROR(0.0254*VLOOKUP(VALUE(SUBSTITUTE($AL34&amp;ROUND($G34,2)," ","")),HFF120_Data_UL!$C$4:$O$1009,MATCH('Estimator Steel Portfolio'!$C34,HFF120_Data_UL!$C$4:$O$4,0),TRUE)*1000,"N/A"),
     IFERROR(VLOOKUP(VALUE(SUBSTITUTE($AL34&amp;ROUND($G34,2)," ","")),HFF120_Data_UL!$C$4:$O$1009,MATCH('Estimator Steel Portfolio'!$C34,HFF120_Data_UL!$C$4:$O$4,0),TRUE)*1000,"N/A")
)</f>
        <v>N/A</v>
      </c>
      <c r="AQ34" s="189" t="str">
        <f>IF(
     $B$1="Metric",
     IFERROR(0.0254*VLOOKUP(VALUE(SUBSTITUTE($AL34&amp;ROUND($G34,2)," ","")),AWHB_Data_UL!$C$4:$O$1004,MATCH('Estimator Steel Portfolio'!$C34,AWHB_Data_UL!$C$4:$O$4,0),TRUE)*1000,"N/A"),
     IFERROR(VLOOKUP(VALUE(SUBSTITUTE($AL34&amp;ROUND($G34,2)," ","")),AWHB_Data_UL!$C$4:$O$1004,MATCH('Estimator Steel Portfolio'!$C34,AWHB_Data_UL!$C$4:$O$4,0),TRUE)*1000,"N/A")
)</f>
        <v>N/A</v>
      </c>
      <c r="AR34" s="190"/>
    </row>
    <row r="35" spans="1:44" ht="15.5" x14ac:dyDescent="0.35">
      <c r="A35" s="130"/>
      <c r="B35" s="131"/>
      <c r="C35" s="131"/>
      <c r="D35" s="131"/>
      <c r="E35" s="131"/>
      <c r="F35" s="49" t="str">
        <f t="shared" si="14"/>
        <v/>
      </c>
      <c r="G35" s="50" t="str">
        <f>IF($B$1="Metric", IFERROR(VLOOKUP(SUBSTITUTE($A35&amp;"Metric"&amp;$B35," ",""),members_metric!$F$7:$J$2000,3,FALSE),""),  IFERROR(VLOOKUP(SUBSTITUTE($A35&amp;$B35," ",""),members!$D$7:$G$2000,3,FALSE),""))</f>
        <v/>
      </c>
      <c r="H35" s="140" t="str">
        <f t="shared" si="0"/>
        <v/>
      </c>
      <c r="I35" s="48"/>
      <c r="J35" s="50" t="str">
        <f>IFERROR(
     1*AO35,
     IF(
          $B$1="Metric",
          IFERROR(0.0254*VLOOKUP(VALUE(SUBSTITUTE($AL35&amp;ROUND($G35,2)," ","")),HFF60_Data_extrapolated!$C$4:$O$1011,MATCH('Estimator Steel Portfolio'!$C35,HFF60_Data_extrapolated!$C$4:$O$4,0),TRUE)*1000,""),
          IFERROR(VLOOKUP(VALUE(SUBSTITUTE($AL35&amp;ROUND($G35,2)," ","")),HFF60_Data_extrapolated!$C$4:$O$1011,MATCH('Estimator Steel Portfolio'!$C35,HFF60_Data_extrapolated!$C$4:$O$4,0),TRUE)*1000,"")
     )
)</f>
        <v/>
      </c>
      <c r="K35" s="50" t="str">
        <f>IFERROR($J35/HFF60_Data_UL!$J$1,"")</f>
        <v/>
      </c>
      <c r="L35" s="148" t="str">
        <f t="shared" si="9"/>
        <v/>
      </c>
      <c r="M35" s="51" t="str">
        <f>IF(
     $J35=$AO35,
     IFERROR(VLOOKUP(VALUE(SUBSTITUTE($AL35&amp;ROUND($G35,2)," ","")),HFF60_Data_UL!$C$4:$P$1011,14,TRUE),""),
     IF(ISNUMBER($J35),"EJ needed","")
)</f>
        <v/>
      </c>
      <c r="N35" s="151" t="str">
        <f t="shared" si="12"/>
        <v/>
      </c>
      <c r="O35" s="58" t="str">
        <f t="shared" si="1"/>
        <v/>
      </c>
      <c r="P35" s="48"/>
      <c r="Q35" s="50" t="str">
        <f>IFERROR(
     1*AP35,
     IF(
          $B$1="Metric",
          IFERROR(0.0254*VLOOKUP(VALUE(SUBSTITUTE($AL35&amp;ROUND($G35,2)," ","")),HFF120_Data_extrapolated!$C$4:$O$1025,MATCH('Estimator Steel Portfolio'!$C35,HFF120_Data_extrapolated!$C$4:$O$4,0),TRUE)*1000,""),
          IFERROR(VLOOKUP(VALUE(SUBSTITUTE($AL35&amp;ROUND($G35,2)," ","")),HFF120_Data_extrapolated!$C$4:$O$1025,MATCH('Estimator Steel Portfolio'!$C35,HFF120_Data_extrapolated!$C$4:$O$4,0),TRUE)*1000,"")
     )
)</f>
        <v/>
      </c>
      <c r="R35" s="50" t="str">
        <f>IFERROR($Q35/HFF120_Data_UL!$J$1,"")</f>
        <v/>
      </c>
      <c r="S35" s="148" t="str">
        <f t="shared" si="2"/>
        <v/>
      </c>
      <c r="T35" s="51" t="str">
        <f>IF(
     $Q35=$AP35,
     IFERROR(VLOOKUP(VALUE(SUBSTITUTE($AL35&amp;ROUND($G35,2)," ","")),HFF120_Data_UL!$C$4:$P$1009,14,TRUE),""),
     IF(ISNUMBER($Q35),"EJ needed","")
)</f>
        <v/>
      </c>
      <c r="U35" s="151" t="str">
        <f t="shared" si="3"/>
        <v xml:space="preserve"> </v>
      </c>
      <c r="V35" s="58" t="str">
        <f t="shared" si="10"/>
        <v/>
      </c>
      <c r="X35" s="205" t="str">
        <f>IF($B$1="Metric", IFERROR(0.0254*VLOOKUP(VALUE(SUBSTITUTE($AL35&amp;ROUND($G35,2)," ","")),WB5_Data_UL!$C$4:$O$1012,MATCH('Estimator Steel Portfolio'!$C35,WB5_Data_UL!$C$4:$O$4,0),TRUE)*1000,""), IFERROR(VLOOKUP(VALUE(SUBSTITUTE($AL35&amp;ROUND($G35,2)," ","")),WB5_Data_UL!$C$4:$O$1012,MATCH('Estimator Steel Portfolio'!$C35,WB5_Data_UL!$C$4:$O$4,0),TRUE)*1000,""))</f>
        <v/>
      </c>
      <c r="Y35" s="50" t="str">
        <f>IFERROR($X35/WB5_Data_UL!$J$1,"")</f>
        <v/>
      </c>
      <c r="Z35" s="148" t="str">
        <f t="shared" si="4"/>
        <v/>
      </c>
      <c r="AA35" s="51" t="str">
        <f>IFERROR(VLOOKUP(VALUE(SUBSTITUTE($AL35&amp;ROUND($G35,2)," ","")),WB5_Data_UL!$C$4:$P$1012,14,TRUE),"")</f>
        <v/>
      </c>
      <c r="AB35" s="151" t="str">
        <f t="shared" si="5"/>
        <v xml:space="preserve"> </v>
      </c>
      <c r="AC35" s="58" t="str">
        <f t="shared" si="11"/>
        <v/>
      </c>
      <c r="AE35" s="205" t="str">
        <f>IFERROR(
     1*AQ35,
     IF(
          $B$1="Metric",
          IFERROR(0.0254*VLOOKUP(VALUE(SUBSTITUTE($AL35&amp;ROUND($G35,2)," ","")),AWHB_Data_extrapolated!$C$4:$O$1011,MATCH('Estimator Steel Portfolio'!$C35,AWHB_Data_extrapolated!$C$4:$O$4,0),TRUE)*1000,""),
          IFERROR(VLOOKUP(VALUE(SUBSTITUTE($AL35&amp;ROUND($G35,2)," ","")),AWHB_Data_extrapolated!$C$4:$O$1011,MATCH('Estimator Steel Portfolio'!$C35,AWHB_Data_extrapolated!$C$4:$O$4,0),TRUE)*1000,"")
     )
)</f>
        <v/>
      </c>
      <c r="AF35" s="50" t="str">
        <f>IFERROR($AE35/AWHB_Data_UL!$J$1,"")</f>
        <v/>
      </c>
      <c r="AG35" s="148" t="str">
        <f t="shared" si="6"/>
        <v/>
      </c>
      <c r="AH35" s="51" t="str">
        <f>IF(
     $AE35=$AQ35,
     IFERROR(VLOOKUP(VALUE(SUBSTITUTE($AL35&amp;ROUND($G35,2)," ","")),AWHB_Data_UL!$C$4:$P$1004,14,TRUE),""),
     IF(ISNUMBER($AE35),"EJ needed","")
)</f>
        <v/>
      </c>
      <c r="AI35" s="151" t="str">
        <f t="shared" si="7"/>
        <v xml:space="preserve"> </v>
      </c>
      <c r="AJ35" s="58" t="str">
        <f t="shared" si="13"/>
        <v/>
      </c>
      <c r="AL35" s="141" t="str">
        <f>IF($B$1="Metric",IFERROR(VLOOKUP(SUBSTITUTE($A35&amp;"Metric"&amp;$B35," ",""),members_metric!$F$7:$K$2000,6,FALSE),""),IFERROR(VLOOKUP(SUBSTITUTE($A35&amp;$B35," ",""),members!$D$7:$I$2000,6,FALSE),""))</f>
        <v/>
      </c>
      <c r="AM35" s="146" t="str">
        <f>IF($B$1="Metric", IFERROR(VLOOKUP(SUBSTITUTE($A35&amp;"Metric"&amp;$B35," ",""),members_metric!$F$7:$L$2000,7,FALSE),""),IFERROR(VLOOKUP(SUBSTITUTE($A35&amp;$B35," ",""),members!$D$7:$G$2000,4,FALSE),""))</f>
        <v/>
      </c>
      <c r="AN35" s="147" t="str">
        <f>IF($B$1="Metric", IFERROR(VLOOKUP(SUBSTITUTE($A35&amp;"Metric"&amp;$B35," ",""),members_metric!$F$7:$J$2000,5,FALSE),""),IFERROR(VLOOKUP(SUBSTITUTE($A35&amp;$B35," ",""),members!$D$7:$H$2000,5,FALSE),""))</f>
        <v/>
      </c>
      <c r="AO35" s="189" t="str">
        <f>IF(
     $B$1="Metric",
     IFERROR(0.0254*VLOOKUP(VALUE(SUBSTITUTE($AL35&amp;ROUND($G35,2)," ","")),HFF60_Data_UL!$C$4:$O$1011,MATCH('Estimator Steel Portfolio'!$C35,HFF60_Data_UL!$C$4:$O$4,0),TRUE)*1000,"N/A"),
     IFERROR(VLOOKUP(VALUE(SUBSTITUTE($AL35&amp;ROUND($G35,2)," ","")),HFF60_Data_UL!$C$4:$O$1011,MATCH('Estimator Steel Portfolio'!$C35,HFF60_Data_UL!$C$4:$O$4,0),TRUE)*1000,"N/A")
)</f>
        <v>N/A</v>
      </c>
      <c r="AP35" s="189" t="str">
        <f>IF(
     $B$1="Metric",
     IFERROR(0.0254*VLOOKUP(VALUE(SUBSTITUTE($AL35&amp;ROUND($G35,2)," ","")),HFF120_Data_UL!$C$4:$O$1009,MATCH('Estimator Steel Portfolio'!$C35,HFF120_Data_UL!$C$4:$O$4,0),TRUE)*1000,"N/A"),
     IFERROR(VLOOKUP(VALUE(SUBSTITUTE($AL35&amp;ROUND($G35,2)," ","")),HFF120_Data_UL!$C$4:$O$1009,MATCH('Estimator Steel Portfolio'!$C35,HFF120_Data_UL!$C$4:$O$4,0),TRUE)*1000,"N/A")
)</f>
        <v>N/A</v>
      </c>
      <c r="AQ35" s="189" t="str">
        <f>IF(
     $B$1="Metric",
     IFERROR(0.0254*VLOOKUP(VALUE(SUBSTITUTE($AL35&amp;ROUND($G35,2)," ","")),AWHB_Data_UL!$C$4:$O$1004,MATCH('Estimator Steel Portfolio'!$C35,AWHB_Data_UL!$C$4:$O$4,0),TRUE)*1000,"N/A"),
     IFERROR(VLOOKUP(VALUE(SUBSTITUTE($AL35&amp;ROUND($G35,2)," ","")),AWHB_Data_UL!$C$4:$O$1004,MATCH('Estimator Steel Portfolio'!$C35,AWHB_Data_UL!$C$4:$O$4,0),TRUE)*1000,"N/A")
)</f>
        <v>N/A</v>
      </c>
      <c r="AR35" s="190"/>
    </row>
    <row r="36" spans="1:44" ht="15.5" x14ac:dyDescent="0.35">
      <c r="A36" s="130"/>
      <c r="B36" s="131"/>
      <c r="C36" s="131"/>
      <c r="D36" s="131"/>
      <c r="E36" s="131"/>
      <c r="F36" s="49" t="str">
        <f t="shared" si="14"/>
        <v/>
      </c>
      <c r="G36" s="50" t="str">
        <f>IF($B$1="Metric", IFERROR(VLOOKUP(SUBSTITUTE($A36&amp;"Metric"&amp;$B36," ",""),members_metric!$F$7:$J$2000,3,FALSE),""),  IFERROR(VLOOKUP(SUBSTITUTE($A36&amp;$B36," ",""),members!$D$7:$G$2000,3,FALSE),""))</f>
        <v/>
      </c>
      <c r="H36" s="140" t="str">
        <f t="shared" si="0"/>
        <v/>
      </c>
      <c r="I36" s="48"/>
      <c r="J36" s="50" t="str">
        <f>IFERROR(
     1*AO36,
     IF(
          $B$1="Metric",
          IFERROR(0.0254*VLOOKUP(VALUE(SUBSTITUTE($AL36&amp;ROUND($G36,2)," ","")),HFF60_Data_extrapolated!$C$4:$O$1011,MATCH('Estimator Steel Portfolio'!$C36,HFF60_Data_extrapolated!$C$4:$O$4,0),TRUE)*1000,""),
          IFERROR(VLOOKUP(VALUE(SUBSTITUTE($AL36&amp;ROUND($G36,2)," ","")),HFF60_Data_extrapolated!$C$4:$O$1011,MATCH('Estimator Steel Portfolio'!$C36,HFF60_Data_extrapolated!$C$4:$O$4,0),TRUE)*1000,"")
     )
)</f>
        <v/>
      </c>
      <c r="K36" s="50" t="str">
        <f>IFERROR($J36/HFF60_Data_UL!$J$1,"")</f>
        <v/>
      </c>
      <c r="L36" s="148" t="str">
        <f t="shared" si="9"/>
        <v/>
      </c>
      <c r="M36" s="51" t="str">
        <f>IF(
     $J36=$AO36,
     IFERROR(VLOOKUP(VALUE(SUBSTITUTE($AL36&amp;ROUND($G36,2)," ","")),HFF60_Data_UL!$C$4:$P$1011,14,TRUE),""),
     IF(ISNUMBER($J36),"EJ needed","")
)</f>
        <v/>
      </c>
      <c r="N36" s="151" t="str">
        <f t="shared" si="12"/>
        <v/>
      </c>
      <c r="O36" s="58" t="str">
        <f t="shared" si="1"/>
        <v/>
      </c>
      <c r="P36" s="48"/>
      <c r="Q36" s="50" t="str">
        <f>IFERROR(
     1*AP36,
     IF(
          $B$1="Metric",
          IFERROR(0.0254*VLOOKUP(VALUE(SUBSTITUTE($AL36&amp;ROUND($G36,2)," ","")),HFF120_Data_extrapolated!$C$4:$O$1025,MATCH('Estimator Steel Portfolio'!$C36,HFF120_Data_extrapolated!$C$4:$O$4,0),TRUE)*1000,""),
          IFERROR(VLOOKUP(VALUE(SUBSTITUTE($AL36&amp;ROUND($G36,2)," ","")),HFF120_Data_extrapolated!$C$4:$O$1025,MATCH('Estimator Steel Portfolio'!$C36,HFF120_Data_extrapolated!$C$4:$O$4,0),TRUE)*1000,"")
     )
)</f>
        <v/>
      </c>
      <c r="R36" s="50" t="str">
        <f>IFERROR($Q36/HFF120_Data_UL!$J$1,"")</f>
        <v/>
      </c>
      <c r="S36" s="148" t="str">
        <f t="shared" si="2"/>
        <v/>
      </c>
      <c r="T36" s="51" t="str">
        <f>IF(
     $Q36=$AP36,
     IFERROR(VLOOKUP(VALUE(SUBSTITUTE($AL36&amp;ROUND($G36,2)," ","")),HFF120_Data_UL!$C$4:$P$1009,14,TRUE),""),
     IF(ISNUMBER($Q36),"EJ needed","")
)</f>
        <v/>
      </c>
      <c r="U36" s="151" t="str">
        <f t="shared" si="3"/>
        <v xml:space="preserve"> </v>
      </c>
      <c r="V36" s="58" t="str">
        <f t="shared" si="10"/>
        <v/>
      </c>
      <c r="X36" s="205" t="str">
        <f>IF($B$1="Metric", IFERROR(0.0254*VLOOKUP(VALUE(SUBSTITUTE($AL36&amp;ROUND($G36,2)," ","")),WB5_Data_UL!$C$4:$O$1012,MATCH('Estimator Steel Portfolio'!$C36,WB5_Data_UL!$C$4:$O$4,0),TRUE)*1000,""), IFERROR(VLOOKUP(VALUE(SUBSTITUTE($AL36&amp;ROUND($G36,2)," ","")),WB5_Data_UL!$C$4:$O$1012,MATCH('Estimator Steel Portfolio'!$C36,WB5_Data_UL!$C$4:$O$4,0),TRUE)*1000,""))</f>
        <v/>
      </c>
      <c r="Y36" s="50" t="str">
        <f>IFERROR($X36/WB5_Data_UL!$J$1,"")</f>
        <v/>
      </c>
      <c r="Z36" s="148" t="str">
        <f t="shared" si="4"/>
        <v/>
      </c>
      <c r="AA36" s="51" t="str">
        <f>IFERROR(VLOOKUP(VALUE(SUBSTITUTE($AL36&amp;ROUND($G36,2)," ","")),WB5_Data_UL!$C$4:$P$1012,14,TRUE),"")</f>
        <v/>
      </c>
      <c r="AB36" s="151" t="str">
        <f t="shared" si="5"/>
        <v xml:space="preserve"> </v>
      </c>
      <c r="AC36" s="58" t="str">
        <f t="shared" si="11"/>
        <v/>
      </c>
      <c r="AE36" s="205" t="str">
        <f>IFERROR(
     1*AQ36,
     IF(
          $B$1="Metric",
          IFERROR(0.0254*VLOOKUP(VALUE(SUBSTITUTE($AL36&amp;ROUND($G36,2)," ","")),AWHB_Data_extrapolated!$C$4:$O$1011,MATCH('Estimator Steel Portfolio'!$C36,AWHB_Data_extrapolated!$C$4:$O$4,0),TRUE)*1000,""),
          IFERROR(VLOOKUP(VALUE(SUBSTITUTE($AL36&amp;ROUND($G36,2)," ","")),AWHB_Data_extrapolated!$C$4:$O$1011,MATCH('Estimator Steel Portfolio'!$C36,AWHB_Data_extrapolated!$C$4:$O$4,0),TRUE)*1000,"")
     )
)</f>
        <v/>
      </c>
      <c r="AF36" s="50" t="str">
        <f>IFERROR($AE36/AWHB_Data_UL!$J$1,"")</f>
        <v/>
      </c>
      <c r="AG36" s="148" t="str">
        <f t="shared" si="6"/>
        <v/>
      </c>
      <c r="AH36" s="51" t="str">
        <f>IF(
     $AE36=$AQ36,
     IFERROR(VLOOKUP(VALUE(SUBSTITUTE($AL36&amp;ROUND($G36,2)," ","")),AWHB_Data_UL!$C$4:$P$1004,14,TRUE),""),
     IF(ISNUMBER($AE36),"EJ needed","")
)</f>
        <v/>
      </c>
      <c r="AI36" s="151" t="str">
        <f t="shared" si="7"/>
        <v xml:space="preserve"> </v>
      </c>
      <c r="AJ36" s="58" t="str">
        <f t="shared" si="13"/>
        <v/>
      </c>
      <c r="AL36" s="141" t="str">
        <f>IF($B$1="Metric",IFERROR(VLOOKUP(SUBSTITUTE($A36&amp;"Metric"&amp;$B36," ",""),members_metric!$F$7:$K$2000,6,FALSE),""),IFERROR(VLOOKUP(SUBSTITUTE($A36&amp;$B36," ",""),members!$D$7:$I$2000,6,FALSE),""))</f>
        <v/>
      </c>
      <c r="AM36" s="146" t="str">
        <f>IF($B$1="Metric", IFERROR(VLOOKUP(SUBSTITUTE($A36&amp;"Metric"&amp;$B36," ",""),members_metric!$F$7:$L$2000,7,FALSE),""),IFERROR(VLOOKUP(SUBSTITUTE($A36&amp;$B36," ",""),members!$D$7:$G$2000,4,FALSE),""))</f>
        <v/>
      </c>
      <c r="AN36" s="147" t="str">
        <f>IF($B$1="Metric", IFERROR(VLOOKUP(SUBSTITUTE($A36&amp;"Metric"&amp;$B36," ",""),members_metric!$F$7:$J$2000,5,FALSE),""),IFERROR(VLOOKUP(SUBSTITUTE($A36&amp;$B36," ",""),members!$D$7:$H$2000,5,FALSE),""))</f>
        <v/>
      </c>
      <c r="AO36" s="189" t="str">
        <f>IF(
     $B$1="Metric",
     IFERROR(0.0254*VLOOKUP(VALUE(SUBSTITUTE($AL36&amp;ROUND($G36,2)," ","")),HFF60_Data_UL!$C$4:$O$1011,MATCH('Estimator Steel Portfolio'!$C36,HFF60_Data_UL!$C$4:$O$4,0),TRUE)*1000,"N/A"),
     IFERROR(VLOOKUP(VALUE(SUBSTITUTE($AL36&amp;ROUND($G36,2)," ","")),HFF60_Data_UL!$C$4:$O$1011,MATCH('Estimator Steel Portfolio'!$C36,HFF60_Data_UL!$C$4:$O$4,0),TRUE)*1000,"N/A")
)</f>
        <v>N/A</v>
      </c>
      <c r="AP36" s="189" t="str">
        <f>IF(
     $B$1="Metric",
     IFERROR(0.0254*VLOOKUP(VALUE(SUBSTITUTE($AL36&amp;ROUND($G36,2)," ","")),HFF120_Data_UL!$C$4:$O$1009,MATCH('Estimator Steel Portfolio'!$C36,HFF120_Data_UL!$C$4:$O$4,0),TRUE)*1000,"N/A"),
     IFERROR(VLOOKUP(VALUE(SUBSTITUTE($AL36&amp;ROUND($G36,2)," ","")),HFF120_Data_UL!$C$4:$O$1009,MATCH('Estimator Steel Portfolio'!$C36,HFF120_Data_UL!$C$4:$O$4,0),TRUE)*1000,"N/A")
)</f>
        <v>N/A</v>
      </c>
      <c r="AQ36" s="189" t="str">
        <f>IF(
     $B$1="Metric",
     IFERROR(0.0254*VLOOKUP(VALUE(SUBSTITUTE($AL36&amp;ROUND($G36,2)," ","")),AWHB_Data_UL!$C$4:$O$1004,MATCH('Estimator Steel Portfolio'!$C36,AWHB_Data_UL!$C$4:$O$4,0),TRUE)*1000,"N/A"),
     IFERROR(VLOOKUP(VALUE(SUBSTITUTE($AL36&amp;ROUND($G36,2)," ","")),AWHB_Data_UL!$C$4:$O$1004,MATCH('Estimator Steel Portfolio'!$C36,AWHB_Data_UL!$C$4:$O$4,0),TRUE)*1000,"N/A")
)</f>
        <v>N/A</v>
      </c>
      <c r="AR36" s="190"/>
    </row>
    <row r="37" spans="1:44" ht="15.5" x14ac:dyDescent="0.35">
      <c r="A37" s="130"/>
      <c r="B37" s="131"/>
      <c r="C37" s="131"/>
      <c r="D37" s="131"/>
      <c r="E37" s="131"/>
      <c r="F37" s="49" t="str">
        <f t="shared" si="14"/>
        <v/>
      </c>
      <c r="G37" s="50" t="str">
        <f>IF($B$1="Metric", IFERROR(VLOOKUP(SUBSTITUTE($A37&amp;"Metric"&amp;$B37," ",""),members_metric!$F$7:$J$2000,3,FALSE),""),  IFERROR(VLOOKUP(SUBSTITUTE($A37&amp;$B37," ",""),members!$D$7:$G$2000,3,FALSE),""))</f>
        <v/>
      </c>
      <c r="H37" s="140" t="str">
        <f t="shared" si="0"/>
        <v/>
      </c>
      <c r="I37" s="48"/>
      <c r="J37" s="50" t="str">
        <f>IFERROR(
     1*AO37,
     IF(
          $B$1="Metric",
          IFERROR(0.0254*VLOOKUP(VALUE(SUBSTITUTE($AL37&amp;ROUND($G37,2)," ","")),HFF60_Data_extrapolated!$C$4:$O$1011,MATCH('Estimator Steel Portfolio'!$C37,HFF60_Data_extrapolated!$C$4:$O$4,0),TRUE)*1000,""),
          IFERROR(VLOOKUP(VALUE(SUBSTITUTE($AL37&amp;ROUND($G37,2)," ","")),HFF60_Data_extrapolated!$C$4:$O$1011,MATCH('Estimator Steel Portfolio'!$C37,HFF60_Data_extrapolated!$C$4:$O$4,0),TRUE)*1000,"")
     )
)</f>
        <v/>
      </c>
      <c r="K37" s="50" t="str">
        <f>IFERROR($J37/HFF60_Data_UL!$J$1,"")</f>
        <v/>
      </c>
      <c r="L37" s="148" t="str">
        <f t="shared" si="9"/>
        <v/>
      </c>
      <c r="M37" s="51" t="str">
        <f>IF(
     $J37=$AO37,
     IFERROR(VLOOKUP(VALUE(SUBSTITUTE($AL37&amp;ROUND($G37,2)," ","")),HFF60_Data_UL!$C$4:$P$1011,14,TRUE),""),
     IF(ISNUMBER($J37),"EJ needed","")
)</f>
        <v/>
      </c>
      <c r="N37" s="151" t="str">
        <f t="shared" si="12"/>
        <v/>
      </c>
      <c r="O37" s="58" t="str">
        <f t="shared" si="1"/>
        <v/>
      </c>
      <c r="P37" s="48"/>
      <c r="Q37" s="50" t="str">
        <f>IFERROR(
     1*AP37,
     IF(
          $B$1="Metric",
          IFERROR(0.0254*VLOOKUP(VALUE(SUBSTITUTE($AL37&amp;ROUND($G37,2)," ","")),HFF120_Data_extrapolated!$C$4:$O$1025,MATCH('Estimator Steel Portfolio'!$C37,HFF120_Data_extrapolated!$C$4:$O$4,0),TRUE)*1000,""),
          IFERROR(VLOOKUP(VALUE(SUBSTITUTE($AL37&amp;ROUND($G37,2)," ","")),HFF120_Data_extrapolated!$C$4:$O$1025,MATCH('Estimator Steel Portfolio'!$C37,HFF120_Data_extrapolated!$C$4:$O$4,0),TRUE)*1000,"")
     )
)</f>
        <v/>
      </c>
      <c r="R37" s="50" t="str">
        <f>IFERROR($Q37/HFF120_Data_UL!$J$1,"")</f>
        <v/>
      </c>
      <c r="S37" s="148" t="str">
        <f t="shared" si="2"/>
        <v/>
      </c>
      <c r="T37" s="51" t="str">
        <f>IF(
     $Q37=$AP37,
     IFERROR(VLOOKUP(VALUE(SUBSTITUTE($AL37&amp;ROUND($G37,2)," ","")),HFF120_Data_UL!$C$4:$P$1009,14,TRUE),""),
     IF(ISNUMBER($Q37),"EJ needed","")
)</f>
        <v/>
      </c>
      <c r="U37" s="151" t="str">
        <f t="shared" si="3"/>
        <v xml:space="preserve"> </v>
      </c>
      <c r="V37" s="58" t="str">
        <f t="shared" si="10"/>
        <v/>
      </c>
      <c r="X37" s="205" t="str">
        <f>IF($B$1="Metric", IFERROR(0.0254*VLOOKUP(VALUE(SUBSTITUTE($AL37&amp;ROUND($G37,2)," ","")),WB5_Data_UL!$C$4:$O$1012,MATCH('Estimator Steel Portfolio'!$C37,WB5_Data_UL!$C$4:$O$4,0),TRUE)*1000,""), IFERROR(VLOOKUP(VALUE(SUBSTITUTE($AL37&amp;ROUND($G37,2)," ","")),WB5_Data_UL!$C$4:$O$1012,MATCH('Estimator Steel Portfolio'!$C37,WB5_Data_UL!$C$4:$O$4,0),TRUE)*1000,""))</f>
        <v/>
      </c>
      <c r="Y37" s="50" t="str">
        <f>IFERROR($X37/WB5_Data_UL!$J$1,"")</f>
        <v/>
      </c>
      <c r="Z37" s="148" t="str">
        <f t="shared" si="4"/>
        <v/>
      </c>
      <c r="AA37" s="51" t="str">
        <f>IFERROR(VLOOKUP(VALUE(SUBSTITUTE($AL37&amp;ROUND($G37,2)," ","")),WB5_Data_UL!$C$4:$P$1012,14,TRUE),"")</f>
        <v/>
      </c>
      <c r="AB37" s="151" t="str">
        <f t="shared" si="5"/>
        <v xml:space="preserve"> </v>
      </c>
      <c r="AC37" s="58" t="str">
        <f t="shared" si="11"/>
        <v/>
      </c>
      <c r="AE37" s="205" t="str">
        <f>IFERROR(
     1*AQ37,
     IF(
          $B$1="Metric",
          IFERROR(0.0254*VLOOKUP(VALUE(SUBSTITUTE($AL37&amp;ROUND($G37,2)," ","")),AWHB_Data_extrapolated!$C$4:$O$1011,MATCH('Estimator Steel Portfolio'!$C37,AWHB_Data_extrapolated!$C$4:$O$4,0),TRUE)*1000,""),
          IFERROR(VLOOKUP(VALUE(SUBSTITUTE($AL37&amp;ROUND($G37,2)," ","")),AWHB_Data_extrapolated!$C$4:$O$1011,MATCH('Estimator Steel Portfolio'!$C37,AWHB_Data_extrapolated!$C$4:$O$4,0),TRUE)*1000,"")
     )
)</f>
        <v/>
      </c>
      <c r="AF37" s="50" t="str">
        <f>IFERROR($AE37/AWHB_Data_UL!$J$1,"")</f>
        <v/>
      </c>
      <c r="AG37" s="148" t="str">
        <f t="shared" si="6"/>
        <v/>
      </c>
      <c r="AH37" s="51" t="str">
        <f>IF(
     $AE37=$AQ37,
     IFERROR(VLOOKUP(VALUE(SUBSTITUTE($AL37&amp;ROUND($G37,2)," ","")),AWHB_Data_UL!$C$4:$P$1004,14,TRUE),""),
     IF(ISNUMBER($AE37),"EJ needed","")
)</f>
        <v/>
      </c>
      <c r="AI37" s="151" t="str">
        <f t="shared" si="7"/>
        <v xml:space="preserve"> </v>
      </c>
      <c r="AJ37" s="58" t="str">
        <f t="shared" si="13"/>
        <v/>
      </c>
      <c r="AL37" s="141" t="str">
        <f>IF($B$1="Metric",IFERROR(VLOOKUP(SUBSTITUTE($A37&amp;"Metric"&amp;$B37," ",""),members_metric!$F$7:$K$2000,6,FALSE),""),IFERROR(VLOOKUP(SUBSTITUTE($A37&amp;$B37," ",""),members!$D$7:$I$2000,6,FALSE),""))</f>
        <v/>
      </c>
      <c r="AM37" s="146" t="str">
        <f>IF($B$1="Metric", IFERROR(VLOOKUP(SUBSTITUTE($A37&amp;"Metric"&amp;$B37," ",""),members_metric!$F$7:$L$2000,7,FALSE),""),IFERROR(VLOOKUP(SUBSTITUTE($A37&amp;$B37," ",""),members!$D$7:$G$2000,4,FALSE),""))</f>
        <v/>
      </c>
      <c r="AN37" s="147" t="str">
        <f>IF($B$1="Metric", IFERROR(VLOOKUP(SUBSTITUTE($A37&amp;"Metric"&amp;$B37," ",""),members_metric!$F$7:$J$2000,5,FALSE),""),IFERROR(VLOOKUP(SUBSTITUTE($A37&amp;$B37," ",""),members!$D$7:$H$2000,5,FALSE),""))</f>
        <v/>
      </c>
      <c r="AO37" s="189" t="str">
        <f>IF(
     $B$1="Metric",
     IFERROR(0.0254*VLOOKUP(VALUE(SUBSTITUTE($AL37&amp;ROUND($G37,2)," ","")),HFF60_Data_UL!$C$4:$O$1011,MATCH('Estimator Steel Portfolio'!$C37,HFF60_Data_UL!$C$4:$O$4,0),TRUE)*1000,"N/A"),
     IFERROR(VLOOKUP(VALUE(SUBSTITUTE($AL37&amp;ROUND($G37,2)," ","")),HFF60_Data_UL!$C$4:$O$1011,MATCH('Estimator Steel Portfolio'!$C37,HFF60_Data_UL!$C$4:$O$4,0),TRUE)*1000,"N/A")
)</f>
        <v>N/A</v>
      </c>
      <c r="AP37" s="189" t="str">
        <f>IF(
     $B$1="Metric",
     IFERROR(0.0254*VLOOKUP(VALUE(SUBSTITUTE($AL37&amp;ROUND($G37,2)," ","")),HFF120_Data_UL!$C$4:$O$1009,MATCH('Estimator Steel Portfolio'!$C37,HFF120_Data_UL!$C$4:$O$4,0),TRUE)*1000,"N/A"),
     IFERROR(VLOOKUP(VALUE(SUBSTITUTE($AL37&amp;ROUND($G37,2)," ","")),HFF120_Data_UL!$C$4:$O$1009,MATCH('Estimator Steel Portfolio'!$C37,HFF120_Data_UL!$C$4:$O$4,0),TRUE)*1000,"N/A")
)</f>
        <v>N/A</v>
      </c>
      <c r="AQ37" s="189" t="str">
        <f>IF(
     $B$1="Metric",
     IFERROR(0.0254*VLOOKUP(VALUE(SUBSTITUTE($AL37&amp;ROUND($G37,2)," ","")),AWHB_Data_UL!$C$4:$O$1004,MATCH('Estimator Steel Portfolio'!$C37,AWHB_Data_UL!$C$4:$O$4,0),TRUE)*1000,"N/A"),
     IFERROR(VLOOKUP(VALUE(SUBSTITUTE($AL37&amp;ROUND($G37,2)," ","")),AWHB_Data_UL!$C$4:$O$1004,MATCH('Estimator Steel Portfolio'!$C37,AWHB_Data_UL!$C$4:$O$4,0),TRUE)*1000,"N/A")
)</f>
        <v>N/A</v>
      </c>
      <c r="AR37" s="190"/>
    </row>
    <row r="38" spans="1:44" ht="15.5" x14ac:dyDescent="0.35">
      <c r="A38" s="130"/>
      <c r="B38" s="131"/>
      <c r="C38" s="131"/>
      <c r="D38" s="131"/>
      <c r="E38" s="131"/>
      <c r="F38" s="49" t="str">
        <f t="shared" si="14"/>
        <v/>
      </c>
      <c r="G38" s="50" t="str">
        <f>IF($B$1="Metric", IFERROR(VLOOKUP(SUBSTITUTE($A38&amp;"Metric"&amp;$B38," ",""),members_metric!$F$7:$J$2000,3,FALSE),""),  IFERROR(VLOOKUP(SUBSTITUTE($A38&amp;$B38," ",""),members!$D$7:$G$2000,3,FALSE),""))</f>
        <v/>
      </c>
      <c r="H38" s="140" t="str">
        <f t="shared" si="0"/>
        <v/>
      </c>
      <c r="I38" s="48"/>
      <c r="J38" s="50" t="str">
        <f>IFERROR(
     1*AO38,
     IF(
          $B$1="Metric",
          IFERROR(0.0254*VLOOKUP(VALUE(SUBSTITUTE($AL38&amp;ROUND($G38,2)," ","")),HFF60_Data_extrapolated!$C$4:$O$1011,MATCH('Estimator Steel Portfolio'!$C38,HFF60_Data_extrapolated!$C$4:$O$4,0),TRUE)*1000,""),
          IFERROR(VLOOKUP(VALUE(SUBSTITUTE($AL38&amp;ROUND($G38,2)," ","")),HFF60_Data_extrapolated!$C$4:$O$1011,MATCH('Estimator Steel Portfolio'!$C38,HFF60_Data_extrapolated!$C$4:$O$4,0),TRUE)*1000,"")
     )
)</f>
        <v/>
      </c>
      <c r="K38" s="50" t="str">
        <f>IFERROR($J38/HFF60_Data_UL!$J$1,"")</f>
        <v/>
      </c>
      <c r="L38" s="148" t="str">
        <f t="shared" si="9"/>
        <v/>
      </c>
      <c r="M38" s="51" t="str">
        <f>IF(
     $J38=$AO38,
     IFERROR(VLOOKUP(VALUE(SUBSTITUTE($AL38&amp;ROUND($G38,2)," ","")),HFF60_Data_UL!$C$4:$P$1011,14,TRUE),""),
     IF(ISNUMBER($J38),"EJ needed","")
)</f>
        <v/>
      </c>
      <c r="N38" s="151" t="str">
        <f t="shared" si="12"/>
        <v/>
      </c>
      <c r="O38" s="58" t="str">
        <f t="shared" si="1"/>
        <v/>
      </c>
      <c r="P38" s="48"/>
      <c r="Q38" s="50" t="str">
        <f>IFERROR(
     1*AP38,
     IF(
          $B$1="Metric",
          IFERROR(0.0254*VLOOKUP(VALUE(SUBSTITUTE($AL38&amp;ROUND($G38,2)," ","")),HFF120_Data_extrapolated!$C$4:$O$1025,MATCH('Estimator Steel Portfolio'!$C38,HFF120_Data_extrapolated!$C$4:$O$4,0),TRUE)*1000,""),
          IFERROR(VLOOKUP(VALUE(SUBSTITUTE($AL38&amp;ROUND($G38,2)," ","")),HFF120_Data_extrapolated!$C$4:$O$1025,MATCH('Estimator Steel Portfolio'!$C38,HFF120_Data_extrapolated!$C$4:$O$4,0),TRUE)*1000,"")
     )
)</f>
        <v/>
      </c>
      <c r="R38" s="50" t="str">
        <f>IFERROR($Q38/HFF120_Data_UL!$J$1,"")</f>
        <v/>
      </c>
      <c r="S38" s="148" t="str">
        <f t="shared" si="2"/>
        <v/>
      </c>
      <c r="T38" s="51" t="str">
        <f>IF(
     $Q38=$AP38,
     IFERROR(VLOOKUP(VALUE(SUBSTITUTE($AL38&amp;ROUND($G38,2)," ","")),HFF120_Data_UL!$C$4:$P$1009,14,TRUE),""),
     IF(ISNUMBER($Q38),"EJ needed","")
)</f>
        <v/>
      </c>
      <c r="U38" s="151" t="str">
        <f t="shared" si="3"/>
        <v xml:space="preserve"> </v>
      </c>
      <c r="V38" s="58" t="str">
        <f t="shared" si="10"/>
        <v/>
      </c>
      <c r="X38" s="205" t="str">
        <f>IF($B$1="Metric", IFERROR(0.0254*VLOOKUP(VALUE(SUBSTITUTE($AL38&amp;ROUND($G38,2)," ","")),WB5_Data_UL!$C$4:$O$1012,MATCH('Estimator Steel Portfolio'!$C38,WB5_Data_UL!$C$4:$O$4,0),TRUE)*1000,""), IFERROR(VLOOKUP(VALUE(SUBSTITUTE($AL38&amp;ROUND($G38,2)," ","")),WB5_Data_UL!$C$4:$O$1012,MATCH('Estimator Steel Portfolio'!$C38,WB5_Data_UL!$C$4:$O$4,0),TRUE)*1000,""))</f>
        <v/>
      </c>
      <c r="Y38" s="50" t="str">
        <f>IFERROR($X38/WB5_Data_UL!$J$1,"")</f>
        <v/>
      </c>
      <c r="Z38" s="148" t="str">
        <f t="shared" si="4"/>
        <v/>
      </c>
      <c r="AA38" s="51" t="str">
        <f>IFERROR(VLOOKUP(VALUE(SUBSTITUTE($AL38&amp;ROUND($G38,2)," ","")),WB5_Data_UL!$C$4:$P$1012,14,TRUE),"")</f>
        <v/>
      </c>
      <c r="AB38" s="151" t="str">
        <f t="shared" si="5"/>
        <v xml:space="preserve"> </v>
      </c>
      <c r="AC38" s="58" t="str">
        <f t="shared" si="11"/>
        <v/>
      </c>
      <c r="AE38" s="205" t="str">
        <f>IFERROR(
     1*AQ38,
     IF(
          $B$1="Metric",
          IFERROR(0.0254*VLOOKUP(VALUE(SUBSTITUTE($AL38&amp;ROUND($G38,2)," ","")),AWHB_Data_extrapolated!$C$4:$O$1011,MATCH('Estimator Steel Portfolio'!$C38,AWHB_Data_extrapolated!$C$4:$O$4,0),TRUE)*1000,""),
          IFERROR(VLOOKUP(VALUE(SUBSTITUTE($AL38&amp;ROUND($G38,2)," ","")),AWHB_Data_extrapolated!$C$4:$O$1011,MATCH('Estimator Steel Portfolio'!$C38,AWHB_Data_extrapolated!$C$4:$O$4,0),TRUE)*1000,"")
     )
)</f>
        <v/>
      </c>
      <c r="AF38" s="50" t="str">
        <f>IFERROR($AE38/AWHB_Data_UL!$J$1,"")</f>
        <v/>
      </c>
      <c r="AG38" s="148" t="str">
        <f t="shared" si="6"/>
        <v/>
      </c>
      <c r="AH38" s="51" t="str">
        <f>IF(
     $AE38=$AQ38,
     IFERROR(VLOOKUP(VALUE(SUBSTITUTE($AL38&amp;ROUND($G38,2)," ","")),AWHB_Data_UL!$C$4:$P$1004,14,TRUE),""),
     IF(ISNUMBER($AE38),"EJ needed","")
)</f>
        <v/>
      </c>
      <c r="AI38" s="151" t="str">
        <f t="shared" si="7"/>
        <v xml:space="preserve"> </v>
      </c>
      <c r="AJ38" s="58" t="str">
        <f t="shared" si="13"/>
        <v/>
      </c>
      <c r="AL38" s="141" t="str">
        <f>IF($B$1="Metric",IFERROR(VLOOKUP(SUBSTITUTE($A38&amp;"Metric"&amp;$B38," ",""),members_metric!$F$7:$K$2000,6,FALSE),""),IFERROR(VLOOKUP(SUBSTITUTE($A38&amp;$B38," ",""),members!$D$7:$I$2000,6,FALSE),""))</f>
        <v/>
      </c>
      <c r="AM38" s="146" t="str">
        <f>IF($B$1="Metric", IFERROR(VLOOKUP(SUBSTITUTE($A38&amp;"Metric"&amp;$B38," ",""),members_metric!$F$7:$L$2000,7,FALSE),""),IFERROR(VLOOKUP(SUBSTITUTE($A38&amp;$B38," ",""),members!$D$7:$G$2000,4,FALSE),""))</f>
        <v/>
      </c>
      <c r="AN38" s="147" t="str">
        <f>IF($B$1="Metric", IFERROR(VLOOKUP(SUBSTITUTE($A38&amp;"Metric"&amp;$B38," ",""),members_metric!$F$7:$J$2000,5,FALSE),""),IFERROR(VLOOKUP(SUBSTITUTE($A38&amp;$B38," ",""),members!$D$7:$H$2000,5,FALSE),""))</f>
        <v/>
      </c>
      <c r="AO38" s="189" t="str">
        <f>IF(
     $B$1="Metric",
     IFERROR(0.0254*VLOOKUP(VALUE(SUBSTITUTE($AL38&amp;ROUND($G38,2)," ","")),HFF60_Data_UL!$C$4:$O$1011,MATCH('Estimator Steel Portfolio'!$C38,HFF60_Data_UL!$C$4:$O$4,0),TRUE)*1000,"N/A"),
     IFERROR(VLOOKUP(VALUE(SUBSTITUTE($AL38&amp;ROUND($G38,2)," ","")),HFF60_Data_UL!$C$4:$O$1011,MATCH('Estimator Steel Portfolio'!$C38,HFF60_Data_UL!$C$4:$O$4,0),TRUE)*1000,"N/A")
)</f>
        <v>N/A</v>
      </c>
      <c r="AP38" s="189" t="str">
        <f>IF(
     $B$1="Metric",
     IFERROR(0.0254*VLOOKUP(VALUE(SUBSTITUTE($AL38&amp;ROUND($G38,2)," ","")),HFF120_Data_UL!$C$4:$O$1009,MATCH('Estimator Steel Portfolio'!$C38,HFF120_Data_UL!$C$4:$O$4,0),TRUE)*1000,"N/A"),
     IFERROR(VLOOKUP(VALUE(SUBSTITUTE($AL38&amp;ROUND($G38,2)," ","")),HFF120_Data_UL!$C$4:$O$1009,MATCH('Estimator Steel Portfolio'!$C38,HFF120_Data_UL!$C$4:$O$4,0),TRUE)*1000,"N/A")
)</f>
        <v>N/A</v>
      </c>
      <c r="AQ38" s="189" t="str">
        <f>IF(
     $B$1="Metric",
     IFERROR(0.0254*VLOOKUP(VALUE(SUBSTITUTE($AL38&amp;ROUND($G38,2)," ","")),AWHB_Data_UL!$C$4:$O$1004,MATCH('Estimator Steel Portfolio'!$C38,AWHB_Data_UL!$C$4:$O$4,0),TRUE)*1000,"N/A"),
     IFERROR(VLOOKUP(VALUE(SUBSTITUTE($AL38&amp;ROUND($G38,2)," ","")),AWHB_Data_UL!$C$4:$O$1004,MATCH('Estimator Steel Portfolio'!$C38,AWHB_Data_UL!$C$4:$O$4,0),TRUE)*1000,"N/A")
)</f>
        <v>N/A</v>
      </c>
      <c r="AR38" s="190"/>
    </row>
    <row r="39" spans="1:44" ht="15.5" x14ac:dyDescent="0.35">
      <c r="A39" s="130"/>
      <c r="B39" s="131"/>
      <c r="C39" s="131"/>
      <c r="D39" s="131"/>
      <c r="E39" s="131"/>
      <c r="F39" s="49" t="str">
        <f t="shared" si="14"/>
        <v/>
      </c>
      <c r="G39" s="50" t="str">
        <f>IF($B$1="Metric", IFERROR(VLOOKUP(SUBSTITUTE($A39&amp;"Metric"&amp;$B39," ",""),members_metric!$F$7:$J$2000,3,FALSE),""),  IFERROR(VLOOKUP(SUBSTITUTE($A39&amp;$B39," ",""),members!$D$7:$G$2000,3,FALSE),""))</f>
        <v/>
      </c>
      <c r="H39" s="140" t="str">
        <f t="shared" si="0"/>
        <v/>
      </c>
      <c r="I39" s="48"/>
      <c r="J39" s="50" t="str">
        <f>IFERROR(
     1*AO39,
     IF(
          $B$1="Metric",
          IFERROR(0.0254*VLOOKUP(VALUE(SUBSTITUTE($AL39&amp;ROUND($G39,2)," ","")),HFF60_Data_extrapolated!$C$4:$O$1011,MATCH('Estimator Steel Portfolio'!$C39,HFF60_Data_extrapolated!$C$4:$O$4,0),TRUE)*1000,""),
          IFERROR(VLOOKUP(VALUE(SUBSTITUTE($AL39&amp;ROUND($G39,2)," ","")),HFF60_Data_extrapolated!$C$4:$O$1011,MATCH('Estimator Steel Portfolio'!$C39,HFF60_Data_extrapolated!$C$4:$O$4,0),TRUE)*1000,"")
     )
)</f>
        <v/>
      </c>
      <c r="K39" s="50" t="str">
        <f>IFERROR($J39/HFF60_Data_UL!$J$1,"")</f>
        <v/>
      </c>
      <c r="L39" s="148" t="str">
        <f t="shared" si="9"/>
        <v/>
      </c>
      <c r="M39" s="51" t="str">
        <f>IF(
     $J39=$AO39,
     IFERROR(VLOOKUP(VALUE(SUBSTITUTE($AL39&amp;ROUND($G39,2)," ","")),HFF60_Data_UL!$C$4:$P$1011,14,TRUE),""),
     IF(ISNUMBER($J39),"EJ needed","")
)</f>
        <v/>
      </c>
      <c r="N39" s="151" t="str">
        <f t="shared" si="12"/>
        <v/>
      </c>
      <c r="O39" s="58" t="str">
        <f t="shared" si="1"/>
        <v/>
      </c>
      <c r="P39" s="48"/>
      <c r="Q39" s="50" t="str">
        <f>IFERROR(
     1*AP39,
     IF(
          $B$1="Metric",
          IFERROR(0.0254*VLOOKUP(VALUE(SUBSTITUTE($AL39&amp;ROUND($G39,2)," ","")),HFF120_Data_extrapolated!$C$4:$O$1025,MATCH('Estimator Steel Portfolio'!$C39,HFF120_Data_extrapolated!$C$4:$O$4,0),TRUE)*1000,""),
          IFERROR(VLOOKUP(VALUE(SUBSTITUTE($AL39&amp;ROUND($G39,2)," ","")),HFF120_Data_extrapolated!$C$4:$O$1025,MATCH('Estimator Steel Portfolio'!$C39,HFF120_Data_extrapolated!$C$4:$O$4,0),TRUE)*1000,"")
     )
)</f>
        <v/>
      </c>
      <c r="R39" s="50" t="str">
        <f>IFERROR($Q39/HFF120_Data_UL!$J$1,"")</f>
        <v/>
      </c>
      <c r="S39" s="148" t="str">
        <f t="shared" si="2"/>
        <v/>
      </c>
      <c r="T39" s="51" t="str">
        <f>IF(
     $Q39=$AP39,
     IFERROR(VLOOKUP(VALUE(SUBSTITUTE($AL39&amp;ROUND($G39,2)," ","")),HFF120_Data_UL!$C$4:$P$1009,14,TRUE),""),
     IF(ISNUMBER($Q39),"EJ needed","")
)</f>
        <v/>
      </c>
      <c r="U39" s="151" t="str">
        <f t="shared" si="3"/>
        <v xml:space="preserve"> </v>
      </c>
      <c r="V39" s="58" t="str">
        <f t="shared" si="10"/>
        <v/>
      </c>
      <c r="X39" s="205" t="str">
        <f>IF($B$1="Metric", IFERROR(0.0254*VLOOKUP(VALUE(SUBSTITUTE($AL39&amp;ROUND($G39,2)," ","")),WB5_Data_UL!$C$4:$O$1012,MATCH('Estimator Steel Portfolio'!$C39,WB5_Data_UL!$C$4:$O$4,0),TRUE)*1000,""), IFERROR(VLOOKUP(VALUE(SUBSTITUTE($AL39&amp;ROUND($G39,2)," ","")),WB5_Data_UL!$C$4:$O$1012,MATCH('Estimator Steel Portfolio'!$C39,WB5_Data_UL!$C$4:$O$4,0),TRUE)*1000,""))</f>
        <v/>
      </c>
      <c r="Y39" s="50" t="str">
        <f>IFERROR($X39/WB5_Data_UL!$J$1,"")</f>
        <v/>
      </c>
      <c r="Z39" s="148" t="str">
        <f t="shared" si="4"/>
        <v/>
      </c>
      <c r="AA39" s="51" t="str">
        <f>IFERROR(VLOOKUP(VALUE(SUBSTITUTE($AL39&amp;ROUND($G39,2)," ","")),WB5_Data_UL!$C$4:$P$1012,14,TRUE),"")</f>
        <v/>
      </c>
      <c r="AB39" s="151" t="str">
        <f t="shared" si="5"/>
        <v xml:space="preserve"> </v>
      </c>
      <c r="AC39" s="58" t="str">
        <f t="shared" si="11"/>
        <v/>
      </c>
      <c r="AE39" s="205" t="str">
        <f>IFERROR(
     1*AQ39,
     IF(
          $B$1="Metric",
          IFERROR(0.0254*VLOOKUP(VALUE(SUBSTITUTE($AL39&amp;ROUND($G39,2)," ","")),AWHB_Data_extrapolated!$C$4:$O$1011,MATCH('Estimator Steel Portfolio'!$C39,AWHB_Data_extrapolated!$C$4:$O$4,0),TRUE)*1000,""),
          IFERROR(VLOOKUP(VALUE(SUBSTITUTE($AL39&amp;ROUND($G39,2)," ","")),AWHB_Data_extrapolated!$C$4:$O$1011,MATCH('Estimator Steel Portfolio'!$C39,AWHB_Data_extrapolated!$C$4:$O$4,0),TRUE)*1000,"")
     )
)</f>
        <v/>
      </c>
      <c r="AF39" s="50" t="str">
        <f>IFERROR($AE39/AWHB_Data_UL!$J$1,"")</f>
        <v/>
      </c>
      <c r="AG39" s="148" t="str">
        <f t="shared" si="6"/>
        <v/>
      </c>
      <c r="AH39" s="51" t="str">
        <f>IF(
     $AE39=$AQ39,
     IFERROR(VLOOKUP(VALUE(SUBSTITUTE($AL39&amp;ROUND($G39,2)," ","")),AWHB_Data_UL!$C$4:$P$1004,14,TRUE),""),
     IF(ISNUMBER($AE39),"EJ needed","")
)</f>
        <v/>
      </c>
      <c r="AI39" s="151" t="str">
        <f t="shared" si="7"/>
        <v xml:space="preserve"> </v>
      </c>
      <c r="AJ39" s="58" t="str">
        <f t="shared" si="13"/>
        <v/>
      </c>
      <c r="AL39" s="141" t="str">
        <f>IF($B$1="Metric",IFERROR(VLOOKUP(SUBSTITUTE($A39&amp;"Metric"&amp;$B39," ",""),members_metric!$F$7:$K$2000,6,FALSE),""),IFERROR(VLOOKUP(SUBSTITUTE($A39&amp;$B39," ",""),members!$D$7:$I$2000,6,FALSE),""))</f>
        <v/>
      </c>
      <c r="AM39" s="146" t="str">
        <f>IF($B$1="Metric", IFERROR(VLOOKUP(SUBSTITUTE($A39&amp;"Metric"&amp;$B39," ",""),members_metric!$F$7:$L$2000,7,FALSE),""),IFERROR(VLOOKUP(SUBSTITUTE($A39&amp;$B39," ",""),members!$D$7:$G$2000,4,FALSE),""))</f>
        <v/>
      </c>
      <c r="AN39" s="147" t="str">
        <f>IF($B$1="Metric", IFERROR(VLOOKUP(SUBSTITUTE($A39&amp;"Metric"&amp;$B39," ",""),members_metric!$F$7:$J$2000,5,FALSE),""),IFERROR(VLOOKUP(SUBSTITUTE($A39&amp;$B39," ",""),members!$D$7:$H$2000,5,FALSE),""))</f>
        <v/>
      </c>
      <c r="AO39" s="189" t="str">
        <f>IF(
     $B$1="Metric",
     IFERROR(0.0254*VLOOKUP(VALUE(SUBSTITUTE($AL39&amp;ROUND($G39,2)," ","")),HFF60_Data_UL!$C$4:$O$1011,MATCH('Estimator Steel Portfolio'!$C39,HFF60_Data_UL!$C$4:$O$4,0),TRUE)*1000,"N/A"),
     IFERROR(VLOOKUP(VALUE(SUBSTITUTE($AL39&amp;ROUND($G39,2)," ","")),HFF60_Data_UL!$C$4:$O$1011,MATCH('Estimator Steel Portfolio'!$C39,HFF60_Data_UL!$C$4:$O$4,0),TRUE)*1000,"N/A")
)</f>
        <v>N/A</v>
      </c>
      <c r="AP39" s="189" t="str">
        <f>IF(
     $B$1="Metric",
     IFERROR(0.0254*VLOOKUP(VALUE(SUBSTITUTE($AL39&amp;ROUND($G39,2)," ","")),HFF120_Data_UL!$C$4:$O$1009,MATCH('Estimator Steel Portfolio'!$C39,HFF120_Data_UL!$C$4:$O$4,0),TRUE)*1000,"N/A"),
     IFERROR(VLOOKUP(VALUE(SUBSTITUTE($AL39&amp;ROUND($G39,2)," ","")),HFF120_Data_UL!$C$4:$O$1009,MATCH('Estimator Steel Portfolio'!$C39,HFF120_Data_UL!$C$4:$O$4,0),TRUE)*1000,"N/A")
)</f>
        <v>N/A</v>
      </c>
      <c r="AQ39" s="189" t="str">
        <f>IF(
     $B$1="Metric",
     IFERROR(0.0254*VLOOKUP(VALUE(SUBSTITUTE($AL39&amp;ROUND($G39,2)," ","")),AWHB_Data_UL!$C$4:$O$1004,MATCH('Estimator Steel Portfolio'!$C39,AWHB_Data_UL!$C$4:$O$4,0),TRUE)*1000,"N/A"),
     IFERROR(VLOOKUP(VALUE(SUBSTITUTE($AL39&amp;ROUND($G39,2)," ","")),AWHB_Data_UL!$C$4:$O$1004,MATCH('Estimator Steel Portfolio'!$C39,AWHB_Data_UL!$C$4:$O$4,0),TRUE)*1000,"N/A")
)</f>
        <v>N/A</v>
      </c>
      <c r="AR39" s="190"/>
    </row>
    <row r="40" spans="1:44" ht="15.5" x14ac:dyDescent="0.35">
      <c r="A40" s="130"/>
      <c r="B40" s="131"/>
      <c r="C40" s="131"/>
      <c r="D40" s="131"/>
      <c r="E40" s="131"/>
      <c r="F40" s="49" t="str">
        <f t="shared" si="14"/>
        <v/>
      </c>
      <c r="G40" s="50" t="str">
        <f>IF($B$1="Metric", IFERROR(VLOOKUP(SUBSTITUTE($A40&amp;"Metric"&amp;$B40," ",""),members_metric!$F$7:$J$2000,3,FALSE),""),  IFERROR(VLOOKUP(SUBSTITUTE($A40&amp;$B40," ",""),members!$D$7:$G$2000,3,FALSE),""))</f>
        <v/>
      </c>
      <c r="H40" s="140" t="str">
        <f t="shared" si="0"/>
        <v/>
      </c>
      <c r="I40" s="48"/>
      <c r="J40" s="50" t="str">
        <f>IFERROR(
     1*AO40,
     IF(
          $B$1="Metric",
          IFERROR(0.0254*VLOOKUP(VALUE(SUBSTITUTE($AL40&amp;ROUND($G40,2)," ","")),HFF60_Data_extrapolated!$C$4:$O$1011,MATCH('Estimator Steel Portfolio'!$C40,HFF60_Data_extrapolated!$C$4:$O$4,0),TRUE)*1000,""),
          IFERROR(VLOOKUP(VALUE(SUBSTITUTE($AL40&amp;ROUND($G40,2)," ","")),HFF60_Data_extrapolated!$C$4:$O$1011,MATCH('Estimator Steel Portfolio'!$C40,HFF60_Data_extrapolated!$C$4:$O$4,0),TRUE)*1000,"")
     )
)</f>
        <v/>
      </c>
      <c r="K40" s="50" t="str">
        <f>IFERROR($J40/HFF60_Data_UL!$J$1,"")</f>
        <v/>
      </c>
      <c r="L40" s="148" t="str">
        <f t="shared" si="9"/>
        <v/>
      </c>
      <c r="M40" s="51" t="str">
        <f>IF(
     $J40=$AO40,
     IFERROR(VLOOKUP(VALUE(SUBSTITUTE($AL40&amp;ROUND($G40,2)," ","")),HFF60_Data_UL!$C$4:$P$1011,14,TRUE),""),
     IF(ISNUMBER($J40),"EJ needed","")
)</f>
        <v/>
      </c>
      <c r="N40" s="151" t="str">
        <f t="shared" si="12"/>
        <v/>
      </c>
      <c r="O40" s="58" t="str">
        <f t="shared" si="1"/>
        <v/>
      </c>
      <c r="P40" s="48"/>
      <c r="Q40" s="50" t="str">
        <f>IFERROR(
     1*AP40,
     IF(
          $B$1="Metric",
          IFERROR(0.0254*VLOOKUP(VALUE(SUBSTITUTE($AL40&amp;ROUND($G40,2)," ","")),HFF120_Data_extrapolated!$C$4:$O$1025,MATCH('Estimator Steel Portfolio'!$C40,HFF120_Data_extrapolated!$C$4:$O$4,0),TRUE)*1000,""),
          IFERROR(VLOOKUP(VALUE(SUBSTITUTE($AL40&amp;ROUND($G40,2)," ","")),HFF120_Data_extrapolated!$C$4:$O$1025,MATCH('Estimator Steel Portfolio'!$C40,HFF120_Data_extrapolated!$C$4:$O$4,0),TRUE)*1000,"")
     )
)</f>
        <v/>
      </c>
      <c r="R40" s="50" t="str">
        <f>IFERROR($Q40/HFF120_Data_UL!$J$1,"")</f>
        <v/>
      </c>
      <c r="S40" s="148" t="str">
        <f t="shared" si="2"/>
        <v/>
      </c>
      <c r="T40" s="51" t="str">
        <f>IF(
     $Q40=$AP40,
     IFERROR(VLOOKUP(VALUE(SUBSTITUTE($AL40&amp;ROUND($G40,2)," ","")),HFF120_Data_UL!$C$4:$P$1009,14,TRUE),""),
     IF(ISNUMBER($Q40),"EJ needed","")
)</f>
        <v/>
      </c>
      <c r="U40" s="151" t="str">
        <f t="shared" si="3"/>
        <v xml:space="preserve"> </v>
      </c>
      <c r="V40" s="58" t="str">
        <f t="shared" si="10"/>
        <v/>
      </c>
      <c r="X40" s="205" t="str">
        <f>IF($B$1="Metric", IFERROR(0.0254*VLOOKUP(VALUE(SUBSTITUTE($AL40&amp;ROUND($G40,2)," ","")),WB5_Data_UL!$C$4:$O$1012,MATCH('Estimator Steel Portfolio'!$C40,WB5_Data_UL!$C$4:$O$4,0),TRUE)*1000,""), IFERROR(VLOOKUP(VALUE(SUBSTITUTE($AL40&amp;ROUND($G40,2)," ","")),WB5_Data_UL!$C$4:$O$1012,MATCH('Estimator Steel Portfolio'!$C40,WB5_Data_UL!$C$4:$O$4,0),TRUE)*1000,""))</f>
        <v/>
      </c>
      <c r="Y40" s="50" t="str">
        <f>IFERROR($X40/WB5_Data_UL!$J$1,"")</f>
        <v/>
      </c>
      <c r="Z40" s="148" t="str">
        <f t="shared" si="4"/>
        <v/>
      </c>
      <c r="AA40" s="51" t="str">
        <f>IFERROR(VLOOKUP(VALUE(SUBSTITUTE($AL40&amp;ROUND($G40,2)," ","")),WB5_Data_UL!$C$4:$P$1012,14,TRUE),"")</f>
        <v/>
      </c>
      <c r="AB40" s="151" t="str">
        <f t="shared" si="5"/>
        <v xml:space="preserve"> </v>
      </c>
      <c r="AC40" s="58" t="str">
        <f t="shared" si="11"/>
        <v/>
      </c>
      <c r="AE40" s="205" t="str">
        <f>IFERROR(
     1*AQ40,
     IF(
          $B$1="Metric",
          IFERROR(0.0254*VLOOKUP(VALUE(SUBSTITUTE($AL40&amp;ROUND($G40,2)," ","")),AWHB_Data_extrapolated!$C$4:$O$1011,MATCH('Estimator Steel Portfolio'!$C40,AWHB_Data_extrapolated!$C$4:$O$4,0),TRUE)*1000,""),
          IFERROR(VLOOKUP(VALUE(SUBSTITUTE($AL40&amp;ROUND($G40,2)," ","")),AWHB_Data_extrapolated!$C$4:$O$1011,MATCH('Estimator Steel Portfolio'!$C40,AWHB_Data_extrapolated!$C$4:$O$4,0),TRUE)*1000,"")
     )
)</f>
        <v/>
      </c>
      <c r="AF40" s="50" t="str">
        <f>IFERROR($AE40/AWHB_Data_UL!$J$1,"")</f>
        <v/>
      </c>
      <c r="AG40" s="148" t="str">
        <f t="shared" si="6"/>
        <v/>
      </c>
      <c r="AH40" s="51" t="str">
        <f>IF(
     $AE40=$AQ40,
     IFERROR(VLOOKUP(VALUE(SUBSTITUTE($AL40&amp;ROUND($G40,2)," ","")),AWHB_Data_UL!$C$4:$P$1004,14,TRUE),""),
     IF(ISNUMBER($AE40),"EJ needed","")
)</f>
        <v/>
      </c>
      <c r="AI40" s="151" t="str">
        <f t="shared" si="7"/>
        <v xml:space="preserve"> </v>
      </c>
      <c r="AJ40" s="58" t="str">
        <f t="shared" si="13"/>
        <v/>
      </c>
      <c r="AL40" s="141" t="str">
        <f>IF($B$1="Metric",IFERROR(VLOOKUP(SUBSTITUTE($A40&amp;"Metric"&amp;$B40," ",""),members_metric!$F$7:$K$2000,6,FALSE),""),IFERROR(VLOOKUP(SUBSTITUTE($A40&amp;$B40," ",""),members!$D$7:$I$2000,6,FALSE),""))</f>
        <v/>
      </c>
      <c r="AM40" s="146" t="str">
        <f>IF($B$1="Metric", IFERROR(VLOOKUP(SUBSTITUTE($A40&amp;"Metric"&amp;$B40," ",""),members_metric!$F$7:$L$2000,7,FALSE),""),IFERROR(VLOOKUP(SUBSTITUTE($A40&amp;$B40," ",""),members!$D$7:$G$2000,4,FALSE),""))</f>
        <v/>
      </c>
      <c r="AN40" s="147" t="str">
        <f>IF($B$1="Metric", IFERROR(VLOOKUP(SUBSTITUTE($A40&amp;"Metric"&amp;$B40," ",""),members_metric!$F$7:$J$2000,5,FALSE),""),IFERROR(VLOOKUP(SUBSTITUTE($A40&amp;$B40," ",""),members!$D$7:$H$2000,5,FALSE),""))</f>
        <v/>
      </c>
      <c r="AO40" s="189" t="str">
        <f>IF(
     $B$1="Metric",
     IFERROR(0.0254*VLOOKUP(VALUE(SUBSTITUTE($AL40&amp;ROUND($G40,2)," ","")),HFF60_Data_UL!$C$4:$O$1011,MATCH('Estimator Steel Portfolio'!$C40,HFF60_Data_UL!$C$4:$O$4,0),TRUE)*1000,"N/A"),
     IFERROR(VLOOKUP(VALUE(SUBSTITUTE($AL40&amp;ROUND($G40,2)," ","")),HFF60_Data_UL!$C$4:$O$1011,MATCH('Estimator Steel Portfolio'!$C40,HFF60_Data_UL!$C$4:$O$4,0),TRUE)*1000,"N/A")
)</f>
        <v>N/A</v>
      </c>
      <c r="AP40" s="189" t="str">
        <f>IF(
     $B$1="Metric",
     IFERROR(0.0254*VLOOKUP(VALUE(SUBSTITUTE($AL40&amp;ROUND($G40,2)," ","")),HFF120_Data_UL!$C$4:$O$1009,MATCH('Estimator Steel Portfolio'!$C40,HFF120_Data_UL!$C$4:$O$4,0),TRUE)*1000,"N/A"),
     IFERROR(VLOOKUP(VALUE(SUBSTITUTE($AL40&amp;ROUND($G40,2)," ","")),HFF120_Data_UL!$C$4:$O$1009,MATCH('Estimator Steel Portfolio'!$C40,HFF120_Data_UL!$C$4:$O$4,0),TRUE)*1000,"N/A")
)</f>
        <v>N/A</v>
      </c>
      <c r="AQ40" s="189" t="str">
        <f>IF(
     $B$1="Metric",
     IFERROR(0.0254*VLOOKUP(VALUE(SUBSTITUTE($AL40&amp;ROUND($G40,2)," ","")),AWHB_Data_UL!$C$4:$O$1004,MATCH('Estimator Steel Portfolio'!$C40,AWHB_Data_UL!$C$4:$O$4,0),TRUE)*1000,"N/A"),
     IFERROR(VLOOKUP(VALUE(SUBSTITUTE($AL40&amp;ROUND($G40,2)," ","")),AWHB_Data_UL!$C$4:$O$1004,MATCH('Estimator Steel Portfolio'!$C40,AWHB_Data_UL!$C$4:$O$4,0),TRUE)*1000,"N/A")
)</f>
        <v>N/A</v>
      </c>
      <c r="AR40" s="190"/>
    </row>
    <row r="41" spans="1:44" ht="15.5" x14ac:dyDescent="0.35">
      <c r="A41" s="130"/>
      <c r="B41" s="131"/>
      <c r="C41" s="131"/>
      <c r="D41" s="131"/>
      <c r="E41" s="131"/>
      <c r="F41" s="49" t="str">
        <f t="shared" si="14"/>
        <v/>
      </c>
      <c r="G41" s="50" t="str">
        <f>IF($B$1="Metric", IFERROR(VLOOKUP(SUBSTITUTE($A41&amp;"Metric"&amp;$B41," ",""),members_metric!$F$7:$J$2000,3,FALSE),""),  IFERROR(VLOOKUP(SUBSTITUTE($A41&amp;$B41," ",""),members!$D$7:$G$2000,3,FALSE),""))</f>
        <v/>
      </c>
      <c r="H41" s="140" t="str">
        <f t="shared" si="0"/>
        <v/>
      </c>
      <c r="I41" s="48"/>
      <c r="J41" s="50" t="str">
        <f>IFERROR(
     1*AO41,
     IF(
          $B$1="Metric",
          IFERROR(0.0254*VLOOKUP(VALUE(SUBSTITUTE($AL41&amp;ROUND($G41,2)," ","")),HFF60_Data_extrapolated!$C$4:$O$1011,MATCH('Estimator Steel Portfolio'!$C41,HFF60_Data_extrapolated!$C$4:$O$4,0),TRUE)*1000,""),
          IFERROR(VLOOKUP(VALUE(SUBSTITUTE($AL41&amp;ROUND($G41,2)," ","")),HFF60_Data_extrapolated!$C$4:$O$1011,MATCH('Estimator Steel Portfolio'!$C41,HFF60_Data_extrapolated!$C$4:$O$4,0),TRUE)*1000,"")
     )
)</f>
        <v/>
      </c>
      <c r="K41" s="50" t="str">
        <f>IFERROR($J41/HFF60_Data_UL!$J$1,"")</f>
        <v/>
      </c>
      <c r="L41" s="148" t="str">
        <f t="shared" si="9"/>
        <v/>
      </c>
      <c r="M41" s="51" t="str">
        <f>IF(
     $J41=$AO41,
     IFERROR(VLOOKUP(VALUE(SUBSTITUTE($AL41&amp;ROUND($G41,2)," ","")),HFF60_Data_UL!$C$4:$P$1011,14,TRUE),""),
     IF(ISNUMBER($J41),"EJ needed","")
)</f>
        <v/>
      </c>
      <c r="N41" s="151" t="str">
        <f t="shared" si="12"/>
        <v/>
      </c>
      <c r="O41" s="58" t="str">
        <f t="shared" si="1"/>
        <v/>
      </c>
      <c r="P41" s="48"/>
      <c r="Q41" s="50" t="str">
        <f>IFERROR(
     1*AP41,
     IF(
          $B$1="Metric",
          IFERROR(0.0254*VLOOKUP(VALUE(SUBSTITUTE($AL41&amp;ROUND($G41,2)," ","")),HFF120_Data_extrapolated!$C$4:$O$1025,MATCH('Estimator Steel Portfolio'!$C41,HFF120_Data_extrapolated!$C$4:$O$4,0),TRUE)*1000,""),
          IFERROR(VLOOKUP(VALUE(SUBSTITUTE($AL41&amp;ROUND($G41,2)," ","")),HFF120_Data_extrapolated!$C$4:$O$1025,MATCH('Estimator Steel Portfolio'!$C41,HFF120_Data_extrapolated!$C$4:$O$4,0),TRUE)*1000,"")
     )
)</f>
        <v/>
      </c>
      <c r="R41" s="50" t="str">
        <f>IFERROR($Q41/HFF120_Data_UL!$J$1,"")</f>
        <v/>
      </c>
      <c r="S41" s="148" t="str">
        <f t="shared" si="2"/>
        <v/>
      </c>
      <c r="T41" s="51" t="str">
        <f>IF(
     $Q41=$AP41,
     IFERROR(VLOOKUP(VALUE(SUBSTITUTE($AL41&amp;ROUND($G41,2)," ","")),HFF120_Data_UL!$C$4:$P$1009,14,TRUE),""),
     IF(ISNUMBER($Q41),"EJ needed","")
)</f>
        <v/>
      </c>
      <c r="U41" s="151" t="str">
        <f t="shared" si="3"/>
        <v xml:space="preserve"> </v>
      </c>
      <c r="V41" s="58" t="str">
        <f t="shared" si="10"/>
        <v/>
      </c>
      <c r="X41" s="205" t="str">
        <f>IF($B$1="Metric", IFERROR(0.0254*VLOOKUP(VALUE(SUBSTITUTE($AL41&amp;ROUND($G41,2)," ","")),WB5_Data_UL!$C$4:$O$1012,MATCH('Estimator Steel Portfolio'!$C41,WB5_Data_UL!$C$4:$O$4,0),TRUE)*1000,""), IFERROR(VLOOKUP(VALUE(SUBSTITUTE($AL41&amp;ROUND($G41,2)," ","")),WB5_Data_UL!$C$4:$O$1012,MATCH('Estimator Steel Portfolio'!$C41,WB5_Data_UL!$C$4:$O$4,0),TRUE)*1000,""))</f>
        <v/>
      </c>
      <c r="Y41" s="50" t="str">
        <f>IFERROR($X41/WB5_Data_UL!$J$1,"")</f>
        <v/>
      </c>
      <c r="Z41" s="148" t="str">
        <f t="shared" si="4"/>
        <v/>
      </c>
      <c r="AA41" s="51" t="str">
        <f>IFERROR(VLOOKUP(VALUE(SUBSTITUTE($AL41&amp;ROUND($G41,2)," ","")),WB5_Data_UL!$C$4:$P$1012,14,TRUE),"")</f>
        <v/>
      </c>
      <c r="AB41" s="151" t="str">
        <f t="shared" si="5"/>
        <v xml:space="preserve"> </v>
      </c>
      <c r="AC41" s="58" t="str">
        <f t="shared" si="11"/>
        <v/>
      </c>
      <c r="AE41" s="205" t="str">
        <f>IFERROR(
     1*AQ41,
     IF(
          $B$1="Metric",
          IFERROR(0.0254*VLOOKUP(VALUE(SUBSTITUTE($AL41&amp;ROUND($G41,2)," ","")),AWHB_Data_extrapolated!$C$4:$O$1011,MATCH('Estimator Steel Portfolio'!$C41,AWHB_Data_extrapolated!$C$4:$O$4,0),TRUE)*1000,""),
          IFERROR(VLOOKUP(VALUE(SUBSTITUTE($AL41&amp;ROUND($G41,2)," ","")),AWHB_Data_extrapolated!$C$4:$O$1011,MATCH('Estimator Steel Portfolio'!$C41,AWHB_Data_extrapolated!$C$4:$O$4,0),TRUE)*1000,"")
     )
)</f>
        <v/>
      </c>
      <c r="AF41" s="50" t="str">
        <f>IFERROR($AE41/AWHB_Data_UL!$J$1,"")</f>
        <v/>
      </c>
      <c r="AG41" s="148" t="str">
        <f t="shared" si="6"/>
        <v/>
      </c>
      <c r="AH41" s="51" t="str">
        <f>IF(
     $AE41=$AQ41,
     IFERROR(VLOOKUP(VALUE(SUBSTITUTE($AL41&amp;ROUND($G41,2)," ","")),AWHB_Data_UL!$C$4:$P$1004,14,TRUE),""),
     IF(ISNUMBER($AE41),"EJ needed","")
)</f>
        <v/>
      </c>
      <c r="AI41" s="151" t="str">
        <f t="shared" si="7"/>
        <v xml:space="preserve"> </v>
      </c>
      <c r="AJ41" s="58" t="str">
        <f t="shared" si="13"/>
        <v/>
      </c>
      <c r="AL41" s="141" t="str">
        <f>IF($B$1="Metric",IFERROR(VLOOKUP(SUBSTITUTE($A41&amp;"Metric"&amp;$B41," ",""),members_metric!$F$7:$K$2000,6,FALSE),""),IFERROR(VLOOKUP(SUBSTITUTE($A41&amp;$B41," ",""),members!$D$7:$I$2000,6,FALSE),""))</f>
        <v/>
      </c>
      <c r="AM41" s="146" t="str">
        <f>IF($B$1="Metric", IFERROR(VLOOKUP(SUBSTITUTE($A41&amp;"Metric"&amp;$B41," ",""),members_metric!$F$7:$L$2000,7,FALSE),""),IFERROR(VLOOKUP(SUBSTITUTE($A41&amp;$B41," ",""),members!$D$7:$G$2000,4,FALSE),""))</f>
        <v/>
      </c>
      <c r="AN41" s="147" t="str">
        <f>IF($B$1="Metric", IFERROR(VLOOKUP(SUBSTITUTE($A41&amp;"Metric"&amp;$B41," ",""),members_metric!$F$7:$J$2000,5,FALSE),""),IFERROR(VLOOKUP(SUBSTITUTE($A41&amp;$B41," ",""),members!$D$7:$H$2000,5,FALSE),""))</f>
        <v/>
      </c>
      <c r="AO41" s="189" t="str">
        <f>IF(
     $B$1="Metric",
     IFERROR(0.0254*VLOOKUP(VALUE(SUBSTITUTE($AL41&amp;ROUND($G41,2)," ","")),HFF60_Data_UL!$C$4:$O$1011,MATCH('Estimator Steel Portfolio'!$C41,HFF60_Data_UL!$C$4:$O$4,0),TRUE)*1000,"N/A"),
     IFERROR(VLOOKUP(VALUE(SUBSTITUTE($AL41&amp;ROUND($G41,2)," ","")),HFF60_Data_UL!$C$4:$O$1011,MATCH('Estimator Steel Portfolio'!$C41,HFF60_Data_UL!$C$4:$O$4,0),TRUE)*1000,"N/A")
)</f>
        <v>N/A</v>
      </c>
      <c r="AP41" s="189" t="str">
        <f>IF(
     $B$1="Metric",
     IFERROR(0.0254*VLOOKUP(VALUE(SUBSTITUTE($AL41&amp;ROUND($G41,2)," ","")),HFF120_Data_UL!$C$4:$O$1009,MATCH('Estimator Steel Portfolio'!$C41,HFF120_Data_UL!$C$4:$O$4,0),TRUE)*1000,"N/A"),
     IFERROR(VLOOKUP(VALUE(SUBSTITUTE($AL41&amp;ROUND($G41,2)," ","")),HFF120_Data_UL!$C$4:$O$1009,MATCH('Estimator Steel Portfolio'!$C41,HFF120_Data_UL!$C$4:$O$4,0),TRUE)*1000,"N/A")
)</f>
        <v>N/A</v>
      </c>
      <c r="AQ41" s="189" t="str">
        <f>IF(
     $B$1="Metric",
     IFERROR(0.0254*VLOOKUP(VALUE(SUBSTITUTE($AL41&amp;ROUND($G41,2)," ","")),AWHB_Data_UL!$C$4:$O$1004,MATCH('Estimator Steel Portfolio'!$C41,AWHB_Data_UL!$C$4:$O$4,0),TRUE)*1000,"N/A"),
     IFERROR(VLOOKUP(VALUE(SUBSTITUTE($AL41&amp;ROUND($G41,2)," ","")),AWHB_Data_UL!$C$4:$O$1004,MATCH('Estimator Steel Portfolio'!$C41,AWHB_Data_UL!$C$4:$O$4,0),TRUE)*1000,"N/A")
)</f>
        <v>N/A</v>
      </c>
      <c r="AR41" s="190"/>
    </row>
    <row r="42" spans="1:44" ht="15.5" x14ac:dyDescent="0.35">
      <c r="A42" s="130"/>
      <c r="B42" s="131"/>
      <c r="C42" s="131"/>
      <c r="D42" s="131"/>
      <c r="E42" s="131"/>
      <c r="F42" s="49" t="str">
        <f t="shared" si="14"/>
        <v/>
      </c>
      <c r="G42" s="50" t="str">
        <f>IF($B$1="Metric", IFERROR(VLOOKUP(SUBSTITUTE($A42&amp;"Metric"&amp;$B42," ",""),members_metric!$F$7:$J$2000,3,FALSE),""),  IFERROR(VLOOKUP(SUBSTITUTE($A42&amp;$B42," ",""),members!$D$7:$G$2000,3,FALSE),""))</f>
        <v/>
      </c>
      <c r="H42" s="140" t="str">
        <f t="shared" si="0"/>
        <v/>
      </c>
      <c r="I42" s="48"/>
      <c r="J42" s="50" t="str">
        <f>IFERROR(
     1*AO42,
     IF(
          $B$1="Metric",
          IFERROR(0.0254*VLOOKUP(VALUE(SUBSTITUTE($AL42&amp;ROUND($G42,2)," ","")),HFF60_Data_extrapolated!$C$4:$O$1011,MATCH('Estimator Steel Portfolio'!$C42,HFF60_Data_extrapolated!$C$4:$O$4,0),TRUE)*1000,""),
          IFERROR(VLOOKUP(VALUE(SUBSTITUTE($AL42&amp;ROUND($G42,2)," ","")),HFF60_Data_extrapolated!$C$4:$O$1011,MATCH('Estimator Steel Portfolio'!$C42,HFF60_Data_extrapolated!$C$4:$O$4,0),TRUE)*1000,"")
     )
)</f>
        <v/>
      </c>
      <c r="K42" s="50" t="str">
        <f>IFERROR($J42/HFF60_Data_UL!$J$1,"")</f>
        <v/>
      </c>
      <c r="L42" s="148" t="str">
        <f t="shared" si="9"/>
        <v/>
      </c>
      <c r="M42" s="51" t="str">
        <f>IF(
     $J42=$AO42,
     IFERROR(VLOOKUP(VALUE(SUBSTITUTE($AL42&amp;ROUND($G42,2)," ","")),HFF60_Data_UL!$C$4:$P$1011,14,TRUE),""),
     IF(ISNUMBER($J42),"EJ needed","")
)</f>
        <v/>
      </c>
      <c r="N42" s="151" t="str">
        <f t="shared" si="12"/>
        <v/>
      </c>
      <c r="O42" s="58" t="str">
        <f t="shared" si="1"/>
        <v/>
      </c>
      <c r="P42" s="48"/>
      <c r="Q42" s="50" t="str">
        <f>IFERROR(
     1*AP42,
     IF(
          $B$1="Metric",
          IFERROR(0.0254*VLOOKUP(VALUE(SUBSTITUTE($AL42&amp;ROUND($G42,2)," ","")),HFF120_Data_extrapolated!$C$4:$O$1025,MATCH('Estimator Steel Portfolio'!$C42,HFF120_Data_extrapolated!$C$4:$O$4,0),TRUE)*1000,""),
          IFERROR(VLOOKUP(VALUE(SUBSTITUTE($AL42&amp;ROUND($G42,2)," ","")),HFF120_Data_extrapolated!$C$4:$O$1025,MATCH('Estimator Steel Portfolio'!$C42,HFF120_Data_extrapolated!$C$4:$O$4,0),TRUE)*1000,"")
     )
)</f>
        <v/>
      </c>
      <c r="R42" s="50" t="str">
        <f>IFERROR($Q42/HFF120_Data_UL!$J$1,"")</f>
        <v/>
      </c>
      <c r="S42" s="148" t="str">
        <f t="shared" si="2"/>
        <v/>
      </c>
      <c r="T42" s="51" t="str">
        <f>IF(
     $Q42=$AP42,
     IFERROR(VLOOKUP(VALUE(SUBSTITUTE($AL42&amp;ROUND($G42,2)," ","")),HFF120_Data_UL!$C$4:$P$1009,14,TRUE),""),
     IF(ISNUMBER($Q42),"EJ needed","")
)</f>
        <v/>
      </c>
      <c r="U42" s="151" t="str">
        <f t="shared" si="3"/>
        <v xml:space="preserve"> </v>
      </c>
      <c r="V42" s="58" t="str">
        <f t="shared" si="10"/>
        <v/>
      </c>
      <c r="X42" s="205" t="str">
        <f>IF($B$1="Metric", IFERROR(0.0254*VLOOKUP(VALUE(SUBSTITUTE($AL42&amp;ROUND($G42,2)," ","")),WB5_Data_UL!$C$4:$O$1012,MATCH('Estimator Steel Portfolio'!$C42,WB5_Data_UL!$C$4:$O$4,0),TRUE)*1000,""), IFERROR(VLOOKUP(VALUE(SUBSTITUTE($AL42&amp;ROUND($G42,2)," ","")),WB5_Data_UL!$C$4:$O$1012,MATCH('Estimator Steel Portfolio'!$C42,WB5_Data_UL!$C$4:$O$4,0),TRUE)*1000,""))</f>
        <v/>
      </c>
      <c r="Y42" s="50" t="str">
        <f>IFERROR($X42/WB5_Data_UL!$J$1,"")</f>
        <v/>
      </c>
      <c r="Z42" s="148" t="str">
        <f t="shared" si="4"/>
        <v/>
      </c>
      <c r="AA42" s="51" t="str">
        <f>IFERROR(VLOOKUP(VALUE(SUBSTITUTE($AL42&amp;ROUND($G42,2)," ","")),WB5_Data_UL!$C$4:$P$1012,14,TRUE),"")</f>
        <v/>
      </c>
      <c r="AB42" s="151" t="str">
        <f t="shared" si="5"/>
        <v xml:space="preserve"> </v>
      </c>
      <c r="AC42" s="58" t="str">
        <f t="shared" si="11"/>
        <v/>
      </c>
      <c r="AE42" s="205" t="str">
        <f>IFERROR(
     1*AQ42,
     IF(
          $B$1="Metric",
          IFERROR(0.0254*VLOOKUP(VALUE(SUBSTITUTE($AL42&amp;ROUND($G42,2)," ","")),AWHB_Data_extrapolated!$C$4:$O$1011,MATCH('Estimator Steel Portfolio'!$C42,AWHB_Data_extrapolated!$C$4:$O$4,0),TRUE)*1000,""),
          IFERROR(VLOOKUP(VALUE(SUBSTITUTE($AL42&amp;ROUND($G42,2)," ","")),AWHB_Data_extrapolated!$C$4:$O$1011,MATCH('Estimator Steel Portfolio'!$C42,AWHB_Data_extrapolated!$C$4:$O$4,0),TRUE)*1000,"")
     )
)</f>
        <v/>
      </c>
      <c r="AF42" s="50" t="str">
        <f>IFERROR($AE42/AWHB_Data_UL!$J$1,"")</f>
        <v/>
      </c>
      <c r="AG42" s="148" t="str">
        <f t="shared" si="6"/>
        <v/>
      </c>
      <c r="AH42" s="51" t="str">
        <f>IF(
     $AE42=$AQ42,
     IFERROR(VLOOKUP(VALUE(SUBSTITUTE($AL42&amp;ROUND($G42,2)," ","")),AWHB_Data_UL!$C$4:$P$1004,14,TRUE),""),
     IF(ISNUMBER($AE42),"EJ needed","")
)</f>
        <v/>
      </c>
      <c r="AI42" s="151" t="str">
        <f t="shared" si="7"/>
        <v xml:space="preserve"> </v>
      </c>
      <c r="AJ42" s="58" t="str">
        <f t="shared" si="13"/>
        <v/>
      </c>
      <c r="AL42" s="141" t="str">
        <f>IF($B$1="Metric",IFERROR(VLOOKUP(SUBSTITUTE($A42&amp;"Metric"&amp;$B42," ",""),members_metric!$F$7:$K$2000,6,FALSE),""),IFERROR(VLOOKUP(SUBSTITUTE($A42&amp;$B42," ",""),members!$D$7:$I$2000,6,FALSE),""))</f>
        <v/>
      </c>
      <c r="AM42" s="146" t="str">
        <f>IF($B$1="Metric", IFERROR(VLOOKUP(SUBSTITUTE($A42&amp;"Metric"&amp;$B42," ",""),members_metric!$F$7:$L$2000,7,FALSE),""),IFERROR(VLOOKUP(SUBSTITUTE($A42&amp;$B42," ",""),members!$D$7:$G$2000,4,FALSE),""))</f>
        <v/>
      </c>
      <c r="AN42" s="147" t="str">
        <f>IF($B$1="Metric", IFERROR(VLOOKUP(SUBSTITUTE($A42&amp;"Metric"&amp;$B42," ",""),members_metric!$F$7:$J$2000,5,FALSE),""),IFERROR(VLOOKUP(SUBSTITUTE($A42&amp;$B42," ",""),members!$D$7:$H$2000,5,FALSE),""))</f>
        <v/>
      </c>
      <c r="AO42" s="189" t="str">
        <f>IF(
     $B$1="Metric",
     IFERROR(0.0254*VLOOKUP(VALUE(SUBSTITUTE($AL42&amp;ROUND($G42,2)," ","")),HFF60_Data_UL!$C$4:$O$1011,MATCH('Estimator Steel Portfolio'!$C42,HFF60_Data_UL!$C$4:$O$4,0),TRUE)*1000,"N/A"),
     IFERROR(VLOOKUP(VALUE(SUBSTITUTE($AL42&amp;ROUND($G42,2)," ","")),HFF60_Data_UL!$C$4:$O$1011,MATCH('Estimator Steel Portfolio'!$C42,HFF60_Data_UL!$C$4:$O$4,0),TRUE)*1000,"N/A")
)</f>
        <v>N/A</v>
      </c>
      <c r="AP42" s="189" t="str">
        <f>IF(
     $B$1="Metric",
     IFERROR(0.0254*VLOOKUP(VALUE(SUBSTITUTE($AL42&amp;ROUND($G42,2)," ","")),HFF120_Data_UL!$C$4:$O$1009,MATCH('Estimator Steel Portfolio'!$C42,HFF120_Data_UL!$C$4:$O$4,0),TRUE)*1000,"N/A"),
     IFERROR(VLOOKUP(VALUE(SUBSTITUTE($AL42&amp;ROUND($G42,2)," ","")),HFF120_Data_UL!$C$4:$O$1009,MATCH('Estimator Steel Portfolio'!$C42,HFF120_Data_UL!$C$4:$O$4,0),TRUE)*1000,"N/A")
)</f>
        <v>N/A</v>
      </c>
      <c r="AQ42" s="189" t="str">
        <f>IF(
     $B$1="Metric",
     IFERROR(0.0254*VLOOKUP(VALUE(SUBSTITUTE($AL42&amp;ROUND($G42,2)," ","")),AWHB_Data_UL!$C$4:$O$1004,MATCH('Estimator Steel Portfolio'!$C42,AWHB_Data_UL!$C$4:$O$4,0),TRUE)*1000,"N/A"),
     IFERROR(VLOOKUP(VALUE(SUBSTITUTE($AL42&amp;ROUND($G42,2)," ","")),AWHB_Data_UL!$C$4:$O$1004,MATCH('Estimator Steel Portfolio'!$C42,AWHB_Data_UL!$C$4:$O$4,0),TRUE)*1000,"N/A")
)</f>
        <v>N/A</v>
      </c>
      <c r="AR42" s="190"/>
    </row>
    <row r="43" spans="1:44" ht="15.5" x14ac:dyDescent="0.35">
      <c r="A43" s="130"/>
      <c r="B43" s="131"/>
      <c r="C43" s="131"/>
      <c r="D43" s="131"/>
      <c r="E43" s="131"/>
      <c r="F43" s="49" t="str">
        <f t="shared" si="14"/>
        <v/>
      </c>
      <c r="G43" s="50" t="str">
        <f>IF($B$1="Metric", IFERROR(VLOOKUP(SUBSTITUTE($A43&amp;"Metric"&amp;$B43," ",""),members_metric!$F$7:$J$2000,3,FALSE),""),  IFERROR(VLOOKUP(SUBSTITUTE($A43&amp;$B43," ",""),members!$D$7:$G$2000,3,FALSE),""))</f>
        <v/>
      </c>
      <c r="H43" s="140" t="str">
        <f t="shared" si="0"/>
        <v/>
      </c>
      <c r="I43" s="48"/>
      <c r="J43" s="50" t="str">
        <f>IFERROR(
     1*AO43,
     IF(
          $B$1="Metric",
          IFERROR(0.0254*VLOOKUP(VALUE(SUBSTITUTE($AL43&amp;ROUND($G43,2)," ","")),HFF60_Data_extrapolated!$C$4:$O$1011,MATCH('Estimator Steel Portfolio'!$C43,HFF60_Data_extrapolated!$C$4:$O$4,0),TRUE)*1000,""),
          IFERROR(VLOOKUP(VALUE(SUBSTITUTE($AL43&amp;ROUND($G43,2)," ","")),HFF60_Data_extrapolated!$C$4:$O$1011,MATCH('Estimator Steel Portfolio'!$C43,HFF60_Data_extrapolated!$C$4:$O$4,0),TRUE)*1000,"")
     )
)</f>
        <v/>
      </c>
      <c r="K43" s="50" t="str">
        <f>IFERROR($J43/HFF60_Data_UL!$J$1,"")</f>
        <v/>
      </c>
      <c r="L43" s="148" t="str">
        <f t="shared" si="9"/>
        <v/>
      </c>
      <c r="M43" s="51" t="str">
        <f>IF(
     $J43=$AO43,
     IFERROR(VLOOKUP(VALUE(SUBSTITUTE($AL43&amp;ROUND($G43,2)," ","")),HFF60_Data_UL!$C$4:$P$1011,14,TRUE),""),
     IF(ISNUMBER($J43),"EJ needed","")
)</f>
        <v/>
      </c>
      <c r="N43" s="151" t="str">
        <f t="shared" si="12"/>
        <v/>
      </c>
      <c r="O43" s="58" t="str">
        <f t="shared" si="1"/>
        <v/>
      </c>
      <c r="P43" s="48"/>
      <c r="Q43" s="50" t="str">
        <f>IFERROR(
     1*AP43,
     IF(
          $B$1="Metric",
          IFERROR(0.0254*VLOOKUP(VALUE(SUBSTITUTE($AL43&amp;ROUND($G43,2)," ","")),HFF120_Data_extrapolated!$C$4:$O$1025,MATCH('Estimator Steel Portfolio'!$C43,HFF120_Data_extrapolated!$C$4:$O$4,0),TRUE)*1000,""),
          IFERROR(VLOOKUP(VALUE(SUBSTITUTE($AL43&amp;ROUND($G43,2)," ","")),HFF120_Data_extrapolated!$C$4:$O$1025,MATCH('Estimator Steel Portfolio'!$C43,HFF120_Data_extrapolated!$C$4:$O$4,0),TRUE)*1000,"")
     )
)</f>
        <v/>
      </c>
      <c r="R43" s="50" t="str">
        <f>IFERROR($Q43/HFF120_Data_UL!$J$1,"")</f>
        <v/>
      </c>
      <c r="S43" s="148" t="str">
        <f t="shared" si="2"/>
        <v/>
      </c>
      <c r="T43" s="51" t="str">
        <f>IF(
     $Q43=$AP43,
     IFERROR(VLOOKUP(VALUE(SUBSTITUTE($AL43&amp;ROUND($G43,2)," ","")),HFF120_Data_UL!$C$4:$P$1009,14,TRUE),""),
     IF(ISNUMBER($Q43),"EJ needed","")
)</f>
        <v/>
      </c>
      <c r="U43" s="151" t="str">
        <f t="shared" si="3"/>
        <v xml:space="preserve"> </v>
      </c>
      <c r="V43" s="58" t="str">
        <f t="shared" si="10"/>
        <v/>
      </c>
      <c r="X43" s="205" t="str">
        <f>IF($B$1="Metric", IFERROR(0.0254*VLOOKUP(VALUE(SUBSTITUTE($AL43&amp;ROUND($G43,2)," ","")),WB5_Data_UL!$C$4:$O$1012,MATCH('Estimator Steel Portfolio'!$C43,WB5_Data_UL!$C$4:$O$4,0),TRUE)*1000,""), IFERROR(VLOOKUP(VALUE(SUBSTITUTE($AL43&amp;ROUND($G43,2)," ","")),WB5_Data_UL!$C$4:$O$1012,MATCH('Estimator Steel Portfolio'!$C43,WB5_Data_UL!$C$4:$O$4,0),TRUE)*1000,""))</f>
        <v/>
      </c>
      <c r="Y43" s="50" t="str">
        <f>IFERROR($X43/WB5_Data_UL!$J$1,"")</f>
        <v/>
      </c>
      <c r="Z43" s="148" t="str">
        <f t="shared" si="4"/>
        <v/>
      </c>
      <c r="AA43" s="51" t="str">
        <f>IFERROR(VLOOKUP(VALUE(SUBSTITUTE($AL43&amp;ROUND($G43,2)," ","")),WB5_Data_UL!$C$4:$P$1012,14,TRUE),"")</f>
        <v/>
      </c>
      <c r="AB43" s="151" t="str">
        <f t="shared" si="5"/>
        <v xml:space="preserve"> </v>
      </c>
      <c r="AC43" s="58" t="str">
        <f t="shared" si="11"/>
        <v/>
      </c>
      <c r="AE43" s="205" t="str">
        <f>IFERROR(
     1*AQ43,
     IF(
          $B$1="Metric",
          IFERROR(0.0254*VLOOKUP(VALUE(SUBSTITUTE($AL43&amp;ROUND($G43,2)," ","")),AWHB_Data_extrapolated!$C$4:$O$1011,MATCH('Estimator Steel Portfolio'!$C43,AWHB_Data_extrapolated!$C$4:$O$4,0),TRUE)*1000,""),
          IFERROR(VLOOKUP(VALUE(SUBSTITUTE($AL43&amp;ROUND($G43,2)," ","")),AWHB_Data_extrapolated!$C$4:$O$1011,MATCH('Estimator Steel Portfolio'!$C43,AWHB_Data_extrapolated!$C$4:$O$4,0),TRUE)*1000,"")
     )
)</f>
        <v/>
      </c>
      <c r="AF43" s="50" t="str">
        <f>IFERROR($AE43/AWHB_Data_UL!$J$1,"")</f>
        <v/>
      </c>
      <c r="AG43" s="148" t="str">
        <f t="shared" si="6"/>
        <v/>
      </c>
      <c r="AH43" s="51" t="str">
        <f>IF(
     $AE43=$AQ43,
     IFERROR(VLOOKUP(VALUE(SUBSTITUTE($AL43&amp;ROUND($G43,2)," ","")),AWHB_Data_UL!$C$4:$P$1004,14,TRUE),""),
     IF(ISNUMBER($AE43),"EJ needed","")
)</f>
        <v/>
      </c>
      <c r="AI43" s="151" t="str">
        <f t="shared" si="7"/>
        <v xml:space="preserve"> </v>
      </c>
      <c r="AJ43" s="58" t="str">
        <f t="shared" si="13"/>
        <v/>
      </c>
      <c r="AL43" s="141" t="str">
        <f>IF($B$1="Metric",IFERROR(VLOOKUP(SUBSTITUTE($A43&amp;"Metric"&amp;$B43," ",""),members_metric!$F$7:$K$2000,6,FALSE),""),IFERROR(VLOOKUP(SUBSTITUTE($A43&amp;$B43," ",""),members!$D$7:$I$2000,6,FALSE),""))</f>
        <v/>
      </c>
      <c r="AM43" s="146" t="str">
        <f>IF($B$1="Metric", IFERROR(VLOOKUP(SUBSTITUTE($A43&amp;"Metric"&amp;$B43," ",""),members_metric!$F$7:$L$2000,7,FALSE),""),IFERROR(VLOOKUP(SUBSTITUTE($A43&amp;$B43," ",""),members!$D$7:$G$2000,4,FALSE),""))</f>
        <v/>
      </c>
      <c r="AN43" s="147" t="str">
        <f>IF($B$1="Metric", IFERROR(VLOOKUP(SUBSTITUTE($A43&amp;"Metric"&amp;$B43," ",""),members_metric!$F$7:$J$2000,5,FALSE),""),IFERROR(VLOOKUP(SUBSTITUTE($A43&amp;$B43," ",""),members!$D$7:$H$2000,5,FALSE),""))</f>
        <v/>
      </c>
      <c r="AO43" s="189" t="str">
        <f>IF(
     $B$1="Metric",
     IFERROR(0.0254*VLOOKUP(VALUE(SUBSTITUTE($AL43&amp;ROUND($G43,2)," ","")),HFF60_Data_UL!$C$4:$O$1011,MATCH('Estimator Steel Portfolio'!$C43,HFF60_Data_UL!$C$4:$O$4,0),TRUE)*1000,"N/A"),
     IFERROR(VLOOKUP(VALUE(SUBSTITUTE($AL43&amp;ROUND($G43,2)," ","")),HFF60_Data_UL!$C$4:$O$1011,MATCH('Estimator Steel Portfolio'!$C43,HFF60_Data_UL!$C$4:$O$4,0),TRUE)*1000,"N/A")
)</f>
        <v>N/A</v>
      </c>
      <c r="AP43" s="189" t="str">
        <f>IF(
     $B$1="Metric",
     IFERROR(0.0254*VLOOKUP(VALUE(SUBSTITUTE($AL43&amp;ROUND($G43,2)," ","")),HFF120_Data_UL!$C$4:$O$1009,MATCH('Estimator Steel Portfolio'!$C43,HFF120_Data_UL!$C$4:$O$4,0),TRUE)*1000,"N/A"),
     IFERROR(VLOOKUP(VALUE(SUBSTITUTE($AL43&amp;ROUND($G43,2)," ","")),HFF120_Data_UL!$C$4:$O$1009,MATCH('Estimator Steel Portfolio'!$C43,HFF120_Data_UL!$C$4:$O$4,0),TRUE)*1000,"N/A")
)</f>
        <v>N/A</v>
      </c>
      <c r="AQ43" s="189" t="str">
        <f>IF(
     $B$1="Metric",
     IFERROR(0.0254*VLOOKUP(VALUE(SUBSTITUTE($AL43&amp;ROUND($G43,2)," ","")),AWHB_Data_UL!$C$4:$O$1004,MATCH('Estimator Steel Portfolio'!$C43,AWHB_Data_UL!$C$4:$O$4,0),TRUE)*1000,"N/A"),
     IFERROR(VLOOKUP(VALUE(SUBSTITUTE($AL43&amp;ROUND($G43,2)," ","")),AWHB_Data_UL!$C$4:$O$1004,MATCH('Estimator Steel Portfolio'!$C43,AWHB_Data_UL!$C$4:$O$4,0),TRUE)*1000,"N/A")
)</f>
        <v>N/A</v>
      </c>
      <c r="AR43" s="190"/>
    </row>
    <row r="44" spans="1:44" ht="15.5" x14ac:dyDescent="0.35">
      <c r="A44" s="130"/>
      <c r="B44" s="131"/>
      <c r="C44" s="131"/>
      <c r="D44" s="131"/>
      <c r="E44" s="131"/>
      <c r="F44" s="49" t="str">
        <f t="shared" si="14"/>
        <v/>
      </c>
      <c r="G44" s="50" t="str">
        <f>IF($B$1="Metric", IFERROR(VLOOKUP(SUBSTITUTE($A44&amp;"Metric"&amp;$B44," ",""),members_metric!$F$7:$J$2000,3,FALSE),""),  IFERROR(VLOOKUP(SUBSTITUTE($A44&amp;$B44," ",""),members!$D$7:$G$2000,3,FALSE),""))</f>
        <v/>
      </c>
      <c r="H44" s="140" t="str">
        <f t="shared" si="0"/>
        <v/>
      </c>
      <c r="I44" s="48"/>
      <c r="J44" s="50" t="str">
        <f>IFERROR(
     1*AO44,
     IF(
          $B$1="Metric",
          IFERROR(0.0254*VLOOKUP(VALUE(SUBSTITUTE($AL44&amp;ROUND($G44,2)," ","")),HFF60_Data_extrapolated!$C$4:$O$1011,MATCH('Estimator Steel Portfolio'!$C44,HFF60_Data_extrapolated!$C$4:$O$4,0),TRUE)*1000,""),
          IFERROR(VLOOKUP(VALUE(SUBSTITUTE($AL44&amp;ROUND($G44,2)," ","")),HFF60_Data_extrapolated!$C$4:$O$1011,MATCH('Estimator Steel Portfolio'!$C44,HFF60_Data_extrapolated!$C$4:$O$4,0),TRUE)*1000,"")
     )
)</f>
        <v/>
      </c>
      <c r="K44" s="50" t="str">
        <f>IFERROR($J44/HFF60_Data_UL!$J$1,"")</f>
        <v/>
      </c>
      <c r="L44" s="148" t="str">
        <f t="shared" si="9"/>
        <v/>
      </c>
      <c r="M44" s="51" t="str">
        <f>IF(
     $J44=$AO44,
     IFERROR(VLOOKUP(VALUE(SUBSTITUTE($AL44&amp;ROUND($G44,2)," ","")),HFF60_Data_UL!$C$4:$P$1011,14,TRUE),""),
     IF(ISNUMBER($J44),"EJ needed","")
)</f>
        <v/>
      </c>
      <c r="N44" s="151" t="str">
        <f t="shared" si="12"/>
        <v/>
      </c>
      <c r="O44" s="58" t="str">
        <f t="shared" si="1"/>
        <v/>
      </c>
      <c r="P44" s="48"/>
      <c r="Q44" s="50" t="str">
        <f>IFERROR(
     1*AP44,
     IF(
          $B$1="Metric",
          IFERROR(0.0254*VLOOKUP(VALUE(SUBSTITUTE($AL44&amp;ROUND($G44,2)," ","")),HFF120_Data_extrapolated!$C$4:$O$1025,MATCH('Estimator Steel Portfolio'!$C44,HFF120_Data_extrapolated!$C$4:$O$4,0),TRUE)*1000,""),
          IFERROR(VLOOKUP(VALUE(SUBSTITUTE($AL44&amp;ROUND($G44,2)," ","")),HFF120_Data_extrapolated!$C$4:$O$1025,MATCH('Estimator Steel Portfolio'!$C44,HFF120_Data_extrapolated!$C$4:$O$4,0),TRUE)*1000,"")
     )
)</f>
        <v/>
      </c>
      <c r="R44" s="50" t="str">
        <f>IFERROR($Q44/HFF120_Data_UL!$J$1,"")</f>
        <v/>
      </c>
      <c r="S44" s="148" t="str">
        <f t="shared" si="2"/>
        <v/>
      </c>
      <c r="T44" s="51" t="str">
        <f>IF(
     $Q44=$AP44,
     IFERROR(VLOOKUP(VALUE(SUBSTITUTE($AL44&amp;ROUND($G44,2)," ","")),HFF120_Data_UL!$C$4:$P$1009,14,TRUE),""),
     IF(ISNUMBER($Q44),"EJ needed","")
)</f>
        <v/>
      </c>
      <c r="U44" s="151" t="str">
        <f t="shared" si="3"/>
        <v xml:space="preserve"> </v>
      </c>
      <c r="V44" s="58" t="str">
        <f t="shared" si="10"/>
        <v/>
      </c>
      <c r="X44" s="205" t="str">
        <f>IF($B$1="Metric", IFERROR(0.0254*VLOOKUP(VALUE(SUBSTITUTE($AL44&amp;ROUND($G44,2)," ","")),WB5_Data_UL!$C$4:$O$1012,MATCH('Estimator Steel Portfolio'!$C44,WB5_Data_UL!$C$4:$O$4,0),TRUE)*1000,""), IFERROR(VLOOKUP(VALUE(SUBSTITUTE($AL44&amp;ROUND($G44,2)," ","")),WB5_Data_UL!$C$4:$O$1012,MATCH('Estimator Steel Portfolio'!$C44,WB5_Data_UL!$C$4:$O$4,0),TRUE)*1000,""))</f>
        <v/>
      </c>
      <c r="Y44" s="50" t="str">
        <f>IFERROR($X44/WB5_Data_UL!$J$1,"")</f>
        <v/>
      </c>
      <c r="Z44" s="148" t="str">
        <f t="shared" si="4"/>
        <v/>
      </c>
      <c r="AA44" s="51" t="str">
        <f>IFERROR(VLOOKUP(VALUE(SUBSTITUTE($AL44&amp;ROUND($G44,2)," ","")),WB5_Data_UL!$C$4:$P$1012,14,TRUE),"")</f>
        <v/>
      </c>
      <c r="AB44" s="151" t="str">
        <f t="shared" si="5"/>
        <v xml:space="preserve"> </v>
      </c>
      <c r="AC44" s="58" t="str">
        <f t="shared" si="11"/>
        <v/>
      </c>
      <c r="AE44" s="205" t="str">
        <f>IFERROR(
     1*AQ44,
     IF(
          $B$1="Metric",
          IFERROR(0.0254*VLOOKUP(VALUE(SUBSTITUTE($AL44&amp;ROUND($G44,2)," ","")),AWHB_Data_extrapolated!$C$4:$O$1011,MATCH('Estimator Steel Portfolio'!$C44,AWHB_Data_extrapolated!$C$4:$O$4,0),TRUE)*1000,""),
          IFERROR(VLOOKUP(VALUE(SUBSTITUTE($AL44&amp;ROUND($G44,2)," ","")),AWHB_Data_extrapolated!$C$4:$O$1011,MATCH('Estimator Steel Portfolio'!$C44,AWHB_Data_extrapolated!$C$4:$O$4,0),TRUE)*1000,"")
     )
)</f>
        <v/>
      </c>
      <c r="AF44" s="50" t="str">
        <f>IFERROR($AE44/AWHB_Data_UL!$J$1,"")</f>
        <v/>
      </c>
      <c r="AG44" s="148" t="str">
        <f t="shared" si="6"/>
        <v/>
      </c>
      <c r="AH44" s="51" t="str">
        <f>IF(
     $AE44=$AQ44,
     IFERROR(VLOOKUP(VALUE(SUBSTITUTE($AL44&amp;ROUND($G44,2)," ","")),AWHB_Data_UL!$C$4:$P$1004,14,TRUE),""),
     IF(ISNUMBER($AE44),"EJ needed","")
)</f>
        <v/>
      </c>
      <c r="AI44" s="151" t="str">
        <f t="shared" si="7"/>
        <v xml:space="preserve"> </v>
      </c>
      <c r="AJ44" s="58" t="str">
        <f t="shared" si="13"/>
        <v/>
      </c>
      <c r="AL44" s="141" t="str">
        <f>IF($B$1="Metric",IFERROR(VLOOKUP(SUBSTITUTE($A44&amp;"Metric"&amp;$B44," ",""),members_metric!$F$7:$K$2000,6,FALSE),""),IFERROR(VLOOKUP(SUBSTITUTE($A44&amp;$B44," ",""),members!$D$7:$I$2000,6,FALSE),""))</f>
        <v/>
      </c>
      <c r="AM44" s="146" t="str">
        <f>IF($B$1="Metric", IFERROR(VLOOKUP(SUBSTITUTE($A44&amp;"Metric"&amp;$B44," ",""),members_metric!$F$7:$L$2000,7,FALSE),""),IFERROR(VLOOKUP(SUBSTITUTE($A44&amp;$B44," ",""),members!$D$7:$G$2000,4,FALSE),""))</f>
        <v/>
      </c>
      <c r="AN44" s="147" t="str">
        <f>IF($B$1="Metric", IFERROR(VLOOKUP(SUBSTITUTE($A44&amp;"Metric"&amp;$B44," ",""),members_metric!$F$7:$J$2000,5,FALSE),""),IFERROR(VLOOKUP(SUBSTITUTE($A44&amp;$B44," ",""),members!$D$7:$H$2000,5,FALSE),""))</f>
        <v/>
      </c>
      <c r="AO44" s="189" t="str">
        <f>IF(
     $B$1="Metric",
     IFERROR(0.0254*VLOOKUP(VALUE(SUBSTITUTE($AL44&amp;ROUND($G44,2)," ","")),HFF60_Data_UL!$C$4:$O$1011,MATCH('Estimator Steel Portfolio'!$C44,HFF60_Data_UL!$C$4:$O$4,0),TRUE)*1000,"N/A"),
     IFERROR(VLOOKUP(VALUE(SUBSTITUTE($AL44&amp;ROUND($G44,2)," ","")),HFF60_Data_UL!$C$4:$O$1011,MATCH('Estimator Steel Portfolio'!$C44,HFF60_Data_UL!$C$4:$O$4,0),TRUE)*1000,"N/A")
)</f>
        <v>N/A</v>
      </c>
      <c r="AP44" s="189" t="str">
        <f>IF(
     $B$1="Metric",
     IFERROR(0.0254*VLOOKUP(VALUE(SUBSTITUTE($AL44&amp;ROUND($G44,2)," ","")),HFF120_Data_UL!$C$4:$O$1009,MATCH('Estimator Steel Portfolio'!$C44,HFF120_Data_UL!$C$4:$O$4,0),TRUE)*1000,"N/A"),
     IFERROR(VLOOKUP(VALUE(SUBSTITUTE($AL44&amp;ROUND($G44,2)," ","")),HFF120_Data_UL!$C$4:$O$1009,MATCH('Estimator Steel Portfolio'!$C44,HFF120_Data_UL!$C$4:$O$4,0),TRUE)*1000,"N/A")
)</f>
        <v>N/A</v>
      </c>
      <c r="AQ44" s="189" t="str">
        <f>IF(
     $B$1="Metric",
     IFERROR(0.0254*VLOOKUP(VALUE(SUBSTITUTE($AL44&amp;ROUND($G44,2)," ","")),AWHB_Data_UL!$C$4:$O$1004,MATCH('Estimator Steel Portfolio'!$C44,AWHB_Data_UL!$C$4:$O$4,0),TRUE)*1000,"N/A"),
     IFERROR(VLOOKUP(VALUE(SUBSTITUTE($AL44&amp;ROUND($G44,2)," ","")),AWHB_Data_UL!$C$4:$O$1004,MATCH('Estimator Steel Portfolio'!$C44,AWHB_Data_UL!$C$4:$O$4,0),TRUE)*1000,"N/A")
)</f>
        <v>N/A</v>
      </c>
      <c r="AR44" s="190"/>
    </row>
    <row r="45" spans="1:44" ht="15.5" x14ac:dyDescent="0.35">
      <c r="A45" s="130"/>
      <c r="B45" s="131"/>
      <c r="C45" s="131"/>
      <c r="D45" s="131"/>
      <c r="E45" s="131"/>
      <c r="F45" s="49" t="str">
        <f t="shared" si="14"/>
        <v/>
      </c>
      <c r="G45" s="50" t="str">
        <f>IF($B$1="Metric", IFERROR(VLOOKUP(SUBSTITUTE($A45&amp;"Metric"&amp;$B45," ",""),members_metric!$F$7:$J$2000,3,FALSE),""),  IFERROR(VLOOKUP(SUBSTITUTE($A45&amp;$B45," ",""),members!$D$7:$G$2000,3,FALSE),""))</f>
        <v/>
      </c>
      <c r="H45" s="140" t="str">
        <f t="shared" si="0"/>
        <v/>
      </c>
      <c r="I45" s="48"/>
      <c r="J45" s="50" t="str">
        <f>IFERROR(
     1*AO45,
     IF(
          $B$1="Metric",
          IFERROR(0.0254*VLOOKUP(VALUE(SUBSTITUTE($AL45&amp;ROUND($G45,2)," ","")),HFF60_Data_extrapolated!$C$4:$O$1011,MATCH('Estimator Steel Portfolio'!$C45,HFF60_Data_extrapolated!$C$4:$O$4,0),TRUE)*1000,""),
          IFERROR(VLOOKUP(VALUE(SUBSTITUTE($AL45&amp;ROUND($G45,2)," ","")),HFF60_Data_extrapolated!$C$4:$O$1011,MATCH('Estimator Steel Portfolio'!$C45,HFF60_Data_extrapolated!$C$4:$O$4,0),TRUE)*1000,"")
     )
)</f>
        <v/>
      </c>
      <c r="K45" s="50" t="str">
        <f>IFERROR($J45/HFF60_Data_UL!$J$1,"")</f>
        <v/>
      </c>
      <c r="L45" s="148" t="str">
        <f t="shared" si="9"/>
        <v/>
      </c>
      <c r="M45" s="51" t="str">
        <f>IF(
     $J45=$AO45,
     IFERROR(VLOOKUP(VALUE(SUBSTITUTE($AL45&amp;ROUND($G45,2)," ","")),HFF60_Data_UL!$C$4:$P$1011,14,TRUE),""),
     IF(ISNUMBER($J45),"EJ needed","")
)</f>
        <v/>
      </c>
      <c r="N45" s="151" t="str">
        <f t="shared" si="12"/>
        <v/>
      </c>
      <c r="O45" s="58" t="str">
        <f t="shared" si="1"/>
        <v/>
      </c>
      <c r="P45" s="48"/>
      <c r="Q45" s="50" t="str">
        <f>IFERROR(
     1*AP45,
     IF(
          $B$1="Metric",
          IFERROR(0.0254*VLOOKUP(VALUE(SUBSTITUTE($AL45&amp;ROUND($G45,2)," ","")),HFF120_Data_extrapolated!$C$4:$O$1025,MATCH('Estimator Steel Portfolio'!$C45,HFF120_Data_extrapolated!$C$4:$O$4,0),TRUE)*1000,""),
          IFERROR(VLOOKUP(VALUE(SUBSTITUTE($AL45&amp;ROUND($G45,2)," ","")),HFF120_Data_extrapolated!$C$4:$O$1025,MATCH('Estimator Steel Portfolio'!$C45,HFF120_Data_extrapolated!$C$4:$O$4,0),TRUE)*1000,"")
     )
)</f>
        <v/>
      </c>
      <c r="R45" s="50" t="str">
        <f>IFERROR($Q45/HFF120_Data_UL!$J$1,"")</f>
        <v/>
      </c>
      <c r="S45" s="148" t="str">
        <f t="shared" si="2"/>
        <v/>
      </c>
      <c r="T45" s="51" t="str">
        <f>IF(
     $Q45=$AP45,
     IFERROR(VLOOKUP(VALUE(SUBSTITUTE($AL45&amp;ROUND($G45,2)," ","")),HFF120_Data_UL!$C$4:$P$1009,14,TRUE),""),
     IF(ISNUMBER($Q45),"EJ needed","")
)</f>
        <v/>
      </c>
      <c r="U45" s="151" t="str">
        <f t="shared" si="3"/>
        <v xml:space="preserve"> </v>
      </c>
      <c r="V45" s="58" t="str">
        <f t="shared" si="10"/>
        <v/>
      </c>
      <c r="X45" s="205" t="str">
        <f>IF($B$1="Metric", IFERROR(0.0254*VLOOKUP(VALUE(SUBSTITUTE($AL45&amp;ROUND($G45,2)," ","")),WB5_Data_UL!$C$4:$O$1012,MATCH('Estimator Steel Portfolio'!$C45,WB5_Data_UL!$C$4:$O$4,0),TRUE)*1000,""), IFERROR(VLOOKUP(VALUE(SUBSTITUTE($AL45&amp;ROUND($G45,2)," ","")),WB5_Data_UL!$C$4:$O$1012,MATCH('Estimator Steel Portfolio'!$C45,WB5_Data_UL!$C$4:$O$4,0),TRUE)*1000,""))</f>
        <v/>
      </c>
      <c r="Y45" s="50" t="str">
        <f>IFERROR($X45/WB5_Data_UL!$J$1,"")</f>
        <v/>
      </c>
      <c r="Z45" s="148" t="str">
        <f t="shared" si="4"/>
        <v/>
      </c>
      <c r="AA45" s="51" t="str">
        <f>IFERROR(VLOOKUP(VALUE(SUBSTITUTE($AL45&amp;ROUND($G45,2)," ","")),WB5_Data_UL!$C$4:$P$1012,14,TRUE),"")</f>
        <v/>
      </c>
      <c r="AB45" s="151" t="str">
        <f t="shared" si="5"/>
        <v xml:space="preserve"> </v>
      </c>
      <c r="AC45" s="58" t="str">
        <f t="shared" si="11"/>
        <v/>
      </c>
      <c r="AE45" s="205" t="str">
        <f>IFERROR(
     1*AQ45,
     IF(
          $B$1="Metric",
          IFERROR(0.0254*VLOOKUP(VALUE(SUBSTITUTE($AL45&amp;ROUND($G45,2)," ","")),AWHB_Data_extrapolated!$C$4:$O$1011,MATCH('Estimator Steel Portfolio'!$C45,AWHB_Data_extrapolated!$C$4:$O$4,0),TRUE)*1000,""),
          IFERROR(VLOOKUP(VALUE(SUBSTITUTE($AL45&amp;ROUND($G45,2)," ","")),AWHB_Data_extrapolated!$C$4:$O$1011,MATCH('Estimator Steel Portfolio'!$C45,AWHB_Data_extrapolated!$C$4:$O$4,0),TRUE)*1000,"")
     )
)</f>
        <v/>
      </c>
      <c r="AF45" s="50" t="str">
        <f>IFERROR($AE45/AWHB_Data_UL!$J$1,"")</f>
        <v/>
      </c>
      <c r="AG45" s="148" t="str">
        <f t="shared" si="6"/>
        <v/>
      </c>
      <c r="AH45" s="51" t="str">
        <f>IF(
     $AE45=$AQ45,
     IFERROR(VLOOKUP(VALUE(SUBSTITUTE($AL45&amp;ROUND($G45,2)," ","")),AWHB_Data_UL!$C$4:$P$1004,14,TRUE),""),
     IF(ISNUMBER($AE45),"EJ needed","")
)</f>
        <v/>
      </c>
      <c r="AI45" s="151" t="str">
        <f t="shared" si="7"/>
        <v xml:space="preserve"> </v>
      </c>
      <c r="AJ45" s="58" t="str">
        <f t="shared" si="13"/>
        <v/>
      </c>
      <c r="AL45" s="141" t="str">
        <f>IF($B$1="Metric",IFERROR(VLOOKUP(SUBSTITUTE($A45&amp;"Metric"&amp;$B45," ",""),members_metric!$F$7:$K$2000,6,FALSE),""),IFERROR(VLOOKUP(SUBSTITUTE($A45&amp;$B45," ",""),members!$D$7:$I$2000,6,FALSE),""))</f>
        <v/>
      </c>
      <c r="AM45" s="146" t="str">
        <f>IF($B$1="Metric", IFERROR(VLOOKUP(SUBSTITUTE($A45&amp;"Metric"&amp;$B45," ",""),members_metric!$F$7:$L$2000,7,FALSE),""),IFERROR(VLOOKUP(SUBSTITUTE($A45&amp;$B45," ",""),members!$D$7:$G$2000,4,FALSE),""))</f>
        <v/>
      </c>
      <c r="AN45" s="147" t="str">
        <f>IF($B$1="Metric", IFERROR(VLOOKUP(SUBSTITUTE($A45&amp;"Metric"&amp;$B45," ",""),members_metric!$F$7:$J$2000,5,FALSE),""),IFERROR(VLOOKUP(SUBSTITUTE($A45&amp;$B45," ",""),members!$D$7:$H$2000,5,FALSE),""))</f>
        <v/>
      </c>
      <c r="AO45" s="189" t="str">
        <f>IF(
     $B$1="Metric",
     IFERROR(0.0254*VLOOKUP(VALUE(SUBSTITUTE($AL45&amp;ROUND($G45,2)," ","")),HFF60_Data_UL!$C$4:$O$1011,MATCH('Estimator Steel Portfolio'!$C45,HFF60_Data_UL!$C$4:$O$4,0),TRUE)*1000,"N/A"),
     IFERROR(VLOOKUP(VALUE(SUBSTITUTE($AL45&amp;ROUND($G45,2)," ","")),HFF60_Data_UL!$C$4:$O$1011,MATCH('Estimator Steel Portfolio'!$C45,HFF60_Data_UL!$C$4:$O$4,0),TRUE)*1000,"N/A")
)</f>
        <v>N/A</v>
      </c>
      <c r="AP45" s="189" t="str">
        <f>IF(
     $B$1="Metric",
     IFERROR(0.0254*VLOOKUP(VALUE(SUBSTITUTE($AL45&amp;ROUND($G45,2)," ","")),HFF120_Data_UL!$C$4:$O$1009,MATCH('Estimator Steel Portfolio'!$C45,HFF120_Data_UL!$C$4:$O$4,0),TRUE)*1000,"N/A"),
     IFERROR(VLOOKUP(VALUE(SUBSTITUTE($AL45&amp;ROUND($G45,2)," ","")),HFF120_Data_UL!$C$4:$O$1009,MATCH('Estimator Steel Portfolio'!$C45,HFF120_Data_UL!$C$4:$O$4,0),TRUE)*1000,"N/A")
)</f>
        <v>N/A</v>
      </c>
      <c r="AQ45" s="189" t="str">
        <f>IF(
     $B$1="Metric",
     IFERROR(0.0254*VLOOKUP(VALUE(SUBSTITUTE($AL45&amp;ROUND($G45,2)," ","")),AWHB_Data_UL!$C$4:$O$1004,MATCH('Estimator Steel Portfolio'!$C45,AWHB_Data_UL!$C$4:$O$4,0),TRUE)*1000,"N/A"),
     IFERROR(VLOOKUP(VALUE(SUBSTITUTE($AL45&amp;ROUND($G45,2)," ","")),AWHB_Data_UL!$C$4:$O$1004,MATCH('Estimator Steel Portfolio'!$C45,AWHB_Data_UL!$C$4:$O$4,0),TRUE)*1000,"N/A")
)</f>
        <v>N/A</v>
      </c>
      <c r="AR45" s="190"/>
    </row>
    <row r="46" spans="1:44" ht="15.5" x14ac:dyDescent="0.35">
      <c r="A46" s="130"/>
      <c r="B46" s="131"/>
      <c r="C46" s="131"/>
      <c r="D46" s="131"/>
      <c r="E46" s="131"/>
      <c r="F46" s="49" t="str">
        <f t="shared" si="14"/>
        <v/>
      </c>
      <c r="G46" s="50" t="str">
        <f>IF($B$1="Metric", IFERROR(VLOOKUP(SUBSTITUTE($A46&amp;"Metric"&amp;$B46," ",""),members_metric!$F$7:$J$2000,3,FALSE),""),  IFERROR(VLOOKUP(SUBSTITUTE($A46&amp;$B46," ",""),members!$D$7:$G$2000,3,FALSE),""))</f>
        <v/>
      </c>
      <c r="H46" s="140" t="str">
        <f t="shared" ref="H46:H77" si="15">IFERROR($AM46*$E46*$D46,"")</f>
        <v/>
      </c>
      <c r="I46" s="48"/>
      <c r="J46" s="50" t="str">
        <f>IFERROR(
     1*AO46,
     IF(
          $B$1="Metric",
          IFERROR(0.0254*VLOOKUP(VALUE(SUBSTITUTE($AL46&amp;ROUND($G46,2)," ","")),HFF60_Data_extrapolated!$C$4:$O$1011,MATCH('Estimator Steel Portfolio'!$C46,HFF60_Data_extrapolated!$C$4:$O$4,0),TRUE)*1000,""),
          IFERROR(VLOOKUP(VALUE(SUBSTITUTE($AL46&amp;ROUND($G46,2)," ","")),HFF60_Data_extrapolated!$C$4:$O$1011,MATCH('Estimator Steel Portfolio'!$C46,HFF60_Data_extrapolated!$C$4:$O$4,0),TRUE)*1000,"")
     )
)</f>
        <v/>
      </c>
      <c r="K46" s="50" t="str">
        <f>IFERROR($J46/HFF60_Data_UL!$J$1,"")</f>
        <v/>
      </c>
      <c r="L46" s="148" t="str">
        <f t="shared" si="9"/>
        <v/>
      </c>
      <c r="M46" s="51" t="str">
        <f>IF(
     $J46=$AO46,
     IFERROR(VLOOKUP(VALUE(SUBSTITUTE($AL46&amp;ROUND($G46,2)," ","")),HFF60_Data_UL!$C$4:$P$1011,14,TRUE),""),
     IF(ISNUMBER($J46),"EJ needed","")
)</f>
        <v/>
      </c>
      <c r="N46" s="151" t="str">
        <f t="shared" si="12"/>
        <v/>
      </c>
      <c r="O46" s="58" t="str">
        <f t="shared" si="1"/>
        <v/>
      </c>
      <c r="P46" s="48"/>
      <c r="Q46" s="50" t="str">
        <f>IFERROR(
     1*AP46,
     IF(
          $B$1="Metric",
          IFERROR(0.0254*VLOOKUP(VALUE(SUBSTITUTE($AL46&amp;ROUND($G46,2)," ","")),HFF120_Data_extrapolated!$C$4:$O$1025,MATCH('Estimator Steel Portfolio'!$C46,HFF120_Data_extrapolated!$C$4:$O$4,0),TRUE)*1000,""),
          IFERROR(VLOOKUP(VALUE(SUBSTITUTE($AL46&amp;ROUND($G46,2)," ","")),HFF120_Data_extrapolated!$C$4:$O$1025,MATCH('Estimator Steel Portfolio'!$C46,HFF120_Data_extrapolated!$C$4:$O$4,0),TRUE)*1000,"")
     )
)</f>
        <v/>
      </c>
      <c r="R46" s="50" t="str">
        <f>IFERROR($Q46/HFF120_Data_UL!$J$1,"")</f>
        <v/>
      </c>
      <c r="S46" s="148" t="str">
        <f t="shared" ref="S46:S77" si="16">IF($B$1="Metric", IFERROR((1/$R46),""), IFERROR(1/((($R46/1000)*12*12)/231),""))</f>
        <v/>
      </c>
      <c r="T46" s="51" t="str">
        <f>IF(
     $Q46=$AP46,
     IFERROR(VLOOKUP(VALUE(SUBSTITUTE($AL46&amp;ROUND($G46,2)," ","")),HFF120_Data_UL!$C$4:$P$1009,14,TRUE),""),
     IF(ISNUMBER($Q46),"EJ needed","")
)</f>
        <v/>
      </c>
      <c r="U46" s="151" t="str">
        <f t="shared" ref="U46:U77" si="17">IFERROR($H46/$S46," ")</f>
        <v xml:space="preserve"> </v>
      </c>
      <c r="V46" s="58" t="str">
        <f t="shared" si="10"/>
        <v/>
      </c>
      <c r="X46" s="205" t="str">
        <f>IF($B$1="Metric", IFERROR(0.0254*VLOOKUP(VALUE(SUBSTITUTE($AL46&amp;ROUND($G46,2)," ","")),WB5_Data_UL!$C$4:$O$1012,MATCH('Estimator Steel Portfolio'!$C46,WB5_Data_UL!$C$4:$O$4,0),TRUE)*1000,""), IFERROR(VLOOKUP(VALUE(SUBSTITUTE($AL46&amp;ROUND($G46,2)," ","")),WB5_Data_UL!$C$4:$O$1012,MATCH('Estimator Steel Portfolio'!$C46,WB5_Data_UL!$C$4:$O$4,0),TRUE)*1000,""))</f>
        <v/>
      </c>
      <c r="Y46" s="50" t="str">
        <f>IFERROR($X46/WB5_Data_UL!$J$1,"")</f>
        <v/>
      </c>
      <c r="Z46" s="148" t="str">
        <f t="shared" ref="Z46:Z77" si="18">IF($B$1="Metric", IFERROR((1/$Y46),""), IFERROR(1/((($Y46/1000)*12*12)/231),""))</f>
        <v/>
      </c>
      <c r="AA46" s="51" t="str">
        <f>IFERROR(VLOOKUP(VALUE(SUBSTITUTE($AL46&amp;ROUND($G46,2)," ","")),WB5_Data_UL!$C$4:$P$1012,14,TRUE),"")</f>
        <v/>
      </c>
      <c r="AB46" s="151" t="str">
        <f t="shared" ref="AB46:AB77" si="19">IFERROR($H46/$Z46," ")</f>
        <v xml:space="preserve"> </v>
      </c>
      <c r="AC46" s="58" t="str">
        <f t="shared" si="11"/>
        <v/>
      </c>
      <c r="AE46" s="205" t="str">
        <f>IFERROR(
     1*AQ46,
     IF(
          $B$1="Metric",
          IFERROR(0.0254*VLOOKUP(VALUE(SUBSTITUTE($AL46&amp;ROUND($G46,2)," ","")),AWHB_Data_extrapolated!$C$4:$O$1011,MATCH('Estimator Steel Portfolio'!$C46,AWHB_Data_extrapolated!$C$4:$O$4,0),TRUE)*1000,""),
          IFERROR(VLOOKUP(VALUE(SUBSTITUTE($AL46&amp;ROUND($G46,2)," ","")),AWHB_Data_extrapolated!$C$4:$O$1011,MATCH('Estimator Steel Portfolio'!$C46,AWHB_Data_extrapolated!$C$4:$O$4,0),TRUE)*1000,"")
     )
)</f>
        <v/>
      </c>
      <c r="AF46" s="50" t="str">
        <f>IFERROR($AE46/AWHB_Data_UL!$J$1,"")</f>
        <v/>
      </c>
      <c r="AG46" s="148" t="str">
        <f t="shared" ref="AG46:AG77" si="20">IF($B$1="Metric", IFERROR((1/$AF46),""), IFERROR(1/((($AF46/1000)*12*12)/231),""))</f>
        <v/>
      </c>
      <c r="AH46" s="51" t="str">
        <f>IF(
     $AE46=$AQ46,
     IFERROR(VLOOKUP(VALUE(SUBSTITUTE($AL46&amp;ROUND($G46,2)," ","")),AWHB_Data_UL!$C$4:$P$1004,14,TRUE),""),
     IF(ISNUMBER($AE46),"EJ needed","")
)</f>
        <v/>
      </c>
      <c r="AI46" s="151" t="str">
        <f t="shared" ref="AI46:AI77" si="21">IFERROR($H46/$AG46," ")</f>
        <v xml:space="preserve"> </v>
      </c>
      <c r="AJ46" s="58" t="str">
        <f t="shared" si="13"/>
        <v/>
      </c>
      <c r="AL46" s="141" t="str">
        <f>IF($B$1="Metric",IFERROR(VLOOKUP(SUBSTITUTE($A46&amp;"Metric"&amp;$B46," ",""),members_metric!$F$7:$K$2000,6,FALSE),""),IFERROR(VLOOKUP(SUBSTITUTE($A46&amp;$B46," ",""),members!$D$7:$I$2000,6,FALSE),""))</f>
        <v/>
      </c>
      <c r="AM46" s="146" t="str">
        <f>IF($B$1="Metric", IFERROR(VLOOKUP(SUBSTITUTE($A46&amp;"Metric"&amp;$B46," ",""),members_metric!$F$7:$L$2000,7,FALSE),""),IFERROR(VLOOKUP(SUBSTITUTE($A46&amp;$B46," ",""),members!$D$7:$G$2000,4,FALSE),""))</f>
        <v/>
      </c>
      <c r="AN46" s="147" t="str">
        <f>IF($B$1="Metric", IFERROR(VLOOKUP(SUBSTITUTE($A46&amp;"Metric"&amp;$B46," ",""),members_metric!$F$7:$J$2000,5,FALSE),""),IFERROR(VLOOKUP(SUBSTITUTE($A46&amp;$B46," ",""),members!$D$7:$H$2000,5,FALSE),""))</f>
        <v/>
      </c>
      <c r="AO46" s="189" t="str">
        <f>IF(
     $B$1="Metric",
     IFERROR(0.0254*VLOOKUP(VALUE(SUBSTITUTE($AL46&amp;ROUND($G46,2)," ","")),HFF60_Data_UL!$C$4:$O$1011,MATCH('Estimator Steel Portfolio'!$C46,HFF60_Data_UL!$C$4:$O$4,0),TRUE)*1000,"N/A"),
     IFERROR(VLOOKUP(VALUE(SUBSTITUTE($AL46&amp;ROUND($G46,2)," ","")),HFF60_Data_UL!$C$4:$O$1011,MATCH('Estimator Steel Portfolio'!$C46,HFF60_Data_UL!$C$4:$O$4,0),TRUE)*1000,"N/A")
)</f>
        <v>N/A</v>
      </c>
      <c r="AP46" s="189" t="str">
        <f>IF(
     $B$1="Metric",
     IFERROR(0.0254*VLOOKUP(VALUE(SUBSTITUTE($AL46&amp;ROUND($G46,2)," ","")),HFF120_Data_UL!$C$4:$O$1009,MATCH('Estimator Steel Portfolio'!$C46,HFF120_Data_UL!$C$4:$O$4,0),TRUE)*1000,"N/A"),
     IFERROR(VLOOKUP(VALUE(SUBSTITUTE($AL46&amp;ROUND($G46,2)," ","")),HFF120_Data_UL!$C$4:$O$1009,MATCH('Estimator Steel Portfolio'!$C46,HFF120_Data_UL!$C$4:$O$4,0),TRUE)*1000,"N/A")
)</f>
        <v>N/A</v>
      </c>
      <c r="AQ46" s="189" t="str">
        <f>IF(
     $B$1="Metric",
     IFERROR(0.0254*VLOOKUP(VALUE(SUBSTITUTE($AL46&amp;ROUND($G46,2)," ","")),AWHB_Data_UL!$C$4:$O$1004,MATCH('Estimator Steel Portfolio'!$C46,AWHB_Data_UL!$C$4:$O$4,0),TRUE)*1000,"N/A"),
     IFERROR(VLOOKUP(VALUE(SUBSTITUTE($AL46&amp;ROUND($G46,2)," ","")),AWHB_Data_UL!$C$4:$O$1004,MATCH('Estimator Steel Portfolio'!$C46,AWHB_Data_UL!$C$4:$O$4,0),TRUE)*1000,"N/A")
)</f>
        <v>N/A</v>
      </c>
      <c r="AR46" s="190"/>
    </row>
    <row r="47" spans="1:44" ht="15.5" x14ac:dyDescent="0.35">
      <c r="A47" s="130"/>
      <c r="B47" s="131"/>
      <c r="C47" s="131"/>
      <c r="D47" s="131"/>
      <c r="E47" s="131"/>
      <c r="F47" s="49" t="str">
        <f t="shared" si="14"/>
        <v/>
      </c>
      <c r="G47" s="50" t="str">
        <f>IF($B$1="Metric", IFERROR(VLOOKUP(SUBSTITUTE($A47&amp;"Metric"&amp;$B47," ",""),members_metric!$F$7:$J$2000,3,FALSE),""),  IFERROR(VLOOKUP(SUBSTITUTE($A47&amp;$B47," ",""),members!$D$7:$G$2000,3,FALSE),""))</f>
        <v/>
      </c>
      <c r="H47" s="140" t="str">
        <f t="shared" si="15"/>
        <v/>
      </c>
      <c r="I47" s="48"/>
      <c r="J47" s="50" t="str">
        <f>IFERROR(
     1*AO47,
     IF(
          $B$1="Metric",
          IFERROR(0.0254*VLOOKUP(VALUE(SUBSTITUTE($AL47&amp;ROUND($G47,2)," ","")),HFF60_Data_extrapolated!$C$4:$O$1011,MATCH('Estimator Steel Portfolio'!$C47,HFF60_Data_extrapolated!$C$4:$O$4,0),TRUE)*1000,""),
          IFERROR(VLOOKUP(VALUE(SUBSTITUTE($AL47&amp;ROUND($G47,2)," ","")),HFF60_Data_extrapolated!$C$4:$O$1011,MATCH('Estimator Steel Portfolio'!$C47,HFF60_Data_extrapolated!$C$4:$O$4,0),TRUE)*1000,"")
     )
)</f>
        <v/>
      </c>
      <c r="K47" s="50" t="str">
        <f>IFERROR($J47/HFF60_Data_UL!$J$1,"")</f>
        <v/>
      </c>
      <c r="L47" s="148" t="str">
        <f t="shared" si="9"/>
        <v/>
      </c>
      <c r="M47" s="51" t="str">
        <f>IF(
     $J47=$AO47,
     IFERROR(VLOOKUP(VALUE(SUBSTITUTE($AL47&amp;ROUND($G47,2)," ","")),HFF60_Data_UL!$C$4:$P$1011,14,TRUE),""),
     IF(ISNUMBER($J47),"EJ needed","")
)</f>
        <v/>
      </c>
      <c r="N47" s="151" t="str">
        <f t="shared" si="12"/>
        <v/>
      </c>
      <c r="O47" s="58" t="str">
        <f t="shared" si="1"/>
        <v/>
      </c>
      <c r="P47" s="48"/>
      <c r="Q47" s="50" t="str">
        <f>IFERROR(
     1*AP47,
     IF(
          $B$1="Metric",
          IFERROR(0.0254*VLOOKUP(VALUE(SUBSTITUTE($AL47&amp;ROUND($G47,2)," ","")),HFF120_Data_extrapolated!$C$4:$O$1025,MATCH('Estimator Steel Portfolio'!$C47,HFF120_Data_extrapolated!$C$4:$O$4,0),TRUE)*1000,""),
          IFERROR(VLOOKUP(VALUE(SUBSTITUTE($AL47&amp;ROUND($G47,2)," ","")),HFF120_Data_extrapolated!$C$4:$O$1025,MATCH('Estimator Steel Portfolio'!$C47,HFF120_Data_extrapolated!$C$4:$O$4,0),TRUE)*1000,"")
     )
)</f>
        <v/>
      </c>
      <c r="R47" s="50" t="str">
        <f>IFERROR($Q47/HFF120_Data_UL!$J$1,"")</f>
        <v/>
      </c>
      <c r="S47" s="148" t="str">
        <f t="shared" si="16"/>
        <v/>
      </c>
      <c r="T47" s="51" t="str">
        <f>IF(
     $Q47=$AP47,
     IFERROR(VLOOKUP(VALUE(SUBSTITUTE($AL47&amp;ROUND($G47,2)," ","")),HFF120_Data_UL!$C$4:$P$1009,14,TRUE),""),
     IF(ISNUMBER($Q47),"EJ needed","")
)</f>
        <v/>
      </c>
      <c r="U47" s="151" t="str">
        <f t="shared" si="17"/>
        <v xml:space="preserve"> </v>
      </c>
      <c r="V47" s="58" t="str">
        <f t="shared" si="10"/>
        <v/>
      </c>
      <c r="X47" s="205" t="str">
        <f>IF($B$1="Metric", IFERROR(0.0254*VLOOKUP(VALUE(SUBSTITUTE($AL47&amp;ROUND($G47,2)," ","")),WB5_Data_UL!$C$4:$O$1012,MATCH('Estimator Steel Portfolio'!$C47,WB5_Data_UL!$C$4:$O$4,0),TRUE)*1000,""), IFERROR(VLOOKUP(VALUE(SUBSTITUTE($AL47&amp;ROUND($G47,2)," ","")),WB5_Data_UL!$C$4:$O$1012,MATCH('Estimator Steel Portfolio'!$C47,WB5_Data_UL!$C$4:$O$4,0),TRUE)*1000,""))</f>
        <v/>
      </c>
      <c r="Y47" s="50" t="str">
        <f>IFERROR($X47/WB5_Data_UL!$J$1,"")</f>
        <v/>
      </c>
      <c r="Z47" s="148" t="str">
        <f t="shared" si="18"/>
        <v/>
      </c>
      <c r="AA47" s="51" t="str">
        <f>IFERROR(VLOOKUP(VALUE(SUBSTITUTE($AL47&amp;ROUND($G47,2)," ","")),WB5_Data_UL!$C$4:$P$1012,14,TRUE),"")</f>
        <v/>
      </c>
      <c r="AB47" s="151" t="str">
        <f t="shared" si="19"/>
        <v xml:space="preserve"> </v>
      </c>
      <c r="AC47" s="58" t="str">
        <f t="shared" si="11"/>
        <v/>
      </c>
      <c r="AE47" s="205" t="str">
        <f>IFERROR(
     1*AQ47,
     IF(
          $B$1="Metric",
          IFERROR(0.0254*VLOOKUP(VALUE(SUBSTITUTE($AL47&amp;ROUND($G47,2)," ","")),AWHB_Data_extrapolated!$C$4:$O$1011,MATCH('Estimator Steel Portfolio'!$C47,AWHB_Data_extrapolated!$C$4:$O$4,0),TRUE)*1000,""),
          IFERROR(VLOOKUP(VALUE(SUBSTITUTE($AL47&amp;ROUND($G47,2)," ","")),AWHB_Data_extrapolated!$C$4:$O$1011,MATCH('Estimator Steel Portfolio'!$C47,AWHB_Data_extrapolated!$C$4:$O$4,0),TRUE)*1000,"")
     )
)</f>
        <v/>
      </c>
      <c r="AF47" s="50" t="str">
        <f>IFERROR($AE47/AWHB_Data_UL!$J$1,"")</f>
        <v/>
      </c>
      <c r="AG47" s="148" t="str">
        <f t="shared" si="20"/>
        <v/>
      </c>
      <c r="AH47" s="51" t="str">
        <f>IF(
     $AE47=$AQ47,
     IFERROR(VLOOKUP(VALUE(SUBSTITUTE($AL47&amp;ROUND($G47,2)," ","")),AWHB_Data_UL!$C$4:$P$1004,14,TRUE),""),
     IF(ISNUMBER($AE47),"EJ needed","")
)</f>
        <v/>
      </c>
      <c r="AI47" s="151" t="str">
        <f t="shared" si="21"/>
        <v xml:space="preserve"> </v>
      </c>
      <c r="AJ47" s="58" t="str">
        <f t="shared" si="13"/>
        <v/>
      </c>
      <c r="AL47" s="141" t="str">
        <f>IF($B$1="Metric",IFERROR(VLOOKUP(SUBSTITUTE($A47&amp;"Metric"&amp;$B47," ",""),members_metric!$F$7:$K$2000,6,FALSE),""),IFERROR(VLOOKUP(SUBSTITUTE($A47&amp;$B47," ",""),members!$D$7:$I$2000,6,FALSE),""))</f>
        <v/>
      </c>
      <c r="AM47" s="146" t="str">
        <f>IF($B$1="Metric", IFERROR(VLOOKUP(SUBSTITUTE($A47&amp;"Metric"&amp;$B47," ",""),members_metric!$F$7:$L$2000,7,FALSE),""),IFERROR(VLOOKUP(SUBSTITUTE($A47&amp;$B47," ",""),members!$D$7:$G$2000,4,FALSE),""))</f>
        <v/>
      </c>
      <c r="AN47" s="147" t="str">
        <f>IF($B$1="Metric", IFERROR(VLOOKUP(SUBSTITUTE($A47&amp;"Metric"&amp;$B47," ",""),members_metric!$F$7:$J$2000,5,FALSE),""),IFERROR(VLOOKUP(SUBSTITUTE($A47&amp;$B47," ",""),members!$D$7:$H$2000,5,FALSE),""))</f>
        <v/>
      </c>
      <c r="AO47" s="189" t="str">
        <f>IF(
     $B$1="Metric",
     IFERROR(0.0254*VLOOKUP(VALUE(SUBSTITUTE($AL47&amp;ROUND($G47,2)," ","")),HFF60_Data_UL!$C$4:$O$1011,MATCH('Estimator Steel Portfolio'!$C47,HFF60_Data_UL!$C$4:$O$4,0),TRUE)*1000,"N/A"),
     IFERROR(VLOOKUP(VALUE(SUBSTITUTE($AL47&amp;ROUND($G47,2)," ","")),HFF60_Data_UL!$C$4:$O$1011,MATCH('Estimator Steel Portfolio'!$C47,HFF60_Data_UL!$C$4:$O$4,0),TRUE)*1000,"N/A")
)</f>
        <v>N/A</v>
      </c>
      <c r="AP47" s="189" t="str">
        <f>IF(
     $B$1="Metric",
     IFERROR(0.0254*VLOOKUP(VALUE(SUBSTITUTE($AL47&amp;ROUND($G47,2)," ","")),HFF120_Data_UL!$C$4:$O$1009,MATCH('Estimator Steel Portfolio'!$C47,HFF120_Data_UL!$C$4:$O$4,0),TRUE)*1000,"N/A"),
     IFERROR(VLOOKUP(VALUE(SUBSTITUTE($AL47&amp;ROUND($G47,2)," ","")),HFF120_Data_UL!$C$4:$O$1009,MATCH('Estimator Steel Portfolio'!$C47,HFF120_Data_UL!$C$4:$O$4,0),TRUE)*1000,"N/A")
)</f>
        <v>N/A</v>
      </c>
      <c r="AQ47" s="189" t="str">
        <f>IF(
     $B$1="Metric",
     IFERROR(0.0254*VLOOKUP(VALUE(SUBSTITUTE($AL47&amp;ROUND($G47,2)," ","")),AWHB_Data_UL!$C$4:$O$1004,MATCH('Estimator Steel Portfolio'!$C47,AWHB_Data_UL!$C$4:$O$4,0),TRUE)*1000,"N/A"),
     IFERROR(VLOOKUP(VALUE(SUBSTITUTE($AL47&amp;ROUND($G47,2)," ","")),AWHB_Data_UL!$C$4:$O$1004,MATCH('Estimator Steel Portfolio'!$C47,AWHB_Data_UL!$C$4:$O$4,0),TRUE)*1000,"N/A")
)</f>
        <v>N/A</v>
      </c>
      <c r="AR47" s="190"/>
    </row>
    <row r="48" spans="1:44" ht="15.5" x14ac:dyDescent="0.35">
      <c r="A48" s="130"/>
      <c r="B48" s="131"/>
      <c r="C48" s="131"/>
      <c r="D48" s="131"/>
      <c r="E48" s="131"/>
      <c r="F48" s="49" t="str">
        <f t="shared" si="14"/>
        <v/>
      </c>
      <c r="G48" s="50" t="str">
        <f>IF($B$1="Metric", IFERROR(VLOOKUP(SUBSTITUTE($A48&amp;"Metric"&amp;$B48," ",""),members_metric!$F$7:$J$2000,3,FALSE),""),  IFERROR(VLOOKUP(SUBSTITUTE($A48&amp;$B48," ",""),members!$D$7:$G$2000,3,FALSE),""))</f>
        <v/>
      </c>
      <c r="H48" s="140" t="str">
        <f t="shared" si="15"/>
        <v/>
      </c>
      <c r="I48" s="48"/>
      <c r="J48" s="50" t="str">
        <f>IFERROR(
     1*AO48,
     IF(
          $B$1="Metric",
          IFERROR(0.0254*VLOOKUP(VALUE(SUBSTITUTE($AL48&amp;ROUND($G48,2)," ","")),HFF60_Data_extrapolated!$C$4:$O$1011,MATCH('Estimator Steel Portfolio'!$C48,HFF60_Data_extrapolated!$C$4:$O$4,0),TRUE)*1000,""),
          IFERROR(VLOOKUP(VALUE(SUBSTITUTE($AL48&amp;ROUND($G48,2)," ","")),HFF60_Data_extrapolated!$C$4:$O$1011,MATCH('Estimator Steel Portfolio'!$C48,HFF60_Data_extrapolated!$C$4:$O$4,0),TRUE)*1000,"")
     )
)</f>
        <v/>
      </c>
      <c r="K48" s="50" t="str">
        <f>IFERROR($J48/HFF60_Data_UL!$J$1,"")</f>
        <v/>
      </c>
      <c r="L48" s="148" t="str">
        <f t="shared" si="9"/>
        <v/>
      </c>
      <c r="M48" s="51" t="str">
        <f>IF(
     $J48=$AO48,
     IFERROR(VLOOKUP(VALUE(SUBSTITUTE($AL48&amp;ROUND($G48,2)," ","")),HFF60_Data_UL!$C$4:$P$1011,14,TRUE),""),
     IF(ISNUMBER($J48),"EJ needed","")
)</f>
        <v/>
      </c>
      <c r="N48" s="151" t="str">
        <f t="shared" si="12"/>
        <v/>
      </c>
      <c r="O48" s="58" t="str">
        <f t="shared" si="1"/>
        <v/>
      </c>
      <c r="P48" s="48"/>
      <c r="Q48" s="50" t="str">
        <f>IFERROR(
     1*AP48,
     IF(
          $B$1="Metric",
          IFERROR(0.0254*VLOOKUP(VALUE(SUBSTITUTE($AL48&amp;ROUND($G48,2)," ","")),HFF120_Data_extrapolated!$C$4:$O$1025,MATCH('Estimator Steel Portfolio'!$C48,HFF120_Data_extrapolated!$C$4:$O$4,0),TRUE)*1000,""),
          IFERROR(VLOOKUP(VALUE(SUBSTITUTE($AL48&amp;ROUND($G48,2)," ","")),HFF120_Data_extrapolated!$C$4:$O$1025,MATCH('Estimator Steel Portfolio'!$C48,HFF120_Data_extrapolated!$C$4:$O$4,0),TRUE)*1000,"")
     )
)</f>
        <v/>
      </c>
      <c r="R48" s="50" t="str">
        <f>IFERROR($Q48/HFF120_Data_UL!$J$1,"")</f>
        <v/>
      </c>
      <c r="S48" s="148" t="str">
        <f t="shared" si="16"/>
        <v/>
      </c>
      <c r="T48" s="51" t="str">
        <f>IF(
     $Q48=$AP48,
     IFERROR(VLOOKUP(VALUE(SUBSTITUTE($AL48&amp;ROUND($G48,2)," ","")),HFF120_Data_UL!$C$4:$P$1009,14,TRUE),""),
     IF(ISNUMBER($Q48),"EJ needed","")
)</f>
        <v/>
      </c>
      <c r="U48" s="151" t="str">
        <f t="shared" si="17"/>
        <v xml:space="preserve"> </v>
      </c>
      <c r="V48" s="58" t="str">
        <f t="shared" si="10"/>
        <v/>
      </c>
      <c r="X48" s="205" t="str">
        <f>IF($B$1="Metric", IFERROR(0.0254*VLOOKUP(VALUE(SUBSTITUTE($AL48&amp;ROUND($G48,2)," ","")),WB5_Data_UL!$C$4:$O$1012,MATCH('Estimator Steel Portfolio'!$C48,WB5_Data_UL!$C$4:$O$4,0),TRUE)*1000,""), IFERROR(VLOOKUP(VALUE(SUBSTITUTE($AL48&amp;ROUND($G48,2)," ","")),WB5_Data_UL!$C$4:$O$1012,MATCH('Estimator Steel Portfolio'!$C48,WB5_Data_UL!$C$4:$O$4,0),TRUE)*1000,""))</f>
        <v/>
      </c>
      <c r="Y48" s="50" t="str">
        <f>IFERROR($X48/WB5_Data_UL!$J$1,"")</f>
        <v/>
      </c>
      <c r="Z48" s="148" t="str">
        <f t="shared" si="18"/>
        <v/>
      </c>
      <c r="AA48" s="51" t="str">
        <f>IFERROR(VLOOKUP(VALUE(SUBSTITUTE($AL48&amp;ROUND($G48,2)," ","")),WB5_Data_UL!$C$4:$P$1012,14,TRUE),"")</f>
        <v/>
      </c>
      <c r="AB48" s="151" t="str">
        <f t="shared" si="19"/>
        <v xml:space="preserve"> </v>
      </c>
      <c r="AC48" s="58" t="str">
        <f t="shared" si="11"/>
        <v/>
      </c>
      <c r="AE48" s="205" t="str">
        <f>IFERROR(
     1*AQ48,
     IF(
          $B$1="Metric",
          IFERROR(0.0254*VLOOKUP(VALUE(SUBSTITUTE($AL48&amp;ROUND($G48,2)," ","")),AWHB_Data_extrapolated!$C$4:$O$1011,MATCH('Estimator Steel Portfolio'!$C48,AWHB_Data_extrapolated!$C$4:$O$4,0),TRUE)*1000,""),
          IFERROR(VLOOKUP(VALUE(SUBSTITUTE($AL48&amp;ROUND($G48,2)," ","")),AWHB_Data_extrapolated!$C$4:$O$1011,MATCH('Estimator Steel Portfolio'!$C48,AWHB_Data_extrapolated!$C$4:$O$4,0),TRUE)*1000,"")
     )
)</f>
        <v/>
      </c>
      <c r="AF48" s="50" t="str">
        <f>IFERROR($AE48/AWHB_Data_UL!$J$1,"")</f>
        <v/>
      </c>
      <c r="AG48" s="148" t="str">
        <f t="shared" si="20"/>
        <v/>
      </c>
      <c r="AH48" s="51" t="str">
        <f>IF(
     $AE48=$AQ48,
     IFERROR(VLOOKUP(VALUE(SUBSTITUTE($AL48&amp;ROUND($G48,2)," ","")),AWHB_Data_UL!$C$4:$P$1004,14,TRUE),""),
     IF(ISNUMBER($AE48),"EJ needed","")
)</f>
        <v/>
      </c>
      <c r="AI48" s="151" t="str">
        <f t="shared" si="21"/>
        <v xml:space="preserve"> </v>
      </c>
      <c r="AJ48" s="58" t="str">
        <f t="shared" si="13"/>
        <v/>
      </c>
      <c r="AL48" s="141" t="str">
        <f>IF($B$1="Metric",IFERROR(VLOOKUP(SUBSTITUTE($A48&amp;"Metric"&amp;$B48," ",""),members_metric!$F$7:$K$2000,6,FALSE),""),IFERROR(VLOOKUP(SUBSTITUTE($A48&amp;$B48," ",""),members!$D$7:$I$2000,6,FALSE),""))</f>
        <v/>
      </c>
      <c r="AM48" s="146" t="str">
        <f>IF($B$1="Metric", IFERROR(VLOOKUP(SUBSTITUTE($A48&amp;"Metric"&amp;$B48," ",""),members_metric!$F$7:$L$2000,7,FALSE),""),IFERROR(VLOOKUP(SUBSTITUTE($A48&amp;$B48," ",""),members!$D$7:$G$2000,4,FALSE),""))</f>
        <v/>
      </c>
      <c r="AN48" s="147" t="str">
        <f>IF($B$1="Metric", IFERROR(VLOOKUP(SUBSTITUTE($A48&amp;"Metric"&amp;$B48," ",""),members_metric!$F$7:$J$2000,5,FALSE),""),IFERROR(VLOOKUP(SUBSTITUTE($A48&amp;$B48," ",""),members!$D$7:$H$2000,5,FALSE),""))</f>
        <v/>
      </c>
      <c r="AO48" s="189" t="str">
        <f>IF(
     $B$1="Metric",
     IFERROR(0.0254*VLOOKUP(VALUE(SUBSTITUTE($AL48&amp;ROUND($G48,2)," ","")),HFF60_Data_UL!$C$4:$O$1011,MATCH('Estimator Steel Portfolio'!$C48,HFF60_Data_UL!$C$4:$O$4,0),TRUE)*1000,"N/A"),
     IFERROR(VLOOKUP(VALUE(SUBSTITUTE($AL48&amp;ROUND($G48,2)," ","")),HFF60_Data_UL!$C$4:$O$1011,MATCH('Estimator Steel Portfolio'!$C48,HFF60_Data_UL!$C$4:$O$4,0),TRUE)*1000,"N/A")
)</f>
        <v>N/A</v>
      </c>
      <c r="AP48" s="189" t="str">
        <f>IF(
     $B$1="Metric",
     IFERROR(0.0254*VLOOKUP(VALUE(SUBSTITUTE($AL48&amp;ROUND($G48,2)," ","")),HFF120_Data_UL!$C$4:$O$1009,MATCH('Estimator Steel Portfolio'!$C48,HFF120_Data_UL!$C$4:$O$4,0),TRUE)*1000,"N/A"),
     IFERROR(VLOOKUP(VALUE(SUBSTITUTE($AL48&amp;ROUND($G48,2)," ","")),HFF120_Data_UL!$C$4:$O$1009,MATCH('Estimator Steel Portfolio'!$C48,HFF120_Data_UL!$C$4:$O$4,0),TRUE)*1000,"N/A")
)</f>
        <v>N/A</v>
      </c>
      <c r="AQ48" s="189" t="str">
        <f>IF(
     $B$1="Metric",
     IFERROR(0.0254*VLOOKUP(VALUE(SUBSTITUTE($AL48&amp;ROUND($G48,2)," ","")),AWHB_Data_UL!$C$4:$O$1004,MATCH('Estimator Steel Portfolio'!$C48,AWHB_Data_UL!$C$4:$O$4,0),TRUE)*1000,"N/A"),
     IFERROR(VLOOKUP(VALUE(SUBSTITUTE($AL48&amp;ROUND($G48,2)," ","")),AWHB_Data_UL!$C$4:$O$1004,MATCH('Estimator Steel Portfolio'!$C48,AWHB_Data_UL!$C$4:$O$4,0),TRUE)*1000,"N/A")
)</f>
        <v>N/A</v>
      </c>
      <c r="AR48" s="190"/>
    </row>
    <row r="49" spans="1:44" ht="15.5" x14ac:dyDescent="0.35">
      <c r="A49" s="130"/>
      <c r="B49" s="131"/>
      <c r="C49" s="131"/>
      <c r="D49" s="131"/>
      <c r="E49" s="131"/>
      <c r="F49" s="49" t="str">
        <f t="shared" si="14"/>
        <v/>
      </c>
      <c r="G49" s="50" t="str">
        <f>IF($B$1="Metric", IFERROR(VLOOKUP(SUBSTITUTE($A49&amp;"Metric"&amp;$B49," ",""),members_metric!$F$7:$J$2000,3,FALSE),""),  IFERROR(VLOOKUP(SUBSTITUTE($A49&amp;$B49," ",""),members!$D$7:$G$2000,3,FALSE),""))</f>
        <v/>
      </c>
      <c r="H49" s="140" t="str">
        <f t="shared" si="15"/>
        <v/>
      </c>
      <c r="I49" s="48"/>
      <c r="J49" s="50" t="str">
        <f>IFERROR(
     1*AO49,
     IF(
          $B$1="Metric",
          IFERROR(0.0254*VLOOKUP(VALUE(SUBSTITUTE($AL49&amp;ROUND($G49,2)," ","")),HFF60_Data_extrapolated!$C$4:$O$1011,MATCH('Estimator Steel Portfolio'!$C49,HFF60_Data_extrapolated!$C$4:$O$4,0),TRUE)*1000,""),
          IFERROR(VLOOKUP(VALUE(SUBSTITUTE($AL49&amp;ROUND($G49,2)," ","")),HFF60_Data_extrapolated!$C$4:$O$1011,MATCH('Estimator Steel Portfolio'!$C49,HFF60_Data_extrapolated!$C$4:$O$4,0),TRUE)*1000,"")
     )
)</f>
        <v/>
      </c>
      <c r="K49" s="50" t="str">
        <f>IFERROR($J49/HFF60_Data_UL!$J$1,"")</f>
        <v/>
      </c>
      <c r="L49" s="148" t="str">
        <f t="shared" si="9"/>
        <v/>
      </c>
      <c r="M49" s="51" t="str">
        <f>IF(
     $J49=$AO49,
     IFERROR(VLOOKUP(VALUE(SUBSTITUTE($AL49&amp;ROUND($G49,2)," ","")),HFF60_Data_UL!$C$4:$P$1011,14,TRUE),""),
     IF(ISNUMBER($J49),"EJ needed","")
)</f>
        <v/>
      </c>
      <c r="N49" s="151" t="str">
        <f t="shared" si="12"/>
        <v/>
      </c>
      <c r="O49" s="58" t="str">
        <f t="shared" si="1"/>
        <v/>
      </c>
      <c r="P49" s="48"/>
      <c r="Q49" s="50" t="str">
        <f>IFERROR(
     1*AP49,
     IF(
          $B$1="Metric",
          IFERROR(0.0254*VLOOKUP(VALUE(SUBSTITUTE($AL49&amp;ROUND($G49,2)," ","")),HFF120_Data_extrapolated!$C$4:$O$1025,MATCH('Estimator Steel Portfolio'!$C49,HFF120_Data_extrapolated!$C$4:$O$4,0),TRUE)*1000,""),
          IFERROR(VLOOKUP(VALUE(SUBSTITUTE($AL49&amp;ROUND($G49,2)," ","")),HFF120_Data_extrapolated!$C$4:$O$1025,MATCH('Estimator Steel Portfolio'!$C49,HFF120_Data_extrapolated!$C$4:$O$4,0),TRUE)*1000,"")
     )
)</f>
        <v/>
      </c>
      <c r="R49" s="50" t="str">
        <f>IFERROR($Q49/HFF120_Data_UL!$J$1,"")</f>
        <v/>
      </c>
      <c r="S49" s="148" t="str">
        <f t="shared" si="16"/>
        <v/>
      </c>
      <c r="T49" s="51" t="str">
        <f>IF(
     $Q49=$AP49,
     IFERROR(VLOOKUP(VALUE(SUBSTITUTE($AL49&amp;ROUND($G49,2)," ","")),HFF120_Data_UL!$C$4:$P$1009,14,TRUE),""),
     IF(ISNUMBER($Q49),"EJ needed","")
)</f>
        <v/>
      </c>
      <c r="U49" s="151" t="str">
        <f t="shared" si="17"/>
        <v xml:space="preserve"> </v>
      </c>
      <c r="V49" s="58" t="str">
        <f t="shared" si="10"/>
        <v/>
      </c>
      <c r="X49" s="205" t="str">
        <f>IF($B$1="Metric", IFERROR(0.0254*VLOOKUP(VALUE(SUBSTITUTE($AL49&amp;ROUND($G49,2)," ","")),WB5_Data_UL!$C$4:$O$1012,MATCH('Estimator Steel Portfolio'!$C49,WB5_Data_UL!$C$4:$O$4,0),TRUE)*1000,""), IFERROR(VLOOKUP(VALUE(SUBSTITUTE($AL49&amp;ROUND($G49,2)," ","")),WB5_Data_UL!$C$4:$O$1012,MATCH('Estimator Steel Portfolio'!$C49,WB5_Data_UL!$C$4:$O$4,0),TRUE)*1000,""))</f>
        <v/>
      </c>
      <c r="Y49" s="50" t="str">
        <f>IFERROR($X49/WB5_Data_UL!$J$1,"")</f>
        <v/>
      </c>
      <c r="Z49" s="148" t="str">
        <f t="shared" si="18"/>
        <v/>
      </c>
      <c r="AA49" s="51" t="str">
        <f>IFERROR(VLOOKUP(VALUE(SUBSTITUTE($AL49&amp;ROUND($G49,2)," ","")),WB5_Data_UL!$C$4:$P$1012,14,TRUE),"")</f>
        <v/>
      </c>
      <c r="AB49" s="151" t="str">
        <f t="shared" si="19"/>
        <v xml:space="preserve"> </v>
      </c>
      <c r="AC49" s="58" t="str">
        <f t="shared" si="11"/>
        <v/>
      </c>
      <c r="AE49" s="205" t="str">
        <f>IFERROR(
     1*AQ49,
     IF(
          $B$1="Metric",
          IFERROR(0.0254*VLOOKUP(VALUE(SUBSTITUTE($AL49&amp;ROUND($G49,2)," ","")),AWHB_Data_extrapolated!$C$4:$O$1011,MATCH('Estimator Steel Portfolio'!$C49,AWHB_Data_extrapolated!$C$4:$O$4,0),TRUE)*1000,""),
          IFERROR(VLOOKUP(VALUE(SUBSTITUTE($AL49&amp;ROUND($G49,2)," ","")),AWHB_Data_extrapolated!$C$4:$O$1011,MATCH('Estimator Steel Portfolio'!$C49,AWHB_Data_extrapolated!$C$4:$O$4,0),TRUE)*1000,"")
     )
)</f>
        <v/>
      </c>
      <c r="AF49" s="50" t="str">
        <f>IFERROR($AE49/AWHB_Data_UL!$J$1,"")</f>
        <v/>
      </c>
      <c r="AG49" s="148" t="str">
        <f t="shared" si="20"/>
        <v/>
      </c>
      <c r="AH49" s="51" t="str">
        <f>IF(
     $AE49=$AQ49,
     IFERROR(VLOOKUP(VALUE(SUBSTITUTE($AL49&amp;ROUND($G49,2)," ","")),AWHB_Data_UL!$C$4:$P$1004,14,TRUE),""),
     IF(ISNUMBER($AE49),"EJ needed","")
)</f>
        <v/>
      </c>
      <c r="AI49" s="151" t="str">
        <f t="shared" si="21"/>
        <v xml:space="preserve"> </v>
      </c>
      <c r="AJ49" s="58" t="str">
        <f t="shared" si="13"/>
        <v/>
      </c>
      <c r="AL49" s="141" t="str">
        <f>IF($B$1="Metric",IFERROR(VLOOKUP(SUBSTITUTE($A49&amp;"Metric"&amp;$B49," ",""),members_metric!$F$7:$K$2000,6,FALSE),""),IFERROR(VLOOKUP(SUBSTITUTE($A49&amp;$B49," ",""),members!$D$7:$I$2000,6,FALSE),""))</f>
        <v/>
      </c>
      <c r="AM49" s="146" t="str">
        <f>IF($B$1="Metric", IFERROR(VLOOKUP(SUBSTITUTE($A49&amp;"Metric"&amp;$B49," ",""),members_metric!$F$7:$L$2000,7,FALSE),""),IFERROR(VLOOKUP(SUBSTITUTE($A49&amp;$B49," ",""),members!$D$7:$G$2000,4,FALSE),""))</f>
        <v/>
      </c>
      <c r="AN49" s="147" t="str">
        <f>IF($B$1="Metric", IFERROR(VLOOKUP(SUBSTITUTE($A49&amp;"Metric"&amp;$B49," ",""),members_metric!$F$7:$J$2000,5,FALSE),""),IFERROR(VLOOKUP(SUBSTITUTE($A49&amp;$B49," ",""),members!$D$7:$H$2000,5,FALSE),""))</f>
        <v/>
      </c>
      <c r="AO49" s="189" t="str">
        <f>IF(
     $B$1="Metric",
     IFERROR(0.0254*VLOOKUP(VALUE(SUBSTITUTE($AL49&amp;ROUND($G49,2)," ","")),HFF60_Data_UL!$C$4:$O$1011,MATCH('Estimator Steel Portfolio'!$C49,HFF60_Data_UL!$C$4:$O$4,0),TRUE)*1000,"N/A"),
     IFERROR(VLOOKUP(VALUE(SUBSTITUTE($AL49&amp;ROUND($G49,2)," ","")),HFF60_Data_UL!$C$4:$O$1011,MATCH('Estimator Steel Portfolio'!$C49,HFF60_Data_UL!$C$4:$O$4,0),TRUE)*1000,"N/A")
)</f>
        <v>N/A</v>
      </c>
      <c r="AP49" s="189" t="str">
        <f>IF(
     $B$1="Metric",
     IFERROR(0.0254*VLOOKUP(VALUE(SUBSTITUTE($AL49&amp;ROUND($G49,2)," ","")),HFF120_Data_UL!$C$4:$O$1009,MATCH('Estimator Steel Portfolio'!$C49,HFF120_Data_UL!$C$4:$O$4,0),TRUE)*1000,"N/A"),
     IFERROR(VLOOKUP(VALUE(SUBSTITUTE($AL49&amp;ROUND($G49,2)," ","")),HFF120_Data_UL!$C$4:$O$1009,MATCH('Estimator Steel Portfolio'!$C49,HFF120_Data_UL!$C$4:$O$4,0),TRUE)*1000,"N/A")
)</f>
        <v>N/A</v>
      </c>
      <c r="AQ49" s="189" t="str">
        <f>IF(
     $B$1="Metric",
     IFERROR(0.0254*VLOOKUP(VALUE(SUBSTITUTE($AL49&amp;ROUND($G49,2)," ","")),AWHB_Data_UL!$C$4:$O$1004,MATCH('Estimator Steel Portfolio'!$C49,AWHB_Data_UL!$C$4:$O$4,0),TRUE)*1000,"N/A"),
     IFERROR(VLOOKUP(VALUE(SUBSTITUTE($AL49&amp;ROUND($G49,2)," ","")),AWHB_Data_UL!$C$4:$O$1004,MATCH('Estimator Steel Portfolio'!$C49,AWHB_Data_UL!$C$4:$O$4,0),TRUE)*1000,"N/A")
)</f>
        <v>N/A</v>
      </c>
      <c r="AR49" s="190"/>
    </row>
    <row r="50" spans="1:44" ht="15.5" x14ac:dyDescent="0.35">
      <c r="A50" s="130"/>
      <c r="B50" s="131"/>
      <c r="C50" s="131"/>
      <c r="D50" s="131"/>
      <c r="E50" s="131"/>
      <c r="F50" s="49" t="str">
        <f t="shared" si="14"/>
        <v/>
      </c>
      <c r="G50" s="50" t="str">
        <f>IF($B$1="Metric", IFERROR(VLOOKUP(SUBSTITUTE($A50&amp;"Metric"&amp;$B50," ",""),members_metric!$F$7:$J$2000,3,FALSE),""),  IFERROR(VLOOKUP(SUBSTITUTE($A50&amp;$B50," ",""),members!$D$7:$G$2000,3,FALSE),""))</f>
        <v/>
      </c>
      <c r="H50" s="140" t="str">
        <f t="shared" si="15"/>
        <v/>
      </c>
      <c r="I50" s="48"/>
      <c r="J50" s="50" t="str">
        <f>IFERROR(
     1*AO50,
     IF(
          $B$1="Metric",
          IFERROR(0.0254*VLOOKUP(VALUE(SUBSTITUTE($AL50&amp;ROUND($G50,2)," ","")),HFF60_Data_extrapolated!$C$4:$O$1011,MATCH('Estimator Steel Portfolio'!$C50,HFF60_Data_extrapolated!$C$4:$O$4,0),TRUE)*1000,""),
          IFERROR(VLOOKUP(VALUE(SUBSTITUTE($AL50&amp;ROUND($G50,2)," ","")),HFF60_Data_extrapolated!$C$4:$O$1011,MATCH('Estimator Steel Portfolio'!$C50,HFF60_Data_extrapolated!$C$4:$O$4,0),TRUE)*1000,"")
     )
)</f>
        <v/>
      </c>
      <c r="K50" s="50" t="str">
        <f>IFERROR($J50/HFF60_Data_UL!$J$1,"")</f>
        <v/>
      </c>
      <c r="L50" s="148" t="str">
        <f t="shared" si="9"/>
        <v/>
      </c>
      <c r="M50" s="51" t="str">
        <f>IF(
     $J50=$AO50,
     IFERROR(VLOOKUP(VALUE(SUBSTITUTE($AL50&amp;ROUND($G50,2)," ","")),HFF60_Data_UL!$C$4:$P$1011,14,TRUE),""),
     IF(ISNUMBER($J50),"EJ needed","")
)</f>
        <v/>
      </c>
      <c r="N50" s="151" t="str">
        <f t="shared" si="12"/>
        <v/>
      </c>
      <c r="O50" s="58" t="str">
        <f t="shared" si="1"/>
        <v/>
      </c>
      <c r="P50" s="48"/>
      <c r="Q50" s="50" t="str">
        <f>IFERROR(
     1*AP50,
     IF(
          $B$1="Metric",
          IFERROR(0.0254*VLOOKUP(VALUE(SUBSTITUTE($AL50&amp;ROUND($G50,2)," ","")),HFF120_Data_extrapolated!$C$4:$O$1025,MATCH('Estimator Steel Portfolio'!$C50,HFF120_Data_extrapolated!$C$4:$O$4,0),TRUE)*1000,""),
          IFERROR(VLOOKUP(VALUE(SUBSTITUTE($AL50&amp;ROUND($G50,2)," ","")),HFF120_Data_extrapolated!$C$4:$O$1025,MATCH('Estimator Steel Portfolio'!$C50,HFF120_Data_extrapolated!$C$4:$O$4,0),TRUE)*1000,"")
     )
)</f>
        <v/>
      </c>
      <c r="R50" s="50" t="str">
        <f>IFERROR($Q50/HFF120_Data_UL!$J$1,"")</f>
        <v/>
      </c>
      <c r="S50" s="148" t="str">
        <f t="shared" si="16"/>
        <v/>
      </c>
      <c r="T50" s="51" t="str">
        <f>IF(
     $Q50=$AP50,
     IFERROR(VLOOKUP(VALUE(SUBSTITUTE($AL50&amp;ROUND($G50,2)," ","")),HFF120_Data_UL!$C$4:$P$1009,14,TRUE),""),
     IF(ISNUMBER($Q50),"EJ needed","")
)</f>
        <v/>
      </c>
      <c r="U50" s="151" t="str">
        <f t="shared" si="17"/>
        <v xml:space="preserve"> </v>
      </c>
      <c r="V50" s="58" t="str">
        <f t="shared" si="10"/>
        <v/>
      </c>
      <c r="X50" s="205" t="str">
        <f>IF($B$1="Metric", IFERROR(0.0254*VLOOKUP(VALUE(SUBSTITUTE($AL50&amp;ROUND($G50,2)," ","")),WB5_Data_UL!$C$4:$O$1012,MATCH('Estimator Steel Portfolio'!$C50,WB5_Data_UL!$C$4:$O$4,0),TRUE)*1000,""), IFERROR(VLOOKUP(VALUE(SUBSTITUTE($AL50&amp;ROUND($G50,2)," ","")),WB5_Data_UL!$C$4:$O$1012,MATCH('Estimator Steel Portfolio'!$C50,WB5_Data_UL!$C$4:$O$4,0),TRUE)*1000,""))</f>
        <v/>
      </c>
      <c r="Y50" s="50" t="str">
        <f>IFERROR($X50/WB5_Data_UL!$J$1,"")</f>
        <v/>
      </c>
      <c r="Z50" s="148" t="str">
        <f t="shared" si="18"/>
        <v/>
      </c>
      <c r="AA50" s="51" t="str">
        <f>IFERROR(VLOOKUP(VALUE(SUBSTITUTE($AL50&amp;ROUND($G50,2)," ","")),WB5_Data_UL!$C$4:$P$1012,14,TRUE),"")</f>
        <v/>
      </c>
      <c r="AB50" s="151" t="str">
        <f t="shared" si="19"/>
        <v xml:space="preserve"> </v>
      </c>
      <c r="AC50" s="58" t="str">
        <f t="shared" si="11"/>
        <v/>
      </c>
      <c r="AE50" s="205" t="str">
        <f>IFERROR(
     1*AQ50,
     IF(
          $B$1="Metric",
          IFERROR(0.0254*VLOOKUP(VALUE(SUBSTITUTE($AL50&amp;ROUND($G50,2)," ","")),AWHB_Data_extrapolated!$C$4:$O$1011,MATCH('Estimator Steel Portfolio'!$C50,AWHB_Data_extrapolated!$C$4:$O$4,0),TRUE)*1000,""),
          IFERROR(VLOOKUP(VALUE(SUBSTITUTE($AL50&amp;ROUND($G50,2)," ","")),AWHB_Data_extrapolated!$C$4:$O$1011,MATCH('Estimator Steel Portfolio'!$C50,AWHB_Data_extrapolated!$C$4:$O$4,0),TRUE)*1000,"")
     )
)</f>
        <v/>
      </c>
      <c r="AF50" s="50" t="str">
        <f>IFERROR($AE50/AWHB_Data_UL!$J$1,"")</f>
        <v/>
      </c>
      <c r="AG50" s="148" t="str">
        <f t="shared" si="20"/>
        <v/>
      </c>
      <c r="AH50" s="51" t="str">
        <f>IF(
     $AE50=$AQ50,
     IFERROR(VLOOKUP(VALUE(SUBSTITUTE($AL50&amp;ROUND($G50,2)," ","")),AWHB_Data_UL!$C$4:$P$1004,14,TRUE),""),
     IF(ISNUMBER($AE50),"EJ needed","")
)</f>
        <v/>
      </c>
      <c r="AI50" s="151" t="str">
        <f t="shared" si="21"/>
        <v xml:space="preserve"> </v>
      </c>
      <c r="AJ50" s="58" t="str">
        <f t="shared" si="13"/>
        <v/>
      </c>
      <c r="AL50" s="141" t="str">
        <f>IF($B$1="Metric",IFERROR(VLOOKUP(SUBSTITUTE($A50&amp;"Metric"&amp;$B50," ",""),members_metric!$F$7:$K$2000,6,FALSE),""),IFERROR(VLOOKUP(SUBSTITUTE($A50&amp;$B50," ",""),members!$D$7:$I$2000,6,FALSE),""))</f>
        <v/>
      </c>
      <c r="AM50" s="146" t="str">
        <f>IF($B$1="Metric", IFERROR(VLOOKUP(SUBSTITUTE($A50&amp;"Metric"&amp;$B50," ",""),members_metric!$F$7:$L$2000,7,FALSE),""),IFERROR(VLOOKUP(SUBSTITUTE($A50&amp;$B50," ",""),members!$D$7:$G$2000,4,FALSE),""))</f>
        <v/>
      </c>
      <c r="AN50" s="147" t="str">
        <f>IF($B$1="Metric", IFERROR(VLOOKUP(SUBSTITUTE($A50&amp;"Metric"&amp;$B50," ",""),members_metric!$F$7:$J$2000,5,FALSE),""),IFERROR(VLOOKUP(SUBSTITUTE($A50&amp;$B50," ",""),members!$D$7:$H$2000,5,FALSE),""))</f>
        <v/>
      </c>
      <c r="AO50" s="189" t="str">
        <f>IF(
     $B$1="Metric",
     IFERROR(0.0254*VLOOKUP(VALUE(SUBSTITUTE($AL50&amp;ROUND($G50,2)," ","")),HFF60_Data_UL!$C$4:$O$1011,MATCH('Estimator Steel Portfolio'!$C50,HFF60_Data_UL!$C$4:$O$4,0),TRUE)*1000,"N/A"),
     IFERROR(VLOOKUP(VALUE(SUBSTITUTE($AL50&amp;ROUND($G50,2)," ","")),HFF60_Data_UL!$C$4:$O$1011,MATCH('Estimator Steel Portfolio'!$C50,HFF60_Data_UL!$C$4:$O$4,0),TRUE)*1000,"N/A")
)</f>
        <v>N/A</v>
      </c>
      <c r="AP50" s="189" t="str">
        <f>IF(
     $B$1="Metric",
     IFERROR(0.0254*VLOOKUP(VALUE(SUBSTITUTE($AL50&amp;ROUND($G50,2)," ","")),HFF120_Data_UL!$C$4:$O$1009,MATCH('Estimator Steel Portfolio'!$C50,HFF120_Data_UL!$C$4:$O$4,0),TRUE)*1000,"N/A"),
     IFERROR(VLOOKUP(VALUE(SUBSTITUTE($AL50&amp;ROUND($G50,2)," ","")),HFF120_Data_UL!$C$4:$O$1009,MATCH('Estimator Steel Portfolio'!$C50,HFF120_Data_UL!$C$4:$O$4,0),TRUE)*1000,"N/A")
)</f>
        <v>N/A</v>
      </c>
      <c r="AQ50" s="189" t="str">
        <f>IF(
     $B$1="Metric",
     IFERROR(0.0254*VLOOKUP(VALUE(SUBSTITUTE($AL50&amp;ROUND($G50,2)," ","")),AWHB_Data_UL!$C$4:$O$1004,MATCH('Estimator Steel Portfolio'!$C50,AWHB_Data_UL!$C$4:$O$4,0),TRUE)*1000,"N/A"),
     IFERROR(VLOOKUP(VALUE(SUBSTITUTE($AL50&amp;ROUND($G50,2)," ","")),AWHB_Data_UL!$C$4:$O$1004,MATCH('Estimator Steel Portfolio'!$C50,AWHB_Data_UL!$C$4:$O$4,0),TRUE)*1000,"N/A")
)</f>
        <v>N/A</v>
      </c>
      <c r="AR50" s="190"/>
    </row>
    <row r="51" spans="1:44" ht="15.5" x14ac:dyDescent="0.35">
      <c r="A51" s="130"/>
      <c r="B51" s="131"/>
      <c r="C51" s="131"/>
      <c r="D51" s="131"/>
      <c r="E51" s="131"/>
      <c r="F51" s="49" t="str">
        <f t="shared" si="14"/>
        <v/>
      </c>
      <c r="G51" s="50" t="str">
        <f>IF($B$1="Metric", IFERROR(VLOOKUP(SUBSTITUTE($A51&amp;"Metric"&amp;$B51," ",""),members_metric!$F$7:$J$2000,3,FALSE),""),  IFERROR(VLOOKUP(SUBSTITUTE($A51&amp;$B51," ",""),members!$D$7:$G$2000,3,FALSE),""))</f>
        <v/>
      </c>
      <c r="H51" s="140" t="str">
        <f t="shared" si="15"/>
        <v/>
      </c>
      <c r="I51" s="48"/>
      <c r="J51" s="50" t="str">
        <f>IFERROR(
     1*AO51,
     IF(
          $B$1="Metric",
          IFERROR(0.0254*VLOOKUP(VALUE(SUBSTITUTE($AL51&amp;ROUND($G51,2)," ","")),HFF60_Data_extrapolated!$C$4:$O$1011,MATCH('Estimator Steel Portfolio'!$C51,HFF60_Data_extrapolated!$C$4:$O$4,0),TRUE)*1000,""),
          IFERROR(VLOOKUP(VALUE(SUBSTITUTE($AL51&amp;ROUND($G51,2)," ","")),HFF60_Data_extrapolated!$C$4:$O$1011,MATCH('Estimator Steel Portfolio'!$C51,HFF60_Data_extrapolated!$C$4:$O$4,0),TRUE)*1000,"")
     )
)</f>
        <v/>
      </c>
      <c r="K51" s="50" t="str">
        <f>IFERROR($J51/HFF60_Data_UL!$J$1,"")</f>
        <v/>
      </c>
      <c r="L51" s="148" t="str">
        <f t="shared" si="9"/>
        <v/>
      </c>
      <c r="M51" s="51" t="str">
        <f>IF(
     $J51=$AO51,
     IFERROR(VLOOKUP(VALUE(SUBSTITUTE($AL51&amp;ROUND($G51,2)," ","")),HFF60_Data_UL!$C$4:$P$1011,14,TRUE),""),
     IF(ISNUMBER($J51),"EJ needed","")
)</f>
        <v/>
      </c>
      <c r="N51" s="151" t="str">
        <f t="shared" si="12"/>
        <v/>
      </c>
      <c r="O51" s="58" t="str">
        <f t="shared" si="1"/>
        <v/>
      </c>
      <c r="P51" s="48"/>
      <c r="Q51" s="50" t="str">
        <f>IFERROR(
     1*AP51,
     IF(
          $B$1="Metric",
          IFERROR(0.0254*VLOOKUP(VALUE(SUBSTITUTE($AL51&amp;ROUND($G51,2)," ","")),HFF120_Data_extrapolated!$C$4:$O$1025,MATCH('Estimator Steel Portfolio'!$C51,HFF120_Data_extrapolated!$C$4:$O$4,0),TRUE)*1000,""),
          IFERROR(VLOOKUP(VALUE(SUBSTITUTE($AL51&amp;ROUND($G51,2)," ","")),HFF120_Data_extrapolated!$C$4:$O$1025,MATCH('Estimator Steel Portfolio'!$C51,HFF120_Data_extrapolated!$C$4:$O$4,0),TRUE)*1000,"")
     )
)</f>
        <v/>
      </c>
      <c r="R51" s="50" t="str">
        <f>IFERROR($Q51/HFF120_Data_UL!$J$1,"")</f>
        <v/>
      </c>
      <c r="S51" s="148" t="str">
        <f t="shared" si="16"/>
        <v/>
      </c>
      <c r="T51" s="51" t="str">
        <f>IF(
     $Q51=$AP51,
     IFERROR(VLOOKUP(VALUE(SUBSTITUTE($AL51&amp;ROUND($G51,2)," ","")),HFF120_Data_UL!$C$4:$P$1009,14,TRUE),""),
     IF(ISNUMBER($Q51),"EJ needed","")
)</f>
        <v/>
      </c>
      <c r="U51" s="151" t="str">
        <f t="shared" si="17"/>
        <v xml:space="preserve"> </v>
      </c>
      <c r="V51" s="58" t="str">
        <f t="shared" si="10"/>
        <v/>
      </c>
      <c r="X51" s="205" t="str">
        <f>IF($B$1="Metric", IFERROR(0.0254*VLOOKUP(VALUE(SUBSTITUTE($AL51&amp;ROUND($G51,2)," ","")),WB5_Data_UL!$C$4:$O$1012,MATCH('Estimator Steel Portfolio'!$C51,WB5_Data_UL!$C$4:$O$4,0),TRUE)*1000,""), IFERROR(VLOOKUP(VALUE(SUBSTITUTE($AL51&amp;ROUND($G51,2)," ","")),WB5_Data_UL!$C$4:$O$1012,MATCH('Estimator Steel Portfolio'!$C51,WB5_Data_UL!$C$4:$O$4,0),TRUE)*1000,""))</f>
        <v/>
      </c>
      <c r="Y51" s="50" t="str">
        <f>IFERROR($X51/WB5_Data_UL!$J$1,"")</f>
        <v/>
      </c>
      <c r="Z51" s="148" t="str">
        <f t="shared" si="18"/>
        <v/>
      </c>
      <c r="AA51" s="51" t="str">
        <f>IFERROR(VLOOKUP(VALUE(SUBSTITUTE($AL51&amp;ROUND($G51,2)," ","")),WB5_Data_UL!$C$4:$P$1012,14,TRUE),"")</f>
        <v/>
      </c>
      <c r="AB51" s="151" t="str">
        <f t="shared" si="19"/>
        <v xml:space="preserve"> </v>
      </c>
      <c r="AC51" s="58" t="str">
        <f t="shared" si="11"/>
        <v/>
      </c>
      <c r="AE51" s="205" t="str">
        <f>IFERROR(
     1*AQ51,
     IF(
          $B$1="Metric",
          IFERROR(0.0254*VLOOKUP(VALUE(SUBSTITUTE($AL51&amp;ROUND($G51,2)," ","")),AWHB_Data_extrapolated!$C$4:$O$1011,MATCH('Estimator Steel Portfolio'!$C51,AWHB_Data_extrapolated!$C$4:$O$4,0),TRUE)*1000,""),
          IFERROR(VLOOKUP(VALUE(SUBSTITUTE($AL51&amp;ROUND($G51,2)," ","")),AWHB_Data_extrapolated!$C$4:$O$1011,MATCH('Estimator Steel Portfolio'!$C51,AWHB_Data_extrapolated!$C$4:$O$4,0),TRUE)*1000,"")
     )
)</f>
        <v/>
      </c>
      <c r="AF51" s="50" t="str">
        <f>IFERROR($AE51/AWHB_Data_UL!$J$1,"")</f>
        <v/>
      </c>
      <c r="AG51" s="148" t="str">
        <f t="shared" si="20"/>
        <v/>
      </c>
      <c r="AH51" s="51" t="str">
        <f>IF(
     $AE51=$AQ51,
     IFERROR(VLOOKUP(VALUE(SUBSTITUTE($AL51&amp;ROUND($G51,2)," ","")),AWHB_Data_UL!$C$4:$P$1004,14,TRUE),""),
     IF(ISNUMBER($AE51),"EJ needed","")
)</f>
        <v/>
      </c>
      <c r="AI51" s="151" t="str">
        <f t="shared" si="21"/>
        <v xml:space="preserve"> </v>
      </c>
      <c r="AJ51" s="58" t="str">
        <f t="shared" si="13"/>
        <v/>
      </c>
      <c r="AL51" s="141" t="str">
        <f>IF($B$1="Metric",IFERROR(VLOOKUP(SUBSTITUTE($A51&amp;"Metric"&amp;$B51," ",""),members_metric!$F$7:$K$2000,6,FALSE),""),IFERROR(VLOOKUP(SUBSTITUTE($A51&amp;$B51," ",""),members!$D$7:$I$2000,6,FALSE),""))</f>
        <v/>
      </c>
      <c r="AM51" s="146" t="str">
        <f>IF($B$1="Metric", IFERROR(VLOOKUP(SUBSTITUTE($A51&amp;"Metric"&amp;$B51," ",""),members_metric!$F$7:$L$2000,7,FALSE),""),IFERROR(VLOOKUP(SUBSTITUTE($A51&amp;$B51," ",""),members!$D$7:$G$2000,4,FALSE),""))</f>
        <v/>
      </c>
      <c r="AN51" s="147" t="str">
        <f>IF($B$1="Metric", IFERROR(VLOOKUP(SUBSTITUTE($A51&amp;"Metric"&amp;$B51," ",""),members_metric!$F$7:$J$2000,5,FALSE),""),IFERROR(VLOOKUP(SUBSTITUTE($A51&amp;$B51," ",""),members!$D$7:$H$2000,5,FALSE),""))</f>
        <v/>
      </c>
      <c r="AO51" s="189" t="str">
        <f>IF(
     $B$1="Metric",
     IFERROR(0.0254*VLOOKUP(VALUE(SUBSTITUTE($AL51&amp;ROUND($G51,2)," ","")),HFF60_Data_UL!$C$4:$O$1011,MATCH('Estimator Steel Portfolio'!$C51,HFF60_Data_UL!$C$4:$O$4,0),TRUE)*1000,"N/A"),
     IFERROR(VLOOKUP(VALUE(SUBSTITUTE($AL51&amp;ROUND($G51,2)," ","")),HFF60_Data_UL!$C$4:$O$1011,MATCH('Estimator Steel Portfolio'!$C51,HFF60_Data_UL!$C$4:$O$4,0),TRUE)*1000,"N/A")
)</f>
        <v>N/A</v>
      </c>
      <c r="AP51" s="189" t="str">
        <f>IF(
     $B$1="Metric",
     IFERROR(0.0254*VLOOKUP(VALUE(SUBSTITUTE($AL51&amp;ROUND($G51,2)," ","")),HFF120_Data_UL!$C$4:$O$1009,MATCH('Estimator Steel Portfolio'!$C51,HFF120_Data_UL!$C$4:$O$4,0),TRUE)*1000,"N/A"),
     IFERROR(VLOOKUP(VALUE(SUBSTITUTE($AL51&amp;ROUND($G51,2)," ","")),HFF120_Data_UL!$C$4:$O$1009,MATCH('Estimator Steel Portfolio'!$C51,HFF120_Data_UL!$C$4:$O$4,0),TRUE)*1000,"N/A")
)</f>
        <v>N/A</v>
      </c>
      <c r="AQ51" s="189" t="str">
        <f>IF(
     $B$1="Metric",
     IFERROR(0.0254*VLOOKUP(VALUE(SUBSTITUTE($AL51&amp;ROUND($G51,2)," ","")),AWHB_Data_UL!$C$4:$O$1004,MATCH('Estimator Steel Portfolio'!$C51,AWHB_Data_UL!$C$4:$O$4,0),TRUE)*1000,"N/A"),
     IFERROR(VLOOKUP(VALUE(SUBSTITUTE($AL51&amp;ROUND($G51,2)," ","")),AWHB_Data_UL!$C$4:$O$1004,MATCH('Estimator Steel Portfolio'!$C51,AWHB_Data_UL!$C$4:$O$4,0),TRUE)*1000,"N/A")
)</f>
        <v>N/A</v>
      </c>
      <c r="AR51" s="190"/>
    </row>
    <row r="52" spans="1:44" ht="15.5" x14ac:dyDescent="0.35">
      <c r="A52" s="130"/>
      <c r="B52" s="131"/>
      <c r="C52" s="131"/>
      <c r="D52" s="131"/>
      <c r="E52" s="131"/>
      <c r="F52" s="49" t="str">
        <f t="shared" si="14"/>
        <v/>
      </c>
      <c r="G52" s="50" t="str">
        <f>IF($B$1="Metric", IFERROR(VLOOKUP(SUBSTITUTE($A52&amp;"Metric"&amp;$B52," ",""),members_metric!$F$7:$J$2000,3,FALSE),""),  IFERROR(VLOOKUP(SUBSTITUTE($A52&amp;$B52," ",""),members!$D$7:$G$2000,3,FALSE),""))</f>
        <v/>
      </c>
      <c r="H52" s="140" t="str">
        <f t="shared" si="15"/>
        <v/>
      </c>
      <c r="I52" s="48"/>
      <c r="J52" s="50" t="str">
        <f>IFERROR(
     1*AO52,
     IF(
          $B$1="Metric",
          IFERROR(0.0254*VLOOKUP(VALUE(SUBSTITUTE($AL52&amp;ROUND($G52,2)," ","")),HFF60_Data_extrapolated!$C$4:$O$1011,MATCH('Estimator Steel Portfolio'!$C52,HFF60_Data_extrapolated!$C$4:$O$4,0),TRUE)*1000,""),
          IFERROR(VLOOKUP(VALUE(SUBSTITUTE($AL52&amp;ROUND($G52,2)," ","")),HFF60_Data_extrapolated!$C$4:$O$1011,MATCH('Estimator Steel Portfolio'!$C52,HFF60_Data_extrapolated!$C$4:$O$4,0),TRUE)*1000,"")
     )
)</f>
        <v/>
      </c>
      <c r="K52" s="50" t="str">
        <f>IFERROR($J52/HFF60_Data_UL!$J$1,"")</f>
        <v/>
      </c>
      <c r="L52" s="148" t="str">
        <f t="shared" si="9"/>
        <v/>
      </c>
      <c r="M52" s="51" t="str">
        <f>IF(
     $J52=$AO52,
     IFERROR(VLOOKUP(VALUE(SUBSTITUTE($AL52&amp;ROUND($G52,2)," ","")),HFF60_Data_UL!$C$4:$P$1011,14,TRUE),""),
     IF(ISNUMBER($J52),"EJ needed","")
)</f>
        <v/>
      </c>
      <c r="N52" s="151" t="str">
        <f t="shared" si="12"/>
        <v/>
      </c>
      <c r="O52" s="58" t="str">
        <f t="shared" si="1"/>
        <v/>
      </c>
      <c r="P52" s="48"/>
      <c r="Q52" s="50" t="str">
        <f>IFERROR(
     1*AP52,
     IF(
          $B$1="Metric",
          IFERROR(0.0254*VLOOKUP(VALUE(SUBSTITUTE($AL52&amp;ROUND($G52,2)," ","")),HFF120_Data_extrapolated!$C$4:$O$1025,MATCH('Estimator Steel Portfolio'!$C52,HFF120_Data_extrapolated!$C$4:$O$4,0),TRUE)*1000,""),
          IFERROR(VLOOKUP(VALUE(SUBSTITUTE($AL52&amp;ROUND($G52,2)," ","")),HFF120_Data_extrapolated!$C$4:$O$1025,MATCH('Estimator Steel Portfolio'!$C52,HFF120_Data_extrapolated!$C$4:$O$4,0),TRUE)*1000,"")
     )
)</f>
        <v/>
      </c>
      <c r="R52" s="50" t="str">
        <f>IFERROR($Q52/HFF120_Data_UL!$J$1,"")</f>
        <v/>
      </c>
      <c r="S52" s="148" t="str">
        <f t="shared" si="16"/>
        <v/>
      </c>
      <c r="T52" s="51" t="str">
        <f>IF(
     $Q52=$AP52,
     IFERROR(VLOOKUP(VALUE(SUBSTITUTE($AL52&amp;ROUND($G52,2)," ","")),HFF120_Data_UL!$C$4:$P$1009,14,TRUE),""),
     IF(ISNUMBER($Q52),"EJ needed","")
)</f>
        <v/>
      </c>
      <c r="U52" s="151" t="str">
        <f t="shared" si="17"/>
        <v xml:space="preserve"> </v>
      </c>
      <c r="V52" s="58" t="str">
        <f t="shared" si="10"/>
        <v/>
      </c>
      <c r="X52" s="205" t="str">
        <f>IF($B$1="Metric", IFERROR(0.0254*VLOOKUP(VALUE(SUBSTITUTE($AL52&amp;ROUND($G52,2)," ","")),WB5_Data_UL!$C$4:$O$1012,MATCH('Estimator Steel Portfolio'!$C52,WB5_Data_UL!$C$4:$O$4,0),TRUE)*1000,""), IFERROR(VLOOKUP(VALUE(SUBSTITUTE($AL52&amp;ROUND($G52,2)," ","")),WB5_Data_UL!$C$4:$O$1012,MATCH('Estimator Steel Portfolio'!$C52,WB5_Data_UL!$C$4:$O$4,0),TRUE)*1000,""))</f>
        <v/>
      </c>
      <c r="Y52" s="50" t="str">
        <f>IFERROR($X52/WB5_Data_UL!$J$1,"")</f>
        <v/>
      </c>
      <c r="Z52" s="148" t="str">
        <f t="shared" si="18"/>
        <v/>
      </c>
      <c r="AA52" s="51" t="str">
        <f>IFERROR(VLOOKUP(VALUE(SUBSTITUTE($AL52&amp;ROUND($G52,2)," ","")),WB5_Data_UL!$C$4:$P$1012,14,TRUE),"")</f>
        <v/>
      </c>
      <c r="AB52" s="151" t="str">
        <f t="shared" si="19"/>
        <v xml:space="preserve"> </v>
      </c>
      <c r="AC52" s="58" t="str">
        <f t="shared" si="11"/>
        <v/>
      </c>
      <c r="AE52" s="205" t="str">
        <f>IFERROR(
     1*AQ52,
     IF(
          $B$1="Metric",
          IFERROR(0.0254*VLOOKUP(VALUE(SUBSTITUTE($AL52&amp;ROUND($G52,2)," ","")),AWHB_Data_extrapolated!$C$4:$O$1011,MATCH('Estimator Steel Portfolio'!$C52,AWHB_Data_extrapolated!$C$4:$O$4,0),TRUE)*1000,""),
          IFERROR(VLOOKUP(VALUE(SUBSTITUTE($AL52&amp;ROUND($G52,2)," ","")),AWHB_Data_extrapolated!$C$4:$O$1011,MATCH('Estimator Steel Portfolio'!$C52,AWHB_Data_extrapolated!$C$4:$O$4,0),TRUE)*1000,"")
     )
)</f>
        <v/>
      </c>
      <c r="AF52" s="50" t="str">
        <f>IFERROR($AE52/AWHB_Data_UL!$J$1,"")</f>
        <v/>
      </c>
      <c r="AG52" s="148" t="str">
        <f t="shared" si="20"/>
        <v/>
      </c>
      <c r="AH52" s="51" t="str">
        <f>IF(
     $AE52=$AQ52,
     IFERROR(VLOOKUP(VALUE(SUBSTITUTE($AL52&amp;ROUND($G52,2)," ","")),AWHB_Data_UL!$C$4:$P$1004,14,TRUE),""),
     IF(ISNUMBER($AE52),"EJ needed","")
)</f>
        <v/>
      </c>
      <c r="AI52" s="151" t="str">
        <f t="shared" si="21"/>
        <v xml:space="preserve"> </v>
      </c>
      <c r="AJ52" s="58" t="str">
        <f t="shared" si="13"/>
        <v/>
      </c>
      <c r="AL52" s="141" t="str">
        <f>IF($B$1="Metric",IFERROR(VLOOKUP(SUBSTITUTE($A52&amp;"Metric"&amp;$B52," ",""),members_metric!$F$7:$K$2000,6,FALSE),""),IFERROR(VLOOKUP(SUBSTITUTE($A52&amp;$B52," ",""),members!$D$7:$I$2000,6,FALSE),""))</f>
        <v/>
      </c>
      <c r="AM52" s="146" t="str">
        <f>IF($B$1="Metric", IFERROR(VLOOKUP(SUBSTITUTE($A52&amp;"Metric"&amp;$B52," ",""),members_metric!$F$7:$L$2000,7,FALSE),""),IFERROR(VLOOKUP(SUBSTITUTE($A52&amp;$B52," ",""),members!$D$7:$G$2000,4,FALSE),""))</f>
        <v/>
      </c>
      <c r="AN52" s="147" t="str">
        <f>IF($B$1="Metric", IFERROR(VLOOKUP(SUBSTITUTE($A52&amp;"Metric"&amp;$B52," ",""),members_metric!$F$7:$J$2000,5,FALSE),""),IFERROR(VLOOKUP(SUBSTITUTE($A52&amp;$B52," ",""),members!$D$7:$H$2000,5,FALSE),""))</f>
        <v/>
      </c>
      <c r="AO52" s="189" t="str">
        <f>IF(
     $B$1="Metric",
     IFERROR(0.0254*VLOOKUP(VALUE(SUBSTITUTE($AL52&amp;ROUND($G52,2)," ","")),HFF60_Data_UL!$C$4:$O$1011,MATCH('Estimator Steel Portfolio'!$C52,HFF60_Data_UL!$C$4:$O$4,0),TRUE)*1000,"N/A"),
     IFERROR(VLOOKUP(VALUE(SUBSTITUTE($AL52&amp;ROUND($G52,2)," ","")),HFF60_Data_UL!$C$4:$O$1011,MATCH('Estimator Steel Portfolio'!$C52,HFF60_Data_UL!$C$4:$O$4,0),TRUE)*1000,"N/A")
)</f>
        <v>N/A</v>
      </c>
      <c r="AP52" s="189" t="str">
        <f>IF(
     $B$1="Metric",
     IFERROR(0.0254*VLOOKUP(VALUE(SUBSTITUTE($AL52&amp;ROUND($G52,2)," ","")),HFF120_Data_UL!$C$4:$O$1009,MATCH('Estimator Steel Portfolio'!$C52,HFF120_Data_UL!$C$4:$O$4,0),TRUE)*1000,"N/A"),
     IFERROR(VLOOKUP(VALUE(SUBSTITUTE($AL52&amp;ROUND($G52,2)," ","")),HFF120_Data_UL!$C$4:$O$1009,MATCH('Estimator Steel Portfolio'!$C52,HFF120_Data_UL!$C$4:$O$4,0),TRUE)*1000,"N/A")
)</f>
        <v>N/A</v>
      </c>
      <c r="AQ52" s="189" t="str">
        <f>IF(
     $B$1="Metric",
     IFERROR(0.0254*VLOOKUP(VALUE(SUBSTITUTE($AL52&amp;ROUND($G52,2)," ","")),AWHB_Data_UL!$C$4:$O$1004,MATCH('Estimator Steel Portfolio'!$C52,AWHB_Data_UL!$C$4:$O$4,0),TRUE)*1000,"N/A"),
     IFERROR(VLOOKUP(VALUE(SUBSTITUTE($AL52&amp;ROUND($G52,2)," ","")),AWHB_Data_UL!$C$4:$O$1004,MATCH('Estimator Steel Portfolio'!$C52,AWHB_Data_UL!$C$4:$O$4,0),TRUE)*1000,"N/A")
)</f>
        <v>N/A</v>
      </c>
      <c r="AR52" s="190"/>
    </row>
    <row r="53" spans="1:44" ht="15.5" x14ac:dyDescent="0.35">
      <c r="A53" s="130"/>
      <c r="B53" s="131"/>
      <c r="C53" s="131"/>
      <c r="D53" s="131"/>
      <c r="E53" s="131"/>
      <c r="F53" s="49" t="str">
        <f t="shared" si="14"/>
        <v/>
      </c>
      <c r="G53" s="50" t="str">
        <f>IF($B$1="Metric", IFERROR(VLOOKUP(SUBSTITUTE($A53&amp;"Metric"&amp;$B53," ",""),members_metric!$F$7:$J$2000,3,FALSE),""),  IFERROR(VLOOKUP(SUBSTITUTE($A53&amp;$B53," ",""),members!$D$7:$G$2000,3,FALSE),""))</f>
        <v/>
      </c>
      <c r="H53" s="140" t="str">
        <f t="shared" si="15"/>
        <v/>
      </c>
      <c r="I53" s="48"/>
      <c r="J53" s="50" t="str">
        <f>IFERROR(
     1*AO53,
     IF(
          $B$1="Metric",
          IFERROR(0.0254*VLOOKUP(VALUE(SUBSTITUTE($AL53&amp;ROUND($G53,2)," ","")),HFF60_Data_extrapolated!$C$4:$O$1011,MATCH('Estimator Steel Portfolio'!$C53,HFF60_Data_extrapolated!$C$4:$O$4,0),TRUE)*1000,""),
          IFERROR(VLOOKUP(VALUE(SUBSTITUTE($AL53&amp;ROUND($G53,2)," ","")),HFF60_Data_extrapolated!$C$4:$O$1011,MATCH('Estimator Steel Portfolio'!$C53,HFF60_Data_extrapolated!$C$4:$O$4,0),TRUE)*1000,"")
     )
)</f>
        <v/>
      </c>
      <c r="K53" s="50" t="str">
        <f>IFERROR($J53/HFF60_Data_UL!$J$1,"")</f>
        <v/>
      </c>
      <c r="L53" s="148" t="str">
        <f t="shared" si="9"/>
        <v/>
      </c>
      <c r="M53" s="51" t="str">
        <f>IF(
     $J53=$AO53,
     IFERROR(VLOOKUP(VALUE(SUBSTITUTE($AL53&amp;ROUND($G53,2)," ","")),HFF60_Data_UL!$C$4:$P$1011,14,TRUE),""),
     IF(ISNUMBER($J53),"EJ needed","")
)</f>
        <v/>
      </c>
      <c r="N53" s="151" t="str">
        <f t="shared" si="12"/>
        <v/>
      </c>
      <c r="O53" s="58" t="str">
        <f t="shared" si="1"/>
        <v/>
      </c>
      <c r="P53" s="48"/>
      <c r="Q53" s="50" t="str">
        <f>IFERROR(
     1*AP53,
     IF(
          $B$1="Metric",
          IFERROR(0.0254*VLOOKUP(VALUE(SUBSTITUTE($AL53&amp;ROUND($G53,2)," ","")),HFF120_Data_extrapolated!$C$4:$O$1025,MATCH('Estimator Steel Portfolio'!$C53,HFF120_Data_extrapolated!$C$4:$O$4,0),TRUE)*1000,""),
          IFERROR(VLOOKUP(VALUE(SUBSTITUTE($AL53&amp;ROUND($G53,2)," ","")),HFF120_Data_extrapolated!$C$4:$O$1025,MATCH('Estimator Steel Portfolio'!$C53,HFF120_Data_extrapolated!$C$4:$O$4,0),TRUE)*1000,"")
     )
)</f>
        <v/>
      </c>
      <c r="R53" s="50" t="str">
        <f>IFERROR($Q53/HFF120_Data_UL!$J$1,"")</f>
        <v/>
      </c>
      <c r="S53" s="148" t="str">
        <f t="shared" si="16"/>
        <v/>
      </c>
      <c r="T53" s="51" t="str">
        <f>IF(
     $Q53=$AP53,
     IFERROR(VLOOKUP(VALUE(SUBSTITUTE($AL53&amp;ROUND($G53,2)," ","")),HFF120_Data_UL!$C$4:$P$1009,14,TRUE),""),
     IF(ISNUMBER($Q53),"EJ needed","")
)</f>
        <v/>
      </c>
      <c r="U53" s="151" t="str">
        <f t="shared" si="17"/>
        <v xml:space="preserve"> </v>
      </c>
      <c r="V53" s="58" t="str">
        <f t="shared" si="10"/>
        <v/>
      </c>
      <c r="X53" s="205" t="str">
        <f>IF($B$1="Metric", IFERROR(0.0254*VLOOKUP(VALUE(SUBSTITUTE($AL53&amp;ROUND($G53,2)," ","")),WB5_Data_UL!$C$4:$O$1012,MATCH('Estimator Steel Portfolio'!$C53,WB5_Data_UL!$C$4:$O$4,0),TRUE)*1000,""), IFERROR(VLOOKUP(VALUE(SUBSTITUTE($AL53&amp;ROUND($G53,2)," ","")),WB5_Data_UL!$C$4:$O$1012,MATCH('Estimator Steel Portfolio'!$C53,WB5_Data_UL!$C$4:$O$4,0),TRUE)*1000,""))</f>
        <v/>
      </c>
      <c r="Y53" s="50" t="str">
        <f>IFERROR($X53/WB5_Data_UL!$J$1,"")</f>
        <v/>
      </c>
      <c r="Z53" s="148" t="str">
        <f t="shared" si="18"/>
        <v/>
      </c>
      <c r="AA53" s="51" t="str">
        <f>IFERROR(VLOOKUP(VALUE(SUBSTITUTE($AL53&amp;ROUND($G53,2)," ","")),WB5_Data_UL!$C$4:$P$1012,14,TRUE),"")</f>
        <v/>
      </c>
      <c r="AB53" s="151" t="str">
        <f t="shared" si="19"/>
        <v xml:space="preserve"> </v>
      </c>
      <c r="AC53" s="58" t="str">
        <f t="shared" si="11"/>
        <v/>
      </c>
      <c r="AE53" s="205" t="str">
        <f>IFERROR(
     1*AQ53,
     IF(
          $B$1="Metric",
          IFERROR(0.0254*VLOOKUP(VALUE(SUBSTITUTE($AL53&amp;ROUND($G53,2)," ","")),AWHB_Data_extrapolated!$C$4:$O$1011,MATCH('Estimator Steel Portfolio'!$C53,AWHB_Data_extrapolated!$C$4:$O$4,0),TRUE)*1000,""),
          IFERROR(VLOOKUP(VALUE(SUBSTITUTE($AL53&amp;ROUND($G53,2)," ","")),AWHB_Data_extrapolated!$C$4:$O$1011,MATCH('Estimator Steel Portfolio'!$C53,AWHB_Data_extrapolated!$C$4:$O$4,0),TRUE)*1000,"")
     )
)</f>
        <v/>
      </c>
      <c r="AF53" s="50" t="str">
        <f>IFERROR($AE53/AWHB_Data_UL!$J$1,"")</f>
        <v/>
      </c>
      <c r="AG53" s="148" t="str">
        <f t="shared" si="20"/>
        <v/>
      </c>
      <c r="AH53" s="51" t="str">
        <f>IF(
     $AE53=$AQ53,
     IFERROR(VLOOKUP(VALUE(SUBSTITUTE($AL53&amp;ROUND($G53,2)," ","")),AWHB_Data_UL!$C$4:$P$1004,14,TRUE),""),
     IF(ISNUMBER($AE53),"EJ needed","")
)</f>
        <v/>
      </c>
      <c r="AI53" s="151" t="str">
        <f t="shared" si="21"/>
        <v xml:space="preserve"> </v>
      </c>
      <c r="AJ53" s="58" t="str">
        <f t="shared" si="13"/>
        <v/>
      </c>
      <c r="AL53" s="141" t="str">
        <f>IF($B$1="Metric",IFERROR(VLOOKUP(SUBSTITUTE($A53&amp;"Metric"&amp;$B53," ",""),members_metric!$F$7:$K$2000,6,FALSE),""),IFERROR(VLOOKUP(SUBSTITUTE($A53&amp;$B53," ",""),members!$D$7:$I$2000,6,FALSE),""))</f>
        <v/>
      </c>
      <c r="AM53" s="146" t="str">
        <f>IF($B$1="Metric", IFERROR(VLOOKUP(SUBSTITUTE($A53&amp;"Metric"&amp;$B53," ",""),members_metric!$F$7:$L$2000,7,FALSE),""),IFERROR(VLOOKUP(SUBSTITUTE($A53&amp;$B53," ",""),members!$D$7:$G$2000,4,FALSE),""))</f>
        <v/>
      </c>
      <c r="AN53" s="147" t="str">
        <f>IF($B$1="Metric", IFERROR(VLOOKUP(SUBSTITUTE($A53&amp;"Metric"&amp;$B53," ",""),members_metric!$F$7:$J$2000,5,FALSE),""),IFERROR(VLOOKUP(SUBSTITUTE($A53&amp;$B53," ",""),members!$D$7:$H$2000,5,FALSE),""))</f>
        <v/>
      </c>
      <c r="AO53" s="189" t="str">
        <f>IF(
     $B$1="Metric",
     IFERROR(0.0254*VLOOKUP(VALUE(SUBSTITUTE($AL53&amp;ROUND($G53,2)," ","")),HFF60_Data_UL!$C$4:$O$1011,MATCH('Estimator Steel Portfolio'!$C53,HFF60_Data_UL!$C$4:$O$4,0),TRUE)*1000,"N/A"),
     IFERROR(VLOOKUP(VALUE(SUBSTITUTE($AL53&amp;ROUND($G53,2)," ","")),HFF60_Data_UL!$C$4:$O$1011,MATCH('Estimator Steel Portfolio'!$C53,HFF60_Data_UL!$C$4:$O$4,0),TRUE)*1000,"N/A")
)</f>
        <v>N/A</v>
      </c>
      <c r="AP53" s="189" t="str">
        <f>IF(
     $B$1="Metric",
     IFERROR(0.0254*VLOOKUP(VALUE(SUBSTITUTE($AL53&amp;ROUND($G53,2)," ","")),HFF120_Data_UL!$C$4:$O$1009,MATCH('Estimator Steel Portfolio'!$C53,HFF120_Data_UL!$C$4:$O$4,0),TRUE)*1000,"N/A"),
     IFERROR(VLOOKUP(VALUE(SUBSTITUTE($AL53&amp;ROUND($G53,2)," ","")),HFF120_Data_UL!$C$4:$O$1009,MATCH('Estimator Steel Portfolio'!$C53,HFF120_Data_UL!$C$4:$O$4,0),TRUE)*1000,"N/A")
)</f>
        <v>N/A</v>
      </c>
      <c r="AQ53" s="189" t="str">
        <f>IF(
     $B$1="Metric",
     IFERROR(0.0254*VLOOKUP(VALUE(SUBSTITUTE($AL53&amp;ROUND($G53,2)," ","")),AWHB_Data_UL!$C$4:$O$1004,MATCH('Estimator Steel Portfolio'!$C53,AWHB_Data_UL!$C$4:$O$4,0),TRUE)*1000,"N/A"),
     IFERROR(VLOOKUP(VALUE(SUBSTITUTE($AL53&amp;ROUND($G53,2)," ","")),AWHB_Data_UL!$C$4:$O$1004,MATCH('Estimator Steel Portfolio'!$C53,AWHB_Data_UL!$C$4:$O$4,0),TRUE)*1000,"N/A")
)</f>
        <v>N/A</v>
      </c>
      <c r="AR53" s="190"/>
    </row>
    <row r="54" spans="1:44" ht="15.5" x14ac:dyDescent="0.35">
      <c r="A54" s="130"/>
      <c r="B54" s="131"/>
      <c r="C54" s="131"/>
      <c r="D54" s="131"/>
      <c r="E54" s="131"/>
      <c r="F54" s="49" t="str">
        <f t="shared" si="14"/>
        <v/>
      </c>
      <c r="G54" s="50" t="str">
        <f>IF($B$1="Metric", IFERROR(VLOOKUP(SUBSTITUTE($A54&amp;"Metric"&amp;$B54," ",""),members_metric!$F$7:$J$2000,3,FALSE),""),  IFERROR(VLOOKUP(SUBSTITUTE($A54&amp;$B54," ",""),members!$D$7:$G$2000,3,FALSE),""))</f>
        <v/>
      </c>
      <c r="H54" s="140" t="str">
        <f t="shared" si="15"/>
        <v/>
      </c>
      <c r="I54" s="48"/>
      <c r="J54" s="50" t="str">
        <f>IFERROR(
     1*AO54,
     IF(
          $B$1="Metric",
          IFERROR(0.0254*VLOOKUP(VALUE(SUBSTITUTE($AL54&amp;ROUND($G54,2)," ","")),HFF60_Data_extrapolated!$C$4:$O$1011,MATCH('Estimator Steel Portfolio'!$C54,HFF60_Data_extrapolated!$C$4:$O$4,0),TRUE)*1000,""),
          IFERROR(VLOOKUP(VALUE(SUBSTITUTE($AL54&amp;ROUND($G54,2)," ","")),HFF60_Data_extrapolated!$C$4:$O$1011,MATCH('Estimator Steel Portfolio'!$C54,HFF60_Data_extrapolated!$C$4:$O$4,0),TRUE)*1000,"")
     )
)</f>
        <v/>
      </c>
      <c r="K54" s="50" t="str">
        <f>IFERROR($J54/HFF60_Data_UL!$J$1,"")</f>
        <v/>
      </c>
      <c r="L54" s="148" t="str">
        <f t="shared" si="9"/>
        <v/>
      </c>
      <c r="M54" s="51" t="str">
        <f>IF(
     $J54=$AO54,
     IFERROR(VLOOKUP(VALUE(SUBSTITUTE($AL54&amp;ROUND($G54,2)," ","")),HFF60_Data_UL!$C$4:$P$1011,14,TRUE),""),
     IF(ISNUMBER($J54),"EJ needed","")
)</f>
        <v/>
      </c>
      <c r="N54" s="151" t="str">
        <f t="shared" si="12"/>
        <v/>
      </c>
      <c r="O54" s="58" t="str">
        <f t="shared" si="1"/>
        <v/>
      </c>
      <c r="P54" s="48"/>
      <c r="Q54" s="50" t="str">
        <f>IFERROR(
     1*AP54,
     IF(
          $B$1="Metric",
          IFERROR(0.0254*VLOOKUP(VALUE(SUBSTITUTE($AL54&amp;ROUND($G54,2)," ","")),HFF120_Data_extrapolated!$C$4:$O$1025,MATCH('Estimator Steel Portfolio'!$C54,HFF120_Data_extrapolated!$C$4:$O$4,0),TRUE)*1000,""),
          IFERROR(VLOOKUP(VALUE(SUBSTITUTE($AL54&amp;ROUND($G54,2)," ","")),HFF120_Data_extrapolated!$C$4:$O$1025,MATCH('Estimator Steel Portfolio'!$C54,HFF120_Data_extrapolated!$C$4:$O$4,0),TRUE)*1000,"")
     )
)</f>
        <v/>
      </c>
      <c r="R54" s="50" t="str">
        <f>IFERROR($Q54/HFF120_Data_UL!$J$1,"")</f>
        <v/>
      </c>
      <c r="S54" s="148" t="str">
        <f t="shared" si="16"/>
        <v/>
      </c>
      <c r="T54" s="51" t="str">
        <f>IF(
     $Q54=$AP54,
     IFERROR(VLOOKUP(VALUE(SUBSTITUTE($AL54&amp;ROUND($G54,2)," ","")),HFF120_Data_UL!$C$4:$P$1009,14,TRUE),""),
     IF(ISNUMBER($Q54),"EJ needed","")
)</f>
        <v/>
      </c>
      <c r="U54" s="151" t="str">
        <f t="shared" si="17"/>
        <v xml:space="preserve"> </v>
      </c>
      <c r="V54" s="58" t="str">
        <f t="shared" si="10"/>
        <v/>
      </c>
      <c r="X54" s="205" t="str">
        <f>IF($B$1="Metric", IFERROR(0.0254*VLOOKUP(VALUE(SUBSTITUTE($AL54&amp;ROUND($G54,2)," ","")),WB5_Data_UL!$C$4:$O$1012,MATCH('Estimator Steel Portfolio'!$C54,WB5_Data_UL!$C$4:$O$4,0),TRUE)*1000,""), IFERROR(VLOOKUP(VALUE(SUBSTITUTE($AL54&amp;ROUND($G54,2)," ","")),WB5_Data_UL!$C$4:$O$1012,MATCH('Estimator Steel Portfolio'!$C54,WB5_Data_UL!$C$4:$O$4,0),TRUE)*1000,""))</f>
        <v/>
      </c>
      <c r="Y54" s="50" t="str">
        <f>IFERROR($X54/WB5_Data_UL!$J$1,"")</f>
        <v/>
      </c>
      <c r="Z54" s="148" t="str">
        <f t="shared" si="18"/>
        <v/>
      </c>
      <c r="AA54" s="51" t="str">
        <f>IFERROR(VLOOKUP(VALUE(SUBSTITUTE($AL54&amp;ROUND($G54,2)," ","")),WB5_Data_UL!$C$4:$P$1012,14,TRUE),"")</f>
        <v/>
      </c>
      <c r="AB54" s="151" t="str">
        <f t="shared" si="19"/>
        <v xml:space="preserve"> </v>
      </c>
      <c r="AC54" s="58" t="str">
        <f t="shared" si="11"/>
        <v/>
      </c>
      <c r="AE54" s="205" t="str">
        <f>IFERROR(
     1*AQ54,
     IF(
          $B$1="Metric",
          IFERROR(0.0254*VLOOKUP(VALUE(SUBSTITUTE($AL54&amp;ROUND($G54,2)," ","")),AWHB_Data_extrapolated!$C$4:$O$1011,MATCH('Estimator Steel Portfolio'!$C54,AWHB_Data_extrapolated!$C$4:$O$4,0),TRUE)*1000,""),
          IFERROR(VLOOKUP(VALUE(SUBSTITUTE($AL54&amp;ROUND($G54,2)," ","")),AWHB_Data_extrapolated!$C$4:$O$1011,MATCH('Estimator Steel Portfolio'!$C54,AWHB_Data_extrapolated!$C$4:$O$4,0),TRUE)*1000,"")
     )
)</f>
        <v/>
      </c>
      <c r="AF54" s="50" t="str">
        <f>IFERROR($AE54/AWHB_Data_UL!$J$1,"")</f>
        <v/>
      </c>
      <c r="AG54" s="148" t="str">
        <f t="shared" si="20"/>
        <v/>
      </c>
      <c r="AH54" s="51" t="str">
        <f>IF(
     $AE54=$AQ54,
     IFERROR(VLOOKUP(VALUE(SUBSTITUTE($AL54&amp;ROUND($G54,2)," ","")),AWHB_Data_UL!$C$4:$P$1004,14,TRUE),""),
     IF(ISNUMBER($AE54),"EJ needed","")
)</f>
        <v/>
      </c>
      <c r="AI54" s="151" t="str">
        <f t="shared" si="21"/>
        <v xml:space="preserve"> </v>
      </c>
      <c r="AJ54" s="58" t="str">
        <f t="shared" si="13"/>
        <v/>
      </c>
      <c r="AL54" s="141" t="str">
        <f>IF($B$1="Metric",IFERROR(VLOOKUP(SUBSTITUTE($A54&amp;"Metric"&amp;$B54," ",""),members_metric!$F$7:$K$2000,6,FALSE),""),IFERROR(VLOOKUP(SUBSTITUTE($A54&amp;$B54," ",""),members!$D$7:$I$2000,6,FALSE),""))</f>
        <v/>
      </c>
      <c r="AM54" s="146" t="str">
        <f>IF($B$1="Metric", IFERROR(VLOOKUP(SUBSTITUTE($A54&amp;"Metric"&amp;$B54," ",""),members_metric!$F$7:$L$2000,7,FALSE),""),IFERROR(VLOOKUP(SUBSTITUTE($A54&amp;$B54," ",""),members!$D$7:$G$2000,4,FALSE),""))</f>
        <v/>
      </c>
      <c r="AN54" s="147" t="str">
        <f>IF($B$1="Metric", IFERROR(VLOOKUP(SUBSTITUTE($A54&amp;"Metric"&amp;$B54," ",""),members_metric!$F$7:$J$2000,5,FALSE),""),IFERROR(VLOOKUP(SUBSTITUTE($A54&amp;$B54," ",""),members!$D$7:$H$2000,5,FALSE),""))</f>
        <v/>
      </c>
      <c r="AO54" s="189" t="str">
        <f>IF(
     $B$1="Metric",
     IFERROR(0.0254*VLOOKUP(VALUE(SUBSTITUTE($AL54&amp;ROUND($G54,2)," ","")),HFF60_Data_UL!$C$4:$O$1011,MATCH('Estimator Steel Portfolio'!$C54,HFF60_Data_UL!$C$4:$O$4,0),TRUE)*1000,"N/A"),
     IFERROR(VLOOKUP(VALUE(SUBSTITUTE($AL54&amp;ROUND($G54,2)," ","")),HFF60_Data_UL!$C$4:$O$1011,MATCH('Estimator Steel Portfolio'!$C54,HFF60_Data_UL!$C$4:$O$4,0),TRUE)*1000,"N/A")
)</f>
        <v>N/A</v>
      </c>
      <c r="AP54" s="189" t="str">
        <f>IF(
     $B$1="Metric",
     IFERROR(0.0254*VLOOKUP(VALUE(SUBSTITUTE($AL54&amp;ROUND($G54,2)," ","")),HFF120_Data_UL!$C$4:$O$1009,MATCH('Estimator Steel Portfolio'!$C54,HFF120_Data_UL!$C$4:$O$4,0),TRUE)*1000,"N/A"),
     IFERROR(VLOOKUP(VALUE(SUBSTITUTE($AL54&amp;ROUND($G54,2)," ","")),HFF120_Data_UL!$C$4:$O$1009,MATCH('Estimator Steel Portfolio'!$C54,HFF120_Data_UL!$C$4:$O$4,0),TRUE)*1000,"N/A")
)</f>
        <v>N/A</v>
      </c>
      <c r="AQ54" s="189" t="str">
        <f>IF(
     $B$1="Metric",
     IFERROR(0.0254*VLOOKUP(VALUE(SUBSTITUTE($AL54&amp;ROUND($G54,2)," ","")),AWHB_Data_UL!$C$4:$O$1004,MATCH('Estimator Steel Portfolio'!$C54,AWHB_Data_UL!$C$4:$O$4,0),TRUE)*1000,"N/A"),
     IFERROR(VLOOKUP(VALUE(SUBSTITUTE($AL54&amp;ROUND($G54,2)," ","")),AWHB_Data_UL!$C$4:$O$1004,MATCH('Estimator Steel Portfolio'!$C54,AWHB_Data_UL!$C$4:$O$4,0),TRUE)*1000,"N/A")
)</f>
        <v>N/A</v>
      </c>
      <c r="AR54" s="190"/>
    </row>
    <row r="55" spans="1:44" ht="15.5" x14ac:dyDescent="0.35">
      <c r="A55" s="130"/>
      <c r="B55" s="131"/>
      <c r="C55" s="131"/>
      <c r="D55" s="131"/>
      <c r="E55" s="131"/>
      <c r="F55" s="49" t="str">
        <f t="shared" si="14"/>
        <v/>
      </c>
      <c r="G55" s="50" t="str">
        <f>IF($B$1="Metric", IFERROR(VLOOKUP(SUBSTITUTE($A55&amp;"Metric"&amp;$B55," ",""),members_metric!$F$7:$J$2000,3,FALSE),""),  IFERROR(VLOOKUP(SUBSTITUTE($A55&amp;$B55," ",""),members!$D$7:$G$2000,3,FALSE),""))</f>
        <v/>
      </c>
      <c r="H55" s="140" t="str">
        <f t="shared" si="15"/>
        <v/>
      </c>
      <c r="I55" s="48"/>
      <c r="J55" s="50" t="str">
        <f>IFERROR(
     1*AO55,
     IF(
          $B$1="Metric",
          IFERROR(0.0254*VLOOKUP(VALUE(SUBSTITUTE($AL55&amp;ROUND($G55,2)," ","")),HFF60_Data_extrapolated!$C$4:$O$1011,MATCH('Estimator Steel Portfolio'!$C55,HFF60_Data_extrapolated!$C$4:$O$4,0),TRUE)*1000,""),
          IFERROR(VLOOKUP(VALUE(SUBSTITUTE($AL55&amp;ROUND($G55,2)," ","")),HFF60_Data_extrapolated!$C$4:$O$1011,MATCH('Estimator Steel Portfolio'!$C55,HFF60_Data_extrapolated!$C$4:$O$4,0),TRUE)*1000,"")
     )
)</f>
        <v/>
      </c>
      <c r="K55" s="50" t="str">
        <f>IFERROR($J55/HFF60_Data_UL!$J$1,"")</f>
        <v/>
      </c>
      <c r="L55" s="148" t="str">
        <f t="shared" si="9"/>
        <v/>
      </c>
      <c r="M55" s="51" t="str">
        <f>IF(
     $J55=$AO55,
     IFERROR(VLOOKUP(VALUE(SUBSTITUTE($AL55&amp;ROUND($G55,2)," ","")),HFF60_Data_UL!$C$4:$P$1011,14,TRUE),""),
     IF(ISNUMBER($J55),"EJ needed","")
)</f>
        <v/>
      </c>
      <c r="N55" s="151" t="str">
        <f t="shared" si="12"/>
        <v/>
      </c>
      <c r="O55" s="58" t="str">
        <f t="shared" si="1"/>
        <v/>
      </c>
      <c r="P55" s="48"/>
      <c r="Q55" s="50" t="str">
        <f>IFERROR(
     1*AP55,
     IF(
          $B$1="Metric",
          IFERROR(0.0254*VLOOKUP(VALUE(SUBSTITUTE($AL55&amp;ROUND($G55,2)," ","")),HFF120_Data_extrapolated!$C$4:$O$1025,MATCH('Estimator Steel Portfolio'!$C55,HFF120_Data_extrapolated!$C$4:$O$4,0),TRUE)*1000,""),
          IFERROR(VLOOKUP(VALUE(SUBSTITUTE($AL55&amp;ROUND($G55,2)," ","")),HFF120_Data_extrapolated!$C$4:$O$1025,MATCH('Estimator Steel Portfolio'!$C55,HFF120_Data_extrapolated!$C$4:$O$4,0),TRUE)*1000,"")
     )
)</f>
        <v/>
      </c>
      <c r="R55" s="50" t="str">
        <f>IFERROR($Q55/HFF120_Data_UL!$J$1,"")</f>
        <v/>
      </c>
      <c r="S55" s="148" t="str">
        <f t="shared" si="16"/>
        <v/>
      </c>
      <c r="T55" s="51" t="str">
        <f>IF(
     $Q55=$AP55,
     IFERROR(VLOOKUP(VALUE(SUBSTITUTE($AL55&amp;ROUND($G55,2)," ","")),HFF120_Data_UL!$C$4:$P$1009,14,TRUE),""),
     IF(ISNUMBER($Q55),"EJ needed","")
)</f>
        <v/>
      </c>
      <c r="U55" s="151" t="str">
        <f t="shared" si="17"/>
        <v xml:space="preserve"> </v>
      </c>
      <c r="V55" s="58" t="str">
        <f t="shared" si="10"/>
        <v/>
      </c>
      <c r="X55" s="205" t="str">
        <f>IF($B$1="Metric", IFERROR(0.0254*VLOOKUP(VALUE(SUBSTITUTE($AL55&amp;ROUND($G55,2)," ","")),WB5_Data_UL!$C$4:$O$1012,MATCH('Estimator Steel Portfolio'!$C55,WB5_Data_UL!$C$4:$O$4,0),TRUE)*1000,""), IFERROR(VLOOKUP(VALUE(SUBSTITUTE($AL55&amp;ROUND($G55,2)," ","")),WB5_Data_UL!$C$4:$O$1012,MATCH('Estimator Steel Portfolio'!$C55,WB5_Data_UL!$C$4:$O$4,0),TRUE)*1000,""))</f>
        <v/>
      </c>
      <c r="Y55" s="50" t="str">
        <f>IFERROR($X55/WB5_Data_UL!$J$1,"")</f>
        <v/>
      </c>
      <c r="Z55" s="148" t="str">
        <f t="shared" si="18"/>
        <v/>
      </c>
      <c r="AA55" s="51" t="str">
        <f>IFERROR(VLOOKUP(VALUE(SUBSTITUTE($AL55&amp;ROUND($G55,2)," ","")),WB5_Data_UL!$C$4:$P$1012,14,TRUE),"")</f>
        <v/>
      </c>
      <c r="AB55" s="151" t="str">
        <f t="shared" si="19"/>
        <v xml:space="preserve"> </v>
      </c>
      <c r="AC55" s="58" t="str">
        <f t="shared" si="11"/>
        <v/>
      </c>
      <c r="AE55" s="205" t="str">
        <f>IFERROR(
     1*AQ55,
     IF(
          $B$1="Metric",
          IFERROR(0.0254*VLOOKUP(VALUE(SUBSTITUTE($AL55&amp;ROUND($G55,2)," ","")),AWHB_Data_extrapolated!$C$4:$O$1011,MATCH('Estimator Steel Portfolio'!$C55,AWHB_Data_extrapolated!$C$4:$O$4,0),TRUE)*1000,""),
          IFERROR(VLOOKUP(VALUE(SUBSTITUTE($AL55&amp;ROUND($G55,2)," ","")),AWHB_Data_extrapolated!$C$4:$O$1011,MATCH('Estimator Steel Portfolio'!$C55,AWHB_Data_extrapolated!$C$4:$O$4,0),TRUE)*1000,"")
     )
)</f>
        <v/>
      </c>
      <c r="AF55" s="50" t="str">
        <f>IFERROR($AE55/AWHB_Data_UL!$J$1,"")</f>
        <v/>
      </c>
      <c r="AG55" s="148" t="str">
        <f t="shared" si="20"/>
        <v/>
      </c>
      <c r="AH55" s="51" t="str">
        <f>IF(
     $AE55=$AQ55,
     IFERROR(VLOOKUP(VALUE(SUBSTITUTE($AL55&amp;ROUND($G55,2)," ","")),AWHB_Data_UL!$C$4:$P$1004,14,TRUE),""),
     IF(ISNUMBER($AE55),"EJ needed","")
)</f>
        <v/>
      </c>
      <c r="AI55" s="151" t="str">
        <f t="shared" si="21"/>
        <v xml:space="preserve"> </v>
      </c>
      <c r="AJ55" s="58" t="str">
        <f t="shared" si="13"/>
        <v/>
      </c>
      <c r="AL55" s="141" t="str">
        <f>IF($B$1="Metric",IFERROR(VLOOKUP(SUBSTITUTE($A55&amp;"Metric"&amp;$B55," ",""),members_metric!$F$7:$K$2000,6,FALSE),""),IFERROR(VLOOKUP(SUBSTITUTE($A55&amp;$B55," ",""),members!$D$7:$I$2000,6,FALSE),""))</f>
        <v/>
      </c>
      <c r="AM55" s="146" t="str">
        <f>IF($B$1="Metric", IFERROR(VLOOKUP(SUBSTITUTE($A55&amp;"Metric"&amp;$B55," ",""),members_metric!$F$7:$L$2000,7,FALSE),""),IFERROR(VLOOKUP(SUBSTITUTE($A55&amp;$B55," ",""),members!$D$7:$G$2000,4,FALSE),""))</f>
        <v/>
      </c>
      <c r="AN55" s="147" t="str">
        <f>IF($B$1="Metric", IFERROR(VLOOKUP(SUBSTITUTE($A55&amp;"Metric"&amp;$B55," ",""),members_metric!$F$7:$J$2000,5,FALSE),""),IFERROR(VLOOKUP(SUBSTITUTE($A55&amp;$B55," ",""),members!$D$7:$H$2000,5,FALSE),""))</f>
        <v/>
      </c>
      <c r="AO55" s="189" t="str">
        <f>IF(
     $B$1="Metric",
     IFERROR(0.0254*VLOOKUP(VALUE(SUBSTITUTE($AL55&amp;ROUND($G55,2)," ","")),HFF60_Data_UL!$C$4:$O$1011,MATCH('Estimator Steel Portfolio'!$C55,HFF60_Data_UL!$C$4:$O$4,0),TRUE)*1000,"N/A"),
     IFERROR(VLOOKUP(VALUE(SUBSTITUTE($AL55&amp;ROUND($G55,2)," ","")),HFF60_Data_UL!$C$4:$O$1011,MATCH('Estimator Steel Portfolio'!$C55,HFF60_Data_UL!$C$4:$O$4,0),TRUE)*1000,"N/A")
)</f>
        <v>N/A</v>
      </c>
      <c r="AP55" s="189" t="str">
        <f>IF(
     $B$1="Metric",
     IFERROR(0.0254*VLOOKUP(VALUE(SUBSTITUTE($AL55&amp;ROUND($G55,2)," ","")),HFF120_Data_UL!$C$4:$O$1009,MATCH('Estimator Steel Portfolio'!$C55,HFF120_Data_UL!$C$4:$O$4,0),TRUE)*1000,"N/A"),
     IFERROR(VLOOKUP(VALUE(SUBSTITUTE($AL55&amp;ROUND($G55,2)," ","")),HFF120_Data_UL!$C$4:$O$1009,MATCH('Estimator Steel Portfolio'!$C55,HFF120_Data_UL!$C$4:$O$4,0),TRUE)*1000,"N/A")
)</f>
        <v>N/A</v>
      </c>
      <c r="AQ55" s="189" t="str">
        <f>IF(
     $B$1="Metric",
     IFERROR(0.0254*VLOOKUP(VALUE(SUBSTITUTE($AL55&amp;ROUND($G55,2)," ","")),AWHB_Data_UL!$C$4:$O$1004,MATCH('Estimator Steel Portfolio'!$C55,AWHB_Data_UL!$C$4:$O$4,0),TRUE)*1000,"N/A"),
     IFERROR(VLOOKUP(VALUE(SUBSTITUTE($AL55&amp;ROUND($G55,2)," ","")),AWHB_Data_UL!$C$4:$O$1004,MATCH('Estimator Steel Portfolio'!$C55,AWHB_Data_UL!$C$4:$O$4,0),TRUE)*1000,"N/A")
)</f>
        <v>N/A</v>
      </c>
      <c r="AR55" s="190"/>
    </row>
    <row r="56" spans="1:44" ht="15.5" x14ac:dyDescent="0.35">
      <c r="A56" s="130"/>
      <c r="B56" s="131"/>
      <c r="C56" s="131"/>
      <c r="D56" s="131"/>
      <c r="E56" s="131"/>
      <c r="F56" s="49" t="str">
        <f t="shared" si="14"/>
        <v/>
      </c>
      <c r="G56" s="50" t="str">
        <f>IF($B$1="Metric", IFERROR(VLOOKUP(SUBSTITUTE($A56&amp;"Metric"&amp;$B56," ",""),members_metric!$F$7:$J$2000,3,FALSE),""),  IFERROR(VLOOKUP(SUBSTITUTE($A56&amp;$B56," ",""),members!$D$7:$G$2000,3,FALSE),""))</f>
        <v/>
      </c>
      <c r="H56" s="140" t="str">
        <f t="shared" si="15"/>
        <v/>
      </c>
      <c r="I56" s="48"/>
      <c r="J56" s="50" t="str">
        <f>IFERROR(
     1*AO56,
     IF(
          $B$1="Metric",
          IFERROR(0.0254*VLOOKUP(VALUE(SUBSTITUTE($AL56&amp;ROUND($G56,2)," ","")),HFF60_Data_extrapolated!$C$4:$O$1011,MATCH('Estimator Steel Portfolio'!$C56,HFF60_Data_extrapolated!$C$4:$O$4,0),TRUE)*1000,""),
          IFERROR(VLOOKUP(VALUE(SUBSTITUTE($AL56&amp;ROUND($G56,2)," ","")),HFF60_Data_extrapolated!$C$4:$O$1011,MATCH('Estimator Steel Portfolio'!$C56,HFF60_Data_extrapolated!$C$4:$O$4,0),TRUE)*1000,"")
     )
)</f>
        <v/>
      </c>
      <c r="K56" s="50" t="str">
        <f>IFERROR($J56/HFF60_Data_UL!$J$1,"")</f>
        <v/>
      </c>
      <c r="L56" s="148" t="str">
        <f t="shared" si="9"/>
        <v/>
      </c>
      <c r="M56" s="51" t="str">
        <f>IF(
     $J56=$AO56,
     IFERROR(VLOOKUP(VALUE(SUBSTITUTE($AL56&amp;ROUND($G56,2)," ","")),HFF60_Data_UL!$C$4:$P$1011,14,TRUE),""),
     IF(ISNUMBER($J56),"EJ needed","")
)</f>
        <v/>
      </c>
      <c r="N56" s="151" t="str">
        <f t="shared" si="12"/>
        <v/>
      </c>
      <c r="O56" s="58" t="str">
        <f t="shared" si="1"/>
        <v/>
      </c>
      <c r="P56" s="48"/>
      <c r="Q56" s="50" t="str">
        <f>IFERROR(
     1*AP56,
     IF(
          $B$1="Metric",
          IFERROR(0.0254*VLOOKUP(VALUE(SUBSTITUTE($AL56&amp;ROUND($G56,2)," ","")),HFF120_Data_extrapolated!$C$4:$O$1025,MATCH('Estimator Steel Portfolio'!$C56,HFF120_Data_extrapolated!$C$4:$O$4,0),TRUE)*1000,""),
          IFERROR(VLOOKUP(VALUE(SUBSTITUTE($AL56&amp;ROUND($G56,2)," ","")),HFF120_Data_extrapolated!$C$4:$O$1025,MATCH('Estimator Steel Portfolio'!$C56,HFF120_Data_extrapolated!$C$4:$O$4,0),TRUE)*1000,"")
     )
)</f>
        <v/>
      </c>
      <c r="R56" s="50" t="str">
        <f>IFERROR($Q56/HFF120_Data_UL!$J$1,"")</f>
        <v/>
      </c>
      <c r="S56" s="148" t="str">
        <f t="shared" si="16"/>
        <v/>
      </c>
      <c r="T56" s="51" t="str">
        <f>IF(
     $Q56=$AP56,
     IFERROR(VLOOKUP(VALUE(SUBSTITUTE($AL56&amp;ROUND($G56,2)," ","")),HFF120_Data_UL!$C$4:$P$1009,14,TRUE),""),
     IF(ISNUMBER($Q56),"EJ needed","")
)</f>
        <v/>
      </c>
      <c r="U56" s="151" t="str">
        <f t="shared" si="17"/>
        <v xml:space="preserve"> </v>
      </c>
      <c r="V56" s="58" t="str">
        <f t="shared" si="10"/>
        <v/>
      </c>
      <c r="X56" s="205" t="str">
        <f>IF($B$1="Metric", IFERROR(0.0254*VLOOKUP(VALUE(SUBSTITUTE($AL56&amp;ROUND($G56,2)," ","")),WB5_Data_UL!$C$4:$O$1012,MATCH('Estimator Steel Portfolio'!$C56,WB5_Data_UL!$C$4:$O$4,0),TRUE)*1000,""), IFERROR(VLOOKUP(VALUE(SUBSTITUTE($AL56&amp;ROUND($G56,2)," ","")),WB5_Data_UL!$C$4:$O$1012,MATCH('Estimator Steel Portfolio'!$C56,WB5_Data_UL!$C$4:$O$4,0),TRUE)*1000,""))</f>
        <v/>
      </c>
      <c r="Y56" s="50" t="str">
        <f>IFERROR($X56/WB5_Data_UL!$J$1,"")</f>
        <v/>
      </c>
      <c r="Z56" s="148" t="str">
        <f t="shared" si="18"/>
        <v/>
      </c>
      <c r="AA56" s="51" t="str">
        <f>IFERROR(VLOOKUP(VALUE(SUBSTITUTE($AL56&amp;ROUND($G56,2)," ","")),WB5_Data_UL!$C$4:$P$1012,14,TRUE),"")</f>
        <v/>
      </c>
      <c r="AB56" s="151" t="str">
        <f t="shared" si="19"/>
        <v xml:space="preserve"> </v>
      </c>
      <c r="AC56" s="58" t="str">
        <f t="shared" si="11"/>
        <v/>
      </c>
      <c r="AE56" s="205" t="str">
        <f>IFERROR(
     1*AQ56,
     IF(
          $B$1="Metric",
          IFERROR(0.0254*VLOOKUP(VALUE(SUBSTITUTE($AL56&amp;ROUND($G56,2)," ","")),AWHB_Data_extrapolated!$C$4:$O$1011,MATCH('Estimator Steel Portfolio'!$C56,AWHB_Data_extrapolated!$C$4:$O$4,0),TRUE)*1000,""),
          IFERROR(VLOOKUP(VALUE(SUBSTITUTE($AL56&amp;ROUND($G56,2)," ","")),AWHB_Data_extrapolated!$C$4:$O$1011,MATCH('Estimator Steel Portfolio'!$C56,AWHB_Data_extrapolated!$C$4:$O$4,0),TRUE)*1000,"")
     )
)</f>
        <v/>
      </c>
      <c r="AF56" s="50" t="str">
        <f>IFERROR($AE56/AWHB_Data_UL!$J$1,"")</f>
        <v/>
      </c>
      <c r="AG56" s="148" t="str">
        <f t="shared" si="20"/>
        <v/>
      </c>
      <c r="AH56" s="51" t="str">
        <f>IF(
     $AE56=$AQ56,
     IFERROR(VLOOKUP(VALUE(SUBSTITUTE($AL56&amp;ROUND($G56,2)," ","")),AWHB_Data_UL!$C$4:$P$1004,14,TRUE),""),
     IF(ISNUMBER($AE56),"EJ needed","")
)</f>
        <v/>
      </c>
      <c r="AI56" s="151" t="str">
        <f t="shared" si="21"/>
        <v xml:space="preserve"> </v>
      </c>
      <c r="AJ56" s="58" t="str">
        <f t="shared" si="13"/>
        <v/>
      </c>
      <c r="AL56" s="141" t="str">
        <f>IF($B$1="Metric",IFERROR(VLOOKUP(SUBSTITUTE($A56&amp;"Metric"&amp;$B56," ",""),members_metric!$F$7:$K$2000,6,FALSE),""),IFERROR(VLOOKUP(SUBSTITUTE($A56&amp;$B56," ",""),members!$D$7:$I$2000,6,FALSE),""))</f>
        <v/>
      </c>
      <c r="AM56" s="146" t="str">
        <f>IF($B$1="Metric", IFERROR(VLOOKUP(SUBSTITUTE($A56&amp;"Metric"&amp;$B56," ",""),members_metric!$F$7:$L$2000,7,FALSE),""),IFERROR(VLOOKUP(SUBSTITUTE($A56&amp;$B56," ",""),members!$D$7:$G$2000,4,FALSE),""))</f>
        <v/>
      </c>
      <c r="AN56" s="147" t="str">
        <f>IF($B$1="Metric", IFERROR(VLOOKUP(SUBSTITUTE($A56&amp;"Metric"&amp;$B56," ",""),members_metric!$F$7:$J$2000,5,FALSE),""),IFERROR(VLOOKUP(SUBSTITUTE($A56&amp;$B56," ",""),members!$D$7:$H$2000,5,FALSE),""))</f>
        <v/>
      </c>
      <c r="AO56" s="189" t="str">
        <f>IF(
     $B$1="Metric",
     IFERROR(0.0254*VLOOKUP(VALUE(SUBSTITUTE($AL56&amp;ROUND($G56,2)," ","")),HFF60_Data_UL!$C$4:$O$1011,MATCH('Estimator Steel Portfolio'!$C56,HFF60_Data_UL!$C$4:$O$4,0),TRUE)*1000,"N/A"),
     IFERROR(VLOOKUP(VALUE(SUBSTITUTE($AL56&amp;ROUND($G56,2)," ","")),HFF60_Data_UL!$C$4:$O$1011,MATCH('Estimator Steel Portfolio'!$C56,HFF60_Data_UL!$C$4:$O$4,0),TRUE)*1000,"N/A")
)</f>
        <v>N/A</v>
      </c>
      <c r="AP56" s="189" t="str">
        <f>IF(
     $B$1="Metric",
     IFERROR(0.0254*VLOOKUP(VALUE(SUBSTITUTE($AL56&amp;ROUND($G56,2)," ","")),HFF120_Data_UL!$C$4:$O$1009,MATCH('Estimator Steel Portfolio'!$C56,HFF120_Data_UL!$C$4:$O$4,0),TRUE)*1000,"N/A"),
     IFERROR(VLOOKUP(VALUE(SUBSTITUTE($AL56&amp;ROUND($G56,2)," ","")),HFF120_Data_UL!$C$4:$O$1009,MATCH('Estimator Steel Portfolio'!$C56,HFF120_Data_UL!$C$4:$O$4,0),TRUE)*1000,"N/A")
)</f>
        <v>N/A</v>
      </c>
      <c r="AQ56" s="189" t="str">
        <f>IF(
     $B$1="Metric",
     IFERROR(0.0254*VLOOKUP(VALUE(SUBSTITUTE($AL56&amp;ROUND($G56,2)," ","")),AWHB_Data_UL!$C$4:$O$1004,MATCH('Estimator Steel Portfolio'!$C56,AWHB_Data_UL!$C$4:$O$4,0),TRUE)*1000,"N/A"),
     IFERROR(VLOOKUP(VALUE(SUBSTITUTE($AL56&amp;ROUND($G56,2)," ","")),AWHB_Data_UL!$C$4:$O$1004,MATCH('Estimator Steel Portfolio'!$C56,AWHB_Data_UL!$C$4:$O$4,0),TRUE)*1000,"N/A")
)</f>
        <v>N/A</v>
      </c>
      <c r="AR56" s="190"/>
    </row>
    <row r="57" spans="1:44" ht="15.5" x14ac:dyDescent="0.35">
      <c r="A57" s="130"/>
      <c r="B57" s="131"/>
      <c r="C57" s="131"/>
      <c r="D57" s="131"/>
      <c r="E57" s="131"/>
      <c r="F57" s="49" t="str">
        <f t="shared" si="14"/>
        <v/>
      </c>
      <c r="G57" s="50" t="str">
        <f>IF($B$1="Metric", IFERROR(VLOOKUP(SUBSTITUTE($A57&amp;"Metric"&amp;$B57," ",""),members_metric!$F$7:$J$2000,3,FALSE),""),  IFERROR(VLOOKUP(SUBSTITUTE($A57&amp;$B57," ",""),members!$D$7:$G$2000,3,FALSE),""))</f>
        <v/>
      </c>
      <c r="H57" s="140" t="str">
        <f t="shared" si="15"/>
        <v/>
      </c>
      <c r="I57" s="48"/>
      <c r="J57" s="50" t="str">
        <f>IFERROR(
     1*AO57,
     IF(
          $B$1="Metric",
          IFERROR(0.0254*VLOOKUP(VALUE(SUBSTITUTE($AL57&amp;ROUND($G57,2)," ","")),HFF60_Data_extrapolated!$C$4:$O$1011,MATCH('Estimator Steel Portfolio'!$C57,HFF60_Data_extrapolated!$C$4:$O$4,0),TRUE)*1000,""),
          IFERROR(VLOOKUP(VALUE(SUBSTITUTE($AL57&amp;ROUND($G57,2)," ","")),HFF60_Data_extrapolated!$C$4:$O$1011,MATCH('Estimator Steel Portfolio'!$C57,HFF60_Data_extrapolated!$C$4:$O$4,0),TRUE)*1000,"")
     )
)</f>
        <v/>
      </c>
      <c r="K57" s="50" t="str">
        <f>IFERROR($J57/HFF60_Data_UL!$J$1,"")</f>
        <v/>
      </c>
      <c r="L57" s="148" t="str">
        <f t="shared" si="9"/>
        <v/>
      </c>
      <c r="M57" s="51" t="str">
        <f>IF(
     $J57=$AO57,
     IFERROR(VLOOKUP(VALUE(SUBSTITUTE($AL57&amp;ROUND($G57,2)," ","")),HFF60_Data_UL!$C$4:$P$1011,14,TRUE),""),
     IF(ISNUMBER($J57),"EJ needed","")
)</f>
        <v/>
      </c>
      <c r="N57" s="151" t="str">
        <f t="shared" si="12"/>
        <v/>
      </c>
      <c r="O57" s="58" t="str">
        <f t="shared" si="1"/>
        <v/>
      </c>
      <c r="P57" s="48"/>
      <c r="Q57" s="50" t="str">
        <f>IFERROR(
     1*AP57,
     IF(
          $B$1="Metric",
          IFERROR(0.0254*VLOOKUP(VALUE(SUBSTITUTE($AL57&amp;ROUND($G57,2)," ","")),HFF120_Data_extrapolated!$C$4:$O$1025,MATCH('Estimator Steel Portfolio'!$C57,HFF120_Data_extrapolated!$C$4:$O$4,0),TRUE)*1000,""),
          IFERROR(VLOOKUP(VALUE(SUBSTITUTE($AL57&amp;ROUND($G57,2)," ","")),HFF120_Data_extrapolated!$C$4:$O$1025,MATCH('Estimator Steel Portfolio'!$C57,HFF120_Data_extrapolated!$C$4:$O$4,0),TRUE)*1000,"")
     )
)</f>
        <v/>
      </c>
      <c r="R57" s="50" t="str">
        <f>IFERROR($Q57/HFF120_Data_UL!$J$1,"")</f>
        <v/>
      </c>
      <c r="S57" s="148" t="str">
        <f t="shared" si="16"/>
        <v/>
      </c>
      <c r="T57" s="51" t="str">
        <f>IF(
     $Q57=$AP57,
     IFERROR(VLOOKUP(VALUE(SUBSTITUTE($AL57&amp;ROUND($G57,2)," ","")),HFF120_Data_UL!$C$4:$P$1009,14,TRUE),""),
     IF(ISNUMBER($Q57),"EJ needed","")
)</f>
        <v/>
      </c>
      <c r="U57" s="151" t="str">
        <f t="shared" si="17"/>
        <v xml:space="preserve"> </v>
      </c>
      <c r="V57" s="58" t="str">
        <f t="shared" si="10"/>
        <v/>
      </c>
      <c r="X57" s="205" t="str">
        <f>IF($B$1="Metric", IFERROR(0.0254*VLOOKUP(VALUE(SUBSTITUTE($AL57&amp;ROUND($G57,2)," ","")),WB5_Data_UL!$C$4:$O$1012,MATCH('Estimator Steel Portfolio'!$C57,WB5_Data_UL!$C$4:$O$4,0),TRUE)*1000,""), IFERROR(VLOOKUP(VALUE(SUBSTITUTE($AL57&amp;ROUND($G57,2)," ","")),WB5_Data_UL!$C$4:$O$1012,MATCH('Estimator Steel Portfolio'!$C57,WB5_Data_UL!$C$4:$O$4,0),TRUE)*1000,""))</f>
        <v/>
      </c>
      <c r="Y57" s="50" t="str">
        <f>IFERROR($X57/WB5_Data_UL!$J$1,"")</f>
        <v/>
      </c>
      <c r="Z57" s="148" t="str">
        <f t="shared" si="18"/>
        <v/>
      </c>
      <c r="AA57" s="51" t="str">
        <f>IFERROR(VLOOKUP(VALUE(SUBSTITUTE($AL57&amp;ROUND($G57,2)," ","")),WB5_Data_UL!$C$4:$P$1012,14,TRUE),"")</f>
        <v/>
      </c>
      <c r="AB57" s="151" t="str">
        <f t="shared" si="19"/>
        <v xml:space="preserve"> </v>
      </c>
      <c r="AC57" s="58" t="str">
        <f t="shared" si="11"/>
        <v/>
      </c>
      <c r="AE57" s="205" t="str">
        <f>IFERROR(
     1*AQ57,
     IF(
          $B$1="Metric",
          IFERROR(0.0254*VLOOKUP(VALUE(SUBSTITUTE($AL57&amp;ROUND($G57,2)," ","")),AWHB_Data_extrapolated!$C$4:$O$1011,MATCH('Estimator Steel Portfolio'!$C57,AWHB_Data_extrapolated!$C$4:$O$4,0),TRUE)*1000,""),
          IFERROR(VLOOKUP(VALUE(SUBSTITUTE($AL57&amp;ROUND($G57,2)," ","")),AWHB_Data_extrapolated!$C$4:$O$1011,MATCH('Estimator Steel Portfolio'!$C57,AWHB_Data_extrapolated!$C$4:$O$4,0),TRUE)*1000,"")
     )
)</f>
        <v/>
      </c>
      <c r="AF57" s="50" t="str">
        <f>IFERROR($AE57/AWHB_Data_UL!$J$1,"")</f>
        <v/>
      </c>
      <c r="AG57" s="148" t="str">
        <f t="shared" si="20"/>
        <v/>
      </c>
      <c r="AH57" s="51" t="str">
        <f>IF(
     $AE57=$AQ57,
     IFERROR(VLOOKUP(VALUE(SUBSTITUTE($AL57&amp;ROUND($G57,2)," ","")),AWHB_Data_UL!$C$4:$P$1004,14,TRUE),""),
     IF(ISNUMBER($AE57),"EJ needed","")
)</f>
        <v/>
      </c>
      <c r="AI57" s="151" t="str">
        <f t="shared" si="21"/>
        <v xml:space="preserve"> </v>
      </c>
      <c r="AJ57" s="58" t="str">
        <f t="shared" si="13"/>
        <v/>
      </c>
      <c r="AL57" s="141" t="str">
        <f>IF($B$1="Metric",IFERROR(VLOOKUP(SUBSTITUTE($A57&amp;"Metric"&amp;$B57," ",""),members_metric!$F$7:$K$2000,6,FALSE),""),IFERROR(VLOOKUP(SUBSTITUTE($A57&amp;$B57," ",""),members!$D$7:$I$2000,6,FALSE),""))</f>
        <v/>
      </c>
      <c r="AM57" s="146" t="str">
        <f>IF($B$1="Metric", IFERROR(VLOOKUP(SUBSTITUTE($A57&amp;"Metric"&amp;$B57," ",""),members_metric!$F$7:$L$2000,7,FALSE),""),IFERROR(VLOOKUP(SUBSTITUTE($A57&amp;$B57," ",""),members!$D$7:$G$2000,4,FALSE),""))</f>
        <v/>
      </c>
      <c r="AN57" s="147" t="str">
        <f>IF($B$1="Metric", IFERROR(VLOOKUP(SUBSTITUTE($A57&amp;"Metric"&amp;$B57," ",""),members_metric!$F$7:$J$2000,5,FALSE),""),IFERROR(VLOOKUP(SUBSTITUTE($A57&amp;$B57," ",""),members!$D$7:$H$2000,5,FALSE),""))</f>
        <v/>
      </c>
      <c r="AO57" s="189" t="str">
        <f>IF(
     $B$1="Metric",
     IFERROR(0.0254*VLOOKUP(VALUE(SUBSTITUTE($AL57&amp;ROUND($G57,2)," ","")),HFF60_Data_UL!$C$4:$O$1011,MATCH('Estimator Steel Portfolio'!$C57,HFF60_Data_UL!$C$4:$O$4,0),TRUE)*1000,"N/A"),
     IFERROR(VLOOKUP(VALUE(SUBSTITUTE($AL57&amp;ROUND($G57,2)," ","")),HFF60_Data_UL!$C$4:$O$1011,MATCH('Estimator Steel Portfolio'!$C57,HFF60_Data_UL!$C$4:$O$4,0),TRUE)*1000,"N/A")
)</f>
        <v>N/A</v>
      </c>
      <c r="AP57" s="189" t="str">
        <f>IF(
     $B$1="Metric",
     IFERROR(0.0254*VLOOKUP(VALUE(SUBSTITUTE($AL57&amp;ROUND($G57,2)," ","")),HFF120_Data_UL!$C$4:$O$1009,MATCH('Estimator Steel Portfolio'!$C57,HFF120_Data_UL!$C$4:$O$4,0),TRUE)*1000,"N/A"),
     IFERROR(VLOOKUP(VALUE(SUBSTITUTE($AL57&amp;ROUND($G57,2)," ","")),HFF120_Data_UL!$C$4:$O$1009,MATCH('Estimator Steel Portfolio'!$C57,HFF120_Data_UL!$C$4:$O$4,0),TRUE)*1000,"N/A")
)</f>
        <v>N/A</v>
      </c>
      <c r="AQ57" s="189" t="str">
        <f>IF(
     $B$1="Metric",
     IFERROR(0.0254*VLOOKUP(VALUE(SUBSTITUTE($AL57&amp;ROUND($G57,2)," ","")),AWHB_Data_UL!$C$4:$O$1004,MATCH('Estimator Steel Portfolio'!$C57,AWHB_Data_UL!$C$4:$O$4,0),TRUE)*1000,"N/A"),
     IFERROR(VLOOKUP(VALUE(SUBSTITUTE($AL57&amp;ROUND($G57,2)," ","")),AWHB_Data_UL!$C$4:$O$1004,MATCH('Estimator Steel Portfolio'!$C57,AWHB_Data_UL!$C$4:$O$4,0),TRUE)*1000,"N/A")
)</f>
        <v>N/A</v>
      </c>
      <c r="AR57" s="190"/>
    </row>
    <row r="58" spans="1:44" ht="15.5" x14ac:dyDescent="0.35">
      <c r="A58" s="130"/>
      <c r="B58" s="131"/>
      <c r="C58" s="131"/>
      <c r="D58" s="131"/>
      <c r="E58" s="131"/>
      <c r="F58" s="49" t="str">
        <f t="shared" si="14"/>
        <v/>
      </c>
      <c r="G58" s="50" t="str">
        <f>IF($B$1="Metric", IFERROR(VLOOKUP(SUBSTITUTE($A58&amp;"Metric"&amp;$B58," ",""),members_metric!$F$7:$J$2000,3,FALSE),""),  IFERROR(VLOOKUP(SUBSTITUTE($A58&amp;$B58," ",""),members!$D$7:$G$2000,3,FALSE),""))</f>
        <v/>
      </c>
      <c r="H58" s="140" t="str">
        <f t="shared" si="15"/>
        <v/>
      </c>
      <c r="I58" s="48"/>
      <c r="J58" s="50" t="str">
        <f>IFERROR(
     1*AO58,
     IF(
          $B$1="Metric",
          IFERROR(0.0254*VLOOKUP(VALUE(SUBSTITUTE($AL58&amp;ROUND($G58,2)," ","")),HFF60_Data_extrapolated!$C$4:$O$1011,MATCH('Estimator Steel Portfolio'!$C58,HFF60_Data_extrapolated!$C$4:$O$4,0),TRUE)*1000,""),
          IFERROR(VLOOKUP(VALUE(SUBSTITUTE($AL58&amp;ROUND($G58,2)," ","")),HFF60_Data_extrapolated!$C$4:$O$1011,MATCH('Estimator Steel Portfolio'!$C58,HFF60_Data_extrapolated!$C$4:$O$4,0),TRUE)*1000,"")
     )
)</f>
        <v/>
      </c>
      <c r="K58" s="50" t="str">
        <f>IFERROR($J58/HFF60_Data_UL!$J$1,"")</f>
        <v/>
      </c>
      <c r="L58" s="148" t="str">
        <f t="shared" si="9"/>
        <v/>
      </c>
      <c r="M58" s="51" t="str">
        <f>IF(
     $J58=$AO58,
     IFERROR(VLOOKUP(VALUE(SUBSTITUTE($AL58&amp;ROUND($G58,2)," ","")),HFF60_Data_UL!$C$4:$P$1011,14,TRUE),""),
     IF(ISNUMBER($J58),"EJ needed","")
)</f>
        <v/>
      </c>
      <c r="N58" s="151" t="str">
        <f t="shared" si="12"/>
        <v/>
      </c>
      <c r="O58" s="58" t="str">
        <f t="shared" si="1"/>
        <v/>
      </c>
      <c r="P58" s="48"/>
      <c r="Q58" s="50" t="str">
        <f>IFERROR(
     1*AP58,
     IF(
          $B$1="Metric",
          IFERROR(0.0254*VLOOKUP(VALUE(SUBSTITUTE($AL58&amp;ROUND($G58,2)," ","")),HFF120_Data_extrapolated!$C$4:$O$1025,MATCH('Estimator Steel Portfolio'!$C58,HFF120_Data_extrapolated!$C$4:$O$4,0),TRUE)*1000,""),
          IFERROR(VLOOKUP(VALUE(SUBSTITUTE($AL58&amp;ROUND($G58,2)," ","")),HFF120_Data_extrapolated!$C$4:$O$1025,MATCH('Estimator Steel Portfolio'!$C58,HFF120_Data_extrapolated!$C$4:$O$4,0),TRUE)*1000,"")
     )
)</f>
        <v/>
      </c>
      <c r="R58" s="50" t="str">
        <f>IFERROR($Q58/HFF120_Data_UL!$J$1,"")</f>
        <v/>
      </c>
      <c r="S58" s="148" t="str">
        <f t="shared" si="16"/>
        <v/>
      </c>
      <c r="T58" s="51" t="str">
        <f>IF(
     $Q58=$AP58,
     IFERROR(VLOOKUP(VALUE(SUBSTITUTE($AL58&amp;ROUND($G58,2)," ","")),HFF120_Data_UL!$C$4:$P$1009,14,TRUE),""),
     IF(ISNUMBER($Q58),"EJ needed","")
)</f>
        <v/>
      </c>
      <c r="U58" s="151" t="str">
        <f t="shared" si="17"/>
        <v xml:space="preserve"> </v>
      </c>
      <c r="V58" s="58" t="str">
        <f t="shared" si="10"/>
        <v/>
      </c>
      <c r="X58" s="205" t="str">
        <f>IF($B$1="Metric", IFERROR(0.0254*VLOOKUP(VALUE(SUBSTITUTE($AL58&amp;ROUND($G58,2)," ","")),WB5_Data_UL!$C$4:$O$1012,MATCH('Estimator Steel Portfolio'!$C58,WB5_Data_UL!$C$4:$O$4,0),TRUE)*1000,""), IFERROR(VLOOKUP(VALUE(SUBSTITUTE($AL58&amp;ROUND($G58,2)," ","")),WB5_Data_UL!$C$4:$O$1012,MATCH('Estimator Steel Portfolio'!$C58,WB5_Data_UL!$C$4:$O$4,0),TRUE)*1000,""))</f>
        <v/>
      </c>
      <c r="Y58" s="50" t="str">
        <f>IFERROR($X58/WB5_Data_UL!$J$1,"")</f>
        <v/>
      </c>
      <c r="Z58" s="148" t="str">
        <f t="shared" si="18"/>
        <v/>
      </c>
      <c r="AA58" s="51" t="str">
        <f>IFERROR(VLOOKUP(VALUE(SUBSTITUTE($AL58&amp;ROUND($G58,2)," ","")),WB5_Data_UL!$C$4:$P$1012,14,TRUE),"")</f>
        <v/>
      </c>
      <c r="AB58" s="151" t="str">
        <f t="shared" si="19"/>
        <v xml:space="preserve"> </v>
      </c>
      <c r="AC58" s="58" t="str">
        <f t="shared" si="11"/>
        <v/>
      </c>
      <c r="AE58" s="205" t="str">
        <f>IFERROR(
     1*AQ58,
     IF(
          $B$1="Metric",
          IFERROR(0.0254*VLOOKUP(VALUE(SUBSTITUTE($AL58&amp;ROUND($G58,2)," ","")),AWHB_Data_extrapolated!$C$4:$O$1011,MATCH('Estimator Steel Portfolio'!$C58,AWHB_Data_extrapolated!$C$4:$O$4,0),TRUE)*1000,""),
          IFERROR(VLOOKUP(VALUE(SUBSTITUTE($AL58&amp;ROUND($G58,2)," ","")),AWHB_Data_extrapolated!$C$4:$O$1011,MATCH('Estimator Steel Portfolio'!$C58,AWHB_Data_extrapolated!$C$4:$O$4,0),TRUE)*1000,"")
     )
)</f>
        <v/>
      </c>
      <c r="AF58" s="50" t="str">
        <f>IFERROR($AE58/AWHB_Data_UL!$J$1,"")</f>
        <v/>
      </c>
      <c r="AG58" s="148" t="str">
        <f t="shared" si="20"/>
        <v/>
      </c>
      <c r="AH58" s="51" t="str">
        <f>IF(
     $AE58=$AQ58,
     IFERROR(VLOOKUP(VALUE(SUBSTITUTE($AL58&amp;ROUND($G58,2)," ","")),AWHB_Data_UL!$C$4:$P$1004,14,TRUE),""),
     IF(ISNUMBER($AE58),"EJ needed","")
)</f>
        <v/>
      </c>
      <c r="AI58" s="151" t="str">
        <f t="shared" si="21"/>
        <v xml:space="preserve"> </v>
      </c>
      <c r="AJ58" s="58" t="str">
        <f t="shared" si="13"/>
        <v/>
      </c>
      <c r="AL58" s="141" t="str">
        <f>IF($B$1="Metric",IFERROR(VLOOKUP(SUBSTITUTE($A58&amp;"Metric"&amp;$B58," ",""),members_metric!$F$7:$K$2000,6,FALSE),""),IFERROR(VLOOKUP(SUBSTITUTE($A58&amp;$B58," ",""),members!$D$7:$I$2000,6,FALSE),""))</f>
        <v/>
      </c>
      <c r="AM58" s="146" t="str">
        <f>IF($B$1="Metric", IFERROR(VLOOKUP(SUBSTITUTE($A58&amp;"Metric"&amp;$B58," ",""),members_metric!$F$7:$L$2000,7,FALSE),""),IFERROR(VLOOKUP(SUBSTITUTE($A58&amp;$B58," ",""),members!$D$7:$G$2000,4,FALSE),""))</f>
        <v/>
      </c>
      <c r="AN58" s="147" t="str">
        <f>IF($B$1="Metric", IFERROR(VLOOKUP(SUBSTITUTE($A58&amp;"Metric"&amp;$B58," ",""),members_metric!$F$7:$J$2000,5,FALSE),""),IFERROR(VLOOKUP(SUBSTITUTE($A58&amp;$B58," ",""),members!$D$7:$H$2000,5,FALSE),""))</f>
        <v/>
      </c>
      <c r="AO58" s="189" t="str">
        <f>IF(
     $B$1="Metric",
     IFERROR(0.0254*VLOOKUP(VALUE(SUBSTITUTE($AL58&amp;ROUND($G58,2)," ","")),HFF60_Data_UL!$C$4:$O$1011,MATCH('Estimator Steel Portfolio'!$C58,HFF60_Data_UL!$C$4:$O$4,0),TRUE)*1000,"N/A"),
     IFERROR(VLOOKUP(VALUE(SUBSTITUTE($AL58&amp;ROUND($G58,2)," ","")),HFF60_Data_UL!$C$4:$O$1011,MATCH('Estimator Steel Portfolio'!$C58,HFF60_Data_UL!$C$4:$O$4,0),TRUE)*1000,"N/A")
)</f>
        <v>N/A</v>
      </c>
      <c r="AP58" s="189" t="str">
        <f>IF(
     $B$1="Metric",
     IFERROR(0.0254*VLOOKUP(VALUE(SUBSTITUTE($AL58&amp;ROUND($G58,2)," ","")),HFF120_Data_UL!$C$4:$O$1009,MATCH('Estimator Steel Portfolio'!$C58,HFF120_Data_UL!$C$4:$O$4,0),TRUE)*1000,"N/A"),
     IFERROR(VLOOKUP(VALUE(SUBSTITUTE($AL58&amp;ROUND($G58,2)," ","")),HFF120_Data_UL!$C$4:$O$1009,MATCH('Estimator Steel Portfolio'!$C58,HFF120_Data_UL!$C$4:$O$4,0),TRUE)*1000,"N/A")
)</f>
        <v>N/A</v>
      </c>
      <c r="AQ58" s="189" t="str">
        <f>IF(
     $B$1="Metric",
     IFERROR(0.0254*VLOOKUP(VALUE(SUBSTITUTE($AL58&amp;ROUND($G58,2)," ","")),AWHB_Data_UL!$C$4:$O$1004,MATCH('Estimator Steel Portfolio'!$C58,AWHB_Data_UL!$C$4:$O$4,0),TRUE)*1000,"N/A"),
     IFERROR(VLOOKUP(VALUE(SUBSTITUTE($AL58&amp;ROUND($G58,2)," ","")),AWHB_Data_UL!$C$4:$O$1004,MATCH('Estimator Steel Portfolio'!$C58,AWHB_Data_UL!$C$4:$O$4,0),TRUE)*1000,"N/A")
)</f>
        <v>N/A</v>
      </c>
      <c r="AR58" s="190"/>
    </row>
    <row r="59" spans="1:44" ht="15.5" x14ac:dyDescent="0.35">
      <c r="A59" s="130"/>
      <c r="B59" s="131"/>
      <c r="C59" s="131"/>
      <c r="D59" s="131"/>
      <c r="E59" s="131"/>
      <c r="F59" s="49" t="str">
        <f t="shared" si="14"/>
        <v/>
      </c>
      <c r="G59" s="50" t="str">
        <f>IF($B$1="Metric", IFERROR(VLOOKUP(SUBSTITUTE($A59&amp;"Metric"&amp;$B59," ",""),members_metric!$F$7:$J$2000,3,FALSE),""),  IFERROR(VLOOKUP(SUBSTITUTE($A59&amp;$B59," ",""),members!$D$7:$G$2000,3,FALSE),""))</f>
        <v/>
      </c>
      <c r="H59" s="140" t="str">
        <f t="shared" si="15"/>
        <v/>
      </c>
      <c r="I59" s="48"/>
      <c r="J59" s="50" t="str">
        <f>IFERROR(
     1*AO59,
     IF(
          $B$1="Metric",
          IFERROR(0.0254*VLOOKUP(VALUE(SUBSTITUTE($AL59&amp;ROUND($G59,2)," ","")),HFF60_Data_extrapolated!$C$4:$O$1011,MATCH('Estimator Steel Portfolio'!$C59,HFF60_Data_extrapolated!$C$4:$O$4,0),TRUE)*1000,""),
          IFERROR(VLOOKUP(VALUE(SUBSTITUTE($AL59&amp;ROUND($G59,2)," ","")),HFF60_Data_extrapolated!$C$4:$O$1011,MATCH('Estimator Steel Portfolio'!$C59,HFF60_Data_extrapolated!$C$4:$O$4,0),TRUE)*1000,"")
     )
)</f>
        <v/>
      </c>
      <c r="K59" s="50" t="str">
        <f>IFERROR($J59/HFF60_Data_UL!$J$1,"")</f>
        <v/>
      </c>
      <c r="L59" s="148" t="str">
        <f t="shared" si="9"/>
        <v/>
      </c>
      <c r="M59" s="51" t="str">
        <f>IF(
     $J59=$AO59,
     IFERROR(VLOOKUP(VALUE(SUBSTITUTE($AL59&amp;ROUND($G59,2)," ","")),HFF60_Data_UL!$C$4:$P$1011,14,TRUE),""),
     IF(ISNUMBER($J59),"EJ needed","")
)</f>
        <v/>
      </c>
      <c r="N59" s="151" t="str">
        <f t="shared" si="12"/>
        <v/>
      </c>
      <c r="O59" s="58" t="str">
        <f t="shared" si="1"/>
        <v/>
      </c>
      <c r="P59" s="48"/>
      <c r="Q59" s="50" t="str">
        <f>IFERROR(
     1*AP59,
     IF(
          $B$1="Metric",
          IFERROR(0.0254*VLOOKUP(VALUE(SUBSTITUTE($AL59&amp;ROUND($G59,2)," ","")),HFF120_Data_extrapolated!$C$4:$O$1025,MATCH('Estimator Steel Portfolio'!$C59,HFF120_Data_extrapolated!$C$4:$O$4,0),TRUE)*1000,""),
          IFERROR(VLOOKUP(VALUE(SUBSTITUTE($AL59&amp;ROUND($G59,2)," ","")),HFF120_Data_extrapolated!$C$4:$O$1025,MATCH('Estimator Steel Portfolio'!$C59,HFF120_Data_extrapolated!$C$4:$O$4,0),TRUE)*1000,"")
     )
)</f>
        <v/>
      </c>
      <c r="R59" s="50" t="str">
        <f>IFERROR($Q59/HFF120_Data_UL!$J$1,"")</f>
        <v/>
      </c>
      <c r="S59" s="148" t="str">
        <f t="shared" si="16"/>
        <v/>
      </c>
      <c r="T59" s="51" t="str">
        <f>IF(
     $Q59=$AP59,
     IFERROR(VLOOKUP(VALUE(SUBSTITUTE($AL59&amp;ROUND($G59,2)," ","")),HFF120_Data_UL!$C$4:$P$1009,14,TRUE),""),
     IF(ISNUMBER($Q59),"EJ needed","")
)</f>
        <v/>
      </c>
      <c r="U59" s="151" t="str">
        <f t="shared" si="17"/>
        <v xml:space="preserve"> </v>
      </c>
      <c r="V59" s="58" t="str">
        <f t="shared" si="10"/>
        <v/>
      </c>
      <c r="X59" s="205" t="str">
        <f>IF($B$1="Metric", IFERROR(0.0254*VLOOKUP(VALUE(SUBSTITUTE($AL59&amp;ROUND($G59,2)," ","")),WB5_Data_UL!$C$4:$O$1012,MATCH('Estimator Steel Portfolio'!$C59,WB5_Data_UL!$C$4:$O$4,0),TRUE)*1000,""), IFERROR(VLOOKUP(VALUE(SUBSTITUTE($AL59&amp;ROUND($G59,2)," ","")),WB5_Data_UL!$C$4:$O$1012,MATCH('Estimator Steel Portfolio'!$C59,WB5_Data_UL!$C$4:$O$4,0),TRUE)*1000,""))</f>
        <v/>
      </c>
      <c r="Y59" s="50" t="str">
        <f>IFERROR($X59/WB5_Data_UL!$J$1,"")</f>
        <v/>
      </c>
      <c r="Z59" s="148" t="str">
        <f t="shared" si="18"/>
        <v/>
      </c>
      <c r="AA59" s="51" t="str">
        <f>IFERROR(VLOOKUP(VALUE(SUBSTITUTE($AL59&amp;ROUND($G59,2)," ","")),WB5_Data_UL!$C$4:$P$1012,14,TRUE),"")</f>
        <v/>
      </c>
      <c r="AB59" s="151" t="str">
        <f t="shared" si="19"/>
        <v xml:space="preserve"> </v>
      </c>
      <c r="AC59" s="58" t="str">
        <f t="shared" si="11"/>
        <v/>
      </c>
      <c r="AE59" s="205" t="str">
        <f>IFERROR(
     1*AQ59,
     IF(
          $B$1="Metric",
          IFERROR(0.0254*VLOOKUP(VALUE(SUBSTITUTE($AL59&amp;ROUND($G59,2)," ","")),AWHB_Data_extrapolated!$C$4:$O$1011,MATCH('Estimator Steel Portfolio'!$C59,AWHB_Data_extrapolated!$C$4:$O$4,0),TRUE)*1000,""),
          IFERROR(VLOOKUP(VALUE(SUBSTITUTE($AL59&amp;ROUND($G59,2)," ","")),AWHB_Data_extrapolated!$C$4:$O$1011,MATCH('Estimator Steel Portfolio'!$C59,AWHB_Data_extrapolated!$C$4:$O$4,0),TRUE)*1000,"")
     )
)</f>
        <v/>
      </c>
      <c r="AF59" s="50" t="str">
        <f>IFERROR($AE59/AWHB_Data_UL!$J$1,"")</f>
        <v/>
      </c>
      <c r="AG59" s="148" t="str">
        <f t="shared" si="20"/>
        <v/>
      </c>
      <c r="AH59" s="51" t="str">
        <f>IF(
     $AE59=$AQ59,
     IFERROR(VLOOKUP(VALUE(SUBSTITUTE($AL59&amp;ROUND($G59,2)," ","")),AWHB_Data_UL!$C$4:$P$1004,14,TRUE),""),
     IF(ISNUMBER($AE59),"EJ needed","")
)</f>
        <v/>
      </c>
      <c r="AI59" s="151" t="str">
        <f t="shared" si="21"/>
        <v xml:space="preserve"> </v>
      </c>
      <c r="AJ59" s="58" t="str">
        <f t="shared" si="13"/>
        <v/>
      </c>
      <c r="AL59" s="141" t="str">
        <f>IF($B$1="Metric",IFERROR(VLOOKUP(SUBSTITUTE($A59&amp;"Metric"&amp;$B59," ",""),members_metric!$F$7:$K$2000,6,FALSE),""),IFERROR(VLOOKUP(SUBSTITUTE($A59&amp;$B59," ",""),members!$D$7:$I$2000,6,FALSE),""))</f>
        <v/>
      </c>
      <c r="AM59" s="146" t="str">
        <f>IF($B$1="Metric", IFERROR(VLOOKUP(SUBSTITUTE($A59&amp;"Metric"&amp;$B59," ",""),members_metric!$F$7:$L$2000,7,FALSE),""),IFERROR(VLOOKUP(SUBSTITUTE($A59&amp;$B59," ",""),members!$D$7:$G$2000,4,FALSE),""))</f>
        <v/>
      </c>
      <c r="AN59" s="147" t="str">
        <f>IF($B$1="Metric", IFERROR(VLOOKUP(SUBSTITUTE($A59&amp;"Metric"&amp;$B59," ",""),members_metric!$F$7:$J$2000,5,FALSE),""),IFERROR(VLOOKUP(SUBSTITUTE($A59&amp;$B59," ",""),members!$D$7:$H$2000,5,FALSE),""))</f>
        <v/>
      </c>
      <c r="AO59" s="189" t="str">
        <f>IF(
     $B$1="Metric",
     IFERROR(0.0254*VLOOKUP(VALUE(SUBSTITUTE($AL59&amp;ROUND($G59,2)," ","")),HFF60_Data_UL!$C$4:$O$1011,MATCH('Estimator Steel Portfolio'!$C59,HFF60_Data_UL!$C$4:$O$4,0),TRUE)*1000,"N/A"),
     IFERROR(VLOOKUP(VALUE(SUBSTITUTE($AL59&amp;ROUND($G59,2)," ","")),HFF60_Data_UL!$C$4:$O$1011,MATCH('Estimator Steel Portfolio'!$C59,HFF60_Data_UL!$C$4:$O$4,0),TRUE)*1000,"N/A")
)</f>
        <v>N/A</v>
      </c>
      <c r="AP59" s="189" t="str">
        <f>IF(
     $B$1="Metric",
     IFERROR(0.0254*VLOOKUP(VALUE(SUBSTITUTE($AL59&amp;ROUND($G59,2)," ","")),HFF120_Data_UL!$C$4:$O$1009,MATCH('Estimator Steel Portfolio'!$C59,HFF120_Data_UL!$C$4:$O$4,0),TRUE)*1000,"N/A"),
     IFERROR(VLOOKUP(VALUE(SUBSTITUTE($AL59&amp;ROUND($G59,2)," ","")),HFF120_Data_UL!$C$4:$O$1009,MATCH('Estimator Steel Portfolio'!$C59,HFF120_Data_UL!$C$4:$O$4,0),TRUE)*1000,"N/A")
)</f>
        <v>N/A</v>
      </c>
      <c r="AQ59" s="189" t="str">
        <f>IF(
     $B$1="Metric",
     IFERROR(0.0254*VLOOKUP(VALUE(SUBSTITUTE($AL59&amp;ROUND($G59,2)," ","")),AWHB_Data_UL!$C$4:$O$1004,MATCH('Estimator Steel Portfolio'!$C59,AWHB_Data_UL!$C$4:$O$4,0),TRUE)*1000,"N/A"),
     IFERROR(VLOOKUP(VALUE(SUBSTITUTE($AL59&amp;ROUND($G59,2)," ","")),AWHB_Data_UL!$C$4:$O$1004,MATCH('Estimator Steel Portfolio'!$C59,AWHB_Data_UL!$C$4:$O$4,0),TRUE)*1000,"N/A")
)</f>
        <v>N/A</v>
      </c>
      <c r="AR59" s="190"/>
    </row>
    <row r="60" spans="1:44" ht="15.5" x14ac:dyDescent="0.35">
      <c r="A60" s="130"/>
      <c r="B60" s="131"/>
      <c r="C60" s="131"/>
      <c r="D60" s="131"/>
      <c r="E60" s="131"/>
      <c r="F60" s="49" t="str">
        <f t="shared" si="14"/>
        <v/>
      </c>
      <c r="G60" s="50" t="str">
        <f>IF($B$1="Metric", IFERROR(VLOOKUP(SUBSTITUTE($A60&amp;"Metric"&amp;$B60," ",""),members_metric!$F$7:$J$2000,3,FALSE),""),  IFERROR(VLOOKUP(SUBSTITUTE($A60&amp;$B60," ",""),members!$D$7:$G$2000,3,FALSE),""))</f>
        <v/>
      </c>
      <c r="H60" s="140" t="str">
        <f t="shared" si="15"/>
        <v/>
      </c>
      <c r="I60" s="48"/>
      <c r="J60" s="50" t="str">
        <f>IFERROR(
     1*AO60,
     IF(
          $B$1="Metric",
          IFERROR(0.0254*VLOOKUP(VALUE(SUBSTITUTE($AL60&amp;ROUND($G60,2)," ","")),HFF60_Data_extrapolated!$C$4:$O$1011,MATCH('Estimator Steel Portfolio'!$C60,HFF60_Data_extrapolated!$C$4:$O$4,0),TRUE)*1000,""),
          IFERROR(VLOOKUP(VALUE(SUBSTITUTE($AL60&amp;ROUND($G60,2)," ","")),HFF60_Data_extrapolated!$C$4:$O$1011,MATCH('Estimator Steel Portfolio'!$C60,HFF60_Data_extrapolated!$C$4:$O$4,0),TRUE)*1000,"")
     )
)</f>
        <v/>
      </c>
      <c r="K60" s="50" t="str">
        <f>IFERROR($J60/HFF60_Data_UL!$J$1,"")</f>
        <v/>
      </c>
      <c r="L60" s="148" t="str">
        <f t="shared" si="9"/>
        <v/>
      </c>
      <c r="M60" s="51" t="str">
        <f>IF(
     $J60=$AO60,
     IFERROR(VLOOKUP(VALUE(SUBSTITUTE($AL60&amp;ROUND($G60,2)," ","")),HFF60_Data_UL!$C$4:$P$1011,14,TRUE),""),
     IF(ISNUMBER($J60),"EJ needed","")
)</f>
        <v/>
      </c>
      <c r="N60" s="151" t="str">
        <f t="shared" si="12"/>
        <v/>
      </c>
      <c r="O60" s="58" t="str">
        <f t="shared" si="1"/>
        <v/>
      </c>
      <c r="P60" s="48"/>
      <c r="Q60" s="50" t="str">
        <f>IFERROR(
     1*AP60,
     IF(
          $B$1="Metric",
          IFERROR(0.0254*VLOOKUP(VALUE(SUBSTITUTE($AL60&amp;ROUND($G60,2)," ","")),HFF120_Data_extrapolated!$C$4:$O$1025,MATCH('Estimator Steel Portfolio'!$C60,HFF120_Data_extrapolated!$C$4:$O$4,0),TRUE)*1000,""),
          IFERROR(VLOOKUP(VALUE(SUBSTITUTE($AL60&amp;ROUND($G60,2)," ","")),HFF120_Data_extrapolated!$C$4:$O$1025,MATCH('Estimator Steel Portfolio'!$C60,HFF120_Data_extrapolated!$C$4:$O$4,0),TRUE)*1000,"")
     )
)</f>
        <v/>
      </c>
      <c r="R60" s="50" t="str">
        <f>IFERROR($Q60/HFF120_Data_UL!$J$1,"")</f>
        <v/>
      </c>
      <c r="S60" s="148" t="str">
        <f t="shared" si="16"/>
        <v/>
      </c>
      <c r="T60" s="51" t="str">
        <f>IF(
     $Q60=$AP60,
     IFERROR(VLOOKUP(VALUE(SUBSTITUTE($AL60&amp;ROUND($G60,2)," ","")),HFF120_Data_UL!$C$4:$P$1009,14,TRUE),""),
     IF(ISNUMBER($Q60),"EJ needed","")
)</f>
        <v/>
      </c>
      <c r="U60" s="151" t="str">
        <f t="shared" si="17"/>
        <v xml:space="preserve"> </v>
      </c>
      <c r="V60" s="58" t="str">
        <f t="shared" si="10"/>
        <v/>
      </c>
      <c r="X60" s="205" t="str">
        <f>IF($B$1="Metric", IFERROR(0.0254*VLOOKUP(VALUE(SUBSTITUTE($AL60&amp;ROUND($G60,2)," ","")),WB5_Data_UL!$C$4:$O$1012,MATCH('Estimator Steel Portfolio'!$C60,WB5_Data_UL!$C$4:$O$4,0),TRUE)*1000,""), IFERROR(VLOOKUP(VALUE(SUBSTITUTE($AL60&amp;ROUND($G60,2)," ","")),WB5_Data_UL!$C$4:$O$1012,MATCH('Estimator Steel Portfolio'!$C60,WB5_Data_UL!$C$4:$O$4,0),TRUE)*1000,""))</f>
        <v/>
      </c>
      <c r="Y60" s="50" t="str">
        <f>IFERROR($X60/WB5_Data_UL!$J$1,"")</f>
        <v/>
      </c>
      <c r="Z60" s="148" t="str">
        <f t="shared" si="18"/>
        <v/>
      </c>
      <c r="AA60" s="51" t="str">
        <f>IFERROR(VLOOKUP(VALUE(SUBSTITUTE($AL60&amp;ROUND($G60,2)," ","")),WB5_Data_UL!$C$4:$P$1012,14,TRUE),"")</f>
        <v/>
      </c>
      <c r="AB60" s="151" t="str">
        <f t="shared" si="19"/>
        <v xml:space="preserve"> </v>
      </c>
      <c r="AC60" s="58" t="str">
        <f t="shared" si="11"/>
        <v/>
      </c>
      <c r="AE60" s="205" t="str">
        <f>IFERROR(
     1*AQ60,
     IF(
          $B$1="Metric",
          IFERROR(0.0254*VLOOKUP(VALUE(SUBSTITUTE($AL60&amp;ROUND($G60,2)," ","")),AWHB_Data_extrapolated!$C$4:$O$1011,MATCH('Estimator Steel Portfolio'!$C60,AWHB_Data_extrapolated!$C$4:$O$4,0),TRUE)*1000,""),
          IFERROR(VLOOKUP(VALUE(SUBSTITUTE($AL60&amp;ROUND($G60,2)," ","")),AWHB_Data_extrapolated!$C$4:$O$1011,MATCH('Estimator Steel Portfolio'!$C60,AWHB_Data_extrapolated!$C$4:$O$4,0),TRUE)*1000,"")
     )
)</f>
        <v/>
      </c>
      <c r="AF60" s="50" t="str">
        <f>IFERROR($AE60/AWHB_Data_UL!$J$1,"")</f>
        <v/>
      </c>
      <c r="AG60" s="148" t="str">
        <f t="shared" si="20"/>
        <v/>
      </c>
      <c r="AH60" s="51" t="str">
        <f>IF(
     $AE60=$AQ60,
     IFERROR(VLOOKUP(VALUE(SUBSTITUTE($AL60&amp;ROUND($G60,2)," ","")),AWHB_Data_UL!$C$4:$P$1004,14,TRUE),""),
     IF(ISNUMBER($AE60),"EJ needed","")
)</f>
        <v/>
      </c>
      <c r="AI60" s="151" t="str">
        <f t="shared" si="21"/>
        <v xml:space="preserve"> </v>
      </c>
      <c r="AJ60" s="58" t="str">
        <f t="shared" si="13"/>
        <v/>
      </c>
      <c r="AL60" s="141" t="str">
        <f>IF($B$1="Metric",IFERROR(VLOOKUP(SUBSTITUTE($A60&amp;"Metric"&amp;$B60," ",""),members_metric!$F$7:$K$2000,6,FALSE),""),IFERROR(VLOOKUP(SUBSTITUTE($A60&amp;$B60," ",""),members!$D$7:$I$2000,6,FALSE),""))</f>
        <v/>
      </c>
      <c r="AM60" s="146" t="str">
        <f>IF($B$1="Metric", IFERROR(VLOOKUP(SUBSTITUTE($A60&amp;"Metric"&amp;$B60," ",""),members_metric!$F$7:$L$2000,7,FALSE),""),IFERROR(VLOOKUP(SUBSTITUTE($A60&amp;$B60," ",""),members!$D$7:$G$2000,4,FALSE),""))</f>
        <v/>
      </c>
      <c r="AN60" s="147" t="str">
        <f>IF($B$1="Metric", IFERROR(VLOOKUP(SUBSTITUTE($A60&amp;"Metric"&amp;$B60," ",""),members_metric!$F$7:$J$2000,5,FALSE),""),IFERROR(VLOOKUP(SUBSTITUTE($A60&amp;$B60," ",""),members!$D$7:$H$2000,5,FALSE),""))</f>
        <v/>
      </c>
      <c r="AO60" s="189" t="str">
        <f>IF(
     $B$1="Metric",
     IFERROR(0.0254*VLOOKUP(VALUE(SUBSTITUTE($AL60&amp;ROUND($G60,2)," ","")),HFF60_Data_UL!$C$4:$O$1011,MATCH('Estimator Steel Portfolio'!$C60,HFF60_Data_UL!$C$4:$O$4,0),TRUE)*1000,"N/A"),
     IFERROR(VLOOKUP(VALUE(SUBSTITUTE($AL60&amp;ROUND($G60,2)," ","")),HFF60_Data_UL!$C$4:$O$1011,MATCH('Estimator Steel Portfolio'!$C60,HFF60_Data_UL!$C$4:$O$4,0),TRUE)*1000,"N/A")
)</f>
        <v>N/A</v>
      </c>
      <c r="AP60" s="189" t="str">
        <f>IF(
     $B$1="Metric",
     IFERROR(0.0254*VLOOKUP(VALUE(SUBSTITUTE($AL60&amp;ROUND($G60,2)," ","")),HFF120_Data_UL!$C$4:$O$1009,MATCH('Estimator Steel Portfolio'!$C60,HFF120_Data_UL!$C$4:$O$4,0),TRUE)*1000,"N/A"),
     IFERROR(VLOOKUP(VALUE(SUBSTITUTE($AL60&amp;ROUND($G60,2)," ","")),HFF120_Data_UL!$C$4:$O$1009,MATCH('Estimator Steel Portfolio'!$C60,HFF120_Data_UL!$C$4:$O$4,0),TRUE)*1000,"N/A")
)</f>
        <v>N/A</v>
      </c>
      <c r="AQ60" s="189" t="str">
        <f>IF(
     $B$1="Metric",
     IFERROR(0.0254*VLOOKUP(VALUE(SUBSTITUTE($AL60&amp;ROUND($G60,2)," ","")),AWHB_Data_UL!$C$4:$O$1004,MATCH('Estimator Steel Portfolio'!$C60,AWHB_Data_UL!$C$4:$O$4,0),TRUE)*1000,"N/A"),
     IFERROR(VLOOKUP(VALUE(SUBSTITUTE($AL60&amp;ROUND($G60,2)," ","")),AWHB_Data_UL!$C$4:$O$1004,MATCH('Estimator Steel Portfolio'!$C60,AWHB_Data_UL!$C$4:$O$4,0),TRUE)*1000,"N/A")
)</f>
        <v>N/A</v>
      </c>
      <c r="AR60" s="190"/>
    </row>
    <row r="61" spans="1:44" ht="15.5" x14ac:dyDescent="0.35">
      <c r="A61" s="130"/>
      <c r="B61" s="131"/>
      <c r="C61" s="131"/>
      <c r="D61" s="131"/>
      <c r="E61" s="131"/>
      <c r="F61" s="49" t="str">
        <f t="shared" si="14"/>
        <v/>
      </c>
      <c r="G61" s="50" t="str">
        <f>IF($B$1="Metric", IFERROR(VLOOKUP(SUBSTITUTE($A61&amp;"Metric"&amp;$B61," ",""),members_metric!$F$7:$J$2000,3,FALSE),""),  IFERROR(VLOOKUP(SUBSTITUTE($A61&amp;$B61," ",""),members!$D$7:$G$2000,3,FALSE),""))</f>
        <v/>
      </c>
      <c r="H61" s="140" t="str">
        <f t="shared" si="15"/>
        <v/>
      </c>
      <c r="I61" s="48"/>
      <c r="J61" s="50" t="str">
        <f>IFERROR(
     1*AO61,
     IF(
          $B$1="Metric",
          IFERROR(0.0254*VLOOKUP(VALUE(SUBSTITUTE($AL61&amp;ROUND($G61,2)," ","")),HFF60_Data_extrapolated!$C$4:$O$1011,MATCH('Estimator Steel Portfolio'!$C61,HFF60_Data_extrapolated!$C$4:$O$4,0),TRUE)*1000,""),
          IFERROR(VLOOKUP(VALUE(SUBSTITUTE($AL61&amp;ROUND($G61,2)," ","")),HFF60_Data_extrapolated!$C$4:$O$1011,MATCH('Estimator Steel Portfolio'!$C61,HFF60_Data_extrapolated!$C$4:$O$4,0),TRUE)*1000,"")
     )
)</f>
        <v/>
      </c>
      <c r="K61" s="50" t="str">
        <f>IFERROR($J61/HFF60_Data_UL!$J$1,"")</f>
        <v/>
      </c>
      <c r="L61" s="148" t="str">
        <f t="shared" si="9"/>
        <v/>
      </c>
      <c r="M61" s="51" t="str">
        <f>IF(
     $J61=$AO61,
     IFERROR(VLOOKUP(VALUE(SUBSTITUTE($AL61&amp;ROUND($G61,2)," ","")),HFF60_Data_UL!$C$4:$P$1011,14,TRUE),""),
     IF(ISNUMBER($J61),"EJ needed","")
)</f>
        <v/>
      </c>
      <c r="N61" s="151" t="str">
        <f t="shared" si="12"/>
        <v/>
      </c>
      <c r="O61" s="58" t="str">
        <f t="shared" si="1"/>
        <v/>
      </c>
      <c r="P61" s="48"/>
      <c r="Q61" s="50" t="str">
        <f>IFERROR(
     1*AP61,
     IF(
          $B$1="Metric",
          IFERROR(0.0254*VLOOKUP(VALUE(SUBSTITUTE($AL61&amp;ROUND($G61,2)," ","")),HFF120_Data_extrapolated!$C$4:$O$1025,MATCH('Estimator Steel Portfolio'!$C61,HFF120_Data_extrapolated!$C$4:$O$4,0),TRUE)*1000,""),
          IFERROR(VLOOKUP(VALUE(SUBSTITUTE($AL61&amp;ROUND($G61,2)," ","")),HFF120_Data_extrapolated!$C$4:$O$1025,MATCH('Estimator Steel Portfolio'!$C61,HFF120_Data_extrapolated!$C$4:$O$4,0),TRUE)*1000,"")
     )
)</f>
        <v/>
      </c>
      <c r="R61" s="50" t="str">
        <f>IFERROR($Q61/HFF120_Data_UL!$J$1,"")</f>
        <v/>
      </c>
      <c r="S61" s="148" t="str">
        <f t="shared" si="16"/>
        <v/>
      </c>
      <c r="T61" s="51" t="str">
        <f>IF(
     $Q61=$AP61,
     IFERROR(VLOOKUP(VALUE(SUBSTITUTE($AL61&amp;ROUND($G61,2)," ","")),HFF120_Data_UL!$C$4:$P$1009,14,TRUE),""),
     IF(ISNUMBER($Q61),"EJ needed","")
)</f>
        <v/>
      </c>
      <c r="U61" s="151" t="str">
        <f t="shared" si="17"/>
        <v xml:space="preserve"> </v>
      </c>
      <c r="V61" s="58" t="str">
        <f t="shared" si="10"/>
        <v/>
      </c>
      <c r="X61" s="205" t="str">
        <f>IF($B$1="Metric", IFERROR(0.0254*VLOOKUP(VALUE(SUBSTITUTE($AL61&amp;ROUND($G61,2)," ","")),WB5_Data_UL!$C$4:$O$1012,MATCH('Estimator Steel Portfolio'!$C61,WB5_Data_UL!$C$4:$O$4,0),TRUE)*1000,""), IFERROR(VLOOKUP(VALUE(SUBSTITUTE($AL61&amp;ROUND($G61,2)," ","")),WB5_Data_UL!$C$4:$O$1012,MATCH('Estimator Steel Portfolio'!$C61,WB5_Data_UL!$C$4:$O$4,0),TRUE)*1000,""))</f>
        <v/>
      </c>
      <c r="Y61" s="50" t="str">
        <f>IFERROR($X61/WB5_Data_UL!$J$1,"")</f>
        <v/>
      </c>
      <c r="Z61" s="148" t="str">
        <f t="shared" si="18"/>
        <v/>
      </c>
      <c r="AA61" s="51" t="str">
        <f>IFERROR(VLOOKUP(VALUE(SUBSTITUTE($AL61&amp;ROUND($G61,2)," ","")),WB5_Data_UL!$C$4:$P$1012,14,TRUE),"")</f>
        <v/>
      </c>
      <c r="AB61" s="151" t="str">
        <f t="shared" si="19"/>
        <v xml:space="preserve"> </v>
      </c>
      <c r="AC61" s="58" t="str">
        <f t="shared" si="11"/>
        <v/>
      </c>
      <c r="AE61" s="205" t="str">
        <f>IFERROR(
     1*AQ61,
     IF(
          $B$1="Metric",
          IFERROR(0.0254*VLOOKUP(VALUE(SUBSTITUTE($AL61&amp;ROUND($G61,2)," ","")),AWHB_Data_extrapolated!$C$4:$O$1011,MATCH('Estimator Steel Portfolio'!$C61,AWHB_Data_extrapolated!$C$4:$O$4,0),TRUE)*1000,""),
          IFERROR(VLOOKUP(VALUE(SUBSTITUTE($AL61&amp;ROUND($G61,2)," ","")),AWHB_Data_extrapolated!$C$4:$O$1011,MATCH('Estimator Steel Portfolio'!$C61,AWHB_Data_extrapolated!$C$4:$O$4,0),TRUE)*1000,"")
     )
)</f>
        <v/>
      </c>
      <c r="AF61" s="50" t="str">
        <f>IFERROR($AE61/AWHB_Data_UL!$J$1,"")</f>
        <v/>
      </c>
      <c r="AG61" s="148" t="str">
        <f t="shared" si="20"/>
        <v/>
      </c>
      <c r="AH61" s="51" t="str">
        <f>IF(
     $AE61=$AQ61,
     IFERROR(VLOOKUP(VALUE(SUBSTITUTE($AL61&amp;ROUND($G61,2)," ","")),AWHB_Data_UL!$C$4:$P$1004,14,TRUE),""),
     IF(ISNUMBER($AE61),"EJ needed","")
)</f>
        <v/>
      </c>
      <c r="AI61" s="151" t="str">
        <f t="shared" si="21"/>
        <v xml:space="preserve"> </v>
      </c>
      <c r="AJ61" s="58" t="str">
        <f t="shared" si="13"/>
        <v/>
      </c>
      <c r="AL61" s="141" t="str">
        <f>IF($B$1="Metric",IFERROR(VLOOKUP(SUBSTITUTE($A61&amp;"Metric"&amp;$B61," ",""),members_metric!$F$7:$K$2000,6,FALSE),""),IFERROR(VLOOKUP(SUBSTITUTE($A61&amp;$B61," ",""),members!$D$7:$I$2000,6,FALSE),""))</f>
        <v/>
      </c>
      <c r="AM61" s="146" t="str">
        <f>IF($B$1="Metric", IFERROR(VLOOKUP(SUBSTITUTE($A61&amp;"Metric"&amp;$B61," ",""),members_metric!$F$7:$L$2000,7,FALSE),""),IFERROR(VLOOKUP(SUBSTITUTE($A61&amp;$B61," ",""),members!$D$7:$G$2000,4,FALSE),""))</f>
        <v/>
      </c>
      <c r="AN61" s="147" t="str">
        <f>IF($B$1="Metric", IFERROR(VLOOKUP(SUBSTITUTE($A61&amp;"Metric"&amp;$B61," ",""),members_metric!$F$7:$J$2000,5,FALSE),""),IFERROR(VLOOKUP(SUBSTITUTE($A61&amp;$B61," ",""),members!$D$7:$H$2000,5,FALSE),""))</f>
        <v/>
      </c>
      <c r="AO61" s="189" t="str">
        <f>IF(
     $B$1="Metric",
     IFERROR(0.0254*VLOOKUP(VALUE(SUBSTITUTE($AL61&amp;ROUND($G61,2)," ","")),HFF60_Data_UL!$C$4:$O$1011,MATCH('Estimator Steel Portfolio'!$C61,HFF60_Data_UL!$C$4:$O$4,0),TRUE)*1000,"N/A"),
     IFERROR(VLOOKUP(VALUE(SUBSTITUTE($AL61&amp;ROUND($G61,2)," ","")),HFF60_Data_UL!$C$4:$O$1011,MATCH('Estimator Steel Portfolio'!$C61,HFF60_Data_UL!$C$4:$O$4,0),TRUE)*1000,"N/A")
)</f>
        <v>N/A</v>
      </c>
      <c r="AP61" s="189" t="str">
        <f>IF(
     $B$1="Metric",
     IFERROR(0.0254*VLOOKUP(VALUE(SUBSTITUTE($AL61&amp;ROUND($G61,2)," ","")),HFF120_Data_UL!$C$4:$O$1009,MATCH('Estimator Steel Portfolio'!$C61,HFF120_Data_UL!$C$4:$O$4,0),TRUE)*1000,"N/A"),
     IFERROR(VLOOKUP(VALUE(SUBSTITUTE($AL61&amp;ROUND($G61,2)," ","")),HFF120_Data_UL!$C$4:$O$1009,MATCH('Estimator Steel Portfolio'!$C61,HFF120_Data_UL!$C$4:$O$4,0),TRUE)*1000,"N/A")
)</f>
        <v>N/A</v>
      </c>
      <c r="AQ61" s="189" t="str">
        <f>IF(
     $B$1="Metric",
     IFERROR(0.0254*VLOOKUP(VALUE(SUBSTITUTE($AL61&amp;ROUND($G61,2)," ","")),AWHB_Data_UL!$C$4:$O$1004,MATCH('Estimator Steel Portfolio'!$C61,AWHB_Data_UL!$C$4:$O$4,0),TRUE)*1000,"N/A"),
     IFERROR(VLOOKUP(VALUE(SUBSTITUTE($AL61&amp;ROUND($G61,2)," ","")),AWHB_Data_UL!$C$4:$O$1004,MATCH('Estimator Steel Portfolio'!$C61,AWHB_Data_UL!$C$4:$O$4,0),TRUE)*1000,"N/A")
)</f>
        <v>N/A</v>
      </c>
      <c r="AR61" s="190"/>
    </row>
    <row r="62" spans="1:44" ht="15.5" x14ac:dyDescent="0.35">
      <c r="A62" s="130"/>
      <c r="B62" s="131"/>
      <c r="C62" s="131"/>
      <c r="D62" s="131"/>
      <c r="E62" s="131"/>
      <c r="F62" s="49" t="str">
        <f t="shared" si="14"/>
        <v/>
      </c>
      <c r="G62" s="50" t="str">
        <f>IF($B$1="Metric", IFERROR(VLOOKUP(SUBSTITUTE($A62&amp;"Metric"&amp;$B62," ",""),members_metric!$F$7:$J$2000,3,FALSE),""),  IFERROR(VLOOKUP(SUBSTITUTE($A62&amp;$B62," ",""),members!$D$7:$G$2000,3,FALSE),""))</f>
        <v/>
      </c>
      <c r="H62" s="140" t="str">
        <f t="shared" si="15"/>
        <v/>
      </c>
      <c r="I62" s="48"/>
      <c r="J62" s="50" t="str">
        <f>IFERROR(
     1*AO62,
     IF(
          $B$1="Metric",
          IFERROR(0.0254*VLOOKUP(VALUE(SUBSTITUTE($AL62&amp;ROUND($G62,2)," ","")),HFF60_Data_extrapolated!$C$4:$O$1011,MATCH('Estimator Steel Portfolio'!$C62,HFF60_Data_extrapolated!$C$4:$O$4,0),TRUE)*1000,""),
          IFERROR(VLOOKUP(VALUE(SUBSTITUTE($AL62&amp;ROUND($G62,2)," ","")),HFF60_Data_extrapolated!$C$4:$O$1011,MATCH('Estimator Steel Portfolio'!$C62,HFF60_Data_extrapolated!$C$4:$O$4,0),TRUE)*1000,"")
     )
)</f>
        <v/>
      </c>
      <c r="K62" s="50" t="str">
        <f>IFERROR($J62/HFF60_Data_UL!$J$1,"")</f>
        <v/>
      </c>
      <c r="L62" s="148" t="str">
        <f t="shared" si="9"/>
        <v/>
      </c>
      <c r="M62" s="51" t="str">
        <f>IF(
     $J62=$AO62,
     IFERROR(VLOOKUP(VALUE(SUBSTITUTE($AL62&amp;ROUND($G62,2)," ","")),HFF60_Data_UL!$C$4:$P$1011,14,TRUE),""),
     IF(ISNUMBER($J62),"EJ needed","")
)</f>
        <v/>
      </c>
      <c r="N62" s="151" t="str">
        <f t="shared" si="12"/>
        <v/>
      </c>
      <c r="O62" s="58" t="str">
        <f t="shared" si="1"/>
        <v/>
      </c>
      <c r="P62" s="48"/>
      <c r="Q62" s="50" t="str">
        <f>IFERROR(
     1*AP62,
     IF(
          $B$1="Metric",
          IFERROR(0.0254*VLOOKUP(VALUE(SUBSTITUTE($AL62&amp;ROUND($G62,2)," ","")),HFF120_Data_extrapolated!$C$4:$O$1025,MATCH('Estimator Steel Portfolio'!$C62,HFF120_Data_extrapolated!$C$4:$O$4,0),TRUE)*1000,""),
          IFERROR(VLOOKUP(VALUE(SUBSTITUTE($AL62&amp;ROUND($G62,2)," ","")),HFF120_Data_extrapolated!$C$4:$O$1025,MATCH('Estimator Steel Portfolio'!$C62,HFF120_Data_extrapolated!$C$4:$O$4,0),TRUE)*1000,"")
     )
)</f>
        <v/>
      </c>
      <c r="R62" s="50" t="str">
        <f>IFERROR($Q62/HFF120_Data_UL!$J$1,"")</f>
        <v/>
      </c>
      <c r="S62" s="148" t="str">
        <f t="shared" si="16"/>
        <v/>
      </c>
      <c r="T62" s="51" t="str">
        <f>IF(
     $Q62=$AP62,
     IFERROR(VLOOKUP(VALUE(SUBSTITUTE($AL62&amp;ROUND($G62,2)," ","")),HFF120_Data_UL!$C$4:$P$1009,14,TRUE),""),
     IF(ISNUMBER($Q62),"EJ needed","")
)</f>
        <v/>
      </c>
      <c r="U62" s="151" t="str">
        <f t="shared" si="17"/>
        <v xml:space="preserve"> </v>
      </c>
      <c r="V62" s="58" t="str">
        <f t="shared" si="10"/>
        <v/>
      </c>
      <c r="X62" s="205" t="str">
        <f>IF($B$1="Metric", IFERROR(0.0254*VLOOKUP(VALUE(SUBSTITUTE($AL62&amp;ROUND($G62,2)," ","")),WB5_Data_UL!$C$4:$O$1012,MATCH('Estimator Steel Portfolio'!$C62,WB5_Data_UL!$C$4:$O$4,0),TRUE)*1000,""), IFERROR(VLOOKUP(VALUE(SUBSTITUTE($AL62&amp;ROUND($G62,2)," ","")),WB5_Data_UL!$C$4:$O$1012,MATCH('Estimator Steel Portfolio'!$C62,WB5_Data_UL!$C$4:$O$4,0),TRUE)*1000,""))</f>
        <v/>
      </c>
      <c r="Y62" s="50" t="str">
        <f>IFERROR($X62/WB5_Data_UL!$J$1,"")</f>
        <v/>
      </c>
      <c r="Z62" s="148" t="str">
        <f t="shared" si="18"/>
        <v/>
      </c>
      <c r="AA62" s="51" t="str">
        <f>IFERROR(VLOOKUP(VALUE(SUBSTITUTE($AL62&amp;ROUND($G62,2)," ","")),WB5_Data_UL!$C$4:$P$1012,14,TRUE),"")</f>
        <v/>
      </c>
      <c r="AB62" s="151" t="str">
        <f t="shared" si="19"/>
        <v xml:space="preserve"> </v>
      </c>
      <c r="AC62" s="58" t="str">
        <f t="shared" si="11"/>
        <v/>
      </c>
      <c r="AE62" s="205" t="str">
        <f>IFERROR(
     1*AQ62,
     IF(
          $B$1="Metric",
          IFERROR(0.0254*VLOOKUP(VALUE(SUBSTITUTE($AL62&amp;ROUND($G62,2)," ","")),AWHB_Data_extrapolated!$C$4:$O$1011,MATCH('Estimator Steel Portfolio'!$C62,AWHB_Data_extrapolated!$C$4:$O$4,0),TRUE)*1000,""),
          IFERROR(VLOOKUP(VALUE(SUBSTITUTE($AL62&amp;ROUND($G62,2)," ","")),AWHB_Data_extrapolated!$C$4:$O$1011,MATCH('Estimator Steel Portfolio'!$C62,AWHB_Data_extrapolated!$C$4:$O$4,0),TRUE)*1000,"")
     )
)</f>
        <v/>
      </c>
      <c r="AF62" s="50" t="str">
        <f>IFERROR($AE62/AWHB_Data_UL!$J$1,"")</f>
        <v/>
      </c>
      <c r="AG62" s="148" t="str">
        <f t="shared" si="20"/>
        <v/>
      </c>
      <c r="AH62" s="51" t="str">
        <f>IF(
     $AE62=$AQ62,
     IFERROR(VLOOKUP(VALUE(SUBSTITUTE($AL62&amp;ROUND($G62,2)," ","")),AWHB_Data_UL!$C$4:$P$1004,14,TRUE),""),
     IF(ISNUMBER($AE62),"EJ needed","")
)</f>
        <v/>
      </c>
      <c r="AI62" s="151" t="str">
        <f t="shared" si="21"/>
        <v xml:space="preserve"> </v>
      </c>
      <c r="AJ62" s="58" t="str">
        <f t="shared" si="13"/>
        <v/>
      </c>
      <c r="AL62" s="141" t="str">
        <f>IF($B$1="Metric",IFERROR(VLOOKUP(SUBSTITUTE($A62&amp;"Metric"&amp;$B62," ",""),members_metric!$F$7:$K$2000,6,FALSE),""),IFERROR(VLOOKUP(SUBSTITUTE($A62&amp;$B62," ",""),members!$D$7:$I$2000,6,FALSE),""))</f>
        <v/>
      </c>
      <c r="AM62" s="146" t="str">
        <f>IF($B$1="Metric", IFERROR(VLOOKUP(SUBSTITUTE($A62&amp;"Metric"&amp;$B62," ",""),members_metric!$F$7:$L$2000,7,FALSE),""),IFERROR(VLOOKUP(SUBSTITUTE($A62&amp;$B62," ",""),members!$D$7:$G$2000,4,FALSE),""))</f>
        <v/>
      </c>
      <c r="AN62" s="147" t="str">
        <f>IF($B$1="Metric", IFERROR(VLOOKUP(SUBSTITUTE($A62&amp;"Metric"&amp;$B62," ",""),members_metric!$F$7:$J$2000,5,FALSE),""),IFERROR(VLOOKUP(SUBSTITUTE($A62&amp;$B62," ",""),members!$D$7:$H$2000,5,FALSE),""))</f>
        <v/>
      </c>
      <c r="AO62" s="189" t="str">
        <f>IF(
     $B$1="Metric",
     IFERROR(0.0254*VLOOKUP(VALUE(SUBSTITUTE($AL62&amp;ROUND($G62,2)," ","")),HFF60_Data_UL!$C$4:$O$1011,MATCH('Estimator Steel Portfolio'!$C62,HFF60_Data_UL!$C$4:$O$4,0),TRUE)*1000,"N/A"),
     IFERROR(VLOOKUP(VALUE(SUBSTITUTE($AL62&amp;ROUND($G62,2)," ","")),HFF60_Data_UL!$C$4:$O$1011,MATCH('Estimator Steel Portfolio'!$C62,HFF60_Data_UL!$C$4:$O$4,0),TRUE)*1000,"N/A")
)</f>
        <v>N/A</v>
      </c>
      <c r="AP62" s="189" t="str">
        <f>IF(
     $B$1="Metric",
     IFERROR(0.0254*VLOOKUP(VALUE(SUBSTITUTE($AL62&amp;ROUND($G62,2)," ","")),HFF120_Data_UL!$C$4:$O$1009,MATCH('Estimator Steel Portfolio'!$C62,HFF120_Data_UL!$C$4:$O$4,0),TRUE)*1000,"N/A"),
     IFERROR(VLOOKUP(VALUE(SUBSTITUTE($AL62&amp;ROUND($G62,2)," ","")),HFF120_Data_UL!$C$4:$O$1009,MATCH('Estimator Steel Portfolio'!$C62,HFF120_Data_UL!$C$4:$O$4,0),TRUE)*1000,"N/A")
)</f>
        <v>N/A</v>
      </c>
      <c r="AQ62" s="189" t="str">
        <f>IF(
     $B$1="Metric",
     IFERROR(0.0254*VLOOKUP(VALUE(SUBSTITUTE($AL62&amp;ROUND($G62,2)," ","")),AWHB_Data_UL!$C$4:$O$1004,MATCH('Estimator Steel Portfolio'!$C62,AWHB_Data_UL!$C$4:$O$4,0),TRUE)*1000,"N/A"),
     IFERROR(VLOOKUP(VALUE(SUBSTITUTE($AL62&amp;ROUND($G62,2)," ","")),AWHB_Data_UL!$C$4:$O$1004,MATCH('Estimator Steel Portfolio'!$C62,AWHB_Data_UL!$C$4:$O$4,0),TRUE)*1000,"N/A")
)</f>
        <v>N/A</v>
      </c>
      <c r="AR62" s="190"/>
    </row>
    <row r="63" spans="1:44" ht="15.5" x14ac:dyDescent="0.35">
      <c r="A63" s="130"/>
      <c r="B63" s="131"/>
      <c r="C63" s="131"/>
      <c r="D63" s="131"/>
      <c r="E63" s="131"/>
      <c r="F63" s="49" t="str">
        <f t="shared" si="14"/>
        <v/>
      </c>
      <c r="G63" s="50" t="str">
        <f>IF($B$1="Metric", IFERROR(VLOOKUP(SUBSTITUTE($A63&amp;"Metric"&amp;$B63," ",""),members_metric!$F$7:$J$2000,3,FALSE),""),  IFERROR(VLOOKUP(SUBSTITUTE($A63&amp;$B63," ",""),members!$D$7:$G$2000,3,FALSE),""))</f>
        <v/>
      </c>
      <c r="H63" s="140" t="str">
        <f t="shared" si="15"/>
        <v/>
      </c>
      <c r="I63" s="48"/>
      <c r="J63" s="50" t="str">
        <f>IFERROR(
     1*AO63,
     IF(
          $B$1="Metric",
          IFERROR(0.0254*VLOOKUP(VALUE(SUBSTITUTE($AL63&amp;ROUND($G63,2)," ","")),HFF60_Data_extrapolated!$C$4:$O$1011,MATCH('Estimator Steel Portfolio'!$C63,HFF60_Data_extrapolated!$C$4:$O$4,0),TRUE)*1000,""),
          IFERROR(VLOOKUP(VALUE(SUBSTITUTE($AL63&amp;ROUND($G63,2)," ","")),HFF60_Data_extrapolated!$C$4:$O$1011,MATCH('Estimator Steel Portfolio'!$C63,HFF60_Data_extrapolated!$C$4:$O$4,0),TRUE)*1000,"")
     )
)</f>
        <v/>
      </c>
      <c r="K63" s="50" t="str">
        <f>IFERROR($J63/HFF60_Data_UL!$J$1,"")</f>
        <v/>
      </c>
      <c r="L63" s="148" t="str">
        <f t="shared" si="9"/>
        <v/>
      </c>
      <c r="M63" s="51" t="str">
        <f>IF(
     $J63=$AO63,
     IFERROR(VLOOKUP(VALUE(SUBSTITUTE($AL63&amp;ROUND($G63,2)," ","")),HFF60_Data_UL!$C$4:$P$1011,14,TRUE),""),
     IF(ISNUMBER($J63),"EJ needed","")
)</f>
        <v/>
      </c>
      <c r="N63" s="151" t="str">
        <f t="shared" si="12"/>
        <v/>
      </c>
      <c r="O63" s="58" t="str">
        <f t="shared" si="1"/>
        <v/>
      </c>
      <c r="P63" s="48"/>
      <c r="Q63" s="50" t="str">
        <f>IFERROR(
     1*AP63,
     IF(
          $B$1="Metric",
          IFERROR(0.0254*VLOOKUP(VALUE(SUBSTITUTE($AL63&amp;ROUND($G63,2)," ","")),HFF120_Data_extrapolated!$C$4:$O$1025,MATCH('Estimator Steel Portfolio'!$C63,HFF120_Data_extrapolated!$C$4:$O$4,0),TRUE)*1000,""),
          IFERROR(VLOOKUP(VALUE(SUBSTITUTE($AL63&amp;ROUND($G63,2)," ","")),HFF120_Data_extrapolated!$C$4:$O$1025,MATCH('Estimator Steel Portfolio'!$C63,HFF120_Data_extrapolated!$C$4:$O$4,0),TRUE)*1000,"")
     )
)</f>
        <v/>
      </c>
      <c r="R63" s="50" t="str">
        <f>IFERROR($Q63/HFF120_Data_UL!$J$1,"")</f>
        <v/>
      </c>
      <c r="S63" s="148" t="str">
        <f t="shared" si="16"/>
        <v/>
      </c>
      <c r="T63" s="51" t="str">
        <f>IF(
     $Q63=$AP63,
     IFERROR(VLOOKUP(VALUE(SUBSTITUTE($AL63&amp;ROUND($G63,2)," ","")),HFF120_Data_UL!$C$4:$P$1009,14,TRUE),""),
     IF(ISNUMBER($Q63),"EJ needed","")
)</f>
        <v/>
      </c>
      <c r="U63" s="151" t="str">
        <f t="shared" si="17"/>
        <v xml:space="preserve"> </v>
      </c>
      <c r="V63" s="58" t="str">
        <f t="shared" si="10"/>
        <v/>
      </c>
      <c r="X63" s="205" t="str">
        <f>IF($B$1="Metric", IFERROR(0.0254*VLOOKUP(VALUE(SUBSTITUTE($AL63&amp;ROUND($G63,2)," ","")),WB5_Data_UL!$C$4:$O$1012,MATCH('Estimator Steel Portfolio'!$C63,WB5_Data_UL!$C$4:$O$4,0),TRUE)*1000,""), IFERROR(VLOOKUP(VALUE(SUBSTITUTE($AL63&amp;ROUND($G63,2)," ","")),WB5_Data_UL!$C$4:$O$1012,MATCH('Estimator Steel Portfolio'!$C63,WB5_Data_UL!$C$4:$O$4,0),TRUE)*1000,""))</f>
        <v/>
      </c>
      <c r="Y63" s="50" t="str">
        <f>IFERROR($X63/WB5_Data_UL!$J$1,"")</f>
        <v/>
      </c>
      <c r="Z63" s="148" t="str">
        <f t="shared" si="18"/>
        <v/>
      </c>
      <c r="AA63" s="51" t="str">
        <f>IFERROR(VLOOKUP(VALUE(SUBSTITUTE($AL63&amp;ROUND($G63,2)," ","")),WB5_Data_UL!$C$4:$P$1012,14,TRUE),"")</f>
        <v/>
      </c>
      <c r="AB63" s="151" t="str">
        <f t="shared" si="19"/>
        <v xml:space="preserve"> </v>
      </c>
      <c r="AC63" s="58" t="str">
        <f t="shared" si="11"/>
        <v/>
      </c>
      <c r="AE63" s="205" t="str">
        <f>IFERROR(
     1*AQ63,
     IF(
          $B$1="Metric",
          IFERROR(0.0254*VLOOKUP(VALUE(SUBSTITUTE($AL63&amp;ROUND($G63,2)," ","")),AWHB_Data_extrapolated!$C$4:$O$1011,MATCH('Estimator Steel Portfolio'!$C63,AWHB_Data_extrapolated!$C$4:$O$4,0),TRUE)*1000,""),
          IFERROR(VLOOKUP(VALUE(SUBSTITUTE($AL63&amp;ROUND($G63,2)," ","")),AWHB_Data_extrapolated!$C$4:$O$1011,MATCH('Estimator Steel Portfolio'!$C63,AWHB_Data_extrapolated!$C$4:$O$4,0),TRUE)*1000,"")
     )
)</f>
        <v/>
      </c>
      <c r="AF63" s="50" t="str">
        <f>IFERROR($AE63/AWHB_Data_UL!$J$1,"")</f>
        <v/>
      </c>
      <c r="AG63" s="148" t="str">
        <f t="shared" si="20"/>
        <v/>
      </c>
      <c r="AH63" s="51" t="str">
        <f>IF(
     $AE63=$AQ63,
     IFERROR(VLOOKUP(VALUE(SUBSTITUTE($AL63&amp;ROUND($G63,2)," ","")),AWHB_Data_UL!$C$4:$P$1004,14,TRUE),""),
     IF(ISNUMBER($AE63),"EJ needed","")
)</f>
        <v/>
      </c>
      <c r="AI63" s="151" t="str">
        <f t="shared" si="21"/>
        <v xml:space="preserve"> </v>
      </c>
      <c r="AJ63" s="58" t="str">
        <f t="shared" si="13"/>
        <v/>
      </c>
      <c r="AL63" s="141" t="str">
        <f>IF($B$1="Metric",IFERROR(VLOOKUP(SUBSTITUTE($A63&amp;"Metric"&amp;$B63," ",""),members_metric!$F$7:$K$2000,6,FALSE),""),IFERROR(VLOOKUP(SUBSTITUTE($A63&amp;$B63," ",""),members!$D$7:$I$2000,6,FALSE),""))</f>
        <v/>
      </c>
      <c r="AM63" s="146" t="str">
        <f>IF($B$1="Metric", IFERROR(VLOOKUP(SUBSTITUTE($A63&amp;"Metric"&amp;$B63," ",""),members_metric!$F$7:$L$2000,7,FALSE),""),IFERROR(VLOOKUP(SUBSTITUTE($A63&amp;$B63," ",""),members!$D$7:$G$2000,4,FALSE),""))</f>
        <v/>
      </c>
      <c r="AN63" s="147" t="str">
        <f>IF($B$1="Metric", IFERROR(VLOOKUP(SUBSTITUTE($A63&amp;"Metric"&amp;$B63," ",""),members_metric!$F$7:$J$2000,5,FALSE),""),IFERROR(VLOOKUP(SUBSTITUTE($A63&amp;$B63," ",""),members!$D$7:$H$2000,5,FALSE),""))</f>
        <v/>
      </c>
      <c r="AO63" s="189" t="str">
        <f>IF(
     $B$1="Metric",
     IFERROR(0.0254*VLOOKUP(VALUE(SUBSTITUTE($AL63&amp;ROUND($G63,2)," ","")),HFF60_Data_UL!$C$4:$O$1011,MATCH('Estimator Steel Portfolio'!$C63,HFF60_Data_UL!$C$4:$O$4,0),TRUE)*1000,"N/A"),
     IFERROR(VLOOKUP(VALUE(SUBSTITUTE($AL63&amp;ROUND($G63,2)," ","")),HFF60_Data_UL!$C$4:$O$1011,MATCH('Estimator Steel Portfolio'!$C63,HFF60_Data_UL!$C$4:$O$4,0),TRUE)*1000,"N/A")
)</f>
        <v>N/A</v>
      </c>
      <c r="AP63" s="189" t="str">
        <f>IF(
     $B$1="Metric",
     IFERROR(0.0254*VLOOKUP(VALUE(SUBSTITUTE($AL63&amp;ROUND($G63,2)," ","")),HFF120_Data_UL!$C$4:$O$1009,MATCH('Estimator Steel Portfolio'!$C63,HFF120_Data_UL!$C$4:$O$4,0),TRUE)*1000,"N/A"),
     IFERROR(VLOOKUP(VALUE(SUBSTITUTE($AL63&amp;ROUND($G63,2)," ","")),HFF120_Data_UL!$C$4:$O$1009,MATCH('Estimator Steel Portfolio'!$C63,HFF120_Data_UL!$C$4:$O$4,0),TRUE)*1000,"N/A")
)</f>
        <v>N/A</v>
      </c>
      <c r="AQ63" s="189" t="str">
        <f>IF(
     $B$1="Metric",
     IFERROR(0.0254*VLOOKUP(VALUE(SUBSTITUTE($AL63&amp;ROUND($G63,2)," ","")),AWHB_Data_UL!$C$4:$O$1004,MATCH('Estimator Steel Portfolio'!$C63,AWHB_Data_UL!$C$4:$O$4,0),TRUE)*1000,"N/A"),
     IFERROR(VLOOKUP(VALUE(SUBSTITUTE($AL63&amp;ROUND($G63,2)," ","")),AWHB_Data_UL!$C$4:$O$1004,MATCH('Estimator Steel Portfolio'!$C63,AWHB_Data_UL!$C$4:$O$4,0),TRUE)*1000,"N/A")
)</f>
        <v>N/A</v>
      </c>
      <c r="AR63" s="190"/>
    </row>
    <row r="64" spans="1:44" ht="15.5" x14ac:dyDescent="0.35">
      <c r="A64" s="130"/>
      <c r="B64" s="131"/>
      <c r="C64" s="131"/>
      <c r="D64" s="131"/>
      <c r="E64" s="131"/>
      <c r="F64" s="49" t="str">
        <f t="shared" si="14"/>
        <v/>
      </c>
      <c r="G64" s="50" t="str">
        <f>IF($B$1="Metric", IFERROR(VLOOKUP(SUBSTITUTE($A64&amp;"Metric"&amp;$B64," ",""),members_metric!$F$7:$J$2000,3,FALSE),""),  IFERROR(VLOOKUP(SUBSTITUTE($A64&amp;$B64," ",""),members!$D$7:$G$2000,3,FALSE),""))</f>
        <v/>
      </c>
      <c r="H64" s="140" t="str">
        <f t="shared" si="15"/>
        <v/>
      </c>
      <c r="I64" s="48"/>
      <c r="J64" s="50" t="str">
        <f>IFERROR(
     1*AO64,
     IF(
          $B$1="Metric",
          IFERROR(0.0254*VLOOKUP(VALUE(SUBSTITUTE($AL64&amp;ROUND($G64,2)," ","")),HFF60_Data_extrapolated!$C$4:$O$1011,MATCH('Estimator Steel Portfolio'!$C64,HFF60_Data_extrapolated!$C$4:$O$4,0),TRUE)*1000,""),
          IFERROR(VLOOKUP(VALUE(SUBSTITUTE($AL64&amp;ROUND($G64,2)," ","")),HFF60_Data_extrapolated!$C$4:$O$1011,MATCH('Estimator Steel Portfolio'!$C64,HFF60_Data_extrapolated!$C$4:$O$4,0),TRUE)*1000,"")
     )
)</f>
        <v/>
      </c>
      <c r="K64" s="50" t="str">
        <f>IFERROR($J64/HFF60_Data_UL!$J$1,"")</f>
        <v/>
      </c>
      <c r="L64" s="148" t="str">
        <f t="shared" si="9"/>
        <v/>
      </c>
      <c r="M64" s="51" t="str">
        <f>IF(
     $J64=$AO64,
     IFERROR(VLOOKUP(VALUE(SUBSTITUTE($AL64&amp;ROUND($G64,2)," ","")),HFF60_Data_UL!$C$4:$P$1011,14,TRUE),""),
     IF(ISNUMBER($J64),"EJ needed","")
)</f>
        <v/>
      </c>
      <c r="N64" s="151" t="str">
        <f t="shared" si="12"/>
        <v/>
      </c>
      <c r="O64" s="58" t="str">
        <f t="shared" si="1"/>
        <v/>
      </c>
      <c r="P64" s="48"/>
      <c r="Q64" s="50" t="str">
        <f>IFERROR(
     1*AP64,
     IF(
          $B$1="Metric",
          IFERROR(0.0254*VLOOKUP(VALUE(SUBSTITUTE($AL64&amp;ROUND($G64,2)," ","")),HFF120_Data_extrapolated!$C$4:$O$1025,MATCH('Estimator Steel Portfolio'!$C64,HFF120_Data_extrapolated!$C$4:$O$4,0),TRUE)*1000,""),
          IFERROR(VLOOKUP(VALUE(SUBSTITUTE($AL64&amp;ROUND($G64,2)," ","")),HFF120_Data_extrapolated!$C$4:$O$1025,MATCH('Estimator Steel Portfolio'!$C64,HFF120_Data_extrapolated!$C$4:$O$4,0),TRUE)*1000,"")
     )
)</f>
        <v/>
      </c>
      <c r="R64" s="50" t="str">
        <f>IFERROR($Q64/HFF120_Data_UL!$J$1,"")</f>
        <v/>
      </c>
      <c r="S64" s="148" t="str">
        <f t="shared" si="16"/>
        <v/>
      </c>
      <c r="T64" s="51" t="str">
        <f>IF(
     $Q64=$AP64,
     IFERROR(VLOOKUP(VALUE(SUBSTITUTE($AL64&amp;ROUND($G64,2)," ","")),HFF120_Data_UL!$C$4:$P$1009,14,TRUE),""),
     IF(ISNUMBER($Q64),"EJ needed","")
)</f>
        <v/>
      </c>
      <c r="U64" s="151" t="str">
        <f t="shared" si="17"/>
        <v xml:space="preserve"> </v>
      </c>
      <c r="V64" s="58" t="str">
        <f t="shared" si="10"/>
        <v/>
      </c>
      <c r="X64" s="205" t="str">
        <f>IF($B$1="Metric", IFERROR(0.0254*VLOOKUP(VALUE(SUBSTITUTE($AL64&amp;ROUND($G64,2)," ","")),WB5_Data_UL!$C$4:$O$1012,MATCH('Estimator Steel Portfolio'!$C64,WB5_Data_UL!$C$4:$O$4,0),TRUE)*1000,""), IFERROR(VLOOKUP(VALUE(SUBSTITUTE($AL64&amp;ROUND($G64,2)," ","")),WB5_Data_UL!$C$4:$O$1012,MATCH('Estimator Steel Portfolio'!$C64,WB5_Data_UL!$C$4:$O$4,0),TRUE)*1000,""))</f>
        <v/>
      </c>
      <c r="Y64" s="50" t="str">
        <f>IFERROR($X64/WB5_Data_UL!$J$1,"")</f>
        <v/>
      </c>
      <c r="Z64" s="148" t="str">
        <f t="shared" si="18"/>
        <v/>
      </c>
      <c r="AA64" s="51" t="str">
        <f>IFERROR(VLOOKUP(VALUE(SUBSTITUTE($AL64&amp;ROUND($G64,2)," ","")),WB5_Data_UL!$C$4:$P$1012,14,TRUE),"")</f>
        <v/>
      </c>
      <c r="AB64" s="151" t="str">
        <f t="shared" si="19"/>
        <v xml:space="preserve"> </v>
      </c>
      <c r="AC64" s="58" t="str">
        <f t="shared" si="11"/>
        <v/>
      </c>
      <c r="AE64" s="205" t="str">
        <f>IFERROR(
     1*AQ64,
     IF(
          $B$1="Metric",
          IFERROR(0.0254*VLOOKUP(VALUE(SUBSTITUTE($AL64&amp;ROUND($G64,2)," ","")),AWHB_Data_extrapolated!$C$4:$O$1011,MATCH('Estimator Steel Portfolio'!$C64,AWHB_Data_extrapolated!$C$4:$O$4,0),TRUE)*1000,""),
          IFERROR(VLOOKUP(VALUE(SUBSTITUTE($AL64&amp;ROUND($G64,2)," ","")),AWHB_Data_extrapolated!$C$4:$O$1011,MATCH('Estimator Steel Portfolio'!$C64,AWHB_Data_extrapolated!$C$4:$O$4,0),TRUE)*1000,"")
     )
)</f>
        <v/>
      </c>
      <c r="AF64" s="50" t="str">
        <f>IFERROR($AE64/AWHB_Data_UL!$J$1,"")</f>
        <v/>
      </c>
      <c r="AG64" s="148" t="str">
        <f t="shared" si="20"/>
        <v/>
      </c>
      <c r="AH64" s="51" t="str">
        <f>IF(
     $AE64=$AQ64,
     IFERROR(VLOOKUP(VALUE(SUBSTITUTE($AL64&amp;ROUND($G64,2)," ","")),AWHB_Data_UL!$C$4:$P$1004,14,TRUE),""),
     IF(ISNUMBER($AE64),"EJ needed","")
)</f>
        <v/>
      </c>
      <c r="AI64" s="151" t="str">
        <f t="shared" si="21"/>
        <v xml:space="preserve"> </v>
      </c>
      <c r="AJ64" s="58" t="str">
        <f t="shared" si="13"/>
        <v/>
      </c>
      <c r="AL64" s="141" t="str">
        <f>IF($B$1="Metric",IFERROR(VLOOKUP(SUBSTITUTE($A64&amp;"Metric"&amp;$B64," ",""),members_metric!$F$7:$K$2000,6,FALSE),""),IFERROR(VLOOKUP(SUBSTITUTE($A64&amp;$B64," ",""),members!$D$7:$I$2000,6,FALSE),""))</f>
        <v/>
      </c>
      <c r="AM64" s="146" t="str">
        <f>IF($B$1="Metric", IFERROR(VLOOKUP(SUBSTITUTE($A64&amp;"Metric"&amp;$B64," ",""),members_metric!$F$7:$L$2000,7,FALSE),""),IFERROR(VLOOKUP(SUBSTITUTE($A64&amp;$B64," ",""),members!$D$7:$G$2000,4,FALSE),""))</f>
        <v/>
      </c>
      <c r="AN64" s="147" t="str">
        <f>IF($B$1="Metric", IFERROR(VLOOKUP(SUBSTITUTE($A64&amp;"Metric"&amp;$B64," ",""),members_metric!$F$7:$J$2000,5,FALSE),""),IFERROR(VLOOKUP(SUBSTITUTE($A64&amp;$B64," ",""),members!$D$7:$H$2000,5,FALSE),""))</f>
        <v/>
      </c>
      <c r="AO64" s="189" t="str">
        <f>IF(
     $B$1="Metric",
     IFERROR(0.0254*VLOOKUP(VALUE(SUBSTITUTE($AL64&amp;ROUND($G64,2)," ","")),HFF60_Data_UL!$C$4:$O$1011,MATCH('Estimator Steel Portfolio'!$C64,HFF60_Data_UL!$C$4:$O$4,0),TRUE)*1000,"N/A"),
     IFERROR(VLOOKUP(VALUE(SUBSTITUTE($AL64&amp;ROUND($G64,2)," ","")),HFF60_Data_UL!$C$4:$O$1011,MATCH('Estimator Steel Portfolio'!$C64,HFF60_Data_UL!$C$4:$O$4,0),TRUE)*1000,"N/A")
)</f>
        <v>N/A</v>
      </c>
      <c r="AP64" s="189" t="str">
        <f>IF(
     $B$1="Metric",
     IFERROR(0.0254*VLOOKUP(VALUE(SUBSTITUTE($AL64&amp;ROUND($G64,2)," ","")),HFF120_Data_UL!$C$4:$O$1009,MATCH('Estimator Steel Portfolio'!$C64,HFF120_Data_UL!$C$4:$O$4,0),TRUE)*1000,"N/A"),
     IFERROR(VLOOKUP(VALUE(SUBSTITUTE($AL64&amp;ROUND($G64,2)," ","")),HFF120_Data_UL!$C$4:$O$1009,MATCH('Estimator Steel Portfolio'!$C64,HFF120_Data_UL!$C$4:$O$4,0),TRUE)*1000,"N/A")
)</f>
        <v>N/A</v>
      </c>
      <c r="AQ64" s="189" t="str">
        <f>IF(
     $B$1="Metric",
     IFERROR(0.0254*VLOOKUP(VALUE(SUBSTITUTE($AL64&amp;ROUND($G64,2)," ","")),AWHB_Data_UL!$C$4:$O$1004,MATCH('Estimator Steel Portfolio'!$C64,AWHB_Data_UL!$C$4:$O$4,0),TRUE)*1000,"N/A"),
     IFERROR(VLOOKUP(VALUE(SUBSTITUTE($AL64&amp;ROUND($G64,2)," ","")),AWHB_Data_UL!$C$4:$O$1004,MATCH('Estimator Steel Portfolio'!$C64,AWHB_Data_UL!$C$4:$O$4,0),TRUE)*1000,"N/A")
)</f>
        <v>N/A</v>
      </c>
      <c r="AR64" s="190"/>
    </row>
    <row r="65" spans="1:44" ht="15.5" x14ac:dyDescent="0.35">
      <c r="A65" s="130"/>
      <c r="B65" s="131"/>
      <c r="C65" s="131"/>
      <c r="D65" s="131"/>
      <c r="E65" s="131"/>
      <c r="F65" s="49" t="str">
        <f t="shared" si="14"/>
        <v/>
      </c>
      <c r="G65" s="50" t="str">
        <f>IF($B$1="Metric", IFERROR(VLOOKUP(SUBSTITUTE($A65&amp;"Metric"&amp;$B65," ",""),members_metric!$F$7:$J$2000,3,FALSE),""),  IFERROR(VLOOKUP(SUBSTITUTE($A65&amp;$B65," ",""),members!$D$7:$G$2000,3,FALSE),""))</f>
        <v/>
      </c>
      <c r="H65" s="140" t="str">
        <f t="shared" si="15"/>
        <v/>
      </c>
      <c r="I65" s="48"/>
      <c r="J65" s="50" t="str">
        <f>IFERROR(
     1*AO65,
     IF(
          $B$1="Metric",
          IFERROR(0.0254*VLOOKUP(VALUE(SUBSTITUTE($AL65&amp;ROUND($G65,2)," ","")),HFF60_Data_extrapolated!$C$4:$O$1011,MATCH('Estimator Steel Portfolio'!$C65,HFF60_Data_extrapolated!$C$4:$O$4,0),TRUE)*1000,""),
          IFERROR(VLOOKUP(VALUE(SUBSTITUTE($AL65&amp;ROUND($G65,2)," ","")),HFF60_Data_extrapolated!$C$4:$O$1011,MATCH('Estimator Steel Portfolio'!$C65,HFF60_Data_extrapolated!$C$4:$O$4,0),TRUE)*1000,"")
     )
)</f>
        <v/>
      </c>
      <c r="K65" s="50" t="str">
        <f>IFERROR($J65/HFF60_Data_UL!$J$1,"")</f>
        <v/>
      </c>
      <c r="L65" s="148" t="str">
        <f t="shared" si="9"/>
        <v/>
      </c>
      <c r="M65" s="51" t="str">
        <f>IF(
     $J65=$AO65,
     IFERROR(VLOOKUP(VALUE(SUBSTITUTE($AL65&amp;ROUND($G65,2)," ","")),HFF60_Data_UL!$C$4:$P$1011,14,TRUE),""),
     IF(ISNUMBER($J65),"EJ needed","")
)</f>
        <v/>
      </c>
      <c r="N65" s="151" t="str">
        <f t="shared" si="12"/>
        <v/>
      </c>
      <c r="O65" s="58" t="str">
        <f t="shared" si="1"/>
        <v/>
      </c>
      <c r="P65" s="48"/>
      <c r="Q65" s="50" t="str">
        <f>IFERROR(
     1*AP65,
     IF(
          $B$1="Metric",
          IFERROR(0.0254*VLOOKUP(VALUE(SUBSTITUTE($AL65&amp;ROUND($G65,2)," ","")),HFF120_Data_extrapolated!$C$4:$O$1025,MATCH('Estimator Steel Portfolio'!$C65,HFF120_Data_extrapolated!$C$4:$O$4,0),TRUE)*1000,""),
          IFERROR(VLOOKUP(VALUE(SUBSTITUTE($AL65&amp;ROUND($G65,2)," ","")),HFF120_Data_extrapolated!$C$4:$O$1025,MATCH('Estimator Steel Portfolio'!$C65,HFF120_Data_extrapolated!$C$4:$O$4,0),TRUE)*1000,"")
     )
)</f>
        <v/>
      </c>
      <c r="R65" s="50" t="str">
        <f>IFERROR($Q65/HFF120_Data_UL!$J$1,"")</f>
        <v/>
      </c>
      <c r="S65" s="148" t="str">
        <f t="shared" si="16"/>
        <v/>
      </c>
      <c r="T65" s="51" t="str">
        <f>IF(
     $Q65=$AP65,
     IFERROR(VLOOKUP(VALUE(SUBSTITUTE($AL65&amp;ROUND($G65,2)," ","")),HFF120_Data_UL!$C$4:$P$1009,14,TRUE),""),
     IF(ISNUMBER($Q65),"EJ needed","")
)</f>
        <v/>
      </c>
      <c r="U65" s="151" t="str">
        <f t="shared" si="17"/>
        <v xml:space="preserve"> </v>
      </c>
      <c r="V65" s="58" t="str">
        <f t="shared" si="10"/>
        <v/>
      </c>
      <c r="X65" s="205" t="str">
        <f>IF($B$1="Metric", IFERROR(0.0254*VLOOKUP(VALUE(SUBSTITUTE($AL65&amp;ROUND($G65,2)," ","")),WB5_Data_UL!$C$4:$O$1012,MATCH('Estimator Steel Portfolio'!$C65,WB5_Data_UL!$C$4:$O$4,0),TRUE)*1000,""), IFERROR(VLOOKUP(VALUE(SUBSTITUTE($AL65&amp;ROUND($G65,2)," ","")),WB5_Data_UL!$C$4:$O$1012,MATCH('Estimator Steel Portfolio'!$C65,WB5_Data_UL!$C$4:$O$4,0),TRUE)*1000,""))</f>
        <v/>
      </c>
      <c r="Y65" s="50" t="str">
        <f>IFERROR($X65/WB5_Data_UL!$J$1,"")</f>
        <v/>
      </c>
      <c r="Z65" s="148" t="str">
        <f t="shared" si="18"/>
        <v/>
      </c>
      <c r="AA65" s="51" t="str">
        <f>IFERROR(VLOOKUP(VALUE(SUBSTITUTE($AL65&amp;ROUND($G65,2)," ","")),WB5_Data_UL!$C$4:$P$1012,14,TRUE),"")</f>
        <v/>
      </c>
      <c r="AB65" s="151" t="str">
        <f t="shared" si="19"/>
        <v xml:space="preserve"> </v>
      </c>
      <c r="AC65" s="58" t="str">
        <f t="shared" si="11"/>
        <v/>
      </c>
      <c r="AE65" s="205" t="str">
        <f>IFERROR(
     1*AQ65,
     IF(
          $B$1="Metric",
          IFERROR(0.0254*VLOOKUP(VALUE(SUBSTITUTE($AL65&amp;ROUND($G65,2)," ","")),AWHB_Data_extrapolated!$C$4:$O$1011,MATCH('Estimator Steel Portfolio'!$C65,AWHB_Data_extrapolated!$C$4:$O$4,0),TRUE)*1000,""),
          IFERROR(VLOOKUP(VALUE(SUBSTITUTE($AL65&amp;ROUND($G65,2)," ","")),AWHB_Data_extrapolated!$C$4:$O$1011,MATCH('Estimator Steel Portfolio'!$C65,AWHB_Data_extrapolated!$C$4:$O$4,0),TRUE)*1000,"")
     )
)</f>
        <v/>
      </c>
      <c r="AF65" s="50" t="str">
        <f>IFERROR($AE65/AWHB_Data_UL!$J$1,"")</f>
        <v/>
      </c>
      <c r="AG65" s="148" t="str">
        <f t="shared" si="20"/>
        <v/>
      </c>
      <c r="AH65" s="51" t="str">
        <f>IF(
     $AE65=$AQ65,
     IFERROR(VLOOKUP(VALUE(SUBSTITUTE($AL65&amp;ROUND($G65,2)," ","")),AWHB_Data_UL!$C$4:$P$1004,14,TRUE),""),
     IF(ISNUMBER($AE65),"EJ needed","")
)</f>
        <v/>
      </c>
      <c r="AI65" s="151" t="str">
        <f t="shared" si="21"/>
        <v xml:space="preserve"> </v>
      </c>
      <c r="AJ65" s="58" t="str">
        <f t="shared" si="13"/>
        <v/>
      </c>
      <c r="AL65" s="141" t="str">
        <f>IF($B$1="Metric",IFERROR(VLOOKUP(SUBSTITUTE($A65&amp;"Metric"&amp;$B65," ",""),members_metric!$F$7:$K$2000,6,FALSE),""),IFERROR(VLOOKUP(SUBSTITUTE($A65&amp;$B65," ",""),members!$D$7:$I$2000,6,FALSE),""))</f>
        <v/>
      </c>
      <c r="AM65" s="146" t="str">
        <f>IF($B$1="Metric", IFERROR(VLOOKUP(SUBSTITUTE($A65&amp;"Metric"&amp;$B65," ",""),members_metric!$F$7:$L$2000,7,FALSE),""),IFERROR(VLOOKUP(SUBSTITUTE($A65&amp;$B65," ",""),members!$D$7:$G$2000,4,FALSE),""))</f>
        <v/>
      </c>
      <c r="AN65" s="147" t="str">
        <f>IF($B$1="Metric", IFERROR(VLOOKUP(SUBSTITUTE($A65&amp;"Metric"&amp;$B65," ",""),members_metric!$F$7:$J$2000,5,FALSE),""),IFERROR(VLOOKUP(SUBSTITUTE($A65&amp;$B65," ",""),members!$D$7:$H$2000,5,FALSE),""))</f>
        <v/>
      </c>
      <c r="AO65" s="189" t="str">
        <f>IF(
     $B$1="Metric",
     IFERROR(0.0254*VLOOKUP(VALUE(SUBSTITUTE($AL65&amp;ROUND($G65,2)," ","")),HFF60_Data_UL!$C$4:$O$1011,MATCH('Estimator Steel Portfolio'!$C65,HFF60_Data_UL!$C$4:$O$4,0),TRUE)*1000,"N/A"),
     IFERROR(VLOOKUP(VALUE(SUBSTITUTE($AL65&amp;ROUND($G65,2)," ","")),HFF60_Data_UL!$C$4:$O$1011,MATCH('Estimator Steel Portfolio'!$C65,HFF60_Data_UL!$C$4:$O$4,0),TRUE)*1000,"N/A")
)</f>
        <v>N/A</v>
      </c>
      <c r="AP65" s="189" t="str">
        <f>IF(
     $B$1="Metric",
     IFERROR(0.0254*VLOOKUP(VALUE(SUBSTITUTE($AL65&amp;ROUND($G65,2)," ","")),HFF120_Data_UL!$C$4:$O$1009,MATCH('Estimator Steel Portfolio'!$C65,HFF120_Data_UL!$C$4:$O$4,0),TRUE)*1000,"N/A"),
     IFERROR(VLOOKUP(VALUE(SUBSTITUTE($AL65&amp;ROUND($G65,2)," ","")),HFF120_Data_UL!$C$4:$O$1009,MATCH('Estimator Steel Portfolio'!$C65,HFF120_Data_UL!$C$4:$O$4,0),TRUE)*1000,"N/A")
)</f>
        <v>N/A</v>
      </c>
      <c r="AQ65" s="189" t="str">
        <f>IF(
     $B$1="Metric",
     IFERROR(0.0254*VLOOKUP(VALUE(SUBSTITUTE($AL65&amp;ROUND($G65,2)," ","")),AWHB_Data_UL!$C$4:$O$1004,MATCH('Estimator Steel Portfolio'!$C65,AWHB_Data_UL!$C$4:$O$4,0),TRUE)*1000,"N/A"),
     IFERROR(VLOOKUP(VALUE(SUBSTITUTE($AL65&amp;ROUND($G65,2)," ","")),AWHB_Data_UL!$C$4:$O$1004,MATCH('Estimator Steel Portfolio'!$C65,AWHB_Data_UL!$C$4:$O$4,0),TRUE)*1000,"N/A")
)</f>
        <v>N/A</v>
      </c>
      <c r="AR65" s="190"/>
    </row>
    <row r="66" spans="1:44" ht="15.5" x14ac:dyDescent="0.35">
      <c r="A66" s="130"/>
      <c r="B66" s="131"/>
      <c r="C66" s="131"/>
      <c r="D66" s="131"/>
      <c r="E66" s="131"/>
      <c r="F66" s="49" t="str">
        <f t="shared" si="14"/>
        <v/>
      </c>
      <c r="G66" s="50" t="str">
        <f>IF($B$1="Metric", IFERROR(VLOOKUP(SUBSTITUTE($A66&amp;"Metric"&amp;$B66," ",""),members_metric!$F$7:$J$2000,3,FALSE),""),  IFERROR(VLOOKUP(SUBSTITUTE($A66&amp;$B66," ",""),members!$D$7:$G$2000,3,FALSE),""))</f>
        <v/>
      </c>
      <c r="H66" s="140" t="str">
        <f t="shared" si="15"/>
        <v/>
      </c>
      <c r="I66" s="48"/>
      <c r="J66" s="50" t="str">
        <f>IFERROR(
     1*AO66,
     IF(
          $B$1="Metric",
          IFERROR(0.0254*VLOOKUP(VALUE(SUBSTITUTE($AL66&amp;ROUND($G66,2)," ","")),HFF60_Data_extrapolated!$C$4:$O$1011,MATCH('Estimator Steel Portfolio'!$C66,HFF60_Data_extrapolated!$C$4:$O$4,0),TRUE)*1000,""),
          IFERROR(VLOOKUP(VALUE(SUBSTITUTE($AL66&amp;ROUND($G66,2)," ","")),HFF60_Data_extrapolated!$C$4:$O$1011,MATCH('Estimator Steel Portfolio'!$C66,HFF60_Data_extrapolated!$C$4:$O$4,0),TRUE)*1000,"")
     )
)</f>
        <v/>
      </c>
      <c r="K66" s="50" t="str">
        <f>IFERROR($J66/HFF60_Data_UL!$J$1,"")</f>
        <v/>
      </c>
      <c r="L66" s="148" t="str">
        <f t="shared" si="9"/>
        <v/>
      </c>
      <c r="M66" s="51" t="str">
        <f>IF(
     $J66=$AO66,
     IFERROR(VLOOKUP(VALUE(SUBSTITUTE($AL66&amp;ROUND($G66,2)," ","")),HFF60_Data_UL!$C$4:$P$1011,14,TRUE),""),
     IF(ISNUMBER($J66),"EJ needed","")
)</f>
        <v/>
      </c>
      <c r="N66" s="151" t="str">
        <f t="shared" si="12"/>
        <v/>
      </c>
      <c r="O66" s="58" t="str">
        <f t="shared" si="1"/>
        <v/>
      </c>
      <c r="P66" s="48"/>
      <c r="Q66" s="50" t="str">
        <f>IFERROR(
     1*AP66,
     IF(
          $B$1="Metric",
          IFERROR(0.0254*VLOOKUP(VALUE(SUBSTITUTE($AL66&amp;ROUND($G66,2)," ","")),HFF120_Data_extrapolated!$C$4:$O$1025,MATCH('Estimator Steel Portfolio'!$C66,HFF120_Data_extrapolated!$C$4:$O$4,0),TRUE)*1000,""),
          IFERROR(VLOOKUP(VALUE(SUBSTITUTE($AL66&amp;ROUND($G66,2)," ","")),HFF120_Data_extrapolated!$C$4:$O$1025,MATCH('Estimator Steel Portfolio'!$C66,HFF120_Data_extrapolated!$C$4:$O$4,0),TRUE)*1000,"")
     )
)</f>
        <v/>
      </c>
      <c r="R66" s="50" t="str">
        <f>IFERROR($Q66/HFF120_Data_UL!$J$1,"")</f>
        <v/>
      </c>
      <c r="S66" s="148" t="str">
        <f t="shared" si="16"/>
        <v/>
      </c>
      <c r="T66" s="51" t="str">
        <f>IF(
     $Q66=$AP66,
     IFERROR(VLOOKUP(VALUE(SUBSTITUTE($AL66&amp;ROUND($G66,2)," ","")),HFF120_Data_UL!$C$4:$P$1009,14,TRUE),""),
     IF(ISNUMBER($Q66),"EJ needed","")
)</f>
        <v/>
      </c>
      <c r="U66" s="151" t="str">
        <f t="shared" si="17"/>
        <v xml:space="preserve"> </v>
      </c>
      <c r="V66" s="58" t="str">
        <f t="shared" si="10"/>
        <v/>
      </c>
      <c r="X66" s="205" t="str">
        <f>IF($B$1="Metric", IFERROR(0.0254*VLOOKUP(VALUE(SUBSTITUTE($AL66&amp;ROUND($G66,2)," ","")),WB5_Data_UL!$C$4:$O$1012,MATCH('Estimator Steel Portfolio'!$C66,WB5_Data_UL!$C$4:$O$4,0),TRUE)*1000,""), IFERROR(VLOOKUP(VALUE(SUBSTITUTE($AL66&amp;ROUND($G66,2)," ","")),WB5_Data_UL!$C$4:$O$1012,MATCH('Estimator Steel Portfolio'!$C66,WB5_Data_UL!$C$4:$O$4,0),TRUE)*1000,""))</f>
        <v/>
      </c>
      <c r="Y66" s="50" t="str">
        <f>IFERROR($X66/WB5_Data_UL!$J$1,"")</f>
        <v/>
      </c>
      <c r="Z66" s="148" t="str">
        <f t="shared" si="18"/>
        <v/>
      </c>
      <c r="AA66" s="51" t="str">
        <f>IFERROR(VLOOKUP(VALUE(SUBSTITUTE($AL66&amp;ROUND($G66,2)," ","")),WB5_Data_UL!$C$4:$P$1012,14,TRUE),"")</f>
        <v/>
      </c>
      <c r="AB66" s="151" t="str">
        <f t="shared" si="19"/>
        <v xml:space="preserve"> </v>
      </c>
      <c r="AC66" s="58" t="str">
        <f t="shared" si="11"/>
        <v/>
      </c>
      <c r="AE66" s="205" t="str">
        <f>IFERROR(
     1*AQ66,
     IF(
          $B$1="Metric",
          IFERROR(0.0254*VLOOKUP(VALUE(SUBSTITUTE($AL66&amp;ROUND($G66,2)," ","")),AWHB_Data_extrapolated!$C$4:$O$1011,MATCH('Estimator Steel Portfolio'!$C66,AWHB_Data_extrapolated!$C$4:$O$4,0),TRUE)*1000,""),
          IFERROR(VLOOKUP(VALUE(SUBSTITUTE($AL66&amp;ROUND($G66,2)," ","")),AWHB_Data_extrapolated!$C$4:$O$1011,MATCH('Estimator Steel Portfolio'!$C66,AWHB_Data_extrapolated!$C$4:$O$4,0),TRUE)*1000,"")
     )
)</f>
        <v/>
      </c>
      <c r="AF66" s="50" t="str">
        <f>IFERROR($AE66/AWHB_Data_UL!$J$1,"")</f>
        <v/>
      </c>
      <c r="AG66" s="148" t="str">
        <f t="shared" si="20"/>
        <v/>
      </c>
      <c r="AH66" s="51" t="str">
        <f>IF(
     $AE66=$AQ66,
     IFERROR(VLOOKUP(VALUE(SUBSTITUTE($AL66&amp;ROUND($G66,2)," ","")),AWHB_Data_UL!$C$4:$P$1004,14,TRUE),""),
     IF(ISNUMBER($AE66),"EJ needed","")
)</f>
        <v/>
      </c>
      <c r="AI66" s="151" t="str">
        <f t="shared" si="21"/>
        <v xml:space="preserve"> </v>
      </c>
      <c r="AJ66" s="58" t="str">
        <f t="shared" si="13"/>
        <v/>
      </c>
      <c r="AL66" s="141" t="str">
        <f>IF($B$1="Metric",IFERROR(VLOOKUP(SUBSTITUTE($A66&amp;"Metric"&amp;$B66," ",""),members_metric!$F$7:$K$2000,6,FALSE),""),IFERROR(VLOOKUP(SUBSTITUTE($A66&amp;$B66," ",""),members!$D$7:$I$2000,6,FALSE),""))</f>
        <v/>
      </c>
      <c r="AM66" s="146" t="str">
        <f>IF($B$1="Metric", IFERROR(VLOOKUP(SUBSTITUTE($A66&amp;"Metric"&amp;$B66," ",""),members_metric!$F$7:$L$2000,7,FALSE),""),IFERROR(VLOOKUP(SUBSTITUTE($A66&amp;$B66," ",""),members!$D$7:$G$2000,4,FALSE),""))</f>
        <v/>
      </c>
      <c r="AN66" s="147" t="str">
        <f>IF($B$1="Metric", IFERROR(VLOOKUP(SUBSTITUTE($A66&amp;"Metric"&amp;$B66," ",""),members_metric!$F$7:$J$2000,5,FALSE),""),IFERROR(VLOOKUP(SUBSTITUTE($A66&amp;$B66," ",""),members!$D$7:$H$2000,5,FALSE),""))</f>
        <v/>
      </c>
      <c r="AO66" s="189" t="str">
        <f>IF(
     $B$1="Metric",
     IFERROR(0.0254*VLOOKUP(VALUE(SUBSTITUTE($AL66&amp;ROUND($G66,2)," ","")),HFF60_Data_UL!$C$4:$O$1011,MATCH('Estimator Steel Portfolio'!$C66,HFF60_Data_UL!$C$4:$O$4,0),TRUE)*1000,"N/A"),
     IFERROR(VLOOKUP(VALUE(SUBSTITUTE($AL66&amp;ROUND($G66,2)," ","")),HFF60_Data_UL!$C$4:$O$1011,MATCH('Estimator Steel Portfolio'!$C66,HFF60_Data_UL!$C$4:$O$4,0),TRUE)*1000,"N/A")
)</f>
        <v>N/A</v>
      </c>
      <c r="AP66" s="189" t="str">
        <f>IF(
     $B$1="Metric",
     IFERROR(0.0254*VLOOKUP(VALUE(SUBSTITUTE($AL66&amp;ROUND($G66,2)," ","")),HFF120_Data_UL!$C$4:$O$1009,MATCH('Estimator Steel Portfolio'!$C66,HFF120_Data_UL!$C$4:$O$4,0),TRUE)*1000,"N/A"),
     IFERROR(VLOOKUP(VALUE(SUBSTITUTE($AL66&amp;ROUND($G66,2)," ","")),HFF120_Data_UL!$C$4:$O$1009,MATCH('Estimator Steel Portfolio'!$C66,HFF120_Data_UL!$C$4:$O$4,0),TRUE)*1000,"N/A")
)</f>
        <v>N/A</v>
      </c>
      <c r="AQ66" s="189" t="str">
        <f>IF(
     $B$1="Metric",
     IFERROR(0.0254*VLOOKUP(VALUE(SUBSTITUTE($AL66&amp;ROUND($G66,2)," ","")),AWHB_Data_UL!$C$4:$O$1004,MATCH('Estimator Steel Portfolio'!$C66,AWHB_Data_UL!$C$4:$O$4,0),TRUE)*1000,"N/A"),
     IFERROR(VLOOKUP(VALUE(SUBSTITUTE($AL66&amp;ROUND($G66,2)," ","")),AWHB_Data_UL!$C$4:$O$1004,MATCH('Estimator Steel Portfolio'!$C66,AWHB_Data_UL!$C$4:$O$4,0),TRUE)*1000,"N/A")
)</f>
        <v>N/A</v>
      </c>
      <c r="AR66" s="190"/>
    </row>
    <row r="67" spans="1:44" ht="15.5" x14ac:dyDescent="0.35">
      <c r="A67" s="130"/>
      <c r="B67" s="131"/>
      <c r="C67" s="131"/>
      <c r="D67" s="131"/>
      <c r="E67" s="131"/>
      <c r="F67" s="49" t="str">
        <f t="shared" si="14"/>
        <v/>
      </c>
      <c r="G67" s="50" t="str">
        <f>IF($B$1="Metric", IFERROR(VLOOKUP(SUBSTITUTE($A67&amp;"Metric"&amp;$B67," ",""),members_metric!$F$7:$J$2000,3,FALSE),""),  IFERROR(VLOOKUP(SUBSTITUTE($A67&amp;$B67," ",""),members!$D$7:$G$2000,3,FALSE),""))</f>
        <v/>
      </c>
      <c r="H67" s="140" t="str">
        <f t="shared" si="15"/>
        <v/>
      </c>
      <c r="I67" s="48"/>
      <c r="J67" s="50" t="str">
        <f>IFERROR(
     1*AO67,
     IF(
          $B$1="Metric",
          IFERROR(0.0254*VLOOKUP(VALUE(SUBSTITUTE($AL67&amp;ROUND($G67,2)," ","")),HFF60_Data_extrapolated!$C$4:$O$1011,MATCH('Estimator Steel Portfolio'!$C67,HFF60_Data_extrapolated!$C$4:$O$4,0),TRUE)*1000,""),
          IFERROR(VLOOKUP(VALUE(SUBSTITUTE($AL67&amp;ROUND($G67,2)," ","")),HFF60_Data_extrapolated!$C$4:$O$1011,MATCH('Estimator Steel Portfolio'!$C67,HFF60_Data_extrapolated!$C$4:$O$4,0),TRUE)*1000,"")
     )
)</f>
        <v/>
      </c>
      <c r="K67" s="50" t="str">
        <f>IFERROR($J67/HFF60_Data_UL!$J$1,"")</f>
        <v/>
      </c>
      <c r="L67" s="148" t="str">
        <f t="shared" si="9"/>
        <v/>
      </c>
      <c r="M67" s="51" t="str">
        <f>IF(
     $J67=$AO67,
     IFERROR(VLOOKUP(VALUE(SUBSTITUTE($AL67&amp;ROUND($G67,2)," ","")),HFF60_Data_UL!$C$4:$P$1011,14,TRUE),""),
     IF(ISNUMBER($J67),"EJ needed","")
)</f>
        <v/>
      </c>
      <c r="N67" s="151" t="str">
        <f t="shared" si="12"/>
        <v/>
      </c>
      <c r="O67" s="58" t="str">
        <f t="shared" si="1"/>
        <v/>
      </c>
      <c r="P67" s="48"/>
      <c r="Q67" s="50" t="str">
        <f>IFERROR(
     1*AP67,
     IF(
          $B$1="Metric",
          IFERROR(0.0254*VLOOKUP(VALUE(SUBSTITUTE($AL67&amp;ROUND($G67,2)," ","")),HFF120_Data_extrapolated!$C$4:$O$1025,MATCH('Estimator Steel Portfolio'!$C67,HFF120_Data_extrapolated!$C$4:$O$4,0),TRUE)*1000,""),
          IFERROR(VLOOKUP(VALUE(SUBSTITUTE($AL67&amp;ROUND($G67,2)," ","")),HFF120_Data_extrapolated!$C$4:$O$1025,MATCH('Estimator Steel Portfolio'!$C67,HFF120_Data_extrapolated!$C$4:$O$4,0),TRUE)*1000,"")
     )
)</f>
        <v/>
      </c>
      <c r="R67" s="50" t="str">
        <f>IFERROR($Q67/HFF120_Data_UL!$J$1,"")</f>
        <v/>
      </c>
      <c r="S67" s="148" t="str">
        <f t="shared" si="16"/>
        <v/>
      </c>
      <c r="T67" s="51" t="str">
        <f>IF(
     $Q67=$AP67,
     IFERROR(VLOOKUP(VALUE(SUBSTITUTE($AL67&amp;ROUND($G67,2)," ","")),HFF120_Data_UL!$C$4:$P$1009,14,TRUE),""),
     IF(ISNUMBER($Q67),"EJ needed","")
)</f>
        <v/>
      </c>
      <c r="U67" s="151" t="str">
        <f t="shared" si="17"/>
        <v xml:space="preserve"> </v>
      </c>
      <c r="V67" s="58" t="str">
        <f t="shared" si="10"/>
        <v/>
      </c>
      <c r="X67" s="205" t="str">
        <f>IF($B$1="Metric", IFERROR(0.0254*VLOOKUP(VALUE(SUBSTITUTE($AL67&amp;ROUND($G67,2)," ","")),WB5_Data_UL!$C$4:$O$1012,MATCH('Estimator Steel Portfolio'!$C67,WB5_Data_UL!$C$4:$O$4,0),TRUE)*1000,""), IFERROR(VLOOKUP(VALUE(SUBSTITUTE($AL67&amp;ROUND($G67,2)," ","")),WB5_Data_UL!$C$4:$O$1012,MATCH('Estimator Steel Portfolio'!$C67,WB5_Data_UL!$C$4:$O$4,0),TRUE)*1000,""))</f>
        <v/>
      </c>
      <c r="Y67" s="50" t="str">
        <f>IFERROR($X67/WB5_Data_UL!$J$1,"")</f>
        <v/>
      </c>
      <c r="Z67" s="148" t="str">
        <f t="shared" si="18"/>
        <v/>
      </c>
      <c r="AA67" s="51" t="str">
        <f>IFERROR(VLOOKUP(VALUE(SUBSTITUTE($AL67&amp;ROUND($G67,2)," ","")),WB5_Data_UL!$C$4:$P$1012,14,TRUE),"")</f>
        <v/>
      </c>
      <c r="AB67" s="151" t="str">
        <f t="shared" si="19"/>
        <v xml:space="preserve"> </v>
      </c>
      <c r="AC67" s="58" t="str">
        <f t="shared" si="11"/>
        <v/>
      </c>
      <c r="AE67" s="205" t="str">
        <f>IFERROR(
     1*AQ67,
     IF(
          $B$1="Metric",
          IFERROR(0.0254*VLOOKUP(VALUE(SUBSTITUTE($AL67&amp;ROUND($G67,2)," ","")),AWHB_Data_extrapolated!$C$4:$O$1011,MATCH('Estimator Steel Portfolio'!$C67,AWHB_Data_extrapolated!$C$4:$O$4,0),TRUE)*1000,""),
          IFERROR(VLOOKUP(VALUE(SUBSTITUTE($AL67&amp;ROUND($G67,2)," ","")),AWHB_Data_extrapolated!$C$4:$O$1011,MATCH('Estimator Steel Portfolio'!$C67,AWHB_Data_extrapolated!$C$4:$O$4,0),TRUE)*1000,"")
     )
)</f>
        <v/>
      </c>
      <c r="AF67" s="50" t="str">
        <f>IFERROR($AE67/AWHB_Data_UL!$J$1,"")</f>
        <v/>
      </c>
      <c r="AG67" s="148" t="str">
        <f t="shared" si="20"/>
        <v/>
      </c>
      <c r="AH67" s="51" t="str">
        <f>IF(
     $AE67=$AQ67,
     IFERROR(VLOOKUP(VALUE(SUBSTITUTE($AL67&amp;ROUND($G67,2)," ","")),AWHB_Data_UL!$C$4:$P$1004,14,TRUE),""),
     IF(ISNUMBER($AE67),"EJ needed","")
)</f>
        <v/>
      </c>
      <c r="AI67" s="151" t="str">
        <f t="shared" si="21"/>
        <v xml:space="preserve"> </v>
      </c>
      <c r="AJ67" s="58" t="str">
        <f t="shared" si="13"/>
        <v/>
      </c>
      <c r="AL67" s="141" t="str">
        <f>IF($B$1="Metric",IFERROR(VLOOKUP(SUBSTITUTE($A67&amp;"Metric"&amp;$B67," ",""),members_metric!$F$7:$K$2000,6,FALSE),""),IFERROR(VLOOKUP(SUBSTITUTE($A67&amp;$B67," ",""),members!$D$7:$I$2000,6,FALSE),""))</f>
        <v/>
      </c>
      <c r="AM67" s="146" t="str">
        <f>IF($B$1="Metric", IFERROR(VLOOKUP(SUBSTITUTE($A67&amp;"Metric"&amp;$B67," ",""),members_metric!$F$7:$L$2000,7,FALSE),""),IFERROR(VLOOKUP(SUBSTITUTE($A67&amp;$B67," ",""),members!$D$7:$G$2000,4,FALSE),""))</f>
        <v/>
      </c>
      <c r="AN67" s="147" t="str">
        <f>IF($B$1="Metric", IFERROR(VLOOKUP(SUBSTITUTE($A67&amp;"Metric"&amp;$B67," ",""),members_metric!$F$7:$J$2000,5,FALSE),""),IFERROR(VLOOKUP(SUBSTITUTE($A67&amp;$B67," ",""),members!$D$7:$H$2000,5,FALSE),""))</f>
        <v/>
      </c>
      <c r="AO67" s="189" t="str">
        <f>IF(
     $B$1="Metric",
     IFERROR(0.0254*VLOOKUP(VALUE(SUBSTITUTE($AL67&amp;ROUND($G67,2)," ","")),HFF60_Data_UL!$C$4:$O$1011,MATCH('Estimator Steel Portfolio'!$C67,HFF60_Data_UL!$C$4:$O$4,0),TRUE)*1000,"N/A"),
     IFERROR(VLOOKUP(VALUE(SUBSTITUTE($AL67&amp;ROUND($G67,2)," ","")),HFF60_Data_UL!$C$4:$O$1011,MATCH('Estimator Steel Portfolio'!$C67,HFF60_Data_UL!$C$4:$O$4,0),TRUE)*1000,"N/A")
)</f>
        <v>N/A</v>
      </c>
      <c r="AP67" s="189" t="str">
        <f>IF(
     $B$1="Metric",
     IFERROR(0.0254*VLOOKUP(VALUE(SUBSTITUTE($AL67&amp;ROUND($G67,2)," ","")),HFF120_Data_UL!$C$4:$O$1009,MATCH('Estimator Steel Portfolio'!$C67,HFF120_Data_UL!$C$4:$O$4,0),TRUE)*1000,"N/A"),
     IFERROR(VLOOKUP(VALUE(SUBSTITUTE($AL67&amp;ROUND($G67,2)," ","")),HFF120_Data_UL!$C$4:$O$1009,MATCH('Estimator Steel Portfolio'!$C67,HFF120_Data_UL!$C$4:$O$4,0),TRUE)*1000,"N/A")
)</f>
        <v>N/A</v>
      </c>
      <c r="AQ67" s="189" t="str">
        <f>IF(
     $B$1="Metric",
     IFERROR(0.0254*VLOOKUP(VALUE(SUBSTITUTE($AL67&amp;ROUND($G67,2)," ","")),AWHB_Data_UL!$C$4:$O$1004,MATCH('Estimator Steel Portfolio'!$C67,AWHB_Data_UL!$C$4:$O$4,0),TRUE)*1000,"N/A"),
     IFERROR(VLOOKUP(VALUE(SUBSTITUTE($AL67&amp;ROUND($G67,2)," ","")),AWHB_Data_UL!$C$4:$O$1004,MATCH('Estimator Steel Portfolio'!$C67,AWHB_Data_UL!$C$4:$O$4,0),TRUE)*1000,"N/A")
)</f>
        <v>N/A</v>
      </c>
      <c r="AR67" s="190"/>
    </row>
    <row r="68" spans="1:44" ht="15.5" x14ac:dyDescent="0.35">
      <c r="A68" s="130"/>
      <c r="B68" s="131"/>
      <c r="C68" s="131"/>
      <c r="D68" s="131"/>
      <c r="E68" s="131"/>
      <c r="F68" s="49" t="str">
        <f t="shared" si="14"/>
        <v/>
      </c>
      <c r="G68" s="50" t="str">
        <f>IF($B$1="Metric", IFERROR(VLOOKUP(SUBSTITUTE($A68&amp;"Metric"&amp;$B68," ",""),members_metric!$F$7:$J$2000,3,FALSE),""),  IFERROR(VLOOKUP(SUBSTITUTE($A68&amp;$B68," ",""),members!$D$7:$G$2000,3,FALSE),""))</f>
        <v/>
      </c>
      <c r="H68" s="140" t="str">
        <f t="shared" si="15"/>
        <v/>
      </c>
      <c r="I68" s="48"/>
      <c r="J68" s="50" t="str">
        <f>IFERROR(
     1*AO68,
     IF(
          $B$1="Metric",
          IFERROR(0.0254*VLOOKUP(VALUE(SUBSTITUTE($AL68&amp;ROUND($G68,2)," ","")),HFF60_Data_extrapolated!$C$4:$O$1011,MATCH('Estimator Steel Portfolio'!$C68,HFF60_Data_extrapolated!$C$4:$O$4,0),TRUE)*1000,""),
          IFERROR(VLOOKUP(VALUE(SUBSTITUTE($AL68&amp;ROUND($G68,2)," ","")),HFF60_Data_extrapolated!$C$4:$O$1011,MATCH('Estimator Steel Portfolio'!$C68,HFF60_Data_extrapolated!$C$4:$O$4,0),TRUE)*1000,"")
     )
)</f>
        <v/>
      </c>
      <c r="K68" s="50" t="str">
        <f>IFERROR($J68/HFF60_Data_UL!$J$1,"")</f>
        <v/>
      </c>
      <c r="L68" s="148" t="str">
        <f t="shared" si="9"/>
        <v/>
      </c>
      <c r="M68" s="51" t="str">
        <f>IF(
     $J68=$AO68,
     IFERROR(VLOOKUP(VALUE(SUBSTITUTE($AL68&amp;ROUND($G68,2)," ","")),HFF60_Data_UL!$C$4:$P$1011,14,TRUE),""),
     IF(ISNUMBER($J68),"EJ needed","")
)</f>
        <v/>
      </c>
      <c r="N68" s="151" t="str">
        <f t="shared" si="12"/>
        <v/>
      </c>
      <c r="O68" s="58" t="str">
        <f t="shared" si="1"/>
        <v/>
      </c>
      <c r="P68" s="48"/>
      <c r="Q68" s="50" t="str">
        <f>IFERROR(
     1*AP68,
     IF(
          $B$1="Metric",
          IFERROR(0.0254*VLOOKUP(VALUE(SUBSTITUTE($AL68&amp;ROUND($G68,2)," ","")),HFF120_Data_extrapolated!$C$4:$O$1025,MATCH('Estimator Steel Portfolio'!$C68,HFF120_Data_extrapolated!$C$4:$O$4,0),TRUE)*1000,""),
          IFERROR(VLOOKUP(VALUE(SUBSTITUTE($AL68&amp;ROUND($G68,2)," ","")),HFF120_Data_extrapolated!$C$4:$O$1025,MATCH('Estimator Steel Portfolio'!$C68,HFF120_Data_extrapolated!$C$4:$O$4,0),TRUE)*1000,"")
     )
)</f>
        <v/>
      </c>
      <c r="R68" s="50" t="str">
        <f>IFERROR($Q68/HFF120_Data_UL!$J$1,"")</f>
        <v/>
      </c>
      <c r="S68" s="148" t="str">
        <f t="shared" si="16"/>
        <v/>
      </c>
      <c r="T68" s="51" t="str">
        <f>IF(
     $Q68=$AP68,
     IFERROR(VLOOKUP(VALUE(SUBSTITUTE($AL68&amp;ROUND($G68,2)," ","")),HFF120_Data_UL!$C$4:$P$1009,14,TRUE),""),
     IF(ISNUMBER($Q68),"EJ needed","")
)</f>
        <v/>
      </c>
      <c r="U68" s="151" t="str">
        <f t="shared" si="17"/>
        <v xml:space="preserve"> </v>
      </c>
      <c r="V68" s="58" t="str">
        <f t="shared" si="10"/>
        <v/>
      </c>
      <c r="X68" s="205" t="str">
        <f>IF($B$1="Metric", IFERROR(0.0254*VLOOKUP(VALUE(SUBSTITUTE($AL68&amp;ROUND($G68,2)," ","")),WB5_Data_UL!$C$4:$O$1012,MATCH('Estimator Steel Portfolio'!$C68,WB5_Data_UL!$C$4:$O$4,0),TRUE)*1000,""), IFERROR(VLOOKUP(VALUE(SUBSTITUTE($AL68&amp;ROUND($G68,2)," ","")),WB5_Data_UL!$C$4:$O$1012,MATCH('Estimator Steel Portfolio'!$C68,WB5_Data_UL!$C$4:$O$4,0),TRUE)*1000,""))</f>
        <v/>
      </c>
      <c r="Y68" s="50" t="str">
        <f>IFERROR($X68/WB5_Data_UL!$J$1,"")</f>
        <v/>
      </c>
      <c r="Z68" s="148" t="str">
        <f t="shared" si="18"/>
        <v/>
      </c>
      <c r="AA68" s="51" t="str">
        <f>IFERROR(VLOOKUP(VALUE(SUBSTITUTE($AL68&amp;ROUND($G68,2)," ","")),WB5_Data_UL!$C$4:$P$1012,14,TRUE),"")</f>
        <v/>
      </c>
      <c r="AB68" s="151" t="str">
        <f t="shared" si="19"/>
        <v xml:space="preserve"> </v>
      </c>
      <c r="AC68" s="58" t="str">
        <f t="shared" si="11"/>
        <v/>
      </c>
      <c r="AE68" s="205" t="str">
        <f>IFERROR(
     1*AQ68,
     IF(
          $B$1="Metric",
          IFERROR(0.0254*VLOOKUP(VALUE(SUBSTITUTE($AL68&amp;ROUND($G68,2)," ","")),AWHB_Data_extrapolated!$C$4:$O$1011,MATCH('Estimator Steel Portfolio'!$C68,AWHB_Data_extrapolated!$C$4:$O$4,0),TRUE)*1000,""),
          IFERROR(VLOOKUP(VALUE(SUBSTITUTE($AL68&amp;ROUND($G68,2)," ","")),AWHB_Data_extrapolated!$C$4:$O$1011,MATCH('Estimator Steel Portfolio'!$C68,AWHB_Data_extrapolated!$C$4:$O$4,0),TRUE)*1000,"")
     )
)</f>
        <v/>
      </c>
      <c r="AF68" s="50" t="str">
        <f>IFERROR($AE68/AWHB_Data_UL!$J$1,"")</f>
        <v/>
      </c>
      <c r="AG68" s="148" t="str">
        <f t="shared" si="20"/>
        <v/>
      </c>
      <c r="AH68" s="51" t="str">
        <f>IF(
     $AE68=$AQ68,
     IFERROR(VLOOKUP(VALUE(SUBSTITUTE($AL68&amp;ROUND($G68,2)," ","")),AWHB_Data_UL!$C$4:$P$1004,14,TRUE),""),
     IF(ISNUMBER($AE68),"EJ needed","")
)</f>
        <v/>
      </c>
      <c r="AI68" s="151" t="str">
        <f t="shared" si="21"/>
        <v xml:space="preserve"> </v>
      </c>
      <c r="AJ68" s="58" t="str">
        <f t="shared" si="13"/>
        <v/>
      </c>
      <c r="AL68" s="141" t="str">
        <f>IF($B$1="Metric",IFERROR(VLOOKUP(SUBSTITUTE($A68&amp;"Metric"&amp;$B68," ",""),members_metric!$F$7:$K$2000,6,FALSE),""),IFERROR(VLOOKUP(SUBSTITUTE($A68&amp;$B68," ",""),members!$D$7:$I$2000,6,FALSE),""))</f>
        <v/>
      </c>
      <c r="AM68" s="146" t="str">
        <f>IF($B$1="Metric", IFERROR(VLOOKUP(SUBSTITUTE($A68&amp;"Metric"&amp;$B68," ",""),members_metric!$F$7:$L$2000,7,FALSE),""),IFERROR(VLOOKUP(SUBSTITUTE($A68&amp;$B68," ",""),members!$D$7:$G$2000,4,FALSE),""))</f>
        <v/>
      </c>
      <c r="AN68" s="147" t="str">
        <f>IF($B$1="Metric", IFERROR(VLOOKUP(SUBSTITUTE($A68&amp;"Metric"&amp;$B68," ",""),members_metric!$F$7:$J$2000,5,FALSE),""),IFERROR(VLOOKUP(SUBSTITUTE($A68&amp;$B68," ",""),members!$D$7:$H$2000,5,FALSE),""))</f>
        <v/>
      </c>
      <c r="AO68" s="189" t="str">
        <f>IF(
     $B$1="Metric",
     IFERROR(0.0254*VLOOKUP(VALUE(SUBSTITUTE($AL68&amp;ROUND($G68,2)," ","")),HFF60_Data_UL!$C$4:$O$1011,MATCH('Estimator Steel Portfolio'!$C68,HFF60_Data_UL!$C$4:$O$4,0),TRUE)*1000,"N/A"),
     IFERROR(VLOOKUP(VALUE(SUBSTITUTE($AL68&amp;ROUND($G68,2)," ","")),HFF60_Data_UL!$C$4:$O$1011,MATCH('Estimator Steel Portfolio'!$C68,HFF60_Data_UL!$C$4:$O$4,0),TRUE)*1000,"N/A")
)</f>
        <v>N/A</v>
      </c>
      <c r="AP68" s="189" t="str">
        <f>IF(
     $B$1="Metric",
     IFERROR(0.0254*VLOOKUP(VALUE(SUBSTITUTE($AL68&amp;ROUND($G68,2)," ","")),HFF120_Data_UL!$C$4:$O$1009,MATCH('Estimator Steel Portfolio'!$C68,HFF120_Data_UL!$C$4:$O$4,0),TRUE)*1000,"N/A"),
     IFERROR(VLOOKUP(VALUE(SUBSTITUTE($AL68&amp;ROUND($G68,2)," ","")),HFF120_Data_UL!$C$4:$O$1009,MATCH('Estimator Steel Portfolio'!$C68,HFF120_Data_UL!$C$4:$O$4,0),TRUE)*1000,"N/A")
)</f>
        <v>N/A</v>
      </c>
      <c r="AQ68" s="189" t="str">
        <f>IF(
     $B$1="Metric",
     IFERROR(0.0254*VLOOKUP(VALUE(SUBSTITUTE($AL68&amp;ROUND($G68,2)," ","")),AWHB_Data_UL!$C$4:$O$1004,MATCH('Estimator Steel Portfolio'!$C68,AWHB_Data_UL!$C$4:$O$4,0),TRUE)*1000,"N/A"),
     IFERROR(VLOOKUP(VALUE(SUBSTITUTE($AL68&amp;ROUND($G68,2)," ","")),AWHB_Data_UL!$C$4:$O$1004,MATCH('Estimator Steel Portfolio'!$C68,AWHB_Data_UL!$C$4:$O$4,0),TRUE)*1000,"N/A")
)</f>
        <v>N/A</v>
      </c>
      <c r="AR68" s="190"/>
    </row>
    <row r="69" spans="1:44" ht="15.5" x14ac:dyDescent="0.35">
      <c r="A69" s="130"/>
      <c r="B69" s="131"/>
      <c r="C69" s="131"/>
      <c r="D69" s="131"/>
      <c r="E69" s="131"/>
      <c r="F69" s="49" t="str">
        <f t="shared" si="14"/>
        <v/>
      </c>
      <c r="G69" s="50" t="str">
        <f>IF($B$1="Metric", IFERROR(VLOOKUP(SUBSTITUTE($A69&amp;"Metric"&amp;$B69," ",""),members_metric!$F$7:$J$2000,3,FALSE),""),  IFERROR(VLOOKUP(SUBSTITUTE($A69&amp;$B69," ",""),members!$D$7:$G$2000,3,FALSE),""))</f>
        <v/>
      </c>
      <c r="H69" s="140" t="str">
        <f t="shared" si="15"/>
        <v/>
      </c>
      <c r="I69" s="48"/>
      <c r="J69" s="50" t="str">
        <f>IFERROR(
     1*AO69,
     IF(
          $B$1="Metric",
          IFERROR(0.0254*VLOOKUP(VALUE(SUBSTITUTE($AL69&amp;ROUND($G69,2)," ","")),HFF60_Data_extrapolated!$C$4:$O$1011,MATCH('Estimator Steel Portfolio'!$C69,HFF60_Data_extrapolated!$C$4:$O$4,0),TRUE)*1000,""),
          IFERROR(VLOOKUP(VALUE(SUBSTITUTE($AL69&amp;ROUND($G69,2)," ","")),HFF60_Data_extrapolated!$C$4:$O$1011,MATCH('Estimator Steel Portfolio'!$C69,HFF60_Data_extrapolated!$C$4:$O$4,0),TRUE)*1000,"")
     )
)</f>
        <v/>
      </c>
      <c r="K69" s="50" t="str">
        <f>IFERROR($J69/HFF60_Data_UL!$J$1,"")</f>
        <v/>
      </c>
      <c r="L69" s="148" t="str">
        <f t="shared" si="9"/>
        <v/>
      </c>
      <c r="M69" s="51" t="str">
        <f>IF(
     $J69=$AO69,
     IFERROR(VLOOKUP(VALUE(SUBSTITUTE($AL69&amp;ROUND($G69,2)," ","")),HFF60_Data_UL!$C$4:$P$1011,14,TRUE),""),
     IF(ISNUMBER($J69),"EJ needed","")
)</f>
        <v/>
      </c>
      <c r="N69" s="151" t="str">
        <f t="shared" si="12"/>
        <v/>
      </c>
      <c r="O69" s="58" t="str">
        <f t="shared" si="1"/>
        <v/>
      </c>
      <c r="P69" s="48"/>
      <c r="Q69" s="50" t="str">
        <f>IFERROR(
     1*AP69,
     IF(
          $B$1="Metric",
          IFERROR(0.0254*VLOOKUP(VALUE(SUBSTITUTE($AL69&amp;ROUND($G69,2)," ","")),HFF120_Data_extrapolated!$C$4:$O$1025,MATCH('Estimator Steel Portfolio'!$C69,HFF120_Data_extrapolated!$C$4:$O$4,0),TRUE)*1000,""),
          IFERROR(VLOOKUP(VALUE(SUBSTITUTE($AL69&amp;ROUND($G69,2)," ","")),HFF120_Data_extrapolated!$C$4:$O$1025,MATCH('Estimator Steel Portfolio'!$C69,HFF120_Data_extrapolated!$C$4:$O$4,0),TRUE)*1000,"")
     )
)</f>
        <v/>
      </c>
      <c r="R69" s="50" t="str">
        <f>IFERROR($Q69/HFF120_Data_UL!$J$1,"")</f>
        <v/>
      </c>
      <c r="S69" s="148" t="str">
        <f t="shared" si="16"/>
        <v/>
      </c>
      <c r="T69" s="51" t="str">
        <f>IF(
     $Q69=$AP69,
     IFERROR(VLOOKUP(VALUE(SUBSTITUTE($AL69&amp;ROUND($G69,2)," ","")),HFF120_Data_UL!$C$4:$P$1009,14,TRUE),""),
     IF(ISNUMBER($Q69),"EJ needed","")
)</f>
        <v/>
      </c>
      <c r="U69" s="151" t="str">
        <f t="shared" si="17"/>
        <v xml:space="preserve"> </v>
      </c>
      <c r="V69" s="58" t="str">
        <f t="shared" si="10"/>
        <v/>
      </c>
      <c r="X69" s="205" t="str">
        <f>IF($B$1="Metric", IFERROR(0.0254*VLOOKUP(VALUE(SUBSTITUTE($AL69&amp;ROUND($G69,2)," ","")),WB5_Data_UL!$C$4:$O$1012,MATCH('Estimator Steel Portfolio'!$C69,WB5_Data_UL!$C$4:$O$4,0),TRUE)*1000,""), IFERROR(VLOOKUP(VALUE(SUBSTITUTE($AL69&amp;ROUND($G69,2)," ","")),WB5_Data_UL!$C$4:$O$1012,MATCH('Estimator Steel Portfolio'!$C69,WB5_Data_UL!$C$4:$O$4,0),TRUE)*1000,""))</f>
        <v/>
      </c>
      <c r="Y69" s="50" t="str">
        <f>IFERROR($X69/WB5_Data_UL!$J$1,"")</f>
        <v/>
      </c>
      <c r="Z69" s="148" t="str">
        <f t="shared" si="18"/>
        <v/>
      </c>
      <c r="AA69" s="51" t="str">
        <f>IFERROR(VLOOKUP(VALUE(SUBSTITUTE($AL69&amp;ROUND($G69,2)," ","")),WB5_Data_UL!$C$4:$P$1012,14,TRUE),"")</f>
        <v/>
      </c>
      <c r="AB69" s="151" t="str">
        <f t="shared" si="19"/>
        <v xml:space="preserve"> </v>
      </c>
      <c r="AC69" s="58" t="str">
        <f t="shared" si="11"/>
        <v/>
      </c>
      <c r="AE69" s="205" t="str">
        <f>IFERROR(
     1*AQ69,
     IF(
          $B$1="Metric",
          IFERROR(0.0254*VLOOKUP(VALUE(SUBSTITUTE($AL69&amp;ROUND($G69,2)," ","")),AWHB_Data_extrapolated!$C$4:$O$1011,MATCH('Estimator Steel Portfolio'!$C69,AWHB_Data_extrapolated!$C$4:$O$4,0),TRUE)*1000,""),
          IFERROR(VLOOKUP(VALUE(SUBSTITUTE($AL69&amp;ROUND($G69,2)," ","")),AWHB_Data_extrapolated!$C$4:$O$1011,MATCH('Estimator Steel Portfolio'!$C69,AWHB_Data_extrapolated!$C$4:$O$4,0),TRUE)*1000,"")
     )
)</f>
        <v/>
      </c>
      <c r="AF69" s="50" t="str">
        <f>IFERROR($AE69/AWHB_Data_UL!$J$1,"")</f>
        <v/>
      </c>
      <c r="AG69" s="148" t="str">
        <f t="shared" si="20"/>
        <v/>
      </c>
      <c r="AH69" s="51" t="str">
        <f>IF(
     $AE69=$AQ69,
     IFERROR(VLOOKUP(VALUE(SUBSTITUTE($AL69&amp;ROUND($G69,2)," ","")),AWHB_Data_UL!$C$4:$P$1004,14,TRUE),""),
     IF(ISNUMBER($AE69),"EJ needed","")
)</f>
        <v/>
      </c>
      <c r="AI69" s="151" t="str">
        <f t="shared" si="21"/>
        <v xml:space="preserve"> </v>
      </c>
      <c r="AJ69" s="58" t="str">
        <f t="shared" si="13"/>
        <v/>
      </c>
      <c r="AL69" s="141" t="str">
        <f>IF($B$1="Metric",IFERROR(VLOOKUP(SUBSTITUTE($A69&amp;"Metric"&amp;$B69," ",""),members_metric!$F$7:$K$2000,6,FALSE),""),IFERROR(VLOOKUP(SUBSTITUTE($A69&amp;$B69," ",""),members!$D$7:$I$2000,6,FALSE),""))</f>
        <v/>
      </c>
      <c r="AM69" s="146" t="str">
        <f>IF($B$1="Metric", IFERROR(VLOOKUP(SUBSTITUTE($A69&amp;"Metric"&amp;$B69," ",""),members_metric!$F$7:$L$2000,7,FALSE),""),IFERROR(VLOOKUP(SUBSTITUTE($A69&amp;$B69," ",""),members!$D$7:$G$2000,4,FALSE),""))</f>
        <v/>
      </c>
      <c r="AN69" s="147" t="str">
        <f>IF($B$1="Metric", IFERROR(VLOOKUP(SUBSTITUTE($A69&amp;"Metric"&amp;$B69," ",""),members_metric!$F$7:$J$2000,5,FALSE),""),IFERROR(VLOOKUP(SUBSTITUTE($A69&amp;$B69," ",""),members!$D$7:$H$2000,5,FALSE),""))</f>
        <v/>
      </c>
      <c r="AO69" s="189" t="str">
        <f>IF(
     $B$1="Metric",
     IFERROR(0.0254*VLOOKUP(VALUE(SUBSTITUTE($AL69&amp;ROUND($G69,2)," ","")),HFF60_Data_UL!$C$4:$O$1011,MATCH('Estimator Steel Portfolio'!$C69,HFF60_Data_UL!$C$4:$O$4,0),TRUE)*1000,"N/A"),
     IFERROR(VLOOKUP(VALUE(SUBSTITUTE($AL69&amp;ROUND($G69,2)," ","")),HFF60_Data_UL!$C$4:$O$1011,MATCH('Estimator Steel Portfolio'!$C69,HFF60_Data_UL!$C$4:$O$4,0),TRUE)*1000,"N/A")
)</f>
        <v>N/A</v>
      </c>
      <c r="AP69" s="189" t="str">
        <f>IF(
     $B$1="Metric",
     IFERROR(0.0254*VLOOKUP(VALUE(SUBSTITUTE($AL69&amp;ROUND($G69,2)," ","")),HFF120_Data_UL!$C$4:$O$1009,MATCH('Estimator Steel Portfolio'!$C69,HFF120_Data_UL!$C$4:$O$4,0),TRUE)*1000,"N/A"),
     IFERROR(VLOOKUP(VALUE(SUBSTITUTE($AL69&amp;ROUND($G69,2)," ","")),HFF120_Data_UL!$C$4:$O$1009,MATCH('Estimator Steel Portfolio'!$C69,HFF120_Data_UL!$C$4:$O$4,0),TRUE)*1000,"N/A")
)</f>
        <v>N/A</v>
      </c>
      <c r="AQ69" s="189" t="str">
        <f>IF(
     $B$1="Metric",
     IFERROR(0.0254*VLOOKUP(VALUE(SUBSTITUTE($AL69&amp;ROUND($G69,2)," ","")),AWHB_Data_UL!$C$4:$O$1004,MATCH('Estimator Steel Portfolio'!$C69,AWHB_Data_UL!$C$4:$O$4,0),TRUE)*1000,"N/A"),
     IFERROR(VLOOKUP(VALUE(SUBSTITUTE($AL69&amp;ROUND($G69,2)," ","")),AWHB_Data_UL!$C$4:$O$1004,MATCH('Estimator Steel Portfolio'!$C69,AWHB_Data_UL!$C$4:$O$4,0),TRUE)*1000,"N/A")
)</f>
        <v>N/A</v>
      </c>
      <c r="AR69" s="190"/>
    </row>
    <row r="70" spans="1:44" ht="15.5" x14ac:dyDescent="0.35">
      <c r="A70" s="130"/>
      <c r="B70" s="131"/>
      <c r="C70" s="131"/>
      <c r="D70" s="131"/>
      <c r="E70" s="131"/>
      <c r="F70" s="49" t="str">
        <f t="shared" si="14"/>
        <v/>
      </c>
      <c r="G70" s="50" t="str">
        <f>IF($B$1="Metric", IFERROR(VLOOKUP(SUBSTITUTE($A70&amp;"Metric"&amp;$B70," ",""),members_metric!$F$7:$J$2000,3,FALSE),""),  IFERROR(VLOOKUP(SUBSTITUTE($A70&amp;$B70," ",""),members!$D$7:$G$2000,3,FALSE),""))</f>
        <v/>
      </c>
      <c r="H70" s="140" t="str">
        <f t="shared" si="15"/>
        <v/>
      </c>
      <c r="I70" s="48"/>
      <c r="J70" s="50" t="str">
        <f>IFERROR(
     1*AO70,
     IF(
          $B$1="Metric",
          IFERROR(0.0254*VLOOKUP(VALUE(SUBSTITUTE($AL70&amp;ROUND($G70,2)," ","")),HFF60_Data_extrapolated!$C$4:$O$1011,MATCH('Estimator Steel Portfolio'!$C70,HFF60_Data_extrapolated!$C$4:$O$4,0),TRUE)*1000,""),
          IFERROR(VLOOKUP(VALUE(SUBSTITUTE($AL70&amp;ROUND($G70,2)," ","")),HFF60_Data_extrapolated!$C$4:$O$1011,MATCH('Estimator Steel Portfolio'!$C70,HFF60_Data_extrapolated!$C$4:$O$4,0),TRUE)*1000,"")
     )
)</f>
        <v/>
      </c>
      <c r="K70" s="50" t="str">
        <f>IFERROR($J70/HFF60_Data_UL!$J$1,"")</f>
        <v/>
      </c>
      <c r="L70" s="148" t="str">
        <f t="shared" si="9"/>
        <v/>
      </c>
      <c r="M70" s="51" t="str">
        <f>IF(
     $J70=$AO70,
     IFERROR(VLOOKUP(VALUE(SUBSTITUTE($AL70&amp;ROUND($G70,2)," ","")),HFF60_Data_UL!$C$4:$P$1011,14,TRUE),""),
     IF(ISNUMBER($J70),"EJ needed","")
)</f>
        <v/>
      </c>
      <c r="N70" s="151" t="str">
        <f t="shared" si="12"/>
        <v/>
      </c>
      <c r="O70" s="58" t="str">
        <f t="shared" si="1"/>
        <v/>
      </c>
      <c r="P70" s="48"/>
      <c r="Q70" s="50" t="str">
        <f>IFERROR(
     1*AP70,
     IF(
          $B$1="Metric",
          IFERROR(0.0254*VLOOKUP(VALUE(SUBSTITUTE($AL70&amp;ROUND($G70,2)," ","")),HFF120_Data_extrapolated!$C$4:$O$1025,MATCH('Estimator Steel Portfolio'!$C70,HFF120_Data_extrapolated!$C$4:$O$4,0),TRUE)*1000,""),
          IFERROR(VLOOKUP(VALUE(SUBSTITUTE($AL70&amp;ROUND($G70,2)," ","")),HFF120_Data_extrapolated!$C$4:$O$1025,MATCH('Estimator Steel Portfolio'!$C70,HFF120_Data_extrapolated!$C$4:$O$4,0),TRUE)*1000,"")
     )
)</f>
        <v/>
      </c>
      <c r="R70" s="50" t="str">
        <f>IFERROR($Q70/HFF120_Data_UL!$J$1,"")</f>
        <v/>
      </c>
      <c r="S70" s="148" t="str">
        <f t="shared" si="16"/>
        <v/>
      </c>
      <c r="T70" s="51" t="str">
        <f>IF(
     $Q70=$AP70,
     IFERROR(VLOOKUP(VALUE(SUBSTITUTE($AL70&amp;ROUND($G70,2)," ","")),HFF120_Data_UL!$C$4:$P$1009,14,TRUE),""),
     IF(ISNUMBER($Q70),"EJ needed","")
)</f>
        <v/>
      </c>
      <c r="U70" s="151" t="str">
        <f t="shared" si="17"/>
        <v xml:space="preserve"> </v>
      </c>
      <c r="V70" s="58" t="str">
        <f t="shared" si="10"/>
        <v/>
      </c>
      <c r="X70" s="205" t="str">
        <f>IF($B$1="Metric", IFERROR(0.0254*VLOOKUP(VALUE(SUBSTITUTE($AL70&amp;ROUND($G70,2)," ","")),WB5_Data_UL!$C$4:$O$1012,MATCH('Estimator Steel Portfolio'!$C70,WB5_Data_UL!$C$4:$O$4,0),TRUE)*1000,""), IFERROR(VLOOKUP(VALUE(SUBSTITUTE($AL70&amp;ROUND($G70,2)," ","")),WB5_Data_UL!$C$4:$O$1012,MATCH('Estimator Steel Portfolio'!$C70,WB5_Data_UL!$C$4:$O$4,0),TRUE)*1000,""))</f>
        <v/>
      </c>
      <c r="Y70" s="50" t="str">
        <f>IFERROR($X70/WB5_Data_UL!$J$1,"")</f>
        <v/>
      </c>
      <c r="Z70" s="148" t="str">
        <f t="shared" si="18"/>
        <v/>
      </c>
      <c r="AA70" s="51" t="str">
        <f>IFERROR(VLOOKUP(VALUE(SUBSTITUTE($AL70&amp;ROUND($G70,2)," ","")),WB5_Data_UL!$C$4:$P$1012,14,TRUE),"")</f>
        <v/>
      </c>
      <c r="AB70" s="151" t="str">
        <f t="shared" si="19"/>
        <v xml:space="preserve"> </v>
      </c>
      <c r="AC70" s="58" t="str">
        <f t="shared" si="11"/>
        <v/>
      </c>
      <c r="AE70" s="205" t="str">
        <f>IFERROR(
     1*AQ70,
     IF(
          $B$1="Metric",
          IFERROR(0.0254*VLOOKUP(VALUE(SUBSTITUTE($AL70&amp;ROUND($G70,2)," ","")),AWHB_Data_extrapolated!$C$4:$O$1011,MATCH('Estimator Steel Portfolio'!$C70,AWHB_Data_extrapolated!$C$4:$O$4,0),TRUE)*1000,""),
          IFERROR(VLOOKUP(VALUE(SUBSTITUTE($AL70&amp;ROUND($G70,2)," ","")),AWHB_Data_extrapolated!$C$4:$O$1011,MATCH('Estimator Steel Portfolio'!$C70,AWHB_Data_extrapolated!$C$4:$O$4,0),TRUE)*1000,"")
     )
)</f>
        <v/>
      </c>
      <c r="AF70" s="50" t="str">
        <f>IFERROR($AE70/AWHB_Data_UL!$J$1,"")</f>
        <v/>
      </c>
      <c r="AG70" s="148" t="str">
        <f t="shared" si="20"/>
        <v/>
      </c>
      <c r="AH70" s="51" t="str">
        <f>IF(
     $AE70=$AQ70,
     IFERROR(VLOOKUP(VALUE(SUBSTITUTE($AL70&amp;ROUND($G70,2)," ","")),AWHB_Data_UL!$C$4:$P$1004,14,TRUE),""),
     IF(ISNUMBER($AE70),"EJ needed","")
)</f>
        <v/>
      </c>
      <c r="AI70" s="151" t="str">
        <f t="shared" si="21"/>
        <v xml:space="preserve"> </v>
      </c>
      <c r="AJ70" s="58" t="str">
        <f t="shared" si="13"/>
        <v/>
      </c>
      <c r="AL70" s="141" t="str">
        <f>IF($B$1="Metric",IFERROR(VLOOKUP(SUBSTITUTE($A70&amp;"Metric"&amp;$B70," ",""),members_metric!$F$7:$K$2000,6,FALSE),""),IFERROR(VLOOKUP(SUBSTITUTE($A70&amp;$B70," ",""),members!$D$7:$I$2000,6,FALSE),""))</f>
        <v/>
      </c>
      <c r="AM70" s="146" t="str">
        <f>IF($B$1="Metric", IFERROR(VLOOKUP(SUBSTITUTE($A70&amp;"Metric"&amp;$B70," ",""),members_metric!$F$7:$L$2000,7,FALSE),""),IFERROR(VLOOKUP(SUBSTITUTE($A70&amp;$B70," ",""),members!$D$7:$G$2000,4,FALSE),""))</f>
        <v/>
      </c>
      <c r="AN70" s="147" t="str">
        <f>IF($B$1="Metric", IFERROR(VLOOKUP(SUBSTITUTE($A70&amp;"Metric"&amp;$B70," ",""),members_metric!$F$7:$J$2000,5,FALSE),""),IFERROR(VLOOKUP(SUBSTITUTE($A70&amp;$B70," ",""),members!$D$7:$H$2000,5,FALSE),""))</f>
        <v/>
      </c>
      <c r="AO70" s="189" t="str">
        <f>IF(
     $B$1="Metric",
     IFERROR(0.0254*VLOOKUP(VALUE(SUBSTITUTE($AL70&amp;ROUND($G70,2)," ","")),HFF60_Data_UL!$C$4:$O$1011,MATCH('Estimator Steel Portfolio'!$C70,HFF60_Data_UL!$C$4:$O$4,0),TRUE)*1000,"N/A"),
     IFERROR(VLOOKUP(VALUE(SUBSTITUTE($AL70&amp;ROUND($G70,2)," ","")),HFF60_Data_UL!$C$4:$O$1011,MATCH('Estimator Steel Portfolio'!$C70,HFF60_Data_UL!$C$4:$O$4,0),TRUE)*1000,"N/A")
)</f>
        <v>N/A</v>
      </c>
      <c r="AP70" s="189" t="str">
        <f>IF(
     $B$1="Metric",
     IFERROR(0.0254*VLOOKUP(VALUE(SUBSTITUTE($AL70&amp;ROUND($G70,2)," ","")),HFF120_Data_UL!$C$4:$O$1009,MATCH('Estimator Steel Portfolio'!$C70,HFF120_Data_UL!$C$4:$O$4,0),TRUE)*1000,"N/A"),
     IFERROR(VLOOKUP(VALUE(SUBSTITUTE($AL70&amp;ROUND($G70,2)," ","")),HFF120_Data_UL!$C$4:$O$1009,MATCH('Estimator Steel Portfolio'!$C70,HFF120_Data_UL!$C$4:$O$4,0),TRUE)*1000,"N/A")
)</f>
        <v>N/A</v>
      </c>
      <c r="AQ70" s="189" t="str">
        <f>IF(
     $B$1="Metric",
     IFERROR(0.0254*VLOOKUP(VALUE(SUBSTITUTE($AL70&amp;ROUND($G70,2)," ","")),AWHB_Data_UL!$C$4:$O$1004,MATCH('Estimator Steel Portfolio'!$C70,AWHB_Data_UL!$C$4:$O$4,0),TRUE)*1000,"N/A"),
     IFERROR(VLOOKUP(VALUE(SUBSTITUTE($AL70&amp;ROUND($G70,2)," ","")),AWHB_Data_UL!$C$4:$O$1004,MATCH('Estimator Steel Portfolio'!$C70,AWHB_Data_UL!$C$4:$O$4,0),TRUE)*1000,"N/A")
)</f>
        <v>N/A</v>
      </c>
      <c r="AR70" s="190"/>
    </row>
    <row r="71" spans="1:44" ht="15.5" x14ac:dyDescent="0.35">
      <c r="A71" s="130"/>
      <c r="B71" s="131"/>
      <c r="C71" s="131"/>
      <c r="D71" s="131"/>
      <c r="E71" s="131"/>
      <c r="F71" s="49" t="str">
        <f t="shared" si="14"/>
        <v/>
      </c>
      <c r="G71" s="50" t="str">
        <f>IF($B$1="Metric", IFERROR(VLOOKUP(SUBSTITUTE($A71&amp;"Metric"&amp;$B71," ",""),members_metric!$F$7:$J$2000,3,FALSE),""),  IFERROR(VLOOKUP(SUBSTITUTE($A71&amp;$B71," ",""),members!$D$7:$G$2000,3,FALSE),""))</f>
        <v/>
      </c>
      <c r="H71" s="140" t="str">
        <f t="shared" si="15"/>
        <v/>
      </c>
      <c r="I71" s="48"/>
      <c r="J71" s="50" t="str">
        <f>IFERROR(
     1*AO71,
     IF(
          $B$1="Metric",
          IFERROR(0.0254*VLOOKUP(VALUE(SUBSTITUTE($AL71&amp;ROUND($G71,2)," ","")),HFF60_Data_extrapolated!$C$4:$O$1011,MATCH('Estimator Steel Portfolio'!$C71,HFF60_Data_extrapolated!$C$4:$O$4,0),TRUE)*1000,""),
          IFERROR(VLOOKUP(VALUE(SUBSTITUTE($AL71&amp;ROUND($G71,2)," ","")),HFF60_Data_extrapolated!$C$4:$O$1011,MATCH('Estimator Steel Portfolio'!$C71,HFF60_Data_extrapolated!$C$4:$O$4,0),TRUE)*1000,"")
     )
)</f>
        <v/>
      </c>
      <c r="K71" s="50" t="str">
        <f>IFERROR($J71/HFF60_Data_UL!$J$1,"")</f>
        <v/>
      </c>
      <c r="L71" s="148" t="str">
        <f t="shared" si="9"/>
        <v/>
      </c>
      <c r="M71" s="51" t="str">
        <f>IF(
     $J71=$AO71,
     IFERROR(VLOOKUP(VALUE(SUBSTITUTE($AL71&amp;ROUND($G71,2)," ","")),HFF60_Data_UL!$C$4:$P$1011,14,TRUE),""),
     IF(ISNUMBER($J71),"EJ needed","")
)</f>
        <v/>
      </c>
      <c r="N71" s="151" t="str">
        <f t="shared" si="12"/>
        <v/>
      </c>
      <c r="O71" s="58" t="str">
        <f t="shared" si="1"/>
        <v/>
      </c>
      <c r="P71" s="48"/>
      <c r="Q71" s="50" t="str">
        <f>IFERROR(
     1*AP71,
     IF(
          $B$1="Metric",
          IFERROR(0.0254*VLOOKUP(VALUE(SUBSTITUTE($AL71&amp;ROUND($G71,2)," ","")),HFF120_Data_extrapolated!$C$4:$O$1025,MATCH('Estimator Steel Portfolio'!$C71,HFF120_Data_extrapolated!$C$4:$O$4,0),TRUE)*1000,""),
          IFERROR(VLOOKUP(VALUE(SUBSTITUTE($AL71&amp;ROUND($G71,2)," ","")),HFF120_Data_extrapolated!$C$4:$O$1025,MATCH('Estimator Steel Portfolio'!$C71,HFF120_Data_extrapolated!$C$4:$O$4,0),TRUE)*1000,"")
     )
)</f>
        <v/>
      </c>
      <c r="R71" s="50" t="str">
        <f>IFERROR($Q71/HFF120_Data_UL!$J$1,"")</f>
        <v/>
      </c>
      <c r="S71" s="148" t="str">
        <f t="shared" si="16"/>
        <v/>
      </c>
      <c r="T71" s="51" t="str">
        <f>IF(
     $Q71=$AP71,
     IFERROR(VLOOKUP(VALUE(SUBSTITUTE($AL71&amp;ROUND($G71,2)," ","")),HFF120_Data_UL!$C$4:$P$1009,14,TRUE),""),
     IF(ISNUMBER($Q71),"EJ needed","")
)</f>
        <v/>
      </c>
      <c r="U71" s="151" t="str">
        <f t="shared" si="17"/>
        <v xml:space="preserve"> </v>
      </c>
      <c r="V71" s="58" t="str">
        <f t="shared" si="10"/>
        <v/>
      </c>
      <c r="X71" s="205" t="str">
        <f>IF($B$1="Metric", IFERROR(0.0254*VLOOKUP(VALUE(SUBSTITUTE($AL71&amp;ROUND($G71,2)," ","")),WB5_Data_UL!$C$4:$O$1012,MATCH('Estimator Steel Portfolio'!$C71,WB5_Data_UL!$C$4:$O$4,0),TRUE)*1000,""), IFERROR(VLOOKUP(VALUE(SUBSTITUTE($AL71&amp;ROUND($G71,2)," ","")),WB5_Data_UL!$C$4:$O$1012,MATCH('Estimator Steel Portfolio'!$C71,WB5_Data_UL!$C$4:$O$4,0),TRUE)*1000,""))</f>
        <v/>
      </c>
      <c r="Y71" s="50" t="str">
        <f>IFERROR($X71/WB5_Data_UL!$J$1,"")</f>
        <v/>
      </c>
      <c r="Z71" s="148" t="str">
        <f t="shared" si="18"/>
        <v/>
      </c>
      <c r="AA71" s="51" t="str">
        <f>IFERROR(VLOOKUP(VALUE(SUBSTITUTE($AL71&amp;ROUND($G71,2)," ","")),WB5_Data_UL!$C$4:$P$1012,14,TRUE),"")</f>
        <v/>
      </c>
      <c r="AB71" s="151" t="str">
        <f t="shared" si="19"/>
        <v xml:space="preserve"> </v>
      </c>
      <c r="AC71" s="58" t="str">
        <f t="shared" si="11"/>
        <v/>
      </c>
      <c r="AE71" s="205" t="str">
        <f>IFERROR(
     1*AQ71,
     IF(
          $B$1="Metric",
          IFERROR(0.0254*VLOOKUP(VALUE(SUBSTITUTE($AL71&amp;ROUND($G71,2)," ","")),AWHB_Data_extrapolated!$C$4:$O$1011,MATCH('Estimator Steel Portfolio'!$C71,AWHB_Data_extrapolated!$C$4:$O$4,0),TRUE)*1000,""),
          IFERROR(VLOOKUP(VALUE(SUBSTITUTE($AL71&amp;ROUND($G71,2)," ","")),AWHB_Data_extrapolated!$C$4:$O$1011,MATCH('Estimator Steel Portfolio'!$C71,AWHB_Data_extrapolated!$C$4:$O$4,0),TRUE)*1000,"")
     )
)</f>
        <v/>
      </c>
      <c r="AF71" s="50" t="str">
        <f>IFERROR($AE71/AWHB_Data_UL!$J$1,"")</f>
        <v/>
      </c>
      <c r="AG71" s="148" t="str">
        <f t="shared" si="20"/>
        <v/>
      </c>
      <c r="AH71" s="51" t="str">
        <f>IF(
     $AE71=$AQ71,
     IFERROR(VLOOKUP(VALUE(SUBSTITUTE($AL71&amp;ROUND($G71,2)," ","")),AWHB_Data_UL!$C$4:$P$1004,14,TRUE),""),
     IF(ISNUMBER($AE71),"EJ needed","")
)</f>
        <v/>
      </c>
      <c r="AI71" s="151" t="str">
        <f t="shared" si="21"/>
        <v xml:space="preserve"> </v>
      </c>
      <c r="AJ71" s="58" t="str">
        <f t="shared" si="13"/>
        <v/>
      </c>
      <c r="AL71" s="141" t="str">
        <f>IF($B$1="Metric",IFERROR(VLOOKUP(SUBSTITUTE($A71&amp;"Metric"&amp;$B71," ",""),members_metric!$F$7:$K$2000,6,FALSE),""),IFERROR(VLOOKUP(SUBSTITUTE($A71&amp;$B71," ",""),members!$D$7:$I$2000,6,FALSE),""))</f>
        <v/>
      </c>
      <c r="AM71" s="146" t="str">
        <f>IF($B$1="Metric", IFERROR(VLOOKUP(SUBSTITUTE($A71&amp;"Metric"&amp;$B71," ",""),members_metric!$F$7:$L$2000,7,FALSE),""),IFERROR(VLOOKUP(SUBSTITUTE($A71&amp;$B71," ",""),members!$D$7:$G$2000,4,FALSE),""))</f>
        <v/>
      </c>
      <c r="AN71" s="147" t="str">
        <f>IF($B$1="Metric", IFERROR(VLOOKUP(SUBSTITUTE($A71&amp;"Metric"&amp;$B71," ",""),members_metric!$F$7:$J$2000,5,FALSE),""),IFERROR(VLOOKUP(SUBSTITUTE($A71&amp;$B71," ",""),members!$D$7:$H$2000,5,FALSE),""))</f>
        <v/>
      </c>
      <c r="AO71" s="189" t="str">
        <f>IF(
     $B$1="Metric",
     IFERROR(0.0254*VLOOKUP(VALUE(SUBSTITUTE($AL71&amp;ROUND($G71,2)," ","")),HFF60_Data_UL!$C$4:$O$1011,MATCH('Estimator Steel Portfolio'!$C71,HFF60_Data_UL!$C$4:$O$4,0),TRUE)*1000,"N/A"),
     IFERROR(VLOOKUP(VALUE(SUBSTITUTE($AL71&amp;ROUND($G71,2)," ","")),HFF60_Data_UL!$C$4:$O$1011,MATCH('Estimator Steel Portfolio'!$C71,HFF60_Data_UL!$C$4:$O$4,0),TRUE)*1000,"N/A")
)</f>
        <v>N/A</v>
      </c>
      <c r="AP71" s="189" t="str">
        <f>IF(
     $B$1="Metric",
     IFERROR(0.0254*VLOOKUP(VALUE(SUBSTITUTE($AL71&amp;ROUND($G71,2)," ","")),HFF120_Data_UL!$C$4:$O$1009,MATCH('Estimator Steel Portfolio'!$C71,HFF120_Data_UL!$C$4:$O$4,0),TRUE)*1000,"N/A"),
     IFERROR(VLOOKUP(VALUE(SUBSTITUTE($AL71&amp;ROUND($G71,2)," ","")),HFF120_Data_UL!$C$4:$O$1009,MATCH('Estimator Steel Portfolio'!$C71,HFF120_Data_UL!$C$4:$O$4,0),TRUE)*1000,"N/A")
)</f>
        <v>N/A</v>
      </c>
      <c r="AQ71" s="189" t="str">
        <f>IF(
     $B$1="Metric",
     IFERROR(0.0254*VLOOKUP(VALUE(SUBSTITUTE($AL71&amp;ROUND($G71,2)," ","")),AWHB_Data_UL!$C$4:$O$1004,MATCH('Estimator Steel Portfolio'!$C71,AWHB_Data_UL!$C$4:$O$4,0),TRUE)*1000,"N/A"),
     IFERROR(VLOOKUP(VALUE(SUBSTITUTE($AL71&amp;ROUND($G71,2)," ","")),AWHB_Data_UL!$C$4:$O$1004,MATCH('Estimator Steel Portfolio'!$C71,AWHB_Data_UL!$C$4:$O$4,0),TRUE)*1000,"N/A")
)</f>
        <v>N/A</v>
      </c>
      <c r="AR71" s="190"/>
    </row>
    <row r="72" spans="1:44" ht="15.5" x14ac:dyDescent="0.35">
      <c r="A72" s="130"/>
      <c r="B72" s="131"/>
      <c r="C72" s="131"/>
      <c r="D72" s="131"/>
      <c r="E72" s="131"/>
      <c r="F72" s="49" t="str">
        <f t="shared" si="14"/>
        <v/>
      </c>
      <c r="G72" s="50" t="str">
        <f>IF($B$1="Metric", IFERROR(VLOOKUP(SUBSTITUTE($A72&amp;"Metric"&amp;$B72," ",""),members_metric!$F$7:$J$2000,3,FALSE),""),  IFERROR(VLOOKUP(SUBSTITUTE($A72&amp;$B72," ",""),members!$D$7:$G$2000,3,FALSE),""))</f>
        <v/>
      </c>
      <c r="H72" s="140" t="str">
        <f t="shared" si="15"/>
        <v/>
      </c>
      <c r="I72" s="48"/>
      <c r="J72" s="50" t="str">
        <f>IFERROR(
     1*AO72,
     IF(
          $B$1="Metric",
          IFERROR(0.0254*VLOOKUP(VALUE(SUBSTITUTE($AL72&amp;ROUND($G72,2)," ","")),HFF60_Data_extrapolated!$C$4:$O$1011,MATCH('Estimator Steel Portfolio'!$C72,HFF60_Data_extrapolated!$C$4:$O$4,0),TRUE)*1000,""),
          IFERROR(VLOOKUP(VALUE(SUBSTITUTE($AL72&amp;ROUND($G72,2)," ","")),HFF60_Data_extrapolated!$C$4:$O$1011,MATCH('Estimator Steel Portfolio'!$C72,HFF60_Data_extrapolated!$C$4:$O$4,0),TRUE)*1000,"")
     )
)</f>
        <v/>
      </c>
      <c r="K72" s="50" t="str">
        <f>IFERROR($J72/HFF60_Data_UL!$J$1,"")</f>
        <v/>
      </c>
      <c r="L72" s="148" t="str">
        <f t="shared" si="9"/>
        <v/>
      </c>
      <c r="M72" s="51" t="str">
        <f>IF(
     $J72=$AO72,
     IFERROR(VLOOKUP(VALUE(SUBSTITUTE($AL72&amp;ROUND($G72,2)," ","")),HFF60_Data_UL!$C$4:$P$1011,14,TRUE),""),
     IF(ISNUMBER($J72),"EJ needed","")
)</f>
        <v/>
      </c>
      <c r="N72" s="151" t="str">
        <f t="shared" si="12"/>
        <v/>
      </c>
      <c r="O72" s="58" t="str">
        <f t="shared" si="1"/>
        <v/>
      </c>
      <c r="P72" s="48"/>
      <c r="Q72" s="50" t="str">
        <f>IFERROR(
     1*AP72,
     IF(
          $B$1="Metric",
          IFERROR(0.0254*VLOOKUP(VALUE(SUBSTITUTE($AL72&amp;ROUND($G72,2)," ","")),HFF120_Data_extrapolated!$C$4:$O$1025,MATCH('Estimator Steel Portfolio'!$C72,HFF120_Data_extrapolated!$C$4:$O$4,0),TRUE)*1000,""),
          IFERROR(VLOOKUP(VALUE(SUBSTITUTE($AL72&amp;ROUND($G72,2)," ","")),HFF120_Data_extrapolated!$C$4:$O$1025,MATCH('Estimator Steel Portfolio'!$C72,HFF120_Data_extrapolated!$C$4:$O$4,0),TRUE)*1000,"")
     )
)</f>
        <v/>
      </c>
      <c r="R72" s="50" t="str">
        <f>IFERROR($Q72/HFF120_Data_UL!$J$1,"")</f>
        <v/>
      </c>
      <c r="S72" s="148" t="str">
        <f t="shared" si="16"/>
        <v/>
      </c>
      <c r="T72" s="51" t="str">
        <f>IF(
     $Q72=$AP72,
     IFERROR(VLOOKUP(VALUE(SUBSTITUTE($AL72&amp;ROUND($G72,2)," ","")),HFF120_Data_UL!$C$4:$P$1009,14,TRUE),""),
     IF(ISNUMBER($Q72),"EJ needed","")
)</f>
        <v/>
      </c>
      <c r="U72" s="151" t="str">
        <f t="shared" si="17"/>
        <v xml:space="preserve"> </v>
      </c>
      <c r="V72" s="58" t="str">
        <f t="shared" si="10"/>
        <v/>
      </c>
      <c r="X72" s="205" t="str">
        <f>IF($B$1="Metric", IFERROR(0.0254*VLOOKUP(VALUE(SUBSTITUTE($AL72&amp;ROUND($G72,2)," ","")),WB5_Data_UL!$C$4:$O$1012,MATCH('Estimator Steel Portfolio'!$C72,WB5_Data_UL!$C$4:$O$4,0),TRUE)*1000,""), IFERROR(VLOOKUP(VALUE(SUBSTITUTE($AL72&amp;ROUND($G72,2)," ","")),WB5_Data_UL!$C$4:$O$1012,MATCH('Estimator Steel Portfolio'!$C72,WB5_Data_UL!$C$4:$O$4,0),TRUE)*1000,""))</f>
        <v/>
      </c>
      <c r="Y72" s="50" t="str">
        <f>IFERROR($X72/WB5_Data_UL!$J$1,"")</f>
        <v/>
      </c>
      <c r="Z72" s="148" t="str">
        <f t="shared" si="18"/>
        <v/>
      </c>
      <c r="AA72" s="51" t="str">
        <f>IFERROR(VLOOKUP(VALUE(SUBSTITUTE($AL72&amp;ROUND($G72,2)," ","")),WB5_Data_UL!$C$4:$P$1012,14,TRUE),"")</f>
        <v/>
      </c>
      <c r="AB72" s="151" t="str">
        <f t="shared" si="19"/>
        <v xml:space="preserve"> </v>
      </c>
      <c r="AC72" s="58" t="str">
        <f t="shared" si="11"/>
        <v/>
      </c>
      <c r="AE72" s="205" t="str">
        <f>IFERROR(
     1*AQ72,
     IF(
          $B$1="Metric",
          IFERROR(0.0254*VLOOKUP(VALUE(SUBSTITUTE($AL72&amp;ROUND($G72,2)," ","")),AWHB_Data_extrapolated!$C$4:$O$1011,MATCH('Estimator Steel Portfolio'!$C72,AWHB_Data_extrapolated!$C$4:$O$4,0),TRUE)*1000,""),
          IFERROR(VLOOKUP(VALUE(SUBSTITUTE($AL72&amp;ROUND($G72,2)," ","")),AWHB_Data_extrapolated!$C$4:$O$1011,MATCH('Estimator Steel Portfolio'!$C72,AWHB_Data_extrapolated!$C$4:$O$4,0),TRUE)*1000,"")
     )
)</f>
        <v/>
      </c>
      <c r="AF72" s="50" t="str">
        <f>IFERROR($AE72/AWHB_Data_UL!$J$1,"")</f>
        <v/>
      </c>
      <c r="AG72" s="148" t="str">
        <f t="shared" si="20"/>
        <v/>
      </c>
      <c r="AH72" s="51" t="str">
        <f>IF(
     $AE72=$AQ72,
     IFERROR(VLOOKUP(VALUE(SUBSTITUTE($AL72&amp;ROUND($G72,2)," ","")),AWHB_Data_UL!$C$4:$P$1004,14,TRUE),""),
     IF(ISNUMBER($AE72),"EJ needed","")
)</f>
        <v/>
      </c>
      <c r="AI72" s="151" t="str">
        <f t="shared" si="21"/>
        <v xml:space="preserve"> </v>
      </c>
      <c r="AJ72" s="58" t="str">
        <f t="shared" si="13"/>
        <v/>
      </c>
      <c r="AL72" s="141" t="str">
        <f>IF($B$1="Metric",IFERROR(VLOOKUP(SUBSTITUTE($A72&amp;"Metric"&amp;$B72," ",""),members_metric!$F$7:$K$2000,6,FALSE),""),IFERROR(VLOOKUP(SUBSTITUTE($A72&amp;$B72," ",""),members!$D$7:$I$2000,6,FALSE),""))</f>
        <v/>
      </c>
      <c r="AM72" s="146" t="str">
        <f>IF($B$1="Metric", IFERROR(VLOOKUP(SUBSTITUTE($A72&amp;"Metric"&amp;$B72," ",""),members_metric!$F$7:$L$2000,7,FALSE),""),IFERROR(VLOOKUP(SUBSTITUTE($A72&amp;$B72," ",""),members!$D$7:$G$2000,4,FALSE),""))</f>
        <v/>
      </c>
      <c r="AN72" s="147" t="str">
        <f>IF($B$1="Metric", IFERROR(VLOOKUP(SUBSTITUTE($A72&amp;"Metric"&amp;$B72," ",""),members_metric!$F$7:$J$2000,5,FALSE),""),IFERROR(VLOOKUP(SUBSTITUTE($A72&amp;$B72," ",""),members!$D$7:$H$2000,5,FALSE),""))</f>
        <v/>
      </c>
      <c r="AO72" s="189" t="str">
        <f>IF(
     $B$1="Metric",
     IFERROR(0.0254*VLOOKUP(VALUE(SUBSTITUTE($AL72&amp;ROUND($G72,2)," ","")),HFF60_Data_UL!$C$4:$O$1011,MATCH('Estimator Steel Portfolio'!$C72,HFF60_Data_UL!$C$4:$O$4,0),TRUE)*1000,"N/A"),
     IFERROR(VLOOKUP(VALUE(SUBSTITUTE($AL72&amp;ROUND($G72,2)," ","")),HFF60_Data_UL!$C$4:$O$1011,MATCH('Estimator Steel Portfolio'!$C72,HFF60_Data_UL!$C$4:$O$4,0),TRUE)*1000,"N/A")
)</f>
        <v>N/A</v>
      </c>
      <c r="AP72" s="189" t="str">
        <f>IF(
     $B$1="Metric",
     IFERROR(0.0254*VLOOKUP(VALUE(SUBSTITUTE($AL72&amp;ROUND($G72,2)," ","")),HFF120_Data_UL!$C$4:$O$1009,MATCH('Estimator Steel Portfolio'!$C72,HFF120_Data_UL!$C$4:$O$4,0),TRUE)*1000,"N/A"),
     IFERROR(VLOOKUP(VALUE(SUBSTITUTE($AL72&amp;ROUND($G72,2)," ","")),HFF120_Data_UL!$C$4:$O$1009,MATCH('Estimator Steel Portfolio'!$C72,HFF120_Data_UL!$C$4:$O$4,0),TRUE)*1000,"N/A")
)</f>
        <v>N/A</v>
      </c>
      <c r="AQ72" s="189" t="str">
        <f>IF(
     $B$1="Metric",
     IFERROR(0.0254*VLOOKUP(VALUE(SUBSTITUTE($AL72&amp;ROUND($G72,2)," ","")),AWHB_Data_UL!$C$4:$O$1004,MATCH('Estimator Steel Portfolio'!$C72,AWHB_Data_UL!$C$4:$O$4,0),TRUE)*1000,"N/A"),
     IFERROR(VLOOKUP(VALUE(SUBSTITUTE($AL72&amp;ROUND($G72,2)," ","")),AWHB_Data_UL!$C$4:$O$1004,MATCH('Estimator Steel Portfolio'!$C72,AWHB_Data_UL!$C$4:$O$4,0),TRUE)*1000,"N/A")
)</f>
        <v>N/A</v>
      </c>
      <c r="AR72" s="190"/>
    </row>
    <row r="73" spans="1:44" ht="15.5" x14ac:dyDescent="0.35">
      <c r="A73" s="130"/>
      <c r="B73" s="131"/>
      <c r="C73" s="131"/>
      <c r="D73" s="131"/>
      <c r="E73" s="131"/>
      <c r="F73" s="49" t="str">
        <f t="shared" si="14"/>
        <v/>
      </c>
      <c r="G73" s="50" t="str">
        <f>IF($B$1="Metric", IFERROR(VLOOKUP(SUBSTITUTE($A73&amp;"Metric"&amp;$B73," ",""),members_metric!$F$7:$J$2000,3,FALSE),""),  IFERROR(VLOOKUP(SUBSTITUTE($A73&amp;$B73," ",""),members!$D$7:$G$2000,3,FALSE),""))</f>
        <v/>
      </c>
      <c r="H73" s="140" t="str">
        <f t="shared" si="15"/>
        <v/>
      </c>
      <c r="I73" s="48"/>
      <c r="J73" s="50" t="str">
        <f>IFERROR(
     1*AO73,
     IF(
          $B$1="Metric",
          IFERROR(0.0254*VLOOKUP(VALUE(SUBSTITUTE($AL73&amp;ROUND($G73,2)," ","")),HFF60_Data_extrapolated!$C$4:$O$1011,MATCH('Estimator Steel Portfolio'!$C73,HFF60_Data_extrapolated!$C$4:$O$4,0),TRUE)*1000,""),
          IFERROR(VLOOKUP(VALUE(SUBSTITUTE($AL73&amp;ROUND($G73,2)," ","")),HFF60_Data_extrapolated!$C$4:$O$1011,MATCH('Estimator Steel Portfolio'!$C73,HFF60_Data_extrapolated!$C$4:$O$4,0),TRUE)*1000,"")
     )
)</f>
        <v/>
      </c>
      <c r="K73" s="50" t="str">
        <f>IFERROR($J73/HFF60_Data_UL!$J$1,"")</f>
        <v/>
      </c>
      <c r="L73" s="148" t="str">
        <f t="shared" si="9"/>
        <v/>
      </c>
      <c r="M73" s="51" t="str">
        <f>IF(
     $J73=$AO73,
     IFERROR(VLOOKUP(VALUE(SUBSTITUTE($AL73&amp;ROUND($G73,2)," ","")),HFF60_Data_UL!$C$4:$P$1011,14,TRUE),""),
     IF(ISNUMBER($J73),"EJ needed","")
)</f>
        <v/>
      </c>
      <c r="N73" s="151" t="str">
        <f t="shared" si="12"/>
        <v/>
      </c>
      <c r="O73" s="58" t="str">
        <f t="shared" si="1"/>
        <v/>
      </c>
      <c r="P73" s="48"/>
      <c r="Q73" s="50" t="str">
        <f>IFERROR(
     1*AP73,
     IF(
          $B$1="Metric",
          IFERROR(0.0254*VLOOKUP(VALUE(SUBSTITUTE($AL73&amp;ROUND($G73,2)," ","")),HFF120_Data_extrapolated!$C$4:$O$1025,MATCH('Estimator Steel Portfolio'!$C73,HFF120_Data_extrapolated!$C$4:$O$4,0),TRUE)*1000,""),
          IFERROR(VLOOKUP(VALUE(SUBSTITUTE($AL73&amp;ROUND($G73,2)," ","")),HFF120_Data_extrapolated!$C$4:$O$1025,MATCH('Estimator Steel Portfolio'!$C73,HFF120_Data_extrapolated!$C$4:$O$4,0),TRUE)*1000,"")
     )
)</f>
        <v/>
      </c>
      <c r="R73" s="50" t="str">
        <f>IFERROR($Q73/HFF120_Data_UL!$J$1,"")</f>
        <v/>
      </c>
      <c r="S73" s="148" t="str">
        <f t="shared" si="16"/>
        <v/>
      </c>
      <c r="T73" s="51" t="str">
        <f>IF(
     $Q73=$AP73,
     IFERROR(VLOOKUP(VALUE(SUBSTITUTE($AL73&amp;ROUND($G73,2)," ","")),HFF120_Data_UL!$C$4:$P$1009,14,TRUE),""),
     IF(ISNUMBER($Q73),"EJ needed","")
)</f>
        <v/>
      </c>
      <c r="U73" s="151" t="str">
        <f t="shared" si="17"/>
        <v xml:space="preserve"> </v>
      </c>
      <c r="V73" s="58" t="str">
        <f t="shared" si="10"/>
        <v/>
      </c>
      <c r="X73" s="205" t="str">
        <f>IF($B$1="Metric", IFERROR(0.0254*VLOOKUP(VALUE(SUBSTITUTE($AL73&amp;ROUND($G73,2)," ","")),WB5_Data_UL!$C$4:$O$1012,MATCH('Estimator Steel Portfolio'!$C73,WB5_Data_UL!$C$4:$O$4,0),TRUE)*1000,""), IFERROR(VLOOKUP(VALUE(SUBSTITUTE($AL73&amp;ROUND($G73,2)," ","")),WB5_Data_UL!$C$4:$O$1012,MATCH('Estimator Steel Portfolio'!$C73,WB5_Data_UL!$C$4:$O$4,0),TRUE)*1000,""))</f>
        <v/>
      </c>
      <c r="Y73" s="50" t="str">
        <f>IFERROR($X73/WB5_Data_UL!$J$1,"")</f>
        <v/>
      </c>
      <c r="Z73" s="148" t="str">
        <f t="shared" si="18"/>
        <v/>
      </c>
      <c r="AA73" s="51" t="str">
        <f>IFERROR(VLOOKUP(VALUE(SUBSTITUTE($AL73&amp;ROUND($G73,2)," ","")),WB5_Data_UL!$C$4:$P$1012,14,TRUE),"")</f>
        <v/>
      </c>
      <c r="AB73" s="151" t="str">
        <f t="shared" si="19"/>
        <v xml:space="preserve"> </v>
      </c>
      <c r="AC73" s="58" t="str">
        <f t="shared" si="11"/>
        <v/>
      </c>
      <c r="AE73" s="205" t="str">
        <f>IFERROR(
     1*AQ73,
     IF(
          $B$1="Metric",
          IFERROR(0.0254*VLOOKUP(VALUE(SUBSTITUTE($AL73&amp;ROUND($G73,2)," ","")),AWHB_Data_extrapolated!$C$4:$O$1011,MATCH('Estimator Steel Portfolio'!$C73,AWHB_Data_extrapolated!$C$4:$O$4,0),TRUE)*1000,""),
          IFERROR(VLOOKUP(VALUE(SUBSTITUTE($AL73&amp;ROUND($G73,2)," ","")),AWHB_Data_extrapolated!$C$4:$O$1011,MATCH('Estimator Steel Portfolio'!$C73,AWHB_Data_extrapolated!$C$4:$O$4,0),TRUE)*1000,"")
     )
)</f>
        <v/>
      </c>
      <c r="AF73" s="50" t="str">
        <f>IFERROR($AE73/AWHB_Data_UL!$J$1,"")</f>
        <v/>
      </c>
      <c r="AG73" s="148" t="str">
        <f t="shared" si="20"/>
        <v/>
      </c>
      <c r="AH73" s="51" t="str">
        <f>IF(
     $AE73=$AQ73,
     IFERROR(VLOOKUP(VALUE(SUBSTITUTE($AL73&amp;ROUND($G73,2)," ","")),AWHB_Data_UL!$C$4:$P$1004,14,TRUE),""),
     IF(ISNUMBER($AE73),"EJ needed","")
)</f>
        <v/>
      </c>
      <c r="AI73" s="151" t="str">
        <f t="shared" si="21"/>
        <v xml:space="preserve"> </v>
      </c>
      <c r="AJ73" s="58" t="str">
        <f t="shared" si="13"/>
        <v/>
      </c>
      <c r="AL73" s="141" t="str">
        <f>IF($B$1="Metric",IFERROR(VLOOKUP(SUBSTITUTE($A73&amp;"Metric"&amp;$B73," ",""),members_metric!$F$7:$K$2000,6,FALSE),""),IFERROR(VLOOKUP(SUBSTITUTE($A73&amp;$B73," ",""),members!$D$7:$I$2000,6,FALSE),""))</f>
        <v/>
      </c>
      <c r="AM73" s="146" t="str">
        <f>IF($B$1="Metric", IFERROR(VLOOKUP(SUBSTITUTE($A73&amp;"Metric"&amp;$B73," ",""),members_metric!$F$7:$L$2000,7,FALSE),""),IFERROR(VLOOKUP(SUBSTITUTE($A73&amp;$B73," ",""),members!$D$7:$G$2000,4,FALSE),""))</f>
        <v/>
      </c>
      <c r="AN73" s="147" t="str">
        <f>IF($B$1="Metric", IFERROR(VLOOKUP(SUBSTITUTE($A73&amp;"Metric"&amp;$B73," ",""),members_metric!$F$7:$J$2000,5,FALSE),""),IFERROR(VLOOKUP(SUBSTITUTE($A73&amp;$B73," ",""),members!$D$7:$H$2000,5,FALSE),""))</f>
        <v/>
      </c>
      <c r="AO73" s="189" t="str">
        <f>IF(
     $B$1="Metric",
     IFERROR(0.0254*VLOOKUP(VALUE(SUBSTITUTE($AL73&amp;ROUND($G73,2)," ","")),HFF60_Data_UL!$C$4:$O$1011,MATCH('Estimator Steel Portfolio'!$C73,HFF60_Data_UL!$C$4:$O$4,0),TRUE)*1000,"N/A"),
     IFERROR(VLOOKUP(VALUE(SUBSTITUTE($AL73&amp;ROUND($G73,2)," ","")),HFF60_Data_UL!$C$4:$O$1011,MATCH('Estimator Steel Portfolio'!$C73,HFF60_Data_UL!$C$4:$O$4,0),TRUE)*1000,"N/A")
)</f>
        <v>N/A</v>
      </c>
      <c r="AP73" s="189" t="str">
        <f>IF(
     $B$1="Metric",
     IFERROR(0.0254*VLOOKUP(VALUE(SUBSTITUTE($AL73&amp;ROUND($G73,2)," ","")),HFF120_Data_UL!$C$4:$O$1009,MATCH('Estimator Steel Portfolio'!$C73,HFF120_Data_UL!$C$4:$O$4,0),TRUE)*1000,"N/A"),
     IFERROR(VLOOKUP(VALUE(SUBSTITUTE($AL73&amp;ROUND($G73,2)," ","")),HFF120_Data_UL!$C$4:$O$1009,MATCH('Estimator Steel Portfolio'!$C73,HFF120_Data_UL!$C$4:$O$4,0),TRUE)*1000,"N/A")
)</f>
        <v>N/A</v>
      </c>
      <c r="AQ73" s="189" t="str">
        <f>IF(
     $B$1="Metric",
     IFERROR(0.0254*VLOOKUP(VALUE(SUBSTITUTE($AL73&amp;ROUND($G73,2)," ","")),AWHB_Data_UL!$C$4:$O$1004,MATCH('Estimator Steel Portfolio'!$C73,AWHB_Data_UL!$C$4:$O$4,0),TRUE)*1000,"N/A"),
     IFERROR(VLOOKUP(VALUE(SUBSTITUTE($AL73&amp;ROUND($G73,2)," ","")),AWHB_Data_UL!$C$4:$O$1004,MATCH('Estimator Steel Portfolio'!$C73,AWHB_Data_UL!$C$4:$O$4,0),TRUE)*1000,"N/A")
)</f>
        <v>N/A</v>
      </c>
      <c r="AR73" s="190"/>
    </row>
    <row r="74" spans="1:44" ht="15.5" x14ac:dyDescent="0.35">
      <c r="A74" s="130"/>
      <c r="B74" s="131"/>
      <c r="C74" s="131"/>
      <c r="D74" s="131"/>
      <c r="E74" s="131"/>
      <c r="F74" s="49" t="str">
        <f t="shared" si="14"/>
        <v/>
      </c>
      <c r="G74" s="50" t="str">
        <f>IF($B$1="Metric", IFERROR(VLOOKUP(SUBSTITUTE($A74&amp;"Metric"&amp;$B74," ",""),members_metric!$F$7:$J$2000,3,FALSE),""),  IFERROR(VLOOKUP(SUBSTITUTE($A74&amp;$B74," ",""),members!$D$7:$G$2000,3,FALSE),""))</f>
        <v/>
      </c>
      <c r="H74" s="140" t="str">
        <f t="shared" si="15"/>
        <v/>
      </c>
      <c r="I74" s="48"/>
      <c r="J74" s="50" t="str">
        <f>IFERROR(
     1*AO74,
     IF(
          $B$1="Metric",
          IFERROR(0.0254*VLOOKUP(VALUE(SUBSTITUTE($AL74&amp;ROUND($G74,2)," ","")),HFF60_Data_extrapolated!$C$4:$O$1011,MATCH('Estimator Steel Portfolio'!$C74,HFF60_Data_extrapolated!$C$4:$O$4,0),TRUE)*1000,""),
          IFERROR(VLOOKUP(VALUE(SUBSTITUTE($AL74&amp;ROUND($G74,2)," ","")),HFF60_Data_extrapolated!$C$4:$O$1011,MATCH('Estimator Steel Portfolio'!$C74,HFF60_Data_extrapolated!$C$4:$O$4,0),TRUE)*1000,"")
     )
)</f>
        <v/>
      </c>
      <c r="K74" s="50" t="str">
        <f>IFERROR($J74/HFF60_Data_UL!$J$1,"")</f>
        <v/>
      </c>
      <c r="L74" s="148" t="str">
        <f t="shared" si="9"/>
        <v/>
      </c>
      <c r="M74" s="51" t="str">
        <f>IF(
     $J74=$AO74,
     IFERROR(VLOOKUP(VALUE(SUBSTITUTE($AL74&amp;ROUND($G74,2)," ","")),HFF60_Data_UL!$C$4:$P$1011,14,TRUE),""),
     IF(ISNUMBER($J74),"EJ needed","")
)</f>
        <v/>
      </c>
      <c r="N74" s="151" t="str">
        <f t="shared" si="12"/>
        <v/>
      </c>
      <c r="O74" s="58" t="str">
        <f t="shared" si="1"/>
        <v/>
      </c>
      <c r="P74" s="48"/>
      <c r="Q74" s="50" t="str">
        <f>IFERROR(
     1*AP74,
     IF(
          $B$1="Metric",
          IFERROR(0.0254*VLOOKUP(VALUE(SUBSTITUTE($AL74&amp;ROUND($G74,2)," ","")),HFF120_Data_extrapolated!$C$4:$O$1025,MATCH('Estimator Steel Portfolio'!$C74,HFF120_Data_extrapolated!$C$4:$O$4,0),TRUE)*1000,""),
          IFERROR(VLOOKUP(VALUE(SUBSTITUTE($AL74&amp;ROUND($G74,2)," ","")),HFF120_Data_extrapolated!$C$4:$O$1025,MATCH('Estimator Steel Portfolio'!$C74,HFF120_Data_extrapolated!$C$4:$O$4,0),TRUE)*1000,"")
     )
)</f>
        <v/>
      </c>
      <c r="R74" s="50" t="str">
        <f>IFERROR($Q74/HFF120_Data_UL!$J$1,"")</f>
        <v/>
      </c>
      <c r="S74" s="148" t="str">
        <f t="shared" si="16"/>
        <v/>
      </c>
      <c r="T74" s="51" t="str">
        <f>IF(
     $Q74=$AP74,
     IFERROR(VLOOKUP(VALUE(SUBSTITUTE($AL74&amp;ROUND($G74,2)," ","")),HFF120_Data_UL!$C$4:$P$1009,14,TRUE),""),
     IF(ISNUMBER($Q74),"EJ needed","")
)</f>
        <v/>
      </c>
      <c r="U74" s="151" t="str">
        <f t="shared" si="17"/>
        <v xml:space="preserve"> </v>
      </c>
      <c r="V74" s="58" t="str">
        <f t="shared" si="10"/>
        <v/>
      </c>
      <c r="X74" s="205" t="str">
        <f>IF($B$1="Metric", IFERROR(0.0254*VLOOKUP(VALUE(SUBSTITUTE($AL74&amp;ROUND($G74,2)," ","")),WB5_Data_UL!$C$4:$O$1012,MATCH('Estimator Steel Portfolio'!$C74,WB5_Data_UL!$C$4:$O$4,0),TRUE)*1000,""), IFERROR(VLOOKUP(VALUE(SUBSTITUTE($AL74&amp;ROUND($G74,2)," ","")),WB5_Data_UL!$C$4:$O$1012,MATCH('Estimator Steel Portfolio'!$C74,WB5_Data_UL!$C$4:$O$4,0),TRUE)*1000,""))</f>
        <v/>
      </c>
      <c r="Y74" s="50" t="str">
        <f>IFERROR($X74/WB5_Data_UL!$J$1,"")</f>
        <v/>
      </c>
      <c r="Z74" s="148" t="str">
        <f t="shared" si="18"/>
        <v/>
      </c>
      <c r="AA74" s="51" t="str">
        <f>IFERROR(VLOOKUP(VALUE(SUBSTITUTE($AL74&amp;ROUND($G74,2)," ","")),WB5_Data_UL!$C$4:$P$1012,14,TRUE),"")</f>
        <v/>
      </c>
      <c r="AB74" s="151" t="str">
        <f t="shared" si="19"/>
        <v xml:space="preserve"> </v>
      </c>
      <c r="AC74" s="58" t="str">
        <f t="shared" si="11"/>
        <v/>
      </c>
      <c r="AE74" s="205" t="str">
        <f>IFERROR(
     1*AQ74,
     IF(
          $B$1="Metric",
          IFERROR(0.0254*VLOOKUP(VALUE(SUBSTITUTE($AL74&amp;ROUND($G74,2)," ","")),AWHB_Data_extrapolated!$C$4:$O$1011,MATCH('Estimator Steel Portfolio'!$C74,AWHB_Data_extrapolated!$C$4:$O$4,0),TRUE)*1000,""),
          IFERROR(VLOOKUP(VALUE(SUBSTITUTE($AL74&amp;ROUND($G74,2)," ","")),AWHB_Data_extrapolated!$C$4:$O$1011,MATCH('Estimator Steel Portfolio'!$C74,AWHB_Data_extrapolated!$C$4:$O$4,0),TRUE)*1000,"")
     )
)</f>
        <v/>
      </c>
      <c r="AF74" s="50" t="str">
        <f>IFERROR($AE74/AWHB_Data_UL!$J$1,"")</f>
        <v/>
      </c>
      <c r="AG74" s="148" t="str">
        <f t="shared" si="20"/>
        <v/>
      </c>
      <c r="AH74" s="51" t="str">
        <f>IF(
     $AE74=$AQ74,
     IFERROR(VLOOKUP(VALUE(SUBSTITUTE($AL74&amp;ROUND($G74,2)," ","")),AWHB_Data_UL!$C$4:$P$1004,14,TRUE),""),
     IF(ISNUMBER($AE74),"EJ needed","")
)</f>
        <v/>
      </c>
      <c r="AI74" s="151" t="str">
        <f t="shared" si="21"/>
        <v xml:space="preserve"> </v>
      </c>
      <c r="AJ74" s="58" t="str">
        <f t="shared" si="13"/>
        <v/>
      </c>
      <c r="AL74" s="141" t="str">
        <f>IF($B$1="Metric",IFERROR(VLOOKUP(SUBSTITUTE($A74&amp;"Metric"&amp;$B74," ",""),members_metric!$F$7:$K$2000,6,FALSE),""),IFERROR(VLOOKUP(SUBSTITUTE($A74&amp;$B74," ",""),members!$D$7:$I$2000,6,FALSE),""))</f>
        <v/>
      </c>
      <c r="AM74" s="146" t="str">
        <f>IF($B$1="Metric", IFERROR(VLOOKUP(SUBSTITUTE($A74&amp;"Metric"&amp;$B74," ",""),members_metric!$F$7:$L$2000,7,FALSE),""),IFERROR(VLOOKUP(SUBSTITUTE($A74&amp;$B74," ",""),members!$D$7:$G$2000,4,FALSE),""))</f>
        <v/>
      </c>
      <c r="AN74" s="147" t="str">
        <f>IF($B$1="Metric", IFERROR(VLOOKUP(SUBSTITUTE($A74&amp;"Metric"&amp;$B74," ",""),members_metric!$F$7:$J$2000,5,FALSE),""),IFERROR(VLOOKUP(SUBSTITUTE($A74&amp;$B74," ",""),members!$D$7:$H$2000,5,FALSE),""))</f>
        <v/>
      </c>
      <c r="AO74" s="189" t="str">
        <f>IF(
     $B$1="Metric",
     IFERROR(0.0254*VLOOKUP(VALUE(SUBSTITUTE($AL74&amp;ROUND($G74,2)," ","")),HFF60_Data_UL!$C$4:$O$1011,MATCH('Estimator Steel Portfolio'!$C74,HFF60_Data_UL!$C$4:$O$4,0),TRUE)*1000,"N/A"),
     IFERROR(VLOOKUP(VALUE(SUBSTITUTE($AL74&amp;ROUND($G74,2)," ","")),HFF60_Data_UL!$C$4:$O$1011,MATCH('Estimator Steel Portfolio'!$C74,HFF60_Data_UL!$C$4:$O$4,0),TRUE)*1000,"N/A")
)</f>
        <v>N/A</v>
      </c>
      <c r="AP74" s="189" t="str">
        <f>IF(
     $B$1="Metric",
     IFERROR(0.0254*VLOOKUP(VALUE(SUBSTITUTE($AL74&amp;ROUND($G74,2)," ","")),HFF120_Data_UL!$C$4:$O$1009,MATCH('Estimator Steel Portfolio'!$C74,HFF120_Data_UL!$C$4:$O$4,0),TRUE)*1000,"N/A"),
     IFERROR(VLOOKUP(VALUE(SUBSTITUTE($AL74&amp;ROUND($G74,2)," ","")),HFF120_Data_UL!$C$4:$O$1009,MATCH('Estimator Steel Portfolio'!$C74,HFF120_Data_UL!$C$4:$O$4,0),TRUE)*1000,"N/A")
)</f>
        <v>N/A</v>
      </c>
      <c r="AQ74" s="189" t="str">
        <f>IF(
     $B$1="Metric",
     IFERROR(0.0254*VLOOKUP(VALUE(SUBSTITUTE($AL74&amp;ROUND($G74,2)," ","")),AWHB_Data_UL!$C$4:$O$1004,MATCH('Estimator Steel Portfolio'!$C74,AWHB_Data_UL!$C$4:$O$4,0),TRUE)*1000,"N/A"),
     IFERROR(VLOOKUP(VALUE(SUBSTITUTE($AL74&amp;ROUND($G74,2)," ","")),AWHB_Data_UL!$C$4:$O$1004,MATCH('Estimator Steel Portfolio'!$C74,AWHB_Data_UL!$C$4:$O$4,0),TRUE)*1000,"N/A")
)</f>
        <v>N/A</v>
      </c>
      <c r="AR74" s="190"/>
    </row>
    <row r="75" spans="1:44" ht="15.5" x14ac:dyDescent="0.35">
      <c r="A75" s="130"/>
      <c r="B75" s="131"/>
      <c r="C75" s="131"/>
      <c r="D75" s="131"/>
      <c r="E75" s="131"/>
      <c r="F75" s="49" t="str">
        <f t="shared" si="14"/>
        <v/>
      </c>
      <c r="G75" s="50" t="str">
        <f>IF($B$1="Metric", IFERROR(VLOOKUP(SUBSTITUTE($A75&amp;"Metric"&amp;$B75," ",""),members_metric!$F$7:$J$2000,3,FALSE),""),  IFERROR(VLOOKUP(SUBSTITUTE($A75&amp;$B75," ",""),members!$D$7:$G$2000,3,FALSE),""))</f>
        <v/>
      </c>
      <c r="H75" s="140" t="str">
        <f t="shared" si="15"/>
        <v/>
      </c>
      <c r="I75" s="48"/>
      <c r="J75" s="50" t="str">
        <f>IFERROR(
     1*AO75,
     IF(
          $B$1="Metric",
          IFERROR(0.0254*VLOOKUP(VALUE(SUBSTITUTE($AL75&amp;ROUND($G75,2)," ","")),HFF60_Data_extrapolated!$C$4:$O$1011,MATCH('Estimator Steel Portfolio'!$C75,HFF60_Data_extrapolated!$C$4:$O$4,0),TRUE)*1000,""),
          IFERROR(VLOOKUP(VALUE(SUBSTITUTE($AL75&amp;ROUND($G75,2)," ","")),HFF60_Data_extrapolated!$C$4:$O$1011,MATCH('Estimator Steel Portfolio'!$C75,HFF60_Data_extrapolated!$C$4:$O$4,0),TRUE)*1000,"")
     )
)</f>
        <v/>
      </c>
      <c r="K75" s="50" t="str">
        <f>IFERROR($J75/HFF60_Data_UL!$J$1,"")</f>
        <v/>
      </c>
      <c r="L75" s="148" t="str">
        <f t="shared" si="9"/>
        <v/>
      </c>
      <c r="M75" s="51" t="str">
        <f>IF(
     $J75=$AO75,
     IFERROR(VLOOKUP(VALUE(SUBSTITUTE($AL75&amp;ROUND($G75,2)," ","")),HFF60_Data_UL!$C$4:$P$1011,14,TRUE),""),
     IF(ISNUMBER($J75),"EJ needed","")
)</f>
        <v/>
      </c>
      <c r="N75" s="151" t="str">
        <f t="shared" si="12"/>
        <v/>
      </c>
      <c r="O75" s="58" t="str">
        <f t="shared" si="1"/>
        <v/>
      </c>
      <c r="P75" s="48"/>
      <c r="Q75" s="50" t="str">
        <f>IFERROR(
     1*AP75,
     IF(
          $B$1="Metric",
          IFERROR(0.0254*VLOOKUP(VALUE(SUBSTITUTE($AL75&amp;ROUND($G75,2)," ","")),HFF120_Data_extrapolated!$C$4:$O$1025,MATCH('Estimator Steel Portfolio'!$C75,HFF120_Data_extrapolated!$C$4:$O$4,0),TRUE)*1000,""),
          IFERROR(VLOOKUP(VALUE(SUBSTITUTE($AL75&amp;ROUND($G75,2)," ","")),HFF120_Data_extrapolated!$C$4:$O$1025,MATCH('Estimator Steel Portfolio'!$C75,HFF120_Data_extrapolated!$C$4:$O$4,0),TRUE)*1000,"")
     )
)</f>
        <v/>
      </c>
      <c r="R75" s="50" t="str">
        <f>IFERROR($Q75/HFF120_Data_UL!$J$1,"")</f>
        <v/>
      </c>
      <c r="S75" s="148" t="str">
        <f t="shared" si="16"/>
        <v/>
      </c>
      <c r="T75" s="51" t="str">
        <f>IF(
     $Q75=$AP75,
     IFERROR(VLOOKUP(VALUE(SUBSTITUTE($AL75&amp;ROUND($G75,2)," ","")),HFF120_Data_UL!$C$4:$P$1009,14,TRUE),""),
     IF(ISNUMBER($Q75),"EJ needed","")
)</f>
        <v/>
      </c>
      <c r="U75" s="151" t="str">
        <f t="shared" si="17"/>
        <v xml:space="preserve"> </v>
      </c>
      <c r="V75" s="58" t="str">
        <f t="shared" si="10"/>
        <v/>
      </c>
      <c r="X75" s="205" t="str">
        <f>IF($B$1="Metric", IFERROR(0.0254*VLOOKUP(VALUE(SUBSTITUTE($AL75&amp;ROUND($G75,2)," ","")),WB5_Data_UL!$C$4:$O$1012,MATCH('Estimator Steel Portfolio'!$C75,WB5_Data_UL!$C$4:$O$4,0),TRUE)*1000,""), IFERROR(VLOOKUP(VALUE(SUBSTITUTE($AL75&amp;ROUND($G75,2)," ","")),WB5_Data_UL!$C$4:$O$1012,MATCH('Estimator Steel Portfolio'!$C75,WB5_Data_UL!$C$4:$O$4,0),TRUE)*1000,""))</f>
        <v/>
      </c>
      <c r="Y75" s="50" t="str">
        <f>IFERROR($X75/WB5_Data_UL!$J$1,"")</f>
        <v/>
      </c>
      <c r="Z75" s="148" t="str">
        <f t="shared" si="18"/>
        <v/>
      </c>
      <c r="AA75" s="51" t="str">
        <f>IFERROR(VLOOKUP(VALUE(SUBSTITUTE($AL75&amp;ROUND($G75,2)," ","")),WB5_Data_UL!$C$4:$P$1012,14,TRUE),"")</f>
        <v/>
      </c>
      <c r="AB75" s="151" t="str">
        <f t="shared" si="19"/>
        <v xml:space="preserve"> </v>
      </c>
      <c r="AC75" s="58" t="str">
        <f t="shared" si="11"/>
        <v/>
      </c>
      <c r="AE75" s="205" t="str">
        <f>IFERROR(
     1*AQ75,
     IF(
          $B$1="Metric",
          IFERROR(0.0254*VLOOKUP(VALUE(SUBSTITUTE($AL75&amp;ROUND($G75,2)," ","")),AWHB_Data_extrapolated!$C$4:$O$1011,MATCH('Estimator Steel Portfolio'!$C75,AWHB_Data_extrapolated!$C$4:$O$4,0),TRUE)*1000,""),
          IFERROR(VLOOKUP(VALUE(SUBSTITUTE($AL75&amp;ROUND($G75,2)," ","")),AWHB_Data_extrapolated!$C$4:$O$1011,MATCH('Estimator Steel Portfolio'!$C75,AWHB_Data_extrapolated!$C$4:$O$4,0),TRUE)*1000,"")
     )
)</f>
        <v/>
      </c>
      <c r="AF75" s="50" t="str">
        <f>IFERROR($AE75/AWHB_Data_UL!$J$1,"")</f>
        <v/>
      </c>
      <c r="AG75" s="148" t="str">
        <f t="shared" si="20"/>
        <v/>
      </c>
      <c r="AH75" s="51" t="str">
        <f>IF(
     $AE75=$AQ75,
     IFERROR(VLOOKUP(VALUE(SUBSTITUTE($AL75&amp;ROUND($G75,2)," ","")),AWHB_Data_UL!$C$4:$P$1004,14,TRUE),""),
     IF(ISNUMBER($AE75),"EJ needed","")
)</f>
        <v/>
      </c>
      <c r="AI75" s="151" t="str">
        <f t="shared" si="21"/>
        <v xml:space="preserve"> </v>
      </c>
      <c r="AJ75" s="58" t="str">
        <f t="shared" si="13"/>
        <v/>
      </c>
      <c r="AL75" s="141" t="str">
        <f>IF($B$1="Metric",IFERROR(VLOOKUP(SUBSTITUTE($A75&amp;"Metric"&amp;$B75," ",""),members_metric!$F$7:$K$2000,6,FALSE),""),IFERROR(VLOOKUP(SUBSTITUTE($A75&amp;$B75," ",""),members!$D$7:$I$2000,6,FALSE),""))</f>
        <v/>
      </c>
      <c r="AM75" s="146" t="str">
        <f>IF($B$1="Metric", IFERROR(VLOOKUP(SUBSTITUTE($A75&amp;"Metric"&amp;$B75," ",""),members_metric!$F$7:$L$2000,7,FALSE),""),IFERROR(VLOOKUP(SUBSTITUTE($A75&amp;$B75," ",""),members!$D$7:$G$2000,4,FALSE),""))</f>
        <v/>
      </c>
      <c r="AN75" s="147" t="str">
        <f>IF($B$1="Metric", IFERROR(VLOOKUP(SUBSTITUTE($A75&amp;"Metric"&amp;$B75," ",""),members_metric!$F$7:$J$2000,5,FALSE),""),IFERROR(VLOOKUP(SUBSTITUTE($A75&amp;$B75," ",""),members!$D$7:$H$2000,5,FALSE),""))</f>
        <v/>
      </c>
      <c r="AO75" s="189" t="str">
        <f>IF(
     $B$1="Metric",
     IFERROR(0.0254*VLOOKUP(VALUE(SUBSTITUTE($AL75&amp;ROUND($G75,2)," ","")),HFF60_Data_UL!$C$4:$O$1011,MATCH('Estimator Steel Portfolio'!$C75,HFF60_Data_UL!$C$4:$O$4,0),TRUE)*1000,"N/A"),
     IFERROR(VLOOKUP(VALUE(SUBSTITUTE($AL75&amp;ROUND($G75,2)," ","")),HFF60_Data_UL!$C$4:$O$1011,MATCH('Estimator Steel Portfolio'!$C75,HFF60_Data_UL!$C$4:$O$4,0),TRUE)*1000,"N/A")
)</f>
        <v>N/A</v>
      </c>
      <c r="AP75" s="189" t="str">
        <f>IF(
     $B$1="Metric",
     IFERROR(0.0254*VLOOKUP(VALUE(SUBSTITUTE($AL75&amp;ROUND($G75,2)," ","")),HFF120_Data_UL!$C$4:$O$1009,MATCH('Estimator Steel Portfolio'!$C75,HFF120_Data_UL!$C$4:$O$4,0),TRUE)*1000,"N/A"),
     IFERROR(VLOOKUP(VALUE(SUBSTITUTE($AL75&amp;ROUND($G75,2)," ","")),HFF120_Data_UL!$C$4:$O$1009,MATCH('Estimator Steel Portfolio'!$C75,HFF120_Data_UL!$C$4:$O$4,0),TRUE)*1000,"N/A")
)</f>
        <v>N/A</v>
      </c>
      <c r="AQ75" s="189" t="str">
        <f>IF(
     $B$1="Metric",
     IFERROR(0.0254*VLOOKUP(VALUE(SUBSTITUTE($AL75&amp;ROUND($G75,2)," ","")),AWHB_Data_UL!$C$4:$O$1004,MATCH('Estimator Steel Portfolio'!$C75,AWHB_Data_UL!$C$4:$O$4,0),TRUE)*1000,"N/A"),
     IFERROR(VLOOKUP(VALUE(SUBSTITUTE($AL75&amp;ROUND($G75,2)," ","")),AWHB_Data_UL!$C$4:$O$1004,MATCH('Estimator Steel Portfolio'!$C75,AWHB_Data_UL!$C$4:$O$4,0),TRUE)*1000,"N/A")
)</f>
        <v>N/A</v>
      </c>
      <c r="AR75" s="190"/>
    </row>
    <row r="76" spans="1:44" ht="15.5" x14ac:dyDescent="0.35">
      <c r="A76" s="130"/>
      <c r="B76" s="131"/>
      <c r="C76" s="131"/>
      <c r="D76" s="131"/>
      <c r="E76" s="131"/>
      <c r="F76" s="49" t="str">
        <f t="shared" si="14"/>
        <v/>
      </c>
      <c r="G76" s="50" t="str">
        <f>IF($B$1="Metric", IFERROR(VLOOKUP(SUBSTITUTE($A76&amp;"Metric"&amp;$B76," ",""),members_metric!$F$7:$J$2000,3,FALSE),""),  IFERROR(VLOOKUP(SUBSTITUTE($A76&amp;$B76," ",""),members!$D$7:$G$2000,3,FALSE),""))</f>
        <v/>
      </c>
      <c r="H76" s="140" t="str">
        <f t="shared" si="15"/>
        <v/>
      </c>
      <c r="I76" s="48"/>
      <c r="J76" s="50" t="str">
        <f>IFERROR(
     1*AO76,
     IF(
          $B$1="Metric",
          IFERROR(0.0254*VLOOKUP(VALUE(SUBSTITUTE($AL76&amp;ROUND($G76,2)," ","")),HFF60_Data_extrapolated!$C$4:$O$1011,MATCH('Estimator Steel Portfolio'!$C76,HFF60_Data_extrapolated!$C$4:$O$4,0),TRUE)*1000,""),
          IFERROR(VLOOKUP(VALUE(SUBSTITUTE($AL76&amp;ROUND($G76,2)," ","")),HFF60_Data_extrapolated!$C$4:$O$1011,MATCH('Estimator Steel Portfolio'!$C76,HFF60_Data_extrapolated!$C$4:$O$4,0),TRUE)*1000,"")
     )
)</f>
        <v/>
      </c>
      <c r="K76" s="50" t="str">
        <f>IFERROR($J76/HFF60_Data_UL!$J$1,"")</f>
        <v/>
      </c>
      <c r="L76" s="148" t="str">
        <f t="shared" si="9"/>
        <v/>
      </c>
      <c r="M76" s="51" t="str">
        <f>IF(
     $J76=$AO76,
     IFERROR(VLOOKUP(VALUE(SUBSTITUTE($AL76&amp;ROUND($G76,2)," ","")),HFF60_Data_UL!$C$4:$P$1011,14,TRUE),""),
     IF(ISNUMBER($J76),"EJ needed","")
)</f>
        <v/>
      </c>
      <c r="N76" s="151" t="str">
        <f t="shared" si="12"/>
        <v/>
      </c>
      <c r="O76" s="58" t="str">
        <f t="shared" si="1"/>
        <v/>
      </c>
      <c r="P76" s="48"/>
      <c r="Q76" s="50" t="str">
        <f>IFERROR(
     1*AP76,
     IF(
          $B$1="Metric",
          IFERROR(0.0254*VLOOKUP(VALUE(SUBSTITUTE($AL76&amp;ROUND($G76,2)," ","")),HFF120_Data_extrapolated!$C$4:$O$1025,MATCH('Estimator Steel Portfolio'!$C76,HFF120_Data_extrapolated!$C$4:$O$4,0),TRUE)*1000,""),
          IFERROR(VLOOKUP(VALUE(SUBSTITUTE($AL76&amp;ROUND($G76,2)," ","")),HFF120_Data_extrapolated!$C$4:$O$1025,MATCH('Estimator Steel Portfolio'!$C76,HFF120_Data_extrapolated!$C$4:$O$4,0),TRUE)*1000,"")
     )
)</f>
        <v/>
      </c>
      <c r="R76" s="50" t="str">
        <f>IFERROR($Q76/HFF120_Data_UL!$J$1,"")</f>
        <v/>
      </c>
      <c r="S76" s="148" t="str">
        <f t="shared" si="16"/>
        <v/>
      </c>
      <c r="T76" s="51" t="str">
        <f>IF(
     $Q76=$AP76,
     IFERROR(VLOOKUP(VALUE(SUBSTITUTE($AL76&amp;ROUND($G76,2)," ","")),HFF120_Data_UL!$C$4:$P$1009,14,TRUE),""),
     IF(ISNUMBER($Q76),"EJ needed","")
)</f>
        <v/>
      </c>
      <c r="U76" s="151" t="str">
        <f t="shared" si="17"/>
        <v xml:space="preserve"> </v>
      </c>
      <c r="V76" s="58" t="str">
        <f t="shared" si="10"/>
        <v/>
      </c>
      <c r="X76" s="205" t="str">
        <f>IF($B$1="Metric", IFERROR(0.0254*VLOOKUP(VALUE(SUBSTITUTE($AL76&amp;ROUND($G76,2)," ","")),WB5_Data_UL!$C$4:$O$1012,MATCH('Estimator Steel Portfolio'!$C76,WB5_Data_UL!$C$4:$O$4,0),TRUE)*1000,""), IFERROR(VLOOKUP(VALUE(SUBSTITUTE($AL76&amp;ROUND($G76,2)," ","")),WB5_Data_UL!$C$4:$O$1012,MATCH('Estimator Steel Portfolio'!$C76,WB5_Data_UL!$C$4:$O$4,0),TRUE)*1000,""))</f>
        <v/>
      </c>
      <c r="Y76" s="50" t="str">
        <f>IFERROR($X76/WB5_Data_UL!$J$1,"")</f>
        <v/>
      </c>
      <c r="Z76" s="148" t="str">
        <f t="shared" si="18"/>
        <v/>
      </c>
      <c r="AA76" s="51" t="str">
        <f>IFERROR(VLOOKUP(VALUE(SUBSTITUTE($AL76&amp;ROUND($G76,2)," ","")),WB5_Data_UL!$C$4:$P$1012,14,TRUE),"")</f>
        <v/>
      </c>
      <c r="AB76" s="151" t="str">
        <f t="shared" si="19"/>
        <v xml:space="preserve"> </v>
      </c>
      <c r="AC76" s="58" t="str">
        <f t="shared" si="11"/>
        <v/>
      </c>
      <c r="AE76" s="205" t="str">
        <f>IFERROR(
     1*AQ76,
     IF(
          $B$1="Metric",
          IFERROR(0.0254*VLOOKUP(VALUE(SUBSTITUTE($AL76&amp;ROUND($G76,2)," ","")),AWHB_Data_extrapolated!$C$4:$O$1011,MATCH('Estimator Steel Portfolio'!$C76,AWHB_Data_extrapolated!$C$4:$O$4,0),TRUE)*1000,""),
          IFERROR(VLOOKUP(VALUE(SUBSTITUTE($AL76&amp;ROUND($G76,2)," ","")),AWHB_Data_extrapolated!$C$4:$O$1011,MATCH('Estimator Steel Portfolio'!$C76,AWHB_Data_extrapolated!$C$4:$O$4,0),TRUE)*1000,"")
     )
)</f>
        <v/>
      </c>
      <c r="AF76" s="50" t="str">
        <f>IFERROR($AE76/AWHB_Data_UL!$J$1,"")</f>
        <v/>
      </c>
      <c r="AG76" s="148" t="str">
        <f t="shared" si="20"/>
        <v/>
      </c>
      <c r="AH76" s="51" t="str">
        <f>IF(
     $AE76=$AQ76,
     IFERROR(VLOOKUP(VALUE(SUBSTITUTE($AL76&amp;ROUND($G76,2)," ","")),AWHB_Data_UL!$C$4:$P$1004,14,TRUE),""),
     IF(ISNUMBER($AE76),"EJ needed","")
)</f>
        <v/>
      </c>
      <c r="AI76" s="151" t="str">
        <f t="shared" si="21"/>
        <v xml:space="preserve"> </v>
      </c>
      <c r="AJ76" s="58" t="str">
        <f t="shared" si="13"/>
        <v/>
      </c>
      <c r="AL76" s="141" t="str">
        <f>IF($B$1="Metric",IFERROR(VLOOKUP(SUBSTITUTE($A76&amp;"Metric"&amp;$B76," ",""),members_metric!$F$7:$K$2000,6,FALSE),""),IFERROR(VLOOKUP(SUBSTITUTE($A76&amp;$B76," ",""),members!$D$7:$I$2000,6,FALSE),""))</f>
        <v/>
      </c>
      <c r="AM76" s="146" t="str">
        <f>IF($B$1="Metric", IFERROR(VLOOKUP(SUBSTITUTE($A76&amp;"Metric"&amp;$B76," ",""),members_metric!$F$7:$L$2000,7,FALSE),""),IFERROR(VLOOKUP(SUBSTITUTE($A76&amp;$B76," ",""),members!$D$7:$G$2000,4,FALSE),""))</f>
        <v/>
      </c>
      <c r="AN76" s="147" t="str">
        <f>IF($B$1="Metric", IFERROR(VLOOKUP(SUBSTITUTE($A76&amp;"Metric"&amp;$B76," ",""),members_metric!$F$7:$J$2000,5,FALSE),""),IFERROR(VLOOKUP(SUBSTITUTE($A76&amp;$B76," ",""),members!$D$7:$H$2000,5,FALSE),""))</f>
        <v/>
      </c>
      <c r="AO76" s="189" t="str">
        <f>IF(
     $B$1="Metric",
     IFERROR(0.0254*VLOOKUP(VALUE(SUBSTITUTE($AL76&amp;ROUND($G76,2)," ","")),HFF60_Data_UL!$C$4:$O$1011,MATCH('Estimator Steel Portfolio'!$C76,HFF60_Data_UL!$C$4:$O$4,0),TRUE)*1000,"N/A"),
     IFERROR(VLOOKUP(VALUE(SUBSTITUTE($AL76&amp;ROUND($G76,2)," ","")),HFF60_Data_UL!$C$4:$O$1011,MATCH('Estimator Steel Portfolio'!$C76,HFF60_Data_UL!$C$4:$O$4,0),TRUE)*1000,"N/A")
)</f>
        <v>N/A</v>
      </c>
      <c r="AP76" s="189" t="str">
        <f>IF(
     $B$1="Metric",
     IFERROR(0.0254*VLOOKUP(VALUE(SUBSTITUTE($AL76&amp;ROUND($G76,2)," ","")),HFF120_Data_UL!$C$4:$O$1009,MATCH('Estimator Steel Portfolio'!$C76,HFF120_Data_UL!$C$4:$O$4,0),TRUE)*1000,"N/A"),
     IFERROR(VLOOKUP(VALUE(SUBSTITUTE($AL76&amp;ROUND($G76,2)," ","")),HFF120_Data_UL!$C$4:$O$1009,MATCH('Estimator Steel Portfolio'!$C76,HFF120_Data_UL!$C$4:$O$4,0),TRUE)*1000,"N/A")
)</f>
        <v>N/A</v>
      </c>
      <c r="AQ76" s="189" t="str">
        <f>IF(
     $B$1="Metric",
     IFERROR(0.0254*VLOOKUP(VALUE(SUBSTITUTE($AL76&amp;ROUND($G76,2)," ","")),AWHB_Data_UL!$C$4:$O$1004,MATCH('Estimator Steel Portfolio'!$C76,AWHB_Data_UL!$C$4:$O$4,0),TRUE)*1000,"N/A"),
     IFERROR(VLOOKUP(VALUE(SUBSTITUTE($AL76&amp;ROUND($G76,2)," ","")),AWHB_Data_UL!$C$4:$O$1004,MATCH('Estimator Steel Portfolio'!$C76,AWHB_Data_UL!$C$4:$O$4,0),TRUE)*1000,"N/A")
)</f>
        <v>N/A</v>
      </c>
      <c r="AR76" s="190"/>
    </row>
    <row r="77" spans="1:44" ht="15.5" x14ac:dyDescent="0.35">
      <c r="A77" s="130"/>
      <c r="B77" s="131"/>
      <c r="C77" s="131"/>
      <c r="D77" s="131"/>
      <c r="E77" s="131"/>
      <c r="F77" s="49" t="str">
        <f t="shared" si="14"/>
        <v/>
      </c>
      <c r="G77" s="50" t="str">
        <f>IF($B$1="Metric", IFERROR(VLOOKUP(SUBSTITUTE($A77&amp;"Metric"&amp;$B77," ",""),members_metric!$F$7:$J$2000,3,FALSE),""),  IFERROR(VLOOKUP(SUBSTITUTE($A77&amp;$B77," ",""),members!$D$7:$G$2000,3,FALSE),""))</f>
        <v/>
      </c>
      <c r="H77" s="140" t="str">
        <f t="shared" si="15"/>
        <v/>
      </c>
      <c r="I77" s="48"/>
      <c r="J77" s="50" t="str">
        <f>IFERROR(
     1*AO77,
     IF(
          $B$1="Metric",
          IFERROR(0.0254*VLOOKUP(VALUE(SUBSTITUTE($AL77&amp;ROUND($G77,2)," ","")),HFF60_Data_extrapolated!$C$4:$O$1011,MATCH('Estimator Steel Portfolio'!$C77,HFF60_Data_extrapolated!$C$4:$O$4,0),TRUE)*1000,""),
          IFERROR(VLOOKUP(VALUE(SUBSTITUTE($AL77&amp;ROUND($G77,2)," ","")),HFF60_Data_extrapolated!$C$4:$O$1011,MATCH('Estimator Steel Portfolio'!$C77,HFF60_Data_extrapolated!$C$4:$O$4,0),TRUE)*1000,"")
     )
)</f>
        <v/>
      </c>
      <c r="K77" s="50" t="str">
        <f>IFERROR($J77/HFF60_Data_UL!$J$1,"")</f>
        <v/>
      </c>
      <c r="L77" s="148" t="str">
        <f t="shared" si="9"/>
        <v/>
      </c>
      <c r="M77" s="51" t="str">
        <f>IF(
     $J77=$AO77,
     IFERROR(VLOOKUP(VALUE(SUBSTITUTE($AL77&amp;ROUND($G77,2)," ","")),HFF60_Data_UL!$C$4:$P$1011,14,TRUE),""),
     IF(ISNUMBER($J77),"EJ needed","")
)</f>
        <v/>
      </c>
      <c r="N77" s="151" t="str">
        <f t="shared" si="12"/>
        <v/>
      </c>
      <c r="O77" s="58" t="str">
        <f t="shared" si="1"/>
        <v/>
      </c>
      <c r="P77" s="48"/>
      <c r="Q77" s="50" t="str">
        <f>IFERROR(
     1*AP77,
     IF(
          $B$1="Metric",
          IFERROR(0.0254*VLOOKUP(VALUE(SUBSTITUTE($AL77&amp;ROUND($G77,2)," ","")),HFF120_Data_extrapolated!$C$4:$O$1025,MATCH('Estimator Steel Portfolio'!$C77,HFF120_Data_extrapolated!$C$4:$O$4,0),TRUE)*1000,""),
          IFERROR(VLOOKUP(VALUE(SUBSTITUTE($AL77&amp;ROUND($G77,2)," ","")),HFF120_Data_extrapolated!$C$4:$O$1025,MATCH('Estimator Steel Portfolio'!$C77,HFF120_Data_extrapolated!$C$4:$O$4,0),TRUE)*1000,"")
     )
)</f>
        <v/>
      </c>
      <c r="R77" s="50" t="str">
        <f>IFERROR($Q77/HFF120_Data_UL!$J$1,"")</f>
        <v/>
      </c>
      <c r="S77" s="148" t="str">
        <f t="shared" si="16"/>
        <v/>
      </c>
      <c r="T77" s="51" t="str">
        <f>IF(
     $Q77=$AP77,
     IFERROR(VLOOKUP(VALUE(SUBSTITUTE($AL77&amp;ROUND($G77,2)," ","")),HFF120_Data_UL!$C$4:$P$1009,14,TRUE),""),
     IF(ISNUMBER($Q77),"EJ needed","")
)</f>
        <v/>
      </c>
      <c r="U77" s="151" t="str">
        <f t="shared" si="17"/>
        <v xml:space="preserve"> </v>
      </c>
      <c r="V77" s="58" t="str">
        <f t="shared" si="10"/>
        <v/>
      </c>
      <c r="X77" s="205" t="str">
        <f>IF($B$1="Metric", IFERROR(0.0254*VLOOKUP(VALUE(SUBSTITUTE($AL77&amp;ROUND($G77,2)," ","")),WB5_Data_UL!$C$4:$O$1012,MATCH('Estimator Steel Portfolio'!$C77,WB5_Data_UL!$C$4:$O$4,0),TRUE)*1000,""), IFERROR(VLOOKUP(VALUE(SUBSTITUTE($AL77&amp;ROUND($G77,2)," ","")),WB5_Data_UL!$C$4:$O$1012,MATCH('Estimator Steel Portfolio'!$C77,WB5_Data_UL!$C$4:$O$4,0),TRUE)*1000,""))</f>
        <v/>
      </c>
      <c r="Y77" s="50" t="str">
        <f>IFERROR($X77/WB5_Data_UL!$J$1,"")</f>
        <v/>
      </c>
      <c r="Z77" s="148" t="str">
        <f t="shared" si="18"/>
        <v/>
      </c>
      <c r="AA77" s="51" t="str">
        <f>IFERROR(VLOOKUP(VALUE(SUBSTITUTE($AL77&amp;ROUND($G77,2)," ","")),WB5_Data_UL!$C$4:$P$1012,14,TRUE),"")</f>
        <v/>
      </c>
      <c r="AB77" s="151" t="str">
        <f t="shared" si="19"/>
        <v xml:space="preserve"> </v>
      </c>
      <c r="AC77" s="58" t="str">
        <f t="shared" si="11"/>
        <v/>
      </c>
      <c r="AE77" s="205" t="str">
        <f>IFERROR(
     1*AQ77,
     IF(
          $B$1="Metric",
          IFERROR(0.0254*VLOOKUP(VALUE(SUBSTITUTE($AL77&amp;ROUND($G77,2)," ","")),AWHB_Data_extrapolated!$C$4:$O$1011,MATCH('Estimator Steel Portfolio'!$C77,AWHB_Data_extrapolated!$C$4:$O$4,0),TRUE)*1000,""),
          IFERROR(VLOOKUP(VALUE(SUBSTITUTE($AL77&amp;ROUND($G77,2)," ","")),AWHB_Data_extrapolated!$C$4:$O$1011,MATCH('Estimator Steel Portfolio'!$C77,AWHB_Data_extrapolated!$C$4:$O$4,0),TRUE)*1000,"")
     )
)</f>
        <v/>
      </c>
      <c r="AF77" s="50" t="str">
        <f>IFERROR($AE77/AWHB_Data_UL!$J$1,"")</f>
        <v/>
      </c>
      <c r="AG77" s="148" t="str">
        <f t="shared" si="20"/>
        <v/>
      </c>
      <c r="AH77" s="51" t="str">
        <f>IF(
     $AE77=$AQ77,
     IFERROR(VLOOKUP(VALUE(SUBSTITUTE($AL77&amp;ROUND($G77,2)," ","")),AWHB_Data_UL!$C$4:$P$1004,14,TRUE),""),
     IF(ISNUMBER($AE77),"EJ needed","")
)</f>
        <v/>
      </c>
      <c r="AI77" s="151" t="str">
        <f t="shared" si="21"/>
        <v xml:space="preserve"> </v>
      </c>
      <c r="AJ77" s="58" t="str">
        <f t="shared" si="13"/>
        <v/>
      </c>
      <c r="AL77" s="141" t="str">
        <f>IF($B$1="Metric",IFERROR(VLOOKUP(SUBSTITUTE($A77&amp;"Metric"&amp;$B77," ",""),members_metric!$F$7:$K$2000,6,FALSE),""),IFERROR(VLOOKUP(SUBSTITUTE($A77&amp;$B77," ",""),members!$D$7:$I$2000,6,FALSE),""))</f>
        <v/>
      </c>
      <c r="AM77" s="146" t="str">
        <f>IF($B$1="Metric", IFERROR(VLOOKUP(SUBSTITUTE($A77&amp;"Metric"&amp;$B77," ",""),members_metric!$F$7:$L$2000,7,FALSE),""),IFERROR(VLOOKUP(SUBSTITUTE($A77&amp;$B77," ",""),members!$D$7:$G$2000,4,FALSE),""))</f>
        <v/>
      </c>
      <c r="AN77" s="147" t="str">
        <f>IF($B$1="Metric", IFERROR(VLOOKUP(SUBSTITUTE($A77&amp;"Metric"&amp;$B77," ",""),members_metric!$F$7:$J$2000,5,FALSE),""),IFERROR(VLOOKUP(SUBSTITUTE($A77&amp;$B77," ",""),members!$D$7:$H$2000,5,FALSE),""))</f>
        <v/>
      </c>
      <c r="AO77" s="189" t="str">
        <f>IF(
     $B$1="Metric",
     IFERROR(0.0254*VLOOKUP(VALUE(SUBSTITUTE($AL77&amp;ROUND($G77,2)," ","")),HFF60_Data_UL!$C$4:$O$1011,MATCH('Estimator Steel Portfolio'!$C77,HFF60_Data_UL!$C$4:$O$4,0),TRUE)*1000,"N/A"),
     IFERROR(VLOOKUP(VALUE(SUBSTITUTE($AL77&amp;ROUND($G77,2)," ","")),HFF60_Data_UL!$C$4:$O$1011,MATCH('Estimator Steel Portfolio'!$C77,HFF60_Data_UL!$C$4:$O$4,0),TRUE)*1000,"N/A")
)</f>
        <v>N/A</v>
      </c>
      <c r="AP77" s="189" t="str">
        <f>IF(
     $B$1="Metric",
     IFERROR(0.0254*VLOOKUP(VALUE(SUBSTITUTE($AL77&amp;ROUND($G77,2)," ","")),HFF120_Data_UL!$C$4:$O$1009,MATCH('Estimator Steel Portfolio'!$C77,HFF120_Data_UL!$C$4:$O$4,0),TRUE)*1000,"N/A"),
     IFERROR(VLOOKUP(VALUE(SUBSTITUTE($AL77&amp;ROUND($G77,2)," ","")),HFF120_Data_UL!$C$4:$O$1009,MATCH('Estimator Steel Portfolio'!$C77,HFF120_Data_UL!$C$4:$O$4,0),TRUE)*1000,"N/A")
)</f>
        <v>N/A</v>
      </c>
      <c r="AQ77" s="189" t="str">
        <f>IF(
     $B$1="Metric",
     IFERROR(0.0254*VLOOKUP(VALUE(SUBSTITUTE($AL77&amp;ROUND($G77,2)," ","")),AWHB_Data_UL!$C$4:$O$1004,MATCH('Estimator Steel Portfolio'!$C77,AWHB_Data_UL!$C$4:$O$4,0),TRUE)*1000,"N/A"),
     IFERROR(VLOOKUP(VALUE(SUBSTITUTE($AL77&amp;ROUND($G77,2)," ","")),AWHB_Data_UL!$C$4:$O$1004,MATCH('Estimator Steel Portfolio'!$C77,AWHB_Data_UL!$C$4:$O$4,0),TRUE)*1000,"N/A")
)</f>
        <v>N/A</v>
      </c>
      <c r="AR77" s="190"/>
    </row>
    <row r="78" spans="1:44" ht="15.5" x14ac:dyDescent="0.35">
      <c r="A78" s="130"/>
      <c r="B78" s="131"/>
      <c r="C78" s="131"/>
      <c r="D78" s="131"/>
      <c r="E78" s="131"/>
      <c r="F78" s="49" t="str">
        <f t="shared" si="14"/>
        <v/>
      </c>
      <c r="G78" s="50" t="str">
        <f>IF($B$1="Metric", IFERROR(VLOOKUP(SUBSTITUTE($A78&amp;"Metric"&amp;$B78," ",""),members_metric!$F$7:$J$2000,3,FALSE),""),  IFERROR(VLOOKUP(SUBSTITUTE($A78&amp;$B78," ",""),members!$D$7:$G$2000,3,FALSE),""))</f>
        <v/>
      </c>
      <c r="H78" s="140" t="str">
        <f t="shared" ref="H78:H109" si="22">IFERROR($AM78*$E78*$D78,"")</f>
        <v/>
      </c>
      <c r="I78" s="48"/>
      <c r="J78" s="50" t="str">
        <f>IFERROR(
     1*AO78,
     IF(
          $B$1="Metric",
          IFERROR(0.0254*VLOOKUP(VALUE(SUBSTITUTE($AL78&amp;ROUND($G78,2)," ","")),HFF60_Data_extrapolated!$C$4:$O$1011,MATCH('Estimator Steel Portfolio'!$C78,HFF60_Data_extrapolated!$C$4:$O$4,0),TRUE)*1000,""),
          IFERROR(VLOOKUP(VALUE(SUBSTITUTE($AL78&amp;ROUND($G78,2)," ","")),HFF60_Data_extrapolated!$C$4:$O$1011,MATCH('Estimator Steel Portfolio'!$C78,HFF60_Data_extrapolated!$C$4:$O$4,0),TRUE)*1000,"")
     )
)</f>
        <v/>
      </c>
      <c r="K78" s="50" t="str">
        <f>IFERROR($J78/HFF60_Data_UL!$J$1,"")</f>
        <v/>
      </c>
      <c r="L78" s="148" t="str">
        <f t="shared" si="9"/>
        <v/>
      </c>
      <c r="M78" s="51" t="str">
        <f>IF(
     $J78=$AO78,
     IFERROR(VLOOKUP(VALUE(SUBSTITUTE($AL78&amp;ROUND($G78,2)," ","")),HFF60_Data_UL!$C$4:$P$1011,14,TRUE),""),
     IF(ISNUMBER($J78),"EJ needed","")
)</f>
        <v/>
      </c>
      <c r="N78" s="151" t="str">
        <f t="shared" ref="N78:N141" si="23">IFERROR($H78/$L78,"")</f>
        <v/>
      </c>
      <c r="O78" s="58" t="str">
        <f t="shared" ref="O78:O141" si="24">IFERROR(ROUNDUP($K78/$O$12,0), "")</f>
        <v/>
      </c>
      <c r="P78" s="48"/>
      <c r="Q78" s="50" t="str">
        <f>IFERROR(
     1*AP78,
     IF(
          $B$1="Metric",
          IFERROR(0.0254*VLOOKUP(VALUE(SUBSTITUTE($AL78&amp;ROUND($G78,2)," ","")),HFF120_Data_extrapolated!$C$4:$O$1025,MATCH('Estimator Steel Portfolio'!$C78,HFF120_Data_extrapolated!$C$4:$O$4,0),TRUE)*1000,""),
          IFERROR(VLOOKUP(VALUE(SUBSTITUTE($AL78&amp;ROUND($G78,2)," ","")),HFF120_Data_extrapolated!$C$4:$O$1025,MATCH('Estimator Steel Portfolio'!$C78,HFF120_Data_extrapolated!$C$4:$O$4,0),TRUE)*1000,"")
     )
)</f>
        <v/>
      </c>
      <c r="R78" s="50" t="str">
        <f>IFERROR($Q78/HFF120_Data_UL!$J$1,"")</f>
        <v/>
      </c>
      <c r="S78" s="148" t="str">
        <f t="shared" ref="S78:S109" si="25">IF($B$1="Metric", IFERROR((1/$R78),""), IFERROR(1/((($R78/1000)*12*12)/231),""))</f>
        <v/>
      </c>
      <c r="T78" s="51" t="str">
        <f>IF(
     $Q78=$AP78,
     IFERROR(VLOOKUP(VALUE(SUBSTITUTE($AL78&amp;ROUND($G78,2)," ","")),HFF120_Data_UL!$C$4:$P$1009,14,TRUE),""),
     IF(ISNUMBER($Q78),"EJ needed","")
)</f>
        <v/>
      </c>
      <c r="U78" s="151" t="str">
        <f t="shared" ref="U78:U109" si="26">IFERROR($H78/$S78," ")</f>
        <v xml:space="preserve"> </v>
      </c>
      <c r="V78" s="58" t="str">
        <f t="shared" si="10"/>
        <v/>
      </c>
      <c r="X78" s="205" t="str">
        <f>IF($B$1="Metric", IFERROR(0.0254*VLOOKUP(VALUE(SUBSTITUTE($AL78&amp;ROUND($G78,2)," ","")),WB5_Data_UL!$C$4:$O$1012,MATCH('Estimator Steel Portfolio'!$C78,WB5_Data_UL!$C$4:$O$4,0),TRUE)*1000,""), IFERROR(VLOOKUP(VALUE(SUBSTITUTE($AL78&amp;ROUND($G78,2)," ","")),WB5_Data_UL!$C$4:$O$1012,MATCH('Estimator Steel Portfolio'!$C78,WB5_Data_UL!$C$4:$O$4,0),TRUE)*1000,""))</f>
        <v/>
      </c>
      <c r="Y78" s="50" t="str">
        <f>IFERROR($X78/WB5_Data_UL!$J$1,"")</f>
        <v/>
      </c>
      <c r="Z78" s="148" t="str">
        <f t="shared" ref="Z78:Z109" si="27">IF($B$1="Metric", IFERROR((1/$Y78),""), IFERROR(1/((($Y78/1000)*12*12)/231),""))</f>
        <v/>
      </c>
      <c r="AA78" s="51" t="str">
        <f>IFERROR(VLOOKUP(VALUE(SUBSTITUTE($AL78&amp;ROUND($G78,2)," ","")),WB5_Data_UL!$C$4:$P$1012,14,TRUE),"")</f>
        <v/>
      </c>
      <c r="AB78" s="151" t="str">
        <f t="shared" ref="AB78:AB109" si="28">IFERROR($H78/$Z78," ")</f>
        <v xml:space="preserve"> </v>
      </c>
      <c r="AC78" s="58" t="str">
        <f t="shared" si="11"/>
        <v/>
      </c>
      <c r="AE78" s="205" t="str">
        <f>IFERROR(
     1*AQ78,
     IF(
          $B$1="Metric",
          IFERROR(0.0254*VLOOKUP(VALUE(SUBSTITUTE($AL78&amp;ROUND($G78,2)," ","")),AWHB_Data_extrapolated!$C$4:$O$1011,MATCH('Estimator Steel Portfolio'!$C78,AWHB_Data_extrapolated!$C$4:$O$4,0),TRUE)*1000,""),
          IFERROR(VLOOKUP(VALUE(SUBSTITUTE($AL78&amp;ROUND($G78,2)," ","")),AWHB_Data_extrapolated!$C$4:$O$1011,MATCH('Estimator Steel Portfolio'!$C78,AWHB_Data_extrapolated!$C$4:$O$4,0),TRUE)*1000,"")
     )
)</f>
        <v/>
      </c>
      <c r="AF78" s="50" t="str">
        <f>IFERROR($AE78/AWHB_Data_UL!$J$1,"")</f>
        <v/>
      </c>
      <c r="AG78" s="148" t="str">
        <f t="shared" ref="AG78:AG109" si="29">IF($B$1="Metric", IFERROR((1/$AF78),""), IFERROR(1/((($AF78/1000)*12*12)/231),""))</f>
        <v/>
      </c>
      <c r="AH78" s="51" t="str">
        <f>IF(
     $AE78=$AQ78,
     IFERROR(VLOOKUP(VALUE(SUBSTITUTE($AL78&amp;ROUND($G78,2)," ","")),AWHB_Data_UL!$C$4:$P$1004,14,TRUE),""),
     IF(ISNUMBER($AE78),"EJ needed","")
)</f>
        <v/>
      </c>
      <c r="AI78" s="151" t="str">
        <f t="shared" ref="AI78:AI109" si="30">IFERROR($H78/$AG78," ")</f>
        <v xml:space="preserve"> </v>
      </c>
      <c r="AJ78" s="58" t="str">
        <f t="shared" si="13"/>
        <v/>
      </c>
      <c r="AL78" s="141" t="str">
        <f>IF($B$1="Metric",IFERROR(VLOOKUP(SUBSTITUTE($A78&amp;"Metric"&amp;$B78," ",""),members_metric!$F$7:$K$2000,6,FALSE),""),IFERROR(VLOOKUP(SUBSTITUTE($A78&amp;$B78," ",""),members!$D$7:$I$2000,6,FALSE),""))</f>
        <v/>
      </c>
      <c r="AM78" s="146" t="str">
        <f>IF($B$1="Metric", IFERROR(VLOOKUP(SUBSTITUTE($A78&amp;"Metric"&amp;$B78," ",""),members_metric!$F$7:$L$2000,7,FALSE),""),IFERROR(VLOOKUP(SUBSTITUTE($A78&amp;$B78," ",""),members!$D$7:$G$2000,4,FALSE),""))</f>
        <v/>
      </c>
      <c r="AN78" s="147" t="str">
        <f>IF($B$1="Metric", IFERROR(VLOOKUP(SUBSTITUTE($A78&amp;"Metric"&amp;$B78," ",""),members_metric!$F$7:$J$2000,5,FALSE),""),IFERROR(VLOOKUP(SUBSTITUTE($A78&amp;$B78," ",""),members!$D$7:$H$2000,5,FALSE),""))</f>
        <v/>
      </c>
      <c r="AO78" s="189" t="str">
        <f>IF(
     $B$1="Metric",
     IFERROR(0.0254*VLOOKUP(VALUE(SUBSTITUTE($AL78&amp;ROUND($G78,2)," ","")),HFF60_Data_UL!$C$4:$O$1011,MATCH('Estimator Steel Portfolio'!$C78,HFF60_Data_UL!$C$4:$O$4,0),TRUE)*1000,"N/A"),
     IFERROR(VLOOKUP(VALUE(SUBSTITUTE($AL78&amp;ROUND($G78,2)," ","")),HFF60_Data_UL!$C$4:$O$1011,MATCH('Estimator Steel Portfolio'!$C78,HFF60_Data_UL!$C$4:$O$4,0),TRUE)*1000,"N/A")
)</f>
        <v>N/A</v>
      </c>
      <c r="AP78" s="189" t="str">
        <f>IF(
     $B$1="Metric",
     IFERROR(0.0254*VLOOKUP(VALUE(SUBSTITUTE($AL78&amp;ROUND($G78,2)," ","")),HFF120_Data_UL!$C$4:$O$1009,MATCH('Estimator Steel Portfolio'!$C78,HFF120_Data_UL!$C$4:$O$4,0),TRUE)*1000,"N/A"),
     IFERROR(VLOOKUP(VALUE(SUBSTITUTE($AL78&amp;ROUND($G78,2)," ","")),HFF120_Data_UL!$C$4:$O$1009,MATCH('Estimator Steel Portfolio'!$C78,HFF120_Data_UL!$C$4:$O$4,0),TRUE)*1000,"N/A")
)</f>
        <v>N/A</v>
      </c>
      <c r="AQ78" s="189" t="str">
        <f>IF(
     $B$1="Metric",
     IFERROR(0.0254*VLOOKUP(VALUE(SUBSTITUTE($AL78&amp;ROUND($G78,2)," ","")),AWHB_Data_UL!$C$4:$O$1004,MATCH('Estimator Steel Portfolio'!$C78,AWHB_Data_UL!$C$4:$O$4,0),TRUE)*1000,"N/A"),
     IFERROR(VLOOKUP(VALUE(SUBSTITUTE($AL78&amp;ROUND($G78,2)," ","")),AWHB_Data_UL!$C$4:$O$1004,MATCH('Estimator Steel Portfolio'!$C78,AWHB_Data_UL!$C$4:$O$4,0),TRUE)*1000,"N/A")
)</f>
        <v>N/A</v>
      </c>
      <c r="AR78" s="190"/>
    </row>
    <row r="79" spans="1:44" ht="15.5" x14ac:dyDescent="0.35">
      <c r="A79" s="130"/>
      <c r="B79" s="131"/>
      <c r="C79" s="131"/>
      <c r="D79" s="131"/>
      <c r="E79" s="131"/>
      <c r="F79" s="49" t="str">
        <f t="shared" si="14"/>
        <v/>
      </c>
      <c r="G79" s="50" t="str">
        <f>IF($B$1="Metric", IFERROR(VLOOKUP(SUBSTITUTE($A79&amp;"Metric"&amp;$B79," ",""),members_metric!$F$7:$J$2000,3,FALSE),""),  IFERROR(VLOOKUP(SUBSTITUTE($A79&amp;$B79," ",""),members!$D$7:$G$2000,3,FALSE),""))</f>
        <v/>
      </c>
      <c r="H79" s="140" t="str">
        <f t="shared" si="22"/>
        <v/>
      </c>
      <c r="I79" s="48"/>
      <c r="J79" s="50" t="str">
        <f>IFERROR(
     1*AO79,
     IF(
          $B$1="Metric",
          IFERROR(0.0254*VLOOKUP(VALUE(SUBSTITUTE($AL79&amp;ROUND($G79,2)," ","")),HFF60_Data_extrapolated!$C$4:$O$1011,MATCH('Estimator Steel Portfolio'!$C79,HFF60_Data_extrapolated!$C$4:$O$4,0),TRUE)*1000,""),
          IFERROR(VLOOKUP(VALUE(SUBSTITUTE($AL79&amp;ROUND($G79,2)," ","")),HFF60_Data_extrapolated!$C$4:$O$1011,MATCH('Estimator Steel Portfolio'!$C79,HFF60_Data_extrapolated!$C$4:$O$4,0),TRUE)*1000,"")
     )
)</f>
        <v/>
      </c>
      <c r="K79" s="50" t="str">
        <f>IFERROR($J79/HFF60_Data_UL!$J$1,"")</f>
        <v/>
      </c>
      <c r="L79" s="148" t="str">
        <f t="shared" ref="L79:L142" si="31">IF($B$1="Metric", IFERROR((1/$K79),""), IFERROR(1/((($K79/1000)*12*12)/231),""))</f>
        <v/>
      </c>
      <c r="M79" s="51" t="str">
        <f>IF(
     $J79=$AO79,
     IFERROR(VLOOKUP(VALUE(SUBSTITUTE($AL79&amp;ROUND($G79,2)," ","")),HFF60_Data_UL!$C$4:$P$1011,14,TRUE),""),
     IF(ISNUMBER($J79),"EJ needed","")
)</f>
        <v/>
      </c>
      <c r="N79" s="151" t="str">
        <f t="shared" si="23"/>
        <v/>
      </c>
      <c r="O79" s="58" t="str">
        <f t="shared" si="24"/>
        <v/>
      </c>
      <c r="P79" s="48"/>
      <c r="Q79" s="50" t="str">
        <f>IFERROR(
     1*AP79,
     IF(
          $B$1="Metric",
          IFERROR(0.0254*VLOOKUP(VALUE(SUBSTITUTE($AL79&amp;ROUND($G79,2)," ","")),HFF120_Data_extrapolated!$C$4:$O$1025,MATCH('Estimator Steel Portfolio'!$C79,HFF120_Data_extrapolated!$C$4:$O$4,0),TRUE)*1000,""),
          IFERROR(VLOOKUP(VALUE(SUBSTITUTE($AL79&amp;ROUND($G79,2)," ","")),HFF120_Data_extrapolated!$C$4:$O$1025,MATCH('Estimator Steel Portfolio'!$C79,HFF120_Data_extrapolated!$C$4:$O$4,0),TRUE)*1000,"")
     )
)</f>
        <v/>
      </c>
      <c r="R79" s="50" t="str">
        <f>IFERROR($Q79/HFF120_Data_UL!$J$1,"")</f>
        <v/>
      </c>
      <c r="S79" s="148" t="str">
        <f t="shared" si="25"/>
        <v/>
      </c>
      <c r="T79" s="51" t="str">
        <f>IF(
     $Q79=$AP79,
     IFERROR(VLOOKUP(VALUE(SUBSTITUTE($AL79&amp;ROUND($G79,2)," ","")),HFF120_Data_UL!$C$4:$P$1009,14,TRUE),""),
     IF(ISNUMBER($Q79),"EJ needed","")
)</f>
        <v/>
      </c>
      <c r="U79" s="151" t="str">
        <f t="shared" si="26"/>
        <v xml:space="preserve"> </v>
      </c>
      <c r="V79" s="58" t="str">
        <f t="shared" ref="V79:V142" si="32">IFERROR(ROUNDUP($R79/$V$12,0), "")</f>
        <v/>
      </c>
      <c r="X79" s="205" t="str">
        <f>IF($B$1="Metric", IFERROR(0.0254*VLOOKUP(VALUE(SUBSTITUTE($AL79&amp;ROUND($G79,2)," ","")),WB5_Data_UL!$C$4:$O$1012,MATCH('Estimator Steel Portfolio'!$C79,WB5_Data_UL!$C$4:$O$4,0),TRUE)*1000,""), IFERROR(VLOOKUP(VALUE(SUBSTITUTE($AL79&amp;ROUND($G79,2)," ","")),WB5_Data_UL!$C$4:$O$1012,MATCH('Estimator Steel Portfolio'!$C79,WB5_Data_UL!$C$4:$O$4,0),TRUE)*1000,""))</f>
        <v/>
      </c>
      <c r="Y79" s="50" t="str">
        <f>IFERROR($X79/WB5_Data_UL!$J$1,"")</f>
        <v/>
      </c>
      <c r="Z79" s="148" t="str">
        <f t="shared" si="27"/>
        <v/>
      </c>
      <c r="AA79" s="51" t="str">
        <f>IFERROR(VLOOKUP(VALUE(SUBSTITUTE($AL79&amp;ROUND($G79,2)," ","")),WB5_Data_UL!$C$4:$P$1012,14,TRUE),"")</f>
        <v/>
      </c>
      <c r="AB79" s="151" t="str">
        <f t="shared" si="28"/>
        <v xml:space="preserve"> </v>
      </c>
      <c r="AC79" s="58" t="str">
        <f t="shared" ref="AC79:AC142" si="33">IFERROR(ROUNDUP($Y79/$AC$12,0), "")</f>
        <v/>
      </c>
      <c r="AE79" s="205" t="str">
        <f>IFERROR(
     1*AQ79,
     IF(
          $B$1="Metric",
          IFERROR(0.0254*VLOOKUP(VALUE(SUBSTITUTE($AL79&amp;ROUND($G79,2)," ","")),AWHB_Data_extrapolated!$C$4:$O$1011,MATCH('Estimator Steel Portfolio'!$C79,AWHB_Data_extrapolated!$C$4:$O$4,0),TRUE)*1000,""),
          IFERROR(VLOOKUP(VALUE(SUBSTITUTE($AL79&amp;ROUND($G79,2)," ","")),AWHB_Data_extrapolated!$C$4:$O$1011,MATCH('Estimator Steel Portfolio'!$C79,AWHB_Data_extrapolated!$C$4:$O$4,0),TRUE)*1000,"")
     )
)</f>
        <v/>
      </c>
      <c r="AF79" s="50" t="str">
        <f>IFERROR($AE79/AWHB_Data_UL!$J$1,"")</f>
        <v/>
      </c>
      <c r="AG79" s="148" t="str">
        <f t="shared" si="29"/>
        <v/>
      </c>
      <c r="AH79" s="51" t="str">
        <f>IF(
     $AE79=$AQ79,
     IFERROR(VLOOKUP(VALUE(SUBSTITUTE($AL79&amp;ROUND($G79,2)," ","")),AWHB_Data_UL!$C$4:$P$1004,14,TRUE),""),
     IF(ISNUMBER($AE79),"EJ needed","")
)</f>
        <v/>
      </c>
      <c r="AI79" s="151" t="str">
        <f t="shared" si="30"/>
        <v xml:space="preserve"> </v>
      </c>
      <c r="AJ79" s="58" t="str">
        <f t="shared" ref="AJ79:AJ142" si="34">IFERROR(ROUNDUP($AF79/$AJ$12,0), "")</f>
        <v/>
      </c>
      <c r="AL79" s="141" t="str">
        <f>IF($B$1="Metric",IFERROR(VLOOKUP(SUBSTITUTE($A79&amp;"Metric"&amp;$B79," ",""),members_metric!$F$7:$K$2000,6,FALSE),""),IFERROR(VLOOKUP(SUBSTITUTE($A79&amp;$B79," ",""),members!$D$7:$I$2000,6,FALSE),""))</f>
        <v/>
      </c>
      <c r="AM79" s="146" t="str">
        <f>IF($B$1="Metric", IFERROR(VLOOKUP(SUBSTITUTE($A79&amp;"Metric"&amp;$B79," ",""),members_metric!$F$7:$L$2000,7,FALSE),""),IFERROR(VLOOKUP(SUBSTITUTE($A79&amp;$B79," ",""),members!$D$7:$G$2000,4,FALSE),""))</f>
        <v/>
      </c>
      <c r="AN79" s="147" t="str">
        <f>IF($B$1="Metric", IFERROR(VLOOKUP(SUBSTITUTE($A79&amp;"Metric"&amp;$B79," ",""),members_metric!$F$7:$J$2000,5,FALSE),""),IFERROR(VLOOKUP(SUBSTITUTE($A79&amp;$B79," ",""),members!$D$7:$H$2000,5,FALSE),""))</f>
        <v/>
      </c>
      <c r="AO79" s="189" t="str">
        <f>IF(
     $B$1="Metric",
     IFERROR(0.0254*VLOOKUP(VALUE(SUBSTITUTE($AL79&amp;ROUND($G79,2)," ","")),HFF60_Data_UL!$C$4:$O$1011,MATCH('Estimator Steel Portfolio'!$C79,HFF60_Data_UL!$C$4:$O$4,0),TRUE)*1000,"N/A"),
     IFERROR(VLOOKUP(VALUE(SUBSTITUTE($AL79&amp;ROUND($G79,2)," ","")),HFF60_Data_UL!$C$4:$O$1011,MATCH('Estimator Steel Portfolio'!$C79,HFF60_Data_UL!$C$4:$O$4,0),TRUE)*1000,"N/A")
)</f>
        <v>N/A</v>
      </c>
      <c r="AP79" s="189" t="str">
        <f>IF(
     $B$1="Metric",
     IFERROR(0.0254*VLOOKUP(VALUE(SUBSTITUTE($AL79&amp;ROUND($G79,2)," ","")),HFF120_Data_UL!$C$4:$O$1009,MATCH('Estimator Steel Portfolio'!$C79,HFF120_Data_UL!$C$4:$O$4,0),TRUE)*1000,"N/A"),
     IFERROR(VLOOKUP(VALUE(SUBSTITUTE($AL79&amp;ROUND($G79,2)," ","")),HFF120_Data_UL!$C$4:$O$1009,MATCH('Estimator Steel Portfolio'!$C79,HFF120_Data_UL!$C$4:$O$4,0),TRUE)*1000,"N/A")
)</f>
        <v>N/A</v>
      </c>
      <c r="AQ79" s="189" t="str">
        <f>IF(
     $B$1="Metric",
     IFERROR(0.0254*VLOOKUP(VALUE(SUBSTITUTE($AL79&amp;ROUND($G79,2)," ","")),AWHB_Data_UL!$C$4:$O$1004,MATCH('Estimator Steel Portfolio'!$C79,AWHB_Data_UL!$C$4:$O$4,0),TRUE)*1000,"N/A"),
     IFERROR(VLOOKUP(VALUE(SUBSTITUTE($AL79&amp;ROUND($G79,2)," ","")),AWHB_Data_UL!$C$4:$O$1004,MATCH('Estimator Steel Portfolio'!$C79,AWHB_Data_UL!$C$4:$O$4,0),TRUE)*1000,"N/A")
)</f>
        <v>N/A</v>
      </c>
      <c r="AR79" s="190"/>
    </row>
    <row r="80" spans="1:44" ht="15.5" x14ac:dyDescent="0.35">
      <c r="A80" s="130"/>
      <c r="B80" s="131"/>
      <c r="C80" s="131"/>
      <c r="D80" s="131"/>
      <c r="E80" s="131"/>
      <c r="F80" s="49" t="str">
        <f t="shared" si="14"/>
        <v/>
      </c>
      <c r="G80" s="50" t="str">
        <f>IF($B$1="Metric", IFERROR(VLOOKUP(SUBSTITUTE($A80&amp;"Metric"&amp;$B80," ",""),members_metric!$F$7:$J$2000,3,FALSE),""),  IFERROR(VLOOKUP(SUBSTITUTE($A80&amp;$B80," ",""),members!$D$7:$G$2000,3,FALSE),""))</f>
        <v/>
      </c>
      <c r="H80" s="140" t="str">
        <f t="shared" si="22"/>
        <v/>
      </c>
      <c r="I80" s="48"/>
      <c r="J80" s="50" t="str">
        <f>IFERROR(
     1*AO80,
     IF(
          $B$1="Metric",
          IFERROR(0.0254*VLOOKUP(VALUE(SUBSTITUTE($AL80&amp;ROUND($G80,2)," ","")),HFF60_Data_extrapolated!$C$4:$O$1011,MATCH('Estimator Steel Portfolio'!$C80,HFF60_Data_extrapolated!$C$4:$O$4,0),TRUE)*1000,""),
          IFERROR(VLOOKUP(VALUE(SUBSTITUTE($AL80&amp;ROUND($G80,2)," ","")),HFF60_Data_extrapolated!$C$4:$O$1011,MATCH('Estimator Steel Portfolio'!$C80,HFF60_Data_extrapolated!$C$4:$O$4,0),TRUE)*1000,"")
     )
)</f>
        <v/>
      </c>
      <c r="K80" s="50" t="str">
        <f>IFERROR($J80/HFF60_Data_UL!$J$1,"")</f>
        <v/>
      </c>
      <c r="L80" s="148" t="str">
        <f t="shared" si="31"/>
        <v/>
      </c>
      <c r="M80" s="51" t="str">
        <f>IF(
     $J80=$AO80,
     IFERROR(VLOOKUP(VALUE(SUBSTITUTE($AL80&amp;ROUND($G80,2)," ","")),HFF60_Data_UL!$C$4:$P$1011,14,TRUE),""),
     IF(ISNUMBER($J80),"EJ needed","")
)</f>
        <v/>
      </c>
      <c r="N80" s="151" t="str">
        <f t="shared" si="23"/>
        <v/>
      </c>
      <c r="O80" s="58" t="str">
        <f t="shared" si="24"/>
        <v/>
      </c>
      <c r="P80" s="48"/>
      <c r="Q80" s="50" t="str">
        <f>IFERROR(
     1*AP80,
     IF(
          $B$1="Metric",
          IFERROR(0.0254*VLOOKUP(VALUE(SUBSTITUTE($AL80&amp;ROUND($G80,2)," ","")),HFF120_Data_extrapolated!$C$4:$O$1025,MATCH('Estimator Steel Portfolio'!$C80,HFF120_Data_extrapolated!$C$4:$O$4,0),TRUE)*1000,""),
          IFERROR(VLOOKUP(VALUE(SUBSTITUTE($AL80&amp;ROUND($G80,2)," ","")),HFF120_Data_extrapolated!$C$4:$O$1025,MATCH('Estimator Steel Portfolio'!$C80,HFF120_Data_extrapolated!$C$4:$O$4,0),TRUE)*1000,"")
     )
)</f>
        <v/>
      </c>
      <c r="R80" s="50" t="str">
        <f>IFERROR($Q80/HFF120_Data_UL!$J$1,"")</f>
        <v/>
      </c>
      <c r="S80" s="148" t="str">
        <f t="shared" si="25"/>
        <v/>
      </c>
      <c r="T80" s="51" t="str">
        <f>IF(
     $Q80=$AP80,
     IFERROR(VLOOKUP(VALUE(SUBSTITUTE($AL80&amp;ROUND($G80,2)," ","")),HFF120_Data_UL!$C$4:$P$1009,14,TRUE),""),
     IF(ISNUMBER($Q80),"EJ needed","")
)</f>
        <v/>
      </c>
      <c r="U80" s="151" t="str">
        <f t="shared" si="26"/>
        <v xml:space="preserve"> </v>
      </c>
      <c r="V80" s="58" t="str">
        <f t="shared" si="32"/>
        <v/>
      </c>
      <c r="X80" s="205" t="str">
        <f>IF($B$1="Metric", IFERROR(0.0254*VLOOKUP(VALUE(SUBSTITUTE($AL80&amp;ROUND($G80,2)," ","")),WB5_Data_UL!$C$4:$O$1012,MATCH('Estimator Steel Portfolio'!$C80,WB5_Data_UL!$C$4:$O$4,0),TRUE)*1000,""), IFERROR(VLOOKUP(VALUE(SUBSTITUTE($AL80&amp;ROUND($G80,2)," ","")),WB5_Data_UL!$C$4:$O$1012,MATCH('Estimator Steel Portfolio'!$C80,WB5_Data_UL!$C$4:$O$4,0),TRUE)*1000,""))</f>
        <v/>
      </c>
      <c r="Y80" s="50" t="str">
        <f>IFERROR($X80/WB5_Data_UL!$J$1,"")</f>
        <v/>
      </c>
      <c r="Z80" s="148" t="str">
        <f t="shared" si="27"/>
        <v/>
      </c>
      <c r="AA80" s="51" t="str">
        <f>IFERROR(VLOOKUP(VALUE(SUBSTITUTE($AL80&amp;ROUND($G80,2)," ","")),WB5_Data_UL!$C$4:$P$1012,14,TRUE),"")</f>
        <v/>
      </c>
      <c r="AB80" s="151" t="str">
        <f t="shared" si="28"/>
        <v xml:space="preserve"> </v>
      </c>
      <c r="AC80" s="58" t="str">
        <f t="shared" si="33"/>
        <v/>
      </c>
      <c r="AE80" s="205" t="str">
        <f>IFERROR(
     1*AQ80,
     IF(
          $B$1="Metric",
          IFERROR(0.0254*VLOOKUP(VALUE(SUBSTITUTE($AL80&amp;ROUND($G80,2)," ","")),AWHB_Data_extrapolated!$C$4:$O$1011,MATCH('Estimator Steel Portfolio'!$C80,AWHB_Data_extrapolated!$C$4:$O$4,0),TRUE)*1000,""),
          IFERROR(VLOOKUP(VALUE(SUBSTITUTE($AL80&amp;ROUND($G80,2)," ","")),AWHB_Data_extrapolated!$C$4:$O$1011,MATCH('Estimator Steel Portfolio'!$C80,AWHB_Data_extrapolated!$C$4:$O$4,0),TRUE)*1000,"")
     )
)</f>
        <v/>
      </c>
      <c r="AF80" s="50" t="str">
        <f>IFERROR($AE80/AWHB_Data_UL!$J$1,"")</f>
        <v/>
      </c>
      <c r="AG80" s="148" t="str">
        <f t="shared" si="29"/>
        <v/>
      </c>
      <c r="AH80" s="51" t="str">
        <f>IF(
     $AE80=$AQ80,
     IFERROR(VLOOKUP(VALUE(SUBSTITUTE($AL80&amp;ROUND($G80,2)," ","")),AWHB_Data_UL!$C$4:$P$1004,14,TRUE),""),
     IF(ISNUMBER($AE80),"EJ needed","")
)</f>
        <v/>
      </c>
      <c r="AI80" s="151" t="str">
        <f t="shared" si="30"/>
        <v xml:space="preserve"> </v>
      </c>
      <c r="AJ80" s="58" t="str">
        <f t="shared" si="34"/>
        <v/>
      </c>
      <c r="AL80" s="141" t="str">
        <f>IF($B$1="Metric",IFERROR(VLOOKUP(SUBSTITUTE($A80&amp;"Metric"&amp;$B80," ",""),members_metric!$F$7:$K$2000,6,FALSE),""),IFERROR(VLOOKUP(SUBSTITUTE($A80&amp;$B80," ",""),members!$D$7:$I$2000,6,FALSE),""))</f>
        <v/>
      </c>
      <c r="AM80" s="146" t="str">
        <f>IF($B$1="Metric", IFERROR(VLOOKUP(SUBSTITUTE($A80&amp;"Metric"&amp;$B80," ",""),members_metric!$F$7:$L$2000,7,FALSE),""),IFERROR(VLOOKUP(SUBSTITUTE($A80&amp;$B80," ",""),members!$D$7:$G$2000,4,FALSE),""))</f>
        <v/>
      </c>
      <c r="AN80" s="147" t="str">
        <f>IF($B$1="Metric", IFERROR(VLOOKUP(SUBSTITUTE($A80&amp;"Metric"&amp;$B80," ",""),members_metric!$F$7:$J$2000,5,FALSE),""),IFERROR(VLOOKUP(SUBSTITUTE($A80&amp;$B80," ",""),members!$D$7:$H$2000,5,FALSE),""))</f>
        <v/>
      </c>
      <c r="AO80" s="189" t="str">
        <f>IF(
     $B$1="Metric",
     IFERROR(0.0254*VLOOKUP(VALUE(SUBSTITUTE($AL80&amp;ROUND($G80,2)," ","")),HFF60_Data_UL!$C$4:$O$1011,MATCH('Estimator Steel Portfolio'!$C80,HFF60_Data_UL!$C$4:$O$4,0),TRUE)*1000,"N/A"),
     IFERROR(VLOOKUP(VALUE(SUBSTITUTE($AL80&amp;ROUND($G80,2)," ","")),HFF60_Data_UL!$C$4:$O$1011,MATCH('Estimator Steel Portfolio'!$C80,HFF60_Data_UL!$C$4:$O$4,0),TRUE)*1000,"N/A")
)</f>
        <v>N/A</v>
      </c>
      <c r="AP80" s="189" t="str">
        <f>IF(
     $B$1="Metric",
     IFERROR(0.0254*VLOOKUP(VALUE(SUBSTITUTE($AL80&amp;ROUND($G80,2)," ","")),HFF120_Data_UL!$C$4:$O$1009,MATCH('Estimator Steel Portfolio'!$C80,HFF120_Data_UL!$C$4:$O$4,0),TRUE)*1000,"N/A"),
     IFERROR(VLOOKUP(VALUE(SUBSTITUTE($AL80&amp;ROUND($G80,2)," ","")),HFF120_Data_UL!$C$4:$O$1009,MATCH('Estimator Steel Portfolio'!$C80,HFF120_Data_UL!$C$4:$O$4,0),TRUE)*1000,"N/A")
)</f>
        <v>N/A</v>
      </c>
      <c r="AQ80" s="189" t="str">
        <f>IF(
     $B$1="Metric",
     IFERROR(0.0254*VLOOKUP(VALUE(SUBSTITUTE($AL80&amp;ROUND($G80,2)," ","")),AWHB_Data_UL!$C$4:$O$1004,MATCH('Estimator Steel Portfolio'!$C80,AWHB_Data_UL!$C$4:$O$4,0),TRUE)*1000,"N/A"),
     IFERROR(VLOOKUP(VALUE(SUBSTITUTE($AL80&amp;ROUND($G80,2)," ","")),AWHB_Data_UL!$C$4:$O$1004,MATCH('Estimator Steel Portfolio'!$C80,AWHB_Data_UL!$C$4:$O$4,0),TRUE)*1000,"N/A")
)</f>
        <v>N/A</v>
      </c>
      <c r="AR80" s="190"/>
    </row>
    <row r="81" spans="1:44" ht="15.5" x14ac:dyDescent="0.35">
      <c r="A81" s="130"/>
      <c r="B81" s="131"/>
      <c r="C81" s="131"/>
      <c r="D81" s="131"/>
      <c r="E81" s="131"/>
      <c r="F81" s="49" t="str">
        <f t="shared" si="14"/>
        <v/>
      </c>
      <c r="G81" s="50" t="str">
        <f>IF($B$1="Metric", IFERROR(VLOOKUP(SUBSTITUTE($A81&amp;"Metric"&amp;$B81," ",""),members_metric!$F$7:$J$2000,3,FALSE),""),  IFERROR(VLOOKUP(SUBSTITUTE($A81&amp;$B81," ",""),members!$D$7:$G$2000,3,FALSE),""))</f>
        <v/>
      </c>
      <c r="H81" s="140" t="str">
        <f t="shared" si="22"/>
        <v/>
      </c>
      <c r="I81" s="48"/>
      <c r="J81" s="50" t="str">
        <f>IFERROR(
     1*AO81,
     IF(
          $B$1="Metric",
          IFERROR(0.0254*VLOOKUP(VALUE(SUBSTITUTE($AL81&amp;ROUND($G81,2)," ","")),HFF60_Data_extrapolated!$C$4:$O$1011,MATCH('Estimator Steel Portfolio'!$C81,HFF60_Data_extrapolated!$C$4:$O$4,0),TRUE)*1000,""),
          IFERROR(VLOOKUP(VALUE(SUBSTITUTE($AL81&amp;ROUND($G81,2)," ","")),HFF60_Data_extrapolated!$C$4:$O$1011,MATCH('Estimator Steel Portfolio'!$C81,HFF60_Data_extrapolated!$C$4:$O$4,0),TRUE)*1000,"")
     )
)</f>
        <v/>
      </c>
      <c r="K81" s="50" t="str">
        <f>IFERROR($J81/HFF60_Data_UL!$J$1,"")</f>
        <v/>
      </c>
      <c r="L81" s="148" t="str">
        <f t="shared" si="31"/>
        <v/>
      </c>
      <c r="M81" s="51" t="str">
        <f>IF(
     $J81=$AO81,
     IFERROR(VLOOKUP(VALUE(SUBSTITUTE($AL81&amp;ROUND($G81,2)," ","")),HFF60_Data_UL!$C$4:$P$1011,14,TRUE),""),
     IF(ISNUMBER($J81),"EJ needed","")
)</f>
        <v/>
      </c>
      <c r="N81" s="151" t="str">
        <f t="shared" si="23"/>
        <v/>
      </c>
      <c r="O81" s="58" t="str">
        <f t="shared" si="24"/>
        <v/>
      </c>
      <c r="P81" s="48"/>
      <c r="Q81" s="50" t="str">
        <f>IFERROR(
     1*AP81,
     IF(
          $B$1="Metric",
          IFERROR(0.0254*VLOOKUP(VALUE(SUBSTITUTE($AL81&amp;ROUND($G81,2)," ","")),HFF120_Data_extrapolated!$C$4:$O$1025,MATCH('Estimator Steel Portfolio'!$C81,HFF120_Data_extrapolated!$C$4:$O$4,0),TRUE)*1000,""),
          IFERROR(VLOOKUP(VALUE(SUBSTITUTE($AL81&amp;ROUND($G81,2)," ","")),HFF120_Data_extrapolated!$C$4:$O$1025,MATCH('Estimator Steel Portfolio'!$C81,HFF120_Data_extrapolated!$C$4:$O$4,0),TRUE)*1000,"")
     )
)</f>
        <v/>
      </c>
      <c r="R81" s="50" t="str">
        <f>IFERROR($Q81/HFF120_Data_UL!$J$1,"")</f>
        <v/>
      </c>
      <c r="S81" s="148" t="str">
        <f t="shared" si="25"/>
        <v/>
      </c>
      <c r="T81" s="51" t="str">
        <f>IF(
     $Q81=$AP81,
     IFERROR(VLOOKUP(VALUE(SUBSTITUTE($AL81&amp;ROUND($G81,2)," ","")),HFF120_Data_UL!$C$4:$P$1009,14,TRUE),""),
     IF(ISNUMBER($Q81),"EJ needed","")
)</f>
        <v/>
      </c>
      <c r="U81" s="151" t="str">
        <f t="shared" si="26"/>
        <v xml:space="preserve"> </v>
      </c>
      <c r="V81" s="58" t="str">
        <f t="shared" si="32"/>
        <v/>
      </c>
      <c r="X81" s="205" t="str">
        <f>IF($B$1="Metric", IFERROR(0.0254*VLOOKUP(VALUE(SUBSTITUTE($AL81&amp;ROUND($G81,2)," ","")),WB5_Data_UL!$C$4:$O$1012,MATCH('Estimator Steel Portfolio'!$C81,WB5_Data_UL!$C$4:$O$4,0),TRUE)*1000,""), IFERROR(VLOOKUP(VALUE(SUBSTITUTE($AL81&amp;ROUND($G81,2)," ","")),WB5_Data_UL!$C$4:$O$1012,MATCH('Estimator Steel Portfolio'!$C81,WB5_Data_UL!$C$4:$O$4,0),TRUE)*1000,""))</f>
        <v/>
      </c>
      <c r="Y81" s="50" t="str">
        <f>IFERROR($X81/WB5_Data_UL!$J$1,"")</f>
        <v/>
      </c>
      <c r="Z81" s="148" t="str">
        <f t="shared" si="27"/>
        <v/>
      </c>
      <c r="AA81" s="51" t="str">
        <f>IFERROR(VLOOKUP(VALUE(SUBSTITUTE($AL81&amp;ROUND($G81,2)," ","")),WB5_Data_UL!$C$4:$P$1012,14,TRUE),"")</f>
        <v/>
      </c>
      <c r="AB81" s="151" t="str">
        <f t="shared" si="28"/>
        <v xml:space="preserve"> </v>
      </c>
      <c r="AC81" s="58" t="str">
        <f t="shared" si="33"/>
        <v/>
      </c>
      <c r="AE81" s="205" t="str">
        <f>IFERROR(
     1*AQ81,
     IF(
          $B$1="Metric",
          IFERROR(0.0254*VLOOKUP(VALUE(SUBSTITUTE($AL81&amp;ROUND($G81,2)," ","")),AWHB_Data_extrapolated!$C$4:$O$1011,MATCH('Estimator Steel Portfolio'!$C81,AWHB_Data_extrapolated!$C$4:$O$4,0),TRUE)*1000,""),
          IFERROR(VLOOKUP(VALUE(SUBSTITUTE($AL81&amp;ROUND($G81,2)," ","")),AWHB_Data_extrapolated!$C$4:$O$1011,MATCH('Estimator Steel Portfolio'!$C81,AWHB_Data_extrapolated!$C$4:$O$4,0),TRUE)*1000,"")
     )
)</f>
        <v/>
      </c>
      <c r="AF81" s="50" t="str">
        <f>IFERROR($AE81/AWHB_Data_UL!$J$1,"")</f>
        <v/>
      </c>
      <c r="AG81" s="148" t="str">
        <f t="shared" si="29"/>
        <v/>
      </c>
      <c r="AH81" s="51" t="str">
        <f>IF(
     $AE81=$AQ81,
     IFERROR(VLOOKUP(VALUE(SUBSTITUTE($AL81&amp;ROUND($G81,2)," ","")),AWHB_Data_UL!$C$4:$P$1004,14,TRUE),""),
     IF(ISNUMBER($AE81),"EJ needed","")
)</f>
        <v/>
      </c>
      <c r="AI81" s="151" t="str">
        <f t="shared" si="30"/>
        <v xml:space="preserve"> </v>
      </c>
      <c r="AJ81" s="58" t="str">
        <f t="shared" si="34"/>
        <v/>
      </c>
      <c r="AL81" s="141" t="str">
        <f>IF($B$1="Metric",IFERROR(VLOOKUP(SUBSTITUTE($A81&amp;"Metric"&amp;$B81," ",""),members_metric!$F$7:$K$2000,6,FALSE),""),IFERROR(VLOOKUP(SUBSTITUTE($A81&amp;$B81," ",""),members!$D$7:$I$2000,6,FALSE),""))</f>
        <v/>
      </c>
      <c r="AM81" s="146" t="str">
        <f>IF($B$1="Metric", IFERROR(VLOOKUP(SUBSTITUTE($A81&amp;"Metric"&amp;$B81," ",""),members_metric!$F$7:$L$2000,7,FALSE),""),IFERROR(VLOOKUP(SUBSTITUTE($A81&amp;$B81," ",""),members!$D$7:$G$2000,4,FALSE),""))</f>
        <v/>
      </c>
      <c r="AN81" s="147" t="str">
        <f>IF($B$1="Metric", IFERROR(VLOOKUP(SUBSTITUTE($A81&amp;"Metric"&amp;$B81," ",""),members_metric!$F$7:$J$2000,5,FALSE),""),IFERROR(VLOOKUP(SUBSTITUTE($A81&amp;$B81," ",""),members!$D$7:$H$2000,5,FALSE),""))</f>
        <v/>
      </c>
      <c r="AO81" s="189" t="str">
        <f>IF(
     $B$1="Metric",
     IFERROR(0.0254*VLOOKUP(VALUE(SUBSTITUTE($AL81&amp;ROUND($G81,2)," ","")),HFF60_Data_UL!$C$4:$O$1011,MATCH('Estimator Steel Portfolio'!$C81,HFF60_Data_UL!$C$4:$O$4,0),TRUE)*1000,"N/A"),
     IFERROR(VLOOKUP(VALUE(SUBSTITUTE($AL81&amp;ROUND($G81,2)," ","")),HFF60_Data_UL!$C$4:$O$1011,MATCH('Estimator Steel Portfolio'!$C81,HFF60_Data_UL!$C$4:$O$4,0),TRUE)*1000,"N/A")
)</f>
        <v>N/A</v>
      </c>
      <c r="AP81" s="189" t="str">
        <f>IF(
     $B$1="Metric",
     IFERROR(0.0254*VLOOKUP(VALUE(SUBSTITUTE($AL81&amp;ROUND($G81,2)," ","")),HFF120_Data_UL!$C$4:$O$1009,MATCH('Estimator Steel Portfolio'!$C81,HFF120_Data_UL!$C$4:$O$4,0),TRUE)*1000,"N/A"),
     IFERROR(VLOOKUP(VALUE(SUBSTITUTE($AL81&amp;ROUND($G81,2)," ","")),HFF120_Data_UL!$C$4:$O$1009,MATCH('Estimator Steel Portfolio'!$C81,HFF120_Data_UL!$C$4:$O$4,0),TRUE)*1000,"N/A")
)</f>
        <v>N/A</v>
      </c>
      <c r="AQ81" s="189" t="str">
        <f>IF(
     $B$1="Metric",
     IFERROR(0.0254*VLOOKUP(VALUE(SUBSTITUTE($AL81&amp;ROUND($G81,2)," ","")),AWHB_Data_UL!$C$4:$O$1004,MATCH('Estimator Steel Portfolio'!$C81,AWHB_Data_UL!$C$4:$O$4,0),TRUE)*1000,"N/A"),
     IFERROR(VLOOKUP(VALUE(SUBSTITUTE($AL81&amp;ROUND($G81,2)," ","")),AWHB_Data_UL!$C$4:$O$1004,MATCH('Estimator Steel Portfolio'!$C81,AWHB_Data_UL!$C$4:$O$4,0),TRUE)*1000,"N/A")
)</f>
        <v>N/A</v>
      </c>
      <c r="AR81" s="190"/>
    </row>
    <row r="82" spans="1:44" ht="15.5" x14ac:dyDescent="0.35">
      <c r="A82" s="130"/>
      <c r="B82" s="131"/>
      <c r="C82" s="131"/>
      <c r="D82" s="131"/>
      <c r="E82" s="131"/>
      <c r="F82" s="49" t="str">
        <f t="shared" si="14"/>
        <v/>
      </c>
      <c r="G82" s="50" t="str">
        <f>IF($B$1="Metric", IFERROR(VLOOKUP(SUBSTITUTE($A82&amp;"Metric"&amp;$B82," ",""),members_metric!$F$7:$J$2000,3,FALSE),""),  IFERROR(VLOOKUP(SUBSTITUTE($A82&amp;$B82," ",""),members!$D$7:$G$2000,3,FALSE),""))</f>
        <v/>
      </c>
      <c r="H82" s="140" t="str">
        <f t="shared" si="22"/>
        <v/>
      </c>
      <c r="I82" s="48"/>
      <c r="J82" s="50" t="str">
        <f>IFERROR(
     1*AO82,
     IF(
          $B$1="Metric",
          IFERROR(0.0254*VLOOKUP(VALUE(SUBSTITUTE($AL82&amp;ROUND($G82,2)," ","")),HFF60_Data_extrapolated!$C$4:$O$1011,MATCH('Estimator Steel Portfolio'!$C82,HFF60_Data_extrapolated!$C$4:$O$4,0),TRUE)*1000,""),
          IFERROR(VLOOKUP(VALUE(SUBSTITUTE($AL82&amp;ROUND($G82,2)," ","")),HFF60_Data_extrapolated!$C$4:$O$1011,MATCH('Estimator Steel Portfolio'!$C82,HFF60_Data_extrapolated!$C$4:$O$4,0),TRUE)*1000,"")
     )
)</f>
        <v/>
      </c>
      <c r="K82" s="50" t="str">
        <f>IFERROR($J82/HFF60_Data_UL!$J$1,"")</f>
        <v/>
      </c>
      <c r="L82" s="148" t="str">
        <f t="shared" si="31"/>
        <v/>
      </c>
      <c r="M82" s="51" t="str">
        <f>IF(
     $J82=$AO82,
     IFERROR(VLOOKUP(VALUE(SUBSTITUTE($AL82&amp;ROUND($G82,2)," ","")),HFF60_Data_UL!$C$4:$P$1011,14,TRUE),""),
     IF(ISNUMBER($J82),"EJ needed","")
)</f>
        <v/>
      </c>
      <c r="N82" s="151" t="str">
        <f t="shared" si="23"/>
        <v/>
      </c>
      <c r="O82" s="58" t="str">
        <f t="shared" si="24"/>
        <v/>
      </c>
      <c r="P82" s="48"/>
      <c r="Q82" s="50" t="str">
        <f>IFERROR(
     1*AP82,
     IF(
          $B$1="Metric",
          IFERROR(0.0254*VLOOKUP(VALUE(SUBSTITUTE($AL82&amp;ROUND($G82,2)," ","")),HFF120_Data_extrapolated!$C$4:$O$1025,MATCH('Estimator Steel Portfolio'!$C82,HFF120_Data_extrapolated!$C$4:$O$4,0),TRUE)*1000,""),
          IFERROR(VLOOKUP(VALUE(SUBSTITUTE($AL82&amp;ROUND($G82,2)," ","")),HFF120_Data_extrapolated!$C$4:$O$1025,MATCH('Estimator Steel Portfolio'!$C82,HFF120_Data_extrapolated!$C$4:$O$4,0),TRUE)*1000,"")
     )
)</f>
        <v/>
      </c>
      <c r="R82" s="50" t="str">
        <f>IFERROR($Q82/HFF120_Data_UL!$J$1,"")</f>
        <v/>
      </c>
      <c r="S82" s="148" t="str">
        <f t="shared" si="25"/>
        <v/>
      </c>
      <c r="T82" s="51" t="str">
        <f>IF(
     $Q82=$AP82,
     IFERROR(VLOOKUP(VALUE(SUBSTITUTE($AL82&amp;ROUND($G82,2)," ","")),HFF120_Data_UL!$C$4:$P$1009,14,TRUE),""),
     IF(ISNUMBER($Q82),"EJ needed","")
)</f>
        <v/>
      </c>
      <c r="U82" s="151" t="str">
        <f t="shared" si="26"/>
        <v xml:space="preserve"> </v>
      </c>
      <c r="V82" s="58" t="str">
        <f t="shared" si="32"/>
        <v/>
      </c>
      <c r="X82" s="205" t="str">
        <f>IF($B$1="Metric", IFERROR(0.0254*VLOOKUP(VALUE(SUBSTITUTE($AL82&amp;ROUND($G82,2)," ","")),WB5_Data_UL!$C$4:$O$1012,MATCH('Estimator Steel Portfolio'!$C82,WB5_Data_UL!$C$4:$O$4,0),TRUE)*1000,""), IFERROR(VLOOKUP(VALUE(SUBSTITUTE($AL82&amp;ROUND($G82,2)," ","")),WB5_Data_UL!$C$4:$O$1012,MATCH('Estimator Steel Portfolio'!$C82,WB5_Data_UL!$C$4:$O$4,0),TRUE)*1000,""))</f>
        <v/>
      </c>
      <c r="Y82" s="50" t="str">
        <f>IFERROR($X82/WB5_Data_UL!$J$1,"")</f>
        <v/>
      </c>
      <c r="Z82" s="148" t="str">
        <f t="shared" si="27"/>
        <v/>
      </c>
      <c r="AA82" s="51" t="str">
        <f>IFERROR(VLOOKUP(VALUE(SUBSTITUTE($AL82&amp;ROUND($G82,2)," ","")),WB5_Data_UL!$C$4:$P$1012,14,TRUE),"")</f>
        <v/>
      </c>
      <c r="AB82" s="151" t="str">
        <f t="shared" si="28"/>
        <v xml:space="preserve"> </v>
      </c>
      <c r="AC82" s="58" t="str">
        <f t="shared" si="33"/>
        <v/>
      </c>
      <c r="AE82" s="205" t="str">
        <f>IFERROR(
     1*AQ82,
     IF(
          $B$1="Metric",
          IFERROR(0.0254*VLOOKUP(VALUE(SUBSTITUTE($AL82&amp;ROUND($G82,2)," ","")),AWHB_Data_extrapolated!$C$4:$O$1011,MATCH('Estimator Steel Portfolio'!$C82,AWHB_Data_extrapolated!$C$4:$O$4,0),TRUE)*1000,""),
          IFERROR(VLOOKUP(VALUE(SUBSTITUTE($AL82&amp;ROUND($G82,2)," ","")),AWHB_Data_extrapolated!$C$4:$O$1011,MATCH('Estimator Steel Portfolio'!$C82,AWHB_Data_extrapolated!$C$4:$O$4,0),TRUE)*1000,"")
     )
)</f>
        <v/>
      </c>
      <c r="AF82" s="50" t="str">
        <f>IFERROR($AE82/AWHB_Data_UL!$J$1,"")</f>
        <v/>
      </c>
      <c r="AG82" s="148" t="str">
        <f t="shared" si="29"/>
        <v/>
      </c>
      <c r="AH82" s="51" t="str">
        <f>IF(
     $AE82=$AQ82,
     IFERROR(VLOOKUP(VALUE(SUBSTITUTE($AL82&amp;ROUND($G82,2)," ","")),AWHB_Data_UL!$C$4:$P$1004,14,TRUE),""),
     IF(ISNUMBER($AE82),"EJ needed","")
)</f>
        <v/>
      </c>
      <c r="AI82" s="151" t="str">
        <f t="shared" si="30"/>
        <v xml:space="preserve"> </v>
      </c>
      <c r="AJ82" s="58" t="str">
        <f t="shared" si="34"/>
        <v/>
      </c>
      <c r="AL82" s="141" t="str">
        <f>IF($B$1="Metric",IFERROR(VLOOKUP(SUBSTITUTE($A82&amp;"Metric"&amp;$B82," ",""),members_metric!$F$7:$K$2000,6,FALSE),""),IFERROR(VLOOKUP(SUBSTITUTE($A82&amp;$B82," ",""),members!$D$7:$I$2000,6,FALSE),""))</f>
        <v/>
      </c>
      <c r="AM82" s="146" t="str">
        <f>IF($B$1="Metric", IFERROR(VLOOKUP(SUBSTITUTE($A82&amp;"Metric"&amp;$B82," ",""),members_metric!$F$7:$L$2000,7,FALSE),""),IFERROR(VLOOKUP(SUBSTITUTE($A82&amp;$B82," ",""),members!$D$7:$G$2000,4,FALSE),""))</f>
        <v/>
      </c>
      <c r="AN82" s="147" t="str">
        <f>IF($B$1="Metric", IFERROR(VLOOKUP(SUBSTITUTE($A82&amp;"Metric"&amp;$B82," ",""),members_metric!$F$7:$J$2000,5,FALSE),""),IFERROR(VLOOKUP(SUBSTITUTE($A82&amp;$B82," ",""),members!$D$7:$H$2000,5,FALSE),""))</f>
        <v/>
      </c>
      <c r="AO82" s="189" t="str">
        <f>IF(
     $B$1="Metric",
     IFERROR(0.0254*VLOOKUP(VALUE(SUBSTITUTE($AL82&amp;ROUND($G82,2)," ","")),HFF60_Data_UL!$C$4:$O$1011,MATCH('Estimator Steel Portfolio'!$C82,HFF60_Data_UL!$C$4:$O$4,0),TRUE)*1000,"N/A"),
     IFERROR(VLOOKUP(VALUE(SUBSTITUTE($AL82&amp;ROUND($G82,2)," ","")),HFF60_Data_UL!$C$4:$O$1011,MATCH('Estimator Steel Portfolio'!$C82,HFF60_Data_UL!$C$4:$O$4,0),TRUE)*1000,"N/A")
)</f>
        <v>N/A</v>
      </c>
      <c r="AP82" s="189" t="str">
        <f>IF(
     $B$1="Metric",
     IFERROR(0.0254*VLOOKUP(VALUE(SUBSTITUTE($AL82&amp;ROUND($G82,2)," ","")),HFF120_Data_UL!$C$4:$O$1009,MATCH('Estimator Steel Portfolio'!$C82,HFF120_Data_UL!$C$4:$O$4,0),TRUE)*1000,"N/A"),
     IFERROR(VLOOKUP(VALUE(SUBSTITUTE($AL82&amp;ROUND($G82,2)," ","")),HFF120_Data_UL!$C$4:$O$1009,MATCH('Estimator Steel Portfolio'!$C82,HFF120_Data_UL!$C$4:$O$4,0),TRUE)*1000,"N/A")
)</f>
        <v>N/A</v>
      </c>
      <c r="AQ82" s="189" t="str">
        <f>IF(
     $B$1="Metric",
     IFERROR(0.0254*VLOOKUP(VALUE(SUBSTITUTE($AL82&amp;ROUND($G82,2)," ","")),AWHB_Data_UL!$C$4:$O$1004,MATCH('Estimator Steel Portfolio'!$C82,AWHB_Data_UL!$C$4:$O$4,0),TRUE)*1000,"N/A"),
     IFERROR(VLOOKUP(VALUE(SUBSTITUTE($AL82&amp;ROUND($G82,2)," ","")),AWHB_Data_UL!$C$4:$O$1004,MATCH('Estimator Steel Portfolio'!$C82,AWHB_Data_UL!$C$4:$O$4,0),TRUE)*1000,"N/A")
)</f>
        <v>N/A</v>
      </c>
      <c r="AR82" s="190"/>
    </row>
    <row r="83" spans="1:44" ht="15.5" x14ac:dyDescent="0.35">
      <c r="A83" s="130"/>
      <c r="B83" s="131"/>
      <c r="C83" s="131"/>
      <c r="D83" s="131"/>
      <c r="E83" s="131"/>
      <c r="F83" s="49" t="str">
        <f t="shared" si="14"/>
        <v/>
      </c>
      <c r="G83" s="50" t="str">
        <f>IF($B$1="Metric", IFERROR(VLOOKUP(SUBSTITUTE($A83&amp;"Metric"&amp;$B83," ",""),members_metric!$F$7:$J$2000,3,FALSE),""),  IFERROR(VLOOKUP(SUBSTITUTE($A83&amp;$B83," ",""),members!$D$7:$G$2000,3,FALSE),""))</f>
        <v/>
      </c>
      <c r="H83" s="140" t="str">
        <f t="shared" si="22"/>
        <v/>
      </c>
      <c r="I83" s="48"/>
      <c r="J83" s="50" t="str">
        <f>IFERROR(
     1*AO83,
     IF(
          $B$1="Metric",
          IFERROR(0.0254*VLOOKUP(VALUE(SUBSTITUTE($AL83&amp;ROUND($G83,2)," ","")),HFF60_Data_extrapolated!$C$4:$O$1011,MATCH('Estimator Steel Portfolio'!$C83,HFF60_Data_extrapolated!$C$4:$O$4,0),TRUE)*1000,""),
          IFERROR(VLOOKUP(VALUE(SUBSTITUTE($AL83&amp;ROUND($G83,2)," ","")),HFF60_Data_extrapolated!$C$4:$O$1011,MATCH('Estimator Steel Portfolio'!$C83,HFF60_Data_extrapolated!$C$4:$O$4,0),TRUE)*1000,"")
     )
)</f>
        <v/>
      </c>
      <c r="K83" s="50" t="str">
        <f>IFERROR($J83/HFF60_Data_UL!$J$1,"")</f>
        <v/>
      </c>
      <c r="L83" s="148" t="str">
        <f t="shared" si="31"/>
        <v/>
      </c>
      <c r="M83" s="51" t="str">
        <f>IF(
     $J83=$AO83,
     IFERROR(VLOOKUP(VALUE(SUBSTITUTE($AL83&amp;ROUND($G83,2)," ","")),HFF60_Data_UL!$C$4:$P$1011,14,TRUE),""),
     IF(ISNUMBER($J83),"EJ needed","")
)</f>
        <v/>
      </c>
      <c r="N83" s="151" t="str">
        <f t="shared" si="23"/>
        <v/>
      </c>
      <c r="O83" s="58" t="str">
        <f t="shared" si="24"/>
        <v/>
      </c>
      <c r="P83" s="48"/>
      <c r="Q83" s="50" t="str">
        <f>IFERROR(
     1*AP83,
     IF(
          $B$1="Metric",
          IFERROR(0.0254*VLOOKUP(VALUE(SUBSTITUTE($AL83&amp;ROUND($G83,2)," ","")),HFF120_Data_extrapolated!$C$4:$O$1025,MATCH('Estimator Steel Portfolio'!$C83,HFF120_Data_extrapolated!$C$4:$O$4,0),TRUE)*1000,""),
          IFERROR(VLOOKUP(VALUE(SUBSTITUTE($AL83&amp;ROUND($G83,2)," ","")),HFF120_Data_extrapolated!$C$4:$O$1025,MATCH('Estimator Steel Portfolio'!$C83,HFF120_Data_extrapolated!$C$4:$O$4,0),TRUE)*1000,"")
     )
)</f>
        <v/>
      </c>
      <c r="R83" s="50" t="str">
        <f>IFERROR($Q83/HFF120_Data_UL!$J$1,"")</f>
        <v/>
      </c>
      <c r="S83" s="148" t="str">
        <f t="shared" si="25"/>
        <v/>
      </c>
      <c r="T83" s="51" t="str">
        <f>IF(
     $Q83=$AP83,
     IFERROR(VLOOKUP(VALUE(SUBSTITUTE($AL83&amp;ROUND($G83,2)," ","")),HFF120_Data_UL!$C$4:$P$1009,14,TRUE),""),
     IF(ISNUMBER($Q83),"EJ needed","")
)</f>
        <v/>
      </c>
      <c r="U83" s="151" t="str">
        <f t="shared" si="26"/>
        <v xml:space="preserve"> </v>
      </c>
      <c r="V83" s="58" t="str">
        <f t="shared" si="32"/>
        <v/>
      </c>
      <c r="X83" s="205" t="str">
        <f>IF($B$1="Metric", IFERROR(0.0254*VLOOKUP(VALUE(SUBSTITUTE($AL83&amp;ROUND($G83,2)," ","")),WB5_Data_UL!$C$4:$O$1012,MATCH('Estimator Steel Portfolio'!$C83,WB5_Data_UL!$C$4:$O$4,0),TRUE)*1000,""), IFERROR(VLOOKUP(VALUE(SUBSTITUTE($AL83&amp;ROUND($G83,2)," ","")),WB5_Data_UL!$C$4:$O$1012,MATCH('Estimator Steel Portfolio'!$C83,WB5_Data_UL!$C$4:$O$4,0),TRUE)*1000,""))</f>
        <v/>
      </c>
      <c r="Y83" s="50" t="str">
        <f>IFERROR($X83/WB5_Data_UL!$J$1,"")</f>
        <v/>
      </c>
      <c r="Z83" s="148" t="str">
        <f t="shared" si="27"/>
        <v/>
      </c>
      <c r="AA83" s="51" t="str">
        <f>IFERROR(VLOOKUP(VALUE(SUBSTITUTE($AL83&amp;ROUND($G83,2)," ","")),WB5_Data_UL!$C$4:$P$1012,14,TRUE),"")</f>
        <v/>
      </c>
      <c r="AB83" s="151" t="str">
        <f t="shared" si="28"/>
        <v xml:space="preserve"> </v>
      </c>
      <c r="AC83" s="58" t="str">
        <f t="shared" si="33"/>
        <v/>
      </c>
      <c r="AE83" s="205" t="str">
        <f>IFERROR(
     1*AQ83,
     IF(
          $B$1="Metric",
          IFERROR(0.0254*VLOOKUP(VALUE(SUBSTITUTE($AL83&amp;ROUND($G83,2)," ","")),AWHB_Data_extrapolated!$C$4:$O$1011,MATCH('Estimator Steel Portfolio'!$C83,AWHB_Data_extrapolated!$C$4:$O$4,0),TRUE)*1000,""),
          IFERROR(VLOOKUP(VALUE(SUBSTITUTE($AL83&amp;ROUND($G83,2)," ","")),AWHB_Data_extrapolated!$C$4:$O$1011,MATCH('Estimator Steel Portfolio'!$C83,AWHB_Data_extrapolated!$C$4:$O$4,0),TRUE)*1000,"")
     )
)</f>
        <v/>
      </c>
      <c r="AF83" s="50" t="str">
        <f>IFERROR($AE83/AWHB_Data_UL!$J$1,"")</f>
        <v/>
      </c>
      <c r="AG83" s="148" t="str">
        <f t="shared" si="29"/>
        <v/>
      </c>
      <c r="AH83" s="51" t="str">
        <f>IF(
     $AE83=$AQ83,
     IFERROR(VLOOKUP(VALUE(SUBSTITUTE($AL83&amp;ROUND($G83,2)," ","")),AWHB_Data_UL!$C$4:$P$1004,14,TRUE),""),
     IF(ISNUMBER($AE83),"EJ needed","")
)</f>
        <v/>
      </c>
      <c r="AI83" s="151" t="str">
        <f t="shared" si="30"/>
        <v xml:space="preserve"> </v>
      </c>
      <c r="AJ83" s="58" t="str">
        <f t="shared" si="34"/>
        <v/>
      </c>
      <c r="AL83" s="141" t="str">
        <f>IF($B$1="Metric",IFERROR(VLOOKUP(SUBSTITUTE($A83&amp;"Metric"&amp;$B83," ",""),members_metric!$F$7:$K$2000,6,FALSE),""),IFERROR(VLOOKUP(SUBSTITUTE($A83&amp;$B83," ",""),members!$D$7:$I$2000,6,FALSE),""))</f>
        <v/>
      </c>
      <c r="AM83" s="146" t="str">
        <f>IF($B$1="Metric", IFERROR(VLOOKUP(SUBSTITUTE($A83&amp;"Metric"&amp;$B83," ",""),members_metric!$F$7:$L$2000,7,FALSE),""),IFERROR(VLOOKUP(SUBSTITUTE($A83&amp;$B83," ",""),members!$D$7:$G$2000,4,FALSE),""))</f>
        <v/>
      </c>
      <c r="AN83" s="147" t="str">
        <f>IF($B$1="Metric", IFERROR(VLOOKUP(SUBSTITUTE($A83&amp;"Metric"&amp;$B83," ",""),members_metric!$F$7:$J$2000,5,FALSE),""),IFERROR(VLOOKUP(SUBSTITUTE($A83&amp;$B83," ",""),members!$D$7:$H$2000,5,FALSE),""))</f>
        <v/>
      </c>
      <c r="AO83" s="189" t="str">
        <f>IF(
     $B$1="Metric",
     IFERROR(0.0254*VLOOKUP(VALUE(SUBSTITUTE($AL83&amp;ROUND($G83,2)," ","")),HFF60_Data_UL!$C$4:$O$1011,MATCH('Estimator Steel Portfolio'!$C83,HFF60_Data_UL!$C$4:$O$4,0),TRUE)*1000,"N/A"),
     IFERROR(VLOOKUP(VALUE(SUBSTITUTE($AL83&amp;ROUND($G83,2)," ","")),HFF60_Data_UL!$C$4:$O$1011,MATCH('Estimator Steel Portfolio'!$C83,HFF60_Data_UL!$C$4:$O$4,0),TRUE)*1000,"N/A")
)</f>
        <v>N/A</v>
      </c>
      <c r="AP83" s="189" t="str">
        <f>IF(
     $B$1="Metric",
     IFERROR(0.0254*VLOOKUP(VALUE(SUBSTITUTE($AL83&amp;ROUND($G83,2)," ","")),HFF120_Data_UL!$C$4:$O$1009,MATCH('Estimator Steel Portfolio'!$C83,HFF120_Data_UL!$C$4:$O$4,0),TRUE)*1000,"N/A"),
     IFERROR(VLOOKUP(VALUE(SUBSTITUTE($AL83&amp;ROUND($G83,2)," ","")),HFF120_Data_UL!$C$4:$O$1009,MATCH('Estimator Steel Portfolio'!$C83,HFF120_Data_UL!$C$4:$O$4,0),TRUE)*1000,"N/A")
)</f>
        <v>N/A</v>
      </c>
      <c r="AQ83" s="189" t="str">
        <f>IF(
     $B$1="Metric",
     IFERROR(0.0254*VLOOKUP(VALUE(SUBSTITUTE($AL83&amp;ROUND($G83,2)," ","")),AWHB_Data_UL!$C$4:$O$1004,MATCH('Estimator Steel Portfolio'!$C83,AWHB_Data_UL!$C$4:$O$4,0),TRUE)*1000,"N/A"),
     IFERROR(VLOOKUP(VALUE(SUBSTITUTE($AL83&amp;ROUND($G83,2)," ","")),AWHB_Data_UL!$C$4:$O$1004,MATCH('Estimator Steel Portfolio'!$C83,AWHB_Data_UL!$C$4:$O$4,0),TRUE)*1000,"N/A")
)</f>
        <v>N/A</v>
      </c>
      <c r="AR83" s="190"/>
    </row>
    <row r="84" spans="1:44" ht="15.5" x14ac:dyDescent="0.35">
      <c r="A84" s="130"/>
      <c r="B84" s="131"/>
      <c r="C84" s="131"/>
      <c r="D84" s="131"/>
      <c r="E84" s="131"/>
      <c r="F84" s="49" t="str">
        <f t="shared" si="14"/>
        <v/>
      </c>
      <c r="G84" s="50" t="str">
        <f>IF($B$1="Metric", IFERROR(VLOOKUP(SUBSTITUTE($A84&amp;"Metric"&amp;$B84," ",""),members_metric!$F$7:$J$2000,3,FALSE),""),  IFERROR(VLOOKUP(SUBSTITUTE($A84&amp;$B84," ",""),members!$D$7:$G$2000,3,FALSE),""))</f>
        <v/>
      </c>
      <c r="H84" s="140" t="str">
        <f t="shared" si="22"/>
        <v/>
      </c>
      <c r="I84" s="48"/>
      <c r="J84" s="50" t="str">
        <f>IFERROR(
     1*AO84,
     IF(
          $B$1="Metric",
          IFERROR(0.0254*VLOOKUP(VALUE(SUBSTITUTE($AL84&amp;ROUND($G84,2)," ","")),HFF60_Data_extrapolated!$C$4:$O$1011,MATCH('Estimator Steel Portfolio'!$C84,HFF60_Data_extrapolated!$C$4:$O$4,0),TRUE)*1000,""),
          IFERROR(VLOOKUP(VALUE(SUBSTITUTE($AL84&amp;ROUND($G84,2)," ","")),HFF60_Data_extrapolated!$C$4:$O$1011,MATCH('Estimator Steel Portfolio'!$C84,HFF60_Data_extrapolated!$C$4:$O$4,0),TRUE)*1000,"")
     )
)</f>
        <v/>
      </c>
      <c r="K84" s="50" t="str">
        <f>IFERROR($J84/HFF60_Data_UL!$J$1,"")</f>
        <v/>
      </c>
      <c r="L84" s="148" t="str">
        <f t="shared" si="31"/>
        <v/>
      </c>
      <c r="M84" s="51" t="str">
        <f>IF(
     $J84=$AO84,
     IFERROR(VLOOKUP(VALUE(SUBSTITUTE($AL84&amp;ROUND($G84,2)," ","")),HFF60_Data_UL!$C$4:$P$1011,14,TRUE),""),
     IF(ISNUMBER($J84),"EJ needed","")
)</f>
        <v/>
      </c>
      <c r="N84" s="151" t="str">
        <f t="shared" si="23"/>
        <v/>
      </c>
      <c r="O84" s="58" t="str">
        <f t="shared" si="24"/>
        <v/>
      </c>
      <c r="P84" s="48"/>
      <c r="Q84" s="50" t="str">
        <f>IFERROR(
     1*AP84,
     IF(
          $B$1="Metric",
          IFERROR(0.0254*VLOOKUP(VALUE(SUBSTITUTE($AL84&amp;ROUND($G84,2)," ","")),HFF120_Data_extrapolated!$C$4:$O$1025,MATCH('Estimator Steel Portfolio'!$C84,HFF120_Data_extrapolated!$C$4:$O$4,0),TRUE)*1000,""),
          IFERROR(VLOOKUP(VALUE(SUBSTITUTE($AL84&amp;ROUND($G84,2)," ","")),HFF120_Data_extrapolated!$C$4:$O$1025,MATCH('Estimator Steel Portfolio'!$C84,HFF120_Data_extrapolated!$C$4:$O$4,0),TRUE)*1000,"")
     )
)</f>
        <v/>
      </c>
      <c r="R84" s="50" t="str">
        <f>IFERROR($Q84/HFF120_Data_UL!$J$1,"")</f>
        <v/>
      </c>
      <c r="S84" s="148" t="str">
        <f t="shared" si="25"/>
        <v/>
      </c>
      <c r="T84" s="51" t="str">
        <f>IF(
     $Q84=$AP84,
     IFERROR(VLOOKUP(VALUE(SUBSTITUTE($AL84&amp;ROUND($G84,2)," ","")),HFF120_Data_UL!$C$4:$P$1009,14,TRUE),""),
     IF(ISNUMBER($Q84),"EJ needed","")
)</f>
        <v/>
      </c>
      <c r="U84" s="151" t="str">
        <f t="shared" si="26"/>
        <v xml:space="preserve"> </v>
      </c>
      <c r="V84" s="58" t="str">
        <f t="shared" si="32"/>
        <v/>
      </c>
      <c r="X84" s="205" t="str">
        <f>IF($B$1="Metric", IFERROR(0.0254*VLOOKUP(VALUE(SUBSTITUTE($AL84&amp;ROUND($G84,2)," ","")),WB5_Data_UL!$C$4:$O$1012,MATCH('Estimator Steel Portfolio'!$C84,WB5_Data_UL!$C$4:$O$4,0),TRUE)*1000,""), IFERROR(VLOOKUP(VALUE(SUBSTITUTE($AL84&amp;ROUND($G84,2)," ","")),WB5_Data_UL!$C$4:$O$1012,MATCH('Estimator Steel Portfolio'!$C84,WB5_Data_UL!$C$4:$O$4,0),TRUE)*1000,""))</f>
        <v/>
      </c>
      <c r="Y84" s="50" t="str">
        <f>IFERROR($X84/WB5_Data_UL!$J$1,"")</f>
        <v/>
      </c>
      <c r="Z84" s="148" t="str">
        <f t="shared" si="27"/>
        <v/>
      </c>
      <c r="AA84" s="51" t="str">
        <f>IFERROR(VLOOKUP(VALUE(SUBSTITUTE($AL84&amp;ROUND($G84,2)," ","")),WB5_Data_UL!$C$4:$P$1012,14,TRUE),"")</f>
        <v/>
      </c>
      <c r="AB84" s="151" t="str">
        <f t="shared" si="28"/>
        <v xml:space="preserve"> </v>
      </c>
      <c r="AC84" s="58" t="str">
        <f t="shared" si="33"/>
        <v/>
      </c>
      <c r="AE84" s="205" t="str">
        <f>IFERROR(
     1*AQ84,
     IF(
          $B$1="Metric",
          IFERROR(0.0254*VLOOKUP(VALUE(SUBSTITUTE($AL84&amp;ROUND($G84,2)," ","")),AWHB_Data_extrapolated!$C$4:$O$1011,MATCH('Estimator Steel Portfolio'!$C84,AWHB_Data_extrapolated!$C$4:$O$4,0),TRUE)*1000,""),
          IFERROR(VLOOKUP(VALUE(SUBSTITUTE($AL84&amp;ROUND($G84,2)," ","")),AWHB_Data_extrapolated!$C$4:$O$1011,MATCH('Estimator Steel Portfolio'!$C84,AWHB_Data_extrapolated!$C$4:$O$4,0),TRUE)*1000,"")
     )
)</f>
        <v/>
      </c>
      <c r="AF84" s="50" t="str">
        <f>IFERROR($AE84/AWHB_Data_UL!$J$1,"")</f>
        <v/>
      </c>
      <c r="AG84" s="148" t="str">
        <f t="shared" si="29"/>
        <v/>
      </c>
      <c r="AH84" s="51" t="str">
        <f>IF(
     $AE84=$AQ84,
     IFERROR(VLOOKUP(VALUE(SUBSTITUTE($AL84&amp;ROUND($G84,2)," ","")),AWHB_Data_UL!$C$4:$P$1004,14,TRUE),""),
     IF(ISNUMBER($AE84),"EJ needed","")
)</f>
        <v/>
      </c>
      <c r="AI84" s="151" t="str">
        <f t="shared" si="30"/>
        <v xml:space="preserve"> </v>
      </c>
      <c r="AJ84" s="58" t="str">
        <f t="shared" si="34"/>
        <v/>
      </c>
      <c r="AL84" s="141" t="str">
        <f>IF($B$1="Metric",IFERROR(VLOOKUP(SUBSTITUTE($A84&amp;"Metric"&amp;$B84," ",""),members_metric!$F$7:$K$2000,6,FALSE),""),IFERROR(VLOOKUP(SUBSTITUTE($A84&amp;$B84," ",""),members!$D$7:$I$2000,6,FALSE),""))</f>
        <v/>
      </c>
      <c r="AM84" s="146" t="str">
        <f>IF($B$1="Metric", IFERROR(VLOOKUP(SUBSTITUTE($A84&amp;"Metric"&amp;$B84," ",""),members_metric!$F$7:$L$2000,7,FALSE),""),IFERROR(VLOOKUP(SUBSTITUTE($A84&amp;$B84," ",""),members!$D$7:$G$2000,4,FALSE),""))</f>
        <v/>
      </c>
      <c r="AN84" s="147" t="str">
        <f>IF($B$1="Metric", IFERROR(VLOOKUP(SUBSTITUTE($A84&amp;"Metric"&amp;$B84," ",""),members_metric!$F$7:$J$2000,5,FALSE),""),IFERROR(VLOOKUP(SUBSTITUTE($A84&amp;$B84," ",""),members!$D$7:$H$2000,5,FALSE),""))</f>
        <v/>
      </c>
      <c r="AO84" s="189" t="str">
        <f>IF(
     $B$1="Metric",
     IFERROR(0.0254*VLOOKUP(VALUE(SUBSTITUTE($AL84&amp;ROUND($G84,2)," ","")),HFF60_Data_UL!$C$4:$O$1011,MATCH('Estimator Steel Portfolio'!$C84,HFF60_Data_UL!$C$4:$O$4,0),TRUE)*1000,"N/A"),
     IFERROR(VLOOKUP(VALUE(SUBSTITUTE($AL84&amp;ROUND($G84,2)," ","")),HFF60_Data_UL!$C$4:$O$1011,MATCH('Estimator Steel Portfolio'!$C84,HFF60_Data_UL!$C$4:$O$4,0),TRUE)*1000,"N/A")
)</f>
        <v>N/A</v>
      </c>
      <c r="AP84" s="189" t="str">
        <f>IF(
     $B$1="Metric",
     IFERROR(0.0254*VLOOKUP(VALUE(SUBSTITUTE($AL84&amp;ROUND($G84,2)," ","")),HFF120_Data_UL!$C$4:$O$1009,MATCH('Estimator Steel Portfolio'!$C84,HFF120_Data_UL!$C$4:$O$4,0),TRUE)*1000,"N/A"),
     IFERROR(VLOOKUP(VALUE(SUBSTITUTE($AL84&amp;ROUND($G84,2)," ","")),HFF120_Data_UL!$C$4:$O$1009,MATCH('Estimator Steel Portfolio'!$C84,HFF120_Data_UL!$C$4:$O$4,0),TRUE)*1000,"N/A")
)</f>
        <v>N/A</v>
      </c>
      <c r="AQ84" s="189" t="str">
        <f>IF(
     $B$1="Metric",
     IFERROR(0.0254*VLOOKUP(VALUE(SUBSTITUTE($AL84&amp;ROUND($G84,2)," ","")),AWHB_Data_UL!$C$4:$O$1004,MATCH('Estimator Steel Portfolio'!$C84,AWHB_Data_UL!$C$4:$O$4,0),TRUE)*1000,"N/A"),
     IFERROR(VLOOKUP(VALUE(SUBSTITUTE($AL84&amp;ROUND($G84,2)," ","")),AWHB_Data_UL!$C$4:$O$1004,MATCH('Estimator Steel Portfolio'!$C84,AWHB_Data_UL!$C$4:$O$4,0),TRUE)*1000,"N/A")
)</f>
        <v>N/A</v>
      </c>
      <c r="AR84" s="190"/>
    </row>
    <row r="85" spans="1:44" ht="15.5" x14ac:dyDescent="0.35">
      <c r="A85" s="130"/>
      <c r="B85" s="131"/>
      <c r="C85" s="131"/>
      <c r="D85" s="131"/>
      <c r="E85" s="131"/>
      <c r="F85" s="49" t="str">
        <f t="shared" ref="F85:F148" si="35">IF(OR(D85="",E85=""),"",D85*E85)</f>
        <v/>
      </c>
      <c r="G85" s="50" t="str">
        <f>IF($B$1="Metric", IFERROR(VLOOKUP(SUBSTITUTE($A85&amp;"Metric"&amp;$B85," ",""),members_metric!$F$7:$J$2000,3,FALSE),""),  IFERROR(VLOOKUP(SUBSTITUTE($A85&amp;$B85," ",""),members!$D$7:$G$2000,3,FALSE),""))</f>
        <v/>
      </c>
      <c r="H85" s="140" t="str">
        <f t="shared" si="22"/>
        <v/>
      </c>
      <c r="I85" s="48"/>
      <c r="J85" s="50" t="str">
        <f>IFERROR(
     1*AO85,
     IF(
          $B$1="Metric",
          IFERROR(0.0254*VLOOKUP(VALUE(SUBSTITUTE($AL85&amp;ROUND($G85,2)," ","")),HFF60_Data_extrapolated!$C$4:$O$1011,MATCH('Estimator Steel Portfolio'!$C85,HFF60_Data_extrapolated!$C$4:$O$4,0),TRUE)*1000,""),
          IFERROR(VLOOKUP(VALUE(SUBSTITUTE($AL85&amp;ROUND($G85,2)," ","")),HFF60_Data_extrapolated!$C$4:$O$1011,MATCH('Estimator Steel Portfolio'!$C85,HFF60_Data_extrapolated!$C$4:$O$4,0),TRUE)*1000,"")
     )
)</f>
        <v/>
      </c>
      <c r="K85" s="50" t="str">
        <f>IFERROR($J85/HFF60_Data_UL!$J$1,"")</f>
        <v/>
      </c>
      <c r="L85" s="148" t="str">
        <f t="shared" si="31"/>
        <v/>
      </c>
      <c r="M85" s="51" t="str">
        <f>IF(
     $J85=$AO85,
     IFERROR(VLOOKUP(VALUE(SUBSTITUTE($AL85&amp;ROUND($G85,2)," ","")),HFF60_Data_UL!$C$4:$P$1011,14,TRUE),""),
     IF(ISNUMBER($J85),"EJ needed","")
)</f>
        <v/>
      </c>
      <c r="N85" s="151" t="str">
        <f t="shared" si="23"/>
        <v/>
      </c>
      <c r="O85" s="58" t="str">
        <f t="shared" si="24"/>
        <v/>
      </c>
      <c r="P85" s="48"/>
      <c r="Q85" s="50" t="str">
        <f>IFERROR(
     1*AP85,
     IF(
          $B$1="Metric",
          IFERROR(0.0254*VLOOKUP(VALUE(SUBSTITUTE($AL85&amp;ROUND($G85,2)," ","")),HFF120_Data_extrapolated!$C$4:$O$1025,MATCH('Estimator Steel Portfolio'!$C85,HFF120_Data_extrapolated!$C$4:$O$4,0),TRUE)*1000,""),
          IFERROR(VLOOKUP(VALUE(SUBSTITUTE($AL85&amp;ROUND($G85,2)," ","")),HFF120_Data_extrapolated!$C$4:$O$1025,MATCH('Estimator Steel Portfolio'!$C85,HFF120_Data_extrapolated!$C$4:$O$4,0),TRUE)*1000,"")
     )
)</f>
        <v/>
      </c>
      <c r="R85" s="50" t="str">
        <f>IFERROR($Q85/HFF120_Data_UL!$J$1,"")</f>
        <v/>
      </c>
      <c r="S85" s="148" t="str">
        <f t="shared" si="25"/>
        <v/>
      </c>
      <c r="T85" s="51" t="str">
        <f>IF(
     $Q85=$AP85,
     IFERROR(VLOOKUP(VALUE(SUBSTITUTE($AL85&amp;ROUND($G85,2)," ","")),HFF120_Data_UL!$C$4:$P$1009,14,TRUE),""),
     IF(ISNUMBER($Q85),"EJ needed","")
)</f>
        <v/>
      </c>
      <c r="U85" s="151" t="str">
        <f t="shared" si="26"/>
        <v xml:space="preserve"> </v>
      </c>
      <c r="V85" s="58" t="str">
        <f t="shared" si="32"/>
        <v/>
      </c>
      <c r="X85" s="205" t="str">
        <f>IF($B$1="Metric", IFERROR(0.0254*VLOOKUP(VALUE(SUBSTITUTE($AL85&amp;ROUND($G85,2)," ","")),WB5_Data_UL!$C$4:$O$1012,MATCH('Estimator Steel Portfolio'!$C85,WB5_Data_UL!$C$4:$O$4,0),TRUE)*1000,""), IFERROR(VLOOKUP(VALUE(SUBSTITUTE($AL85&amp;ROUND($G85,2)," ","")),WB5_Data_UL!$C$4:$O$1012,MATCH('Estimator Steel Portfolio'!$C85,WB5_Data_UL!$C$4:$O$4,0),TRUE)*1000,""))</f>
        <v/>
      </c>
      <c r="Y85" s="50" t="str">
        <f>IFERROR($X85/WB5_Data_UL!$J$1,"")</f>
        <v/>
      </c>
      <c r="Z85" s="148" t="str">
        <f t="shared" si="27"/>
        <v/>
      </c>
      <c r="AA85" s="51" t="str">
        <f>IFERROR(VLOOKUP(VALUE(SUBSTITUTE($AL85&amp;ROUND($G85,2)," ","")),WB5_Data_UL!$C$4:$P$1012,14,TRUE),"")</f>
        <v/>
      </c>
      <c r="AB85" s="151" t="str">
        <f t="shared" si="28"/>
        <v xml:space="preserve"> </v>
      </c>
      <c r="AC85" s="58" t="str">
        <f t="shared" si="33"/>
        <v/>
      </c>
      <c r="AE85" s="205" t="str">
        <f>IFERROR(
     1*AQ85,
     IF(
          $B$1="Metric",
          IFERROR(0.0254*VLOOKUP(VALUE(SUBSTITUTE($AL85&amp;ROUND($G85,2)," ","")),AWHB_Data_extrapolated!$C$4:$O$1011,MATCH('Estimator Steel Portfolio'!$C85,AWHB_Data_extrapolated!$C$4:$O$4,0),TRUE)*1000,""),
          IFERROR(VLOOKUP(VALUE(SUBSTITUTE($AL85&amp;ROUND($G85,2)," ","")),AWHB_Data_extrapolated!$C$4:$O$1011,MATCH('Estimator Steel Portfolio'!$C85,AWHB_Data_extrapolated!$C$4:$O$4,0),TRUE)*1000,"")
     )
)</f>
        <v/>
      </c>
      <c r="AF85" s="50" t="str">
        <f>IFERROR($AE85/AWHB_Data_UL!$J$1,"")</f>
        <v/>
      </c>
      <c r="AG85" s="148" t="str">
        <f t="shared" si="29"/>
        <v/>
      </c>
      <c r="AH85" s="51" t="str">
        <f>IF(
     $AE85=$AQ85,
     IFERROR(VLOOKUP(VALUE(SUBSTITUTE($AL85&amp;ROUND($G85,2)," ","")),AWHB_Data_UL!$C$4:$P$1004,14,TRUE),""),
     IF(ISNUMBER($AE85),"EJ needed","")
)</f>
        <v/>
      </c>
      <c r="AI85" s="151" t="str">
        <f t="shared" si="30"/>
        <v xml:space="preserve"> </v>
      </c>
      <c r="AJ85" s="58" t="str">
        <f t="shared" si="34"/>
        <v/>
      </c>
      <c r="AL85" s="141" t="str">
        <f>IF($B$1="Metric",IFERROR(VLOOKUP(SUBSTITUTE($A85&amp;"Metric"&amp;$B85," ",""),members_metric!$F$7:$K$2000,6,FALSE),""),IFERROR(VLOOKUP(SUBSTITUTE($A85&amp;$B85," ",""),members!$D$7:$I$2000,6,FALSE),""))</f>
        <v/>
      </c>
      <c r="AM85" s="146" t="str">
        <f>IF($B$1="Metric", IFERROR(VLOOKUP(SUBSTITUTE($A85&amp;"Metric"&amp;$B85," ",""),members_metric!$F$7:$L$2000,7,FALSE),""),IFERROR(VLOOKUP(SUBSTITUTE($A85&amp;$B85," ",""),members!$D$7:$G$2000,4,FALSE),""))</f>
        <v/>
      </c>
      <c r="AN85" s="147" t="str">
        <f>IF($B$1="Metric", IFERROR(VLOOKUP(SUBSTITUTE($A85&amp;"Metric"&amp;$B85," ",""),members_metric!$F$7:$J$2000,5,FALSE),""),IFERROR(VLOOKUP(SUBSTITUTE($A85&amp;$B85," ",""),members!$D$7:$H$2000,5,FALSE),""))</f>
        <v/>
      </c>
      <c r="AO85" s="189" t="str">
        <f>IF(
     $B$1="Metric",
     IFERROR(0.0254*VLOOKUP(VALUE(SUBSTITUTE($AL85&amp;ROUND($G85,2)," ","")),HFF60_Data_UL!$C$4:$O$1011,MATCH('Estimator Steel Portfolio'!$C85,HFF60_Data_UL!$C$4:$O$4,0),TRUE)*1000,"N/A"),
     IFERROR(VLOOKUP(VALUE(SUBSTITUTE($AL85&amp;ROUND($G85,2)," ","")),HFF60_Data_UL!$C$4:$O$1011,MATCH('Estimator Steel Portfolio'!$C85,HFF60_Data_UL!$C$4:$O$4,0),TRUE)*1000,"N/A")
)</f>
        <v>N/A</v>
      </c>
      <c r="AP85" s="189" t="str">
        <f>IF(
     $B$1="Metric",
     IFERROR(0.0254*VLOOKUP(VALUE(SUBSTITUTE($AL85&amp;ROUND($G85,2)," ","")),HFF120_Data_UL!$C$4:$O$1009,MATCH('Estimator Steel Portfolio'!$C85,HFF120_Data_UL!$C$4:$O$4,0),TRUE)*1000,"N/A"),
     IFERROR(VLOOKUP(VALUE(SUBSTITUTE($AL85&amp;ROUND($G85,2)," ","")),HFF120_Data_UL!$C$4:$O$1009,MATCH('Estimator Steel Portfolio'!$C85,HFF120_Data_UL!$C$4:$O$4,0),TRUE)*1000,"N/A")
)</f>
        <v>N/A</v>
      </c>
      <c r="AQ85" s="189" t="str">
        <f>IF(
     $B$1="Metric",
     IFERROR(0.0254*VLOOKUP(VALUE(SUBSTITUTE($AL85&amp;ROUND($G85,2)," ","")),AWHB_Data_UL!$C$4:$O$1004,MATCH('Estimator Steel Portfolio'!$C85,AWHB_Data_UL!$C$4:$O$4,0),TRUE)*1000,"N/A"),
     IFERROR(VLOOKUP(VALUE(SUBSTITUTE($AL85&amp;ROUND($G85,2)," ","")),AWHB_Data_UL!$C$4:$O$1004,MATCH('Estimator Steel Portfolio'!$C85,AWHB_Data_UL!$C$4:$O$4,0),TRUE)*1000,"N/A")
)</f>
        <v>N/A</v>
      </c>
      <c r="AR85" s="190"/>
    </row>
    <row r="86" spans="1:44" ht="15.5" x14ac:dyDescent="0.35">
      <c r="A86" s="130"/>
      <c r="B86" s="131"/>
      <c r="C86" s="131"/>
      <c r="D86" s="131"/>
      <c r="E86" s="131"/>
      <c r="F86" s="49" t="str">
        <f t="shared" si="35"/>
        <v/>
      </c>
      <c r="G86" s="50" t="str">
        <f>IF($B$1="Metric", IFERROR(VLOOKUP(SUBSTITUTE($A86&amp;"Metric"&amp;$B86," ",""),members_metric!$F$7:$J$2000,3,FALSE),""),  IFERROR(VLOOKUP(SUBSTITUTE($A86&amp;$B86," ",""),members!$D$7:$G$2000,3,FALSE),""))</f>
        <v/>
      </c>
      <c r="H86" s="140" t="str">
        <f t="shared" si="22"/>
        <v/>
      </c>
      <c r="I86" s="48"/>
      <c r="J86" s="50" t="str">
        <f>IFERROR(
     1*AO86,
     IF(
          $B$1="Metric",
          IFERROR(0.0254*VLOOKUP(VALUE(SUBSTITUTE($AL86&amp;ROUND($G86,2)," ","")),HFF60_Data_extrapolated!$C$4:$O$1011,MATCH('Estimator Steel Portfolio'!$C86,HFF60_Data_extrapolated!$C$4:$O$4,0),TRUE)*1000,""),
          IFERROR(VLOOKUP(VALUE(SUBSTITUTE($AL86&amp;ROUND($G86,2)," ","")),HFF60_Data_extrapolated!$C$4:$O$1011,MATCH('Estimator Steel Portfolio'!$C86,HFF60_Data_extrapolated!$C$4:$O$4,0),TRUE)*1000,"")
     )
)</f>
        <v/>
      </c>
      <c r="K86" s="50" t="str">
        <f>IFERROR($J86/HFF60_Data_UL!$J$1,"")</f>
        <v/>
      </c>
      <c r="L86" s="148" t="str">
        <f t="shared" si="31"/>
        <v/>
      </c>
      <c r="M86" s="51" t="str">
        <f>IF(
     $J86=$AO86,
     IFERROR(VLOOKUP(VALUE(SUBSTITUTE($AL86&amp;ROUND($G86,2)," ","")),HFF60_Data_UL!$C$4:$P$1011,14,TRUE),""),
     IF(ISNUMBER($J86),"EJ needed","")
)</f>
        <v/>
      </c>
      <c r="N86" s="151" t="str">
        <f t="shared" si="23"/>
        <v/>
      </c>
      <c r="O86" s="58" t="str">
        <f t="shared" si="24"/>
        <v/>
      </c>
      <c r="P86" s="48"/>
      <c r="Q86" s="50" t="str">
        <f>IFERROR(
     1*AP86,
     IF(
          $B$1="Metric",
          IFERROR(0.0254*VLOOKUP(VALUE(SUBSTITUTE($AL86&amp;ROUND($G86,2)," ","")),HFF120_Data_extrapolated!$C$4:$O$1025,MATCH('Estimator Steel Portfolio'!$C86,HFF120_Data_extrapolated!$C$4:$O$4,0),TRUE)*1000,""),
          IFERROR(VLOOKUP(VALUE(SUBSTITUTE($AL86&amp;ROUND($G86,2)," ","")),HFF120_Data_extrapolated!$C$4:$O$1025,MATCH('Estimator Steel Portfolio'!$C86,HFF120_Data_extrapolated!$C$4:$O$4,0),TRUE)*1000,"")
     )
)</f>
        <v/>
      </c>
      <c r="R86" s="50" t="str">
        <f>IFERROR($Q86/HFF120_Data_UL!$J$1,"")</f>
        <v/>
      </c>
      <c r="S86" s="148" t="str">
        <f t="shared" si="25"/>
        <v/>
      </c>
      <c r="T86" s="51" t="str">
        <f>IF(
     $Q86=$AP86,
     IFERROR(VLOOKUP(VALUE(SUBSTITUTE($AL86&amp;ROUND($G86,2)," ","")),HFF120_Data_UL!$C$4:$P$1009,14,TRUE),""),
     IF(ISNUMBER($Q86),"EJ needed","")
)</f>
        <v/>
      </c>
      <c r="U86" s="151" t="str">
        <f t="shared" si="26"/>
        <v xml:space="preserve"> </v>
      </c>
      <c r="V86" s="58" t="str">
        <f t="shared" si="32"/>
        <v/>
      </c>
      <c r="X86" s="205" t="str">
        <f>IF($B$1="Metric", IFERROR(0.0254*VLOOKUP(VALUE(SUBSTITUTE($AL86&amp;ROUND($G86,2)," ","")),WB5_Data_UL!$C$4:$O$1012,MATCH('Estimator Steel Portfolio'!$C86,WB5_Data_UL!$C$4:$O$4,0),TRUE)*1000,""), IFERROR(VLOOKUP(VALUE(SUBSTITUTE($AL86&amp;ROUND($G86,2)," ","")),WB5_Data_UL!$C$4:$O$1012,MATCH('Estimator Steel Portfolio'!$C86,WB5_Data_UL!$C$4:$O$4,0),TRUE)*1000,""))</f>
        <v/>
      </c>
      <c r="Y86" s="50" t="str">
        <f>IFERROR($X86/WB5_Data_UL!$J$1,"")</f>
        <v/>
      </c>
      <c r="Z86" s="148" t="str">
        <f t="shared" si="27"/>
        <v/>
      </c>
      <c r="AA86" s="51" t="str">
        <f>IFERROR(VLOOKUP(VALUE(SUBSTITUTE($AL86&amp;ROUND($G86,2)," ","")),WB5_Data_UL!$C$4:$P$1012,14,TRUE),"")</f>
        <v/>
      </c>
      <c r="AB86" s="151" t="str">
        <f t="shared" si="28"/>
        <v xml:space="preserve"> </v>
      </c>
      <c r="AC86" s="58" t="str">
        <f t="shared" si="33"/>
        <v/>
      </c>
      <c r="AE86" s="205" t="str">
        <f>IFERROR(
     1*AQ86,
     IF(
          $B$1="Metric",
          IFERROR(0.0254*VLOOKUP(VALUE(SUBSTITUTE($AL86&amp;ROUND($G86,2)," ","")),AWHB_Data_extrapolated!$C$4:$O$1011,MATCH('Estimator Steel Portfolio'!$C86,AWHB_Data_extrapolated!$C$4:$O$4,0),TRUE)*1000,""),
          IFERROR(VLOOKUP(VALUE(SUBSTITUTE($AL86&amp;ROUND($G86,2)," ","")),AWHB_Data_extrapolated!$C$4:$O$1011,MATCH('Estimator Steel Portfolio'!$C86,AWHB_Data_extrapolated!$C$4:$O$4,0),TRUE)*1000,"")
     )
)</f>
        <v/>
      </c>
      <c r="AF86" s="50" t="str">
        <f>IFERROR($AE86/AWHB_Data_UL!$J$1,"")</f>
        <v/>
      </c>
      <c r="AG86" s="148" t="str">
        <f t="shared" si="29"/>
        <v/>
      </c>
      <c r="AH86" s="51" t="str">
        <f>IF(
     $AE86=$AQ86,
     IFERROR(VLOOKUP(VALUE(SUBSTITUTE($AL86&amp;ROUND($G86,2)," ","")),AWHB_Data_UL!$C$4:$P$1004,14,TRUE),""),
     IF(ISNUMBER($AE86),"EJ needed","")
)</f>
        <v/>
      </c>
      <c r="AI86" s="151" t="str">
        <f t="shared" si="30"/>
        <v xml:space="preserve"> </v>
      </c>
      <c r="AJ86" s="58" t="str">
        <f t="shared" si="34"/>
        <v/>
      </c>
      <c r="AL86" s="141" t="str">
        <f>IF($B$1="Metric",IFERROR(VLOOKUP(SUBSTITUTE($A86&amp;"Metric"&amp;$B86," ",""),members_metric!$F$7:$K$2000,6,FALSE),""),IFERROR(VLOOKUP(SUBSTITUTE($A86&amp;$B86," ",""),members!$D$7:$I$2000,6,FALSE),""))</f>
        <v/>
      </c>
      <c r="AM86" s="146" t="str">
        <f>IF($B$1="Metric", IFERROR(VLOOKUP(SUBSTITUTE($A86&amp;"Metric"&amp;$B86," ",""),members_metric!$F$7:$L$2000,7,FALSE),""),IFERROR(VLOOKUP(SUBSTITUTE($A86&amp;$B86," ",""),members!$D$7:$G$2000,4,FALSE),""))</f>
        <v/>
      </c>
      <c r="AN86" s="147" t="str">
        <f>IF($B$1="Metric", IFERROR(VLOOKUP(SUBSTITUTE($A86&amp;"Metric"&amp;$B86," ",""),members_metric!$F$7:$J$2000,5,FALSE),""),IFERROR(VLOOKUP(SUBSTITUTE($A86&amp;$B86," ",""),members!$D$7:$H$2000,5,FALSE),""))</f>
        <v/>
      </c>
      <c r="AO86" s="189" t="str">
        <f>IF(
     $B$1="Metric",
     IFERROR(0.0254*VLOOKUP(VALUE(SUBSTITUTE($AL86&amp;ROUND($G86,2)," ","")),HFF60_Data_UL!$C$4:$O$1011,MATCH('Estimator Steel Portfolio'!$C86,HFF60_Data_UL!$C$4:$O$4,0),TRUE)*1000,"N/A"),
     IFERROR(VLOOKUP(VALUE(SUBSTITUTE($AL86&amp;ROUND($G86,2)," ","")),HFF60_Data_UL!$C$4:$O$1011,MATCH('Estimator Steel Portfolio'!$C86,HFF60_Data_UL!$C$4:$O$4,0),TRUE)*1000,"N/A")
)</f>
        <v>N/A</v>
      </c>
      <c r="AP86" s="189" t="str">
        <f>IF(
     $B$1="Metric",
     IFERROR(0.0254*VLOOKUP(VALUE(SUBSTITUTE($AL86&amp;ROUND($G86,2)," ","")),HFF120_Data_UL!$C$4:$O$1009,MATCH('Estimator Steel Portfolio'!$C86,HFF120_Data_UL!$C$4:$O$4,0),TRUE)*1000,"N/A"),
     IFERROR(VLOOKUP(VALUE(SUBSTITUTE($AL86&amp;ROUND($G86,2)," ","")),HFF120_Data_UL!$C$4:$O$1009,MATCH('Estimator Steel Portfolio'!$C86,HFF120_Data_UL!$C$4:$O$4,0),TRUE)*1000,"N/A")
)</f>
        <v>N/A</v>
      </c>
      <c r="AQ86" s="189" t="str">
        <f>IF(
     $B$1="Metric",
     IFERROR(0.0254*VLOOKUP(VALUE(SUBSTITUTE($AL86&amp;ROUND($G86,2)," ","")),AWHB_Data_UL!$C$4:$O$1004,MATCH('Estimator Steel Portfolio'!$C86,AWHB_Data_UL!$C$4:$O$4,0),TRUE)*1000,"N/A"),
     IFERROR(VLOOKUP(VALUE(SUBSTITUTE($AL86&amp;ROUND($G86,2)," ","")),AWHB_Data_UL!$C$4:$O$1004,MATCH('Estimator Steel Portfolio'!$C86,AWHB_Data_UL!$C$4:$O$4,0),TRUE)*1000,"N/A")
)</f>
        <v>N/A</v>
      </c>
      <c r="AR86" s="190"/>
    </row>
    <row r="87" spans="1:44" ht="15.5" x14ac:dyDescent="0.35">
      <c r="A87" s="130"/>
      <c r="B87" s="131"/>
      <c r="C87" s="131"/>
      <c r="D87" s="131"/>
      <c r="E87" s="131"/>
      <c r="F87" s="49" t="str">
        <f t="shared" si="35"/>
        <v/>
      </c>
      <c r="G87" s="50" t="str">
        <f>IF($B$1="Metric", IFERROR(VLOOKUP(SUBSTITUTE($A87&amp;"Metric"&amp;$B87," ",""),members_metric!$F$7:$J$2000,3,FALSE),""),  IFERROR(VLOOKUP(SUBSTITUTE($A87&amp;$B87," ",""),members!$D$7:$G$2000,3,FALSE),""))</f>
        <v/>
      </c>
      <c r="H87" s="140" t="str">
        <f t="shared" si="22"/>
        <v/>
      </c>
      <c r="I87" s="48"/>
      <c r="J87" s="50" t="str">
        <f>IFERROR(
     1*AO87,
     IF(
          $B$1="Metric",
          IFERROR(0.0254*VLOOKUP(VALUE(SUBSTITUTE($AL87&amp;ROUND($G87,2)," ","")),HFF60_Data_extrapolated!$C$4:$O$1011,MATCH('Estimator Steel Portfolio'!$C87,HFF60_Data_extrapolated!$C$4:$O$4,0),TRUE)*1000,""),
          IFERROR(VLOOKUP(VALUE(SUBSTITUTE($AL87&amp;ROUND($G87,2)," ","")),HFF60_Data_extrapolated!$C$4:$O$1011,MATCH('Estimator Steel Portfolio'!$C87,HFF60_Data_extrapolated!$C$4:$O$4,0),TRUE)*1000,"")
     )
)</f>
        <v/>
      </c>
      <c r="K87" s="50" t="str">
        <f>IFERROR($J87/HFF60_Data_UL!$J$1,"")</f>
        <v/>
      </c>
      <c r="L87" s="148" t="str">
        <f t="shared" si="31"/>
        <v/>
      </c>
      <c r="M87" s="51" t="str">
        <f>IF(
     $J87=$AO87,
     IFERROR(VLOOKUP(VALUE(SUBSTITUTE($AL87&amp;ROUND($G87,2)," ","")),HFF60_Data_UL!$C$4:$P$1011,14,TRUE),""),
     IF(ISNUMBER($J87),"EJ needed","")
)</f>
        <v/>
      </c>
      <c r="N87" s="151" t="str">
        <f t="shared" si="23"/>
        <v/>
      </c>
      <c r="O87" s="58" t="str">
        <f t="shared" si="24"/>
        <v/>
      </c>
      <c r="P87" s="48"/>
      <c r="Q87" s="50" t="str">
        <f>IFERROR(
     1*AP87,
     IF(
          $B$1="Metric",
          IFERROR(0.0254*VLOOKUP(VALUE(SUBSTITUTE($AL87&amp;ROUND($G87,2)," ","")),HFF120_Data_extrapolated!$C$4:$O$1025,MATCH('Estimator Steel Portfolio'!$C87,HFF120_Data_extrapolated!$C$4:$O$4,0),TRUE)*1000,""),
          IFERROR(VLOOKUP(VALUE(SUBSTITUTE($AL87&amp;ROUND($G87,2)," ","")),HFF120_Data_extrapolated!$C$4:$O$1025,MATCH('Estimator Steel Portfolio'!$C87,HFF120_Data_extrapolated!$C$4:$O$4,0),TRUE)*1000,"")
     )
)</f>
        <v/>
      </c>
      <c r="R87" s="50" t="str">
        <f>IFERROR($Q87/HFF120_Data_UL!$J$1,"")</f>
        <v/>
      </c>
      <c r="S87" s="148" t="str">
        <f t="shared" si="25"/>
        <v/>
      </c>
      <c r="T87" s="51" t="str">
        <f>IF(
     $Q87=$AP87,
     IFERROR(VLOOKUP(VALUE(SUBSTITUTE($AL87&amp;ROUND($G87,2)," ","")),HFF120_Data_UL!$C$4:$P$1009,14,TRUE),""),
     IF(ISNUMBER($Q87),"EJ needed","")
)</f>
        <v/>
      </c>
      <c r="U87" s="151" t="str">
        <f t="shared" si="26"/>
        <v xml:space="preserve"> </v>
      </c>
      <c r="V87" s="58" t="str">
        <f t="shared" si="32"/>
        <v/>
      </c>
      <c r="X87" s="205" t="str">
        <f>IF($B$1="Metric", IFERROR(0.0254*VLOOKUP(VALUE(SUBSTITUTE($AL87&amp;ROUND($G87,2)," ","")),WB5_Data_UL!$C$4:$O$1012,MATCH('Estimator Steel Portfolio'!$C87,WB5_Data_UL!$C$4:$O$4,0),TRUE)*1000,""), IFERROR(VLOOKUP(VALUE(SUBSTITUTE($AL87&amp;ROUND($G87,2)," ","")),WB5_Data_UL!$C$4:$O$1012,MATCH('Estimator Steel Portfolio'!$C87,WB5_Data_UL!$C$4:$O$4,0),TRUE)*1000,""))</f>
        <v/>
      </c>
      <c r="Y87" s="50" t="str">
        <f>IFERROR($X87/WB5_Data_UL!$J$1,"")</f>
        <v/>
      </c>
      <c r="Z87" s="148" t="str">
        <f t="shared" si="27"/>
        <v/>
      </c>
      <c r="AA87" s="51" t="str">
        <f>IFERROR(VLOOKUP(VALUE(SUBSTITUTE($AL87&amp;ROUND($G87,2)," ","")),WB5_Data_UL!$C$4:$P$1012,14,TRUE),"")</f>
        <v/>
      </c>
      <c r="AB87" s="151" t="str">
        <f t="shared" si="28"/>
        <v xml:space="preserve"> </v>
      </c>
      <c r="AC87" s="58" t="str">
        <f t="shared" si="33"/>
        <v/>
      </c>
      <c r="AE87" s="205" t="str">
        <f>IFERROR(
     1*AQ87,
     IF(
          $B$1="Metric",
          IFERROR(0.0254*VLOOKUP(VALUE(SUBSTITUTE($AL87&amp;ROUND($G87,2)," ","")),AWHB_Data_extrapolated!$C$4:$O$1011,MATCH('Estimator Steel Portfolio'!$C87,AWHB_Data_extrapolated!$C$4:$O$4,0),TRUE)*1000,""),
          IFERROR(VLOOKUP(VALUE(SUBSTITUTE($AL87&amp;ROUND($G87,2)," ","")),AWHB_Data_extrapolated!$C$4:$O$1011,MATCH('Estimator Steel Portfolio'!$C87,AWHB_Data_extrapolated!$C$4:$O$4,0),TRUE)*1000,"")
     )
)</f>
        <v/>
      </c>
      <c r="AF87" s="50" t="str">
        <f>IFERROR($AE87/AWHB_Data_UL!$J$1,"")</f>
        <v/>
      </c>
      <c r="AG87" s="148" t="str">
        <f t="shared" si="29"/>
        <v/>
      </c>
      <c r="AH87" s="51" t="str">
        <f>IF(
     $AE87=$AQ87,
     IFERROR(VLOOKUP(VALUE(SUBSTITUTE($AL87&amp;ROUND($G87,2)," ","")),AWHB_Data_UL!$C$4:$P$1004,14,TRUE),""),
     IF(ISNUMBER($AE87),"EJ needed","")
)</f>
        <v/>
      </c>
      <c r="AI87" s="151" t="str">
        <f t="shared" si="30"/>
        <v xml:space="preserve"> </v>
      </c>
      <c r="AJ87" s="58" t="str">
        <f t="shared" si="34"/>
        <v/>
      </c>
      <c r="AL87" s="141" t="str">
        <f>IF($B$1="Metric",IFERROR(VLOOKUP(SUBSTITUTE($A87&amp;"Metric"&amp;$B87," ",""),members_metric!$F$7:$K$2000,6,FALSE),""),IFERROR(VLOOKUP(SUBSTITUTE($A87&amp;$B87," ",""),members!$D$7:$I$2000,6,FALSE),""))</f>
        <v/>
      </c>
      <c r="AM87" s="146" t="str">
        <f>IF($B$1="Metric", IFERROR(VLOOKUP(SUBSTITUTE($A87&amp;"Metric"&amp;$B87," ",""),members_metric!$F$7:$L$2000,7,FALSE),""),IFERROR(VLOOKUP(SUBSTITUTE($A87&amp;$B87," ",""),members!$D$7:$G$2000,4,FALSE),""))</f>
        <v/>
      </c>
      <c r="AN87" s="147" t="str">
        <f>IF($B$1="Metric", IFERROR(VLOOKUP(SUBSTITUTE($A87&amp;"Metric"&amp;$B87," ",""),members_metric!$F$7:$J$2000,5,FALSE),""),IFERROR(VLOOKUP(SUBSTITUTE($A87&amp;$B87," ",""),members!$D$7:$H$2000,5,FALSE),""))</f>
        <v/>
      </c>
      <c r="AO87" s="189" t="str">
        <f>IF(
     $B$1="Metric",
     IFERROR(0.0254*VLOOKUP(VALUE(SUBSTITUTE($AL87&amp;ROUND($G87,2)," ","")),HFF60_Data_UL!$C$4:$O$1011,MATCH('Estimator Steel Portfolio'!$C87,HFF60_Data_UL!$C$4:$O$4,0),TRUE)*1000,"N/A"),
     IFERROR(VLOOKUP(VALUE(SUBSTITUTE($AL87&amp;ROUND($G87,2)," ","")),HFF60_Data_UL!$C$4:$O$1011,MATCH('Estimator Steel Portfolio'!$C87,HFF60_Data_UL!$C$4:$O$4,0),TRUE)*1000,"N/A")
)</f>
        <v>N/A</v>
      </c>
      <c r="AP87" s="189" t="str">
        <f>IF(
     $B$1="Metric",
     IFERROR(0.0254*VLOOKUP(VALUE(SUBSTITUTE($AL87&amp;ROUND($G87,2)," ","")),HFF120_Data_UL!$C$4:$O$1009,MATCH('Estimator Steel Portfolio'!$C87,HFF120_Data_UL!$C$4:$O$4,0),TRUE)*1000,"N/A"),
     IFERROR(VLOOKUP(VALUE(SUBSTITUTE($AL87&amp;ROUND($G87,2)," ","")),HFF120_Data_UL!$C$4:$O$1009,MATCH('Estimator Steel Portfolio'!$C87,HFF120_Data_UL!$C$4:$O$4,0),TRUE)*1000,"N/A")
)</f>
        <v>N/A</v>
      </c>
      <c r="AQ87" s="189" t="str">
        <f>IF(
     $B$1="Metric",
     IFERROR(0.0254*VLOOKUP(VALUE(SUBSTITUTE($AL87&amp;ROUND($G87,2)," ","")),AWHB_Data_UL!$C$4:$O$1004,MATCH('Estimator Steel Portfolio'!$C87,AWHB_Data_UL!$C$4:$O$4,0),TRUE)*1000,"N/A"),
     IFERROR(VLOOKUP(VALUE(SUBSTITUTE($AL87&amp;ROUND($G87,2)," ","")),AWHB_Data_UL!$C$4:$O$1004,MATCH('Estimator Steel Portfolio'!$C87,AWHB_Data_UL!$C$4:$O$4,0),TRUE)*1000,"N/A")
)</f>
        <v>N/A</v>
      </c>
      <c r="AR87" s="190"/>
    </row>
    <row r="88" spans="1:44" ht="15.5" x14ac:dyDescent="0.35">
      <c r="A88" s="130"/>
      <c r="B88" s="131"/>
      <c r="C88" s="131"/>
      <c r="D88" s="131"/>
      <c r="E88" s="131"/>
      <c r="F88" s="49" t="str">
        <f t="shared" si="35"/>
        <v/>
      </c>
      <c r="G88" s="50" t="str">
        <f>IF($B$1="Metric", IFERROR(VLOOKUP(SUBSTITUTE($A88&amp;"Metric"&amp;$B88," ",""),members_metric!$F$7:$J$2000,3,FALSE),""),  IFERROR(VLOOKUP(SUBSTITUTE($A88&amp;$B88," ",""),members!$D$7:$G$2000,3,FALSE),""))</f>
        <v/>
      </c>
      <c r="H88" s="140" t="str">
        <f t="shared" si="22"/>
        <v/>
      </c>
      <c r="I88" s="48"/>
      <c r="J88" s="50" t="str">
        <f>IFERROR(
     1*AO88,
     IF(
          $B$1="Metric",
          IFERROR(0.0254*VLOOKUP(VALUE(SUBSTITUTE($AL88&amp;ROUND($G88,2)," ","")),HFF60_Data_extrapolated!$C$4:$O$1011,MATCH('Estimator Steel Portfolio'!$C88,HFF60_Data_extrapolated!$C$4:$O$4,0),TRUE)*1000,""),
          IFERROR(VLOOKUP(VALUE(SUBSTITUTE($AL88&amp;ROUND($G88,2)," ","")),HFF60_Data_extrapolated!$C$4:$O$1011,MATCH('Estimator Steel Portfolio'!$C88,HFF60_Data_extrapolated!$C$4:$O$4,0),TRUE)*1000,"")
     )
)</f>
        <v/>
      </c>
      <c r="K88" s="50" t="str">
        <f>IFERROR($J88/HFF60_Data_UL!$J$1,"")</f>
        <v/>
      </c>
      <c r="L88" s="148" t="str">
        <f t="shared" si="31"/>
        <v/>
      </c>
      <c r="M88" s="51" t="str">
        <f>IF(
     $J88=$AO88,
     IFERROR(VLOOKUP(VALUE(SUBSTITUTE($AL88&amp;ROUND($G88,2)," ","")),HFF60_Data_UL!$C$4:$P$1011,14,TRUE),""),
     IF(ISNUMBER($J88),"EJ needed","")
)</f>
        <v/>
      </c>
      <c r="N88" s="151" t="str">
        <f t="shared" si="23"/>
        <v/>
      </c>
      <c r="O88" s="58" t="str">
        <f t="shared" si="24"/>
        <v/>
      </c>
      <c r="P88" s="48"/>
      <c r="Q88" s="50" t="str">
        <f>IFERROR(
     1*AP88,
     IF(
          $B$1="Metric",
          IFERROR(0.0254*VLOOKUP(VALUE(SUBSTITUTE($AL88&amp;ROUND($G88,2)," ","")),HFF120_Data_extrapolated!$C$4:$O$1025,MATCH('Estimator Steel Portfolio'!$C88,HFF120_Data_extrapolated!$C$4:$O$4,0),TRUE)*1000,""),
          IFERROR(VLOOKUP(VALUE(SUBSTITUTE($AL88&amp;ROUND($G88,2)," ","")),HFF120_Data_extrapolated!$C$4:$O$1025,MATCH('Estimator Steel Portfolio'!$C88,HFF120_Data_extrapolated!$C$4:$O$4,0),TRUE)*1000,"")
     )
)</f>
        <v/>
      </c>
      <c r="R88" s="50" t="str">
        <f>IFERROR($Q88/HFF120_Data_UL!$J$1,"")</f>
        <v/>
      </c>
      <c r="S88" s="148" t="str">
        <f t="shared" si="25"/>
        <v/>
      </c>
      <c r="T88" s="51" t="str">
        <f>IF(
     $Q88=$AP88,
     IFERROR(VLOOKUP(VALUE(SUBSTITUTE($AL88&amp;ROUND($G88,2)," ","")),HFF120_Data_UL!$C$4:$P$1009,14,TRUE),""),
     IF(ISNUMBER($Q88),"EJ needed","")
)</f>
        <v/>
      </c>
      <c r="U88" s="151" t="str">
        <f t="shared" si="26"/>
        <v xml:space="preserve"> </v>
      </c>
      <c r="V88" s="58" t="str">
        <f t="shared" si="32"/>
        <v/>
      </c>
      <c r="X88" s="205" t="str">
        <f>IF($B$1="Metric", IFERROR(0.0254*VLOOKUP(VALUE(SUBSTITUTE($AL88&amp;ROUND($G88,2)," ","")),WB5_Data_UL!$C$4:$O$1012,MATCH('Estimator Steel Portfolio'!$C88,WB5_Data_UL!$C$4:$O$4,0),TRUE)*1000,""), IFERROR(VLOOKUP(VALUE(SUBSTITUTE($AL88&amp;ROUND($G88,2)," ","")),WB5_Data_UL!$C$4:$O$1012,MATCH('Estimator Steel Portfolio'!$C88,WB5_Data_UL!$C$4:$O$4,0),TRUE)*1000,""))</f>
        <v/>
      </c>
      <c r="Y88" s="50" t="str">
        <f>IFERROR($X88/WB5_Data_UL!$J$1,"")</f>
        <v/>
      </c>
      <c r="Z88" s="148" t="str">
        <f t="shared" si="27"/>
        <v/>
      </c>
      <c r="AA88" s="51" t="str">
        <f>IFERROR(VLOOKUP(VALUE(SUBSTITUTE($AL88&amp;ROUND($G88,2)," ","")),WB5_Data_UL!$C$4:$P$1012,14,TRUE),"")</f>
        <v/>
      </c>
      <c r="AB88" s="151" t="str">
        <f t="shared" si="28"/>
        <v xml:space="preserve"> </v>
      </c>
      <c r="AC88" s="58" t="str">
        <f t="shared" si="33"/>
        <v/>
      </c>
      <c r="AE88" s="205" t="str">
        <f>IFERROR(
     1*AQ88,
     IF(
          $B$1="Metric",
          IFERROR(0.0254*VLOOKUP(VALUE(SUBSTITUTE($AL88&amp;ROUND($G88,2)," ","")),AWHB_Data_extrapolated!$C$4:$O$1011,MATCH('Estimator Steel Portfolio'!$C88,AWHB_Data_extrapolated!$C$4:$O$4,0),TRUE)*1000,""),
          IFERROR(VLOOKUP(VALUE(SUBSTITUTE($AL88&amp;ROUND($G88,2)," ","")),AWHB_Data_extrapolated!$C$4:$O$1011,MATCH('Estimator Steel Portfolio'!$C88,AWHB_Data_extrapolated!$C$4:$O$4,0),TRUE)*1000,"")
     )
)</f>
        <v/>
      </c>
      <c r="AF88" s="50" t="str">
        <f>IFERROR($AE88/AWHB_Data_UL!$J$1,"")</f>
        <v/>
      </c>
      <c r="AG88" s="148" t="str">
        <f t="shared" si="29"/>
        <v/>
      </c>
      <c r="AH88" s="51" t="str">
        <f>IF(
     $AE88=$AQ88,
     IFERROR(VLOOKUP(VALUE(SUBSTITUTE($AL88&amp;ROUND($G88,2)," ","")),AWHB_Data_UL!$C$4:$P$1004,14,TRUE),""),
     IF(ISNUMBER($AE88),"EJ needed","")
)</f>
        <v/>
      </c>
      <c r="AI88" s="151" t="str">
        <f t="shared" si="30"/>
        <v xml:space="preserve"> </v>
      </c>
      <c r="AJ88" s="58" t="str">
        <f t="shared" si="34"/>
        <v/>
      </c>
      <c r="AL88" s="141" t="str">
        <f>IF($B$1="Metric",IFERROR(VLOOKUP(SUBSTITUTE($A88&amp;"Metric"&amp;$B88," ",""),members_metric!$F$7:$K$2000,6,FALSE),""),IFERROR(VLOOKUP(SUBSTITUTE($A88&amp;$B88," ",""),members!$D$7:$I$2000,6,FALSE),""))</f>
        <v/>
      </c>
      <c r="AM88" s="146" t="str">
        <f>IF($B$1="Metric", IFERROR(VLOOKUP(SUBSTITUTE($A88&amp;"Metric"&amp;$B88," ",""),members_metric!$F$7:$L$2000,7,FALSE),""),IFERROR(VLOOKUP(SUBSTITUTE($A88&amp;$B88," ",""),members!$D$7:$G$2000,4,FALSE),""))</f>
        <v/>
      </c>
      <c r="AN88" s="147" t="str">
        <f>IF($B$1="Metric", IFERROR(VLOOKUP(SUBSTITUTE($A88&amp;"Metric"&amp;$B88," ",""),members_metric!$F$7:$J$2000,5,FALSE),""),IFERROR(VLOOKUP(SUBSTITUTE($A88&amp;$B88," ",""),members!$D$7:$H$2000,5,FALSE),""))</f>
        <v/>
      </c>
      <c r="AO88" s="189" t="str">
        <f>IF(
     $B$1="Metric",
     IFERROR(0.0254*VLOOKUP(VALUE(SUBSTITUTE($AL88&amp;ROUND($G88,2)," ","")),HFF60_Data_UL!$C$4:$O$1011,MATCH('Estimator Steel Portfolio'!$C88,HFF60_Data_UL!$C$4:$O$4,0),TRUE)*1000,"N/A"),
     IFERROR(VLOOKUP(VALUE(SUBSTITUTE($AL88&amp;ROUND($G88,2)," ","")),HFF60_Data_UL!$C$4:$O$1011,MATCH('Estimator Steel Portfolio'!$C88,HFF60_Data_UL!$C$4:$O$4,0),TRUE)*1000,"N/A")
)</f>
        <v>N/A</v>
      </c>
      <c r="AP88" s="189" t="str">
        <f>IF(
     $B$1="Metric",
     IFERROR(0.0254*VLOOKUP(VALUE(SUBSTITUTE($AL88&amp;ROUND($G88,2)," ","")),HFF120_Data_UL!$C$4:$O$1009,MATCH('Estimator Steel Portfolio'!$C88,HFF120_Data_UL!$C$4:$O$4,0),TRUE)*1000,"N/A"),
     IFERROR(VLOOKUP(VALUE(SUBSTITUTE($AL88&amp;ROUND($G88,2)," ","")),HFF120_Data_UL!$C$4:$O$1009,MATCH('Estimator Steel Portfolio'!$C88,HFF120_Data_UL!$C$4:$O$4,0),TRUE)*1000,"N/A")
)</f>
        <v>N/A</v>
      </c>
      <c r="AQ88" s="189" t="str">
        <f>IF(
     $B$1="Metric",
     IFERROR(0.0254*VLOOKUP(VALUE(SUBSTITUTE($AL88&amp;ROUND($G88,2)," ","")),AWHB_Data_UL!$C$4:$O$1004,MATCH('Estimator Steel Portfolio'!$C88,AWHB_Data_UL!$C$4:$O$4,0),TRUE)*1000,"N/A"),
     IFERROR(VLOOKUP(VALUE(SUBSTITUTE($AL88&amp;ROUND($G88,2)," ","")),AWHB_Data_UL!$C$4:$O$1004,MATCH('Estimator Steel Portfolio'!$C88,AWHB_Data_UL!$C$4:$O$4,0),TRUE)*1000,"N/A")
)</f>
        <v>N/A</v>
      </c>
      <c r="AR88" s="190"/>
    </row>
    <row r="89" spans="1:44" ht="15.5" x14ac:dyDescent="0.35">
      <c r="A89" s="130"/>
      <c r="B89" s="131"/>
      <c r="C89" s="131"/>
      <c r="D89" s="131"/>
      <c r="E89" s="131"/>
      <c r="F89" s="49" t="str">
        <f t="shared" si="35"/>
        <v/>
      </c>
      <c r="G89" s="50" t="str">
        <f>IF($B$1="Metric", IFERROR(VLOOKUP(SUBSTITUTE($A89&amp;"Metric"&amp;$B89," ",""),members_metric!$F$7:$J$2000,3,FALSE),""),  IFERROR(VLOOKUP(SUBSTITUTE($A89&amp;$B89," ",""),members!$D$7:$G$2000,3,FALSE),""))</f>
        <v/>
      </c>
      <c r="H89" s="140" t="str">
        <f t="shared" si="22"/>
        <v/>
      </c>
      <c r="I89" s="48"/>
      <c r="J89" s="50" t="str">
        <f>IFERROR(
     1*AO89,
     IF(
          $B$1="Metric",
          IFERROR(0.0254*VLOOKUP(VALUE(SUBSTITUTE($AL89&amp;ROUND($G89,2)," ","")),HFF60_Data_extrapolated!$C$4:$O$1011,MATCH('Estimator Steel Portfolio'!$C89,HFF60_Data_extrapolated!$C$4:$O$4,0),TRUE)*1000,""),
          IFERROR(VLOOKUP(VALUE(SUBSTITUTE($AL89&amp;ROUND($G89,2)," ","")),HFF60_Data_extrapolated!$C$4:$O$1011,MATCH('Estimator Steel Portfolio'!$C89,HFF60_Data_extrapolated!$C$4:$O$4,0),TRUE)*1000,"")
     )
)</f>
        <v/>
      </c>
      <c r="K89" s="50" t="str">
        <f>IFERROR($J89/HFF60_Data_UL!$J$1,"")</f>
        <v/>
      </c>
      <c r="L89" s="148" t="str">
        <f t="shared" si="31"/>
        <v/>
      </c>
      <c r="M89" s="51" t="str">
        <f>IF(
     $J89=$AO89,
     IFERROR(VLOOKUP(VALUE(SUBSTITUTE($AL89&amp;ROUND($G89,2)," ","")),HFF60_Data_UL!$C$4:$P$1011,14,TRUE),""),
     IF(ISNUMBER($J89),"EJ needed","")
)</f>
        <v/>
      </c>
      <c r="N89" s="151" t="str">
        <f t="shared" si="23"/>
        <v/>
      </c>
      <c r="O89" s="58" t="str">
        <f t="shared" si="24"/>
        <v/>
      </c>
      <c r="P89" s="48"/>
      <c r="Q89" s="50" t="str">
        <f>IFERROR(
     1*AP89,
     IF(
          $B$1="Metric",
          IFERROR(0.0254*VLOOKUP(VALUE(SUBSTITUTE($AL89&amp;ROUND($G89,2)," ","")),HFF120_Data_extrapolated!$C$4:$O$1025,MATCH('Estimator Steel Portfolio'!$C89,HFF120_Data_extrapolated!$C$4:$O$4,0),TRUE)*1000,""),
          IFERROR(VLOOKUP(VALUE(SUBSTITUTE($AL89&amp;ROUND($G89,2)," ","")),HFF120_Data_extrapolated!$C$4:$O$1025,MATCH('Estimator Steel Portfolio'!$C89,HFF120_Data_extrapolated!$C$4:$O$4,0),TRUE)*1000,"")
     )
)</f>
        <v/>
      </c>
      <c r="R89" s="50" t="str">
        <f>IFERROR($Q89/HFF120_Data_UL!$J$1,"")</f>
        <v/>
      </c>
      <c r="S89" s="148" t="str">
        <f t="shared" si="25"/>
        <v/>
      </c>
      <c r="T89" s="51" t="str">
        <f>IF(
     $Q89=$AP89,
     IFERROR(VLOOKUP(VALUE(SUBSTITUTE($AL89&amp;ROUND($G89,2)," ","")),HFF120_Data_UL!$C$4:$P$1009,14,TRUE),""),
     IF(ISNUMBER($Q89),"EJ needed","")
)</f>
        <v/>
      </c>
      <c r="U89" s="151" t="str">
        <f t="shared" si="26"/>
        <v xml:space="preserve"> </v>
      </c>
      <c r="V89" s="58" t="str">
        <f t="shared" si="32"/>
        <v/>
      </c>
      <c r="X89" s="205" t="str">
        <f>IF($B$1="Metric", IFERROR(0.0254*VLOOKUP(VALUE(SUBSTITUTE($AL89&amp;ROUND($G89,2)," ","")),WB5_Data_UL!$C$4:$O$1012,MATCH('Estimator Steel Portfolio'!$C89,WB5_Data_UL!$C$4:$O$4,0),TRUE)*1000,""), IFERROR(VLOOKUP(VALUE(SUBSTITUTE($AL89&amp;ROUND($G89,2)," ","")),WB5_Data_UL!$C$4:$O$1012,MATCH('Estimator Steel Portfolio'!$C89,WB5_Data_UL!$C$4:$O$4,0),TRUE)*1000,""))</f>
        <v/>
      </c>
      <c r="Y89" s="50" t="str">
        <f>IFERROR($X89/WB5_Data_UL!$J$1,"")</f>
        <v/>
      </c>
      <c r="Z89" s="148" t="str">
        <f t="shared" si="27"/>
        <v/>
      </c>
      <c r="AA89" s="51" t="str">
        <f>IFERROR(VLOOKUP(VALUE(SUBSTITUTE($AL89&amp;ROUND($G89,2)," ","")),WB5_Data_UL!$C$4:$P$1012,14,TRUE),"")</f>
        <v/>
      </c>
      <c r="AB89" s="151" t="str">
        <f t="shared" si="28"/>
        <v xml:space="preserve"> </v>
      </c>
      <c r="AC89" s="58" t="str">
        <f t="shared" si="33"/>
        <v/>
      </c>
      <c r="AE89" s="205" t="str">
        <f>IFERROR(
     1*AQ89,
     IF(
          $B$1="Metric",
          IFERROR(0.0254*VLOOKUP(VALUE(SUBSTITUTE($AL89&amp;ROUND($G89,2)," ","")),AWHB_Data_extrapolated!$C$4:$O$1011,MATCH('Estimator Steel Portfolio'!$C89,AWHB_Data_extrapolated!$C$4:$O$4,0),TRUE)*1000,""),
          IFERROR(VLOOKUP(VALUE(SUBSTITUTE($AL89&amp;ROUND($G89,2)," ","")),AWHB_Data_extrapolated!$C$4:$O$1011,MATCH('Estimator Steel Portfolio'!$C89,AWHB_Data_extrapolated!$C$4:$O$4,0),TRUE)*1000,"")
     )
)</f>
        <v/>
      </c>
      <c r="AF89" s="50" t="str">
        <f>IFERROR($AE89/AWHB_Data_UL!$J$1,"")</f>
        <v/>
      </c>
      <c r="AG89" s="148" t="str">
        <f t="shared" si="29"/>
        <v/>
      </c>
      <c r="AH89" s="51" t="str">
        <f>IF(
     $AE89=$AQ89,
     IFERROR(VLOOKUP(VALUE(SUBSTITUTE($AL89&amp;ROUND($G89,2)," ","")),AWHB_Data_UL!$C$4:$P$1004,14,TRUE),""),
     IF(ISNUMBER($AE89),"EJ needed","")
)</f>
        <v/>
      </c>
      <c r="AI89" s="151" t="str">
        <f t="shared" si="30"/>
        <v xml:space="preserve"> </v>
      </c>
      <c r="AJ89" s="58" t="str">
        <f t="shared" si="34"/>
        <v/>
      </c>
      <c r="AL89" s="141" t="str">
        <f>IF($B$1="Metric",IFERROR(VLOOKUP(SUBSTITUTE($A89&amp;"Metric"&amp;$B89," ",""),members_metric!$F$7:$K$2000,6,FALSE),""),IFERROR(VLOOKUP(SUBSTITUTE($A89&amp;$B89," ",""),members!$D$7:$I$2000,6,FALSE),""))</f>
        <v/>
      </c>
      <c r="AM89" s="146" t="str">
        <f>IF($B$1="Metric", IFERROR(VLOOKUP(SUBSTITUTE($A89&amp;"Metric"&amp;$B89," ",""),members_metric!$F$7:$L$2000,7,FALSE),""),IFERROR(VLOOKUP(SUBSTITUTE($A89&amp;$B89," ",""),members!$D$7:$G$2000,4,FALSE),""))</f>
        <v/>
      </c>
      <c r="AN89" s="147" t="str">
        <f>IF($B$1="Metric", IFERROR(VLOOKUP(SUBSTITUTE($A89&amp;"Metric"&amp;$B89," ",""),members_metric!$F$7:$J$2000,5,FALSE),""),IFERROR(VLOOKUP(SUBSTITUTE($A89&amp;$B89," ",""),members!$D$7:$H$2000,5,FALSE),""))</f>
        <v/>
      </c>
      <c r="AO89" s="189" t="str">
        <f>IF(
     $B$1="Metric",
     IFERROR(0.0254*VLOOKUP(VALUE(SUBSTITUTE($AL89&amp;ROUND($G89,2)," ","")),HFF60_Data_UL!$C$4:$O$1011,MATCH('Estimator Steel Portfolio'!$C89,HFF60_Data_UL!$C$4:$O$4,0),TRUE)*1000,"N/A"),
     IFERROR(VLOOKUP(VALUE(SUBSTITUTE($AL89&amp;ROUND($G89,2)," ","")),HFF60_Data_UL!$C$4:$O$1011,MATCH('Estimator Steel Portfolio'!$C89,HFF60_Data_UL!$C$4:$O$4,0),TRUE)*1000,"N/A")
)</f>
        <v>N/A</v>
      </c>
      <c r="AP89" s="189" t="str">
        <f>IF(
     $B$1="Metric",
     IFERROR(0.0254*VLOOKUP(VALUE(SUBSTITUTE($AL89&amp;ROUND($G89,2)," ","")),HFF120_Data_UL!$C$4:$O$1009,MATCH('Estimator Steel Portfolio'!$C89,HFF120_Data_UL!$C$4:$O$4,0),TRUE)*1000,"N/A"),
     IFERROR(VLOOKUP(VALUE(SUBSTITUTE($AL89&amp;ROUND($G89,2)," ","")),HFF120_Data_UL!$C$4:$O$1009,MATCH('Estimator Steel Portfolio'!$C89,HFF120_Data_UL!$C$4:$O$4,0),TRUE)*1000,"N/A")
)</f>
        <v>N/A</v>
      </c>
      <c r="AQ89" s="189" t="str">
        <f>IF(
     $B$1="Metric",
     IFERROR(0.0254*VLOOKUP(VALUE(SUBSTITUTE($AL89&amp;ROUND($G89,2)," ","")),AWHB_Data_UL!$C$4:$O$1004,MATCH('Estimator Steel Portfolio'!$C89,AWHB_Data_UL!$C$4:$O$4,0),TRUE)*1000,"N/A"),
     IFERROR(VLOOKUP(VALUE(SUBSTITUTE($AL89&amp;ROUND($G89,2)," ","")),AWHB_Data_UL!$C$4:$O$1004,MATCH('Estimator Steel Portfolio'!$C89,AWHB_Data_UL!$C$4:$O$4,0),TRUE)*1000,"N/A")
)</f>
        <v>N/A</v>
      </c>
      <c r="AR89" s="190"/>
    </row>
    <row r="90" spans="1:44" ht="15.5" x14ac:dyDescent="0.35">
      <c r="A90" s="130"/>
      <c r="B90" s="131"/>
      <c r="C90" s="131"/>
      <c r="D90" s="131"/>
      <c r="E90" s="131"/>
      <c r="F90" s="49" t="str">
        <f t="shared" si="35"/>
        <v/>
      </c>
      <c r="G90" s="50" t="str">
        <f>IF($B$1="Metric", IFERROR(VLOOKUP(SUBSTITUTE($A90&amp;"Metric"&amp;$B90," ",""),members_metric!$F$7:$J$2000,3,FALSE),""),  IFERROR(VLOOKUP(SUBSTITUTE($A90&amp;$B90," ",""),members!$D$7:$G$2000,3,FALSE),""))</f>
        <v/>
      </c>
      <c r="H90" s="140" t="str">
        <f t="shared" si="22"/>
        <v/>
      </c>
      <c r="I90" s="48"/>
      <c r="J90" s="50" t="str">
        <f>IFERROR(
     1*AO90,
     IF(
          $B$1="Metric",
          IFERROR(0.0254*VLOOKUP(VALUE(SUBSTITUTE($AL90&amp;ROUND($G90,2)," ","")),HFF60_Data_extrapolated!$C$4:$O$1011,MATCH('Estimator Steel Portfolio'!$C90,HFF60_Data_extrapolated!$C$4:$O$4,0),TRUE)*1000,""),
          IFERROR(VLOOKUP(VALUE(SUBSTITUTE($AL90&amp;ROUND($G90,2)," ","")),HFF60_Data_extrapolated!$C$4:$O$1011,MATCH('Estimator Steel Portfolio'!$C90,HFF60_Data_extrapolated!$C$4:$O$4,0),TRUE)*1000,"")
     )
)</f>
        <v/>
      </c>
      <c r="K90" s="50" t="str">
        <f>IFERROR($J90/HFF60_Data_UL!$J$1,"")</f>
        <v/>
      </c>
      <c r="L90" s="148" t="str">
        <f t="shared" si="31"/>
        <v/>
      </c>
      <c r="M90" s="51" t="str">
        <f>IF(
     $J90=$AO90,
     IFERROR(VLOOKUP(VALUE(SUBSTITUTE($AL90&amp;ROUND($G90,2)," ","")),HFF60_Data_UL!$C$4:$P$1011,14,TRUE),""),
     IF(ISNUMBER($J90),"EJ needed","")
)</f>
        <v/>
      </c>
      <c r="N90" s="151" t="str">
        <f t="shared" si="23"/>
        <v/>
      </c>
      <c r="O90" s="58" t="str">
        <f t="shared" si="24"/>
        <v/>
      </c>
      <c r="P90" s="48"/>
      <c r="Q90" s="50" t="str">
        <f>IFERROR(
     1*AP90,
     IF(
          $B$1="Metric",
          IFERROR(0.0254*VLOOKUP(VALUE(SUBSTITUTE($AL90&amp;ROUND($G90,2)," ","")),HFF120_Data_extrapolated!$C$4:$O$1025,MATCH('Estimator Steel Portfolio'!$C90,HFF120_Data_extrapolated!$C$4:$O$4,0),TRUE)*1000,""),
          IFERROR(VLOOKUP(VALUE(SUBSTITUTE($AL90&amp;ROUND($G90,2)," ","")),HFF120_Data_extrapolated!$C$4:$O$1025,MATCH('Estimator Steel Portfolio'!$C90,HFF120_Data_extrapolated!$C$4:$O$4,0),TRUE)*1000,"")
     )
)</f>
        <v/>
      </c>
      <c r="R90" s="50" t="str">
        <f>IFERROR($Q90/HFF120_Data_UL!$J$1,"")</f>
        <v/>
      </c>
      <c r="S90" s="148" t="str">
        <f t="shared" si="25"/>
        <v/>
      </c>
      <c r="T90" s="51" t="str">
        <f>IF(
     $Q90=$AP90,
     IFERROR(VLOOKUP(VALUE(SUBSTITUTE($AL90&amp;ROUND($G90,2)," ","")),HFF120_Data_UL!$C$4:$P$1009,14,TRUE),""),
     IF(ISNUMBER($Q90),"EJ needed","")
)</f>
        <v/>
      </c>
      <c r="U90" s="151" t="str">
        <f t="shared" si="26"/>
        <v xml:space="preserve"> </v>
      </c>
      <c r="V90" s="58" t="str">
        <f t="shared" si="32"/>
        <v/>
      </c>
      <c r="X90" s="205" t="str">
        <f>IF($B$1="Metric", IFERROR(0.0254*VLOOKUP(VALUE(SUBSTITUTE($AL90&amp;ROUND($G90,2)," ","")),WB5_Data_UL!$C$4:$O$1012,MATCH('Estimator Steel Portfolio'!$C90,WB5_Data_UL!$C$4:$O$4,0),TRUE)*1000,""), IFERROR(VLOOKUP(VALUE(SUBSTITUTE($AL90&amp;ROUND($G90,2)," ","")),WB5_Data_UL!$C$4:$O$1012,MATCH('Estimator Steel Portfolio'!$C90,WB5_Data_UL!$C$4:$O$4,0),TRUE)*1000,""))</f>
        <v/>
      </c>
      <c r="Y90" s="50" t="str">
        <f>IFERROR($X90/WB5_Data_UL!$J$1,"")</f>
        <v/>
      </c>
      <c r="Z90" s="148" t="str">
        <f t="shared" si="27"/>
        <v/>
      </c>
      <c r="AA90" s="51" t="str">
        <f>IFERROR(VLOOKUP(VALUE(SUBSTITUTE($AL90&amp;ROUND($G90,2)," ","")),WB5_Data_UL!$C$4:$P$1012,14,TRUE),"")</f>
        <v/>
      </c>
      <c r="AB90" s="151" t="str">
        <f t="shared" si="28"/>
        <v xml:space="preserve"> </v>
      </c>
      <c r="AC90" s="58" t="str">
        <f t="shared" si="33"/>
        <v/>
      </c>
      <c r="AE90" s="205" t="str">
        <f>IFERROR(
     1*AQ90,
     IF(
          $B$1="Metric",
          IFERROR(0.0254*VLOOKUP(VALUE(SUBSTITUTE($AL90&amp;ROUND($G90,2)," ","")),AWHB_Data_extrapolated!$C$4:$O$1011,MATCH('Estimator Steel Portfolio'!$C90,AWHB_Data_extrapolated!$C$4:$O$4,0),TRUE)*1000,""),
          IFERROR(VLOOKUP(VALUE(SUBSTITUTE($AL90&amp;ROUND($G90,2)," ","")),AWHB_Data_extrapolated!$C$4:$O$1011,MATCH('Estimator Steel Portfolio'!$C90,AWHB_Data_extrapolated!$C$4:$O$4,0),TRUE)*1000,"")
     )
)</f>
        <v/>
      </c>
      <c r="AF90" s="50" t="str">
        <f>IFERROR($AE90/AWHB_Data_UL!$J$1,"")</f>
        <v/>
      </c>
      <c r="AG90" s="148" t="str">
        <f t="shared" si="29"/>
        <v/>
      </c>
      <c r="AH90" s="51" t="str">
        <f>IF(
     $AE90=$AQ90,
     IFERROR(VLOOKUP(VALUE(SUBSTITUTE($AL90&amp;ROUND($G90,2)," ","")),AWHB_Data_UL!$C$4:$P$1004,14,TRUE),""),
     IF(ISNUMBER($AE90),"EJ needed","")
)</f>
        <v/>
      </c>
      <c r="AI90" s="151" t="str">
        <f t="shared" si="30"/>
        <v xml:space="preserve"> </v>
      </c>
      <c r="AJ90" s="58" t="str">
        <f t="shared" si="34"/>
        <v/>
      </c>
      <c r="AL90" s="141" t="str">
        <f>IF($B$1="Metric",IFERROR(VLOOKUP(SUBSTITUTE($A90&amp;"Metric"&amp;$B90," ",""),members_metric!$F$7:$K$2000,6,FALSE),""),IFERROR(VLOOKUP(SUBSTITUTE($A90&amp;$B90," ",""),members!$D$7:$I$2000,6,FALSE),""))</f>
        <v/>
      </c>
      <c r="AM90" s="146" t="str">
        <f>IF($B$1="Metric", IFERROR(VLOOKUP(SUBSTITUTE($A90&amp;"Metric"&amp;$B90," ",""),members_metric!$F$7:$L$2000,7,FALSE),""),IFERROR(VLOOKUP(SUBSTITUTE($A90&amp;$B90," ",""),members!$D$7:$G$2000,4,FALSE),""))</f>
        <v/>
      </c>
      <c r="AN90" s="147" t="str">
        <f>IF($B$1="Metric", IFERROR(VLOOKUP(SUBSTITUTE($A90&amp;"Metric"&amp;$B90," ",""),members_metric!$F$7:$J$2000,5,FALSE),""),IFERROR(VLOOKUP(SUBSTITUTE($A90&amp;$B90," ",""),members!$D$7:$H$2000,5,FALSE),""))</f>
        <v/>
      </c>
      <c r="AO90" s="189" t="str">
        <f>IF(
     $B$1="Metric",
     IFERROR(0.0254*VLOOKUP(VALUE(SUBSTITUTE($AL90&amp;ROUND($G90,2)," ","")),HFF60_Data_UL!$C$4:$O$1011,MATCH('Estimator Steel Portfolio'!$C90,HFF60_Data_UL!$C$4:$O$4,0),TRUE)*1000,"N/A"),
     IFERROR(VLOOKUP(VALUE(SUBSTITUTE($AL90&amp;ROUND($G90,2)," ","")),HFF60_Data_UL!$C$4:$O$1011,MATCH('Estimator Steel Portfolio'!$C90,HFF60_Data_UL!$C$4:$O$4,0),TRUE)*1000,"N/A")
)</f>
        <v>N/A</v>
      </c>
      <c r="AP90" s="189" t="str">
        <f>IF(
     $B$1="Metric",
     IFERROR(0.0254*VLOOKUP(VALUE(SUBSTITUTE($AL90&amp;ROUND($G90,2)," ","")),HFF120_Data_UL!$C$4:$O$1009,MATCH('Estimator Steel Portfolio'!$C90,HFF120_Data_UL!$C$4:$O$4,0),TRUE)*1000,"N/A"),
     IFERROR(VLOOKUP(VALUE(SUBSTITUTE($AL90&amp;ROUND($G90,2)," ","")),HFF120_Data_UL!$C$4:$O$1009,MATCH('Estimator Steel Portfolio'!$C90,HFF120_Data_UL!$C$4:$O$4,0),TRUE)*1000,"N/A")
)</f>
        <v>N/A</v>
      </c>
      <c r="AQ90" s="189" t="str">
        <f>IF(
     $B$1="Metric",
     IFERROR(0.0254*VLOOKUP(VALUE(SUBSTITUTE($AL90&amp;ROUND($G90,2)," ","")),AWHB_Data_UL!$C$4:$O$1004,MATCH('Estimator Steel Portfolio'!$C90,AWHB_Data_UL!$C$4:$O$4,0),TRUE)*1000,"N/A"),
     IFERROR(VLOOKUP(VALUE(SUBSTITUTE($AL90&amp;ROUND($G90,2)," ","")),AWHB_Data_UL!$C$4:$O$1004,MATCH('Estimator Steel Portfolio'!$C90,AWHB_Data_UL!$C$4:$O$4,0),TRUE)*1000,"N/A")
)</f>
        <v>N/A</v>
      </c>
      <c r="AR90" s="190"/>
    </row>
    <row r="91" spans="1:44" ht="15.5" x14ac:dyDescent="0.35">
      <c r="A91" s="130"/>
      <c r="B91" s="131"/>
      <c r="C91" s="131"/>
      <c r="D91" s="131"/>
      <c r="E91" s="131"/>
      <c r="F91" s="49" t="str">
        <f t="shared" si="35"/>
        <v/>
      </c>
      <c r="G91" s="50" t="str">
        <f>IF($B$1="Metric", IFERROR(VLOOKUP(SUBSTITUTE($A91&amp;"Metric"&amp;$B91," ",""),members_metric!$F$7:$J$2000,3,FALSE),""),  IFERROR(VLOOKUP(SUBSTITUTE($A91&amp;$B91," ",""),members!$D$7:$G$2000,3,FALSE),""))</f>
        <v/>
      </c>
      <c r="H91" s="140" t="str">
        <f t="shared" si="22"/>
        <v/>
      </c>
      <c r="I91" s="48"/>
      <c r="J91" s="50" t="str">
        <f>IFERROR(
     1*AO91,
     IF(
          $B$1="Metric",
          IFERROR(0.0254*VLOOKUP(VALUE(SUBSTITUTE($AL91&amp;ROUND($G91,2)," ","")),HFF60_Data_extrapolated!$C$4:$O$1011,MATCH('Estimator Steel Portfolio'!$C91,HFF60_Data_extrapolated!$C$4:$O$4,0),TRUE)*1000,""),
          IFERROR(VLOOKUP(VALUE(SUBSTITUTE($AL91&amp;ROUND($G91,2)," ","")),HFF60_Data_extrapolated!$C$4:$O$1011,MATCH('Estimator Steel Portfolio'!$C91,HFF60_Data_extrapolated!$C$4:$O$4,0),TRUE)*1000,"")
     )
)</f>
        <v/>
      </c>
      <c r="K91" s="50" t="str">
        <f>IFERROR($J91/HFF60_Data_UL!$J$1,"")</f>
        <v/>
      </c>
      <c r="L91" s="148" t="str">
        <f t="shared" si="31"/>
        <v/>
      </c>
      <c r="M91" s="51" t="str">
        <f>IF(
     $J91=$AO91,
     IFERROR(VLOOKUP(VALUE(SUBSTITUTE($AL91&amp;ROUND($G91,2)," ","")),HFF60_Data_UL!$C$4:$P$1011,14,TRUE),""),
     IF(ISNUMBER($J91),"EJ needed","")
)</f>
        <v/>
      </c>
      <c r="N91" s="151" t="str">
        <f t="shared" si="23"/>
        <v/>
      </c>
      <c r="O91" s="58" t="str">
        <f t="shared" si="24"/>
        <v/>
      </c>
      <c r="P91" s="48"/>
      <c r="Q91" s="50" t="str">
        <f>IFERROR(
     1*AP91,
     IF(
          $B$1="Metric",
          IFERROR(0.0254*VLOOKUP(VALUE(SUBSTITUTE($AL91&amp;ROUND($G91,2)," ","")),HFF120_Data_extrapolated!$C$4:$O$1025,MATCH('Estimator Steel Portfolio'!$C91,HFF120_Data_extrapolated!$C$4:$O$4,0),TRUE)*1000,""),
          IFERROR(VLOOKUP(VALUE(SUBSTITUTE($AL91&amp;ROUND($G91,2)," ","")),HFF120_Data_extrapolated!$C$4:$O$1025,MATCH('Estimator Steel Portfolio'!$C91,HFF120_Data_extrapolated!$C$4:$O$4,0),TRUE)*1000,"")
     )
)</f>
        <v/>
      </c>
      <c r="R91" s="50" t="str">
        <f>IFERROR($Q91/HFF120_Data_UL!$J$1,"")</f>
        <v/>
      </c>
      <c r="S91" s="148" t="str">
        <f t="shared" si="25"/>
        <v/>
      </c>
      <c r="T91" s="51" t="str">
        <f>IF(
     $Q91=$AP91,
     IFERROR(VLOOKUP(VALUE(SUBSTITUTE($AL91&amp;ROUND($G91,2)," ","")),HFF120_Data_UL!$C$4:$P$1009,14,TRUE),""),
     IF(ISNUMBER($Q91),"EJ needed","")
)</f>
        <v/>
      </c>
      <c r="U91" s="151" t="str">
        <f t="shared" si="26"/>
        <v xml:space="preserve"> </v>
      </c>
      <c r="V91" s="58" t="str">
        <f t="shared" si="32"/>
        <v/>
      </c>
      <c r="X91" s="205" t="str">
        <f>IF($B$1="Metric", IFERROR(0.0254*VLOOKUP(VALUE(SUBSTITUTE($AL91&amp;ROUND($G91,2)," ","")),WB5_Data_UL!$C$4:$O$1012,MATCH('Estimator Steel Portfolio'!$C91,WB5_Data_UL!$C$4:$O$4,0),TRUE)*1000,""), IFERROR(VLOOKUP(VALUE(SUBSTITUTE($AL91&amp;ROUND($G91,2)," ","")),WB5_Data_UL!$C$4:$O$1012,MATCH('Estimator Steel Portfolio'!$C91,WB5_Data_UL!$C$4:$O$4,0),TRUE)*1000,""))</f>
        <v/>
      </c>
      <c r="Y91" s="50" t="str">
        <f>IFERROR($X91/WB5_Data_UL!$J$1,"")</f>
        <v/>
      </c>
      <c r="Z91" s="148" t="str">
        <f t="shared" si="27"/>
        <v/>
      </c>
      <c r="AA91" s="51" t="str">
        <f>IFERROR(VLOOKUP(VALUE(SUBSTITUTE($AL91&amp;ROUND($G91,2)," ","")),WB5_Data_UL!$C$4:$P$1012,14,TRUE),"")</f>
        <v/>
      </c>
      <c r="AB91" s="151" t="str">
        <f t="shared" si="28"/>
        <v xml:space="preserve"> </v>
      </c>
      <c r="AC91" s="58" t="str">
        <f t="shared" si="33"/>
        <v/>
      </c>
      <c r="AE91" s="205" t="str">
        <f>IFERROR(
     1*AQ91,
     IF(
          $B$1="Metric",
          IFERROR(0.0254*VLOOKUP(VALUE(SUBSTITUTE($AL91&amp;ROUND($G91,2)," ","")),AWHB_Data_extrapolated!$C$4:$O$1011,MATCH('Estimator Steel Portfolio'!$C91,AWHB_Data_extrapolated!$C$4:$O$4,0),TRUE)*1000,""),
          IFERROR(VLOOKUP(VALUE(SUBSTITUTE($AL91&amp;ROUND($G91,2)," ","")),AWHB_Data_extrapolated!$C$4:$O$1011,MATCH('Estimator Steel Portfolio'!$C91,AWHB_Data_extrapolated!$C$4:$O$4,0),TRUE)*1000,"")
     )
)</f>
        <v/>
      </c>
      <c r="AF91" s="50" t="str">
        <f>IFERROR($AE91/AWHB_Data_UL!$J$1,"")</f>
        <v/>
      </c>
      <c r="AG91" s="148" t="str">
        <f t="shared" si="29"/>
        <v/>
      </c>
      <c r="AH91" s="51" t="str">
        <f>IF(
     $AE91=$AQ91,
     IFERROR(VLOOKUP(VALUE(SUBSTITUTE($AL91&amp;ROUND($G91,2)," ","")),AWHB_Data_UL!$C$4:$P$1004,14,TRUE),""),
     IF(ISNUMBER($AE91),"EJ needed","")
)</f>
        <v/>
      </c>
      <c r="AI91" s="151" t="str">
        <f t="shared" si="30"/>
        <v xml:space="preserve"> </v>
      </c>
      <c r="AJ91" s="58" t="str">
        <f t="shared" si="34"/>
        <v/>
      </c>
      <c r="AL91" s="141" t="str">
        <f>IF($B$1="Metric",IFERROR(VLOOKUP(SUBSTITUTE($A91&amp;"Metric"&amp;$B91," ",""),members_metric!$F$7:$K$2000,6,FALSE),""),IFERROR(VLOOKUP(SUBSTITUTE($A91&amp;$B91," ",""),members!$D$7:$I$2000,6,FALSE),""))</f>
        <v/>
      </c>
      <c r="AM91" s="146" t="str">
        <f>IF($B$1="Metric", IFERROR(VLOOKUP(SUBSTITUTE($A91&amp;"Metric"&amp;$B91," ",""),members_metric!$F$7:$L$2000,7,FALSE),""),IFERROR(VLOOKUP(SUBSTITUTE($A91&amp;$B91," ",""),members!$D$7:$G$2000,4,FALSE),""))</f>
        <v/>
      </c>
      <c r="AN91" s="147" t="str">
        <f>IF($B$1="Metric", IFERROR(VLOOKUP(SUBSTITUTE($A91&amp;"Metric"&amp;$B91," ",""),members_metric!$F$7:$J$2000,5,FALSE),""),IFERROR(VLOOKUP(SUBSTITUTE($A91&amp;$B91," ",""),members!$D$7:$H$2000,5,FALSE),""))</f>
        <v/>
      </c>
      <c r="AO91" s="189" t="str">
        <f>IF(
     $B$1="Metric",
     IFERROR(0.0254*VLOOKUP(VALUE(SUBSTITUTE($AL91&amp;ROUND($G91,2)," ","")),HFF60_Data_UL!$C$4:$O$1011,MATCH('Estimator Steel Portfolio'!$C91,HFF60_Data_UL!$C$4:$O$4,0),TRUE)*1000,"N/A"),
     IFERROR(VLOOKUP(VALUE(SUBSTITUTE($AL91&amp;ROUND($G91,2)," ","")),HFF60_Data_UL!$C$4:$O$1011,MATCH('Estimator Steel Portfolio'!$C91,HFF60_Data_UL!$C$4:$O$4,0),TRUE)*1000,"N/A")
)</f>
        <v>N/A</v>
      </c>
      <c r="AP91" s="189" t="str">
        <f>IF(
     $B$1="Metric",
     IFERROR(0.0254*VLOOKUP(VALUE(SUBSTITUTE($AL91&amp;ROUND($G91,2)," ","")),HFF120_Data_UL!$C$4:$O$1009,MATCH('Estimator Steel Portfolio'!$C91,HFF120_Data_UL!$C$4:$O$4,0),TRUE)*1000,"N/A"),
     IFERROR(VLOOKUP(VALUE(SUBSTITUTE($AL91&amp;ROUND($G91,2)," ","")),HFF120_Data_UL!$C$4:$O$1009,MATCH('Estimator Steel Portfolio'!$C91,HFF120_Data_UL!$C$4:$O$4,0),TRUE)*1000,"N/A")
)</f>
        <v>N/A</v>
      </c>
      <c r="AQ91" s="189" t="str">
        <f>IF(
     $B$1="Metric",
     IFERROR(0.0254*VLOOKUP(VALUE(SUBSTITUTE($AL91&amp;ROUND($G91,2)," ","")),AWHB_Data_UL!$C$4:$O$1004,MATCH('Estimator Steel Portfolio'!$C91,AWHB_Data_UL!$C$4:$O$4,0),TRUE)*1000,"N/A"),
     IFERROR(VLOOKUP(VALUE(SUBSTITUTE($AL91&amp;ROUND($G91,2)," ","")),AWHB_Data_UL!$C$4:$O$1004,MATCH('Estimator Steel Portfolio'!$C91,AWHB_Data_UL!$C$4:$O$4,0),TRUE)*1000,"N/A")
)</f>
        <v>N/A</v>
      </c>
      <c r="AR91" s="190"/>
    </row>
    <row r="92" spans="1:44" ht="15.5" x14ac:dyDescent="0.35">
      <c r="A92" s="130"/>
      <c r="B92" s="131"/>
      <c r="C92" s="131"/>
      <c r="D92" s="131"/>
      <c r="E92" s="131"/>
      <c r="F92" s="49" t="str">
        <f t="shared" si="35"/>
        <v/>
      </c>
      <c r="G92" s="50" t="str">
        <f>IF($B$1="Metric", IFERROR(VLOOKUP(SUBSTITUTE($A92&amp;"Metric"&amp;$B92," ",""),members_metric!$F$7:$J$2000,3,FALSE),""),  IFERROR(VLOOKUP(SUBSTITUTE($A92&amp;$B92," ",""),members!$D$7:$G$2000,3,FALSE),""))</f>
        <v/>
      </c>
      <c r="H92" s="140" t="str">
        <f t="shared" si="22"/>
        <v/>
      </c>
      <c r="I92" s="48"/>
      <c r="J92" s="50" t="str">
        <f>IFERROR(
     1*AO92,
     IF(
          $B$1="Metric",
          IFERROR(0.0254*VLOOKUP(VALUE(SUBSTITUTE($AL92&amp;ROUND($G92,2)," ","")),HFF60_Data_extrapolated!$C$4:$O$1011,MATCH('Estimator Steel Portfolio'!$C92,HFF60_Data_extrapolated!$C$4:$O$4,0),TRUE)*1000,""),
          IFERROR(VLOOKUP(VALUE(SUBSTITUTE($AL92&amp;ROUND($G92,2)," ","")),HFF60_Data_extrapolated!$C$4:$O$1011,MATCH('Estimator Steel Portfolio'!$C92,HFF60_Data_extrapolated!$C$4:$O$4,0),TRUE)*1000,"")
     )
)</f>
        <v/>
      </c>
      <c r="K92" s="50" t="str">
        <f>IFERROR($J92/HFF60_Data_UL!$J$1,"")</f>
        <v/>
      </c>
      <c r="L92" s="148" t="str">
        <f t="shared" si="31"/>
        <v/>
      </c>
      <c r="M92" s="51" t="str">
        <f>IF(
     $J92=$AO92,
     IFERROR(VLOOKUP(VALUE(SUBSTITUTE($AL92&amp;ROUND($G92,2)," ","")),HFF60_Data_UL!$C$4:$P$1011,14,TRUE),""),
     IF(ISNUMBER($J92),"EJ needed","")
)</f>
        <v/>
      </c>
      <c r="N92" s="151" t="str">
        <f t="shared" si="23"/>
        <v/>
      </c>
      <c r="O92" s="58" t="str">
        <f t="shared" si="24"/>
        <v/>
      </c>
      <c r="P92" s="48"/>
      <c r="Q92" s="50" t="str">
        <f>IFERROR(
     1*AP92,
     IF(
          $B$1="Metric",
          IFERROR(0.0254*VLOOKUP(VALUE(SUBSTITUTE($AL92&amp;ROUND($G92,2)," ","")),HFF120_Data_extrapolated!$C$4:$O$1025,MATCH('Estimator Steel Portfolio'!$C92,HFF120_Data_extrapolated!$C$4:$O$4,0),TRUE)*1000,""),
          IFERROR(VLOOKUP(VALUE(SUBSTITUTE($AL92&amp;ROUND($G92,2)," ","")),HFF120_Data_extrapolated!$C$4:$O$1025,MATCH('Estimator Steel Portfolio'!$C92,HFF120_Data_extrapolated!$C$4:$O$4,0),TRUE)*1000,"")
     )
)</f>
        <v/>
      </c>
      <c r="R92" s="50" t="str">
        <f>IFERROR($Q92/HFF120_Data_UL!$J$1,"")</f>
        <v/>
      </c>
      <c r="S92" s="148" t="str">
        <f t="shared" si="25"/>
        <v/>
      </c>
      <c r="T92" s="51" t="str">
        <f>IF(
     $Q92=$AP92,
     IFERROR(VLOOKUP(VALUE(SUBSTITUTE($AL92&amp;ROUND($G92,2)," ","")),HFF120_Data_UL!$C$4:$P$1009,14,TRUE),""),
     IF(ISNUMBER($Q92),"EJ needed","")
)</f>
        <v/>
      </c>
      <c r="U92" s="151" t="str">
        <f t="shared" si="26"/>
        <v xml:space="preserve"> </v>
      </c>
      <c r="V92" s="58" t="str">
        <f t="shared" si="32"/>
        <v/>
      </c>
      <c r="X92" s="205" t="str">
        <f>IF($B$1="Metric", IFERROR(0.0254*VLOOKUP(VALUE(SUBSTITUTE($AL92&amp;ROUND($G92,2)," ","")),WB5_Data_UL!$C$4:$O$1012,MATCH('Estimator Steel Portfolio'!$C92,WB5_Data_UL!$C$4:$O$4,0),TRUE)*1000,""), IFERROR(VLOOKUP(VALUE(SUBSTITUTE($AL92&amp;ROUND($G92,2)," ","")),WB5_Data_UL!$C$4:$O$1012,MATCH('Estimator Steel Portfolio'!$C92,WB5_Data_UL!$C$4:$O$4,0),TRUE)*1000,""))</f>
        <v/>
      </c>
      <c r="Y92" s="50" t="str">
        <f>IFERROR($X92/WB5_Data_UL!$J$1,"")</f>
        <v/>
      </c>
      <c r="Z92" s="148" t="str">
        <f t="shared" si="27"/>
        <v/>
      </c>
      <c r="AA92" s="51" t="str">
        <f>IFERROR(VLOOKUP(VALUE(SUBSTITUTE($AL92&amp;ROUND($G92,2)," ","")),WB5_Data_UL!$C$4:$P$1012,14,TRUE),"")</f>
        <v/>
      </c>
      <c r="AB92" s="151" t="str">
        <f t="shared" si="28"/>
        <v xml:space="preserve"> </v>
      </c>
      <c r="AC92" s="58" t="str">
        <f t="shared" si="33"/>
        <v/>
      </c>
      <c r="AE92" s="205" t="str">
        <f>IFERROR(
     1*AQ92,
     IF(
          $B$1="Metric",
          IFERROR(0.0254*VLOOKUP(VALUE(SUBSTITUTE($AL92&amp;ROUND($G92,2)," ","")),AWHB_Data_extrapolated!$C$4:$O$1011,MATCH('Estimator Steel Portfolio'!$C92,AWHB_Data_extrapolated!$C$4:$O$4,0),TRUE)*1000,""),
          IFERROR(VLOOKUP(VALUE(SUBSTITUTE($AL92&amp;ROUND($G92,2)," ","")),AWHB_Data_extrapolated!$C$4:$O$1011,MATCH('Estimator Steel Portfolio'!$C92,AWHB_Data_extrapolated!$C$4:$O$4,0),TRUE)*1000,"")
     )
)</f>
        <v/>
      </c>
      <c r="AF92" s="50" t="str">
        <f>IFERROR($AE92/AWHB_Data_UL!$J$1,"")</f>
        <v/>
      </c>
      <c r="AG92" s="148" t="str">
        <f t="shared" si="29"/>
        <v/>
      </c>
      <c r="AH92" s="51" t="str">
        <f>IF(
     $AE92=$AQ92,
     IFERROR(VLOOKUP(VALUE(SUBSTITUTE($AL92&amp;ROUND($G92,2)," ","")),AWHB_Data_UL!$C$4:$P$1004,14,TRUE),""),
     IF(ISNUMBER($AE92),"EJ needed","")
)</f>
        <v/>
      </c>
      <c r="AI92" s="151" t="str">
        <f t="shared" si="30"/>
        <v xml:space="preserve"> </v>
      </c>
      <c r="AJ92" s="58" t="str">
        <f t="shared" si="34"/>
        <v/>
      </c>
      <c r="AL92" s="141" t="str">
        <f>IF($B$1="Metric",IFERROR(VLOOKUP(SUBSTITUTE($A92&amp;"Metric"&amp;$B92," ",""),members_metric!$F$7:$K$2000,6,FALSE),""),IFERROR(VLOOKUP(SUBSTITUTE($A92&amp;$B92," ",""),members!$D$7:$I$2000,6,FALSE),""))</f>
        <v/>
      </c>
      <c r="AM92" s="146" t="str">
        <f>IF($B$1="Metric", IFERROR(VLOOKUP(SUBSTITUTE($A92&amp;"Metric"&amp;$B92," ",""),members_metric!$F$7:$L$2000,7,FALSE),""),IFERROR(VLOOKUP(SUBSTITUTE($A92&amp;$B92," ",""),members!$D$7:$G$2000,4,FALSE),""))</f>
        <v/>
      </c>
      <c r="AN92" s="147" t="str">
        <f>IF($B$1="Metric", IFERROR(VLOOKUP(SUBSTITUTE($A92&amp;"Metric"&amp;$B92," ",""),members_metric!$F$7:$J$2000,5,FALSE),""),IFERROR(VLOOKUP(SUBSTITUTE($A92&amp;$B92," ",""),members!$D$7:$H$2000,5,FALSE),""))</f>
        <v/>
      </c>
      <c r="AO92" s="189" t="str">
        <f>IF(
     $B$1="Metric",
     IFERROR(0.0254*VLOOKUP(VALUE(SUBSTITUTE($AL92&amp;ROUND($G92,2)," ","")),HFF60_Data_UL!$C$4:$O$1011,MATCH('Estimator Steel Portfolio'!$C92,HFF60_Data_UL!$C$4:$O$4,0),TRUE)*1000,"N/A"),
     IFERROR(VLOOKUP(VALUE(SUBSTITUTE($AL92&amp;ROUND($G92,2)," ","")),HFF60_Data_UL!$C$4:$O$1011,MATCH('Estimator Steel Portfolio'!$C92,HFF60_Data_UL!$C$4:$O$4,0),TRUE)*1000,"N/A")
)</f>
        <v>N/A</v>
      </c>
      <c r="AP92" s="189" t="str">
        <f>IF(
     $B$1="Metric",
     IFERROR(0.0254*VLOOKUP(VALUE(SUBSTITUTE($AL92&amp;ROUND($G92,2)," ","")),HFF120_Data_UL!$C$4:$O$1009,MATCH('Estimator Steel Portfolio'!$C92,HFF120_Data_UL!$C$4:$O$4,0),TRUE)*1000,"N/A"),
     IFERROR(VLOOKUP(VALUE(SUBSTITUTE($AL92&amp;ROUND($G92,2)," ","")),HFF120_Data_UL!$C$4:$O$1009,MATCH('Estimator Steel Portfolio'!$C92,HFF120_Data_UL!$C$4:$O$4,0),TRUE)*1000,"N/A")
)</f>
        <v>N/A</v>
      </c>
      <c r="AQ92" s="189" t="str">
        <f>IF(
     $B$1="Metric",
     IFERROR(0.0254*VLOOKUP(VALUE(SUBSTITUTE($AL92&amp;ROUND($G92,2)," ","")),AWHB_Data_UL!$C$4:$O$1004,MATCH('Estimator Steel Portfolio'!$C92,AWHB_Data_UL!$C$4:$O$4,0),TRUE)*1000,"N/A"),
     IFERROR(VLOOKUP(VALUE(SUBSTITUTE($AL92&amp;ROUND($G92,2)," ","")),AWHB_Data_UL!$C$4:$O$1004,MATCH('Estimator Steel Portfolio'!$C92,AWHB_Data_UL!$C$4:$O$4,0),TRUE)*1000,"N/A")
)</f>
        <v>N/A</v>
      </c>
      <c r="AR92" s="190"/>
    </row>
    <row r="93" spans="1:44" ht="15.5" x14ac:dyDescent="0.35">
      <c r="A93" s="130"/>
      <c r="B93" s="131"/>
      <c r="C93" s="131"/>
      <c r="D93" s="131"/>
      <c r="E93" s="131"/>
      <c r="F93" s="49" t="str">
        <f t="shared" si="35"/>
        <v/>
      </c>
      <c r="G93" s="50" t="str">
        <f>IF($B$1="Metric", IFERROR(VLOOKUP(SUBSTITUTE($A93&amp;"Metric"&amp;$B93," ",""),members_metric!$F$7:$J$2000,3,FALSE),""),  IFERROR(VLOOKUP(SUBSTITUTE($A93&amp;$B93," ",""),members!$D$7:$G$2000,3,FALSE),""))</f>
        <v/>
      </c>
      <c r="H93" s="140" t="str">
        <f t="shared" si="22"/>
        <v/>
      </c>
      <c r="I93" s="48"/>
      <c r="J93" s="50" t="str">
        <f>IFERROR(
     1*AO93,
     IF(
          $B$1="Metric",
          IFERROR(0.0254*VLOOKUP(VALUE(SUBSTITUTE($AL93&amp;ROUND($G93,2)," ","")),HFF60_Data_extrapolated!$C$4:$O$1011,MATCH('Estimator Steel Portfolio'!$C93,HFF60_Data_extrapolated!$C$4:$O$4,0),TRUE)*1000,""),
          IFERROR(VLOOKUP(VALUE(SUBSTITUTE($AL93&amp;ROUND($G93,2)," ","")),HFF60_Data_extrapolated!$C$4:$O$1011,MATCH('Estimator Steel Portfolio'!$C93,HFF60_Data_extrapolated!$C$4:$O$4,0),TRUE)*1000,"")
     )
)</f>
        <v/>
      </c>
      <c r="K93" s="50" t="str">
        <f>IFERROR($J93/HFF60_Data_UL!$J$1,"")</f>
        <v/>
      </c>
      <c r="L93" s="148" t="str">
        <f t="shared" si="31"/>
        <v/>
      </c>
      <c r="M93" s="51" t="str">
        <f>IF(
     $J93=$AO93,
     IFERROR(VLOOKUP(VALUE(SUBSTITUTE($AL93&amp;ROUND($G93,2)," ","")),HFF60_Data_UL!$C$4:$P$1011,14,TRUE),""),
     IF(ISNUMBER($J93),"EJ needed","")
)</f>
        <v/>
      </c>
      <c r="N93" s="151" t="str">
        <f t="shared" si="23"/>
        <v/>
      </c>
      <c r="O93" s="58" t="str">
        <f t="shared" si="24"/>
        <v/>
      </c>
      <c r="P93" s="48"/>
      <c r="Q93" s="50" t="str">
        <f>IFERROR(
     1*AP93,
     IF(
          $B$1="Metric",
          IFERROR(0.0254*VLOOKUP(VALUE(SUBSTITUTE($AL93&amp;ROUND($G93,2)," ","")),HFF120_Data_extrapolated!$C$4:$O$1025,MATCH('Estimator Steel Portfolio'!$C93,HFF120_Data_extrapolated!$C$4:$O$4,0),TRUE)*1000,""),
          IFERROR(VLOOKUP(VALUE(SUBSTITUTE($AL93&amp;ROUND($G93,2)," ","")),HFF120_Data_extrapolated!$C$4:$O$1025,MATCH('Estimator Steel Portfolio'!$C93,HFF120_Data_extrapolated!$C$4:$O$4,0),TRUE)*1000,"")
     )
)</f>
        <v/>
      </c>
      <c r="R93" s="50" t="str">
        <f>IFERROR($Q93/HFF120_Data_UL!$J$1,"")</f>
        <v/>
      </c>
      <c r="S93" s="148" t="str">
        <f t="shared" si="25"/>
        <v/>
      </c>
      <c r="T93" s="51" t="str">
        <f>IF(
     $Q93=$AP93,
     IFERROR(VLOOKUP(VALUE(SUBSTITUTE($AL93&amp;ROUND($G93,2)," ","")),HFF120_Data_UL!$C$4:$P$1009,14,TRUE),""),
     IF(ISNUMBER($Q93),"EJ needed","")
)</f>
        <v/>
      </c>
      <c r="U93" s="151" t="str">
        <f t="shared" si="26"/>
        <v xml:space="preserve"> </v>
      </c>
      <c r="V93" s="58" t="str">
        <f t="shared" si="32"/>
        <v/>
      </c>
      <c r="X93" s="205" t="str">
        <f>IF($B$1="Metric", IFERROR(0.0254*VLOOKUP(VALUE(SUBSTITUTE($AL93&amp;ROUND($G93,2)," ","")),WB5_Data_UL!$C$4:$O$1012,MATCH('Estimator Steel Portfolio'!$C93,WB5_Data_UL!$C$4:$O$4,0),TRUE)*1000,""), IFERROR(VLOOKUP(VALUE(SUBSTITUTE($AL93&amp;ROUND($G93,2)," ","")),WB5_Data_UL!$C$4:$O$1012,MATCH('Estimator Steel Portfolio'!$C93,WB5_Data_UL!$C$4:$O$4,0),TRUE)*1000,""))</f>
        <v/>
      </c>
      <c r="Y93" s="50" t="str">
        <f>IFERROR($X93/WB5_Data_UL!$J$1,"")</f>
        <v/>
      </c>
      <c r="Z93" s="148" t="str">
        <f t="shared" si="27"/>
        <v/>
      </c>
      <c r="AA93" s="51" t="str">
        <f>IFERROR(VLOOKUP(VALUE(SUBSTITUTE($AL93&amp;ROUND($G93,2)," ","")),WB5_Data_UL!$C$4:$P$1012,14,TRUE),"")</f>
        <v/>
      </c>
      <c r="AB93" s="151" t="str">
        <f t="shared" si="28"/>
        <v xml:space="preserve"> </v>
      </c>
      <c r="AC93" s="58" t="str">
        <f t="shared" si="33"/>
        <v/>
      </c>
      <c r="AE93" s="205" t="str">
        <f>IFERROR(
     1*AQ93,
     IF(
          $B$1="Metric",
          IFERROR(0.0254*VLOOKUP(VALUE(SUBSTITUTE($AL93&amp;ROUND($G93,2)," ","")),AWHB_Data_extrapolated!$C$4:$O$1011,MATCH('Estimator Steel Portfolio'!$C93,AWHB_Data_extrapolated!$C$4:$O$4,0),TRUE)*1000,""),
          IFERROR(VLOOKUP(VALUE(SUBSTITUTE($AL93&amp;ROUND($G93,2)," ","")),AWHB_Data_extrapolated!$C$4:$O$1011,MATCH('Estimator Steel Portfolio'!$C93,AWHB_Data_extrapolated!$C$4:$O$4,0),TRUE)*1000,"")
     )
)</f>
        <v/>
      </c>
      <c r="AF93" s="50" t="str">
        <f>IFERROR($AE93/AWHB_Data_UL!$J$1,"")</f>
        <v/>
      </c>
      <c r="AG93" s="148" t="str">
        <f t="shared" si="29"/>
        <v/>
      </c>
      <c r="AH93" s="51" t="str">
        <f>IF(
     $AE93=$AQ93,
     IFERROR(VLOOKUP(VALUE(SUBSTITUTE($AL93&amp;ROUND($G93,2)," ","")),AWHB_Data_UL!$C$4:$P$1004,14,TRUE),""),
     IF(ISNUMBER($AE93),"EJ needed","")
)</f>
        <v/>
      </c>
      <c r="AI93" s="151" t="str">
        <f t="shared" si="30"/>
        <v xml:space="preserve"> </v>
      </c>
      <c r="AJ93" s="58" t="str">
        <f t="shared" si="34"/>
        <v/>
      </c>
      <c r="AL93" s="141" t="str">
        <f>IF($B$1="Metric",IFERROR(VLOOKUP(SUBSTITUTE($A93&amp;"Metric"&amp;$B93," ",""),members_metric!$F$7:$K$2000,6,FALSE),""),IFERROR(VLOOKUP(SUBSTITUTE($A93&amp;$B93," ",""),members!$D$7:$I$2000,6,FALSE),""))</f>
        <v/>
      </c>
      <c r="AM93" s="146" t="str">
        <f>IF($B$1="Metric", IFERROR(VLOOKUP(SUBSTITUTE($A93&amp;"Metric"&amp;$B93," ",""),members_metric!$F$7:$L$2000,7,FALSE),""),IFERROR(VLOOKUP(SUBSTITUTE($A93&amp;$B93," ",""),members!$D$7:$G$2000,4,FALSE),""))</f>
        <v/>
      </c>
      <c r="AN93" s="147" t="str">
        <f>IF($B$1="Metric", IFERROR(VLOOKUP(SUBSTITUTE($A93&amp;"Metric"&amp;$B93," ",""),members_metric!$F$7:$J$2000,5,FALSE),""),IFERROR(VLOOKUP(SUBSTITUTE($A93&amp;$B93," ",""),members!$D$7:$H$2000,5,FALSE),""))</f>
        <v/>
      </c>
      <c r="AO93" s="189" t="str">
        <f>IF(
     $B$1="Metric",
     IFERROR(0.0254*VLOOKUP(VALUE(SUBSTITUTE($AL93&amp;ROUND($G93,2)," ","")),HFF60_Data_UL!$C$4:$O$1011,MATCH('Estimator Steel Portfolio'!$C93,HFF60_Data_UL!$C$4:$O$4,0),TRUE)*1000,"N/A"),
     IFERROR(VLOOKUP(VALUE(SUBSTITUTE($AL93&amp;ROUND($G93,2)," ","")),HFF60_Data_UL!$C$4:$O$1011,MATCH('Estimator Steel Portfolio'!$C93,HFF60_Data_UL!$C$4:$O$4,0),TRUE)*1000,"N/A")
)</f>
        <v>N/A</v>
      </c>
      <c r="AP93" s="189" t="str">
        <f>IF(
     $B$1="Metric",
     IFERROR(0.0254*VLOOKUP(VALUE(SUBSTITUTE($AL93&amp;ROUND($G93,2)," ","")),HFF120_Data_UL!$C$4:$O$1009,MATCH('Estimator Steel Portfolio'!$C93,HFF120_Data_UL!$C$4:$O$4,0),TRUE)*1000,"N/A"),
     IFERROR(VLOOKUP(VALUE(SUBSTITUTE($AL93&amp;ROUND($G93,2)," ","")),HFF120_Data_UL!$C$4:$O$1009,MATCH('Estimator Steel Portfolio'!$C93,HFF120_Data_UL!$C$4:$O$4,0),TRUE)*1000,"N/A")
)</f>
        <v>N/A</v>
      </c>
      <c r="AQ93" s="189" t="str">
        <f>IF(
     $B$1="Metric",
     IFERROR(0.0254*VLOOKUP(VALUE(SUBSTITUTE($AL93&amp;ROUND($G93,2)," ","")),AWHB_Data_UL!$C$4:$O$1004,MATCH('Estimator Steel Portfolio'!$C93,AWHB_Data_UL!$C$4:$O$4,0),TRUE)*1000,"N/A"),
     IFERROR(VLOOKUP(VALUE(SUBSTITUTE($AL93&amp;ROUND($G93,2)," ","")),AWHB_Data_UL!$C$4:$O$1004,MATCH('Estimator Steel Portfolio'!$C93,AWHB_Data_UL!$C$4:$O$4,0),TRUE)*1000,"N/A")
)</f>
        <v>N/A</v>
      </c>
      <c r="AR93" s="190"/>
    </row>
    <row r="94" spans="1:44" ht="15.5" x14ac:dyDescent="0.35">
      <c r="A94" s="130"/>
      <c r="B94" s="131"/>
      <c r="C94" s="131"/>
      <c r="D94" s="131"/>
      <c r="E94" s="131"/>
      <c r="F94" s="49" t="str">
        <f t="shared" si="35"/>
        <v/>
      </c>
      <c r="G94" s="50" t="str">
        <f>IF($B$1="Metric", IFERROR(VLOOKUP(SUBSTITUTE($A94&amp;"Metric"&amp;$B94," ",""),members_metric!$F$7:$J$2000,3,FALSE),""),  IFERROR(VLOOKUP(SUBSTITUTE($A94&amp;$B94," ",""),members!$D$7:$G$2000,3,FALSE),""))</f>
        <v/>
      </c>
      <c r="H94" s="140" t="str">
        <f t="shared" si="22"/>
        <v/>
      </c>
      <c r="I94" s="48"/>
      <c r="J94" s="50" t="str">
        <f>IFERROR(
     1*AO94,
     IF(
          $B$1="Metric",
          IFERROR(0.0254*VLOOKUP(VALUE(SUBSTITUTE($AL94&amp;ROUND($G94,2)," ","")),HFF60_Data_extrapolated!$C$4:$O$1011,MATCH('Estimator Steel Portfolio'!$C94,HFF60_Data_extrapolated!$C$4:$O$4,0),TRUE)*1000,""),
          IFERROR(VLOOKUP(VALUE(SUBSTITUTE($AL94&amp;ROUND($G94,2)," ","")),HFF60_Data_extrapolated!$C$4:$O$1011,MATCH('Estimator Steel Portfolio'!$C94,HFF60_Data_extrapolated!$C$4:$O$4,0),TRUE)*1000,"")
     )
)</f>
        <v/>
      </c>
      <c r="K94" s="50" t="str">
        <f>IFERROR($J94/HFF60_Data_UL!$J$1,"")</f>
        <v/>
      </c>
      <c r="L94" s="148" t="str">
        <f t="shared" si="31"/>
        <v/>
      </c>
      <c r="M94" s="51" t="str">
        <f>IF(
     $J94=$AO94,
     IFERROR(VLOOKUP(VALUE(SUBSTITUTE($AL94&amp;ROUND($G94,2)," ","")),HFF60_Data_UL!$C$4:$P$1011,14,TRUE),""),
     IF(ISNUMBER($J94),"EJ needed","")
)</f>
        <v/>
      </c>
      <c r="N94" s="151" t="str">
        <f t="shared" si="23"/>
        <v/>
      </c>
      <c r="O94" s="58" t="str">
        <f t="shared" si="24"/>
        <v/>
      </c>
      <c r="P94" s="48"/>
      <c r="Q94" s="50" t="str">
        <f>IFERROR(
     1*AP94,
     IF(
          $B$1="Metric",
          IFERROR(0.0254*VLOOKUP(VALUE(SUBSTITUTE($AL94&amp;ROUND($G94,2)," ","")),HFF120_Data_extrapolated!$C$4:$O$1025,MATCH('Estimator Steel Portfolio'!$C94,HFF120_Data_extrapolated!$C$4:$O$4,0),TRUE)*1000,""),
          IFERROR(VLOOKUP(VALUE(SUBSTITUTE($AL94&amp;ROUND($G94,2)," ","")),HFF120_Data_extrapolated!$C$4:$O$1025,MATCH('Estimator Steel Portfolio'!$C94,HFF120_Data_extrapolated!$C$4:$O$4,0),TRUE)*1000,"")
     )
)</f>
        <v/>
      </c>
      <c r="R94" s="50" t="str">
        <f>IFERROR($Q94/HFF120_Data_UL!$J$1,"")</f>
        <v/>
      </c>
      <c r="S94" s="148" t="str">
        <f t="shared" si="25"/>
        <v/>
      </c>
      <c r="T94" s="51" t="str">
        <f>IF(
     $Q94=$AP94,
     IFERROR(VLOOKUP(VALUE(SUBSTITUTE($AL94&amp;ROUND($G94,2)," ","")),HFF120_Data_UL!$C$4:$P$1009,14,TRUE),""),
     IF(ISNUMBER($Q94),"EJ needed","")
)</f>
        <v/>
      </c>
      <c r="U94" s="151" t="str">
        <f t="shared" si="26"/>
        <v xml:space="preserve"> </v>
      </c>
      <c r="V94" s="58" t="str">
        <f t="shared" si="32"/>
        <v/>
      </c>
      <c r="X94" s="205" t="str">
        <f>IF($B$1="Metric", IFERROR(0.0254*VLOOKUP(VALUE(SUBSTITUTE($AL94&amp;ROUND($G94,2)," ","")),WB5_Data_UL!$C$4:$O$1012,MATCH('Estimator Steel Portfolio'!$C94,WB5_Data_UL!$C$4:$O$4,0),TRUE)*1000,""), IFERROR(VLOOKUP(VALUE(SUBSTITUTE($AL94&amp;ROUND($G94,2)," ","")),WB5_Data_UL!$C$4:$O$1012,MATCH('Estimator Steel Portfolio'!$C94,WB5_Data_UL!$C$4:$O$4,0),TRUE)*1000,""))</f>
        <v/>
      </c>
      <c r="Y94" s="50" t="str">
        <f>IFERROR($X94/WB5_Data_UL!$J$1,"")</f>
        <v/>
      </c>
      <c r="Z94" s="148" t="str">
        <f t="shared" si="27"/>
        <v/>
      </c>
      <c r="AA94" s="51" t="str">
        <f>IFERROR(VLOOKUP(VALUE(SUBSTITUTE($AL94&amp;ROUND($G94,2)," ","")),WB5_Data_UL!$C$4:$P$1012,14,TRUE),"")</f>
        <v/>
      </c>
      <c r="AB94" s="151" t="str">
        <f t="shared" si="28"/>
        <v xml:space="preserve"> </v>
      </c>
      <c r="AC94" s="58" t="str">
        <f t="shared" si="33"/>
        <v/>
      </c>
      <c r="AE94" s="205" t="str">
        <f>IFERROR(
     1*AQ94,
     IF(
          $B$1="Metric",
          IFERROR(0.0254*VLOOKUP(VALUE(SUBSTITUTE($AL94&amp;ROUND($G94,2)," ","")),AWHB_Data_extrapolated!$C$4:$O$1011,MATCH('Estimator Steel Portfolio'!$C94,AWHB_Data_extrapolated!$C$4:$O$4,0),TRUE)*1000,""),
          IFERROR(VLOOKUP(VALUE(SUBSTITUTE($AL94&amp;ROUND($G94,2)," ","")),AWHB_Data_extrapolated!$C$4:$O$1011,MATCH('Estimator Steel Portfolio'!$C94,AWHB_Data_extrapolated!$C$4:$O$4,0),TRUE)*1000,"")
     )
)</f>
        <v/>
      </c>
      <c r="AF94" s="50" t="str">
        <f>IFERROR($AE94/AWHB_Data_UL!$J$1,"")</f>
        <v/>
      </c>
      <c r="AG94" s="148" t="str">
        <f t="shared" si="29"/>
        <v/>
      </c>
      <c r="AH94" s="51" t="str">
        <f>IF(
     $AE94=$AQ94,
     IFERROR(VLOOKUP(VALUE(SUBSTITUTE($AL94&amp;ROUND($G94,2)," ","")),AWHB_Data_UL!$C$4:$P$1004,14,TRUE),""),
     IF(ISNUMBER($AE94),"EJ needed","")
)</f>
        <v/>
      </c>
      <c r="AI94" s="151" t="str">
        <f t="shared" si="30"/>
        <v xml:space="preserve"> </v>
      </c>
      <c r="AJ94" s="58" t="str">
        <f t="shared" si="34"/>
        <v/>
      </c>
      <c r="AL94" s="141" t="str">
        <f>IF($B$1="Metric",IFERROR(VLOOKUP(SUBSTITUTE($A94&amp;"Metric"&amp;$B94," ",""),members_metric!$F$7:$K$2000,6,FALSE),""),IFERROR(VLOOKUP(SUBSTITUTE($A94&amp;$B94," ",""),members!$D$7:$I$2000,6,FALSE),""))</f>
        <v/>
      </c>
      <c r="AM94" s="146" t="str">
        <f>IF($B$1="Metric", IFERROR(VLOOKUP(SUBSTITUTE($A94&amp;"Metric"&amp;$B94," ",""),members_metric!$F$7:$L$2000,7,FALSE),""),IFERROR(VLOOKUP(SUBSTITUTE($A94&amp;$B94," ",""),members!$D$7:$G$2000,4,FALSE),""))</f>
        <v/>
      </c>
      <c r="AN94" s="147" t="str">
        <f>IF($B$1="Metric", IFERROR(VLOOKUP(SUBSTITUTE($A94&amp;"Metric"&amp;$B94," ",""),members_metric!$F$7:$J$2000,5,FALSE),""),IFERROR(VLOOKUP(SUBSTITUTE($A94&amp;$B94," ",""),members!$D$7:$H$2000,5,FALSE),""))</f>
        <v/>
      </c>
      <c r="AO94" s="189" t="str">
        <f>IF(
     $B$1="Metric",
     IFERROR(0.0254*VLOOKUP(VALUE(SUBSTITUTE($AL94&amp;ROUND($G94,2)," ","")),HFF60_Data_UL!$C$4:$O$1011,MATCH('Estimator Steel Portfolio'!$C94,HFF60_Data_UL!$C$4:$O$4,0),TRUE)*1000,"N/A"),
     IFERROR(VLOOKUP(VALUE(SUBSTITUTE($AL94&amp;ROUND($G94,2)," ","")),HFF60_Data_UL!$C$4:$O$1011,MATCH('Estimator Steel Portfolio'!$C94,HFF60_Data_UL!$C$4:$O$4,0),TRUE)*1000,"N/A")
)</f>
        <v>N/A</v>
      </c>
      <c r="AP94" s="189" t="str">
        <f>IF(
     $B$1="Metric",
     IFERROR(0.0254*VLOOKUP(VALUE(SUBSTITUTE($AL94&amp;ROUND($G94,2)," ","")),HFF120_Data_UL!$C$4:$O$1009,MATCH('Estimator Steel Portfolio'!$C94,HFF120_Data_UL!$C$4:$O$4,0),TRUE)*1000,"N/A"),
     IFERROR(VLOOKUP(VALUE(SUBSTITUTE($AL94&amp;ROUND($G94,2)," ","")),HFF120_Data_UL!$C$4:$O$1009,MATCH('Estimator Steel Portfolio'!$C94,HFF120_Data_UL!$C$4:$O$4,0),TRUE)*1000,"N/A")
)</f>
        <v>N/A</v>
      </c>
      <c r="AQ94" s="189" t="str">
        <f>IF(
     $B$1="Metric",
     IFERROR(0.0254*VLOOKUP(VALUE(SUBSTITUTE($AL94&amp;ROUND($G94,2)," ","")),AWHB_Data_UL!$C$4:$O$1004,MATCH('Estimator Steel Portfolio'!$C94,AWHB_Data_UL!$C$4:$O$4,0),TRUE)*1000,"N/A"),
     IFERROR(VLOOKUP(VALUE(SUBSTITUTE($AL94&amp;ROUND($G94,2)," ","")),AWHB_Data_UL!$C$4:$O$1004,MATCH('Estimator Steel Portfolio'!$C94,AWHB_Data_UL!$C$4:$O$4,0),TRUE)*1000,"N/A")
)</f>
        <v>N/A</v>
      </c>
      <c r="AR94" s="190"/>
    </row>
    <row r="95" spans="1:44" ht="15.5" x14ac:dyDescent="0.35">
      <c r="A95" s="130"/>
      <c r="B95" s="131"/>
      <c r="C95" s="131"/>
      <c r="D95" s="131"/>
      <c r="E95" s="131"/>
      <c r="F95" s="49" t="str">
        <f t="shared" si="35"/>
        <v/>
      </c>
      <c r="G95" s="50" t="str">
        <f>IF($B$1="Metric", IFERROR(VLOOKUP(SUBSTITUTE($A95&amp;"Metric"&amp;$B95," ",""),members_metric!$F$7:$J$2000,3,FALSE),""),  IFERROR(VLOOKUP(SUBSTITUTE($A95&amp;$B95," ",""),members!$D$7:$G$2000,3,FALSE),""))</f>
        <v/>
      </c>
      <c r="H95" s="140" t="str">
        <f t="shared" si="22"/>
        <v/>
      </c>
      <c r="I95" s="48"/>
      <c r="J95" s="50" t="str">
        <f>IFERROR(
     1*AO95,
     IF(
          $B$1="Metric",
          IFERROR(0.0254*VLOOKUP(VALUE(SUBSTITUTE($AL95&amp;ROUND($G95,2)," ","")),HFF60_Data_extrapolated!$C$4:$O$1011,MATCH('Estimator Steel Portfolio'!$C95,HFF60_Data_extrapolated!$C$4:$O$4,0),TRUE)*1000,""),
          IFERROR(VLOOKUP(VALUE(SUBSTITUTE($AL95&amp;ROUND($G95,2)," ","")),HFF60_Data_extrapolated!$C$4:$O$1011,MATCH('Estimator Steel Portfolio'!$C95,HFF60_Data_extrapolated!$C$4:$O$4,0),TRUE)*1000,"")
     )
)</f>
        <v/>
      </c>
      <c r="K95" s="50" t="str">
        <f>IFERROR($J95/HFF60_Data_UL!$J$1,"")</f>
        <v/>
      </c>
      <c r="L95" s="148" t="str">
        <f t="shared" si="31"/>
        <v/>
      </c>
      <c r="M95" s="51" t="str">
        <f>IF(
     $J95=$AO95,
     IFERROR(VLOOKUP(VALUE(SUBSTITUTE($AL95&amp;ROUND($G95,2)," ","")),HFF60_Data_UL!$C$4:$P$1011,14,TRUE),""),
     IF(ISNUMBER($J95),"EJ needed","")
)</f>
        <v/>
      </c>
      <c r="N95" s="151" t="str">
        <f t="shared" si="23"/>
        <v/>
      </c>
      <c r="O95" s="58" t="str">
        <f t="shared" si="24"/>
        <v/>
      </c>
      <c r="P95" s="48"/>
      <c r="Q95" s="50" t="str">
        <f>IFERROR(
     1*AP95,
     IF(
          $B$1="Metric",
          IFERROR(0.0254*VLOOKUP(VALUE(SUBSTITUTE($AL95&amp;ROUND($G95,2)," ","")),HFF120_Data_extrapolated!$C$4:$O$1025,MATCH('Estimator Steel Portfolio'!$C95,HFF120_Data_extrapolated!$C$4:$O$4,0),TRUE)*1000,""),
          IFERROR(VLOOKUP(VALUE(SUBSTITUTE($AL95&amp;ROUND($G95,2)," ","")),HFF120_Data_extrapolated!$C$4:$O$1025,MATCH('Estimator Steel Portfolio'!$C95,HFF120_Data_extrapolated!$C$4:$O$4,0),TRUE)*1000,"")
     )
)</f>
        <v/>
      </c>
      <c r="R95" s="50" t="str">
        <f>IFERROR($Q95/HFF120_Data_UL!$J$1,"")</f>
        <v/>
      </c>
      <c r="S95" s="148" t="str">
        <f t="shared" si="25"/>
        <v/>
      </c>
      <c r="T95" s="51" t="str">
        <f>IF(
     $Q95=$AP95,
     IFERROR(VLOOKUP(VALUE(SUBSTITUTE($AL95&amp;ROUND($G95,2)," ","")),HFF120_Data_UL!$C$4:$P$1009,14,TRUE),""),
     IF(ISNUMBER($Q95),"EJ needed","")
)</f>
        <v/>
      </c>
      <c r="U95" s="151" t="str">
        <f t="shared" si="26"/>
        <v xml:space="preserve"> </v>
      </c>
      <c r="V95" s="58" t="str">
        <f t="shared" si="32"/>
        <v/>
      </c>
      <c r="X95" s="205" t="str">
        <f>IF($B$1="Metric", IFERROR(0.0254*VLOOKUP(VALUE(SUBSTITUTE($AL95&amp;ROUND($G95,2)," ","")),WB5_Data_UL!$C$4:$O$1012,MATCH('Estimator Steel Portfolio'!$C95,WB5_Data_UL!$C$4:$O$4,0),TRUE)*1000,""), IFERROR(VLOOKUP(VALUE(SUBSTITUTE($AL95&amp;ROUND($G95,2)," ","")),WB5_Data_UL!$C$4:$O$1012,MATCH('Estimator Steel Portfolio'!$C95,WB5_Data_UL!$C$4:$O$4,0),TRUE)*1000,""))</f>
        <v/>
      </c>
      <c r="Y95" s="50" t="str">
        <f>IFERROR($X95/WB5_Data_UL!$J$1,"")</f>
        <v/>
      </c>
      <c r="Z95" s="148" t="str">
        <f t="shared" si="27"/>
        <v/>
      </c>
      <c r="AA95" s="51" t="str">
        <f>IFERROR(VLOOKUP(VALUE(SUBSTITUTE($AL95&amp;ROUND($G95,2)," ","")),WB5_Data_UL!$C$4:$P$1012,14,TRUE),"")</f>
        <v/>
      </c>
      <c r="AB95" s="151" t="str">
        <f t="shared" si="28"/>
        <v xml:space="preserve"> </v>
      </c>
      <c r="AC95" s="58" t="str">
        <f t="shared" si="33"/>
        <v/>
      </c>
      <c r="AE95" s="205" t="str">
        <f>IFERROR(
     1*AQ95,
     IF(
          $B$1="Metric",
          IFERROR(0.0254*VLOOKUP(VALUE(SUBSTITUTE($AL95&amp;ROUND($G95,2)," ","")),AWHB_Data_extrapolated!$C$4:$O$1011,MATCH('Estimator Steel Portfolio'!$C95,AWHB_Data_extrapolated!$C$4:$O$4,0),TRUE)*1000,""),
          IFERROR(VLOOKUP(VALUE(SUBSTITUTE($AL95&amp;ROUND($G95,2)," ","")),AWHB_Data_extrapolated!$C$4:$O$1011,MATCH('Estimator Steel Portfolio'!$C95,AWHB_Data_extrapolated!$C$4:$O$4,0),TRUE)*1000,"")
     )
)</f>
        <v/>
      </c>
      <c r="AF95" s="50" t="str">
        <f>IFERROR($AE95/AWHB_Data_UL!$J$1,"")</f>
        <v/>
      </c>
      <c r="AG95" s="148" t="str">
        <f t="shared" si="29"/>
        <v/>
      </c>
      <c r="AH95" s="51" t="str">
        <f>IF(
     $AE95=$AQ95,
     IFERROR(VLOOKUP(VALUE(SUBSTITUTE($AL95&amp;ROUND($G95,2)," ","")),AWHB_Data_UL!$C$4:$P$1004,14,TRUE),""),
     IF(ISNUMBER($AE95),"EJ needed","")
)</f>
        <v/>
      </c>
      <c r="AI95" s="151" t="str">
        <f t="shared" si="30"/>
        <v xml:space="preserve"> </v>
      </c>
      <c r="AJ95" s="58" t="str">
        <f t="shared" si="34"/>
        <v/>
      </c>
      <c r="AL95" s="141" t="str">
        <f>IF($B$1="Metric",IFERROR(VLOOKUP(SUBSTITUTE($A95&amp;"Metric"&amp;$B95," ",""),members_metric!$F$7:$K$2000,6,FALSE),""),IFERROR(VLOOKUP(SUBSTITUTE($A95&amp;$B95," ",""),members!$D$7:$I$2000,6,FALSE),""))</f>
        <v/>
      </c>
      <c r="AM95" s="146" t="str">
        <f>IF($B$1="Metric", IFERROR(VLOOKUP(SUBSTITUTE($A95&amp;"Metric"&amp;$B95," ",""),members_metric!$F$7:$L$2000,7,FALSE),""),IFERROR(VLOOKUP(SUBSTITUTE($A95&amp;$B95," ",""),members!$D$7:$G$2000,4,FALSE),""))</f>
        <v/>
      </c>
      <c r="AN95" s="147" t="str">
        <f>IF($B$1="Metric", IFERROR(VLOOKUP(SUBSTITUTE($A95&amp;"Metric"&amp;$B95," ",""),members_metric!$F$7:$J$2000,5,FALSE),""),IFERROR(VLOOKUP(SUBSTITUTE($A95&amp;$B95," ",""),members!$D$7:$H$2000,5,FALSE),""))</f>
        <v/>
      </c>
      <c r="AO95" s="189" t="str">
        <f>IF(
     $B$1="Metric",
     IFERROR(0.0254*VLOOKUP(VALUE(SUBSTITUTE($AL95&amp;ROUND($G95,2)," ","")),HFF60_Data_UL!$C$4:$O$1011,MATCH('Estimator Steel Portfolio'!$C95,HFF60_Data_UL!$C$4:$O$4,0),TRUE)*1000,"N/A"),
     IFERROR(VLOOKUP(VALUE(SUBSTITUTE($AL95&amp;ROUND($G95,2)," ","")),HFF60_Data_UL!$C$4:$O$1011,MATCH('Estimator Steel Portfolio'!$C95,HFF60_Data_UL!$C$4:$O$4,0),TRUE)*1000,"N/A")
)</f>
        <v>N/A</v>
      </c>
      <c r="AP95" s="189" t="str">
        <f>IF(
     $B$1="Metric",
     IFERROR(0.0254*VLOOKUP(VALUE(SUBSTITUTE($AL95&amp;ROUND($G95,2)," ","")),HFF120_Data_UL!$C$4:$O$1009,MATCH('Estimator Steel Portfolio'!$C95,HFF120_Data_UL!$C$4:$O$4,0),TRUE)*1000,"N/A"),
     IFERROR(VLOOKUP(VALUE(SUBSTITUTE($AL95&amp;ROUND($G95,2)," ","")),HFF120_Data_UL!$C$4:$O$1009,MATCH('Estimator Steel Portfolio'!$C95,HFF120_Data_UL!$C$4:$O$4,0),TRUE)*1000,"N/A")
)</f>
        <v>N/A</v>
      </c>
      <c r="AQ95" s="189" t="str">
        <f>IF(
     $B$1="Metric",
     IFERROR(0.0254*VLOOKUP(VALUE(SUBSTITUTE($AL95&amp;ROUND($G95,2)," ","")),AWHB_Data_UL!$C$4:$O$1004,MATCH('Estimator Steel Portfolio'!$C95,AWHB_Data_UL!$C$4:$O$4,0),TRUE)*1000,"N/A"),
     IFERROR(VLOOKUP(VALUE(SUBSTITUTE($AL95&amp;ROUND($G95,2)," ","")),AWHB_Data_UL!$C$4:$O$1004,MATCH('Estimator Steel Portfolio'!$C95,AWHB_Data_UL!$C$4:$O$4,0),TRUE)*1000,"N/A")
)</f>
        <v>N/A</v>
      </c>
      <c r="AR95" s="190"/>
    </row>
    <row r="96" spans="1:44" ht="15.5" x14ac:dyDescent="0.35">
      <c r="A96" s="130"/>
      <c r="B96" s="131"/>
      <c r="C96" s="131"/>
      <c r="D96" s="131"/>
      <c r="E96" s="131"/>
      <c r="F96" s="49" t="str">
        <f t="shared" si="35"/>
        <v/>
      </c>
      <c r="G96" s="50" t="str">
        <f>IF($B$1="Metric", IFERROR(VLOOKUP(SUBSTITUTE($A96&amp;"Metric"&amp;$B96," ",""),members_metric!$F$7:$J$2000,3,FALSE),""),  IFERROR(VLOOKUP(SUBSTITUTE($A96&amp;$B96," ",""),members!$D$7:$G$2000,3,FALSE),""))</f>
        <v/>
      </c>
      <c r="H96" s="140" t="str">
        <f t="shared" si="22"/>
        <v/>
      </c>
      <c r="I96" s="48"/>
      <c r="J96" s="50" t="str">
        <f>IFERROR(
     1*AO96,
     IF(
          $B$1="Metric",
          IFERROR(0.0254*VLOOKUP(VALUE(SUBSTITUTE($AL96&amp;ROUND($G96,2)," ","")),HFF60_Data_extrapolated!$C$4:$O$1011,MATCH('Estimator Steel Portfolio'!$C96,HFF60_Data_extrapolated!$C$4:$O$4,0),TRUE)*1000,""),
          IFERROR(VLOOKUP(VALUE(SUBSTITUTE($AL96&amp;ROUND($G96,2)," ","")),HFF60_Data_extrapolated!$C$4:$O$1011,MATCH('Estimator Steel Portfolio'!$C96,HFF60_Data_extrapolated!$C$4:$O$4,0),TRUE)*1000,"")
     )
)</f>
        <v/>
      </c>
      <c r="K96" s="50" t="str">
        <f>IFERROR($J96/HFF60_Data_UL!$J$1,"")</f>
        <v/>
      </c>
      <c r="L96" s="148" t="str">
        <f t="shared" si="31"/>
        <v/>
      </c>
      <c r="M96" s="51" t="str">
        <f>IF(
     $J96=$AO96,
     IFERROR(VLOOKUP(VALUE(SUBSTITUTE($AL96&amp;ROUND($G96,2)," ","")),HFF60_Data_UL!$C$4:$P$1011,14,TRUE),""),
     IF(ISNUMBER($J96),"EJ needed","")
)</f>
        <v/>
      </c>
      <c r="N96" s="151" t="str">
        <f t="shared" si="23"/>
        <v/>
      </c>
      <c r="O96" s="58" t="str">
        <f t="shared" si="24"/>
        <v/>
      </c>
      <c r="P96" s="48"/>
      <c r="Q96" s="50" t="str">
        <f>IFERROR(
     1*AP96,
     IF(
          $B$1="Metric",
          IFERROR(0.0254*VLOOKUP(VALUE(SUBSTITUTE($AL96&amp;ROUND($G96,2)," ","")),HFF120_Data_extrapolated!$C$4:$O$1025,MATCH('Estimator Steel Portfolio'!$C96,HFF120_Data_extrapolated!$C$4:$O$4,0),TRUE)*1000,""),
          IFERROR(VLOOKUP(VALUE(SUBSTITUTE($AL96&amp;ROUND($G96,2)," ","")),HFF120_Data_extrapolated!$C$4:$O$1025,MATCH('Estimator Steel Portfolio'!$C96,HFF120_Data_extrapolated!$C$4:$O$4,0),TRUE)*1000,"")
     )
)</f>
        <v/>
      </c>
      <c r="R96" s="50" t="str">
        <f>IFERROR($Q96/HFF120_Data_UL!$J$1,"")</f>
        <v/>
      </c>
      <c r="S96" s="148" t="str">
        <f t="shared" si="25"/>
        <v/>
      </c>
      <c r="T96" s="51" t="str">
        <f>IF(
     $Q96=$AP96,
     IFERROR(VLOOKUP(VALUE(SUBSTITUTE($AL96&amp;ROUND($G96,2)," ","")),HFF120_Data_UL!$C$4:$P$1009,14,TRUE),""),
     IF(ISNUMBER($Q96),"EJ needed","")
)</f>
        <v/>
      </c>
      <c r="U96" s="151" t="str">
        <f t="shared" si="26"/>
        <v xml:space="preserve"> </v>
      </c>
      <c r="V96" s="58" t="str">
        <f t="shared" si="32"/>
        <v/>
      </c>
      <c r="X96" s="205" t="str">
        <f>IF($B$1="Metric", IFERROR(0.0254*VLOOKUP(VALUE(SUBSTITUTE($AL96&amp;ROUND($G96,2)," ","")),WB5_Data_UL!$C$4:$O$1012,MATCH('Estimator Steel Portfolio'!$C96,WB5_Data_UL!$C$4:$O$4,0),TRUE)*1000,""), IFERROR(VLOOKUP(VALUE(SUBSTITUTE($AL96&amp;ROUND($G96,2)," ","")),WB5_Data_UL!$C$4:$O$1012,MATCH('Estimator Steel Portfolio'!$C96,WB5_Data_UL!$C$4:$O$4,0),TRUE)*1000,""))</f>
        <v/>
      </c>
      <c r="Y96" s="50" t="str">
        <f>IFERROR($X96/WB5_Data_UL!$J$1,"")</f>
        <v/>
      </c>
      <c r="Z96" s="148" t="str">
        <f t="shared" si="27"/>
        <v/>
      </c>
      <c r="AA96" s="51" t="str">
        <f>IFERROR(VLOOKUP(VALUE(SUBSTITUTE($AL96&amp;ROUND($G96,2)," ","")),WB5_Data_UL!$C$4:$P$1012,14,TRUE),"")</f>
        <v/>
      </c>
      <c r="AB96" s="151" t="str">
        <f t="shared" si="28"/>
        <v xml:space="preserve"> </v>
      </c>
      <c r="AC96" s="58" t="str">
        <f t="shared" si="33"/>
        <v/>
      </c>
      <c r="AE96" s="205" t="str">
        <f>IFERROR(
     1*AQ96,
     IF(
          $B$1="Metric",
          IFERROR(0.0254*VLOOKUP(VALUE(SUBSTITUTE($AL96&amp;ROUND($G96,2)," ","")),AWHB_Data_extrapolated!$C$4:$O$1011,MATCH('Estimator Steel Portfolio'!$C96,AWHB_Data_extrapolated!$C$4:$O$4,0),TRUE)*1000,""),
          IFERROR(VLOOKUP(VALUE(SUBSTITUTE($AL96&amp;ROUND($G96,2)," ","")),AWHB_Data_extrapolated!$C$4:$O$1011,MATCH('Estimator Steel Portfolio'!$C96,AWHB_Data_extrapolated!$C$4:$O$4,0),TRUE)*1000,"")
     )
)</f>
        <v/>
      </c>
      <c r="AF96" s="50" t="str">
        <f>IFERROR($AE96/AWHB_Data_UL!$J$1,"")</f>
        <v/>
      </c>
      <c r="AG96" s="148" t="str">
        <f t="shared" si="29"/>
        <v/>
      </c>
      <c r="AH96" s="51" t="str">
        <f>IF(
     $AE96=$AQ96,
     IFERROR(VLOOKUP(VALUE(SUBSTITUTE($AL96&amp;ROUND($G96,2)," ","")),AWHB_Data_UL!$C$4:$P$1004,14,TRUE),""),
     IF(ISNUMBER($AE96),"EJ needed","")
)</f>
        <v/>
      </c>
      <c r="AI96" s="151" t="str">
        <f t="shared" si="30"/>
        <v xml:space="preserve"> </v>
      </c>
      <c r="AJ96" s="58" t="str">
        <f t="shared" si="34"/>
        <v/>
      </c>
      <c r="AL96" s="141" t="str">
        <f>IF($B$1="Metric",IFERROR(VLOOKUP(SUBSTITUTE($A96&amp;"Metric"&amp;$B96," ",""),members_metric!$F$7:$K$2000,6,FALSE),""),IFERROR(VLOOKUP(SUBSTITUTE($A96&amp;$B96," ",""),members!$D$7:$I$2000,6,FALSE),""))</f>
        <v/>
      </c>
      <c r="AM96" s="146" t="str">
        <f>IF($B$1="Metric", IFERROR(VLOOKUP(SUBSTITUTE($A96&amp;"Metric"&amp;$B96," ",""),members_metric!$F$7:$L$2000,7,FALSE),""),IFERROR(VLOOKUP(SUBSTITUTE($A96&amp;$B96," ",""),members!$D$7:$G$2000,4,FALSE),""))</f>
        <v/>
      </c>
      <c r="AN96" s="147" t="str">
        <f>IF($B$1="Metric", IFERROR(VLOOKUP(SUBSTITUTE($A96&amp;"Metric"&amp;$B96," ",""),members_metric!$F$7:$J$2000,5,FALSE),""),IFERROR(VLOOKUP(SUBSTITUTE($A96&amp;$B96," ",""),members!$D$7:$H$2000,5,FALSE),""))</f>
        <v/>
      </c>
      <c r="AO96" s="189" t="str">
        <f>IF(
     $B$1="Metric",
     IFERROR(0.0254*VLOOKUP(VALUE(SUBSTITUTE($AL96&amp;ROUND($G96,2)," ","")),HFF60_Data_UL!$C$4:$O$1011,MATCH('Estimator Steel Portfolio'!$C96,HFF60_Data_UL!$C$4:$O$4,0),TRUE)*1000,"N/A"),
     IFERROR(VLOOKUP(VALUE(SUBSTITUTE($AL96&amp;ROUND($G96,2)," ","")),HFF60_Data_UL!$C$4:$O$1011,MATCH('Estimator Steel Portfolio'!$C96,HFF60_Data_UL!$C$4:$O$4,0),TRUE)*1000,"N/A")
)</f>
        <v>N/A</v>
      </c>
      <c r="AP96" s="189" t="str">
        <f>IF(
     $B$1="Metric",
     IFERROR(0.0254*VLOOKUP(VALUE(SUBSTITUTE($AL96&amp;ROUND($G96,2)," ","")),HFF120_Data_UL!$C$4:$O$1009,MATCH('Estimator Steel Portfolio'!$C96,HFF120_Data_UL!$C$4:$O$4,0),TRUE)*1000,"N/A"),
     IFERROR(VLOOKUP(VALUE(SUBSTITUTE($AL96&amp;ROUND($G96,2)," ","")),HFF120_Data_UL!$C$4:$O$1009,MATCH('Estimator Steel Portfolio'!$C96,HFF120_Data_UL!$C$4:$O$4,0),TRUE)*1000,"N/A")
)</f>
        <v>N/A</v>
      </c>
      <c r="AQ96" s="189" t="str">
        <f>IF(
     $B$1="Metric",
     IFERROR(0.0254*VLOOKUP(VALUE(SUBSTITUTE($AL96&amp;ROUND($G96,2)," ","")),AWHB_Data_UL!$C$4:$O$1004,MATCH('Estimator Steel Portfolio'!$C96,AWHB_Data_UL!$C$4:$O$4,0),TRUE)*1000,"N/A"),
     IFERROR(VLOOKUP(VALUE(SUBSTITUTE($AL96&amp;ROUND($G96,2)," ","")),AWHB_Data_UL!$C$4:$O$1004,MATCH('Estimator Steel Portfolio'!$C96,AWHB_Data_UL!$C$4:$O$4,0),TRUE)*1000,"N/A")
)</f>
        <v>N/A</v>
      </c>
      <c r="AR96" s="190"/>
    </row>
    <row r="97" spans="1:44" ht="15.5" x14ac:dyDescent="0.35">
      <c r="A97" s="130"/>
      <c r="B97" s="131"/>
      <c r="C97" s="131"/>
      <c r="D97" s="131"/>
      <c r="E97" s="131"/>
      <c r="F97" s="49" t="str">
        <f t="shared" si="35"/>
        <v/>
      </c>
      <c r="G97" s="50" t="str">
        <f>IF($B$1="Metric", IFERROR(VLOOKUP(SUBSTITUTE($A97&amp;"Metric"&amp;$B97," ",""),members_metric!$F$7:$J$2000,3,FALSE),""),  IFERROR(VLOOKUP(SUBSTITUTE($A97&amp;$B97," ",""),members!$D$7:$G$2000,3,FALSE),""))</f>
        <v/>
      </c>
      <c r="H97" s="140" t="str">
        <f t="shared" si="22"/>
        <v/>
      </c>
      <c r="I97" s="48"/>
      <c r="J97" s="50" t="str">
        <f>IFERROR(
     1*AO97,
     IF(
          $B$1="Metric",
          IFERROR(0.0254*VLOOKUP(VALUE(SUBSTITUTE($AL97&amp;ROUND($G97,2)," ","")),HFF60_Data_extrapolated!$C$4:$O$1011,MATCH('Estimator Steel Portfolio'!$C97,HFF60_Data_extrapolated!$C$4:$O$4,0),TRUE)*1000,""),
          IFERROR(VLOOKUP(VALUE(SUBSTITUTE($AL97&amp;ROUND($G97,2)," ","")),HFF60_Data_extrapolated!$C$4:$O$1011,MATCH('Estimator Steel Portfolio'!$C97,HFF60_Data_extrapolated!$C$4:$O$4,0),TRUE)*1000,"")
     )
)</f>
        <v/>
      </c>
      <c r="K97" s="50" t="str">
        <f>IFERROR($J97/HFF60_Data_UL!$J$1,"")</f>
        <v/>
      </c>
      <c r="L97" s="148" t="str">
        <f t="shared" si="31"/>
        <v/>
      </c>
      <c r="M97" s="51" t="str">
        <f>IF(
     $J97=$AO97,
     IFERROR(VLOOKUP(VALUE(SUBSTITUTE($AL97&amp;ROUND($G97,2)," ","")),HFF60_Data_UL!$C$4:$P$1011,14,TRUE),""),
     IF(ISNUMBER($J97),"EJ needed","")
)</f>
        <v/>
      </c>
      <c r="N97" s="151" t="str">
        <f t="shared" si="23"/>
        <v/>
      </c>
      <c r="O97" s="58" t="str">
        <f t="shared" si="24"/>
        <v/>
      </c>
      <c r="P97" s="48"/>
      <c r="Q97" s="50" t="str">
        <f>IFERROR(
     1*AP97,
     IF(
          $B$1="Metric",
          IFERROR(0.0254*VLOOKUP(VALUE(SUBSTITUTE($AL97&amp;ROUND($G97,2)," ","")),HFF120_Data_extrapolated!$C$4:$O$1025,MATCH('Estimator Steel Portfolio'!$C97,HFF120_Data_extrapolated!$C$4:$O$4,0),TRUE)*1000,""),
          IFERROR(VLOOKUP(VALUE(SUBSTITUTE($AL97&amp;ROUND($G97,2)," ","")),HFF120_Data_extrapolated!$C$4:$O$1025,MATCH('Estimator Steel Portfolio'!$C97,HFF120_Data_extrapolated!$C$4:$O$4,0),TRUE)*1000,"")
     )
)</f>
        <v/>
      </c>
      <c r="R97" s="50" t="str">
        <f>IFERROR($Q97/HFF120_Data_UL!$J$1,"")</f>
        <v/>
      </c>
      <c r="S97" s="148" t="str">
        <f t="shared" si="25"/>
        <v/>
      </c>
      <c r="T97" s="51" t="str">
        <f>IF(
     $Q97=$AP97,
     IFERROR(VLOOKUP(VALUE(SUBSTITUTE($AL97&amp;ROUND($G97,2)," ","")),HFF120_Data_UL!$C$4:$P$1009,14,TRUE),""),
     IF(ISNUMBER($Q97),"EJ needed","")
)</f>
        <v/>
      </c>
      <c r="U97" s="151" t="str">
        <f t="shared" si="26"/>
        <v xml:space="preserve"> </v>
      </c>
      <c r="V97" s="58" t="str">
        <f t="shared" si="32"/>
        <v/>
      </c>
      <c r="X97" s="205" t="str">
        <f>IF($B$1="Metric", IFERROR(0.0254*VLOOKUP(VALUE(SUBSTITUTE($AL97&amp;ROUND($G97,2)," ","")),WB5_Data_UL!$C$4:$O$1012,MATCH('Estimator Steel Portfolio'!$C97,WB5_Data_UL!$C$4:$O$4,0),TRUE)*1000,""), IFERROR(VLOOKUP(VALUE(SUBSTITUTE($AL97&amp;ROUND($G97,2)," ","")),WB5_Data_UL!$C$4:$O$1012,MATCH('Estimator Steel Portfolio'!$C97,WB5_Data_UL!$C$4:$O$4,0),TRUE)*1000,""))</f>
        <v/>
      </c>
      <c r="Y97" s="50" t="str">
        <f>IFERROR($X97/WB5_Data_UL!$J$1,"")</f>
        <v/>
      </c>
      <c r="Z97" s="148" t="str">
        <f t="shared" si="27"/>
        <v/>
      </c>
      <c r="AA97" s="51" t="str">
        <f>IFERROR(VLOOKUP(VALUE(SUBSTITUTE($AL97&amp;ROUND($G97,2)," ","")),WB5_Data_UL!$C$4:$P$1012,14,TRUE),"")</f>
        <v/>
      </c>
      <c r="AB97" s="151" t="str">
        <f t="shared" si="28"/>
        <v xml:space="preserve"> </v>
      </c>
      <c r="AC97" s="58" t="str">
        <f t="shared" si="33"/>
        <v/>
      </c>
      <c r="AE97" s="205" t="str">
        <f>IFERROR(
     1*AQ97,
     IF(
          $B$1="Metric",
          IFERROR(0.0254*VLOOKUP(VALUE(SUBSTITUTE($AL97&amp;ROUND($G97,2)," ","")),AWHB_Data_extrapolated!$C$4:$O$1011,MATCH('Estimator Steel Portfolio'!$C97,AWHB_Data_extrapolated!$C$4:$O$4,0),TRUE)*1000,""),
          IFERROR(VLOOKUP(VALUE(SUBSTITUTE($AL97&amp;ROUND($G97,2)," ","")),AWHB_Data_extrapolated!$C$4:$O$1011,MATCH('Estimator Steel Portfolio'!$C97,AWHB_Data_extrapolated!$C$4:$O$4,0),TRUE)*1000,"")
     )
)</f>
        <v/>
      </c>
      <c r="AF97" s="50" t="str">
        <f>IFERROR($AE97/AWHB_Data_UL!$J$1,"")</f>
        <v/>
      </c>
      <c r="AG97" s="148" t="str">
        <f t="shared" si="29"/>
        <v/>
      </c>
      <c r="AH97" s="51" t="str">
        <f>IF(
     $AE97=$AQ97,
     IFERROR(VLOOKUP(VALUE(SUBSTITUTE($AL97&amp;ROUND($G97,2)," ","")),AWHB_Data_UL!$C$4:$P$1004,14,TRUE),""),
     IF(ISNUMBER($AE97),"EJ needed","")
)</f>
        <v/>
      </c>
      <c r="AI97" s="151" t="str">
        <f t="shared" si="30"/>
        <v xml:space="preserve"> </v>
      </c>
      <c r="AJ97" s="58" t="str">
        <f t="shared" si="34"/>
        <v/>
      </c>
      <c r="AL97" s="141" t="str">
        <f>IF($B$1="Metric",IFERROR(VLOOKUP(SUBSTITUTE($A97&amp;"Metric"&amp;$B97," ",""),members_metric!$F$7:$K$2000,6,FALSE),""),IFERROR(VLOOKUP(SUBSTITUTE($A97&amp;$B97," ",""),members!$D$7:$I$2000,6,FALSE),""))</f>
        <v/>
      </c>
      <c r="AM97" s="146" t="str">
        <f>IF($B$1="Metric", IFERROR(VLOOKUP(SUBSTITUTE($A97&amp;"Metric"&amp;$B97," ",""),members_metric!$F$7:$L$2000,7,FALSE),""),IFERROR(VLOOKUP(SUBSTITUTE($A97&amp;$B97," ",""),members!$D$7:$G$2000,4,FALSE),""))</f>
        <v/>
      </c>
      <c r="AN97" s="147" t="str">
        <f>IF($B$1="Metric", IFERROR(VLOOKUP(SUBSTITUTE($A97&amp;"Metric"&amp;$B97," ",""),members_metric!$F$7:$J$2000,5,FALSE),""),IFERROR(VLOOKUP(SUBSTITUTE($A97&amp;$B97," ",""),members!$D$7:$H$2000,5,FALSE),""))</f>
        <v/>
      </c>
      <c r="AO97" s="189" t="str">
        <f>IF(
     $B$1="Metric",
     IFERROR(0.0254*VLOOKUP(VALUE(SUBSTITUTE($AL97&amp;ROUND($G97,2)," ","")),HFF60_Data_UL!$C$4:$O$1011,MATCH('Estimator Steel Portfolio'!$C97,HFF60_Data_UL!$C$4:$O$4,0),TRUE)*1000,"N/A"),
     IFERROR(VLOOKUP(VALUE(SUBSTITUTE($AL97&amp;ROUND($G97,2)," ","")),HFF60_Data_UL!$C$4:$O$1011,MATCH('Estimator Steel Portfolio'!$C97,HFF60_Data_UL!$C$4:$O$4,0),TRUE)*1000,"N/A")
)</f>
        <v>N/A</v>
      </c>
      <c r="AP97" s="189" t="str">
        <f>IF(
     $B$1="Metric",
     IFERROR(0.0254*VLOOKUP(VALUE(SUBSTITUTE($AL97&amp;ROUND($G97,2)," ","")),HFF120_Data_UL!$C$4:$O$1009,MATCH('Estimator Steel Portfolio'!$C97,HFF120_Data_UL!$C$4:$O$4,0),TRUE)*1000,"N/A"),
     IFERROR(VLOOKUP(VALUE(SUBSTITUTE($AL97&amp;ROUND($G97,2)," ","")),HFF120_Data_UL!$C$4:$O$1009,MATCH('Estimator Steel Portfolio'!$C97,HFF120_Data_UL!$C$4:$O$4,0),TRUE)*1000,"N/A")
)</f>
        <v>N/A</v>
      </c>
      <c r="AQ97" s="189" t="str">
        <f>IF(
     $B$1="Metric",
     IFERROR(0.0254*VLOOKUP(VALUE(SUBSTITUTE($AL97&amp;ROUND($G97,2)," ","")),AWHB_Data_UL!$C$4:$O$1004,MATCH('Estimator Steel Portfolio'!$C97,AWHB_Data_UL!$C$4:$O$4,0),TRUE)*1000,"N/A"),
     IFERROR(VLOOKUP(VALUE(SUBSTITUTE($AL97&amp;ROUND($G97,2)," ","")),AWHB_Data_UL!$C$4:$O$1004,MATCH('Estimator Steel Portfolio'!$C97,AWHB_Data_UL!$C$4:$O$4,0),TRUE)*1000,"N/A")
)</f>
        <v>N/A</v>
      </c>
      <c r="AR97" s="190"/>
    </row>
    <row r="98" spans="1:44" ht="15.5" x14ac:dyDescent="0.35">
      <c r="A98" s="130"/>
      <c r="B98" s="131"/>
      <c r="C98" s="131"/>
      <c r="D98" s="131"/>
      <c r="E98" s="131"/>
      <c r="F98" s="49" t="str">
        <f t="shared" si="35"/>
        <v/>
      </c>
      <c r="G98" s="50" t="str">
        <f>IF($B$1="Metric", IFERROR(VLOOKUP(SUBSTITUTE($A98&amp;"Metric"&amp;$B98," ",""),members_metric!$F$7:$J$2000,3,FALSE),""),  IFERROR(VLOOKUP(SUBSTITUTE($A98&amp;$B98," ",""),members!$D$7:$G$2000,3,FALSE),""))</f>
        <v/>
      </c>
      <c r="H98" s="140" t="str">
        <f t="shared" si="22"/>
        <v/>
      </c>
      <c r="I98" s="48"/>
      <c r="J98" s="50" t="str">
        <f>IFERROR(
     1*AO98,
     IF(
          $B$1="Metric",
          IFERROR(0.0254*VLOOKUP(VALUE(SUBSTITUTE($AL98&amp;ROUND($G98,2)," ","")),HFF60_Data_extrapolated!$C$4:$O$1011,MATCH('Estimator Steel Portfolio'!$C98,HFF60_Data_extrapolated!$C$4:$O$4,0),TRUE)*1000,""),
          IFERROR(VLOOKUP(VALUE(SUBSTITUTE($AL98&amp;ROUND($G98,2)," ","")),HFF60_Data_extrapolated!$C$4:$O$1011,MATCH('Estimator Steel Portfolio'!$C98,HFF60_Data_extrapolated!$C$4:$O$4,0),TRUE)*1000,"")
     )
)</f>
        <v/>
      </c>
      <c r="K98" s="50" t="str">
        <f>IFERROR($J98/HFF60_Data_UL!$J$1,"")</f>
        <v/>
      </c>
      <c r="L98" s="148" t="str">
        <f t="shared" si="31"/>
        <v/>
      </c>
      <c r="M98" s="51" t="str">
        <f>IF(
     $J98=$AO98,
     IFERROR(VLOOKUP(VALUE(SUBSTITUTE($AL98&amp;ROUND($G98,2)," ","")),HFF60_Data_UL!$C$4:$P$1011,14,TRUE),""),
     IF(ISNUMBER($J98),"EJ needed","")
)</f>
        <v/>
      </c>
      <c r="N98" s="151" t="str">
        <f t="shared" si="23"/>
        <v/>
      </c>
      <c r="O98" s="58" t="str">
        <f t="shared" si="24"/>
        <v/>
      </c>
      <c r="P98" s="48"/>
      <c r="Q98" s="50" t="str">
        <f>IFERROR(
     1*AP98,
     IF(
          $B$1="Metric",
          IFERROR(0.0254*VLOOKUP(VALUE(SUBSTITUTE($AL98&amp;ROUND($G98,2)," ","")),HFF120_Data_extrapolated!$C$4:$O$1025,MATCH('Estimator Steel Portfolio'!$C98,HFF120_Data_extrapolated!$C$4:$O$4,0),TRUE)*1000,""),
          IFERROR(VLOOKUP(VALUE(SUBSTITUTE($AL98&amp;ROUND($G98,2)," ","")),HFF120_Data_extrapolated!$C$4:$O$1025,MATCH('Estimator Steel Portfolio'!$C98,HFF120_Data_extrapolated!$C$4:$O$4,0),TRUE)*1000,"")
     )
)</f>
        <v/>
      </c>
      <c r="R98" s="50" t="str">
        <f>IFERROR($Q98/HFF120_Data_UL!$J$1,"")</f>
        <v/>
      </c>
      <c r="S98" s="148" t="str">
        <f t="shared" si="25"/>
        <v/>
      </c>
      <c r="T98" s="51" t="str">
        <f>IF(
     $Q98=$AP98,
     IFERROR(VLOOKUP(VALUE(SUBSTITUTE($AL98&amp;ROUND($G98,2)," ","")),HFF120_Data_UL!$C$4:$P$1009,14,TRUE),""),
     IF(ISNUMBER($Q98),"EJ needed","")
)</f>
        <v/>
      </c>
      <c r="U98" s="151" t="str">
        <f t="shared" si="26"/>
        <v xml:space="preserve"> </v>
      </c>
      <c r="V98" s="58" t="str">
        <f t="shared" si="32"/>
        <v/>
      </c>
      <c r="X98" s="205" t="str">
        <f>IF($B$1="Metric", IFERROR(0.0254*VLOOKUP(VALUE(SUBSTITUTE($AL98&amp;ROUND($G98,2)," ","")),WB5_Data_UL!$C$4:$O$1012,MATCH('Estimator Steel Portfolio'!$C98,WB5_Data_UL!$C$4:$O$4,0),TRUE)*1000,""), IFERROR(VLOOKUP(VALUE(SUBSTITUTE($AL98&amp;ROUND($G98,2)," ","")),WB5_Data_UL!$C$4:$O$1012,MATCH('Estimator Steel Portfolio'!$C98,WB5_Data_UL!$C$4:$O$4,0),TRUE)*1000,""))</f>
        <v/>
      </c>
      <c r="Y98" s="50" t="str">
        <f>IFERROR($X98/WB5_Data_UL!$J$1,"")</f>
        <v/>
      </c>
      <c r="Z98" s="148" t="str">
        <f t="shared" si="27"/>
        <v/>
      </c>
      <c r="AA98" s="51" t="str">
        <f>IFERROR(VLOOKUP(VALUE(SUBSTITUTE($AL98&amp;ROUND($G98,2)," ","")),WB5_Data_UL!$C$4:$P$1012,14,TRUE),"")</f>
        <v/>
      </c>
      <c r="AB98" s="151" t="str">
        <f t="shared" si="28"/>
        <v xml:space="preserve"> </v>
      </c>
      <c r="AC98" s="58" t="str">
        <f t="shared" si="33"/>
        <v/>
      </c>
      <c r="AE98" s="205" t="str">
        <f>IFERROR(
     1*AQ98,
     IF(
          $B$1="Metric",
          IFERROR(0.0254*VLOOKUP(VALUE(SUBSTITUTE($AL98&amp;ROUND($G98,2)," ","")),AWHB_Data_extrapolated!$C$4:$O$1011,MATCH('Estimator Steel Portfolio'!$C98,AWHB_Data_extrapolated!$C$4:$O$4,0),TRUE)*1000,""),
          IFERROR(VLOOKUP(VALUE(SUBSTITUTE($AL98&amp;ROUND($G98,2)," ","")),AWHB_Data_extrapolated!$C$4:$O$1011,MATCH('Estimator Steel Portfolio'!$C98,AWHB_Data_extrapolated!$C$4:$O$4,0),TRUE)*1000,"")
     )
)</f>
        <v/>
      </c>
      <c r="AF98" s="50" t="str">
        <f>IFERROR($AE98/AWHB_Data_UL!$J$1,"")</f>
        <v/>
      </c>
      <c r="AG98" s="148" t="str">
        <f t="shared" si="29"/>
        <v/>
      </c>
      <c r="AH98" s="51" t="str">
        <f>IF(
     $AE98=$AQ98,
     IFERROR(VLOOKUP(VALUE(SUBSTITUTE($AL98&amp;ROUND($G98,2)," ","")),AWHB_Data_UL!$C$4:$P$1004,14,TRUE),""),
     IF(ISNUMBER($AE98),"EJ needed","")
)</f>
        <v/>
      </c>
      <c r="AI98" s="151" t="str">
        <f t="shared" si="30"/>
        <v xml:space="preserve"> </v>
      </c>
      <c r="AJ98" s="58" t="str">
        <f t="shared" si="34"/>
        <v/>
      </c>
      <c r="AL98" s="141" t="str">
        <f>IF($B$1="Metric",IFERROR(VLOOKUP(SUBSTITUTE($A98&amp;"Metric"&amp;$B98," ",""),members_metric!$F$7:$K$2000,6,FALSE),""),IFERROR(VLOOKUP(SUBSTITUTE($A98&amp;$B98," ",""),members!$D$7:$I$2000,6,FALSE),""))</f>
        <v/>
      </c>
      <c r="AM98" s="146" t="str">
        <f>IF($B$1="Metric", IFERROR(VLOOKUP(SUBSTITUTE($A98&amp;"Metric"&amp;$B98," ",""),members_metric!$F$7:$L$2000,7,FALSE),""),IFERROR(VLOOKUP(SUBSTITUTE($A98&amp;$B98," ",""),members!$D$7:$G$2000,4,FALSE),""))</f>
        <v/>
      </c>
      <c r="AN98" s="147" t="str">
        <f>IF($B$1="Metric", IFERROR(VLOOKUP(SUBSTITUTE($A98&amp;"Metric"&amp;$B98," ",""),members_metric!$F$7:$J$2000,5,FALSE),""),IFERROR(VLOOKUP(SUBSTITUTE($A98&amp;$B98," ",""),members!$D$7:$H$2000,5,FALSE),""))</f>
        <v/>
      </c>
      <c r="AO98" s="189" t="str">
        <f>IF(
     $B$1="Metric",
     IFERROR(0.0254*VLOOKUP(VALUE(SUBSTITUTE($AL98&amp;ROUND($G98,2)," ","")),HFF60_Data_UL!$C$4:$O$1011,MATCH('Estimator Steel Portfolio'!$C98,HFF60_Data_UL!$C$4:$O$4,0),TRUE)*1000,"N/A"),
     IFERROR(VLOOKUP(VALUE(SUBSTITUTE($AL98&amp;ROUND($G98,2)," ","")),HFF60_Data_UL!$C$4:$O$1011,MATCH('Estimator Steel Portfolio'!$C98,HFF60_Data_UL!$C$4:$O$4,0),TRUE)*1000,"N/A")
)</f>
        <v>N/A</v>
      </c>
      <c r="AP98" s="189" t="str">
        <f>IF(
     $B$1="Metric",
     IFERROR(0.0254*VLOOKUP(VALUE(SUBSTITUTE($AL98&amp;ROUND($G98,2)," ","")),HFF120_Data_UL!$C$4:$O$1009,MATCH('Estimator Steel Portfolio'!$C98,HFF120_Data_UL!$C$4:$O$4,0),TRUE)*1000,"N/A"),
     IFERROR(VLOOKUP(VALUE(SUBSTITUTE($AL98&amp;ROUND($G98,2)," ","")),HFF120_Data_UL!$C$4:$O$1009,MATCH('Estimator Steel Portfolio'!$C98,HFF120_Data_UL!$C$4:$O$4,0),TRUE)*1000,"N/A")
)</f>
        <v>N/A</v>
      </c>
      <c r="AQ98" s="189" t="str">
        <f>IF(
     $B$1="Metric",
     IFERROR(0.0254*VLOOKUP(VALUE(SUBSTITUTE($AL98&amp;ROUND($G98,2)," ","")),AWHB_Data_UL!$C$4:$O$1004,MATCH('Estimator Steel Portfolio'!$C98,AWHB_Data_UL!$C$4:$O$4,0),TRUE)*1000,"N/A"),
     IFERROR(VLOOKUP(VALUE(SUBSTITUTE($AL98&amp;ROUND($G98,2)," ","")),AWHB_Data_UL!$C$4:$O$1004,MATCH('Estimator Steel Portfolio'!$C98,AWHB_Data_UL!$C$4:$O$4,0),TRUE)*1000,"N/A")
)</f>
        <v>N/A</v>
      </c>
      <c r="AR98" s="190"/>
    </row>
    <row r="99" spans="1:44" ht="15.5" x14ac:dyDescent="0.35">
      <c r="A99" s="130"/>
      <c r="B99" s="131"/>
      <c r="C99" s="131"/>
      <c r="D99" s="131"/>
      <c r="E99" s="131"/>
      <c r="F99" s="49" t="str">
        <f t="shared" si="35"/>
        <v/>
      </c>
      <c r="G99" s="50" t="str">
        <f>IF($B$1="Metric", IFERROR(VLOOKUP(SUBSTITUTE($A99&amp;"Metric"&amp;$B99," ",""),members_metric!$F$7:$J$2000,3,FALSE),""),  IFERROR(VLOOKUP(SUBSTITUTE($A99&amp;$B99," ",""),members!$D$7:$G$2000,3,FALSE),""))</f>
        <v/>
      </c>
      <c r="H99" s="140" t="str">
        <f t="shared" si="22"/>
        <v/>
      </c>
      <c r="I99" s="48"/>
      <c r="J99" s="50" t="str">
        <f>IFERROR(
     1*AO99,
     IF(
          $B$1="Metric",
          IFERROR(0.0254*VLOOKUP(VALUE(SUBSTITUTE($AL99&amp;ROUND($G99,2)," ","")),HFF60_Data_extrapolated!$C$4:$O$1011,MATCH('Estimator Steel Portfolio'!$C99,HFF60_Data_extrapolated!$C$4:$O$4,0),TRUE)*1000,""),
          IFERROR(VLOOKUP(VALUE(SUBSTITUTE($AL99&amp;ROUND($G99,2)," ","")),HFF60_Data_extrapolated!$C$4:$O$1011,MATCH('Estimator Steel Portfolio'!$C99,HFF60_Data_extrapolated!$C$4:$O$4,0),TRUE)*1000,"")
     )
)</f>
        <v/>
      </c>
      <c r="K99" s="50" t="str">
        <f>IFERROR($J99/HFF60_Data_UL!$J$1,"")</f>
        <v/>
      </c>
      <c r="L99" s="148" t="str">
        <f t="shared" si="31"/>
        <v/>
      </c>
      <c r="M99" s="51" t="str">
        <f>IF(
     $J99=$AO99,
     IFERROR(VLOOKUP(VALUE(SUBSTITUTE($AL99&amp;ROUND($G99,2)," ","")),HFF60_Data_UL!$C$4:$P$1011,14,TRUE),""),
     IF(ISNUMBER($J99),"EJ needed","")
)</f>
        <v/>
      </c>
      <c r="N99" s="151" t="str">
        <f t="shared" si="23"/>
        <v/>
      </c>
      <c r="O99" s="58" t="str">
        <f t="shared" si="24"/>
        <v/>
      </c>
      <c r="P99" s="48"/>
      <c r="Q99" s="50" t="str">
        <f>IFERROR(
     1*AP99,
     IF(
          $B$1="Metric",
          IFERROR(0.0254*VLOOKUP(VALUE(SUBSTITUTE($AL99&amp;ROUND($G99,2)," ","")),HFF120_Data_extrapolated!$C$4:$O$1025,MATCH('Estimator Steel Portfolio'!$C99,HFF120_Data_extrapolated!$C$4:$O$4,0),TRUE)*1000,""),
          IFERROR(VLOOKUP(VALUE(SUBSTITUTE($AL99&amp;ROUND($G99,2)," ","")),HFF120_Data_extrapolated!$C$4:$O$1025,MATCH('Estimator Steel Portfolio'!$C99,HFF120_Data_extrapolated!$C$4:$O$4,0),TRUE)*1000,"")
     )
)</f>
        <v/>
      </c>
      <c r="R99" s="50" t="str">
        <f>IFERROR($Q99/HFF120_Data_UL!$J$1,"")</f>
        <v/>
      </c>
      <c r="S99" s="148" t="str">
        <f t="shared" si="25"/>
        <v/>
      </c>
      <c r="T99" s="51" t="str">
        <f>IF(
     $Q99=$AP99,
     IFERROR(VLOOKUP(VALUE(SUBSTITUTE($AL99&amp;ROUND($G99,2)," ","")),HFF120_Data_UL!$C$4:$P$1009,14,TRUE),""),
     IF(ISNUMBER($Q99),"EJ needed","")
)</f>
        <v/>
      </c>
      <c r="U99" s="151" t="str">
        <f t="shared" si="26"/>
        <v xml:space="preserve"> </v>
      </c>
      <c r="V99" s="58" t="str">
        <f t="shared" si="32"/>
        <v/>
      </c>
      <c r="X99" s="205" t="str">
        <f>IF($B$1="Metric", IFERROR(0.0254*VLOOKUP(VALUE(SUBSTITUTE($AL99&amp;ROUND($G99,2)," ","")),WB5_Data_UL!$C$4:$O$1012,MATCH('Estimator Steel Portfolio'!$C99,WB5_Data_UL!$C$4:$O$4,0),TRUE)*1000,""), IFERROR(VLOOKUP(VALUE(SUBSTITUTE($AL99&amp;ROUND($G99,2)," ","")),WB5_Data_UL!$C$4:$O$1012,MATCH('Estimator Steel Portfolio'!$C99,WB5_Data_UL!$C$4:$O$4,0),TRUE)*1000,""))</f>
        <v/>
      </c>
      <c r="Y99" s="50" t="str">
        <f>IFERROR($X99/WB5_Data_UL!$J$1,"")</f>
        <v/>
      </c>
      <c r="Z99" s="148" t="str">
        <f t="shared" si="27"/>
        <v/>
      </c>
      <c r="AA99" s="51" t="str">
        <f>IFERROR(VLOOKUP(VALUE(SUBSTITUTE($AL99&amp;ROUND($G99,2)," ","")),WB5_Data_UL!$C$4:$P$1012,14,TRUE),"")</f>
        <v/>
      </c>
      <c r="AB99" s="151" t="str">
        <f t="shared" si="28"/>
        <v xml:space="preserve"> </v>
      </c>
      <c r="AC99" s="58" t="str">
        <f t="shared" si="33"/>
        <v/>
      </c>
      <c r="AE99" s="205" t="str">
        <f>IFERROR(
     1*AQ99,
     IF(
          $B$1="Metric",
          IFERROR(0.0254*VLOOKUP(VALUE(SUBSTITUTE($AL99&amp;ROUND($G99,2)," ","")),AWHB_Data_extrapolated!$C$4:$O$1011,MATCH('Estimator Steel Portfolio'!$C99,AWHB_Data_extrapolated!$C$4:$O$4,0),TRUE)*1000,""),
          IFERROR(VLOOKUP(VALUE(SUBSTITUTE($AL99&amp;ROUND($G99,2)," ","")),AWHB_Data_extrapolated!$C$4:$O$1011,MATCH('Estimator Steel Portfolio'!$C99,AWHB_Data_extrapolated!$C$4:$O$4,0),TRUE)*1000,"")
     )
)</f>
        <v/>
      </c>
      <c r="AF99" s="50" t="str">
        <f>IFERROR($AE99/AWHB_Data_UL!$J$1,"")</f>
        <v/>
      </c>
      <c r="AG99" s="148" t="str">
        <f t="shared" si="29"/>
        <v/>
      </c>
      <c r="AH99" s="51" t="str">
        <f>IF(
     $AE99=$AQ99,
     IFERROR(VLOOKUP(VALUE(SUBSTITUTE($AL99&amp;ROUND($G99,2)," ","")),AWHB_Data_UL!$C$4:$P$1004,14,TRUE),""),
     IF(ISNUMBER($AE99),"EJ needed","")
)</f>
        <v/>
      </c>
      <c r="AI99" s="151" t="str">
        <f t="shared" si="30"/>
        <v xml:space="preserve"> </v>
      </c>
      <c r="AJ99" s="58" t="str">
        <f t="shared" si="34"/>
        <v/>
      </c>
      <c r="AL99" s="141" t="str">
        <f>IF($B$1="Metric",IFERROR(VLOOKUP(SUBSTITUTE($A99&amp;"Metric"&amp;$B99," ",""),members_metric!$F$7:$K$2000,6,FALSE),""),IFERROR(VLOOKUP(SUBSTITUTE($A99&amp;$B99," ",""),members!$D$7:$I$2000,6,FALSE),""))</f>
        <v/>
      </c>
      <c r="AM99" s="146" t="str">
        <f>IF($B$1="Metric", IFERROR(VLOOKUP(SUBSTITUTE($A99&amp;"Metric"&amp;$B99," ",""),members_metric!$F$7:$L$2000,7,FALSE),""),IFERROR(VLOOKUP(SUBSTITUTE($A99&amp;$B99," ",""),members!$D$7:$G$2000,4,FALSE),""))</f>
        <v/>
      </c>
      <c r="AN99" s="147" t="str">
        <f>IF($B$1="Metric", IFERROR(VLOOKUP(SUBSTITUTE($A99&amp;"Metric"&amp;$B99," ",""),members_metric!$F$7:$J$2000,5,FALSE),""),IFERROR(VLOOKUP(SUBSTITUTE($A99&amp;$B99," ",""),members!$D$7:$H$2000,5,FALSE),""))</f>
        <v/>
      </c>
      <c r="AO99" s="189" t="str">
        <f>IF(
     $B$1="Metric",
     IFERROR(0.0254*VLOOKUP(VALUE(SUBSTITUTE($AL99&amp;ROUND($G99,2)," ","")),HFF60_Data_UL!$C$4:$O$1011,MATCH('Estimator Steel Portfolio'!$C99,HFF60_Data_UL!$C$4:$O$4,0),TRUE)*1000,"N/A"),
     IFERROR(VLOOKUP(VALUE(SUBSTITUTE($AL99&amp;ROUND($G99,2)," ","")),HFF60_Data_UL!$C$4:$O$1011,MATCH('Estimator Steel Portfolio'!$C99,HFF60_Data_UL!$C$4:$O$4,0),TRUE)*1000,"N/A")
)</f>
        <v>N/A</v>
      </c>
      <c r="AP99" s="189" t="str">
        <f>IF(
     $B$1="Metric",
     IFERROR(0.0254*VLOOKUP(VALUE(SUBSTITUTE($AL99&amp;ROUND($G99,2)," ","")),HFF120_Data_UL!$C$4:$O$1009,MATCH('Estimator Steel Portfolio'!$C99,HFF120_Data_UL!$C$4:$O$4,0),TRUE)*1000,"N/A"),
     IFERROR(VLOOKUP(VALUE(SUBSTITUTE($AL99&amp;ROUND($G99,2)," ","")),HFF120_Data_UL!$C$4:$O$1009,MATCH('Estimator Steel Portfolio'!$C99,HFF120_Data_UL!$C$4:$O$4,0),TRUE)*1000,"N/A")
)</f>
        <v>N/A</v>
      </c>
      <c r="AQ99" s="189" t="str">
        <f>IF(
     $B$1="Metric",
     IFERROR(0.0254*VLOOKUP(VALUE(SUBSTITUTE($AL99&amp;ROUND($G99,2)," ","")),AWHB_Data_UL!$C$4:$O$1004,MATCH('Estimator Steel Portfolio'!$C99,AWHB_Data_UL!$C$4:$O$4,0),TRUE)*1000,"N/A"),
     IFERROR(VLOOKUP(VALUE(SUBSTITUTE($AL99&amp;ROUND($G99,2)," ","")),AWHB_Data_UL!$C$4:$O$1004,MATCH('Estimator Steel Portfolio'!$C99,AWHB_Data_UL!$C$4:$O$4,0),TRUE)*1000,"N/A")
)</f>
        <v>N/A</v>
      </c>
      <c r="AR99" s="190"/>
    </row>
    <row r="100" spans="1:44" ht="15.5" x14ac:dyDescent="0.35">
      <c r="A100" s="130"/>
      <c r="B100" s="131"/>
      <c r="C100" s="131"/>
      <c r="D100" s="131"/>
      <c r="E100" s="131"/>
      <c r="F100" s="49" t="str">
        <f t="shared" si="35"/>
        <v/>
      </c>
      <c r="G100" s="50" t="str">
        <f>IF($B$1="Metric", IFERROR(VLOOKUP(SUBSTITUTE($A100&amp;"Metric"&amp;$B100," ",""),members_metric!$F$7:$J$2000,3,FALSE),""),  IFERROR(VLOOKUP(SUBSTITUTE($A100&amp;$B100," ",""),members!$D$7:$G$2000,3,FALSE),""))</f>
        <v/>
      </c>
      <c r="H100" s="140" t="str">
        <f t="shared" si="22"/>
        <v/>
      </c>
      <c r="I100" s="48"/>
      <c r="J100" s="50" t="str">
        <f>IFERROR(
     1*AO100,
     IF(
          $B$1="Metric",
          IFERROR(0.0254*VLOOKUP(VALUE(SUBSTITUTE($AL100&amp;ROUND($G100,2)," ","")),HFF60_Data_extrapolated!$C$4:$O$1011,MATCH('Estimator Steel Portfolio'!$C100,HFF60_Data_extrapolated!$C$4:$O$4,0),TRUE)*1000,""),
          IFERROR(VLOOKUP(VALUE(SUBSTITUTE($AL100&amp;ROUND($G100,2)," ","")),HFF60_Data_extrapolated!$C$4:$O$1011,MATCH('Estimator Steel Portfolio'!$C100,HFF60_Data_extrapolated!$C$4:$O$4,0),TRUE)*1000,"")
     )
)</f>
        <v/>
      </c>
      <c r="K100" s="50" t="str">
        <f>IFERROR($J100/HFF60_Data_UL!$J$1,"")</f>
        <v/>
      </c>
      <c r="L100" s="148" t="str">
        <f t="shared" si="31"/>
        <v/>
      </c>
      <c r="M100" s="51" t="str">
        <f>IF(
     $J100=$AO100,
     IFERROR(VLOOKUP(VALUE(SUBSTITUTE($AL100&amp;ROUND($G100,2)," ","")),HFF60_Data_UL!$C$4:$P$1011,14,TRUE),""),
     IF(ISNUMBER($J100),"EJ needed","")
)</f>
        <v/>
      </c>
      <c r="N100" s="151" t="str">
        <f t="shared" si="23"/>
        <v/>
      </c>
      <c r="O100" s="58" t="str">
        <f t="shared" si="24"/>
        <v/>
      </c>
      <c r="P100" s="48"/>
      <c r="Q100" s="50" t="str">
        <f>IFERROR(
     1*AP100,
     IF(
          $B$1="Metric",
          IFERROR(0.0254*VLOOKUP(VALUE(SUBSTITUTE($AL100&amp;ROUND($G100,2)," ","")),HFF120_Data_extrapolated!$C$4:$O$1025,MATCH('Estimator Steel Portfolio'!$C100,HFF120_Data_extrapolated!$C$4:$O$4,0),TRUE)*1000,""),
          IFERROR(VLOOKUP(VALUE(SUBSTITUTE($AL100&amp;ROUND($G100,2)," ","")),HFF120_Data_extrapolated!$C$4:$O$1025,MATCH('Estimator Steel Portfolio'!$C100,HFF120_Data_extrapolated!$C$4:$O$4,0),TRUE)*1000,"")
     )
)</f>
        <v/>
      </c>
      <c r="R100" s="50" t="str">
        <f>IFERROR($Q100/HFF120_Data_UL!$J$1,"")</f>
        <v/>
      </c>
      <c r="S100" s="148" t="str">
        <f t="shared" si="25"/>
        <v/>
      </c>
      <c r="T100" s="51" t="str">
        <f>IF(
     $Q100=$AP100,
     IFERROR(VLOOKUP(VALUE(SUBSTITUTE($AL100&amp;ROUND($G100,2)," ","")),HFF120_Data_UL!$C$4:$P$1009,14,TRUE),""),
     IF(ISNUMBER($Q100),"EJ needed","")
)</f>
        <v/>
      </c>
      <c r="U100" s="151" t="str">
        <f t="shared" si="26"/>
        <v xml:space="preserve"> </v>
      </c>
      <c r="V100" s="58" t="str">
        <f t="shared" si="32"/>
        <v/>
      </c>
      <c r="X100" s="205" t="str">
        <f>IF($B$1="Metric", IFERROR(0.0254*VLOOKUP(VALUE(SUBSTITUTE($AL100&amp;ROUND($G100,2)," ","")),WB5_Data_UL!$C$4:$O$1012,MATCH('Estimator Steel Portfolio'!$C100,WB5_Data_UL!$C$4:$O$4,0),TRUE)*1000,""), IFERROR(VLOOKUP(VALUE(SUBSTITUTE($AL100&amp;ROUND($G100,2)," ","")),WB5_Data_UL!$C$4:$O$1012,MATCH('Estimator Steel Portfolio'!$C100,WB5_Data_UL!$C$4:$O$4,0),TRUE)*1000,""))</f>
        <v/>
      </c>
      <c r="Y100" s="50" t="str">
        <f>IFERROR($X100/WB5_Data_UL!$J$1,"")</f>
        <v/>
      </c>
      <c r="Z100" s="148" t="str">
        <f t="shared" si="27"/>
        <v/>
      </c>
      <c r="AA100" s="51" t="str">
        <f>IFERROR(VLOOKUP(VALUE(SUBSTITUTE($AL100&amp;ROUND($G100,2)," ","")),WB5_Data_UL!$C$4:$P$1012,14,TRUE),"")</f>
        <v/>
      </c>
      <c r="AB100" s="151" t="str">
        <f t="shared" si="28"/>
        <v xml:space="preserve"> </v>
      </c>
      <c r="AC100" s="58" t="str">
        <f t="shared" si="33"/>
        <v/>
      </c>
      <c r="AE100" s="205" t="str">
        <f>IFERROR(
     1*AQ100,
     IF(
          $B$1="Metric",
          IFERROR(0.0254*VLOOKUP(VALUE(SUBSTITUTE($AL100&amp;ROUND($G100,2)," ","")),AWHB_Data_extrapolated!$C$4:$O$1011,MATCH('Estimator Steel Portfolio'!$C100,AWHB_Data_extrapolated!$C$4:$O$4,0),TRUE)*1000,""),
          IFERROR(VLOOKUP(VALUE(SUBSTITUTE($AL100&amp;ROUND($G100,2)," ","")),AWHB_Data_extrapolated!$C$4:$O$1011,MATCH('Estimator Steel Portfolio'!$C100,AWHB_Data_extrapolated!$C$4:$O$4,0),TRUE)*1000,"")
     )
)</f>
        <v/>
      </c>
      <c r="AF100" s="50" t="str">
        <f>IFERROR($AE100/AWHB_Data_UL!$J$1,"")</f>
        <v/>
      </c>
      <c r="AG100" s="148" t="str">
        <f t="shared" si="29"/>
        <v/>
      </c>
      <c r="AH100" s="51" t="str">
        <f>IF(
     $AE100=$AQ100,
     IFERROR(VLOOKUP(VALUE(SUBSTITUTE($AL100&amp;ROUND($G100,2)," ","")),AWHB_Data_UL!$C$4:$P$1004,14,TRUE),""),
     IF(ISNUMBER($AE100),"EJ needed","")
)</f>
        <v/>
      </c>
      <c r="AI100" s="151" t="str">
        <f t="shared" si="30"/>
        <v xml:space="preserve"> </v>
      </c>
      <c r="AJ100" s="58" t="str">
        <f t="shared" si="34"/>
        <v/>
      </c>
      <c r="AL100" s="141" t="str">
        <f>IF($B$1="Metric",IFERROR(VLOOKUP(SUBSTITUTE($A100&amp;"Metric"&amp;$B100," ",""),members_metric!$F$7:$K$2000,6,FALSE),""),IFERROR(VLOOKUP(SUBSTITUTE($A100&amp;$B100," ",""),members!$D$7:$I$2000,6,FALSE),""))</f>
        <v/>
      </c>
      <c r="AM100" s="146" t="str">
        <f>IF($B$1="Metric", IFERROR(VLOOKUP(SUBSTITUTE($A100&amp;"Metric"&amp;$B100," ",""),members_metric!$F$7:$L$2000,7,FALSE),""),IFERROR(VLOOKUP(SUBSTITUTE($A100&amp;$B100," ",""),members!$D$7:$G$2000,4,FALSE),""))</f>
        <v/>
      </c>
      <c r="AN100" s="147" t="str">
        <f>IF($B$1="Metric", IFERROR(VLOOKUP(SUBSTITUTE($A100&amp;"Metric"&amp;$B100," ",""),members_metric!$F$7:$J$2000,5,FALSE),""),IFERROR(VLOOKUP(SUBSTITUTE($A100&amp;$B100," ",""),members!$D$7:$H$2000,5,FALSE),""))</f>
        <v/>
      </c>
      <c r="AO100" s="189" t="str">
        <f>IF(
     $B$1="Metric",
     IFERROR(0.0254*VLOOKUP(VALUE(SUBSTITUTE($AL100&amp;ROUND($G100,2)," ","")),HFF60_Data_UL!$C$4:$O$1011,MATCH('Estimator Steel Portfolio'!$C100,HFF60_Data_UL!$C$4:$O$4,0),TRUE)*1000,"N/A"),
     IFERROR(VLOOKUP(VALUE(SUBSTITUTE($AL100&amp;ROUND($G100,2)," ","")),HFF60_Data_UL!$C$4:$O$1011,MATCH('Estimator Steel Portfolio'!$C100,HFF60_Data_UL!$C$4:$O$4,0),TRUE)*1000,"N/A")
)</f>
        <v>N/A</v>
      </c>
      <c r="AP100" s="189" t="str">
        <f>IF(
     $B$1="Metric",
     IFERROR(0.0254*VLOOKUP(VALUE(SUBSTITUTE($AL100&amp;ROUND($G100,2)," ","")),HFF120_Data_UL!$C$4:$O$1009,MATCH('Estimator Steel Portfolio'!$C100,HFF120_Data_UL!$C$4:$O$4,0),TRUE)*1000,"N/A"),
     IFERROR(VLOOKUP(VALUE(SUBSTITUTE($AL100&amp;ROUND($G100,2)," ","")),HFF120_Data_UL!$C$4:$O$1009,MATCH('Estimator Steel Portfolio'!$C100,HFF120_Data_UL!$C$4:$O$4,0),TRUE)*1000,"N/A")
)</f>
        <v>N/A</v>
      </c>
      <c r="AQ100" s="189" t="str">
        <f>IF(
     $B$1="Metric",
     IFERROR(0.0254*VLOOKUP(VALUE(SUBSTITUTE($AL100&amp;ROUND($G100,2)," ","")),AWHB_Data_UL!$C$4:$O$1004,MATCH('Estimator Steel Portfolio'!$C100,AWHB_Data_UL!$C$4:$O$4,0),TRUE)*1000,"N/A"),
     IFERROR(VLOOKUP(VALUE(SUBSTITUTE($AL100&amp;ROUND($G100,2)," ","")),AWHB_Data_UL!$C$4:$O$1004,MATCH('Estimator Steel Portfolio'!$C100,AWHB_Data_UL!$C$4:$O$4,0),TRUE)*1000,"N/A")
)</f>
        <v>N/A</v>
      </c>
      <c r="AR100" s="190"/>
    </row>
    <row r="101" spans="1:44" ht="15.5" x14ac:dyDescent="0.35">
      <c r="A101" s="130"/>
      <c r="B101" s="131"/>
      <c r="C101" s="131"/>
      <c r="D101" s="131"/>
      <c r="E101" s="131"/>
      <c r="F101" s="49" t="str">
        <f t="shared" si="35"/>
        <v/>
      </c>
      <c r="G101" s="50" t="str">
        <f>IF($B$1="Metric", IFERROR(VLOOKUP(SUBSTITUTE($A101&amp;"Metric"&amp;$B101," ",""),members_metric!$F$7:$J$2000,3,FALSE),""),  IFERROR(VLOOKUP(SUBSTITUTE($A101&amp;$B101," ",""),members!$D$7:$G$2000,3,FALSE),""))</f>
        <v/>
      </c>
      <c r="H101" s="140" t="str">
        <f t="shared" si="22"/>
        <v/>
      </c>
      <c r="I101" s="48"/>
      <c r="J101" s="50" t="str">
        <f>IFERROR(
     1*AO101,
     IF(
          $B$1="Metric",
          IFERROR(0.0254*VLOOKUP(VALUE(SUBSTITUTE($AL101&amp;ROUND($G101,2)," ","")),HFF60_Data_extrapolated!$C$4:$O$1011,MATCH('Estimator Steel Portfolio'!$C101,HFF60_Data_extrapolated!$C$4:$O$4,0),TRUE)*1000,""),
          IFERROR(VLOOKUP(VALUE(SUBSTITUTE($AL101&amp;ROUND($G101,2)," ","")),HFF60_Data_extrapolated!$C$4:$O$1011,MATCH('Estimator Steel Portfolio'!$C101,HFF60_Data_extrapolated!$C$4:$O$4,0),TRUE)*1000,"")
     )
)</f>
        <v/>
      </c>
      <c r="K101" s="50" t="str">
        <f>IFERROR($J101/HFF60_Data_UL!$J$1,"")</f>
        <v/>
      </c>
      <c r="L101" s="148" t="str">
        <f t="shared" si="31"/>
        <v/>
      </c>
      <c r="M101" s="51" t="str">
        <f>IF(
     $J101=$AO101,
     IFERROR(VLOOKUP(VALUE(SUBSTITUTE($AL101&amp;ROUND($G101,2)," ","")),HFF60_Data_UL!$C$4:$P$1011,14,TRUE),""),
     IF(ISNUMBER($J101),"EJ needed","")
)</f>
        <v/>
      </c>
      <c r="N101" s="151" t="str">
        <f t="shared" si="23"/>
        <v/>
      </c>
      <c r="O101" s="58" t="str">
        <f t="shared" si="24"/>
        <v/>
      </c>
      <c r="P101" s="48"/>
      <c r="Q101" s="50" t="str">
        <f>IFERROR(
     1*AP101,
     IF(
          $B$1="Metric",
          IFERROR(0.0254*VLOOKUP(VALUE(SUBSTITUTE($AL101&amp;ROUND($G101,2)," ","")),HFF120_Data_extrapolated!$C$4:$O$1025,MATCH('Estimator Steel Portfolio'!$C101,HFF120_Data_extrapolated!$C$4:$O$4,0),TRUE)*1000,""),
          IFERROR(VLOOKUP(VALUE(SUBSTITUTE($AL101&amp;ROUND($G101,2)," ","")),HFF120_Data_extrapolated!$C$4:$O$1025,MATCH('Estimator Steel Portfolio'!$C101,HFF120_Data_extrapolated!$C$4:$O$4,0),TRUE)*1000,"")
     )
)</f>
        <v/>
      </c>
      <c r="R101" s="50" t="str">
        <f>IFERROR($Q101/HFF120_Data_UL!$J$1,"")</f>
        <v/>
      </c>
      <c r="S101" s="148" t="str">
        <f t="shared" si="25"/>
        <v/>
      </c>
      <c r="T101" s="51" t="str">
        <f>IF(
     $Q101=$AP101,
     IFERROR(VLOOKUP(VALUE(SUBSTITUTE($AL101&amp;ROUND($G101,2)," ","")),HFF120_Data_UL!$C$4:$P$1009,14,TRUE),""),
     IF(ISNUMBER($Q101),"EJ needed","")
)</f>
        <v/>
      </c>
      <c r="U101" s="151" t="str">
        <f t="shared" si="26"/>
        <v xml:space="preserve"> </v>
      </c>
      <c r="V101" s="58" t="str">
        <f t="shared" si="32"/>
        <v/>
      </c>
      <c r="X101" s="205" t="str">
        <f>IF($B$1="Metric", IFERROR(0.0254*VLOOKUP(VALUE(SUBSTITUTE($AL101&amp;ROUND($G101,2)," ","")),WB5_Data_UL!$C$4:$O$1012,MATCH('Estimator Steel Portfolio'!$C101,WB5_Data_UL!$C$4:$O$4,0),TRUE)*1000,""), IFERROR(VLOOKUP(VALUE(SUBSTITUTE($AL101&amp;ROUND($G101,2)," ","")),WB5_Data_UL!$C$4:$O$1012,MATCH('Estimator Steel Portfolio'!$C101,WB5_Data_UL!$C$4:$O$4,0),TRUE)*1000,""))</f>
        <v/>
      </c>
      <c r="Y101" s="50" t="str">
        <f>IFERROR($X101/WB5_Data_UL!$J$1,"")</f>
        <v/>
      </c>
      <c r="Z101" s="148" t="str">
        <f t="shared" si="27"/>
        <v/>
      </c>
      <c r="AA101" s="51" t="str">
        <f>IFERROR(VLOOKUP(VALUE(SUBSTITUTE($AL101&amp;ROUND($G101,2)," ","")),WB5_Data_UL!$C$4:$P$1012,14,TRUE),"")</f>
        <v/>
      </c>
      <c r="AB101" s="151" t="str">
        <f t="shared" si="28"/>
        <v xml:space="preserve"> </v>
      </c>
      <c r="AC101" s="58" t="str">
        <f t="shared" si="33"/>
        <v/>
      </c>
      <c r="AE101" s="205" t="str">
        <f>IFERROR(
     1*AQ101,
     IF(
          $B$1="Metric",
          IFERROR(0.0254*VLOOKUP(VALUE(SUBSTITUTE($AL101&amp;ROUND($G101,2)," ","")),AWHB_Data_extrapolated!$C$4:$O$1011,MATCH('Estimator Steel Portfolio'!$C101,AWHB_Data_extrapolated!$C$4:$O$4,0),TRUE)*1000,""),
          IFERROR(VLOOKUP(VALUE(SUBSTITUTE($AL101&amp;ROUND($G101,2)," ","")),AWHB_Data_extrapolated!$C$4:$O$1011,MATCH('Estimator Steel Portfolio'!$C101,AWHB_Data_extrapolated!$C$4:$O$4,0),TRUE)*1000,"")
     )
)</f>
        <v/>
      </c>
      <c r="AF101" s="50" t="str">
        <f>IFERROR($AE101/AWHB_Data_UL!$J$1,"")</f>
        <v/>
      </c>
      <c r="AG101" s="148" t="str">
        <f t="shared" si="29"/>
        <v/>
      </c>
      <c r="AH101" s="51" t="str">
        <f>IF(
     $AE101=$AQ101,
     IFERROR(VLOOKUP(VALUE(SUBSTITUTE($AL101&amp;ROUND($G101,2)," ","")),AWHB_Data_UL!$C$4:$P$1004,14,TRUE),""),
     IF(ISNUMBER($AE101),"EJ needed","")
)</f>
        <v/>
      </c>
      <c r="AI101" s="151" t="str">
        <f t="shared" si="30"/>
        <v xml:space="preserve"> </v>
      </c>
      <c r="AJ101" s="58" t="str">
        <f t="shared" si="34"/>
        <v/>
      </c>
      <c r="AL101" s="141" t="str">
        <f>IF($B$1="Metric",IFERROR(VLOOKUP(SUBSTITUTE($A101&amp;"Metric"&amp;$B101," ",""),members_metric!$F$7:$K$2000,6,FALSE),""),IFERROR(VLOOKUP(SUBSTITUTE($A101&amp;$B101," ",""),members!$D$7:$I$2000,6,FALSE),""))</f>
        <v/>
      </c>
      <c r="AM101" s="146" t="str">
        <f>IF($B$1="Metric", IFERROR(VLOOKUP(SUBSTITUTE($A101&amp;"Metric"&amp;$B101," ",""),members_metric!$F$7:$L$2000,7,FALSE),""),IFERROR(VLOOKUP(SUBSTITUTE($A101&amp;$B101," ",""),members!$D$7:$G$2000,4,FALSE),""))</f>
        <v/>
      </c>
      <c r="AN101" s="147" t="str">
        <f>IF($B$1="Metric", IFERROR(VLOOKUP(SUBSTITUTE($A101&amp;"Metric"&amp;$B101," ",""),members_metric!$F$7:$J$2000,5,FALSE),""),IFERROR(VLOOKUP(SUBSTITUTE($A101&amp;$B101," ",""),members!$D$7:$H$2000,5,FALSE),""))</f>
        <v/>
      </c>
      <c r="AO101" s="189" t="str">
        <f>IF(
     $B$1="Metric",
     IFERROR(0.0254*VLOOKUP(VALUE(SUBSTITUTE($AL101&amp;ROUND($G101,2)," ","")),HFF60_Data_UL!$C$4:$O$1011,MATCH('Estimator Steel Portfolio'!$C101,HFF60_Data_UL!$C$4:$O$4,0),TRUE)*1000,"N/A"),
     IFERROR(VLOOKUP(VALUE(SUBSTITUTE($AL101&amp;ROUND($G101,2)," ","")),HFF60_Data_UL!$C$4:$O$1011,MATCH('Estimator Steel Portfolio'!$C101,HFF60_Data_UL!$C$4:$O$4,0),TRUE)*1000,"N/A")
)</f>
        <v>N/A</v>
      </c>
      <c r="AP101" s="189" t="str">
        <f>IF(
     $B$1="Metric",
     IFERROR(0.0254*VLOOKUP(VALUE(SUBSTITUTE($AL101&amp;ROUND($G101,2)," ","")),HFF120_Data_UL!$C$4:$O$1009,MATCH('Estimator Steel Portfolio'!$C101,HFF120_Data_UL!$C$4:$O$4,0),TRUE)*1000,"N/A"),
     IFERROR(VLOOKUP(VALUE(SUBSTITUTE($AL101&amp;ROUND($G101,2)," ","")),HFF120_Data_UL!$C$4:$O$1009,MATCH('Estimator Steel Portfolio'!$C101,HFF120_Data_UL!$C$4:$O$4,0),TRUE)*1000,"N/A")
)</f>
        <v>N/A</v>
      </c>
      <c r="AQ101" s="189" t="str">
        <f>IF(
     $B$1="Metric",
     IFERROR(0.0254*VLOOKUP(VALUE(SUBSTITUTE($AL101&amp;ROUND($G101,2)," ","")),AWHB_Data_UL!$C$4:$O$1004,MATCH('Estimator Steel Portfolio'!$C101,AWHB_Data_UL!$C$4:$O$4,0),TRUE)*1000,"N/A"),
     IFERROR(VLOOKUP(VALUE(SUBSTITUTE($AL101&amp;ROUND($G101,2)," ","")),AWHB_Data_UL!$C$4:$O$1004,MATCH('Estimator Steel Portfolio'!$C101,AWHB_Data_UL!$C$4:$O$4,0),TRUE)*1000,"N/A")
)</f>
        <v>N/A</v>
      </c>
      <c r="AR101" s="190"/>
    </row>
    <row r="102" spans="1:44" ht="15.5" x14ac:dyDescent="0.35">
      <c r="A102" s="130"/>
      <c r="B102" s="131"/>
      <c r="C102" s="131"/>
      <c r="D102" s="131"/>
      <c r="E102" s="131"/>
      <c r="F102" s="49" t="str">
        <f t="shared" si="35"/>
        <v/>
      </c>
      <c r="G102" s="50" t="str">
        <f>IF($B$1="Metric", IFERROR(VLOOKUP(SUBSTITUTE($A102&amp;"Metric"&amp;$B102," ",""),members_metric!$F$7:$J$2000,3,FALSE),""),  IFERROR(VLOOKUP(SUBSTITUTE($A102&amp;$B102," ",""),members!$D$7:$G$2000,3,FALSE),""))</f>
        <v/>
      </c>
      <c r="H102" s="140" t="str">
        <f t="shared" si="22"/>
        <v/>
      </c>
      <c r="I102" s="48"/>
      <c r="J102" s="50" t="str">
        <f>IFERROR(
     1*AO102,
     IF(
          $B$1="Metric",
          IFERROR(0.0254*VLOOKUP(VALUE(SUBSTITUTE($AL102&amp;ROUND($G102,2)," ","")),HFF60_Data_extrapolated!$C$4:$O$1011,MATCH('Estimator Steel Portfolio'!$C102,HFF60_Data_extrapolated!$C$4:$O$4,0),TRUE)*1000,""),
          IFERROR(VLOOKUP(VALUE(SUBSTITUTE($AL102&amp;ROUND($G102,2)," ","")),HFF60_Data_extrapolated!$C$4:$O$1011,MATCH('Estimator Steel Portfolio'!$C102,HFF60_Data_extrapolated!$C$4:$O$4,0),TRUE)*1000,"")
     )
)</f>
        <v/>
      </c>
      <c r="K102" s="50" t="str">
        <f>IFERROR($J102/HFF60_Data_UL!$J$1,"")</f>
        <v/>
      </c>
      <c r="L102" s="148" t="str">
        <f t="shared" si="31"/>
        <v/>
      </c>
      <c r="M102" s="51" t="str">
        <f>IF(
     $J102=$AO102,
     IFERROR(VLOOKUP(VALUE(SUBSTITUTE($AL102&amp;ROUND($G102,2)," ","")),HFF60_Data_UL!$C$4:$P$1011,14,TRUE),""),
     IF(ISNUMBER($J102),"EJ needed","")
)</f>
        <v/>
      </c>
      <c r="N102" s="151" t="str">
        <f t="shared" si="23"/>
        <v/>
      </c>
      <c r="O102" s="58" t="str">
        <f t="shared" si="24"/>
        <v/>
      </c>
      <c r="P102" s="48"/>
      <c r="Q102" s="50" t="str">
        <f>IFERROR(
     1*AP102,
     IF(
          $B$1="Metric",
          IFERROR(0.0254*VLOOKUP(VALUE(SUBSTITUTE($AL102&amp;ROUND($G102,2)," ","")),HFF120_Data_extrapolated!$C$4:$O$1025,MATCH('Estimator Steel Portfolio'!$C102,HFF120_Data_extrapolated!$C$4:$O$4,0),TRUE)*1000,""),
          IFERROR(VLOOKUP(VALUE(SUBSTITUTE($AL102&amp;ROUND($G102,2)," ","")),HFF120_Data_extrapolated!$C$4:$O$1025,MATCH('Estimator Steel Portfolio'!$C102,HFF120_Data_extrapolated!$C$4:$O$4,0),TRUE)*1000,"")
     )
)</f>
        <v/>
      </c>
      <c r="R102" s="50" t="str">
        <f>IFERROR($Q102/HFF120_Data_UL!$J$1,"")</f>
        <v/>
      </c>
      <c r="S102" s="148" t="str">
        <f t="shared" si="25"/>
        <v/>
      </c>
      <c r="T102" s="51" t="str">
        <f>IF(
     $Q102=$AP102,
     IFERROR(VLOOKUP(VALUE(SUBSTITUTE($AL102&amp;ROUND($G102,2)," ","")),HFF120_Data_UL!$C$4:$P$1009,14,TRUE),""),
     IF(ISNUMBER($Q102),"EJ needed","")
)</f>
        <v/>
      </c>
      <c r="U102" s="151" t="str">
        <f t="shared" si="26"/>
        <v xml:space="preserve"> </v>
      </c>
      <c r="V102" s="58" t="str">
        <f t="shared" si="32"/>
        <v/>
      </c>
      <c r="X102" s="205" t="str">
        <f>IF($B$1="Metric", IFERROR(0.0254*VLOOKUP(VALUE(SUBSTITUTE($AL102&amp;ROUND($G102,2)," ","")),WB5_Data_UL!$C$4:$O$1012,MATCH('Estimator Steel Portfolio'!$C102,WB5_Data_UL!$C$4:$O$4,0),TRUE)*1000,""), IFERROR(VLOOKUP(VALUE(SUBSTITUTE($AL102&amp;ROUND($G102,2)," ","")),WB5_Data_UL!$C$4:$O$1012,MATCH('Estimator Steel Portfolio'!$C102,WB5_Data_UL!$C$4:$O$4,0),TRUE)*1000,""))</f>
        <v/>
      </c>
      <c r="Y102" s="50" t="str">
        <f>IFERROR($X102/WB5_Data_UL!$J$1,"")</f>
        <v/>
      </c>
      <c r="Z102" s="148" t="str">
        <f t="shared" si="27"/>
        <v/>
      </c>
      <c r="AA102" s="51" t="str">
        <f>IFERROR(VLOOKUP(VALUE(SUBSTITUTE($AL102&amp;ROUND($G102,2)," ","")),WB5_Data_UL!$C$4:$P$1012,14,TRUE),"")</f>
        <v/>
      </c>
      <c r="AB102" s="151" t="str">
        <f t="shared" si="28"/>
        <v xml:space="preserve"> </v>
      </c>
      <c r="AC102" s="58" t="str">
        <f t="shared" si="33"/>
        <v/>
      </c>
      <c r="AE102" s="205" t="str">
        <f>IFERROR(
     1*AQ102,
     IF(
          $B$1="Metric",
          IFERROR(0.0254*VLOOKUP(VALUE(SUBSTITUTE($AL102&amp;ROUND($G102,2)," ","")),AWHB_Data_extrapolated!$C$4:$O$1011,MATCH('Estimator Steel Portfolio'!$C102,AWHB_Data_extrapolated!$C$4:$O$4,0),TRUE)*1000,""),
          IFERROR(VLOOKUP(VALUE(SUBSTITUTE($AL102&amp;ROUND($G102,2)," ","")),AWHB_Data_extrapolated!$C$4:$O$1011,MATCH('Estimator Steel Portfolio'!$C102,AWHB_Data_extrapolated!$C$4:$O$4,0),TRUE)*1000,"")
     )
)</f>
        <v/>
      </c>
      <c r="AF102" s="50" t="str">
        <f>IFERROR($AE102/AWHB_Data_UL!$J$1,"")</f>
        <v/>
      </c>
      <c r="AG102" s="148" t="str">
        <f t="shared" si="29"/>
        <v/>
      </c>
      <c r="AH102" s="51" t="str">
        <f>IF(
     $AE102=$AQ102,
     IFERROR(VLOOKUP(VALUE(SUBSTITUTE($AL102&amp;ROUND($G102,2)," ","")),AWHB_Data_UL!$C$4:$P$1004,14,TRUE),""),
     IF(ISNUMBER($AE102),"EJ needed","")
)</f>
        <v/>
      </c>
      <c r="AI102" s="151" t="str">
        <f t="shared" si="30"/>
        <v xml:space="preserve"> </v>
      </c>
      <c r="AJ102" s="58" t="str">
        <f t="shared" si="34"/>
        <v/>
      </c>
      <c r="AL102" s="141" t="str">
        <f>IF($B$1="Metric",IFERROR(VLOOKUP(SUBSTITUTE($A102&amp;"Metric"&amp;$B102," ",""),members_metric!$F$7:$K$2000,6,FALSE),""),IFERROR(VLOOKUP(SUBSTITUTE($A102&amp;$B102," ",""),members!$D$7:$I$2000,6,FALSE),""))</f>
        <v/>
      </c>
      <c r="AM102" s="146" t="str">
        <f>IF($B$1="Metric", IFERROR(VLOOKUP(SUBSTITUTE($A102&amp;"Metric"&amp;$B102," ",""),members_metric!$F$7:$L$2000,7,FALSE),""),IFERROR(VLOOKUP(SUBSTITUTE($A102&amp;$B102," ",""),members!$D$7:$G$2000,4,FALSE),""))</f>
        <v/>
      </c>
      <c r="AN102" s="147" t="str">
        <f>IF($B$1="Metric", IFERROR(VLOOKUP(SUBSTITUTE($A102&amp;"Metric"&amp;$B102," ",""),members_metric!$F$7:$J$2000,5,FALSE),""),IFERROR(VLOOKUP(SUBSTITUTE($A102&amp;$B102," ",""),members!$D$7:$H$2000,5,FALSE),""))</f>
        <v/>
      </c>
      <c r="AO102" s="189" t="str">
        <f>IF(
     $B$1="Metric",
     IFERROR(0.0254*VLOOKUP(VALUE(SUBSTITUTE($AL102&amp;ROUND($G102,2)," ","")),HFF60_Data_UL!$C$4:$O$1011,MATCH('Estimator Steel Portfolio'!$C102,HFF60_Data_UL!$C$4:$O$4,0),TRUE)*1000,"N/A"),
     IFERROR(VLOOKUP(VALUE(SUBSTITUTE($AL102&amp;ROUND($G102,2)," ","")),HFF60_Data_UL!$C$4:$O$1011,MATCH('Estimator Steel Portfolio'!$C102,HFF60_Data_UL!$C$4:$O$4,0),TRUE)*1000,"N/A")
)</f>
        <v>N/A</v>
      </c>
      <c r="AP102" s="189" t="str">
        <f>IF(
     $B$1="Metric",
     IFERROR(0.0254*VLOOKUP(VALUE(SUBSTITUTE($AL102&amp;ROUND($G102,2)," ","")),HFF120_Data_UL!$C$4:$O$1009,MATCH('Estimator Steel Portfolio'!$C102,HFF120_Data_UL!$C$4:$O$4,0),TRUE)*1000,"N/A"),
     IFERROR(VLOOKUP(VALUE(SUBSTITUTE($AL102&amp;ROUND($G102,2)," ","")),HFF120_Data_UL!$C$4:$O$1009,MATCH('Estimator Steel Portfolio'!$C102,HFF120_Data_UL!$C$4:$O$4,0),TRUE)*1000,"N/A")
)</f>
        <v>N/A</v>
      </c>
      <c r="AQ102" s="189" t="str">
        <f>IF(
     $B$1="Metric",
     IFERROR(0.0254*VLOOKUP(VALUE(SUBSTITUTE($AL102&amp;ROUND($G102,2)," ","")),AWHB_Data_UL!$C$4:$O$1004,MATCH('Estimator Steel Portfolio'!$C102,AWHB_Data_UL!$C$4:$O$4,0),TRUE)*1000,"N/A"),
     IFERROR(VLOOKUP(VALUE(SUBSTITUTE($AL102&amp;ROUND($G102,2)," ","")),AWHB_Data_UL!$C$4:$O$1004,MATCH('Estimator Steel Portfolio'!$C102,AWHB_Data_UL!$C$4:$O$4,0),TRUE)*1000,"N/A")
)</f>
        <v>N/A</v>
      </c>
      <c r="AR102" s="190"/>
    </row>
    <row r="103" spans="1:44" ht="15.5" x14ac:dyDescent="0.35">
      <c r="A103" s="130"/>
      <c r="B103" s="131"/>
      <c r="C103" s="131"/>
      <c r="D103" s="131"/>
      <c r="E103" s="131"/>
      <c r="F103" s="49" t="str">
        <f t="shared" si="35"/>
        <v/>
      </c>
      <c r="G103" s="50" t="str">
        <f>IF($B$1="Metric", IFERROR(VLOOKUP(SUBSTITUTE($A103&amp;"Metric"&amp;$B103," ",""),members_metric!$F$7:$J$2000,3,FALSE),""),  IFERROR(VLOOKUP(SUBSTITUTE($A103&amp;$B103," ",""),members!$D$7:$G$2000,3,FALSE),""))</f>
        <v/>
      </c>
      <c r="H103" s="140" t="str">
        <f t="shared" si="22"/>
        <v/>
      </c>
      <c r="I103" s="48"/>
      <c r="J103" s="50" t="str">
        <f>IFERROR(
     1*AO103,
     IF(
          $B$1="Metric",
          IFERROR(0.0254*VLOOKUP(VALUE(SUBSTITUTE($AL103&amp;ROUND($G103,2)," ","")),HFF60_Data_extrapolated!$C$4:$O$1011,MATCH('Estimator Steel Portfolio'!$C103,HFF60_Data_extrapolated!$C$4:$O$4,0),TRUE)*1000,""),
          IFERROR(VLOOKUP(VALUE(SUBSTITUTE($AL103&amp;ROUND($G103,2)," ","")),HFF60_Data_extrapolated!$C$4:$O$1011,MATCH('Estimator Steel Portfolio'!$C103,HFF60_Data_extrapolated!$C$4:$O$4,0),TRUE)*1000,"")
     )
)</f>
        <v/>
      </c>
      <c r="K103" s="50" t="str">
        <f>IFERROR($J103/HFF60_Data_UL!$J$1,"")</f>
        <v/>
      </c>
      <c r="L103" s="148" t="str">
        <f t="shared" si="31"/>
        <v/>
      </c>
      <c r="M103" s="51" t="str">
        <f>IF(
     $J103=$AO103,
     IFERROR(VLOOKUP(VALUE(SUBSTITUTE($AL103&amp;ROUND($G103,2)," ","")),HFF60_Data_UL!$C$4:$P$1011,14,TRUE),""),
     IF(ISNUMBER($J103),"EJ needed","")
)</f>
        <v/>
      </c>
      <c r="N103" s="151" t="str">
        <f t="shared" si="23"/>
        <v/>
      </c>
      <c r="O103" s="58" t="str">
        <f t="shared" si="24"/>
        <v/>
      </c>
      <c r="P103" s="48"/>
      <c r="Q103" s="50" t="str">
        <f>IFERROR(
     1*AP103,
     IF(
          $B$1="Metric",
          IFERROR(0.0254*VLOOKUP(VALUE(SUBSTITUTE($AL103&amp;ROUND($G103,2)," ","")),HFF120_Data_extrapolated!$C$4:$O$1025,MATCH('Estimator Steel Portfolio'!$C103,HFF120_Data_extrapolated!$C$4:$O$4,0),TRUE)*1000,""),
          IFERROR(VLOOKUP(VALUE(SUBSTITUTE($AL103&amp;ROUND($G103,2)," ","")),HFF120_Data_extrapolated!$C$4:$O$1025,MATCH('Estimator Steel Portfolio'!$C103,HFF120_Data_extrapolated!$C$4:$O$4,0),TRUE)*1000,"")
     )
)</f>
        <v/>
      </c>
      <c r="R103" s="50" t="str">
        <f>IFERROR($Q103/HFF120_Data_UL!$J$1,"")</f>
        <v/>
      </c>
      <c r="S103" s="148" t="str">
        <f t="shared" si="25"/>
        <v/>
      </c>
      <c r="T103" s="51" t="str">
        <f>IF(
     $Q103=$AP103,
     IFERROR(VLOOKUP(VALUE(SUBSTITUTE($AL103&amp;ROUND($G103,2)," ","")),HFF120_Data_UL!$C$4:$P$1009,14,TRUE),""),
     IF(ISNUMBER($Q103),"EJ needed","")
)</f>
        <v/>
      </c>
      <c r="U103" s="151" t="str">
        <f t="shared" si="26"/>
        <v xml:space="preserve"> </v>
      </c>
      <c r="V103" s="58" t="str">
        <f t="shared" si="32"/>
        <v/>
      </c>
      <c r="X103" s="205" t="str">
        <f>IF($B$1="Metric", IFERROR(0.0254*VLOOKUP(VALUE(SUBSTITUTE($AL103&amp;ROUND($G103,2)," ","")),WB5_Data_UL!$C$4:$O$1012,MATCH('Estimator Steel Portfolio'!$C103,WB5_Data_UL!$C$4:$O$4,0),TRUE)*1000,""), IFERROR(VLOOKUP(VALUE(SUBSTITUTE($AL103&amp;ROUND($G103,2)," ","")),WB5_Data_UL!$C$4:$O$1012,MATCH('Estimator Steel Portfolio'!$C103,WB5_Data_UL!$C$4:$O$4,0),TRUE)*1000,""))</f>
        <v/>
      </c>
      <c r="Y103" s="50" t="str">
        <f>IFERROR($X103/WB5_Data_UL!$J$1,"")</f>
        <v/>
      </c>
      <c r="Z103" s="148" t="str">
        <f t="shared" si="27"/>
        <v/>
      </c>
      <c r="AA103" s="51" t="str">
        <f>IFERROR(VLOOKUP(VALUE(SUBSTITUTE($AL103&amp;ROUND($G103,2)," ","")),WB5_Data_UL!$C$4:$P$1012,14,TRUE),"")</f>
        <v/>
      </c>
      <c r="AB103" s="151" t="str">
        <f t="shared" si="28"/>
        <v xml:space="preserve"> </v>
      </c>
      <c r="AC103" s="58" t="str">
        <f t="shared" si="33"/>
        <v/>
      </c>
      <c r="AE103" s="205" t="str">
        <f>IFERROR(
     1*AQ103,
     IF(
          $B$1="Metric",
          IFERROR(0.0254*VLOOKUP(VALUE(SUBSTITUTE($AL103&amp;ROUND($G103,2)," ","")),AWHB_Data_extrapolated!$C$4:$O$1011,MATCH('Estimator Steel Portfolio'!$C103,AWHB_Data_extrapolated!$C$4:$O$4,0),TRUE)*1000,""),
          IFERROR(VLOOKUP(VALUE(SUBSTITUTE($AL103&amp;ROUND($G103,2)," ","")),AWHB_Data_extrapolated!$C$4:$O$1011,MATCH('Estimator Steel Portfolio'!$C103,AWHB_Data_extrapolated!$C$4:$O$4,0),TRUE)*1000,"")
     )
)</f>
        <v/>
      </c>
      <c r="AF103" s="50" t="str">
        <f>IFERROR($AE103/AWHB_Data_UL!$J$1,"")</f>
        <v/>
      </c>
      <c r="AG103" s="148" t="str">
        <f t="shared" si="29"/>
        <v/>
      </c>
      <c r="AH103" s="51" t="str">
        <f>IF(
     $AE103=$AQ103,
     IFERROR(VLOOKUP(VALUE(SUBSTITUTE($AL103&amp;ROUND($G103,2)," ","")),AWHB_Data_UL!$C$4:$P$1004,14,TRUE),""),
     IF(ISNUMBER($AE103),"EJ needed","")
)</f>
        <v/>
      </c>
      <c r="AI103" s="151" t="str">
        <f t="shared" si="30"/>
        <v xml:space="preserve"> </v>
      </c>
      <c r="AJ103" s="58" t="str">
        <f t="shared" si="34"/>
        <v/>
      </c>
      <c r="AL103" s="141" t="str">
        <f>IF($B$1="Metric",IFERROR(VLOOKUP(SUBSTITUTE($A103&amp;"Metric"&amp;$B103," ",""),members_metric!$F$7:$K$2000,6,FALSE),""),IFERROR(VLOOKUP(SUBSTITUTE($A103&amp;$B103," ",""),members!$D$7:$I$2000,6,FALSE),""))</f>
        <v/>
      </c>
      <c r="AM103" s="146" t="str">
        <f>IF($B$1="Metric", IFERROR(VLOOKUP(SUBSTITUTE($A103&amp;"Metric"&amp;$B103," ",""),members_metric!$F$7:$L$2000,7,FALSE),""),IFERROR(VLOOKUP(SUBSTITUTE($A103&amp;$B103," ",""),members!$D$7:$G$2000,4,FALSE),""))</f>
        <v/>
      </c>
      <c r="AN103" s="147" t="str">
        <f>IF($B$1="Metric", IFERROR(VLOOKUP(SUBSTITUTE($A103&amp;"Metric"&amp;$B103," ",""),members_metric!$F$7:$J$2000,5,FALSE),""),IFERROR(VLOOKUP(SUBSTITUTE($A103&amp;$B103," ",""),members!$D$7:$H$2000,5,FALSE),""))</f>
        <v/>
      </c>
      <c r="AO103" s="189" t="str">
        <f>IF(
     $B$1="Metric",
     IFERROR(0.0254*VLOOKUP(VALUE(SUBSTITUTE($AL103&amp;ROUND($G103,2)," ","")),HFF60_Data_UL!$C$4:$O$1011,MATCH('Estimator Steel Portfolio'!$C103,HFF60_Data_UL!$C$4:$O$4,0),TRUE)*1000,"N/A"),
     IFERROR(VLOOKUP(VALUE(SUBSTITUTE($AL103&amp;ROUND($G103,2)," ","")),HFF60_Data_UL!$C$4:$O$1011,MATCH('Estimator Steel Portfolio'!$C103,HFF60_Data_UL!$C$4:$O$4,0),TRUE)*1000,"N/A")
)</f>
        <v>N/A</v>
      </c>
      <c r="AP103" s="189" t="str">
        <f>IF(
     $B$1="Metric",
     IFERROR(0.0254*VLOOKUP(VALUE(SUBSTITUTE($AL103&amp;ROUND($G103,2)," ","")),HFF120_Data_UL!$C$4:$O$1009,MATCH('Estimator Steel Portfolio'!$C103,HFF120_Data_UL!$C$4:$O$4,0),TRUE)*1000,"N/A"),
     IFERROR(VLOOKUP(VALUE(SUBSTITUTE($AL103&amp;ROUND($G103,2)," ","")),HFF120_Data_UL!$C$4:$O$1009,MATCH('Estimator Steel Portfolio'!$C103,HFF120_Data_UL!$C$4:$O$4,0),TRUE)*1000,"N/A")
)</f>
        <v>N/A</v>
      </c>
      <c r="AQ103" s="189" t="str">
        <f>IF(
     $B$1="Metric",
     IFERROR(0.0254*VLOOKUP(VALUE(SUBSTITUTE($AL103&amp;ROUND($G103,2)," ","")),AWHB_Data_UL!$C$4:$O$1004,MATCH('Estimator Steel Portfolio'!$C103,AWHB_Data_UL!$C$4:$O$4,0),TRUE)*1000,"N/A"),
     IFERROR(VLOOKUP(VALUE(SUBSTITUTE($AL103&amp;ROUND($G103,2)," ","")),AWHB_Data_UL!$C$4:$O$1004,MATCH('Estimator Steel Portfolio'!$C103,AWHB_Data_UL!$C$4:$O$4,0),TRUE)*1000,"N/A")
)</f>
        <v>N/A</v>
      </c>
      <c r="AR103" s="190"/>
    </row>
    <row r="104" spans="1:44" ht="15.5" x14ac:dyDescent="0.35">
      <c r="A104" s="130"/>
      <c r="B104" s="131"/>
      <c r="C104" s="131"/>
      <c r="D104" s="131"/>
      <c r="E104" s="131"/>
      <c r="F104" s="49" t="str">
        <f t="shared" si="35"/>
        <v/>
      </c>
      <c r="G104" s="50" t="str">
        <f>IF($B$1="Metric", IFERROR(VLOOKUP(SUBSTITUTE($A104&amp;"Metric"&amp;$B104," ",""),members_metric!$F$7:$J$2000,3,FALSE),""),  IFERROR(VLOOKUP(SUBSTITUTE($A104&amp;$B104," ",""),members!$D$7:$G$2000,3,FALSE),""))</f>
        <v/>
      </c>
      <c r="H104" s="140" t="str">
        <f t="shared" si="22"/>
        <v/>
      </c>
      <c r="I104" s="48"/>
      <c r="J104" s="50" t="str">
        <f>IFERROR(
     1*AO104,
     IF(
          $B$1="Metric",
          IFERROR(0.0254*VLOOKUP(VALUE(SUBSTITUTE($AL104&amp;ROUND($G104,2)," ","")),HFF60_Data_extrapolated!$C$4:$O$1011,MATCH('Estimator Steel Portfolio'!$C104,HFF60_Data_extrapolated!$C$4:$O$4,0),TRUE)*1000,""),
          IFERROR(VLOOKUP(VALUE(SUBSTITUTE($AL104&amp;ROUND($G104,2)," ","")),HFF60_Data_extrapolated!$C$4:$O$1011,MATCH('Estimator Steel Portfolio'!$C104,HFF60_Data_extrapolated!$C$4:$O$4,0),TRUE)*1000,"")
     )
)</f>
        <v/>
      </c>
      <c r="K104" s="50" t="str">
        <f>IFERROR($J104/HFF60_Data_UL!$J$1,"")</f>
        <v/>
      </c>
      <c r="L104" s="148" t="str">
        <f t="shared" si="31"/>
        <v/>
      </c>
      <c r="M104" s="51" t="str">
        <f>IF(
     $J104=$AO104,
     IFERROR(VLOOKUP(VALUE(SUBSTITUTE($AL104&amp;ROUND($G104,2)," ","")),HFF60_Data_UL!$C$4:$P$1011,14,TRUE),""),
     IF(ISNUMBER($J104),"EJ needed","")
)</f>
        <v/>
      </c>
      <c r="N104" s="151" t="str">
        <f t="shared" si="23"/>
        <v/>
      </c>
      <c r="O104" s="58" t="str">
        <f t="shared" si="24"/>
        <v/>
      </c>
      <c r="P104" s="48"/>
      <c r="Q104" s="50" t="str">
        <f>IFERROR(
     1*AP104,
     IF(
          $B$1="Metric",
          IFERROR(0.0254*VLOOKUP(VALUE(SUBSTITUTE($AL104&amp;ROUND($G104,2)," ","")),HFF120_Data_extrapolated!$C$4:$O$1025,MATCH('Estimator Steel Portfolio'!$C104,HFF120_Data_extrapolated!$C$4:$O$4,0),TRUE)*1000,""),
          IFERROR(VLOOKUP(VALUE(SUBSTITUTE($AL104&amp;ROUND($G104,2)," ","")),HFF120_Data_extrapolated!$C$4:$O$1025,MATCH('Estimator Steel Portfolio'!$C104,HFF120_Data_extrapolated!$C$4:$O$4,0),TRUE)*1000,"")
     )
)</f>
        <v/>
      </c>
      <c r="R104" s="50" t="str">
        <f>IFERROR($Q104/HFF120_Data_UL!$J$1,"")</f>
        <v/>
      </c>
      <c r="S104" s="148" t="str">
        <f t="shared" si="25"/>
        <v/>
      </c>
      <c r="T104" s="51" t="str">
        <f>IF(
     $Q104=$AP104,
     IFERROR(VLOOKUP(VALUE(SUBSTITUTE($AL104&amp;ROUND($G104,2)," ","")),HFF120_Data_UL!$C$4:$P$1009,14,TRUE),""),
     IF(ISNUMBER($Q104),"EJ needed","")
)</f>
        <v/>
      </c>
      <c r="U104" s="151" t="str">
        <f t="shared" si="26"/>
        <v xml:space="preserve"> </v>
      </c>
      <c r="V104" s="58" t="str">
        <f t="shared" si="32"/>
        <v/>
      </c>
      <c r="X104" s="205" t="str">
        <f>IF($B$1="Metric", IFERROR(0.0254*VLOOKUP(VALUE(SUBSTITUTE($AL104&amp;ROUND($G104,2)," ","")),WB5_Data_UL!$C$4:$O$1012,MATCH('Estimator Steel Portfolio'!$C104,WB5_Data_UL!$C$4:$O$4,0),TRUE)*1000,""), IFERROR(VLOOKUP(VALUE(SUBSTITUTE($AL104&amp;ROUND($G104,2)," ","")),WB5_Data_UL!$C$4:$O$1012,MATCH('Estimator Steel Portfolio'!$C104,WB5_Data_UL!$C$4:$O$4,0),TRUE)*1000,""))</f>
        <v/>
      </c>
      <c r="Y104" s="50" t="str">
        <f>IFERROR($X104/WB5_Data_UL!$J$1,"")</f>
        <v/>
      </c>
      <c r="Z104" s="148" t="str">
        <f t="shared" si="27"/>
        <v/>
      </c>
      <c r="AA104" s="51" t="str">
        <f>IFERROR(VLOOKUP(VALUE(SUBSTITUTE($AL104&amp;ROUND($G104,2)," ","")),WB5_Data_UL!$C$4:$P$1012,14,TRUE),"")</f>
        <v/>
      </c>
      <c r="AB104" s="151" t="str">
        <f t="shared" si="28"/>
        <v xml:space="preserve"> </v>
      </c>
      <c r="AC104" s="58" t="str">
        <f t="shared" si="33"/>
        <v/>
      </c>
      <c r="AE104" s="205" t="str">
        <f>IFERROR(
     1*AQ104,
     IF(
          $B$1="Metric",
          IFERROR(0.0254*VLOOKUP(VALUE(SUBSTITUTE($AL104&amp;ROUND($G104,2)," ","")),AWHB_Data_extrapolated!$C$4:$O$1011,MATCH('Estimator Steel Portfolio'!$C104,AWHB_Data_extrapolated!$C$4:$O$4,0),TRUE)*1000,""),
          IFERROR(VLOOKUP(VALUE(SUBSTITUTE($AL104&amp;ROUND($G104,2)," ","")),AWHB_Data_extrapolated!$C$4:$O$1011,MATCH('Estimator Steel Portfolio'!$C104,AWHB_Data_extrapolated!$C$4:$O$4,0),TRUE)*1000,"")
     )
)</f>
        <v/>
      </c>
      <c r="AF104" s="50" t="str">
        <f>IFERROR($AE104/AWHB_Data_UL!$J$1,"")</f>
        <v/>
      </c>
      <c r="AG104" s="148" t="str">
        <f t="shared" si="29"/>
        <v/>
      </c>
      <c r="AH104" s="51" t="str">
        <f>IF(
     $AE104=$AQ104,
     IFERROR(VLOOKUP(VALUE(SUBSTITUTE($AL104&amp;ROUND($G104,2)," ","")),AWHB_Data_UL!$C$4:$P$1004,14,TRUE),""),
     IF(ISNUMBER($AE104),"EJ needed","")
)</f>
        <v/>
      </c>
      <c r="AI104" s="151" t="str">
        <f t="shared" si="30"/>
        <v xml:space="preserve"> </v>
      </c>
      <c r="AJ104" s="58" t="str">
        <f t="shared" si="34"/>
        <v/>
      </c>
      <c r="AL104" s="141" t="str">
        <f>IF($B$1="Metric",IFERROR(VLOOKUP(SUBSTITUTE($A104&amp;"Metric"&amp;$B104," ",""),members_metric!$F$7:$K$2000,6,FALSE),""),IFERROR(VLOOKUP(SUBSTITUTE($A104&amp;$B104," ",""),members!$D$7:$I$2000,6,FALSE),""))</f>
        <v/>
      </c>
      <c r="AM104" s="146" t="str">
        <f>IF($B$1="Metric", IFERROR(VLOOKUP(SUBSTITUTE($A104&amp;"Metric"&amp;$B104," ",""),members_metric!$F$7:$L$2000,7,FALSE),""),IFERROR(VLOOKUP(SUBSTITUTE($A104&amp;$B104," ",""),members!$D$7:$G$2000,4,FALSE),""))</f>
        <v/>
      </c>
      <c r="AN104" s="147" t="str">
        <f>IF($B$1="Metric", IFERROR(VLOOKUP(SUBSTITUTE($A104&amp;"Metric"&amp;$B104," ",""),members_metric!$F$7:$J$2000,5,FALSE),""),IFERROR(VLOOKUP(SUBSTITUTE($A104&amp;$B104," ",""),members!$D$7:$H$2000,5,FALSE),""))</f>
        <v/>
      </c>
      <c r="AO104" s="189" t="str">
        <f>IF(
     $B$1="Metric",
     IFERROR(0.0254*VLOOKUP(VALUE(SUBSTITUTE($AL104&amp;ROUND($G104,2)," ","")),HFF60_Data_UL!$C$4:$O$1011,MATCH('Estimator Steel Portfolio'!$C104,HFF60_Data_UL!$C$4:$O$4,0),TRUE)*1000,"N/A"),
     IFERROR(VLOOKUP(VALUE(SUBSTITUTE($AL104&amp;ROUND($G104,2)," ","")),HFF60_Data_UL!$C$4:$O$1011,MATCH('Estimator Steel Portfolio'!$C104,HFF60_Data_UL!$C$4:$O$4,0),TRUE)*1000,"N/A")
)</f>
        <v>N/A</v>
      </c>
      <c r="AP104" s="189" t="str">
        <f>IF(
     $B$1="Metric",
     IFERROR(0.0254*VLOOKUP(VALUE(SUBSTITUTE($AL104&amp;ROUND($G104,2)," ","")),HFF120_Data_UL!$C$4:$O$1009,MATCH('Estimator Steel Portfolio'!$C104,HFF120_Data_UL!$C$4:$O$4,0),TRUE)*1000,"N/A"),
     IFERROR(VLOOKUP(VALUE(SUBSTITUTE($AL104&amp;ROUND($G104,2)," ","")),HFF120_Data_UL!$C$4:$O$1009,MATCH('Estimator Steel Portfolio'!$C104,HFF120_Data_UL!$C$4:$O$4,0),TRUE)*1000,"N/A")
)</f>
        <v>N/A</v>
      </c>
      <c r="AQ104" s="189" t="str">
        <f>IF(
     $B$1="Metric",
     IFERROR(0.0254*VLOOKUP(VALUE(SUBSTITUTE($AL104&amp;ROUND($G104,2)," ","")),AWHB_Data_UL!$C$4:$O$1004,MATCH('Estimator Steel Portfolio'!$C104,AWHB_Data_UL!$C$4:$O$4,0),TRUE)*1000,"N/A"),
     IFERROR(VLOOKUP(VALUE(SUBSTITUTE($AL104&amp;ROUND($G104,2)," ","")),AWHB_Data_UL!$C$4:$O$1004,MATCH('Estimator Steel Portfolio'!$C104,AWHB_Data_UL!$C$4:$O$4,0),TRUE)*1000,"N/A")
)</f>
        <v>N/A</v>
      </c>
      <c r="AR104" s="190"/>
    </row>
    <row r="105" spans="1:44" ht="15.5" x14ac:dyDescent="0.35">
      <c r="A105" s="130"/>
      <c r="B105" s="131"/>
      <c r="C105" s="131"/>
      <c r="D105" s="131"/>
      <c r="E105" s="131"/>
      <c r="F105" s="49" t="str">
        <f t="shared" si="35"/>
        <v/>
      </c>
      <c r="G105" s="50" t="str">
        <f>IF($B$1="Metric", IFERROR(VLOOKUP(SUBSTITUTE($A105&amp;"Metric"&amp;$B105," ",""),members_metric!$F$7:$J$2000,3,FALSE),""),  IFERROR(VLOOKUP(SUBSTITUTE($A105&amp;$B105," ",""),members!$D$7:$G$2000,3,FALSE),""))</f>
        <v/>
      </c>
      <c r="H105" s="140" t="str">
        <f t="shared" si="22"/>
        <v/>
      </c>
      <c r="I105" s="48"/>
      <c r="J105" s="50" t="str">
        <f>IFERROR(
     1*AO105,
     IF(
          $B$1="Metric",
          IFERROR(0.0254*VLOOKUP(VALUE(SUBSTITUTE($AL105&amp;ROUND($G105,2)," ","")),HFF60_Data_extrapolated!$C$4:$O$1011,MATCH('Estimator Steel Portfolio'!$C105,HFF60_Data_extrapolated!$C$4:$O$4,0),TRUE)*1000,""),
          IFERROR(VLOOKUP(VALUE(SUBSTITUTE($AL105&amp;ROUND($G105,2)," ","")),HFF60_Data_extrapolated!$C$4:$O$1011,MATCH('Estimator Steel Portfolio'!$C105,HFF60_Data_extrapolated!$C$4:$O$4,0),TRUE)*1000,"")
     )
)</f>
        <v/>
      </c>
      <c r="K105" s="50" t="str">
        <f>IFERROR($J105/HFF60_Data_UL!$J$1,"")</f>
        <v/>
      </c>
      <c r="L105" s="148" t="str">
        <f t="shared" si="31"/>
        <v/>
      </c>
      <c r="M105" s="51" t="str">
        <f>IF(
     $J105=$AO105,
     IFERROR(VLOOKUP(VALUE(SUBSTITUTE($AL105&amp;ROUND($G105,2)," ","")),HFF60_Data_UL!$C$4:$P$1011,14,TRUE),""),
     IF(ISNUMBER($J105),"EJ needed","")
)</f>
        <v/>
      </c>
      <c r="N105" s="151" t="str">
        <f t="shared" si="23"/>
        <v/>
      </c>
      <c r="O105" s="58" t="str">
        <f t="shared" si="24"/>
        <v/>
      </c>
      <c r="P105" s="48"/>
      <c r="Q105" s="50" t="str">
        <f>IFERROR(
     1*AP105,
     IF(
          $B$1="Metric",
          IFERROR(0.0254*VLOOKUP(VALUE(SUBSTITUTE($AL105&amp;ROUND($G105,2)," ","")),HFF120_Data_extrapolated!$C$4:$O$1025,MATCH('Estimator Steel Portfolio'!$C105,HFF120_Data_extrapolated!$C$4:$O$4,0),TRUE)*1000,""),
          IFERROR(VLOOKUP(VALUE(SUBSTITUTE($AL105&amp;ROUND($G105,2)," ","")),HFF120_Data_extrapolated!$C$4:$O$1025,MATCH('Estimator Steel Portfolio'!$C105,HFF120_Data_extrapolated!$C$4:$O$4,0),TRUE)*1000,"")
     )
)</f>
        <v/>
      </c>
      <c r="R105" s="50" t="str">
        <f>IFERROR($Q105/HFF120_Data_UL!$J$1,"")</f>
        <v/>
      </c>
      <c r="S105" s="148" t="str">
        <f t="shared" si="25"/>
        <v/>
      </c>
      <c r="T105" s="51" t="str">
        <f>IF(
     $Q105=$AP105,
     IFERROR(VLOOKUP(VALUE(SUBSTITUTE($AL105&amp;ROUND($G105,2)," ","")),HFF120_Data_UL!$C$4:$P$1009,14,TRUE),""),
     IF(ISNUMBER($Q105),"EJ needed","")
)</f>
        <v/>
      </c>
      <c r="U105" s="151" t="str">
        <f t="shared" si="26"/>
        <v xml:space="preserve"> </v>
      </c>
      <c r="V105" s="58" t="str">
        <f t="shared" si="32"/>
        <v/>
      </c>
      <c r="X105" s="205" t="str">
        <f>IF($B$1="Metric", IFERROR(0.0254*VLOOKUP(VALUE(SUBSTITUTE($AL105&amp;ROUND($G105,2)," ","")),WB5_Data_UL!$C$4:$O$1012,MATCH('Estimator Steel Portfolio'!$C105,WB5_Data_UL!$C$4:$O$4,0),TRUE)*1000,""), IFERROR(VLOOKUP(VALUE(SUBSTITUTE($AL105&amp;ROUND($G105,2)," ","")),WB5_Data_UL!$C$4:$O$1012,MATCH('Estimator Steel Portfolio'!$C105,WB5_Data_UL!$C$4:$O$4,0),TRUE)*1000,""))</f>
        <v/>
      </c>
      <c r="Y105" s="50" t="str">
        <f>IFERROR($X105/WB5_Data_UL!$J$1,"")</f>
        <v/>
      </c>
      <c r="Z105" s="148" t="str">
        <f t="shared" si="27"/>
        <v/>
      </c>
      <c r="AA105" s="51" t="str">
        <f>IFERROR(VLOOKUP(VALUE(SUBSTITUTE($AL105&amp;ROUND($G105,2)," ","")),WB5_Data_UL!$C$4:$P$1012,14,TRUE),"")</f>
        <v/>
      </c>
      <c r="AB105" s="151" t="str">
        <f t="shared" si="28"/>
        <v xml:space="preserve"> </v>
      </c>
      <c r="AC105" s="58" t="str">
        <f t="shared" si="33"/>
        <v/>
      </c>
      <c r="AE105" s="205" t="str">
        <f>IFERROR(
     1*AQ105,
     IF(
          $B$1="Metric",
          IFERROR(0.0254*VLOOKUP(VALUE(SUBSTITUTE($AL105&amp;ROUND($G105,2)," ","")),AWHB_Data_extrapolated!$C$4:$O$1011,MATCH('Estimator Steel Portfolio'!$C105,AWHB_Data_extrapolated!$C$4:$O$4,0),TRUE)*1000,""),
          IFERROR(VLOOKUP(VALUE(SUBSTITUTE($AL105&amp;ROUND($G105,2)," ","")),AWHB_Data_extrapolated!$C$4:$O$1011,MATCH('Estimator Steel Portfolio'!$C105,AWHB_Data_extrapolated!$C$4:$O$4,0),TRUE)*1000,"")
     )
)</f>
        <v/>
      </c>
      <c r="AF105" s="50" t="str">
        <f>IFERROR($AE105/AWHB_Data_UL!$J$1,"")</f>
        <v/>
      </c>
      <c r="AG105" s="148" t="str">
        <f t="shared" si="29"/>
        <v/>
      </c>
      <c r="AH105" s="51" t="str">
        <f>IF(
     $AE105=$AQ105,
     IFERROR(VLOOKUP(VALUE(SUBSTITUTE($AL105&amp;ROUND($G105,2)," ","")),AWHB_Data_UL!$C$4:$P$1004,14,TRUE),""),
     IF(ISNUMBER($AE105),"EJ needed","")
)</f>
        <v/>
      </c>
      <c r="AI105" s="151" t="str">
        <f t="shared" si="30"/>
        <v xml:space="preserve"> </v>
      </c>
      <c r="AJ105" s="58" t="str">
        <f t="shared" si="34"/>
        <v/>
      </c>
      <c r="AL105" s="141" t="str">
        <f>IF($B$1="Metric",IFERROR(VLOOKUP(SUBSTITUTE($A105&amp;"Metric"&amp;$B105," ",""),members_metric!$F$7:$K$2000,6,FALSE),""),IFERROR(VLOOKUP(SUBSTITUTE($A105&amp;$B105," ",""),members!$D$7:$I$2000,6,FALSE),""))</f>
        <v/>
      </c>
      <c r="AM105" s="146" t="str">
        <f>IF($B$1="Metric", IFERROR(VLOOKUP(SUBSTITUTE($A105&amp;"Metric"&amp;$B105," ",""),members_metric!$F$7:$L$2000,7,FALSE),""),IFERROR(VLOOKUP(SUBSTITUTE($A105&amp;$B105," ",""),members!$D$7:$G$2000,4,FALSE),""))</f>
        <v/>
      </c>
      <c r="AN105" s="147" t="str">
        <f>IF($B$1="Metric", IFERROR(VLOOKUP(SUBSTITUTE($A105&amp;"Metric"&amp;$B105," ",""),members_metric!$F$7:$J$2000,5,FALSE),""),IFERROR(VLOOKUP(SUBSTITUTE($A105&amp;$B105," ",""),members!$D$7:$H$2000,5,FALSE),""))</f>
        <v/>
      </c>
      <c r="AO105" s="189" t="str">
        <f>IF(
     $B$1="Metric",
     IFERROR(0.0254*VLOOKUP(VALUE(SUBSTITUTE($AL105&amp;ROUND($G105,2)," ","")),HFF60_Data_UL!$C$4:$O$1011,MATCH('Estimator Steel Portfolio'!$C105,HFF60_Data_UL!$C$4:$O$4,0),TRUE)*1000,"N/A"),
     IFERROR(VLOOKUP(VALUE(SUBSTITUTE($AL105&amp;ROUND($G105,2)," ","")),HFF60_Data_UL!$C$4:$O$1011,MATCH('Estimator Steel Portfolio'!$C105,HFF60_Data_UL!$C$4:$O$4,0),TRUE)*1000,"N/A")
)</f>
        <v>N/A</v>
      </c>
      <c r="AP105" s="189" t="str">
        <f>IF(
     $B$1="Metric",
     IFERROR(0.0254*VLOOKUP(VALUE(SUBSTITUTE($AL105&amp;ROUND($G105,2)," ","")),HFF120_Data_UL!$C$4:$O$1009,MATCH('Estimator Steel Portfolio'!$C105,HFF120_Data_UL!$C$4:$O$4,0),TRUE)*1000,"N/A"),
     IFERROR(VLOOKUP(VALUE(SUBSTITUTE($AL105&amp;ROUND($G105,2)," ","")),HFF120_Data_UL!$C$4:$O$1009,MATCH('Estimator Steel Portfolio'!$C105,HFF120_Data_UL!$C$4:$O$4,0),TRUE)*1000,"N/A")
)</f>
        <v>N/A</v>
      </c>
      <c r="AQ105" s="189" t="str">
        <f>IF(
     $B$1="Metric",
     IFERROR(0.0254*VLOOKUP(VALUE(SUBSTITUTE($AL105&amp;ROUND($G105,2)," ","")),AWHB_Data_UL!$C$4:$O$1004,MATCH('Estimator Steel Portfolio'!$C105,AWHB_Data_UL!$C$4:$O$4,0),TRUE)*1000,"N/A"),
     IFERROR(VLOOKUP(VALUE(SUBSTITUTE($AL105&amp;ROUND($G105,2)," ","")),AWHB_Data_UL!$C$4:$O$1004,MATCH('Estimator Steel Portfolio'!$C105,AWHB_Data_UL!$C$4:$O$4,0),TRUE)*1000,"N/A")
)</f>
        <v>N/A</v>
      </c>
      <c r="AR105" s="190"/>
    </row>
    <row r="106" spans="1:44" ht="15.5" x14ac:dyDescent="0.35">
      <c r="A106" s="130"/>
      <c r="B106" s="131"/>
      <c r="C106" s="131"/>
      <c r="D106" s="131"/>
      <c r="E106" s="131"/>
      <c r="F106" s="49" t="str">
        <f t="shared" si="35"/>
        <v/>
      </c>
      <c r="G106" s="50" t="str">
        <f>IF($B$1="Metric", IFERROR(VLOOKUP(SUBSTITUTE($A106&amp;"Metric"&amp;$B106," ",""),members_metric!$F$7:$J$2000,3,FALSE),""),  IFERROR(VLOOKUP(SUBSTITUTE($A106&amp;$B106," ",""),members!$D$7:$G$2000,3,FALSE),""))</f>
        <v/>
      </c>
      <c r="H106" s="140" t="str">
        <f t="shared" si="22"/>
        <v/>
      </c>
      <c r="I106" s="48"/>
      <c r="J106" s="50" t="str">
        <f>IFERROR(
     1*AO106,
     IF(
          $B$1="Metric",
          IFERROR(0.0254*VLOOKUP(VALUE(SUBSTITUTE($AL106&amp;ROUND($G106,2)," ","")),HFF60_Data_extrapolated!$C$4:$O$1011,MATCH('Estimator Steel Portfolio'!$C106,HFF60_Data_extrapolated!$C$4:$O$4,0),TRUE)*1000,""),
          IFERROR(VLOOKUP(VALUE(SUBSTITUTE($AL106&amp;ROUND($G106,2)," ","")),HFF60_Data_extrapolated!$C$4:$O$1011,MATCH('Estimator Steel Portfolio'!$C106,HFF60_Data_extrapolated!$C$4:$O$4,0),TRUE)*1000,"")
     )
)</f>
        <v/>
      </c>
      <c r="K106" s="50" t="str">
        <f>IFERROR($J106/HFF60_Data_UL!$J$1,"")</f>
        <v/>
      </c>
      <c r="L106" s="148" t="str">
        <f t="shared" si="31"/>
        <v/>
      </c>
      <c r="M106" s="51" t="str">
        <f>IF(
     $J106=$AO106,
     IFERROR(VLOOKUP(VALUE(SUBSTITUTE($AL106&amp;ROUND($G106,2)," ","")),HFF60_Data_UL!$C$4:$P$1011,14,TRUE),""),
     IF(ISNUMBER($J106),"EJ needed","")
)</f>
        <v/>
      </c>
      <c r="N106" s="151" t="str">
        <f t="shared" si="23"/>
        <v/>
      </c>
      <c r="O106" s="58" t="str">
        <f t="shared" si="24"/>
        <v/>
      </c>
      <c r="P106" s="48"/>
      <c r="Q106" s="50" t="str">
        <f>IFERROR(
     1*AP106,
     IF(
          $B$1="Metric",
          IFERROR(0.0254*VLOOKUP(VALUE(SUBSTITUTE($AL106&amp;ROUND($G106,2)," ","")),HFF120_Data_extrapolated!$C$4:$O$1025,MATCH('Estimator Steel Portfolio'!$C106,HFF120_Data_extrapolated!$C$4:$O$4,0),TRUE)*1000,""),
          IFERROR(VLOOKUP(VALUE(SUBSTITUTE($AL106&amp;ROUND($G106,2)," ","")),HFF120_Data_extrapolated!$C$4:$O$1025,MATCH('Estimator Steel Portfolio'!$C106,HFF120_Data_extrapolated!$C$4:$O$4,0),TRUE)*1000,"")
     )
)</f>
        <v/>
      </c>
      <c r="R106" s="50" t="str">
        <f>IFERROR($Q106/HFF120_Data_UL!$J$1,"")</f>
        <v/>
      </c>
      <c r="S106" s="148" t="str">
        <f t="shared" si="25"/>
        <v/>
      </c>
      <c r="T106" s="51" t="str">
        <f>IF(
     $Q106=$AP106,
     IFERROR(VLOOKUP(VALUE(SUBSTITUTE($AL106&amp;ROUND($G106,2)," ","")),HFF120_Data_UL!$C$4:$P$1009,14,TRUE),""),
     IF(ISNUMBER($Q106),"EJ needed","")
)</f>
        <v/>
      </c>
      <c r="U106" s="151" t="str">
        <f t="shared" si="26"/>
        <v xml:space="preserve"> </v>
      </c>
      <c r="V106" s="58" t="str">
        <f t="shared" si="32"/>
        <v/>
      </c>
      <c r="X106" s="205" t="str">
        <f>IF($B$1="Metric", IFERROR(0.0254*VLOOKUP(VALUE(SUBSTITUTE($AL106&amp;ROUND($G106,2)," ","")),WB5_Data_UL!$C$4:$O$1012,MATCH('Estimator Steel Portfolio'!$C106,WB5_Data_UL!$C$4:$O$4,0),TRUE)*1000,""), IFERROR(VLOOKUP(VALUE(SUBSTITUTE($AL106&amp;ROUND($G106,2)," ","")),WB5_Data_UL!$C$4:$O$1012,MATCH('Estimator Steel Portfolio'!$C106,WB5_Data_UL!$C$4:$O$4,0),TRUE)*1000,""))</f>
        <v/>
      </c>
      <c r="Y106" s="50" t="str">
        <f>IFERROR($X106/WB5_Data_UL!$J$1,"")</f>
        <v/>
      </c>
      <c r="Z106" s="148" t="str">
        <f t="shared" si="27"/>
        <v/>
      </c>
      <c r="AA106" s="51" t="str">
        <f>IFERROR(VLOOKUP(VALUE(SUBSTITUTE($AL106&amp;ROUND($G106,2)," ","")),WB5_Data_UL!$C$4:$P$1012,14,TRUE),"")</f>
        <v/>
      </c>
      <c r="AB106" s="151" t="str">
        <f t="shared" si="28"/>
        <v xml:space="preserve"> </v>
      </c>
      <c r="AC106" s="58" t="str">
        <f t="shared" si="33"/>
        <v/>
      </c>
      <c r="AE106" s="205" t="str">
        <f>IFERROR(
     1*AQ106,
     IF(
          $B$1="Metric",
          IFERROR(0.0254*VLOOKUP(VALUE(SUBSTITUTE($AL106&amp;ROUND($G106,2)," ","")),AWHB_Data_extrapolated!$C$4:$O$1011,MATCH('Estimator Steel Portfolio'!$C106,AWHB_Data_extrapolated!$C$4:$O$4,0),TRUE)*1000,""),
          IFERROR(VLOOKUP(VALUE(SUBSTITUTE($AL106&amp;ROUND($G106,2)," ","")),AWHB_Data_extrapolated!$C$4:$O$1011,MATCH('Estimator Steel Portfolio'!$C106,AWHB_Data_extrapolated!$C$4:$O$4,0),TRUE)*1000,"")
     )
)</f>
        <v/>
      </c>
      <c r="AF106" s="50" t="str">
        <f>IFERROR($AE106/AWHB_Data_UL!$J$1,"")</f>
        <v/>
      </c>
      <c r="AG106" s="148" t="str">
        <f t="shared" si="29"/>
        <v/>
      </c>
      <c r="AH106" s="51" t="str">
        <f>IF(
     $AE106=$AQ106,
     IFERROR(VLOOKUP(VALUE(SUBSTITUTE($AL106&amp;ROUND($G106,2)," ","")),AWHB_Data_UL!$C$4:$P$1004,14,TRUE),""),
     IF(ISNUMBER($AE106),"EJ needed","")
)</f>
        <v/>
      </c>
      <c r="AI106" s="151" t="str">
        <f t="shared" si="30"/>
        <v xml:space="preserve"> </v>
      </c>
      <c r="AJ106" s="58" t="str">
        <f t="shared" si="34"/>
        <v/>
      </c>
      <c r="AL106" s="141" t="str">
        <f>IF($B$1="Metric",IFERROR(VLOOKUP(SUBSTITUTE($A106&amp;"Metric"&amp;$B106," ",""),members_metric!$F$7:$K$2000,6,FALSE),""),IFERROR(VLOOKUP(SUBSTITUTE($A106&amp;$B106," ",""),members!$D$7:$I$2000,6,FALSE),""))</f>
        <v/>
      </c>
      <c r="AM106" s="146" t="str">
        <f>IF($B$1="Metric", IFERROR(VLOOKUP(SUBSTITUTE($A106&amp;"Metric"&amp;$B106," ",""),members_metric!$F$7:$L$2000,7,FALSE),""),IFERROR(VLOOKUP(SUBSTITUTE($A106&amp;$B106," ",""),members!$D$7:$G$2000,4,FALSE),""))</f>
        <v/>
      </c>
      <c r="AN106" s="147" t="str">
        <f>IF($B$1="Metric", IFERROR(VLOOKUP(SUBSTITUTE($A106&amp;"Metric"&amp;$B106," ",""),members_metric!$F$7:$J$2000,5,FALSE),""),IFERROR(VLOOKUP(SUBSTITUTE($A106&amp;$B106," ",""),members!$D$7:$H$2000,5,FALSE),""))</f>
        <v/>
      </c>
      <c r="AO106" s="189" t="str">
        <f>IF(
     $B$1="Metric",
     IFERROR(0.0254*VLOOKUP(VALUE(SUBSTITUTE($AL106&amp;ROUND($G106,2)," ","")),HFF60_Data_UL!$C$4:$O$1011,MATCH('Estimator Steel Portfolio'!$C106,HFF60_Data_UL!$C$4:$O$4,0),TRUE)*1000,"N/A"),
     IFERROR(VLOOKUP(VALUE(SUBSTITUTE($AL106&amp;ROUND($G106,2)," ","")),HFF60_Data_UL!$C$4:$O$1011,MATCH('Estimator Steel Portfolio'!$C106,HFF60_Data_UL!$C$4:$O$4,0),TRUE)*1000,"N/A")
)</f>
        <v>N/A</v>
      </c>
      <c r="AP106" s="189" t="str">
        <f>IF(
     $B$1="Metric",
     IFERROR(0.0254*VLOOKUP(VALUE(SUBSTITUTE($AL106&amp;ROUND($G106,2)," ","")),HFF120_Data_UL!$C$4:$O$1009,MATCH('Estimator Steel Portfolio'!$C106,HFF120_Data_UL!$C$4:$O$4,0),TRUE)*1000,"N/A"),
     IFERROR(VLOOKUP(VALUE(SUBSTITUTE($AL106&amp;ROUND($G106,2)," ","")),HFF120_Data_UL!$C$4:$O$1009,MATCH('Estimator Steel Portfolio'!$C106,HFF120_Data_UL!$C$4:$O$4,0),TRUE)*1000,"N/A")
)</f>
        <v>N/A</v>
      </c>
      <c r="AQ106" s="189" t="str">
        <f>IF(
     $B$1="Metric",
     IFERROR(0.0254*VLOOKUP(VALUE(SUBSTITUTE($AL106&amp;ROUND($G106,2)," ","")),AWHB_Data_UL!$C$4:$O$1004,MATCH('Estimator Steel Portfolio'!$C106,AWHB_Data_UL!$C$4:$O$4,0),TRUE)*1000,"N/A"),
     IFERROR(VLOOKUP(VALUE(SUBSTITUTE($AL106&amp;ROUND($G106,2)," ","")),AWHB_Data_UL!$C$4:$O$1004,MATCH('Estimator Steel Portfolio'!$C106,AWHB_Data_UL!$C$4:$O$4,0),TRUE)*1000,"N/A")
)</f>
        <v>N/A</v>
      </c>
      <c r="AR106" s="190"/>
    </row>
    <row r="107" spans="1:44" ht="15.5" x14ac:dyDescent="0.35">
      <c r="A107" s="130"/>
      <c r="B107" s="131"/>
      <c r="C107" s="131"/>
      <c r="D107" s="131"/>
      <c r="E107" s="131"/>
      <c r="F107" s="49" t="str">
        <f t="shared" si="35"/>
        <v/>
      </c>
      <c r="G107" s="50" t="str">
        <f>IF($B$1="Metric", IFERROR(VLOOKUP(SUBSTITUTE($A107&amp;"Metric"&amp;$B107," ",""),members_metric!$F$7:$J$2000,3,FALSE),""),  IFERROR(VLOOKUP(SUBSTITUTE($A107&amp;$B107," ",""),members!$D$7:$G$2000,3,FALSE),""))</f>
        <v/>
      </c>
      <c r="H107" s="140" t="str">
        <f t="shared" si="22"/>
        <v/>
      </c>
      <c r="I107" s="48"/>
      <c r="J107" s="50" t="str">
        <f>IFERROR(
     1*AO107,
     IF(
          $B$1="Metric",
          IFERROR(0.0254*VLOOKUP(VALUE(SUBSTITUTE($AL107&amp;ROUND($G107,2)," ","")),HFF60_Data_extrapolated!$C$4:$O$1011,MATCH('Estimator Steel Portfolio'!$C107,HFF60_Data_extrapolated!$C$4:$O$4,0),TRUE)*1000,""),
          IFERROR(VLOOKUP(VALUE(SUBSTITUTE($AL107&amp;ROUND($G107,2)," ","")),HFF60_Data_extrapolated!$C$4:$O$1011,MATCH('Estimator Steel Portfolio'!$C107,HFF60_Data_extrapolated!$C$4:$O$4,0),TRUE)*1000,"")
     )
)</f>
        <v/>
      </c>
      <c r="K107" s="50" t="str">
        <f>IFERROR($J107/HFF60_Data_UL!$J$1,"")</f>
        <v/>
      </c>
      <c r="L107" s="148" t="str">
        <f t="shared" si="31"/>
        <v/>
      </c>
      <c r="M107" s="51" t="str">
        <f>IF(
     $J107=$AO107,
     IFERROR(VLOOKUP(VALUE(SUBSTITUTE($AL107&amp;ROUND($G107,2)," ","")),HFF60_Data_UL!$C$4:$P$1011,14,TRUE),""),
     IF(ISNUMBER($J107),"EJ needed","")
)</f>
        <v/>
      </c>
      <c r="N107" s="151" t="str">
        <f t="shared" si="23"/>
        <v/>
      </c>
      <c r="O107" s="58" t="str">
        <f t="shared" si="24"/>
        <v/>
      </c>
      <c r="P107" s="48"/>
      <c r="Q107" s="50" t="str">
        <f>IFERROR(
     1*AP107,
     IF(
          $B$1="Metric",
          IFERROR(0.0254*VLOOKUP(VALUE(SUBSTITUTE($AL107&amp;ROUND($G107,2)," ","")),HFF120_Data_extrapolated!$C$4:$O$1025,MATCH('Estimator Steel Portfolio'!$C107,HFF120_Data_extrapolated!$C$4:$O$4,0),TRUE)*1000,""),
          IFERROR(VLOOKUP(VALUE(SUBSTITUTE($AL107&amp;ROUND($G107,2)," ","")),HFF120_Data_extrapolated!$C$4:$O$1025,MATCH('Estimator Steel Portfolio'!$C107,HFF120_Data_extrapolated!$C$4:$O$4,0),TRUE)*1000,"")
     )
)</f>
        <v/>
      </c>
      <c r="R107" s="50" t="str">
        <f>IFERROR($Q107/HFF120_Data_UL!$J$1,"")</f>
        <v/>
      </c>
      <c r="S107" s="148" t="str">
        <f t="shared" si="25"/>
        <v/>
      </c>
      <c r="T107" s="51" t="str">
        <f>IF(
     $Q107=$AP107,
     IFERROR(VLOOKUP(VALUE(SUBSTITUTE($AL107&amp;ROUND($G107,2)," ","")),HFF120_Data_UL!$C$4:$P$1009,14,TRUE),""),
     IF(ISNUMBER($Q107),"EJ needed","")
)</f>
        <v/>
      </c>
      <c r="U107" s="151" t="str">
        <f t="shared" si="26"/>
        <v xml:space="preserve"> </v>
      </c>
      <c r="V107" s="58" t="str">
        <f t="shared" si="32"/>
        <v/>
      </c>
      <c r="X107" s="205" t="str">
        <f>IF($B$1="Metric", IFERROR(0.0254*VLOOKUP(VALUE(SUBSTITUTE($AL107&amp;ROUND($G107,2)," ","")),WB5_Data_UL!$C$4:$O$1012,MATCH('Estimator Steel Portfolio'!$C107,WB5_Data_UL!$C$4:$O$4,0),TRUE)*1000,""), IFERROR(VLOOKUP(VALUE(SUBSTITUTE($AL107&amp;ROUND($G107,2)," ","")),WB5_Data_UL!$C$4:$O$1012,MATCH('Estimator Steel Portfolio'!$C107,WB5_Data_UL!$C$4:$O$4,0),TRUE)*1000,""))</f>
        <v/>
      </c>
      <c r="Y107" s="50" t="str">
        <f>IFERROR($X107/WB5_Data_UL!$J$1,"")</f>
        <v/>
      </c>
      <c r="Z107" s="148" t="str">
        <f t="shared" si="27"/>
        <v/>
      </c>
      <c r="AA107" s="51" t="str">
        <f>IFERROR(VLOOKUP(VALUE(SUBSTITUTE($AL107&amp;ROUND($G107,2)," ","")),WB5_Data_UL!$C$4:$P$1012,14,TRUE),"")</f>
        <v/>
      </c>
      <c r="AB107" s="151" t="str">
        <f t="shared" si="28"/>
        <v xml:space="preserve"> </v>
      </c>
      <c r="AC107" s="58" t="str">
        <f t="shared" si="33"/>
        <v/>
      </c>
      <c r="AE107" s="205" t="str">
        <f>IFERROR(
     1*AQ107,
     IF(
          $B$1="Metric",
          IFERROR(0.0254*VLOOKUP(VALUE(SUBSTITUTE($AL107&amp;ROUND($G107,2)," ","")),AWHB_Data_extrapolated!$C$4:$O$1011,MATCH('Estimator Steel Portfolio'!$C107,AWHB_Data_extrapolated!$C$4:$O$4,0),TRUE)*1000,""),
          IFERROR(VLOOKUP(VALUE(SUBSTITUTE($AL107&amp;ROUND($G107,2)," ","")),AWHB_Data_extrapolated!$C$4:$O$1011,MATCH('Estimator Steel Portfolio'!$C107,AWHB_Data_extrapolated!$C$4:$O$4,0),TRUE)*1000,"")
     )
)</f>
        <v/>
      </c>
      <c r="AF107" s="50" t="str">
        <f>IFERROR($AE107/AWHB_Data_UL!$J$1,"")</f>
        <v/>
      </c>
      <c r="AG107" s="148" t="str">
        <f t="shared" si="29"/>
        <v/>
      </c>
      <c r="AH107" s="51" t="str">
        <f>IF(
     $AE107=$AQ107,
     IFERROR(VLOOKUP(VALUE(SUBSTITUTE($AL107&amp;ROUND($G107,2)," ","")),AWHB_Data_UL!$C$4:$P$1004,14,TRUE),""),
     IF(ISNUMBER($AE107),"EJ needed","")
)</f>
        <v/>
      </c>
      <c r="AI107" s="151" t="str">
        <f t="shared" si="30"/>
        <v xml:space="preserve"> </v>
      </c>
      <c r="AJ107" s="58" t="str">
        <f t="shared" si="34"/>
        <v/>
      </c>
      <c r="AL107" s="141" t="str">
        <f>IF($B$1="Metric",IFERROR(VLOOKUP(SUBSTITUTE($A107&amp;"Metric"&amp;$B107," ",""),members_metric!$F$7:$K$2000,6,FALSE),""),IFERROR(VLOOKUP(SUBSTITUTE($A107&amp;$B107," ",""),members!$D$7:$I$2000,6,FALSE),""))</f>
        <v/>
      </c>
      <c r="AM107" s="146" t="str">
        <f>IF($B$1="Metric", IFERROR(VLOOKUP(SUBSTITUTE($A107&amp;"Metric"&amp;$B107," ",""),members_metric!$F$7:$L$2000,7,FALSE),""),IFERROR(VLOOKUP(SUBSTITUTE($A107&amp;$B107," ",""),members!$D$7:$G$2000,4,FALSE),""))</f>
        <v/>
      </c>
      <c r="AN107" s="147" t="str">
        <f>IF($B$1="Metric", IFERROR(VLOOKUP(SUBSTITUTE($A107&amp;"Metric"&amp;$B107," ",""),members_metric!$F$7:$J$2000,5,FALSE),""),IFERROR(VLOOKUP(SUBSTITUTE($A107&amp;$B107," ",""),members!$D$7:$H$2000,5,FALSE),""))</f>
        <v/>
      </c>
      <c r="AO107" s="189" t="str">
        <f>IF(
     $B$1="Metric",
     IFERROR(0.0254*VLOOKUP(VALUE(SUBSTITUTE($AL107&amp;ROUND($G107,2)," ","")),HFF60_Data_UL!$C$4:$O$1011,MATCH('Estimator Steel Portfolio'!$C107,HFF60_Data_UL!$C$4:$O$4,0),TRUE)*1000,"N/A"),
     IFERROR(VLOOKUP(VALUE(SUBSTITUTE($AL107&amp;ROUND($G107,2)," ","")),HFF60_Data_UL!$C$4:$O$1011,MATCH('Estimator Steel Portfolio'!$C107,HFF60_Data_UL!$C$4:$O$4,0),TRUE)*1000,"N/A")
)</f>
        <v>N/A</v>
      </c>
      <c r="AP107" s="189" t="str">
        <f>IF(
     $B$1="Metric",
     IFERROR(0.0254*VLOOKUP(VALUE(SUBSTITUTE($AL107&amp;ROUND($G107,2)," ","")),HFF120_Data_UL!$C$4:$O$1009,MATCH('Estimator Steel Portfolio'!$C107,HFF120_Data_UL!$C$4:$O$4,0),TRUE)*1000,"N/A"),
     IFERROR(VLOOKUP(VALUE(SUBSTITUTE($AL107&amp;ROUND($G107,2)," ","")),HFF120_Data_UL!$C$4:$O$1009,MATCH('Estimator Steel Portfolio'!$C107,HFF120_Data_UL!$C$4:$O$4,0),TRUE)*1000,"N/A")
)</f>
        <v>N/A</v>
      </c>
      <c r="AQ107" s="189" t="str">
        <f>IF(
     $B$1="Metric",
     IFERROR(0.0254*VLOOKUP(VALUE(SUBSTITUTE($AL107&amp;ROUND($G107,2)," ","")),AWHB_Data_UL!$C$4:$O$1004,MATCH('Estimator Steel Portfolio'!$C107,AWHB_Data_UL!$C$4:$O$4,0),TRUE)*1000,"N/A"),
     IFERROR(VLOOKUP(VALUE(SUBSTITUTE($AL107&amp;ROUND($G107,2)," ","")),AWHB_Data_UL!$C$4:$O$1004,MATCH('Estimator Steel Portfolio'!$C107,AWHB_Data_UL!$C$4:$O$4,0),TRUE)*1000,"N/A")
)</f>
        <v>N/A</v>
      </c>
      <c r="AR107" s="190"/>
    </row>
    <row r="108" spans="1:44" ht="15.5" x14ac:dyDescent="0.35">
      <c r="A108" s="130"/>
      <c r="B108" s="131"/>
      <c r="C108" s="131"/>
      <c r="D108" s="131"/>
      <c r="E108" s="131"/>
      <c r="F108" s="49" t="str">
        <f t="shared" si="35"/>
        <v/>
      </c>
      <c r="G108" s="50" t="str">
        <f>IF($B$1="Metric", IFERROR(VLOOKUP(SUBSTITUTE($A108&amp;"Metric"&amp;$B108," ",""),members_metric!$F$7:$J$2000,3,FALSE),""),  IFERROR(VLOOKUP(SUBSTITUTE($A108&amp;$B108," ",""),members!$D$7:$G$2000,3,FALSE),""))</f>
        <v/>
      </c>
      <c r="H108" s="140" t="str">
        <f t="shared" si="22"/>
        <v/>
      </c>
      <c r="I108" s="48"/>
      <c r="J108" s="50" t="str">
        <f>IFERROR(
     1*AO108,
     IF(
          $B$1="Metric",
          IFERROR(0.0254*VLOOKUP(VALUE(SUBSTITUTE($AL108&amp;ROUND($G108,2)," ","")),HFF60_Data_extrapolated!$C$4:$O$1011,MATCH('Estimator Steel Portfolio'!$C108,HFF60_Data_extrapolated!$C$4:$O$4,0),TRUE)*1000,""),
          IFERROR(VLOOKUP(VALUE(SUBSTITUTE($AL108&amp;ROUND($G108,2)," ","")),HFF60_Data_extrapolated!$C$4:$O$1011,MATCH('Estimator Steel Portfolio'!$C108,HFF60_Data_extrapolated!$C$4:$O$4,0),TRUE)*1000,"")
     )
)</f>
        <v/>
      </c>
      <c r="K108" s="50" t="str">
        <f>IFERROR($J108/HFF60_Data_UL!$J$1,"")</f>
        <v/>
      </c>
      <c r="L108" s="148" t="str">
        <f t="shared" si="31"/>
        <v/>
      </c>
      <c r="M108" s="51" t="str">
        <f>IF(
     $J108=$AO108,
     IFERROR(VLOOKUP(VALUE(SUBSTITUTE($AL108&amp;ROUND($G108,2)," ","")),HFF60_Data_UL!$C$4:$P$1011,14,TRUE),""),
     IF(ISNUMBER($J108),"EJ needed","")
)</f>
        <v/>
      </c>
      <c r="N108" s="151" t="str">
        <f t="shared" si="23"/>
        <v/>
      </c>
      <c r="O108" s="58" t="str">
        <f t="shared" si="24"/>
        <v/>
      </c>
      <c r="P108" s="48"/>
      <c r="Q108" s="50" t="str">
        <f>IFERROR(
     1*AP108,
     IF(
          $B$1="Metric",
          IFERROR(0.0254*VLOOKUP(VALUE(SUBSTITUTE($AL108&amp;ROUND($G108,2)," ","")),HFF120_Data_extrapolated!$C$4:$O$1025,MATCH('Estimator Steel Portfolio'!$C108,HFF120_Data_extrapolated!$C$4:$O$4,0),TRUE)*1000,""),
          IFERROR(VLOOKUP(VALUE(SUBSTITUTE($AL108&amp;ROUND($G108,2)," ","")),HFF120_Data_extrapolated!$C$4:$O$1025,MATCH('Estimator Steel Portfolio'!$C108,HFF120_Data_extrapolated!$C$4:$O$4,0),TRUE)*1000,"")
     )
)</f>
        <v/>
      </c>
      <c r="R108" s="50" t="str">
        <f>IFERROR($Q108/HFF120_Data_UL!$J$1,"")</f>
        <v/>
      </c>
      <c r="S108" s="148" t="str">
        <f t="shared" si="25"/>
        <v/>
      </c>
      <c r="T108" s="51" t="str">
        <f>IF(
     $Q108=$AP108,
     IFERROR(VLOOKUP(VALUE(SUBSTITUTE($AL108&amp;ROUND($G108,2)," ","")),HFF120_Data_UL!$C$4:$P$1009,14,TRUE),""),
     IF(ISNUMBER($Q108),"EJ needed","")
)</f>
        <v/>
      </c>
      <c r="U108" s="151" t="str">
        <f t="shared" si="26"/>
        <v xml:space="preserve"> </v>
      </c>
      <c r="V108" s="58" t="str">
        <f t="shared" si="32"/>
        <v/>
      </c>
      <c r="X108" s="205" t="str">
        <f>IF($B$1="Metric", IFERROR(0.0254*VLOOKUP(VALUE(SUBSTITUTE($AL108&amp;ROUND($G108,2)," ","")),WB5_Data_UL!$C$4:$O$1012,MATCH('Estimator Steel Portfolio'!$C108,WB5_Data_UL!$C$4:$O$4,0),TRUE)*1000,""), IFERROR(VLOOKUP(VALUE(SUBSTITUTE($AL108&amp;ROUND($G108,2)," ","")),WB5_Data_UL!$C$4:$O$1012,MATCH('Estimator Steel Portfolio'!$C108,WB5_Data_UL!$C$4:$O$4,0),TRUE)*1000,""))</f>
        <v/>
      </c>
      <c r="Y108" s="50" t="str">
        <f>IFERROR($X108/WB5_Data_UL!$J$1,"")</f>
        <v/>
      </c>
      <c r="Z108" s="148" t="str">
        <f t="shared" si="27"/>
        <v/>
      </c>
      <c r="AA108" s="51" t="str">
        <f>IFERROR(VLOOKUP(VALUE(SUBSTITUTE($AL108&amp;ROUND($G108,2)," ","")),WB5_Data_UL!$C$4:$P$1012,14,TRUE),"")</f>
        <v/>
      </c>
      <c r="AB108" s="151" t="str">
        <f t="shared" si="28"/>
        <v xml:space="preserve"> </v>
      </c>
      <c r="AC108" s="58" t="str">
        <f t="shared" si="33"/>
        <v/>
      </c>
      <c r="AE108" s="205" t="str">
        <f>IFERROR(
     1*AQ108,
     IF(
          $B$1="Metric",
          IFERROR(0.0254*VLOOKUP(VALUE(SUBSTITUTE($AL108&amp;ROUND($G108,2)," ","")),AWHB_Data_extrapolated!$C$4:$O$1011,MATCH('Estimator Steel Portfolio'!$C108,AWHB_Data_extrapolated!$C$4:$O$4,0),TRUE)*1000,""),
          IFERROR(VLOOKUP(VALUE(SUBSTITUTE($AL108&amp;ROUND($G108,2)," ","")),AWHB_Data_extrapolated!$C$4:$O$1011,MATCH('Estimator Steel Portfolio'!$C108,AWHB_Data_extrapolated!$C$4:$O$4,0),TRUE)*1000,"")
     )
)</f>
        <v/>
      </c>
      <c r="AF108" s="50" t="str">
        <f>IFERROR($AE108/AWHB_Data_UL!$J$1,"")</f>
        <v/>
      </c>
      <c r="AG108" s="148" t="str">
        <f t="shared" si="29"/>
        <v/>
      </c>
      <c r="AH108" s="51" t="str">
        <f>IF(
     $AE108=$AQ108,
     IFERROR(VLOOKUP(VALUE(SUBSTITUTE($AL108&amp;ROUND($G108,2)," ","")),AWHB_Data_UL!$C$4:$P$1004,14,TRUE),""),
     IF(ISNUMBER($AE108),"EJ needed","")
)</f>
        <v/>
      </c>
      <c r="AI108" s="151" t="str">
        <f t="shared" si="30"/>
        <v xml:space="preserve"> </v>
      </c>
      <c r="AJ108" s="58" t="str">
        <f t="shared" si="34"/>
        <v/>
      </c>
      <c r="AL108" s="141" t="str">
        <f>IF($B$1="Metric",IFERROR(VLOOKUP(SUBSTITUTE($A108&amp;"Metric"&amp;$B108," ",""),members_metric!$F$7:$K$2000,6,FALSE),""),IFERROR(VLOOKUP(SUBSTITUTE($A108&amp;$B108," ",""),members!$D$7:$I$2000,6,FALSE),""))</f>
        <v/>
      </c>
      <c r="AM108" s="146" t="str">
        <f>IF($B$1="Metric", IFERROR(VLOOKUP(SUBSTITUTE($A108&amp;"Metric"&amp;$B108," ",""),members_metric!$F$7:$L$2000,7,FALSE),""),IFERROR(VLOOKUP(SUBSTITUTE($A108&amp;$B108," ",""),members!$D$7:$G$2000,4,FALSE),""))</f>
        <v/>
      </c>
      <c r="AN108" s="147" t="str">
        <f>IF($B$1="Metric", IFERROR(VLOOKUP(SUBSTITUTE($A108&amp;"Metric"&amp;$B108," ",""),members_metric!$F$7:$J$2000,5,FALSE),""),IFERROR(VLOOKUP(SUBSTITUTE($A108&amp;$B108," ",""),members!$D$7:$H$2000,5,FALSE),""))</f>
        <v/>
      </c>
      <c r="AO108" s="189" t="str">
        <f>IF(
     $B$1="Metric",
     IFERROR(0.0254*VLOOKUP(VALUE(SUBSTITUTE($AL108&amp;ROUND($G108,2)," ","")),HFF60_Data_UL!$C$4:$O$1011,MATCH('Estimator Steel Portfolio'!$C108,HFF60_Data_UL!$C$4:$O$4,0),TRUE)*1000,"N/A"),
     IFERROR(VLOOKUP(VALUE(SUBSTITUTE($AL108&amp;ROUND($G108,2)," ","")),HFF60_Data_UL!$C$4:$O$1011,MATCH('Estimator Steel Portfolio'!$C108,HFF60_Data_UL!$C$4:$O$4,0),TRUE)*1000,"N/A")
)</f>
        <v>N/A</v>
      </c>
      <c r="AP108" s="189" t="str">
        <f>IF(
     $B$1="Metric",
     IFERROR(0.0254*VLOOKUP(VALUE(SUBSTITUTE($AL108&amp;ROUND($G108,2)," ","")),HFF120_Data_UL!$C$4:$O$1009,MATCH('Estimator Steel Portfolio'!$C108,HFF120_Data_UL!$C$4:$O$4,0),TRUE)*1000,"N/A"),
     IFERROR(VLOOKUP(VALUE(SUBSTITUTE($AL108&amp;ROUND($G108,2)," ","")),HFF120_Data_UL!$C$4:$O$1009,MATCH('Estimator Steel Portfolio'!$C108,HFF120_Data_UL!$C$4:$O$4,0),TRUE)*1000,"N/A")
)</f>
        <v>N/A</v>
      </c>
      <c r="AQ108" s="189" t="str">
        <f>IF(
     $B$1="Metric",
     IFERROR(0.0254*VLOOKUP(VALUE(SUBSTITUTE($AL108&amp;ROUND($G108,2)," ","")),AWHB_Data_UL!$C$4:$O$1004,MATCH('Estimator Steel Portfolio'!$C108,AWHB_Data_UL!$C$4:$O$4,0),TRUE)*1000,"N/A"),
     IFERROR(VLOOKUP(VALUE(SUBSTITUTE($AL108&amp;ROUND($G108,2)," ","")),AWHB_Data_UL!$C$4:$O$1004,MATCH('Estimator Steel Portfolio'!$C108,AWHB_Data_UL!$C$4:$O$4,0),TRUE)*1000,"N/A")
)</f>
        <v>N/A</v>
      </c>
      <c r="AR108" s="190"/>
    </row>
    <row r="109" spans="1:44" ht="15.5" x14ac:dyDescent="0.35">
      <c r="A109" s="130"/>
      <c r="B109" s="131"/>
      <c r="C109" s="131"/>
      <c r="D109" s="131"/>
      <c r="E109" s="131"/>
      <c r="F109" s="49" t="str">
        <f t="shared" si="35"/>
        <v/>
      </c>
      <c r="G109" s="50" t="str">
        <f>IF($B$1="Metric", IFERROR(VLOOKUP(SUBSTITUTE($A109&amp;"Metric"&amp;$B109," ",""),members_metric!$F$7:$J$2000,3,FALSE),""),  IFERROR(VLOOKUP(SUBSTITUTE($A109&amp;$B109," ",""),members!$D$7:$G$2000,3,FALSE),""))</f>
        <v/>
      </c>
      <c r="H109" s="140" t="str">
        <f t="shared" si="22"/>
        <v/>
      </c>
      <c r="I109" s="48"/>
      <c r="J109" s="50" t="str">
        <f>IFERROR(
     1*AO109,
     IF(
          $B$1="Metric",
          IFERROR(0.0254*VLOOKUP(VALUE(SUBSTITUTE($AL109&amp;ROUND($G109,2)," ","")),HFF60_Data_extrapolated!$C$4:$O$1011,MATCH('Estimator Steel Portfolio'!$C109,HFF60_Data_extrapolated!$C$4:$O$4,0),TRUE)*1000,""),
          IFERROR(VLOOKUP(VALUE(SUBSTITUTE($AL109&amp;ROUND($G109,2)," ","")),HFF60_Data_extrapolated!$C$4:$O$1011,MATCH('Estimator Steel Portfolio'!$C109,HFF60_Data_extrapolated!$C$4:$O$4,0),TRUE)*1000,"")
     )
)</f>
        <v/>
      </c>
      <c r="K109" s="50" t="str">
        <f>IFERROR($J109/HFF60_Data_UL!$J$1,"")</f>
        <v/>
      </c>
      <c r="L109" s="148" t="str">
        <f t="shared" si="31"/>
        <v/>
      </c>
      <c r="M109" s="51" t="str">
        <f>IF(
     $J109=$AO109,
     IFERROR(VLOOKUP(VALUE(SUBSTITUTE($AL109&amp;ROUND($G109,2)," ","")),HFF60_Data_UL!$C$4:$P$1011,14,TRUE),""),
     IF(ISNUMBER($J109),"EJ needed","")
)</f>
        <v/>
      </c>
      <c r="N109" s="151" t="str">
        <f t="shared" si="23"/>
        <v/>
      </c>
      <c r="O109" s="58" t="str">
        <f t="shared" si="24"/>
        <v/>
      </c>
      <c r="P109" s="48"/>
      <c r="Q109" s="50" t="str">
        <f>IFERROR(
     1*AP109,
     IF(
          $B$1="Metric",
          IFERROR(0.0254*VLOOKUP(VALUE(SUBSTITUTE($AL109&amp;ROUND($G109,2)," ","")),HFF120_Data_extrapolated!$C$4:$O$1025,MATCH('Estimator Steel Portfolio'!$C109,HFF120_Data_extrapolated!$C$4:$O$4,0),TRUE)*1000,""),
          IFERROR(VLOOKUP(VALUE(SUBSTITUTE($AL109&amp;ROUND($G109,2)," ","")),HFF120_Data_extrapolated!$C$4:$O$1025,MATCH('Estimator Steel Portfolio'!$C109,HFF120_Data_extrapolated!$C$4:$O$4,0),TRUE)*1000,"")
     )
)</f>
        <v/>
      </c>
      <c r="R109" s="50" t="str">
        <f>IFERROR($Q109/HFF120_Data_UL!$J$1,"")</f>
        <v/>
      </c>
      <c r="S109" s="148" t="str">
        <f t="shared" si="25"/>
        <v/>
      </c>
      <c r="T109" s="51" t="str">
        <f>IF(
     $Q109=$AP109,
     IFERROR(VLOOKUP(VALUE(SUBSTITUTE($AL109&amp;ROUND($G109,2)," ","")),HFF120_Data_UL!$C$4:$P$1009,14,TRUE),""),
     IF(ISNUMBER($Q109),"EJ needed","")
)</f>
        <v/>
      </c>
      <c r="U109" s="151" t="str">
        <f t="shared" si="26"/>
        <v xml:space="preserve"> </v>
      </c>
      <c r="V109" s="58" t="str">
        <f t="shared" si="32"/>
        <v/>
      </c>
      <c r="X109" s="205" t="str">
        <f>IF($B$1="Metric", IFERROR(0.0254*VLOOKUP(VALUE(SUBSTITUTE($AL109&amp;ROUND($G109,2)," ","")),WB5_Data_UL!$C$4:$O$1012,MATCH('Estimator Steel Portfolio'!$C109,WB5_Data_UL!$C$4:$O$4,0),TRUE)*1000,""), IFERROR(VLOOKUP(VALUE(SUBSTITUTE($AL109&amp;ROUND($G109,2)," ","")),WB5_Data_UL!$C$4:$O$1012,MATCH('Estimator Steel Portfolio'!$C109,WB5_Data_UL!$C$4:$O$4,0),TRUE)*1000,""))</f>
        <v/>
      </c>
      <c r="Y109" s="50" t="str">
        <f>IFERROR($X109/WB5_Data_UL!$J$1,"")</f>
        <v/>
      </c>
      <c r="Z109" s="148" t="str">
        <f t="shared" si="27"/>
        <v/>
      </c>
      <c r="AA109" s="51" t="str">
        <f>IFERROR(VLOOKUP(VALUE(SUBSTITUTE($AL109&amp;ROUND($G109,2)," ","")),WB5_Data_UL!$C$4:$P$1012,14,TRUE),"")</f>
        <v/>
      </c>
      <c r="AB109" s="151" t="str">
        <f t="shared" si="28"/>
        <v xml:space="preserve"> </v>
      </c>
      <c r="AC109" s="58" t="str">
        <f t="shared" si="33"/>
        <v/>
      </c>
      <c r="AE109" s="205" t="str">
        <f>IFERROR(
     1*AQ109,
     IF(
          $B$1="Metric",
          IFERROR(0.0254*VLOOKUP(VALUE(SUBSTITUTE($AL109&amp;ROUND($G109,2)," ","")),AWHB_Data_extrapolated!$C$4:$O$1011,MATCH('Estimator Steel Portfolio'!$C109,AWHB_Data_extrapolated!$C$4:$O$4,0),TRUE)*1000,""),
          IFERROR(VLOOKUP(VALUE(SUBSTITUTE($AL109&amp;ROUND($G109,2)," ","")),AWHB_Data_extrapolated!$C$4:$O$1011,MATCH('Estimator Steel Portfolio'!$C109,AWHB_Data_extrapolated!$C$4:$O$4,0),TRUE)*1000,"")
     )
)</f>
        <v/>
      </c>
      <c r="AF109" s="50" t="str">
        <f>IFERROR($AE109/AWHB_Data_UL!$J$1,"")</f>
        <v/>
      </c>
      <c r="AG109" s="148" t="str">
        <f t="shared" si="29"/>
        <v/>
      </c>
      <c r="AH109" s="51" t="str">
        <f>IF(
     $AE109=$AQ109,
     IFERROR(VLOOKUP(VALUE(SUBSTITUTE($AL109&amp;ROUND($G109,2)," ","")),AWHB_Data_UL!$C$4:$P$1004,14,TRUE),""),
     IF(ISNUMBER($AE109),"EJ needed","")
)</f>
        <v/>
      </c>
      <c r="AI109" s="151" t="str">
        <f t="shared" si="30"/>
        <v xml:space="preserve"> </v>
      </c>
      <c r="AJ109" s="58" t="str">
        <f t="shared" si="34"/>
        <v/>
      </c>
      <c r="AL109" s="141" t="str">
        <f>IF($B$1="Metric",IFERROR(VLOOKUP(SUBSTITUTE($A109&amp;"Metric"&amp;$B109," ",""),members_metric!$F$7:$K$2000,6,FALSE),""),IFERROR(VLOOKUP(SUBSTITUTE($A109&amp;$B109," ",""),members!$D$7:$I$2000,6,FALSE),""))</f>
        <v/>
      </c>
      <c r="AM109" s="146" t="str">
        <f>IF($B$1="Metric", IFERROR(VLOOKUP(SUBSTITUTE($A109&amp;"Metric"&amp;$B109," ",""),members_metric!$F$7:$L$2000,7,FALSE),""),IFERROR(VLOOKUP(SUBSTITUTE($A109&amp;$B109," ",""),members!$D$7:$G$2000,4,FALSE),""))</f>
        <v/>
      </c>
      <c r="AN109" s="147" t="str">
        <f>IF($B$1="Metric", IFERROR(VLOOKUP(SUBSTITUTE($A109&amp;"Metric"&amp;$B109," ",""),members_metric!$F$7:$J$2000,5,FALSE),""),IFERROR(VLOOKUP(SUBSTITUTE($A109&amp;$B109," ",""),members!$D$7:$H$2000,5,FALSE),""))</f>
        <v/>
      </c>
      <c r="AO109" s="189" t="str">
        <f>IF(
     $B$1="Metric",
     IFERROR(0.0254*VLOOKUP(VALUE(SUBSTITUTE($AL109&amp;ROUND($G109,2)," ","")),HFF60_Data_UL!$C$4:$O$1011,MATCH('Estimator Steel Portfolio'!$C109,HFF60_Data_UL!$C$4:$O$4,0),TRUE)*1000,"N/A"),
     IFERROR(VLOOKUP(VALUE(SUBSTITUTE($AL109&amp;ROUND($G109,2)," ","")),HFF60_Data_UL!$C$4:$O$1011,MATCH('Estimator Steel Portfolio'!$C109,HFF60_Data_UL!$C$4:$O$4,0),TRUE)*1000,"N/A")
)</f>
        <v>N/A</v>
      </c>
      <c r="AP109" s="189" t="str">
        <f>IF(
     $B$1="Metric",
     IFERROR(0.0254*VLOOKUP(VALUE(SUBSTITUTE($AL109&amp;ROUND($G109,2)," ","")),HFF120_Data_UL!$C$4:$O$1009,MATCH('Estimator Steel Portfolio'!$C109,HFF120_Data_UL!$C$4:$O$4,0),TRUE)*1000,"N/A"),
     IFERROR(VLOOKUP(VALUE(SUBSTITUTE($AL109&amp;ROUND($G109,2)," ","")),HFF120_Data_UL!$C$4:$O$1009,MATCH('Estimator Steel Portfolio'!$C109,HFF120_Data_UL!$C$4:$O$4,0),TRUE)*1000,"N/A")
)</f>
        <v>N/A</v>
      </c>
      <c r="AQ109" s="189" t="str">
        <f>IF(
     $B$1="Metric",
     IFERROR(0.0254*VLOOKUP(VALUE(SUBSTITUTE($AL109&amp;ROUND($G109,2)," ","")),AWHB_Data_UL!$C$4:$O$1004,MATCH('Estimator Steel Portfolio'!$C109,AWHB_Data_UL!$C$4:$O$4,0),TRUE)*1000,"N/A"),
     IFERROR(VLOOKUP(VALUE(SUBSTITUTE($AL109&amp;ROUND($G109,2)," ","")),AWHB_Data_UL!$C$4:$O$1004,MATCH('Estimator Steel Portfolio'!$C109,AWHB_Data_UL!$C$4:$O$4,0),TRUE)*1000,"N/A")
)</f>
        <v>N/A</v>
      </c>
      <c r="AR109" s="190"/>
    </row>
    <row r="110" spans="1:44" ht="15.5" x14ac:dyDescent="0.35">
      <c r="A110" s="130"/>
      <c r="B110" s="131"/>
      <c r="C110" s="131"/>
      <c r="D110" s="131"/>
      <c r="E110" s="131"/>
      <c r="F110" s="49" t="str">
        <f t="shared" si="35"/>
        <v/>
      </c>
      <c r="G110" s="50" t="str">
        <f>IF($B$1="Metric", IFERROR(VLOOKUP(SUBSTITUTE($A110&amp;"Metric"&amp;$B110," ",""),members_metric!$F$7:$J$2000,3,FALSE),""),  IFERROR(VLOOKUP(SUBSTITUTE($A110&amp;$B110," ",""),members!$D$7:$G$2000,3,FALSE),""))</f>
        <v/>
      </c>
      <c r="H110" s="140" t="str">
        <f t="shared" ref="H110:H141" si="36">IFERROR($AM110*$E110*$D110,"")</f>
        <v/>
      </c>
      <c r="I110" s="48"/>
      <c r="J110" s="50" t="str">
        <f>IFERROR(
     1*AO110,
     IF(
          $B$1="Metric",
          IFERROR(0.0254*VLOOKUP(VALUE(SUBSTITUTE($AL110&amp;ROUND($G110,2)," ","")),HFF60_Data_extrapolated!$C$4:$O$1011,MATCH('Estimator Steel Portfolio'!$C110,HFF60_Data_extrapolated!$C$4:$O$4,0),TRUE)*1000,""),
          IFERROR(VLOOKUP(VALUE(SUBSTITUTE($AL110&amp;ROUND($G110,2)," ","")),HFF60_Data_extrapolated!$C$4:$O$1011,MATCH('Estimator Steel Portfolio'!$C110,HFF60_Data_extrapolated!$C$4:$O$4,0),TRUE)*1000,"")
     )
)</f>
        <v/>
      </c>
      <c r="K110" s="50" t="str">
        <f>IFERROR($J110/HFF60_Data_UL!$J$1,"")</f>
        <v/>
      </c>
      <c r="L110" s="148" t="str">
        <f t="shared" si="31"/>
        <v/>
      </c>
      <c r="M110" s="51" t="str">
        <f>IF(
     $J110=$AO110,
     IFERROR(VLOOKUP(VALUE(SUBSTITUTE($AL110&amp;ROUND($G110,2)," ","")),HFF60_Data_UL!$C$4:$P$1011,14,TRUE),""),
     IF(ISNUMBER($J110),"EJ needed","")
)</f>
        <v/>
      </c>
      <c r="N110" s="151" t="str">
        <f t="shared" si="23"/>
        <v/>
      </c>
      <c r="O110" s="58" t="str">
        <f t="shared" si="24"/>
        <v/>
      </c>
      <c r="P110" s="48"/>
      <c r="Q110" s="50" t="str">
        <f>IFERROR(
     1*AP110,
     IF(
          $B$1="Metric",
          IFERROR(0.0254*VLOOKUP(VALUE(SUBSTITUTE($AL110&amp;ROUND($G110,2)," ","")),HFF120_Data_extrapolated!$C$4:$O$1025,MATCH('Estimator Steel Portfolio'!$C110,HFF120_Data_extrapolated!$C$4:$O$4,0),TRUE)*1000,""),
          IFERROR(VLOOKUP(VALUE(SUBSTITUTE($AL110&amp;ROUND($G110,2)," ","")),HFF120_Data_extrapolated!$C$4:$O$1025,MATCH('Estimator Steel Portfolio'!$C110,HFF120_Data_extrapolated!$C$4:$O$4,0),TRUE)*1000,"")
     )
)</f>
        <v/>
      </c>
      <c r="R110" s="50" t="str">
        <f>IFERROR($Q110/HFF120_Data_UL!$J$1,"")</f>
        <v/>
      </c>
      <c r="S110" s="148" t="str">
        <f t="shared" ref="S110:S141" si="37">IF($B$1="Metric", IFERROR((1/$R110),""), IFERROR(1/((($R110/1000)*12*12)/231),""))</f>
        <v/>
      </c>
      <c r="T110" s="51" t="str">
        <f>IF(
     $Q110=$AP110,
     IFERROR(VLOOKUP(VALUE(SUBSTITUTE($AL110&amp;ROUND($G110,2)," ","")),HFF120_Data_UL!$C$4:$P$1009,14,TRUE),""),
     IF(ISNUMBER($Q110),"EJ needed","")
)</f>
        <v/>
      </c>
      <c r="U110" s="151" t="str">
        <f t="shared" ref="U110:U141" si="38">IFERROR($H110/$S110," ")</f>
        <v xml:space="preserve"> </v>
      </c>
      <c r="V110" s="58" t="str">
        <f t="shared" si="32"/>
        <v/>
      </c>
      <c r="X110" s="205" t="str">
        <f>IF($B$1="Metric", IFERROR(0.0254*VLOOKUP(VALUE(SUBSTITUTE($AL110&amp;ROUND($G110,2)," ","")),WB5_Data_UL!$C$4:$O$1012,MATCH('Estimator Steel Portfolio'!$C110,WB5_Data_UL!$C$4:$O$4,0),TRUE)*1000,""), IFERROR(VLOOKUP(VALUE(SUBSTITUTE($AL110&amp;ROUND($G110,2)," ","")),WB5_Data_UL!$C$4:$O$1012,MATCH('Estimator Steel Portfolio'!$C110,WB5_Data_UL!$C$4:$O$4,0),TRUE)*1000,""))</f>
        <v/>
      </c>
      <c r="Y110" s="50" t="str">
        <f>IFERROR($X110/WB5_Data_UL!$J$1,"")</f>
        <v/>
      </c>
      <c r="Z110" s="148" t="str">
        <f t="shared" ref="Z110:Z141" si="39">IF($B$1="Metric", IFERROR((1/$Y110),""), IFERROR(1/((($Y110/1000)*12*12)/231),""))</f>
        <v/>
      </c>
      <c r="AA110" s="51" t="str">
        <f>IFERROR(VLOOKUP(VALUE(SUBSTITUTE($AL110&amp;ROUND($G110,2)," ","")),WB5_Data_UL!$C$4:$P$1012,14,TRUE),"")</f>
        <v/>
      </c>
      <c r="AB110" s="151" t="str">
        <f t="shared" ref="AB110:AB141" si="40">IFERROR($H110/$Z110," ")</f>
        <v xml:space="preserve"> </v>
      </c>
      <c r="AC110" s="58" t="str">
        <f t="shared" si="33"/>
        <v/>
      </c>
      <c r="AE110" s="205" t="str">
        <f>IFERROR(
     1*AQ110,
     IF(
          $B$1="Metric",
          IFERROR(0.0254*VLOOKUP(VALUE(SUBSTITUTE($AL110&amp;ROUND($G110,2)," ","")),AWHB_Data_extrapolated!$C$4:$O$1011,MATCH('Estimator Steel Portfolio'!$C110,AWHB_Data_extrapolated!$C$4:$O$4,0),TRUE)*1000,""),
          IFERROR(VLOOKUP(VALUE(SUBSTITUTE($AL110&amp;ROUND($G110,2)," ","")),AWHB_Data_extrapolated!$C$4:$O$1011,MATCH('Estimator Steel Portfolio'!$C110,AWHB_Data_extrapolated!$C$4:$O$4,0),TRUE)*1000,"")
     )
)</f>
        <v/>
      </c>
      <c r="AF110" s="50" t="str">
        <f>IFERROR($AE110/AWHB_Data_UL!$J$1,"")</f>
        <v/>
      </c>
      <c r="AG110" s="148" t="str">
        <f t="shared" ref="AG110:AG141" si="41">IF($B$1="Metric", IFERROR((1/$AF110),""), IFERROR(1/((($AF110/1000)*12*12)/231),""))</f>
        <v/>
      </c>
      <c r="AH110" s="51" t="str">
        <f>IF(
     $AE110=$AQ110,
     IFERROR(VLOOKUP(VALUE(SUBSTITUTE($AL110&amp;ROUND($G110,2)," ","")),AWHB_Data_UL!$C$4:$P$1004,14,TRUE),""),
     IF(ISNUMBER($AE110),"EJ needed","")
)</f>
        <v/>
      </c>
      <c r="AI110" s="151" t="str">
        <f t="shared" ref="AI110:AI141" si="42">IFERROR($H110/$AG110," ")</f>
        <v xml:space="preserve"> </v>
      </c>
      <c r="AJ110" s="58" t="str">
        <f t="shared" si="34"/>
        <v/>
      </c>
      <c r="AL110" s="141" t="str">
        <f>IF($B$1="Metric",IFERROR(VLOOKUP(SUBSTITUTE($A110&amp;"Metric"&amp;$B110," ",""),members_metric!$F$7:$K$2000,6,FALSE),""),IFERROR(VLOOKUP(SUBSTITUTE($A110&amp;$B110," ",""),members!$D$7:$I$2000,6,FALSE),""))</f>
        <v/>
      </c>
      <c r="AM110" s="146" t="str">
        <f>IF($B$1="Metric", IFERROR(VLOOKUP(SUBSTITUTE($A110&amp;"Metric"&amp;$B110," ",""),members_metric!$F$7:$L$2000,7,FALSE),""),IFERROR(VLOOKUP(SUBSTITUTE($A110&amp;$B110," ",""),members!$D$7:$G$2000,4,FALSE),""))</f>
        <v/>
      </c>
      <c r="AN110" s="147" t="str">
        <f>IF($B$1="Metric", IFERROR(VLOOKUP(SUBSTITUTE($A110&amp;"Metric"&amp;$B110," ",""),members_metric!$F$7:$J$2000,5,FALSE),""),IFERROR(VLOOKUP(SUBSTITUTE($A110&amp;$B110," ",""),members!$D$7:$H$2000,5,FALSE),""))</f>
        <v/>
      </c>
      <c r="AO110" s="189" t="str">
        <f>IF(
     $B$1="Metric",
     IFERROR(0.0254*VLOOKUP(VALUE(SUBSTITUTE($AL110&amp;ROUND($G110,2)," ","")),HFF60_Data_UL!$C$4:$O$1011,MATCH('Estimator Steel Portfolio'!$C110,HFF60_Data_UL!$C$4:$O$4,0),TRUE)*1000,"N/A"),
     IFERROR(VLOOKUP(VALUE(SUBSTITUTE($AL110&amp;ROUND($G110,2)," ","")),HFF60_Data_UL!$C$4:$O$1011,MATCH('Estimator Steel Portfolio'!$C110,HFF60_Data_UL!$C$4:$O$4,0),TRUE)*1000,"N/A")
)</f>
        <v>N/A</v>
      </c>
      <c r="AP110" s="189" t="str">
        <f>IF(
     $B$1="Metric",
     IFERROR(0.0254*VLOOKUP(VALUE(SUBSTITUTE($AL110&amp;ROUND($G110,2)," ","")),HFF120_Data_UL!$C$4:$O$1009,MATCH('Estimator Steel Portfolio'!$C110,HFF120_Data_UL!$C$4:$O$4,0),TRUE)*1000,"N/A"),
     IFERROR(VLOOKUP(VALUE(SUBSTITUTE($AL110&amp;ROUND($G110,2)," ","")),HFF120_Data_UL!$C$4:$O$1009,MATCH('Estimator Steel Portfolio'!$C110,HFF120_Data_UL!$C$4:$O$4,0),TRUE)*1000,"N/A")
)</f>
        <v>N/A</v>
      </c>
      <c r="AQ110" s="189" t="str">
        <f>IF(
     $B$1="Metric",
     IFERROR(0.0254*VLOOKUP(VALUE(SUBSTITUTE($AL110&amp;ROUND($G110,2)," ","")),AWHB_Data_UL!$C$4:$O$1004,MATCH('Estimator Steel Portfolio'!$C110,AWHB_Data_UL!$C$4:$O$4,0),TRUE)*1000,"N/A"),
     IFERROR(VLOOKUP(VALUE(SUBSTITUTE($AL110&amp;ROUND($G110,2)," ","")),AWHB_Data_UL!$C$4:$O$1004,MATCH('Estimator Steel Portfolio'!$C110,AWHB_Data_UL!$C$4:$O$4,0),TRUE)*1000,"N/A")
)</f>
        <v>N/A</v>
      </c>
      <c r="AR110" s="190"/>
    </row>
    <row r="111" spans="1:44" ht="15.5" x14ac:dyDescent="0.35">
      <c r="A111" s="130"/>
      <c r="B111" s="131"/>
      <c r="C111" s="131"/>
      <c r="D111" s="131"/>
      <c r="E111" s="131"/>
      <c r="F111" s="49" t="str">
        <f t="shared" si="35"/>
        <v/>
      </c>
      <c r="G111" s="50" t="str">
        <f>IF($B$1="Metric", IFERROR(VLOOKUP(SUBSTITUTE($A111&amp;"Metric"&amp;$B111," ",""),members_metric!$F$7:$J$2000,3,FALSE),""),  IFERROR(VLOOKUP(SUBSTITUTE($A111&amp;$B111," ",""),members!$D$7:$G$2000,3,FALSE),""))</f>
        <v/>
      </c>
      <c r="H111" s="140" t="str">
        <f t="shared" si="36"/>
        <v/>
      </c>
      <c r="I111" s="48"/>
      <c r="J111" s="50" t="str">
        <f>IFERROR(
     1*AO111,
     IF(
          $B$1="Metric",
          IFERROR(0.0254*VLOOKUP(VALUE(SUBSTITUTE($AL111&amp;ROUND($G111,2)," ","")),HFF60_Data_extrapolated!$C$4:$O$1011,MATCH('Estimator Steel Portfolio'!$C111,HFF60_Data_extrapolated!$C$4:$O$4,0),TRUE)*1000,""),
          IFERROR(VLOOKUP(VALUE(SUBSTITUTE($AL111&amp;ROUND($G111,2)," ","")),HFF60_Data_extrapolated!$C$4:$O$1011,MATCH('Estimator Steel Portfolio'!$C111,HFF60_Data_extrapolated!$C$4:$O$4,0),TRUE)*1000,"")
     )
)</f>
        <v/>
      </c>
      <c r="K111" s="50" t="str">
        <f>IFERROR($J111/HFF60_Data_UL!$J$1,"")</f>
        <v/>
      </c>
      <c r="L111" s="148" t="str">
        <f t="shared" si="31"/>
        <v/>
      </c>
      <c r="M111" s="51" t="str">
        <f>IF(
     $J111=$AO111,
     IFERROR(VLOOKUP(VALUE(SUBSTITUTE($AL111&amp;ROUND($G111,2)," ","")),HFF60_Data_UL!$C$4:$P$1011,14,TRUE),""),
     IF(ISNUMBER($J111),"EJ needed","")
)</f>
        <v/>
      </c>
      <c r="N111" s="151" t="str">
        <f t="shared" si="23"/>
        <v/>
      </c>
      <c r="O111" s="58" t="str">
        <f t="shared" si="24"/>
        <v/>
      </c>
      <c r="P111" s="48"/>
      <c r="Q111" s="50" t="str">
        <f>IFERROR(
     1*AP111,
     IF(
          $B$1="Metric",
          IFERROR(0.0254*VLOOKUP(VALUE(SUBSTITUTE($AL111&amp;ROUND($G111,2)," ","")),HFF120_Data_extrapolated!$C$4:$O$1025,MATCH('Estimator Steel Portfolio'!$C111,HFF120_Data_extrapolated!$C$4:$O$4,0),TRUE)*1000,""),
          IFERROR(VLOOKUP(VALUE(SUBSTITUTE($AL111&amp;ROUND($G111,2)," ","")),HFF120_Data_extrapolated!$C$4:$O$1025,MATCH('Estimator Steel Portfolio'!$C111,HFF120_Data_extrapolated!$C$4:$O$4,0),TRUE)*1000,"")
     )
)</f>
        <v/>
      </c>
      <c r="R111" s="50" t="str">
        <f>IFERROR($Q111/HFF120_Data_UL!$J$1,"")</f>
        <v/>
      </c>
      <c r="S111" s="148" t="str">
        <f t="shared" si="37"/>
        <v/>
      </c>
      <c r="T111" s="51" t="str">
        <f>IF(
     $Q111=$AP111,
     IFERROR(VLOOKUP(VALUE(SUBSTITUTE($AL111&amp;ROUND($G111,2)," ","")),HFF120_Data_UL!$C$4:$P$1009,14,TRUE),""),
     IF(ISNUMBER($Q111),"EJ needed","")
)</f>
        <v/>
      </c>
      <c r="U111" s="151" t="str">
        <f t="shared" si="38"/>
        <v xml:space="preserve"> </v>
      </c>
      <c r="V111" s="58" t="str">
        <f t="shared" si="32"/>
        <v/>
      </c>
      <c r="X111" s="205" t="str">
        <f>IF($B$1="Metric", IFERROR(0.0254*VLOOKUP(VALUE(SUBSTITUTE($AL111&amp;ROUND($G111,2)," ","")),WB5_Data_UL!$C$4:$O$1012,MATCH('Estimator Steel Portfolio'!$C111,WB5_Data_UL!$C$4:$O$4,0),TRUE)*1000,""), IFERROR(VLOOKUP(VALUE(SUBSTITUTE($AL111&amp;ROUND($G111,2)," ","")),WB5_Data_UL!$C$4:$O$1012,MATCH('Estimator Steel Portfolio'!$C111,WB5_Data_UL!$C$4:$O$4,0),TRUE)*1000,""))</f>
        <v/>
      </c>
      <c r="Y111" s="50" t="str">
        <f>IFERROR($X111/WB5_Data_UL!$J$1,"")</f>
        <v/>
      </c>
      <c r="Z111" s="148" t="str">
        <f t="shared" si="39"/>
        <v/>
      </c>
      <c r="AA111" s="51" t="str">
        <f>IFERROR(VLOOKUP(VALUE(SUBSTITUTE($AL111&amp;ROUND($G111,2)," ","")),WB5_Data_UL!$C$4:$P$1012,14,TRUE),"")</f>
        <v/>
      </c>
      <c r="AB111" s="151" t="str">
        <f t="shared" si="40"/>
        <v xml:space="preserve"> </v>
      </c>
      <c r="AC111" s="58" t="str">
        <f t="shared" si="33"/>
        <v/>
      </c>
      <c r="AE111" s="205" t="str">
        <f>IFERROR(
     1*AQ111,
     IF(
          $B$1="Metric",
          IFERROR(0.0254*VLOOKUP(VALUE(SUBSTITUTE($AL111&amp;ROUND($G111,2)," ","")),AWHB_Data_extrapolated!$C$4:$O$1011,MATCH('Estimator Steel Portfolio'!$C111,AWHB_Data_extrapolated!$C$4:$O$4,0),TRUE)*1000,""),
          IFERROR(VLOOKUP(VALUE(SUBSTITUTE($AL111&amp;ROUND($G111,2)," ","")),AWHB_Data_extrapolated!$C$4:$O$1011,MATCH('Estimator Steel Portfolio'!$C111,AWHB_Data_extrapolated!$C$4:$O$4,0),TRUE)*1000,"")
     )
)</f>
        <v/>
      </c>
      <c r="AF111" s="50" t="str">
        <f>IFERROR($AE111/AWHB_Data_UL!$J$1,"")</f>
        <v/>
      </c>
      <c r="AG111" s="148" t="str">
        <f t="shared" si="41"/>
        <v/>
      </c>
      <c r="AH111" s="51" t="str">
        <f>IF(
     $AE111=$AQ111,
     IFERROR(VLOOKUP(VALUE(SUBSTITUTE($AL111&amp;ROUND($G111,2)," ","")),AWHB_Data_UL!$C$4:$P$1004,14,TRUE),""),
     IF(ISNUMBER($AE111),"EJ needed","")
)</f>
        <v/>
      </c>
      <c r="AI111" s="151" t="str">
        <f t="shared" si="42"/>
        <v xml:space="preserve"> </v>
      </c>
      <c r="AJ111" s="58" t="str">
        <f t="shared" si="34"/>
        <v/>
      </c>
      <c r="AL111" s="141" t="str">
        <f>IF($B$1="Metric",IFERROR(VLOOKUP(SUBSTITUTE($A111&amp;"Metric"&amp;$B111," ",""),members_metric!$F$7:$K$2000,6,FALSE),""),IFERROR(VLOOKUP(SUBSTITUTE($A111&amp;$B111," ",""),members!$D$7:$I$2000,6,FALSE),""))</f>
        <v/>
      </c>
      <c r="AM111" s="146" t="str">
        <f>IF($B$1="Metric", IFERROR(VLOOKUP(SUBSTITUTE($A111&amp;"Metric"&amp;$B111," ",""),members_metric!$F$7:$L$2000,7,FALSE),""),IFERROR(VLOOKUP(SUBSTITUTE($A111&amp;$B111," ",""),members!$D$7:$G$2000,4,FALSE),""))</f>
        <v/>
      </c>
      <c r="AN111" s="147" t="str">
        <f>IF($B$1="Metric", IFERROR(VLOOKUP(SUBSTITUTE($A111&amp;"Metric"&amp;$B111," ",""),members_metric!$F$7:$J$2000,5,FALSE),""),IFERROR(VLOOKUP(SUBSTITUTE($A111&amp;$B111," ",""),members!$D$7:$H$2000,5,FALSE),""))</f>
        <v/>
      </c>
      <c r="AO111" s="189" t="str">
        <f>IF(
     $B$1="Metric",
     IFERROR(0.0254*VLOOKUP(VALUE(SUBSTITUTE($AL111&amp;ROUND($G111,2)," ","")),HFF60_Data_UL!$C$4:$O$1011,MATCH('Estimator Steel Portfolio'!$C111,HFF60_Data_UL!$C$4:$O$4,0),TRUE)*1000,"N/A"),
     IFERROR(VLOOKUP(VALUE(SUBSTITUTE($AL111&amp;ROUND($G111,2)," ","")),HFF60_Data_UL!$C$4:$O$1011,MATCH('Estimator Steel Portfolio'!$C111,HFF60_Data_UL!$C$4:$O$4,0),TRUE)*1000,"N/A")
)</f>
        <v>N/A</v>
      </c>
      <c r="AP111" s="189" t="str">
        <f>IF(
     $B$1="Metric",
     IFERROR(0.0254*VLOOKUP(VALUE(SUBSTITUTE($AL111&amp;ROUND($G111,2)," ","")),HFF120_Data_UL!$C$4:$O$1009,MATCH('Estimator Steel Portfolio'!$C111,HFF120_Data_UL!$C$4:$O$4,0),TRUE)*1000,"N/A"),
     IFERROR(VLOOKUP(VALUE(SUBSTITUTE($AL111&amp;ROUND($G111,2)," ","")),HFF120_Data_UL!$C$4:$O$1009,MATCH('Estimator Steel Portfolio'!$C111,HFF120_Data_UL!$C$4:$O$4,0),TRUE)*1000,"N/A")
)</f>
        <v>N/A</v>
      </c>
      <c r="AQ111" s="189" t="str">
        <f>IF(
     $B$1="Metric",
     IFERROR(0.0254*VLOOKUP(VALUE(SUBSTITUTE($AL111&amp;ROUND($G111,2)," ","")),AWHB_Data_UL!$C$4:$O$1004,MATCH('Estimator Steel Portfolio'!$C111,AWHB_Data_UL!$C$4:$O$4,0),TRUE)*1000,"N/A"),
     IFERROR(VLOOKUP(VALUE(SUBSTITUTE($AL111&amp;ROUND($G111,2)," ","")),AWHB_Data_UL!$C$4:$O$1004,MATCH('Estimator Steel Portfolio'!$C111,AWHB_Data_UL!$C$4:$O$4,0),TRUE)*1000,"N/A")
)</f>
        <v>N/A</v>
      </c>
      <c r="AR111" s="190"/>
    </row>
    <row r="112" spans="1:44" ht="15.5" x14ac:dyDescent="0.35">
      <c r="A112" s="130"/>
      <c r="B112" s="131"/>
      <c r="C112" s="131"/>
      <c r="D112" s="131"/>
      <c r="E112" s="131"/>
      <c r="F112" s="49" t="str">
        <f t="shared" si="35"/>
        <v/>
      </c>
      <c r="G112" s="50" t="str">
        <f>IF($B$1="Metric", IFERROR(VLOOKUP(SUBSTITUTE($A112&amp;"Metric"&amp;$B112," ",""),members_metric!$F$7:$J$2000,3,FALSE),""),  IFERROR(VLOOKUP(SUBSTITUTE($A112&amp;$B112," ",""),members!$D$7:$G$2000,3,FALSE),""))</f>
        <v/>
      </c>
      <c r="H112" s="140" t="str">
        <f t="shared" si="36"/>
        <v/>
      </c>
      <c r="I112" s="48"/>
      <c r="J112" s="50" t="str">
        <f>IFERROR(
     1*AO112,
     IF(
          $B$1="Metric",
          IFERROR(0.0254*VLOOKUP(VALUE(SUBSTITUTE($AL112&amp;ROUND($G112,2)," ","")),HFF60_Data_extrapolated!$C$4:$O$1011,MATCH('Estimator Steel Portfolio'!$C112,HFF60_Data_extrapolated!$C$4:$O$4,0),TRUE)*1000,""),
          IFERROR(VLOOKUP(VALUE(SUBSTITUTE($AL112&amp;ROUND($G112,2)," ","")),HFF60_Data_extrapolated!$C$4:$O$1011,MATCH('Estimator Steel Portfolio'!$C112,HFF60_Data_extrapolated!$C$4:$O$4,0),TRUE)*1000,"")
     )
)</f>
        <v/>
      </c>
      <c r="K112" s="50" t="str">
        <f>IFERROR($J112/HFF60_Data_UL!$J$1,"")</f>
        <v/>
      </c>
      <c r="L112" s="148" t="str">
        <f t="shared" si="31"/>
        <v/>
      </c>
      <c r="M112" s="51" t="str">
        <f>IF(
     $J112=$AO112,
     IFERROR(VLOOKUP(VALUE(SUBSTITUTE($AL112&amp;ROUND($G112,2)," ","")),HFF60_Data_UL!$C$4:$P$1011,14,TRUE),""),
     IF(ISNUMBER($J112),"EJ needed","")
)</f>
        <v/>
      </c>
      <c r="N112" s="151" t="str">
        <f t="shared" si="23"/>
        <v/>
      </c>
      <c r="O112" s="58" t="str">
        <f t="shared" si="24"/>
        <v/>
      </c>
      <c r="P112" s="48"/>
      <c r="Q112" s="50" t="str">
        <f>IFERROR(
     1*AP112,
     IF(
          $B$1="Metric",
          IFERROR(0.0254*VLOOKUP(VALUE(SUBSTITUTE($AL112&amp;ROUND($G112,2)," ","")),HFF120_Data_extrapolated!$C$4:$O$1025,MATCH('Estimator Steel Portfolio'!$C112,HFF120_Data_extrapolated!$C$4:$O$4,0),TRUE)*1000,""),
          IFERROR(VLOOKUP(VALUE(SUBSTITUTE($AL112&amp;ROUND($G112,2)," ","")),HFF120_Data_extrapolated!$C$4:$O$1025,MATCH('Estimator Steel Portfolio'!$C112,HFF120_Data_extrapolated!$C$4:$O$4,0),TRUE)*1000,"")
     )
)</f>
        <v/>
      </c>
      <c r="R112" s="50" t="str">
        <f>IFERROR($Q112/HFF120_Data_UL!$J$1,"")</f>
        <v/>
      </c>
      <c r="S112" s="148" t="str">
        <f t="shared" si="37"/>
        <v/>
      </c>
      <c r="T112" s="51" t="str">
        <f>IF(
     $Q112=$AP112,
     IFERROR(VLOOKUP(VALUE(SUBSTITUTE($AL112&amp;ROUND($G112,2)," ","")),HFF120_Data_UL!$C$4:$P$1009,14,TRUE),""),
     IF(ISNUMBER($Q112),"EJ needed","")
)</f>
        <v/>
      </c>
      <c r="U112" s="151" t="str">
        <f t="shared" si="38"/>
        <v xml:space="preserve"> </v>
      </c>
      <c r="V112" s="58" t="str">
        <f t="shared" si="32"/>
        <v/>
      </c>
      <c r="X112" s="205" t="str">
        <f>IF($B$1="Metric", IFERROR(0.0254*VLOOKUP(VALUE(SUBSTITUTE($AL112&amp;ROUND($G112,2)," ","")),WB5_Data_UL!$C$4:$O$1012,MATCH('Estimator Steel Portfolio'!$C112,WB5_Data_UL!$C$4:$O$4,0),TRUE)*1000,""), IFERROR(VLOOKUP(VALUE(SUBSTITUTE($AL112&amp;ROUND($G112,2)," ","")),WB5_Data_UL!$C$4:$O$1012,MATCH('Estimator Steel Portfolio'!$C112,WB5_Data_UL!$C$4:$O$4,0),TRUE)*1000,""))</f>
        <v/>
      </c>
      <c r="Y112" s="50" t="str">
        <f>IFERROR($X112/WB5_Data_UL!$J$1,"")</f>
        <v/>
      </c>
      <c r="Z112" s="148" t="str">
        <f t="shared" si="39"/>
        <v/>
      </c>
      <c r="AA112" s="51" t="str">
        <f>IFERROR(VLOOKUP(VALUE(SUBSTITUTE($AL112&amp;ROUND($G112,2)," ","")),WB5_Data_UL!$C$4:$P$1012,14,TRUE),"")</f>
        <v/>
      </c>
      <c r="AB112" s="151" t="str">
        <f t="shared" si="40"/>
        <v xml:space="preserve"> </v>
      </c>
      <c r="AC112" s="58" t="str">
        <f t="shared" si="33"/>
        <v/>
      </c>
      <c r="AE112" s="205" t="str">
        <f>IFERROR(
     1*AQ112,
     IF(
          $B$1="Metric",
          IFERROR(0.0254*VLOOKUP(VALUE(SUBSTITUTE($AL112&amp;ROUND($G112,2)," ","")),AWHB_Data_extrapolated!$C$4:$O$1011,MATCH('Estimator Steel Portfolio'!$C112,AWHB_Data_extrapolated!$C$4:$O$4,0),TRUE)*1000,""),
          IFERROR(VLOOKUP(VALUE(SUBSTITUTE($AL112&amp;ROUND($G112,2)," ","")),AWHB_Data_extrapolated!$C$4:$O$1011,MATCH('Estimator Steel Portfolio'!$C112,AWHB_Data_extrapolated!$C$4:$O$4,0),TRUE)*1000,"")
     )
)</f>
        <v/>
      </c>
      <c r="AF112" s="50" t="str">
        <f>IFERROR($AE112/AWHB_Data_UL!$J$1,"")</f>
        <v/>
      </c>
      <c r="AG112" s="148" t="str">
        <f t="shared" si="41"/>
        <v/>
      </c>
      <c r="AH112" s="51" t="str">
        <f>IF(
     $AE112=$AQ112,
     IFERROR(VLOOKUP(VALUE(SUBSTITUTE($AL112&amp;ROUND($G112,2)," ","")),AWHB_Data_UL!$C$4:$P$1004,14,TRUE),""),
     IF(ISNUMBER($AE112),"EJ needed","")
)</f>
        <v/>
      </c>
      <c r="AI112" s="151" t="str">
        <f t="shared" si="42"/>
        <v xml:space="preserve"> </v>
      </c>
      <c r="AJ112" s="58" t="str">
        <f t="shared" si="34"/>
        <v/>
      </c>
      <c r="AL112" s="141" t="str">
        <f>IF($B$1="Metric",IFERROR(VLOOKUP(SUBSTITUTE($A112&amp;"Metric"&amp;$B112," ",""),members_metric!$F$7:$K$2000,6,FALSE),""),IFERROR(VLOOKUP(SUBSTITUTE($A112&amp;$B112," ",""),members!$D$7:$I$2000,6,FALSE),""))</f>
        <v/>
      </c>
      <c r="AM112" s="146" t="str">
        <f>IF($B$1="Metric", IFERROR(VLOOKUP(SUBSTITUTE($A112&amp;"Metric"&amp;$B112," ",""),members_metric!$F$7:$L$2000,7,FALSE),""),IFERROR(VLOOKUP(SUBSTITUTE($A112&amp;$B112," ",""),members!$D$7:$G$2000,4,FALSE),""))</f>
        <v/>
      </c>
      <c r="AN112" s="147" t="str">
        <f>IF($B$1="Metric", IFERROR(VLOOKUP(SUBSTITUTE($A112&amp;"Metric"&amp;$B112," ",""),members_metric!$F$7:$J$2000,5,FALSE),""),IFERROR(VLOOKUP(SUBSTITUTE($A112&amp;$B112," ",""),members!$D$7:$H$2000,5,FALSE),""))</f>
        <v/>
      </c>
      <c r="AO112" s="189" t="str">
        <f>IF(
     $B$1="Metric",
     IFERROR(0.0254*VLOOKUP(VALUE(SUBSTITUTE($AL112&amp;ROUND($G112,2)," ","")),HFF60_Data_UL!$C$4:$O$1011,MATCH('Estimator Steel Portfolio'!$C112,HFF60_Data_UL!$C$4:$O$4,0),TRUE)*1000,"N/A"),
     IFERROR(VLOOKUP(VALUE(SUBSTITUTE($AL112&amp;ROUND($G112,2)," ","")),HFF60_Data_UL!$C$4:$O$1011,MATCH('Estimator Steel Portfolio'!$C112,HFF60_Data_UL!$C$4:$O$4,0),TRUE)*1000,"N/A")
)</f>
        <v>N/A</v>
      </c>
      <c r="AP112" s="189" t="str">
        <f>IF(
     $B$1="Metric",
     IFERROR(0.0254*VLOOKUP(VALUE(SUBSTITUTE($AL112&amp;ROUND($G112,2)," ","")),HFF120_Data_UL!$C$4:$O$1009,MATCH('Estimator Steel Portfolio'!$C112,HFF120_Data_UL!$C$4:$O$4,0),TRUE)*1000,"N/A"),
     IFERROR(VLOOKUP(VALUE(SUBSTITUTE($AL112&amp;ROUND($G112,2)," ","")),HFF120_Data_UL!$C$4:$O$1009,MATCH('Estimator Steel Portfolio'!$C112,HFF120_Data_UL!$C$4:$O$4,0),TRUE)*1000,"N/A")
)</f>
        <v>N/A</v>
      </c>
      <c r="AQ112" s="189" t="str">
        <f>IF(
     $B$1="Metric",
     IFERROR(0.0254*VLOOKUP(VALUE(SUBSTITUTE($AL112&amp;ROUND($G112,2)," ","")),AWHB_Data_UL!$C$4:$O$1004,MATCH('Estimator Steel Portfolio'!$C112,AWHB_Data_UL!$C$4:$O$4,0),TRUE)*1000,"N/A"),
     IFERROR(VLOOKUP(VALUE(SUBSTITUTE($AL112&amp;ROUND($G112,2)," ","")),AWHB_Data_UL!$C$4:$O$1004,MATCH('Estimator Steel Portfolio'!$C112,AWHB_Data_UL!$C$4:$O$4,0),TRUE)*1000,"N/A")
)</f>
        <v>N/A</v>
      </c>
      <c r="AR112" s="190"/>
    </row>
    <row r="113" spans="1:44" ht="15.5" x14ac:dyDescent="0.35">
      <c r="A113" s="130"/>
      <c r="B113" s="131"/>
      <c r="C113" s="131"/>
      <c r="D113" s="131"/>
      <c r="E113" s="131"/>
      <c r="F113" s="49" t="str">
        <f t="shared" si="35"/>
        <v/>
      </c>
      <c r="G113" s="50" t="str">
        <f>IF($B$1="Metric", IFERROR(VLOOKUP(SUBSTITUTE($A113&amp;"Metric"&amp;$B113," ",""),members_metric!$F$7:$J$2000,3,FALSE),""),  IFERROR(VLOOKUP(SUBSTITUTE($A113&amp;$B113," ",""),members!$D$7:$G$2000,3,FALSE),""))</f>
        <v/>
      </c>
      <c r="H113" s="140" t="str">
        <f t="shared" si="36"/>
        <v/>
      </c>
      <c r="I113" s="48"/>
      <c r="J113" s="50" t="str">
        <f>IFERROR(
     1*AO113,
     IF(
          $B$1="Metric",
          IFERROR(0.0254*VLOOKUP(VALUE(SUBSTITUTE($AL113&amp;ROUND($G113,2)," ","")),HFF60_Data_extrapolated!$C$4:$O$1011,MATCH('Estimator Steel Portfolio'!$C113,HFF60_Data_extrapolated!$C$4:$O$4,0),TRUE)*1000,""),
          IFERROR(VLOOKUP(VALUE(SUBSTITUTE($AL113&amp;ROUND($G113,2)," ","")),HFF60_Data_extrapolated!$C$4:$O$1011,MATCH('Estimator Steel Portfolio'!$C113,HFF60_Data_extrapolated!$C$4:$O$4,0),TRUE)*1000,"")
     )
)</f>
        <v/>
      </c>
      <c r="K113" s="50" t="str">
        <f>IFERROR($J113/HFF60_Data_UL!$J$1,"")</f>
        <v/>
      </c>
      <c r="L113" s="148" t="str">
        <f t="shared" si="31"/>
        <v/>
      </c>
      <c r="M113" s="51" t="str">
        <f>IF(
     $J113=$AO113,
     IFERROR(VLOOKUP(VALUE(SUBSTITUTE($AL113&amp;ROUND($G113,2)," ","")),HFF60_Data_UL!$C$4:$P$1011,14,TRUE),""),
     IF(ISNUMBER($J113),"EJ needed","")
)</f>
        <v/>
      </c>
      <c r="N113" s="151" t="str">
        <f t="shared" si="23"/>
        <v/>
      </c>
      <c r="O113" s="58" t="str">
        <f t="shared" si="24"/>
        <v/>
      </c>
      <c r="P113" s="48"/>
      <c r="Q113" s="50" t="str">
        <f>IFERROR(
     1*AP113,
     IF(
          $B$1="Metric",
          IFERROR(0.0254*VLOOKUP(VALUE(SUBSTITUTE($AL113&amp;ROUND($G113,2)," ","")),HFF120_Data_extrapolated!$C$4:$O$1025,MATCH('Estimator Steel Portfolio'!$C113,HFF120_Data_extrapolated!$C$4:$O$4,0),TRUE)*1000,""),
          IFERROR(VLOOKUP(VALUE(SUBSTITUTE($AL113&amp;ROUND($G113,2)," ","")),HFF120_Data_extrapolated!$C$4:$O$1025,MATCH('Estimator Steel Portfolio'!$C113,HFF120_Data_extrapolated!$C$4:$O$4,0),TRUE)*1000,"")
     )
)</f>
        <v/>
      </c>
      <c r="R113" s="50" t="str">
        <f>IFERROR($Q113/HFF120_Data_UL!$J$1,"")</f>
        <v/>
      </c>
      <c r="S113" s="148" t="str">
        <f t="shared" si="37"/>
        <v/>
      </c>
      <c r="T113" s="51" t="str">
        <f>IF(
     $Q113=$AP113,
     IFERROR(VLOOKUP(VALUE(SUBSTITUTE($AL113&amp;ROUND($G113,2)," ","")),HFF120_Data_UL!$C$4:$P$1009,14,TRUE),""),
     IF(ISNUMBER($Q113),"EJ needed","")
)</f>
        <v/>
      </c>
      <c r="U113" s="151" t="str">
        <f t="shared" si="38"/>
        <v xml:space="preserve"> </v>
      </c>
      <c r="V113" s="58" t="str">
        <f t="shared" si="32"/>
        <v/>
      </c>
      <c r="X113" s="205" t="str">
        <f>IF($B$1="Metric", IFERROR(0.0254*VLOOKUP(VALUE(SUBSTITUTE($AL113&amp;ROUND($G113,2)," ","")),WB5_Data_UL!$C$4:$O$1012,MATCH('Estimator Steel Portfolio'!$C113,WB5_Data_UL!$C$4:$O$4,0),TRUE)*1000,""), IFERROR(VLOOKUP(VALUE(SUBSTITUTE($AL113&amp;ROUND($G113,2)," ","")),WB5_Data_UL!$C$4:$O$1012,MATCH('Estimator Steel Portfolio'!$C113,WB5_Data_UL!$C$4:$O$4,0),TRUE)*1000,""))</f>
        <v/>
      </c>
      <c r="Y113" s="50" t="str">
        <f>IFERROR($X113/WB5_Data_UL!$J$1,"")</f>
        <v/>
      </c>
      <c r="Z113" s="148" t="str">
        <f t="shared" si="39"/>
        <v/>
      </c>
      <c r="AA113" s="51" t="str">
        <f>IFERROR(VLOOKUP(VALUE(SUBSTITUTE($AL113&amp;ROUND($G113,2)," ","")),WB5_Data_UL!$C$4:$P$1012,14,TRUE),"")</f>
        <v/>
      </c>
      <c r="AB113" s="151" t="str">
        <f t="shared" si="40"/>
        <v xml:space="preserve"> </v>
      </c>
      <c r="AC113" s="58" t="str">
        <f t="shared" si="33"/>
        <v/>
      </c>
      <c r="AE113" s="205" t="str">
        <f>IFERROR(
     1*AQ113,
     IF(
          $B$1="Metric",
          IFERROR(0.0254*VLOOKUP(VALUE(SUBSTITUTE($AL113&amp;ROUND($G113,2)," ","")),AWHB_Data_extrapolated!$C$4:$O$1011,MATCH('Estimator Steel Portfolio'!$C113,AWHB_Data_extrapolated!$C$4:$O$4,0),TRUE)*1000,""),
          IFERROR(VLOOKUP(VALUE(SUBSTITUTE($AL113&amp;ROUND($G113,2)," ","")),AWHB_Data_extrapolated!$C$4:$O$1011,MATCH('Estimator Steel Portfolio'!$C113,AWHB_Data_extrapolated!$C$4:$O$4,0),TRUE)*1000,"")
     )
)</f>
        <v/>
      </c>
      <c r="AF113" s="50" t="str">
        <f>IFERROR($AE113/AWHB_Data_UL!$J$1,"")</f>
        <v/>
      </c>
      <c r="AG113" s="148" t="str">
        <f t="shared" si="41"/>
        <v/>
      </c>
      <c r="AH113" s="51" t="str">
        <f>IF(
     $AE113=$AQ113,
     IFERROR(VLOOKUP(VALUE(SUBSTITUTE($AL113&amp;ROUND($G113,2)," ","")),AWHB_Data_UL!$C$4:$P$1004,14,TRUE),""),
     IF(ISNUMBER($AE113),"EJ needed","")
)</f>
        <v/>
      </c>
      <c r="AI113" s="151" t="str">
        <f t="shared" si="42"/>
        <v xml:space="preserve"> </v>
      </c>
      <c r="AJ113" s="58" t="str">
        <f t="shared" si="34"/>
        <v/>
      </c>
      <c r="AL113" s="141" t="str">
        <f>IF($B$1="Metric",IFERROR(VLOOKUP(SUBSTITUTE($A113&amp;"Metric"&amp;$B113," ",""),members_metric!$F$7:$K$2000,6,FALSE),""),IFERROR(VLOOKUP(SUBSTITUTE($A113&amp;$B113," ",""),members!$D$7:$I$2000,6,FALSE),""))</f>
        <v/>
      </c>
      <c r="AM113" s="146" t="str">
        <f>IF($B$1="Metric", IFERROR(VLOOKUP(SUBSTITUTE($A113&amp;"Metric"&amp;$B113," ",""),members_metric!$F$7:$L$2000,7,FALSE),""),IFERROR(VLOOKUP(SUBSTITUTE($A113&amp;$B113," ",""),members!$D$7:$G$2000,4,FALSE),""))</f>
        <v/>
      </c>
      <c r="AN113" s="147" t="str">
        <f>IF($B$1="Metric", IFERROR(VLOOKUP(SUBSTITUTE($A113&amp;"Metric"&amp;$B113," ",""),members_metric!$F$7:$J$2000,5,FALSE),""),IFERROR(VLOOKUP(SUBSTITUTE($A113&amp;$B113," ",""),members!$D$7:$H$2000,5,FALSE),""))</f>
        <v/>
      </c>
      <c r="AO113" s="189" t="str">
        <f>IF(
     $B$1="Metric",
     IFERROR(0.0254*VLOOKUP(VALUE(SUBSTITUTE($AL113&amp;ROUND($G113,2)," ","")),HFF60_Data_UL!$C$4:$O$1011,MATCH('Estimator Steel Portfolio'!$C113,HFF60_Data_UL!$C$4:$O$4,0),TRUE)*1000,"N/A"),
     IFERROR(VLOOKUP(VALUE(SUBSTITUTE($AL113&amp;ROUND($G113,2)," ","")),HFF60_Data_UL!$C$4:$O$1011,MATCH('Estimator Steel Portfolio'!$C113,HFF60_Data_UL!$C$4:$O$4,0),TRUE)*1000,"N/A")
)</f>
        <v>N/A</v>
      </c>
      <c r="AP113" s="189" t="str">
        <f>IF(
     $B$1="Metric",
     IFERROR(0.0254*VLOOKUP(VALUE(SUBSTITUTE($AL113&amp;ROUND($G113,2)," ","")),HFF120_Data_UL!$C$4:$O$1009,MATCH('Estimator Steel Portfolio'!$C113,HFF120_Data_UL!$C$4:$O$4,0),TRUE)*1000,"N/A"),
     IFERROR(VLOOKUP(VALUE(SUBSTITUTE($AL113&amp;ROUND($G113,2)," ","")),HFF120_Data_UL!$C$4:$O$1009,MATCH('Estimator Steel Portfolio'!$C113,HFF120_Data_UL!$C$4:$O$4,0),TRUE)*1000,"N/A")
)</f>
        <v>N/A</v>
      </c>
      <c r="AQ113" s="189" t="str">
        <f>IF(
     $B$1="Metric",
     IFERROR(0.0254*VLOOKUP(VALUE(SUBSTITUTE($AL113&amp;ROUND($G113,2)," ","")),AWHB_Data_UL!$C$4:$O$1004,MATCH('Estimator Steel Portfolio'!$C113,AWHB_Data_UL!$C$4:$O$4,0),TRUE)*1000,"N/A"),
     IFERROR(VLOOKUP(VALUE(SUBSTITUTE($AL113&amp;ROUND($G113,2)," ","")),AWHB_Data_UL!$C$4:$O$1004,MATCH('Estimator Steel Portfolio'!$C113,AWHB_Data_UL!$C$4:$O$4,0),TRUE)*1000,"N/A")
)</f>
        <v>N/A</v>
      </c>
      <c r="AR113" s="190"/>
    </row>
    <row r="114" spans="1:44" ht="15.5" x14ac:dyDescent="0.35">
      <c r="A114" s="130"/>
      <c r="B114" s="131"/>
      <c r="C114" s="131"/>
      <c r="D114" s="131"/>
      <c r="E114" s="131"/>
      <c r="F114" s="49" t="str">
        <f t="shared" si="35"/>
        <v/>
      </c>
      <c r="G114" s="50" t="str">
        <f>IF($B$1="Metric", IFERROR(VLOOKUP(SUBSTITUTE($A114&amp;"Metric"&amp;$B114," ",""),members_metric!$F$7:$J$2000,3,FALSE),""),  IFERROR(VLOOKUP(SUBSTITUTE($A114&amp;$B114," ",""),members!$D$7:$G$2000,3,FALSE),""))</f>
        <v/>
      </c>
      <c r="H114" s="140" t="str">
        <f t="shared" si="36"/>
        <v/>
      </c>
      <c r="I114" s="48"/>
      <c r="J114" s="50" t="str">
        <f>IFERROR(
     1*AO114,
     IF(
          $B$1="Metric",
          IFERROR(0.0254*VLOOKUP(VALUE(SUBSTITUTE($AL114&amp;ROUND($G114,2)," ","")),HFF60_Data_extrapolated!$C$4:$O$1011,MATCH('Estimator Steel Portfolio'!$C114,HFF60_Data_extrapolated!$C$4:$O$4,0),TRUE)*1000,""),
          IFERROR(VLOOKUP(VALUE(SUBSTITUTE($AL114&amp;ROUND($G114,2)," ","")),HFF60_Data_extrapolated!$C$4:$O$1011,MATCH('Estimator Steel Portfolio'!$C114,HFF60_Data_extrapolated!$C$4:$O$4,0),TRUE)*1000,"")
     )
)</f>
        <v/>
      </c>
      <c r="K114" s="50" t="str">
        <f>IFERROR($J114/HFF60_Data_UL!$J$1,"")</f>
        <v/>
      </c>
      <c r="L114" s="148" t="str">
        <f t="shared" si="31"/>
        <v/>
      </c>
      <c r="M114" s="51" t="str">
        <f>IF(
     $J114=$AO114,
     IFERROR(VLOOKUP(VALUE(SUBSTITUTE($AL114&amp;ROUND($G114,2)," ","")),HFF60_Data_UL!$C$4:$P$1011,14,TRUE),""),
     IF(ISNUMBER($J114),"EJ needed","")
)</f>
        <v/>
      </c>
      <c r="N114" s="151" t="str">
        <f t="shared" si="23"/>
        <v/>
      </c>
      <c r="O114" s="58" t="str">
        <f t="shared" si="24"/>
        <v/>
      </c>
      <c r="P114" s="48"/>
      <c r="Q114" s="50" t="str">
        <f>IFERROR(
     1*AP114,
     IF(
          $B$1="Metric",
          IFERROR(0.0254*VLOOKUP(VALUE(SUBSTITUTE($AL114&amp;ROUND($G114,2)," ","")),HFF120_Data_extrapolated!$C$4:$O$1025,MATCH('Estimator Steel Portfolio'!$C114,HFF120_Data_extrapolated!$C$4:$O$4,0),TRUE)*1000,""),
          IFERROR(VLOOKUP(VALUE(SUBSTITUTE($AL114&amp;ROUND($G114,2)," ","")),HFF120_Data_extrapolated!$C$4:$O$1025,MATCH('Estimator Steel Portfolio'!$C114,HFF120_Data_extrapolated!$C$4:$O$4,0),TRUE)*1000,"")
     )
)</f>
        <v/>
      </c>
      <c r="R114" s="50" t="str">
        <f>IFERROR($Q114/HFF120_Data_UL!$J$1,"")</f>
        <v/>
      </c>
      <c r="S114" s="148" t="str">
        <f t="shared" si="37"/>
        <v/>
      </c>
      <c r="T114" s="51" t="str">
        <f>IF(
     $Q114=$AP114,
     IFERROR(VLOOKUP(VALUE(SUBSTITUTE($AL114&amp;ROUND($G114,2)," ","")),HFF120_Data_UL!$C$4:$P$1009,14,TRUE),""),
     IF(ISNUMBER($Q114),"EJ needed","")
)</f>
        <v/>
      </c>
      <c r="U114" s="151" t="str">
        <f t="shared" si="38"/>
        <v xml:space="preserve"> </v>
      </c>
      <c r="V114" s="58" t="str">
        <f t="shared" si="32"/>
        <v/>
      </c>
      <c r="X114" s="205" t="str">
        <f>IF($B$1="Metric", IFERROR(0.0254*VLOOKUP(VALUE(SUBSTITUTE($AL114&amp;ROUND($G114,2)," ","")),WB5_Data_UL!$C$4:$O$1012,MATCH('Estimator Steel Portfolio'!$C114,WB5_Data_UL!$C$4:$O$4,0),TRUE)*1000,""), IFERROR(VLOOKUP(VALUE(SUBSTITUTE($AL114&amp;ROUND($G114,2)," ","")),WB5_Data_UL!$C$4:$O$1012,MATCH('Estimator Steel Portfolio'!$C114,WB5_Data_UL!$C$4:$O$4,0),TRUE)*1000,""))</f>
        <v/>
      </c>
      <c r="Y114" s="50" t="str">
        <f>IFERROR($X114/WB5_Data_UL!$J$1,"")</f>
        <v/>
      </c>
      <c r="Z114" s="148" t="str">
        <f t="shared" si="39"/>
        <v/>
      </c>
      <c r="AA114" s="51" t="str">
        <f>IFERROR(VLOOKUP(VALUE(SUBSTITUTE($AL114&amp;ROUND($G114,2)," ","")),WB5_Data_UL!$C$4:$P$1012,14,TRUE),"")</f>
        <v/>
      </c>
      <c r="AB114" s="151" t="str">
        <f t="shared" si="40"/>
        <v xml:space="preserve"> </v>
      </c>
      <c r="AC114" s="58" t="str">
        <f t="shared" si="33"/>
        <v/>
      </c>
      <c r="AE114" s="205" t="str">
        <f>IFERROR(
     1*AQ114,
     IF(
          $B$1="Metric",
          IFERROR(0.0254*VLOOKUP(VALUE(SUBSTITUTE($AL114&amp;ROUND($G114,2)," ","")),AWHB_Data_extrapolated!$C$4:$O$1011,MATCH('Estimator Steel Portfolio'!$C114,AWHB_Data_extrapolated!$C$4:$O$4,0),TRUE)*1000,""),
          IFERROR(VLOOKUP(VALUE(SUBSTITUTE($AL114&amp;ROUND($G114,2)," ","")),AWHB_Data_extrapolated!$C$4:$O$1011,MATCH('Estimator Steel Portfolio'!$C114,AWHB_Data_extrapolated!$C$4:$O$4,0),TRUE)*1000,"")
     )
)</f>
        <v/>
      </c>
      <c r="AF114" s="50" t="str">
        <f>IFERROR($AE114/AWHB_Data_UL!$J$1,"")</f>
        <v/>
      </c>
      <c r="AG114" s="148" t="str">
        <f t="shared" si="41"/>
        <v/>
      </c>
      <c r="AH114" s="51" t="str">
        <f>IF(
     $AE114=$AQ114,
     IFERROR(VLOOKUP(VALUE(SUBSTITUTE($AL114&amp;ROUND($G114,2)," ","")),AWHB_Data_UL!$C$4:$P$1004,14,TRUE),""),
     IF(ISNUMBER($AE114),"EJ needed","")
)</f>
        <v/>
      </c>
      <c r="AI114" s="151" t="str">
        <f t="shared" si="42"/>
        <v xml:space="preserve"> </v>
      </c>
      <c r="AJ114" s="58" t="str">
        <f t="shared" si="34"/>
        <v/>
      </c>
      <c r="AL114" s="141" t="str">
        <f>IF($B$1="Metric",IFERROR(VLOOKUP(SUBSTITUTE($A114&amp;"Metric"&amp;$B114," ",""),members_metric!$F$7:$K$2000,6,FALSE),""),IFERROR(VLOOKUP(SUBSTITUTE($A114&amp;$B114," ",""),members!$D$7:$I$2000,6,FALSE),""))</f>
        <v/>
      </c>
      <c r="AM114" s="146" t="str">
        <f>IF($B$1="Metric", IFERROR(VLOOKUP(SUBSTITUTE($A114&amp;"Metric"&amp;$B114," ",""),members_metric!$F$7:$L$2000,7,FALSE),""),IFERROR(VLOOKUP(SUBSTITUTE($A114&amp;$B114," ",""),members!$D$7:$G$2000,4,FALSE),""))</f>
        <v/>
      </c>
      <c r="AN114" s="147" t="str">
        <f>IF($B$1="Metric", IFERROR(VLOOKUP(SUBSTITUTE($A114&amp;"Metric"&amp;$B114," ",""),members_metric!$F$7:$J$2000,5,FALSE),""),IFERROR(VLOOKUP(SUBSTITUTE($A114&amp;$B114," ",""),members!$D$7:$H$2000,5,FALSE),""))</f>
        <v/>
      </c>
      <c r="AO114" s="189" t="str">
        <f>IF(
     $B$1="Metric",
     IFERROR(0.0254*VLOOKUP(VALUE(SUBSTITUTE($AL114&amp;ROUND($G114,2)," ","")),HFF60_Data_UL!$C$4:$O$1011,MATCH('Estimator Steel Portfolio'!$C114,HFF60_Data_UL!$C$4:$O$4,0),TRUE)*1000,"N/A"),
     IFERROR(VLOOKUP(VALUE(SUBSTITUTE($AL114&amp;ROUND($G114,2)," ","")),HFF60_Data_UL!$C$4:$O$1011,MATCH('Estimator Steel Portfolio'!$C114,HFF60_Data_UL!$C$4:$O$4,0),TRUE)*1000,"N/A")
)</f>
        <v>N/A</v>
      </c>
      <c r="AP114" s="189" t="str">
        <f>IF(
     $B$1="Metric",
     IFERROR(0.0254*VLOOKUP(VALUE(SUBSTITUTE($AL114&amp;ROUND($G114,2)," ","")),HFF120_Data_UL!$C$4:$O$1009,MATCH('Estimator Steel Portfolio'!$C114,HFF120_Data_UL!$C$4:$O$4,0),TRUE)*1000,"N/A"),
     IFERROR(VLOOKUP(VALUE(SUBSTITUTE($AL114&amp;ROUND($G114,2)," ","")),HFF120_Data_UL!$C$4:$O$1009,MATCH('Estimator Steel Portfolio'!$C114,HFF120_Data_UL!$C$4:$O$4,0),TRUE)*1000,"N/A")
)</f>
        <v>N/A</v>
      </c>
      <c r="AQ114" s="189" t="str">
        <f>IF(
     $B$1="Metric",
     IFERROR(0.0254*VLOOKUP(VALUE(SUBSTITUTE($AL114&amp;ROUND($G114,2)," ","")),AWHB_Data_UL!$C$4:$O$1004,MATCH('Estimator Steel Portfolio'!$C114,AWHB_Data_UL!$C$4:$O$4,0),TRUE)*1000,"N/A"),
     IFERROR(VLOOKUP(VALUE(SUBSTITUTE($AL114&amp;ROUND($G114,2)," ","")),AWHB_Data_UL!$C$4:$O$1004,MATCH('Estimator Steel Portfolio'!$C114,AWHB_Data_UL!$C$4:$O$4,0),TRUE)*1000,"N/A")
)</f>
        <v>N/A</v>
      </c>
      <c r="AR114" s="190"/>
    </row>
    <row r="115" spans="1:44" ht="15.5" x14ac:dyDescent="0.35">
      <c r="A115" s="130"/>
      <c r="B115" s="131"/>
      <c r="C115" s="131"/>
      <c r="D115" s="131"/>
      <c r="E115" s="131"/>
      <c r="F115" s="49" t="str">
        <f t="shared" si="35"/>
        <v/>
      </c>
      <c r="G115" s="50" t="str">
        <f>IF($B$1="Metric", IFERROR(VLOOKUP(SUBSTITUTE($A115&amp;"Metric"&amp;$B115," ",""),members_metric!$F$7:$J$2000,3,FALSE),""),  IFERROR(VLOOKUP(SUBSTITUTE($A115&amp;$B115," ",""),members!$D$7:$G$2000,3,FALSE),""))</f>
        <v/>
      </c>
      <c r="H115" s="140" t="str">
        <f t="shared" si="36"/>
        <v/>
      </c>
      <c r="I115" s="48"/>
      <c r="J115" s="50" t="str">
        <f>IFERROR(
     1*AO115,
     IF(
          $B$1="Metric",
          IFERROR(0.0254*VLOOKUP(VALUE(SUBSTITUTE($AL115&amp;ROUND($G115,2)," ","")),HFF60_Data_extrapolated!$C$4:$O$1011,MATCH('Estimator Steel Portfolio'!$C115,HFF60_Data_extrapolated!$C$4:$O$4,0),TRUE)*1000,""),
          IFERROR(VLOOKUP(VALUE(SUBSTITUTE($AL115&amp;ROUND($G115,2)," ","")),HFF60_Data_extrapolated!$C$4:$O$1011,MATCH('Estimator Steel Portfolio'!$C115,HFF60_Data_extrapolated!$C$4:$O$4,0),TRUE)*1000,"")
     )
)</f>
        <v/>
      </c>
      <c r="K115" s="50" t="str">
        <f>IFERROR($J115/HFF60_Data_UL!$J$1,"")</f>
        <v/>
      </c>
      <c r="L115" s="148" t="str">
        <f t="shared" si="31"/>
        <v/>
      </c>
      <c r="M115" s="51" t="str">
        <f>IF(
     $J115=$AO115,
     IFERROR(VLOOKUP(VALUE(SUBSTITUTE($AL115&amp;ROUND($G115,2)," ","")),HFF60_Data_UL!$C$4:$P$1011,14,TRUE),""),
     IF(ISNUMBER($J115),"EJ needed","")
)</f>
        <v/>
      </c>
      <c r="N115" s="151" t="str">
        <f t="shared" si="23"/>
        <v/>
      </c>
      <c r="O115" s="58" t="str">
        <f t="shared" si="24"/>
        <v/>
      </c>
      <c r="P115" s="48"/>
      <c r="Q115" s="50" t="str">
        <f>IFERROR(
     1*AP115,
     IF(
          $B$1="Metric",
          IFERROR(0.0254*VLOOKUP(VALUE(SUBSTITUTE($AL115&amp;ROUND($G115,2)," ","")),HFF120_Data_extrapolated!$C$4:$O$1025,MATCH('Estimator Steel Portfolio'!$C115,HFF120_Data_extrapolated!$C$4:$O$4,0),TRUE)*1000,""),
          IFERROR(VLOOKUP(VALUE(SUBSTITUTE($AL115&amp;ROUND($G115,2)," ","")),HFF120_Data_extrapolated!$C$4:$O$1025,MATCH('Estimator Steel Portfolio'!$C115,HFF120_Data_extrapolated!$C$4:$O$4,0),TRUE)*1000,"")
     )
)</f>
        <v/>
      </c>
      <c r="R115" s="50" t="str">
        <f>IFERROR($Q115/HFF120_Data_UL!$J$1,"")</f>
        <v/>
      </c>
      <c r="S115" s="148" t="str">
        <f t="shared" si="37"/>
        <v/>
      </c>
      <c r="T115" s="51" t="str">
        <f>IF(
     $Q115=$AP115,
     IFERROR(VLOOKUP(VALUE(SUBSTITUTE($AL115&amp;ROUND($G115,2)," ","")),HFF120_Data_UL!$C$4:$P$1009,14,TRUE),""),
     IF(ISNUMBER($Q115),"EJ needed","")
)</f>
        <v/>
      </c>
      <c r="U115" s="151" t="str">
        <f t="shared" si="38"/>
        <v xml:space="preserve"> </v>
      </c>
      <c r="V115" s="58" t="str">
        <f t="shared" si="32"/>
        <v/>
      </c>
      <c r="X115" s="205" t="str">
        <f>IF($B$1="Metric", IFERROR(0.0254*VLOOKUP(VALUE(SUBSTITUTE($AL115&amp;ROUND($G115,2)," ","")),WB5_Data_UL!$C$4:$O$1012,MATCH('Estimator Steel Portfolio'!$C115,WB5_Data_UL!$C$4:$O$4,0),TRUE)*1000,""), IFERROR(VLOOKUP(VALUE(SUBSTITUTE($AL115&amp;ROUND($G115,2)," ","")),WB5_Data_UL!$C$4:$O$1012,MATCH('Estimator Steel Portfolio'!$C115,WB5_Data_UL!$C$4:$O$4,0),TRUE)*1000,""))</f>
        <v/>
      </c>
      <c r="Y115" s="50" t="str">
        <f>IFERROR($X115/WB5_Data_UL!$J$1,"")</f>
        <v/>
      </c>
      <c r="Z115" s="148" t="str">
        <f t="shared" si="39"/>
        <v/>
      </c>
      <c r="AA115" s="51" t="str">
        <f>IFERROR(VLOOKUP(VALUE(SUBSTITUTE($AL115&amp;ROUND($G115,2)," ","")),WB5_Data_UL!$C$4:$P$1012,14,TRUE),"")</f>
        <v/>
      </c>
      <c r="AB115" s="151" t="str">
        <f t="shared" si="40"/>
        <v xml:space="preserve"> </v>
      </c>
      <c r="AC115" s="58" t="str">
        <f t="shared" si="33"/>
        <v/>
      </c>
      <c r="AE115" s="205" t="str">
        <f>IFERROR(
     1*AQ115,
     IF(
          $B$1="Metric",
          IFERROR(0.0254*VLOOKUP(VALUE(SUBSTITUTE($AL115&amp;ROUND($G115,2)," ","")),AWHB_Data_extrapolated!$C$4:$O$1011,MATCH('Estimator Steel Portfolio'!$C115,AWHB_Data_extrapolated!$C$4:$O$4,0),TRUE)*1000,""),
          IFERROR(VLOOKUP(VALUE(SUBSTITUTE($AL115&amp;ROUND($G115,2)," ","")),AWHB_Data_extrapolated!$C$4:$O$1011,MATCH('Estimator Steel Portfolio'!$C115,AWHB_Data_extrapolated!$C$4:$O$4,0),TRUE)*1000,"")
     )
)</f>
        <v/>
      </c>
      <c r="AF115" s="50" t="str">
        <f>IFERROR($AE115/AWHB_Data_UL!$J$1,"")</f>
        <v/>
      </c>
      <c r="AG115" s="148" t="str">
        <f t="shared" si="41"/>
        <v/>
      </c>
      <c r="AH115" s="51" t="str">
        <f>IF(
     $AE115=$AQ115,
     IFERROR(VLOOKUP(VALUE(SUBSTITUTE($AL115&amp;ROUND($G115,2)," ","")),AWHB_Data_UL!$C$4:$P$1004,14,TRUE),""),
     IF(ISNUMBER($AE115),"EJ needed","")
)</f>
        <v/>
      </c>
      <c r="AI115" s="151" t="str">
        <f t="shared" si="42"/>
        <v xml:space="preserve"> </v>
      </c>
      <c r="AJ115" s="58" t="str">
        <f t="shared" si="34"/>
        <v/>
      </c>
      <c r="AL115" s="141" t="str">
        <f>IF($B$1="Metric",IFERROR(VLOOKUP(SUBSTITUTE($A115&amp;"Metric"&amp;$B115," ",""),members_metric!$F$7:$K$2000,6,FALSE),""),IFERROR(VLOOKUP(SUBSTITUTE($A115&amp;$B115," ",""),members!$D$7:$I$2000,6,FALSE),""))</f>
        <v/>
      </c>
      <c r="AM115" s="146" t="str">
        <f>IF($B$1="Metric", IFERROR(VLOOKUP(SUBSTITUTE($A115&amp;"Metric"&amp;$B115," ",""),members_metric!$F$7:$L$2000,7,FALSE),""),IFERROR(VLOOKUP(SUBSTITUTE($A115&amp;$B115," ",""),members!$D$7:$G$2000,4,FALSE),""))</f>
        <v/>
      </c>
      <c r="AN115" s="147" t="str">
        <f>IF($B$1="Metric", IFERROR(VLOOKUP(SUBSTITUTE($A115&amp;"Metric"&amp;$B115," ",""),members_metric!$F$7:$J$2000,5,FALSE),""),IFERROR(VLOOKUP(SUBSTITUTE($A115&amp;$B115," ",""),members!$D$7:$H$2000,5,FALSE),""))</f>
        <v/>
      </c>
      <c r="AO115" s="189" t="str">
        <f>IF(
     $B$1="Metric",
     IFERROR(0.0254*VLOOKUP(VALUE(SUBSTITUTE($AL115&amp;ROUND($G115,2)," ","")),HFF60_Data_UL!$C$4:$O$1011,MATCH('Estimator Steel Portfolio'!$C115,HFF60_Data_UL!$C$4:$O$4,0),TRUE)*1000,"N/A"),
     IFERROR(VLOOKUP(VALUE(SUBSTITUTE($AL115&amp;ROUND($G115,2)," ","")),HFF60_Data_UL!$C$4:$O$1011,MATCH('Estimator Steel Portfolio'!$C115,HFF60_Data_UL!$C$4:$O$4,0),TRUE)*1000,"N/A")
)</f>
        <v>N/A</v>
      </c>
      <c r="AP115" s="189" t="str">
        <f>IF(
     $B$1="Metric",
     IFERROR(0.0254*VLOOKUP(VALUE(SUBSTITUTE($AL115&amp;ROUND($G115,2)," ","")),HFF120_Data_UL!$C$4:$O$1009,MATCH('Estimator Steel Portfolio'!$C115,HFF120_Data_UL!$C$4:$O$4,0),TRUE)*1000,"N/A"),
     IFERROR(VLOOKUP(VALUE(SUBSTITUTE($AL115&amp;ROUND($G115,2)," ","")),HFF120_Data_UL!$C$4:$O$1009,MATCH('Estimator Steel Portfolio'!$C115,HFF120_Data_UL!$C$4:$O$4,0),TRUE)*1000,"N/A")
)</f>
        <v>N/A</v>
      </c>
      <c r="AQ115" s="189" t="str">
        <f>IF(
     $B$1="Metric",
     IFERROR(0.0254*VLOOKUP(VALUE(SUBSTITUTE($AL115&amp;ROUND($G115,2)," ","")),AWHB_Data_UL!$C$4:$O$1004,MATCH('Estimator Steel Portfolio'!$C115,AWHB_Data_UL!$C$4:$O$4,0),TRUE)*1000,"N/A"),
     IFERROR(VLOOKUP(VALUE(SUBSTITUTE($AL115&amp;ROUND($G115,2)," ","")),AWHB_Data_UL!$C$4:$O$1004,MATCH('Estimator Steel Portfolio'!$C115,AWHB_Data_UL!$C$4:$O$4,0),TRUE)*1000,"N/A")
)</f>
        <v>N/A</v>
      </c>
      <c r="AR115" s="190"/>
    </row>
    <row r="116" spans="1:44" ht="15.5" x14ac:dyDescent="0.35">
      <c r="A116" s="130"/>
      <c r="B116" s="131"/>
      <c r="C116" s="131"/>
      <c r="D116" s="131"/>
      <c r="E116" s="131"/>
      <c r="F116" s="49" t="str">
        <f t="shared" si="35"/>
        <v/>
      </c>
      <c r="G116" s="50" t="str">
        <f>IF($B$1="Metric", IFERROR(VLOOKUP(SUBSTITUTE($A116&amp;"Metric"&amp;$B116," ",""),members_metric!$F$7:$J$2000,3,FALSE),""),  IFERROR(VLOOKUP(SUBSTITUTE($A116&amp;$B116," ",""),members!$D$7:$G$2000,3,FALSE),""))</f>
        <v/>
      </c>
      <c r="H116" s="140" t="str">
        <f t="shared" si="36"/>
        <v/>
      </c>
      <c r="I116" s="48"/>
      <c r="J116" s="50" t="str">
        <f>IFERROR(
     1*AO116,
     IF(
          $B$1="Metric",
          IFERROR(0.0254*VLOOKUP(VALUE(SUBSTITUTE($AL116&amp;ROUND($G116,2)," ","")),HFF60_Data_extrapolated!$C$4:$O$1011,MATCH('Estimator Steel Portfolio'!$C116,HFF60_Data_extrapolated!$C$4:$O$4,0),TRUE)*1000,""),
          IFERROR(VLOOKUP(VALUE(SUBSTITUTE($AL116&amp;ROUND($G116,2)," ","")),HFF60_Data_extrapolated!$C$4:$O$1011,MATCH('Estimator Steel Portfolio'!$C116,HFF60_Data_extrapolated!$C$4:$O$4,0),TRUE)*1000,"")
     )
)</f>
        <v/>
      </c>
      <c r="K116" s="50" t="str">
        <f>IFERROR($J116/HFF60_Data_UL!$J$1,"")</f>
        <v/>
      </c>
      <c r="L116" s="148" t="str">
        <f t="shared" si="31"/>
        <v/>
      </c>
      <c r="M116" s="51" t="str">
        <f>IF(
     $J116=$AO116,
     IFERROR(VLOOKUP(VALUE(SUBSTITUTE($AL116&amp;ROUND($G116,2)," ","")),HFF60_Data_UL!$C$4:$P$1011,14,TRUE),""),
     IF(ISNUMBER($J116),"EJ needed","")
)</f>
        <v/>
      </c>
      <c r="N116" s="151" t="str">
        <f t="shared" si="23"/>
        <v/>
      </c>
      <c r="O116" s="58" t="str">
        <f t="shared" si="24"/>
        <v/>
      </c>
      <c r="P116" s="48"/>
      <c r="Q116" s="50" t="str">
        <f>IFERROR(
     1*AP116,
     IF(
          $B$1="Metric",
          IFERROR(0.0254*VLOOKUP(VALUE(SUBSTITUTE($AL116&amp;ROUND($G116,2)," ","")),HFF120_Data_extrapolated!$C$4:$O$1025,MATCH('Estimator Steel Portfolio'!$C116,HFF120_Data_extrapolated!$C$4:$O$4,0),TRUE)*1000,""),
          IFERROR(VLOOKUP(VALUE(SUBSTITUTE($AL116&amp;ROUND($G116,2)," ","")),HFF120_Data_extrapolated!$C$4:$O$1025,MATCH('Estimator Steel Portfolio'!$C116,HFF120_Data_extrapolated!$C$4:$O$4,0),TRUE)*1000,"")
     )
)</f>
        <v/>
      </c>
      <c r="R116" s="50" t="str">
        <f>IFERROR($Q116/HFF120_Data_UL!$J$1,"")</f>
        <v/>
      </c>
      <c r="S116" s="148" t="str">
        <f t="shared" si="37"/>
        <v/>
      </c>
      <c r="T116" s="51" t="str">
        <f>IF(
     $Q116=$AP116,
     IFERROR(VLOOKUP(VALUE(SUBSTITUTE($AL116&amp;ROUND($G116,2)," ","")),HFF120_Data_UL!$C$4:$P$1009,14,TRUE),""),
     IF(ISNUMBER($Q116),"EJ needed","")
)</f>
        <v/>
      </c>
      <c r="U116" s="151" t="str">
        <f t="shared" si="38"/>
        <v xml:space="preserve"> </v>
      </c>
      <c r="V116" s="58" t="str">
        <f t="shared" si="32"/>
        <v/>
      </c>
      <c r="X116" s="205" t="str">
        <f>IF($B$1="Metric", IFERROR(0.0254*VLOOKUP(VALUE(SUBSTITUTE($AL116&amp;ROUND($G116,2)," ","")),WB5_Data_UL!$C$4:$O$1012,MATCH('Estimator Steel Portfolio'!$C116,WB5_Data_UL!$C$4:$O$4,0),TRUE)*1000,""), IFERROR(VLOOKUP(VALUE(SUBSTITUTE($AL116&amp;ROUND($G116,2)," ","")),WB5_Data_UL!$C$4:$O$1012,MATCH('Estimator Steel Portfolio'!$C116,WB5_Data_UL!$C$4:$O$4,0),TRUE)*1000,""))</f>
        <v/>
      </c>
      <c r="Y116" s="50" t="str">
        <f>IFERROR($X116/WB5_Data_UL!$J$1,"")</f>
        <v/>
      </c>
      <c r="Z116" s="148" t="str">
        <f t="shared" si="39"/>
        <v/>
      </c>
      <c r="AA116" s="51" t="str">
        <f>IFERROR(VLOOKUP(VALUE(SUBSTITUTE($AL116&amp;ROUND($G116,2)," ","")),WB5_Data_UL!$C$4:$P$1012,14,TRUE),"")</f>
        <v/>
      </c>
      <c r="AB116" s="151" t="str">
        <f t="shared" si="40"/>
        <v xml:space="preserve"> </v>
      </c>
      <c r="AC116" s="58" t="str">
        <f t="shared" si="33"/>
        <v/>
      </c>
      <c r="AE116" s="205" t="str">
        <f>IFERROR(
     1*AQ116,
     IF(
          $B$1="Metric",
          IFERROR(0.0254*VLOOKUP(VALUE(SUBSTITUTE($AL116&amp;ROUND($G116,2)," ","")),AWHB_Data_extrapolated!$C$4:$O$1011,MATCH('Estimator Steel Portfolio'!$C116,AWHB_Data_extrapolated!$C$4:$O$4,0),TRUE)*1000,""),
          IFERROR(VLOOKUP(VALUE(SUBSTITUTE($AL116&amp;ROUND($G116,2)," ","")),AWHB_Data_extrapolated!$C$4:$O$1011,MATCH('Estimator Steel Portfolio'!$C116,AWHB_Data_extrapolated!$C$4:$O$4,0),TRUE)*1000,"")
     )
)</f>
        <v/>
      </c>
      <c r="AF116" s="50" t="str">
        <f>IFERROR($AE116/AWHB_Data_UL!$J$1,"")</f>
        <v/>
      </c>
      <c r="AG116" s="148" t="str">
        <f t="shared" si="41"/>
        <v/>
      </c>
      <c r="AH116" s="51" t="str">
        <f>IF(
     $AE116=$AQ116,
     IFERROR(VLOOKUP(VALUE(SUBSTITUTE($AL116&amp;ROUND($G116,2)," ","")),AWHB_Data_UL!$C$4:$P$1004,14,TRUE),""),
     IF(ISNUMBER($AE116),"EJ needed","")
)</f>
        <v/>
      </c>
      <c r="AI116" s="151" t="str">
        <f t="shared" si="42"/>
        <v xml:space="preserve"> </v>
      </c>
      <c r="AJ116" s="58" t="str">
        <f t="shared" si="34"/>
        <v/>
      </c>
      <c r="AL116" s="141" t="str">
        <f>IF($B$1="Metric",IFERROR(VLOOKUP(SUBSTITUTE($A116&amp;"Metric"&amp;$B116," ",""),members_metric!$F$7:$K$2000,6,FALSE),""),IFERROR(VLOOKUP(SUBSTITUTE($A116&amp;$B116," ",""),members!$D$7:$I$2000,6,FALSE),""))</f>
        <v/>
      </c>
      <c r="AM116" s="146" t="str">
        <f>IF($B$1="Metric", IFERROR(VLOOKUP(SUBSTITUTE($A116&amp;"Metric"&amp;$B116," ",""),members_metric!$F$7:$L$2000,7,FALSE),""),IFERROR(VLOOKUP(SUBSTITUTE($A116&amp;$B116," ",""),members!$D$7:$G$2000,4,FALSE),""))</f>
        <v/>
      </c>
      <c r="AN116" s="147" t="str">
        <f>IF($B$1="Metric", IFERROR(VLOOKUP(SUBSTITUTE($A116&amp;"Metric"&amp;$B116," ",""),members_metric!$F$7:$J$2000,5,FALSE),""),IFERROR(VLOOKUP(SUBSTITUTE($A116&amp;$B116," ",""),members!$D$7:$H$2000,5,FALSE),""))</f>
        <v/>
      </c>
      <c r="AO116" s="189" t="str">
        <f>IF(
     $B$1="Metric",
     IFERROR(0.0254*VLOOKUP(VALUE(SUBSTITUTE($AL116&amp;ROUND($G116,2)," ","")),HFF60_Data_UL!$C$4:$O$1011,MATCH('Estimator Steel Portfolio'!$C116,HFF60_Data_UL!$C$4:$O$4,0),TRUE)*1000,"N/A"),
     IFERROR(VLOOKUP(VALUE(SUBSTITUTE($AL116&amp;ROUND($G116,2)," ","")),HFF60_Data_UL!$C$4:$O$1011,MATCH('Estimator Steel Portfolio'!$C116,HFF60_Data_UL!$C$4:$O$4,0),TRUE)*1000,"N/A")
)</f>
        <v>N/A</v>
      </c>
      <c r="AP116" s="189" t="str">
        <f>IF(
     $B$1="Metric",
     IFERROR(0.0254*VLOOKUP(VALUE(SUBSTITUTE($AL116&amp;ROUND($G116,2)," ","")),HFF120_Data_UL!$C$4:$O$1009,MATCH('Estimator Steel Portfolio'!$C116,HFF120_Data_UL!$C$4:$O$4,0),TRUE)*1000,"N/A"),
     IFERROR(VLOOKUP(VALUE(SUBSTITUTE($AL116&amp;ROUND($G116,2)," ","")),HFF120_Data_UL!$C$4:$O$1009,MATCH('Estimator Steel Portfolio'!$C116,HFF120_Data_UL!$C$4:$O$4,0),TRUE)*1000,"N/A")
)</f>
        <v>N/A</v>
      </c>
      <c r="AQ116" s="189" t="str">
        <f>IF(
     $B$1="Metric",
     IFERROR(0.0254*VLOOKUP(VALUE(SUBSTITUTE($AL116&amp;ROUND($G116,2)," ","")),AWHB_Data_UL!$C$4:$O$1004,MATCH('Estimator Steel Portfolio'!$C116,AWHB_Data_UL!$C$4:$O$4,0),TRUE)*1000,"N/A"),
     IFERROR(VLOOKUP(VALUE(SUBSTITUTE($AL116&amp;ROUND($G116,2)," ","")),AWHB_Data_UL!$C$4:$O$1004,MATCH('Estimator Steel Portfolio'!$C116,AWHB_Data_UL!$C$4:$O$4,0),TRUE)*1000,"N/A")
)</f>
        <v>N/A</v>
      </c>
      <c r="AR116" s="190"/>
    </row>
    <row r="117" spans="1:44" ht="15.5" x14ac:dyDescent="0.35">
      <c r="A117" s="130"/>
      <c r="B117" s="131"/>
      <c r="C117" s="131"/>
      <c r="D117" s="131"/>
      <c r="E117" s="131"/>
      <c r="F117" s="49" t="str">
        <f t="shared" si="35"/>
        <v/>
      </c>
      <c r="G117" s="50" t="str">
        <f>IF($B$1="Metric", IFERROR(VLOOKUP(SUBSTITUTE($A117&amp;"Metric"&amp;$B117," ",""),members_metric!$F$7:$J$2000,3,FALSE),""),  IFERROR(VLOOKUP(SUBSTITUTE($A117&amp;$B117," ",""),members!$D$7:$G$2000,3,FALSE),""))</f>
        <v/>
      </c>
      <c r="H117" s="140" t="str">
        <f t="shared" si="36"/>
        <v/>
      </c>
      <c r="I117" s="48"/>
      <c r="J117" s="50" t="str">
        <f>IFERROR(
     1*AO117,
     IF(
          $B$1="Metric",
          IFERROR(0.0254*VLOOKUP(VALUE(SUBSTITUTE($AL117&amp;ROUND($G117,2)," ","")),HFF60_Data_extrapolated!$C$4:$O$1011,MATCH('Estimator Steel Portfolio'!$C117,HFF60_Data_extrapolated!$C$4:$O$4,0),TRUE)*1000,""),
          IFERROR(VLOOKUP(VALUE(SUBSTITUTE($AL117&amp;ROUND($G117,2)," ","")),HFF60_Data_extrapolated!$C$4:$O$1011,MATCH('Estimator Steel Portfolio'!$C117,HFF60_Data_extrapolated!$C$4:$O$4,0),TRUE)*1000,"")
     )
)</f>
        <v/>
      </c>
      <c r="K117" s="50" t="str">
        <f>IFERROR($J117/HFF60_Data_UL!$J$1,"")</f>
        <v/>
      </c>
      <c r="L117" s="148" t="str">
        <f t="shared" si="31"/>
        <v/>
      </c>
      <c r="M117" s="51" t="str">
        <f>IF(
     $J117=$AO117,
     IFERROR(VLOOKUP(VALUE(SUBSTITUTE($AL117&amp;ROUND($G117,2)," ","")),HFF60_Data_UL!$C$4:$P$1011,14,TRUE),""),
     IF(ISNUMBER($J117),"EJ needed","")
)</f>
        <v/>
      </c>
      <c r="N117" s="151" t="str">
        <f t="shared" si="23"/>
        <v/>
      </c>
      <c r="O117" s="58" t="str">
        <f t="shared" si="24"/>
        <v/>
      </c>
      <c r="P117" s="48"/>
      <c r="Q117" s="50" t="str">
        <f>IFERROR(
     1*AP117,
     IF(
          $B$1="Metric",
          IFERROR(0.0254*VLOOKUP(VALUE(SUBSTITUTE($AL117&amp;ROUND($G117,2)," ","")),HFF120_Data_extrapolated!$C$4:$O$1025,MATCH('Estimator Steel Portfolio'!$C117,HFF120_Data_extrapolated!$C$4:$O$4,0),TRUE)*1000,""),
          IFERROR(VLOOKUP(VALUE(SUBSTITUTE($AL117&amp;ROUND($G117,2)," ","")),HFF120_Data_extrapolated!$C$4:$O$1025,MATCH('Estimator Steel Portfolio'!$C117,HFF120_Data_extrapolated!$C$4:$O$4,0),TRUE)*1000,"")
     )
)</f>
        <v/>
      </c>
      <c r="R117" s="50" t="str">
        <f>IFERROR($Q117/HFF120_Data_UL!$J$1,"")</f>
        <v/>
      </c>
      <c r="S117" s="148" t="str">
        <f t="shared" si="37"/>
        <v/>
      </c>
      <c r="T117" s="51" t="str">
        <f>IF(
     $Q117=$AP117,
     IFERROR(VLOOKUP(VALUE(SUBSTITUTE($AL117&amp;ROUND($G117,2)," ","")),HFF120_Data_UL!$C$4:$P$1009,14,TRUE),""),
     IF(ISNUMBER($Q117),"EJ needed","")
)</f>
        <v/>
      </c>
      <c r="U117" s="151" t="str">
        <f t="shared" si="38"/>
        <v xml:space="preserve"> </v>
      </c>
      <c r="V117" s="58" t="str">
        <f t="shared" si="32"/>
        <v/>
      </c>
      <c r="X117" s="205" t="str">
        <f>IF($B$1="Metric", IFERROR(0.0254*VLOOKUP(VALUE(SUBSTITUTE($AL117&amp;ROUND($G117,2)," ","")),WB5_Data_UL!$C$4:$O$1012,MATCH('Estimator Steel Portfolio'!$C117,WB5_Data_UL!$C$4:$O$4,0),TRUE)*1000,""), IFERROR(VLOOKUP(VALUE(SUBSTITUTE($AL117&amp;ROUND($G117,2)," ","")),WB5_Data_UL!$C$4:$O$1012,MATCH('Estimator Steel Portfolio'!$C117,WB5_Data_UL!$C$4:$O$4,0),TRUE)*1000,""))</f>
        <v/>
      </c>
      <c r="Y117" s="50" t="str">
        <f>IFERROR($X117/WB5_Data_UL!$J$1,"")</f>
        <v/>
      </c>
      <c r="Z117" s="148" t="str">
        <f t="shared" si="39"/>
        <v/>
      </c>
      <c r="AA117" s="51" t="str">
        <f>IFERROR(VLOOKUP(VALUE(SUBSTITUTE($AL117&amp;ROUND($G117,2)," ","")),WB5_Data_UL!$C$4:$P$1012,14,TRUE),"")</f>
        <v/>
      </c>
      <c r="AB117" s="151" t="str">
        <f t="shared" si="40"/>
        <v xml:space="preserve"> </v>
      </c>
      <c r="AC117" s="58" t="str">
        <f t="shared" si="33"/>
        <v/>
      </c>
      <c r="AE117" s="205" t="str">
        <f>IFERROR(
     1*AQ117,
     IF(
          $B$1="Metric",
          IFERROR(0.0254*VLOOKUP(VALUE(SUBSTITUTE($AL117&amp;ROUND($G117,2)," ","")),AWHB_Data_extrapolated!$C$4:$O$1011,MATCH('Estimator Steel Portfolio'!$C117,AWHB_Data_extrapolated!$C$4:$O$4,0),TRUE)*1000,""),
          IFERROR(VLOOKUP(VALUE(SUBSTITUTE($AL117&amp;ROUND($G117,2)," ","")),AWHB_Data_extrapolated!$C$4:$O$1011,MATCH('Estimator Steel Portfolio'!$C117,AWHB_Data_extrapolated!$C$4:$O$4,0),TRUE)*1000,"")
     )
)</f>
        <v/>
      </c>
      <c r="AF117" s="50" t="str">
        <f>IFERROR($AE117/AWHB_Data_UL!$J$1,"")</f>
        <v/>
      </c>
      <c r="AG117" s="148" t="str">
        <f t="shared" si="41"/>
        <v/>
      </c>
      <c r="AH117" s="51" t="str">
        <f>IF(
     $AE117=$AQ117,
     IFERROR(VLOOKUP(VALUE(SUBSTITUTE($AL117&amp;ROUND($G117,2)," ","")),AWHB_Data_UL!$C$4:$P$1004,14,TRUE),""),
     IF(ISNUMBER($AE117),"EJ needed","")
)</f>
        <v/>
      </c>
      <c r="AI117" s="151" t="str">
        <f t="shared" si="42"/>
        <v xml:space="preserve"> </v>
      </c>
      <c r="AJ117" s="58" t="str">
        <f t="shared" si="34"/>
        <v/>
      </c>
      <c r="AL117" s="141" t="str">
        <f>IF($B$1="Metric",IFERROR(VLOOKUP(SUBSTITUTE($A117&amp;"Metric"&amp;$B117," ",""),members_metric!$F$7:$K$2000,6,FALSE),""),IFERROR(VLOOKUP(SUBSTITUTE($A117&amp;$B117," ",""),members!$D$7:$I$2000,6,FALSE),""))</f>
        <v/>
      </c>
      <c r="AM117" s="146" t="str">
        <f>IF($B$1="Metric", IFERROR(VLOOKUP(SUBSTITUTE($A117&amp;"Metric"&amp;$B117," ",""),members_metric!$F$7:$L$2000,7,FALSE),""),IFERROR(VLOOKUP(SUBSTITUTE($A117&amp;$B117," ",""),members!$D$7:$G$2000,4,FALSE),""))</f>
        <v/>
      </c>
      <c r="AN117" s="147" t="str">
        <f>IF($B$1="Metric", IFERROR(VLOOKUP(SUBSTITUTE($A117&amp;"Metric"&amp;$B117," ",""),members_metric!$F$7:$J$2000,5,FALSE),""),IFERROR(VLOOKUP(SUBSTITUTE($A117&amp;$B117," ",""),members!$D$7:$H$2000,5,FALSE),""))</f>
        <v/>
      </c>
      <c r="AO117" s="189" t="str">
        <f>IF(
     $B$1="Metric",
     IFERROR(0.0254*VLOOKUP(VALUE(SUBSTITUTE($AL117&amp;ROUND($G117,2)," ","")),HFF60_Data_UL!$C$4:$O$1011,MATCH('Estimator Steel Portfolio'!$C117,HFF60_Data_UL!$C$4:$O$4,0),TRUE)*1000,"N/A"),
     IFERROR(VLOOKUP(VALUE(SUBSTITUTE($AL117&amp;ROUND($G117,2)," ","")),HFF60_Data_UL!$C$4:$O$1011,MATCH('Estimator Steel Portfolio'!$C117,HFF60_Data_UL!$C$4:$O$4,0),TRUE)*1000,"N/A")
)</f>
        <v>N/A</v>
      </c>
      <c r="AP117" s="189" t="str">
        <f>IF(
     $B$1="Metric",
     IFERROR(0.0254*VLOOKUP(VALUE(SUBSTITUTE($AL117&amp;ROUND($G117,2)," ","")),HFF120_Data_UL!$C$4:$O$1009,MATCH('Estimator Steel Portfolio'!$C117,HFF120_Data_UL!$C$4:$O$4,0),TRUE)*1000,"N/A"),
     IFERROR(VLOOKUP(VALUE(SUBSTITUTE($AL117&amp;ROUND($G117,2)," ","")),HFF120_Data_UL!$C$4:$O$1009,MATCH('Estimator Steel Portfolio'!$C117,HFF120_Data_UL!$C$4:$O$4,0),TRUE)*1000,"N/A")
)</f>
        <v>N/A</v>
      </c>
      <c r="AQ117" s="189" t="str">
        <f>IF(
     $B$1="Metric",
     IFERROR(0.0254*VLOOKUP(VALUE(SUBSTITUTE($AL117&amp;ROUND($G117,2)," ","")),AWHB_Data_UL!$C$4:$O$1004,MATCH('Estimator Steel Portfolio'!$C117,AWHB_Data_UL!$C$4:$O$4,0),TRUE)*1000,"N/A"),
     IFERROR(VLOOKUP(VALUE(SUBSTITUTE($AL117&amp;ROUND($G117,2)," ","")),AWHB_Data_UL!$C$4:$O$1004,MATCH('Estimator Steel Portfolio'!$C117,AWHB_Data_UL!$C$4:$O$4,0),TRUE)*1000,"N/A")
)</f>
        <v>N/A</v>
      </c>
      <c r="AR117" s="190"/>
    </row>
    <row r="118" spans="1:44" ht="15.5" x14ac:dyDescent="0.35">
      <c r="A118" s="130"/>
      <c r="B118" s="131"/>
      <c r="C118" s="131"/>
      <c r="D118" s="131"/>
      <c r="E118" s="131"/>
      <c r="F118" s="49" t="str">
        <f t="shared" si="35"/>
        <v/>
      </c>
      <c r="G118" s="50" t="str">
        <f>IF($B$1="Metric", IFERROR(VLOOKUP(SUBSTITUTE($A118&amp;"Metric"&amp;$B118," ",""),members_metric!$F$7:$J$2000,3,FALSE),""),  IFERROR(VLOOKUP(SUBSTITUTE($A118&amp;$B118," ",""),members!$D$7:$G$2000,3,FALSE),""))</f>
        <v/>
      </c>
      <c r="H118" s="140" t="str">
        <f t="shared" si="36"/>
        <v/>
      </c>
      <c r="I118" s="48"/>
      <c r="J118" s="50" t="str">
        <f>IFERROR(
     1*AO118,
     IF(
          $B$1="Metric",
          IFERROR(0.0254*VLOOKUP(VALUE(SUBSTITUTE($AL118&amp;ROUND($G118,2)," ","")),HFF60_Data_extrapolated!$C$4:$O$1011,MATCH('Estimator Steel Portfolio'!$C118,HFF60_Data_extrapolated!$C$4:$O$4,0),TRUE)*1000,""),
          IFERROR(VLOOKUP(VALUE(SUBSTITUTE($AL118&amp;ROUND($G118,2)," ","")),HFF60_Data_extrapolated!$C$4:$O$1011,MATCH('Estimator Steel Portfolio'!$C118,HFF60_Data_extrapolated!$C$4:$O$4,0),TRUE)*1000,"")
     )
)</f>
        <v/>
      </c>
      <c r="K118" s="50" t="str">
        <f>IFERROR($J118/HFF60_Data_UL!$J$1,"")</f>
        <v/>
      </c>
      <c r="L118" s="148" t="str">
        <f t="shared" si="31"/>
        <v/>
      </c>
      <c r="M118" s="51" t="str">
        <f>IF(
     $J118=$AO118,
     IFERROR(VLOOKUP(VALUE(SUBSTITUTE($AL118&amp;ROUND($G118,2)," ","")),HFF60_Data_UL!$C$4:$P$1011,14,TRUE),""),
     IF(ISNUMBER($J118),"EJ needed","")
)</f>
        <v/>
      </c>
      <c r="N118" s="151" t="str">
        <f t="shared" si="23"/>
        <v/>
      </c>
      <c r="O118" s="58" t="str">
        <f t="shared" si="24"/>
        <v/>
      </c>
      <c r="P118" s="48"/>
      <c r="Q118" s="50" t="str">
        <f>IFERROR(
     1*AP118,
     IF(
          $B$1="Metric",
          IFERROR(0.0254*VLOOKUP(VALUE(SUBSTITUTE($AL118&amp;ROUND($G118,2)," ","")),HFF120_Data_extrapolated!$C$4:$O$1025,MATCH('Estimator Steel Portfolio'!$C118,HFF120_Data_extrapolated!$C$4:$O$4,0),TRUE)*1000,""),
          IFERROR(VLOOKUP(VALUE(SUBSTITUTE($AL118&amp;ROUND($G118,2)," ","")),HFF120_Data_extrapolated!$C$4:$O$1025,MATCH('Estimator Steel Portfolio'!$C118,HFF120_Data_extrapolated!$C$4:$O$4,0),TRUE)*1000,"")
     )
)</f>
        <v/>
      </c>
      <c r="R118" s="50" t="str">
        <f>IFERROR($Q118/HFF120_Data_UL!$J$1,"")</f>
        <v/>
      </c>
      <c r="S118" s="148" t="str">
        <f t="shared" si="37"/>
        <v/>
      </c>
      <c r="T118" s="51" t="str">
        <f>IF(
     $Q118=$AP118,
     IFERROR(VLOOKUP(VALUE(SUBSTITUTE($AL118&amp;ROUND($G118,2)," ","")),HFF120_Data_UL!$C$4:$P$1009,14,TRUE),""),
     IF(ISNUMBER($Q118),"EJ needed","")
)</f>
        <v/>
      </c>
      <c r="U118" s="151" t="str">
        <f t="shared" si="38"/>
        <v xml:space="preserve"> </v>
      </c>
      <c r="V118" s="58" t="str">
        <f t="shared" si="32"/>
        <v/>
      </c>
      <c r="X118" s="205" t="str">
        <f>IF($B$1="Metric", IFERROR(0.0254*VLOOKUP(VALUE(SUBSTITUTE($AL118&amp;ROUND($G118,2)," ","")),WB5_Data_UL!$C$4:$O$1012,MATCH('Estimator Steel Portfolio'!$C118,WB5_Data_UL!$C$4:$O$4,0),TRUE)*1000,""), IFERROR(VLOOKUP(VALUE(SUBSTITUTE($AL118&amp;ROUND($G118,2)," ","")),WB5_Data_UL!$C$4:$O$1012,MATCH('Estimator Steel Portfolio'!$C118,WB5_Data_UL!$C$4:$O$4,0),TRUE)*1000,""))</f>
        <v/>
      </c>
      <c r="Y118" s="50" t="str">
        <f>IFERROR($X118/WB5_Data_UL!$J$1,"")</f>
        <v/>
      </c>
      <c r="Z118" s="148" t="str">
        <f t="shared" si="39"/>
        <v/>
      </c>
      <c r="AA118" s="51" t="str">
        <f>IFERROR(VLOOKUP(VALUE(SUBSTITUTE($AL118&amp;ROUND($G118,2)," ","")),WB5_Data_UL!$C$4:$P$1012,14,TRUE),"")</f>
        <v/>
      </c>
      <c r="AB118" s="151" t="str">
        <f t="shared" si="40"/>
        <v xml:space="preserve"> </v>
      </c>
      <c r="AC118" s="58" t="str">
        <f t="shared" si="33"/>
        <v/>
      </c>
      <c r="AE118" s="205" t="str">
        <f>IFERROR(
     1*AQ118,
     IF(
          $B$1="Metric",
          IFERROR(0.0254*VLOOKUP(VALUE(SUBSTITUTE($AL118&amp;ROUND($G118,2)," ","")),AWHB_Data_extrapolated!$C$4:$O$1011,MATCH('Estimator Steel Portfolio'!$C118,AWHB_Data_extrapolated!$C$4:$O$4,0),TRUE)*1000,""),
          IFERROR(VLOOKUP(VALUE(SUBSTITUTE($AL118&amp;ROUND($G118,2)," ","")),AWHB_Data_extrapolated!$C$4:$O$1011,MATCH('Estimator Steel Portfolio'!$C118,AWHB_Data_extrapolated!$C$4:$O$4,0),TRUE)*1000,"")
     )
)</f>
        <v/>
      </c>
      <c r="AF118" s="50" t="str">
        <f>IFERROR($AE118/AWHB_Data_UL!$J$1,"")</f>
        <v/>
      </c>
      <c r="AG118" s="148" t="str">
        <f t="shared" si="41"/>
        <v/>
      </c>
      <c r="AH118" s="51" t="str">
        <f>IF(
     $AE118=$AQ118,
     IFERROR(VLOOKUP(VALUE(SUBSTITUTE($AL118&amp;ROUND($G118,2)," ","")),AWHB_Data_UL!$C$4:$P$1004,14,TRUE),""),
     IF(ISNUMBER($AE118),"EJ needed","")
)</f>
        <v/>
      </c>
      <c r="AI118" s="151" t="str">
        <f t="shared" si="42"/>
        <v xml:space="preserve"> </v>
      </c>
      <c r="AJ118" s="58" t="str">
        <f t="shared" si="34"/>
        <v/>
      </c>
      <c r="AL118" s="141" t="str">
        <f>IF($B$1="Metric",IFERROR(VLOOKUP(SUBSTITUTE($A118&amp;"Metric"&amp;$B118," ",""),members_metric!$F$7:$K$2000,6,FALSE),""),IFERROR(VLOOKUP(SUBSTITUTE($A118&amp;$B118," ",""),members!$D$7:$I$2000,6,FALSE),""))</f>
        <v/>
      </c>
      <c r="AM118" s="146" t="str">
        <f>IF($B$1="Metric", IFERROR(VLOOKUP(SUBSTITUTE($A118&amp;"Metric"&amp;$B118," ",""),members_metric!$F$7:$L$2000,7,FALSE),""),IFERROR(VLOOKUP(SUBSTITUTE($A118&amp;$B118," ",""),members!$D$7:$G$2000,4,FALSE),""))</f>
        <v/>
      </c>
      <c r="AN118" s="147" t="str">
        <f>IF($B$1="Metric", IFERROR(VLOOKUP(SUBSTITUTE($A118&amp;"Metric"&amp;$B118," ",""),members_metric!$F$7:$J$2000,5,FALSE),""),IFERROR(VLOOKUP(SUBSTITUTE($A118&amp;$B118," ",""),members!$D$7:$H$2000,5,FALSE),""))</f>
        <v/>
      </c>
      <c r="AO118" s="189" t="str">
        <f>IF(
     $B$1="Metric",
     IFERROR(0.0254*VLOOKUP(VALUE(SUBSTITUTE($AL118&amp;ROUND($G118,2)," ","")),HFF60_Data_UL!$C$4:$O$1011,MATCH('Estimator Steel Portfolio'!$C118,HFF60_Data_UL!$C$4:$O$4,0),TRUE)*1000,"N/A"),
     IFERROR(VLOOKUP(VALUE(SUBSTITUTE($AL118&amp;ROUND($G118,2)," ","")),HFF60_Data_UL!$C$4:$O$1011,MATCH('Estimator Steel Portfolio'!$C118,HFF60_Data_UL!$C$4:$O$4,0),TRUE)*1000,"N/A")
)</f>
        <v>N/A</v>
      </c>
      <c r="AP118" s="189" t="str">
        <f>IF(
     $B$1="Metric",
     IFERROR(0.0254*VLOOKUP(VALUE(SUBSTITUTE($AL118&amp;ROUND($G118,2)," ","")),HFF120_Data_UL!$C$4:$O$1009,MATCH('Estimator Steel Portfolio'!$C118,HFF120_Data_UL!$C$4:$O$4,0),TRUE)*1000,"N/A"),
     IFERROR(VLOOKUP(VALUE(SUBSTITUTE($AL118&amp;ROUND($G118,2)," ","")),HFF120_Data_UL!$C$4:$O$1009,MATCH('Estimator Steel Portfolio'!$C118,HFF120_Data_UL!$C$4:$O$4,0),TRUE)*1000,"N/A")
)</f>
        <v>N/A</v>
      </c>
      <c r="AQ118" s="189" t="str">
        <f>IF(
     $B$1="Metric",
     IFERROR(0.0254*VLOOKUP(VALUE(SUBSTITUTE($AL118&amp;ROUND($G118,2)," ","")),AWHB_Data_UL!$C$4:$O$1004,MATCH('Estimator Steel Portfolio'!$C118,AWHB_Data_UL!$C$4:$O$4,0),TRUE)*1000,"N/A"),
     IFERROR(VLOOKUP(VALUE(SUBSTITUTE($AL118&amp;ROUND($G118,2)," ","")),AWHB_Data_UL!$C$4:$O$1004,MATCH('Estimator Steel Portfolio'!$C118,AWHB_Data_UL!$C$4:$O$4,0),TRUE)*1000,"N/A")
)</f>
        <v>N/A</v>
      </c>
      <c r="AR118" s="190"/>
    </row>
    <row r="119" spans="1:44" ht="15.5" x14ac:dyDescent="0.35">
      <c r="A119" s="130"/>
      <c r="B119" s="131"/>
      <c r="C119" s="131"/>
      <c r="D119" s="131"/>
      <c r="E119" s="131"/>
      <c r="F119" s="49" t="str">
        <f t="shared" si="35"/>
        <v/>
      </c>
      <c r="G119" s="50" t="str">
        <f>IF($B$1="Metric", IFERROR(VLOOKUP(SUBSTITUTE($A119&amp;"Metric"&amp;$B119," ",""),members_metric!$F$7:$J$2000,3,FALSE),""),  IFERROR(VLOOKUP(SUBSTITUTE($A119&amp;$B119," ",""),members!$D$7:$G$2000,3,FALSE),""))</f>
        <v/>
      </c>
      <c r="H119" s="140" t="str">
        <f t="shared" si="36"/>
        <v/>
      </c>
      <c r="I119" s="48"/>
      <c r="J119" s="50" t="str">
        <f>IFERROR(
     1*AO119,
     IF(
          $B$1="Metric",
          IFERROR(0.0254*VLOOKUP(VALUE(SUBSTITUTE($AL119&amp;ROUND($G119,2)," ","")),HFF60_Data_extrapolated!$C$4:$O$1011,MATCH('Estimator Steel Portfolio'!$C119,HFF60_Data_extrapolated!$C$4:$O$4,0),TRUE)*1000,""),
          IFERROR(VLOOKUP(VALUE(SUBSTITUTE($AL119&amp;ROUND($G119,2)," ","")),HFF60_Data_extrapolated!$C$4:$O$1011,MATCH('Estimator Steel Portfolio'!$C119,HFF60_Data_extrapolated!$C$4:$O$4,0),TRUE)*1000,"")
     )
)</f>
        <v/>
      </c>
      <c r="K119" s="50" t="str">
        <f>IFERROR($J119/HFF60_Data_UL!$J$1,"")</f>
        <v/>
      </c>
      <c r="L119" s="148" t="str">
        <f t="shared" si="31"/>
        <v/>
      </c>
      <c r="M119" s="51" t="str">
        <f>IF(
     $J119=$AO119,
     IFERROR(VLOOKUP(VALUE(SUBSTITUTE($AL119&amp;ROUND($G119,2)," ","")),HFF60_Data_UL!$C$4:$P$1011,14,TRUE),""),
     IF(ISNUMBER($J119),"EJ needed","")
)</f>
        <v/>
      </c>
      <c r="N119" s="151" t="str">
        <f t="shared" si="23"/>
        <v/>
      </c>
      <c r="O119" s="58" t="str">
        <f t="shared" si="24"/>
        <v/>
      </c>
      <c r="P119" s="48"/>
      <c r="Q119" s="50" t="str">
        <f>IFERROR(
     1*AP119,
     IF(
          $B$1="Metric",
          IFERROR(0.0254*VLOOKUP(VALUE(SUBSTITUTE($AL119&amp;ROUND($G119,2)," ","")),HFF120_Data_extrapolated!$C$4:$O$1025,MATCH('Estimator Steel Portfolio'!$C119,HFF120_Data_extrapolated!$C$4:$O$4,0),TRUE)*1000,""),
          IFERROR(VLOOKUP(VALUE(SUBSTITUTE($AL119&amp;ROUND($G119,2)," ","")),HFF120_Data_extrapolated!$C$4:$O$1025,MATCH('Estimator Steel Portfolio'!$C119,HFF120_Data_extrapolated!$C$4:$O$4,0),TRUE)*1000,"")
     )
)</f>
        <v/>
      </c>
      <c r="R119" s="50" t="str">
        <f>IFERROR($Q119/HFF120_Data_UL!$J$1,"")</f>
        <v/>
      </c>
      <c r="S119" s="148" t="str">
        <f t="shared" si="37"/>
        <v/>
      </c>
      <c r="T119" s="51" t="str">
        <f>IF(
     $Q119=$AP119,
     IFERROR(VLOOKUP(VALUE(SUBSTITUTE($AL119&amp;ROUND($G119,2)," ","")),HFF120_Data_UL!$C$4:$P$1009,14,TRUE),""),
     IF(ISNUMBER($Q119),"EJ needed","")
)</f>
        <v/>
      </c>
      <c r="U119" s="151" t="str">
        <f t="shared" si="38"/>
        <v xml:space="preserve"> </v>
      </c>
      <c r="V119" s="58" t="str">
        <f t="shared" si="32"/>
        <v/>
      </c>
      <c r="X119" s="205" t="str">
        <f>IF($B$1="Metric", IFERROR(0.0254*VLOOKUP(VALUE(SUBSTITUTE($AL119&amp;ROUND($G119,2)," ","")),WB5_Data_UL!$C$4:$O$1012,MATCH('Estimator Steel Portfolio'!$C119,WB5_Data_UL!$C$4:$O$4,0),TRUE)*1000,""), IFERROR(VLOOKUP(VALUE(SUBSTITUTE($AL119&amp;ROUND($G119,2)," ","")),WB5_Data_UL!$C$4:$O$1012,MATCH('Estimator Steel Portfolio'!$C119,WB5_Data_UL!$C$4:$O$4,0),TRUE)*1000,""))</f>
        <v/>
      </c>
      <c r="Y119" s="50" t="str">
        <f>IFERROR($X119/WB5_Data_UL!$J$1,"")</f>
        <v/>
      </c>
      <c r="Z119" s="148" t="str">
        <f t="shared" si="39"/>
        <v/>
      </c>
      <c r="AA119" s="51" t="str">
        <f>IFERROR(VLOOKUP(VALUE(SUBSTITUTE($AL119&amp;ROUND($G119,2)," ","")),WB5_Data_UL!$C$4:$P$1012,14,TRUE),"")</f>
        <v/>
      </c>
      <c r="AB119" s="151" t="str">
        <f t="shared" si="40"/>
        <v xml:space="preserve"> </v>
      </c>
      <c r="AC119" s="58" t="str">
        <f t="shared" si="33"/>
        <v/>
      </c>
      <c r="AE119" s="205" t="str">
        <f>IFERROR(
     1*AQ119,
     IF(
          $B$1="Metric",
          IFERROR(0.0254*VLOOKUP(VALUE(SUBSTITUTE($AL119&amp;ROUND($G119,2)," ","")),AWHB_Data_extrapolated!$C$4:$O$1011,MATCH('Estimator Steel Portfolio'!$C119,AWHB_Data_extrapolated!$C$4:$O$4,0),TRUE)*1000,""),
          IFERROR(VLOOKUP(VALUE(SUBSTITUTE($AL119&amp;ROUND($G119,2)," ","")),AWHB_Data_extrapolated!$C$4:$O$1011,MATCH('Estimator Steel Portfolio'!$C119,AWHB_Data_extrapolated!$C$4:$O$4,0),TRUE)*1000,"")
     )
)</f>
        <v/>
      </c>
      <c r="AF119" s="50" t="str">
        <f>IFERROR($AE119/AWHB_Data_UL!$J$1,"")</f>
        <v/>
      </c>
      <c r="AG119" s="148" t="str">
        <f t="shared" si="41"/>
        <v/>
      </c>
      <c r="AH119" s="51" t="str">
        <f>IF(
     $AE119=$AQ119,
     IFERROR(VLOOKUP(VALUE(SUBSTITUTE($AL119&amp;ROUND($G119,2)," ","")),AWHB_Data_UL!$C$4:$P$1004,14,TRUE),""),
     IF(ISNUMBER($AE119),"EJ needed","")
)</f>
        <v/>
      </c>
      <c r="AI119" s="151" t="str">
        <f t="shared" si="42"/>
        <v xml:space="preserve"> </v>
      </c>
      <c r="AJ119" s="58" t="str">
        <f t="shared" si="34"/>
        <v/>
      </c>
      <c r="AL119" s="141" t="str">
        <f>IF($B$1="Metric",IFERROR(VLOOKUP(SUBSTITUTE($A119&amp;"Metric"&amp;$B119," ",""),members_metric!$F$7:$K$2000,6,FALSE),""),IFERROR(VLOOKUP(SUBSTITUTE($A119&amp;$B119," ",""),members!$D$7:$I$2000,6,FALSE),""))</f>
        <v/>
      </c>
      <c r="AM119" s="146" t="str">
        <f>IF($B$1="Metric", IFERROR(VLOOKUP(SUBSTITUTE($A119&amp;"Metric"&amp;$B119," ",""),members_metric!$F$7:$L$2000,7,FALSE),""),IFERROR(VLOOKUP(SUBSTITUTE($A119&amp;$B119," ",""),members!$D$7:$G$2000,4,FALSE),""))</f>
        <v/>
      </c>
      <c r="AN119" s="147" t="str">
        <f>IF($B$1="Metric", IFERROR(VLOOKUP(SUBSTITUTE($A119&amp;"Metric"&amp;$B119," ",""),members_metric!$F$7:$J$2000,5,FALSE),""),IFERROR(VLOOKUP(SUBSTITUTE($A119&amp;$B119," ",""),members!$D$7:$H$2000,5,FALSE),""))</f>
        <v/>
      </c>
      <c r="AO119" s="189" t="str">
        <f>IF(
     $B$1="Metric",
     IFERROR(0.0254*VLOOKUP(VALUE(SUBSTITUTE($AL119&amp;ROUND($G119,2)," ","")),HFF60_Data_UL!$C$4:$O$1011,MATCH('Estimator Steel Portfolio'!$C119,HFF60_Data_UL!$C$4:$O$4,0),TRUE)*1000,"N/A"),
     IFERROR(VLOOKUP(VALUE(SUBSTITUTE($AL119&amp;ROUND($G119,2)," ","")),HFF60_Data_UL!$C$4:$O$1011,MATCH('Estimator Steel Portfolio'!$C119,HFF60_Data_UL!$C$4:$O$4,0),TRUE)*1000,"N/A")
)</f>
        <v>N/A</v>
      </c>
      <c r="AP119" s="189" t="str">
        <f>IF(
     $B$1="Metric",
     IFERROR(0.0254*VLOOKUP(VALUE(SUBSTITUTE($AL119&amp;ROUND($G119,2)," ","")),HFF120_Data_UL!$C$4:$O$1009,MATCH('Estimator Steel Portfolio'!$C119,HFF120_Data_UL!$C$4:$O$4,0),TRUE)*1000,"N/A"),
     IFERROR(VLOOKUP(VALUE(SUBSTITUTE($AL119&amp;ROUND($G119,2)," ","")),HFF120_Data_UL!$C$4:$O$1009,MATCH('Estimator Steel Portfolio'!$C119,HFF120_Data_UL!$C$4:$O$4,0),TRUE)*1000,"N/A")
)</f>
        <v>N/A</v>
      </c>
      <c r="AQ119" s="189" t="str">
        <f>IF(
     $B$1="Metric",
     IFERROR(0.0254*VLOOKUP(VALUE(SUBSTITUTE($AL119&amp;ROUND($G119,2)," ","")),AWHB_Data_UL!$C$4:$O$1004,MATCH('Estimator Steel Portfolio'!$C119,AWHB_Data_UL!$C$4:$O$4,0),TRUE)*1000,"N/A"),
     IFERROR(VLOOKUP(VALUE(SUBSTITUTE($AL119&amp;ROUND($G119,2)," ","")),AWHB_Data_UL!$C$4:$O$1004,MATCH('Estimator Steel Portfolio'!$C119,AWHB_Data_UL!$C$4:$O$4,0),TRUE)*1000,"N/A")
)</f>
        <v>N/A</v>
      </c>
      <c r="AR119" s="190"/>
    </row>
    <row r="120" spans="1:44" ht="15.5" x14ac:dyDescent="0.35">
      <c r="A120" s="130"/>
      <c r="B120" s="131"/>
      <c r="C120" s="131"/>
      <c r="D120" s="131"/>
      <c r="E120" s="131"/>
      <c r="F120" s="49" t="str">
        <f t="shared" si="35"/>
        <v/>
      </c>
      <c r="G120" s="50" t="str">
        <f>IF($B$1="Metric", IFERROR(VLOOKUP(SUBSTITUTE($A120&amp;"Metric"&amp;$B120," ",""),members_metric!$F$7:$J$2000,3,FALSE),""),  IFERROR(VLOOKUP(SUBSTITUTE($A120&amp;$B120," ",""),members!$D$7:$G$2000,3,FALSE),""))</f>
        <v/>
      </c>
      <c r="H120" s="140" t="str">
        <f t="shared" si="36"/>
        <v/>
      </c>
      <c r="I120" s="48"/>
      <c r="J120" s="50" t="str">
        <f>IFERROR(
     1*AO120,
     IF(
          $B$1="Metric",
          IFERROR(0.0254*VLOOKUP(VALUE(SUBSTITUTE($AL120&amp;ROUND($G120,2)," ","")),HFF60_Data_extrapolated!$C$4:$O$1011,MATCH('Estimator Steel Portfolio'!$C120,HFF60_Data_extrapolated!$C$4:$O$4,0),TRUE)*1000,""),
          IFERROR(VLOOKUP(VALUE(SUBSTITUTE($AL120&amp;ROUND($G120,2)," ","")),HFF60_Data_extrapolated!$C$4:$O$1011,MATCH('Estimator Steel Portfolio'!$C120,HFF60_Data_extrapolated!$C$4:$O$4,0),TRUE)*1000,"")
     )
)</f>
        <v/>
      </c>
      <c r="K120" s="50" t="str">
        <f>IFERROR($J120/HFF60_Data_UL!$J$1,"")</f>
        <v/>
      </c>
      <c r="L120" s="148" t="str">
        <f t="shared" si="31"/>
        <v/>
      </c>
      <c r="M120" s="51" t="str">
        <f>IF(
     $J120=$AO120,
     IFERROR(VLOOKUP(VALUE(SUBSTITUTE($AL120&amp;ROUND($G120,2)," ","")),HFF60_Data_UL!$C$4:$P$1011,14,TRUE),""),
     IF(ISNUMBER($J120),"EJ needed","")
)</f>
        <v/>
      </c>
      <c r="N120" s="151" t="str">
        <f t="shared" si="23"/>
        <v/>
      </c>
      <c r="O120" s="58" t="str">
        <f t="shared" si="24"/>
        <v/>
      </c>
      <c r="P120" s="48"/>
      <c r="Q120" s="50" t="str">
        <f>IFERROR(
     1*AP120,
     IF(
          $B$1="Metric",
          IFERROR(0.0254*VLOOKUP(VALUE(SUBSTITUTE($AL120&amp;ROUND($G120,2)," ","")),HFF120_Data_extrapolated!$C$4:$O$1025,MATCH('Estimator Steel Portfolio'!$C120,HFF120_Data_extrapolated!$C$4:$O$4,0),TRUE)*1000,""),
          IFERROR(VLOOKUP(VALUE(SUBSTITUTE($AL120&amp;ROUND($G120,2)," ","")),HFF120_Data_extrapolated!$C$4:$O$1025,MATCH('Estimator Steel Portfolio'!$C120,HFF120_Data_extrapolated!$C$4:$O$4,0),TRUE)*1000,"")
     )
)</f>
        <v/>
      </c>
      <c r="R120" s="50" t="str">
        <f>IFERROR($Q120/HFF120_Data_UL!$J$1,"")</f>
        <v/>
      </c>
      <c r="S120" s="148" t="str">
        <f t="shared" si="37"/>
        <v/>
      </c>
      <c r="T120" s="51" t="str">
        <f>IF(
     $Q120=$AP120,
     IFERROR(VLOOKUP(VALUE(SUBSTITUTE($AL120&amp;ROUND($G120,2)," ","")),HFF120_Data_UL!$C$4:$P$1009,14,TRUE),""),
     IF(ISNUMBER($Q120),"EJ needed","")
)</f>
        <v/>
      </c>
      <c r="U120" s="151" t="str">
        <f t="shared" si="38"/>
        <v xml:space="preserve"> </v>
      </c>
      <c r="V120" s="58" t="str">
        <f t="shared" si="32"/>
        <v/>
      </c>
      <c r="X120" s="205" t="str">
        <f>IF($B$1="Metric", IFERROR(0.0254*VLOOKUP(VALUE(SUBSTITUTE($AL120&amp;ROUND($G120,2)," ","")),WB5_Data_UL!$C$4:$O$1012,MATCH('Estimator Steel Portfolio'!$C120,WB5_Data_UL!$C$4:$O$4,0),TRUE)*1000,""), IFERROR(VLOOKUP(VALUE(SUBSTITUTE($AL120&amp;ROUND($G120,2)," ","")),WB5_Data_UL!$C$4:$O$1012,MATCH('Estimator Steel Portfolio'!$C120,WB5_Data_UL!$C$4:$O$4,0),TRUE)*1000,""))</f>
        <v/>
      </c>
      <c r="Y120" s="50" t="str">
        <f>IFERROR($X120/WB5_Data_UL!$J$1,"")</f>
        <v/>
      </c>
      <c r="Z120" s="148" t="str">
        <f t="shared" si="39"/>
        <v/>
      </c>
      <c r="AA120" s="51" t="str">
        <f>IFERROR(VLOOKUP(VALUE(SUBSTITUTE($AL120&amp;ROUND($G120,2)," ","")),WB5_Data_UL!$C$4:$P$1012,14,TRUE),"")</f>
        <v/>
      </c>
      <c r="AB120" s="151" t="str">
        <f t="shared" si="40"/>
        <v xml:space="preserve"> </v>
      </c>
      <c r="AC120" s="58" t="str">
        <f t="shared" si="33"/>
        <v/>
      </c>
      <c r="AE120" s="205" t="str">
        <f>IFERROR(
     1*AQ120,
     IF(
          $B$1="Metric",
          IFERROR(0.0254*VLOOKUP(VALUE(SUBSTITUTE($AL120&amp;ROUND($G120,2)," ","")),AWHB_Data_extrapolated!$C$4:$O$1011,MATCH('Estimator Steel Portfolio'!$C120,AWHB_Data_extrapolated!$C$4:$O$4,0),TRUE)*1000,""),
          IFERROR(VLOOKUP(VALUE(SUBSTITUTE($AL120&amp;ROUND($G120,2)," ","")),AWHB_Data_extrapolated!$C$4:$O$1011,MATCH('Estimator Steel Portfolio'!$C120,AWHB_Data_extrapolated!$C$4:$O$4,0),TRUE)*1000,"")
     )
)</f>
        <v/>
      </c>
      <c r="AF120" s="50" t="str">
        <f>IFERROR($AE120/AWHB_Data_UL!$J$1,"")</f>
        <v/>
      </c>
      <c r="AG120" s="148" t="str">
        <f t="shared" si="41"/>
        <v/>
      </c>
      <c r="AH120" s="51" t="str">
        <f>IF(
     $AE120=$AQ120,
     IFERROR(VLOOKUP(VALUE(SUBSTITUTE($AL120&amp;ROUND($G120,2)," ","")),AWHB_Data_UL!$C$4:$P$1004,14,TRUE),""),
     IF(ISNUMBER($AE120),"EJ needed","")
)</f>
        <v/>
      </c>
      <c r="AI120" s="151" t="str">
        <f t="shared" si="42"/>
        <v xml:space="preserve"> </v>
      </c>
      <c r="AJ120" s="58" t="str">
        <f t="shared" si="34"/>
        <v/>
      </c>
      <c r="AL120" s="141" t="str">
        <f>IF($B$1="Metric",IFERROR(VLOOKUP(SUBSTITUTE($A120&amp;"Metric"&amp;$B120," ",""),members_metric!$F$7:$K$2000,6,FALSE),""),IFERROR(VLOOKUP(SUBSTITUTE($A120&amp;$B120," ",""),members!$D$7:$I$2000,6,FALSE),""))</f>
        <v/>
      </c>
      <c r="AM120" s="146" t="str">
        <f>IF($B$1="Metric", IFERROR(VLOOKUP(SUBSTITUTE($A120&amp;"Metric"&amp;$B120," ",""),members_metric!$F$7:$L$2000,7,FALSE),""),IFERROR(VLOOKUP(SUBSTITUTE($A120&amp;$B120," ",""),members!$D$7:$G$2000,4,FALSE),""))</f>
        <v/>
      </c>
      <c r="AN120" s="147" t="str">
        <f>IF($B$1="Metric", IFERROR(VLOOKUP(SUBSTITUTE($A120&amp;"Metric"&amp;$B120," ",""),members_metric!$F$7:$J$2000,5,FALSE),""),IFERROR(VLOOKUP(SUBSTITUTE($A120&amp;$B120," ",""),members!$D$7:$H$2000,5,FALSE),""))</f>
        <v/>
      </c>
      <c r="AO120" s="189" t="str">
        <f>IF(
     $B$1="Metric",
     IFERROR(0.0254*VLOOKUP(VALUE(SUBSTITUTE($AL120&amp;ROUND($G120,2)," ","")),HFF60_Data_UL!$C$4:$O$1011,MATCH('Estimator Steel Portfolio'!$C120,HFF60_Data_UL!$C$4:$O$4,0),TRUE)*1000,"N/A"),
     IFERROR(VLOOKUP(VALUE(SUBSTITUTE($AL120&amp;ROUND($G120,2)," ","")),HFF60_Data_UL!$C$4:$O$1011,MATCH('Estimator Steel Portfolio'!$C120,HFF60_Data_UL!$C$4:$O$4,0),TRUE)*1000,"N/A")
)</f>
        <v>N/A</v>
      </c>
      <c r="AP120" s="189" t="str">
        <f>IF(
     $B$1="Metric",
     IFERROR(0.0254*VLOOKUP(VALUE(SUBSTITUTE($AL120&amp;ROUND($G120,2)," ","")),HFF120_Data_UL!$C$4:$O$1009,MATCH('Estimator Steel Portfolio'!$C120,HFF120_Data_UL!$C$4:$O$4,0),TRUE)*1000,"N/A"),
     IFERROR(VLOOKUP(VALUE(SUBSTITUTE($AL120&amp;ROUND($G120,2)," ","")),HFF120_Data_UL!$C$4:$O$1009,MATCH('Estimator Steel Portfolio'!$C120,HFF120_Data_UL!$C$4:$O$4,0),TRUE)*1000,"N/A")
)</f>
        <v>N/A</v>
      </c>
      <c r="AQ120" s="189" t="str">
        <f>IF(
     $B$1="Metric",
     IFERROR(0.0254*VLOOKUP(VALUE(SUBSTITUTE($AL120&amp;ROUND($G120,2)," ","")),AWHB_Data_UL!$C$4:$O$1004,MATCH('Estimator Steel Portfolio'!$C120,AWHB_Data_UL!$C$4:$O$4,0),TRUE)*1000,"N/A"),
     IFERROR(VLOOKUP(VALUE(SUBSTITUTE($AL120&amp;ROUND($G120,2)," ","")),AWHB_Data_UL!$C$4:$O$1004,MATCH('Estimator Steel Portfolio'!$C120,AWHB_Data_UL!$C$4:$O$4,0),TRUE)*1000,"N/A")
)</f>
        <v>N/A</v>
      </c>
      <c r="AR120" s="190"/>
    </row>
    <row r="121" spans="1:44" ht="15.5" x14ac:dyDescent="0.35">
      <c r="A121" s="130"/>
      <c r="B121" s="131"/>
      <c r="C121" s="131"/>
      <c r="D121" s="131"/>
      <c r="E121" s="131"/>
      <c r="F121" s="49" t="str">
        <f t="shared" si="35"/>
        <v/>
      </c>
      <c r="G121" s="50" t="str">
        <f>IF($B$1="Metric", IFERROR(VLOOKUP(SUBSTITUTE($A121&amp;"Metric"&amp;$B121," ",""),members_metric!$F$7:$J$2000,3,FALSE),""),  IFERROR(VLOOKUP(SUBSTITUTE($A121&amp;$B121," ",""),members!$D$7:$G$2000,3,FALSE),""))</f>
        <v/>
      </c>
      <c r="H121" s="140" t="str">
        <f t="shared" si="36"/>
        <v/>
      </c>
      <c r="I121" s="48"/>
      <c r="J121" s="50" t="str">
        <f>IFERROR(
     1*AO121,
     IF(
          $B$1="Metric",
          IFERROR(0.0254*VLOOKUP(VALUE(SUBSTITUTE($AL121&amp;ROUND($G121,2)," ","")),HFF60_Data_extrapolated!$C$4:$O$1011,MATCH('Estimator Steel Portfolio'!$C121,HFF60_Data_extrapolated!$C$4:$O$4,0),TRUE)*1000,""),
          IFERROR(VLOOKUP(VALUE(SUBSTITUTE($AL121&amp;ROUND($G121,2)," ","")),HFF60_Data_extrapolated!$C$4:$O$1011,MATCH('Estimator Steel Portfolio'!$C121,HFF60_Data_extrapolated!$C$4:$O$4,0),TRUE)*1000,"")
     )
)</f>
        <v/>
      </c>
      <c r="K121" s="50" t="str">
        <f>IFERROR($J121/HFF60_Data_UL!$J$1,"")</f>
        <v/>
      </c>
      <c r="L121" s="148" t="str">
        <f t="shared" si="31"/>
        <v/>
      </c>
      <c r="M121" s="51" t="str">
        <f>IF(
     $J121=$AO121,
     IFERROR(VLOOKUP(VALUE(SUBSTITUTE($AL121&amp;ROUND($G121,2)," ","")),HFF60_Data_UL!$C$4:$P$1011,14,TRUE),""),
     IF(ISNUMBER($J121),"EJ needed","")
)</f>
        <v/>
      </c>
      <c r="N121" s="151" t="str">
        <f t="shared" si="23"/>
        <v/>
      </c>
      <c r="O121" s="58" t="str">
        <f t="shared" si="24"/>
        <v/>
      </c>
      <c r="P121" s="48"/>
      <c r="Q121" s="50" t="str">
        <f>IFERROR(
     1*AP121,
     IF(
          $B$1="Metric",
          IFERROR(0.0254*VLOOKUP(VALUE(SUBSTITUTE($AL121&amp;ROUND($G121,2)," ","")),HFF120_Data_extrapolated!$C$4:$O$1025,MATCH('Estimator Steel Portfolio'!$C121,HFF120_Data_extrapolated!$C$4:$O$4,0),TRUE)*1000,""),
          IFERROR(VLOOKUP(VALUE(SUBSTITUTE($AL121&amp;ROUND($G121,2)," ","")),HFF120_Data_extrapolated!$C$4:$O$1025,MATCH('Estimator Steel Portfolio'!$C121,HFF120_Data_extrapolated!$C$4:$O$4,0),TRUE)*1000,"")
     )
)</f>
        <v/>
      </c>
      <c r="R121" s="50" t="str">
        <f>IFERROR($Q121/HFF120_Data_UL!$J$1,"")</f>
        <v/>
      </c>
      <c r="S121" s="148" t="str">
        <f t="shared" si="37"/>
        <v/>
      </c>
      <c r="T121" s="51" t="str">
        <f>IF(
     $Q121=$AP121,
     IFERROR(VLOOKUP(VALUE(SUBSTITUTE($AL121&amp;ROUND($G121,2)," ","")),HFF120_Data_UL!$C$4:$P$1009,14,TRUE),""),
     IF(ISNUMBER($Q121),"EJ needed","")
)</f>
        <v/>
      </c>
      <c r="U121" s="151" t="str">
        <f t="shared" si="38"/>
        <v xml:space="preserve"> </v>
      </c>
      <c r="V121" s="58" t="str">
        <f t="shared" si="32"/>
        <v/>
      </c>
      <c r="X121" s="205" t="str">
        <f>IF($B$1="Metric", IFERROR(0.0254*VLOOKUP(VALUE(SUBSTITUTE($AL121&amp;ROUND($G121,2)," ","")),WB5_Data_UL!$C$4:$O$1012,MATCH('Estimator Steel Portfolio'!$C121,WB5_Data_UL!$C$4:$O$4,0),TRUE)*1000,""), IFERROR(VLOOKUP(VALUE(SUBSTITUTE($AL121&amp;ROUND($G121,2)," ","")),WB5_Data_UL!$C$4:$O$1012,MATCH('Estimator Steel Portfolio'!$C121,WB5_Data_UL!$C$4:$O$4,0),TRUE)*1000,""))</f>
        <v/>
      </c>
      <c r="Y121" s="50" t="str">
        <f>IFERROR($X121/WB5_Data_UL!$J$1,"")</f>
        <v/>
      </c>
      <c r="Z121" s="148" t="str">
        <f t="shared" si="39"/>
        <v/>
      </c>
      <c r="AA121" s="51" t="str">
        <f>IFERROR(VLOOKUP(VALUE(SUBSTITUTE($AL121&amp;ROUND($G121,2)," ","")),WB5_Data_UL!$C$4:$P$1012,14,TRUE),"")</f>
        <v/>
      </c>
      <c r="AB121" s="151" t="str">
        <f t="shared" si="40"/>
        <v xml:space="preserve"> </v>
      </c>
      <c r="AC121" s="58" t="str">
        <f t="shared" si="33"/>
        <v/>
      </c>
      <c r="AE121" s="205" t="str">
        <f>IFERROR(
     1*AQ121,
     IF(
          $B$1="Metric",
          IFERROR(0.0254*VLOOKUP(VALUE(SUBSTITUTE($AL121&amp;ROUND($G121,2)," ","")),AWHB_Data_extrapolated!$C$4:$O$1011,MATCH('Estimator Steel Portfolio'!$C121,AWHB_Data_extrapolated!$C$4:$O$4,0),TRUE)*1000,""),
          IFERROR(VLOOKUP(VALUE(SUBSTITUTE($AL121&amp;ROUND($G121,2)," ","")),AWHB_Data_extrapolated!$C$4:$O$1011,MATCH('Estimator Steel Portfolio'!$C121,AWHB_Data_extrapolated!$C$4:$O$4,0),TRUE)*1000,"")
     )
)</f>
        <v/>
      </c>
      <c r="AF121" s="50" t="str">
        <f>IFERROR($AE121/AWHB_Data_UL!$J$1,"")</f>
        <v/>
      </c>
      <c r="AG121" s="148" t="str">
        <f t="shared" si="41"/>
        <v/>
      </c>
      <c r="AH121" s="51" t="str">
        <f>IF(
     $AE121=$AQ121,
     IFERROR(VLOOKUP(VALUE(SUBSTITUTE($AL121&amp;ROUND($G121,2)," ","")),AWHB_Data_UL!$C$4:$P$1004,14,TRUE),""),
     IF(ISNUMBER($AE121),"EJ needed","")
)</f>
        <v/>
      </c>
      <c r="AI121" s="151" t="str">
        <f t="shared" si="42"/>
        <v xml:space="preserve"> </v>
      </c>
      <c r="AJ121" s="58" t="str">
        <f t="shared" si="34"/>
        <v/>
      </c>
      <c r="AL121" s="141" t="str">
        <f>IF($B$1="Metric",IFERROR(VLOOKUP(SUBSTITUTE($A121&amp;"Metric"&amp;$B121," ",""),members_metric!$F$7:$K$2000,6,FALSE),""),IFERROR(VLOOKUP(SUBSTITUTE($A121&amp;$B121," ",""),members!$D$7:$I$2000,6,FALSE),""))</f>
        <v/>
      </c>
      <c r="AM121" s="146" t="str">
        <f>IF($B$1="Metric", IFERROR(VLOOKUP(SUBSTITUTE($A121&amp;"Metric"&amp;$B121," ",""),members_metric!$F$7:$L$2000,7,FALSE),""),IFERROR(VLOOKUP(SUBSTITUTE($A121&amp;$B121," ",""),members!$D$7:$G$2000,4,FALSE),""))</f>
        <v/>
      </c>
      <c r="AN121" s="147" t="str">
        <f>IF($B$1="Metric", IFERROR(VLOOKUP(SUBSTITUTE($A121&amp;"Metric"&amp;$B121," ",""),members_metric!$F$7:$J$2000,5,FALSE),""),IFERROR(VLOOKUP(SUBSTITUTE($A121&amp;$B121," ",""),members!$D$7:$H$2000,5,FALSE),""))</f>
        <v/>
      </c>
      <c r="AO121" s="189" t="str">
        <f>IF(
     $B$1="Metric",
     IFERROR(0.0254*VLOOKUP(VALUE(SUBSTITUTE($AL121&amp;ROUND($G121,2)," ","")),HFF60_Data_UL!$C$4:$O$1011,MATCH('Estimator Steel Portfolio'!$C121,HFF60_Data_UL!$C$4:$O$4,0),TRUE)*1000,"N/A"),
     IFERROR(VLOOKUP(VALUE(SUBSTITUTE($AL121&amp;ROUND($G121,2)," ","")),HFF60_Data_UL!$C$4:$O$1011,MATCH('Estimator Steel Portfolio'!$C121,HFF60_Data_UL!$C$4:$O$4,0),TRUE)*1000,"N/A")
)</f>
        <v>N/A</v>
      </c>
      <c r="AP121" s="189" t="str">
        <f>IF(
     $B$1="Metric",
     IFERROR(0.0254*VLOOKUP(VALUE(SUBSTITUTE($AL121&amp;ROUND($G121,2)," ","")),HFF120_Data_UL!$C$4:$O$1009,MATCH('Estimator Steel Portfolio'!$C121,HFF120_Data_UL!$C$4:$O$4,0),TRUE)*1000,"N/A"),
     IFERROR(VLOOKUP(VALUE(SUBSTITUTE($AL121&amp;ROUND($G121,2)," ","")),HFF120_Data_UL!$C$4:$O$1009,MATCH('Estimator Steel Portfolio'!$C121,HFF120_Data_UL!$C$4:$O$4,0),TRUE)*1000,"N/A")
)</f>
        <v>N/A</v>
      </c>
      <c r="AQ121" s="189" t="str">
        <f>IF(
     $B$1="Metric",
     IFERROR(0.0254*VLOOKUP(VALUE(SUBSTITUTE($AL121&amp;ROUND($G121,2)," ","")),AWHB_Data_UL!$C$4:$O$1004,MATCH('Estimator Steel Portfolio'!$C121,AWHB_Data_UL!$C$4:$O$4,0),TRUE)*1000,"N/A"),
     IFERROR(VLOOKUP(VALUE(SUBSTITUTE($AL121&amp;ROUND($G121,2)," ","")),AWHB_Data_UL!$C$4:$O$1004,MATCH('Estimator Steel Portfolio'!$C121,AWHB_Data_UL!$C$4:$O$4,0),TRUE)*1000,"N/A")
)</f>
        <v>N/A</v>
      </c>
      <c r="AR121" s="190"/>
    </row>
    <row r="122" spans="1:44" ht="15.5" x14ac:dyDescent="0.35">
      <c r="A122" s="130"/>
      <c r="B122" s="131"/>
      <c r="C122" s="131"/>
      <c r="D122" s="131"/>
      <c r="E122" s="131"/>
      <c r="F122" s="49" t="str">
        <f t="shared" si="35"/>
        <v/>
      </c>
      <c r="G122" s="50" t="str">
        <f>IF($B$1="Metric", IFERROR(VLOOKUP(SUBSTITUTE($A122&amp;"Metric"&amp;$B122," ",""),members_metric!$F$7:$J$2000,3,FALSE),""),  IFERROR(VLOOKUP(SUBSTITUTE($A122&amp;$B122," ",""),members!$D$7:$G$2000,3,FALSE),""))</f>
        <v/>
      </c>
      <c r="H122" s="140" t="str">
        <f t="shared" si="36"/>
        <v/>
      </c>
      <c r="I122" s="48"/>
      <c r="J122" s="50" t="str">
        <f>IFERROR(
     1*AO122,
     IF(
          $B$1="Metric",
          IFERROR(0.0254*VLOOKUP(VALUE(SUBSTITUTE($AL122&amp;ROUND($G122,2)," ","")),HFF60_Data_extrapolated!$C$4:$O$1011,MATCH('Estimator Steel Portfolio'!$C122,HFF60_Data_extrapolated!$C$4:$O$4,0),TRUE)*1000,""),
          IFERROR(VLOOKUP(VALUE(SUBSTITUTE($AL122&amp;ROUND($G122,2)," ","")),HFF60_Data_extrapolated!$C$4:$O$1011,MATCH('Estimator Steel Portfolio'!$C122,HFF60_Data_extrapolated!$C$4:$O$4,0),TRUE)*1000,"")
     )
)</f>
        <v/>
      </c>
      <c r="K122" s="50" t="str">
        <f>IFERROR($J122/HFF60_Data_UL!$J$1,"")</f>
        <v/>
      </c>
      <c r="L122" s="148" t="str">
        <f t="shared" si="31"/>
        <v/>
      </c>
      <c r="M122" s="51" t="str">
        <f>IF(
     $J122=$AO122,
     IFERROR(VLOOKUP(VALUE(SUBSTITUTE($AL122&amp;ROUND($G122,2)," ","")),HFF60_Data_UL!$C$4:$P$1011,14,TRUE),""),
     IF(ISNUMBER($J122),"EJ needed","")
)</f>
        <v/>
      </c>
      <c r="N122" s="151" t="str">
        <f t="shared" si="23"/>
        <v/>
      </c>
      <c r="O122" s="58" t="str">
        <f t="shared" si="24"/>
        <v/>
      </c>
      <c r="P122" s="48"/>
      <c r="Q122" s="50" t="str">
        <f>IFERROR(
     1*AP122,
     IF(
          $B$1="Metric",
          IFERROR(0.0254*VLOOKUP(VALUE(SUBSTITUTE($AL122&amp;ROUND($G122,2)," ","")),HFF120_Data_extrapolated!$C$4:$O$1025,MATCH('Estimator Steel Portfolio'!$C122,HFF120_Data_extrapolated!$C$4:$O$4,0),TRUE)*1000,""),
          IFERROR(VLOOKUP(VALUE(SUBSTITUTE($AL122&amp;ROUND($G122,2)," ","")),HFF120_Data_extrapolated!$C$4:$O$1025,MATCH('Estimator Steel Portfolio'!$C122,HFF120_Data_extrapolated!$C$4:$O$4,0),TRUE)*1000,"")
     )
)</f>
        <v/>
      </c>
      <c r="R122" s="50" t="str">
        <f>IFERROR($Q122/HFF120_Data_UL!$J$1,"")</f>
        <v/>
      </c>
      <c r="S122" s="148" t="str">
        <f t="shared" si="37"/>
        <v/>
      </c>
      <c r="T122" s="51" t="str">
        <f>IF(
     $Q122=$AP122,
     IFERROR(VLOOKUP(VALUE(SUBSTITUTE($AL122&amp;ROUND($G122,2)," ","")),HFF120_Data_UL!$C$4:$P$1009,14,TRUE),""),
     IF(ISNUMBER($Q122),"EJ needed","")
)</f>
        <v/>
      </c>
      <c r="U122" s="151" t="str">
        <f t="shared" si="38"/>
        <v xml:space="preserve"> </v>
      </c>
      <c r="V122" s="58" t="str">
        <f t="shared" si="32"/>
        <v/>
      </c>
      <c r="X122" s="205" t="str">
        <f>IF($B$1="Metric", IFERROR(0.0254*VLOOKUP(VALUE(SUBSTITUTE($AL122&amp;ROUND($G122,2)," ","")),WB5_Data_UL!$C$4:$O$1012,MATCH('Estimator Steel Portfolio'!$C122,WB5_Data_UL!$C$4:$O$4,0),TRUE)*1000,""), IFERROR(VLOOKUP(VALUE(SUBSTITUTE($AL122&amp;ROUND($G122,2)," ","")),WB5_Data_UL!$C$4:$O$1012,MATCH('Estimator Steel Portfolio'!$C122,WB5_Data_UL!$C$4:$O$4,0),TRUE)*1000,""))</f>
        <v/>
      </c>
      <c r="Y122" s="50" t="str">
        <f>IFERROR($X122/WB5_Data_UL!$J$1,"")</f>
        <v/>
      </c>
      <c r="Z122" s="148" t="str">
        <f t="shared" si="39"/>
        <v/>
      </c>
      <c r="AA122" s="51" t="str">
        <f>IFERROR(VLOOKUP(VALUE(SUBSTITUTE($AL122&amp;ROUND($G122,2)," ","")),WB5_Data_UL!$C$4:$P$1012,14,TRUE),"")</f>
        <v/>
      </c>
      <c r="AB122" s="151" t="str">
        <f t="shared" si="40"/>
        <v xml:space="preserve"> </v>
      </c>
      <c r="AC122" s="58" t="str">
        <f t="shared" si="33"/>
        <v/>
      </c>
      <c r="AE122" s="205" t="str">
        <f>IFERROR(
     1*AQ122,
     IF(
          $B$1="Metric",
          IFERROR(0.0254*VLOOKUP(VALUE(SUBSTITUTE($AL122&amp;ROUND($G122,2)," ","")),AWHB_Data_extrapolated!$C$4:$O$1011,MATCH('Estimator Steel Portfolio'!$C122,AWHB_Data_extrapolated!$C$4:$O$4,0),TRUE)*1000,""),
          IFERROR(VLOOKUP(VALUE(SUBSTITUTE($AL122&amp;ROUND($G122,2)," ","")),AWHB_Data_extrapolated!$C$4:$O$1011,MATCH('Estimator Steel Portfolio'!$C122,AWHB_Data_extrapolated!$C$4:$O$4,0),TRUE)*1000,"")
     )
)</f>
        <v/>
      </c>
      <c r="AF122" s="50" t="str">
        <f>IFERROR($AE122/AWHB_Data_UL!$J$1,"")</f>
        <v/>
      </c>
      <c r="AG122" s="148" t="str">
        <f t="shared" si="41"/>
        <v/>
      </c>
      <c r="AH122" s="51" t="str">
        <f>IF(
     $AE122=$AQ122,
     IFERROR(VLOOKUP(VALUE(SUBSTITUTE($AL122&amp;ROUND($G122,2)," ","")),AWHB_Data_UL!$C$4:$P$1004,14,TRUE),""),
     IF(ISNUMBER($AE122),"EJ needed","")
)</f>
        <v/>
      </c>
      <c r="AI122" s="151" t="str">
        <f t="shared" si="42"/>
        <v xml:space="preserve"> </v>
      </c>
      <c r="AJ122" s="58" t="str">
        <f t="shared" si="34"/>
        <v/>
      </c>
      <c r="AL122" s="141" t="str">
        <f>IF($B$1="Metric",IFERROR(VLOOKUP(SUBSTITUTE($A122&amp;"Metric"&amp;$B122," ",""),members_metric!$F$7:$K$2000,6,FALSE),""),IFERROR(VLOOKUP(SUBSTITUTE($A122&amp;$B122," ",""),members!$D$7:$I$2000,6,FALSE),""))</f>
        <v/>
      </c>
      <c r="AM122" s="146" t="str">
        <f>IF($B$1="Metric", IFERROR(VLOOKUP(SUBSTITUTE($A122&amp;"Metric"&amp;$B122," ",""),members_metric!$F$7:$L$2000,7,FALSE),""),IFERROR(VLOOKUP(SUBSTITUTE($A122&amp;$B122," ",""),members!$D$7:$G$2000,4,FALSE),""))</f>
        <v/>
      </c>
      <c r="AN122" s="147" t="str">
        <f>IF($B$1="Metric", IFERROR(VLOOKUP(SUBSTITUTE($A122&amp;"Metric"&amp;$B122," ",""),members_metric!$F$7:$J$2000,5,FALSE),""),IFERROR(VLOOKUP(SUBSTITUTE($A122&amp;$B122," ",""),members!$D$7:$H$2000,5,FALSE),""))</f>
        <v/>
      </c>
      <c r="AO122" s="189" t="str">
        <f>IF(
     $B$1="Metric",
     IFERROR(0.0254*VLOOKUP(VALUE(SUBSTITUTE($AL122&amp;ROUND($G122,2)," ","")),HFF60_Data_UL!$C$4:$O$1011,MATCH('Estimator Steel Portfolio'!$C122,HFF60_Data_UL!$C$4:$O$4,0),TRUE)*1000,"N/A"),
     IFERROR(VLOOKUP(VALUE(SUBSTITUTE($AL122&amp;ROUND($G122,2)," ","")),HFF60_Data_UL!$C$4:$O$1011,MATCH('Estimator Steel Portfolio'!$C122,HFF60_Data_UL!$C$4:$O$4,0),TRUE)*1000,"N/A")
)</f>
        <v>N/A</v>
      </c>
      <c r="AP122" s="189" t="str">
        <f>IF(
     $B$1="Metric",
     IFERROR(0.0254*VLOOKUP(VALUE(SUBSTITUTE($AL122&amp;ROUND($G122,2)," ","")),HFF120_Data_UL!$C$4:$O$1009,MATCH('Estimator Steel Portfolio'!$C122,HFF120_Data_UL!$C$4:$O$4,0),TRUE)*1000,"N/A"),
     IFERROR(VLOOKUP(VALUE(SUBSTITUTE($AL122&amp;ROUND($G122,2)," ","")),HFF120_Data_UL!$C$4:$O$1009,MATCH('Estimator Steel Portfolio'!$C122,HFF120_Data_UL!$C$4:$O$4,0),TRUE)*1000,"N/A")
)</f>
        <v>N/A</v>
      </c>
      <c r="AQ122" s="189" t="str">
        <f>IF(
     $B$1="Metric",
     IFERROR(0.0254*VLOOKUP(VALUE(SUBSTITUTE($AL122&amp;ROUND($G122,2)," ","")),AWHB_Data_UL!$C$4:$O$1004,MATCH('Estimator Steel Portfolio'!$C122,AWHB_Data_UL!$C$4:$O$4,0),TRUE)*1000,"N/A"),
     IFERROR(VLOOKUP(VALUE(SUBSTITUTE($AL122&amp;ROUND($G122,2)," ","")),AWHB_Data_UL!$C$4:$O$1004,MATCH('Estimator Steel Portfolio'!$C122,AWHB_Data_UL!$C$4:$O$4,0),TRUE)*1000,"N/A")
)</f>
        <v>N/A</v>
      </c>
      <c r="AR122" s="190"/>
    </row>
    <row r="123" spans="1:44" ht="15.5" x14ac:dyDescent="0.35">
      <c r="A123" s="130"/>
      <c r="B123" s="131"/>
      <c r="C123" s="131"/>
      <c r="D123" s="131"/>
      <c r="E123" s="131"/>
      <c r="F123" s="49" t="str">
        <f t="shared" si="35"/>
        <v/>
      </c>
      <c r="G123" s="50" t="str">
        <f>IF($B$1="Metric", IFERROR(VLOOKUP(SUBSTITUTE($A123&amp;"Metric"&amp;$B123," ",""),members_metric!$F$7:$J$2000,3,FALSE),""),  IFERROR(VLOOKUP(SUBSTITUTE($A123&amp;$B123," ",""),members!$D$7:$G$2000,3,FALSE),""))</f>
        <v/>
      </c>
      <c r="H123" s="140" t="str">
        <f t="shared" si="36"/>
        <v/>
      </c>
      <c r="I123" s="48"/>
      <c r="J123" s="50" t="str">
        <f>IFERROR(
     1*AO123,
     IF(
          $B$1="Metric",
          IFERROR(0.0254*VLOOKUP(VALUE(SUBSTITUTE($AL123&amp;ROUND($G123,2)," ","")),HFF60_Data_extrapolated!$C$4:$O$1011,MATCH('Estimator Steel Portfolio'!$C123,HFF60_Data_extrapolated!$C$4:$O$4,0),TRUE)*1000,""),
          IFERROR(VLOOKUP(VALUE(SUBSTITUTE($AL123&amp;ROUND($G123,2)," ","")),HFF60_Data_extrapolated!$C$4:$O$1011,MATCH('Estimator Steel Portfolio'!$C123,HFF60_Data_extrapolated!$C$4:$O$4,0),TRUE)*1000,"")
     )
)</f>
        <v/>
      </c>
      <c r="K123" s="50" t="str">
        <f>IFERROR($J123/HFF60_Data_UL!$J$1,"")</f>
        <v/>
      </c>
      <c r="L123" s="148" t="str">
        <f t="shared" si="31"/>
        <v/>
      </c>
      <c r="M123" s="51" t="str">
        <f>IF(
     $J123=$AO123,
     IFERROR(VLOOKUP(VALUE(SUBSTITUTE($AL123&amp;ROUND($G123,2)," ","")),HFF60_Data_UL!$C$4:$P$1011,14,TRUE),""),
     IF(ISNUMBER($J123),"EJ needed","")
)</f>
        <v/>
      </c>
      <c r="N123" s="151" t="str">
        <f t="shared" si="23"/>
        <v/>
      </c>
      <c r="O123" s="58" t="str">
        <f t="shared" si="24"/>
        <v/>
      </c>
      <c r="P123" s="48"/>
      <c r="Q123" s="50" t="str">
        <f>IFERROR(
     1*AP123,
     IF(
          $B$1="Metric",
          IFERROR(0.0254*VLOOKUP(VALUE(SUBSTITUTE($AL123&amp;ROUND($G123,2)," ","")),HFF120_Data_extrapolated!$C$4:$O$1025,MATCH('Estimator Steel Portfolio'!$C123,HFF120_Data_extrapolated!$C$4:$O$4,0),TRUE)*1000,""),
          IFERROR(VLOOKUP(VALUE(SUBSTITUTE($AL123&amp;ROUND($G123,2)," ","")),HFF120_Data_extrapolated!$C$4:$O$1025,MATCH('Estimator Steel Portfolio'!$C123,HFF120_Data_extrapolated!$C$4:$O$4,0),TRUE)*1000,"")
     )
)</f>
        <v/>
      </c>
      <c r="R123" s="50" t="str">
        <f>IFERROR($Q123/HFF120_Data_UL!$J$1,"")</f>
        <v/>
      </c>
      <c r="S123" s="148" t="str">
        <f t="shared" si="37"/>
        <v/>
      </c>
      <c r="T123" s="51" t="str">
        <f>IF(
     $Q123=$AP123,
     IFERROR(VLOOKUP(VALUE(SUBSTITUTE($AL123&amp;ROUND($G123,2)," ","")),HFF120_Data_UL!$C$4:$P$1009,14,TRUE),""),
     IF(ISNUMBER($Q123),"EJ needed","")
)</f>
        <v/>
      </c>
      <c r="U123" s="151" t="str">
        <f t="shared" si="38"/>
        <v xml:space="preserve"> </v>
      </c>
      <c r="V123" s="58" t="str">
        <f t="shared" si="32"/>
        <v/>
      </c>
      <c r="X123" s="205" t="str">
        <f>IF($B$1="Metric", IFERROR(0.0254*VLOOKUP(VALUE(SUBSTITUTE($AL123&amp;ROUND($G123,2)," ","")),WB5_Data_UL!$C$4:$O$1012,MATCH('Estimator Steel Portfolio'!$C123,WB5_Data_UL!$C$4:$O$4,0),TRUE)*1000,""), IFERROR(VLOOKUP(VALUE(SUBSTITUTE($AL123&amp;ROUND($G123,2)," ","")),WB5_Data_UL!$C$4:$O$1012,MATCH('Estimator Steel Portfolio'!$C123,WB5_Data_UL!$C$4:$O$4,0),TRUE)*1000,""))</f>
        <v/>
      </c>
      <c r="Y123" s="50" t="str">
        <f>IFERROR($X123/WB5_Data_UL!$J$1,"")</f>
        <v/>
      </c>
      <c r="Z123" s="148" t="str">
        <f t="shared" si="39"/>
        <v/>
      </c>
      <c r="AA123" s="51" t="str">
        <f>IFERROR(VLOOKUP(VALUE(SUBSTITUTE($AL123&amp;ROUND($G123,2)," ","")),WB5_Data_UL!$C$4:$P$1012,14,TRUE),"")</f>
        <v/>
      </c>
      <c r="AB123" s="151" t="str">
        <f t="shared" si="40"/>
        <v xml:space="preserve"> </v>
      </c>
      <c r="AC123" s="58" t="str">
        <f t="shared" si="33"/>
        <v/>
      </c>
      <c r="AE123" s="205" t="str">
        <f>IFERROR(
     1*AQ123,
     IF(
          $B$1="Metric",
          IFERROR(0.0254*VLOOKUP(VALUE(SUBSTITUTE($AL123&amp;ROUND($G123,2)," ","")),AWHB_Data_extrapolated!$C$4:$O$1011,MATCH('Estimator Steel Portfolio'!$C123,AWHB_Data_extrapolated!$C$4:$O$4,0),TRUE)*1000,""),
          IFERROR(VLOOKUP(VALUE(SUBSTITUTE($AL123&amp;ROUND($G123,2)," ","")),AWHB_Data_extrapolated!$C$4:$O$1011,MATCH('Estimator Steel Portfolio'!$C123,AWHB_Data_extrapolated!$C$4:$O$4,0),TRUE)*1000,"")
     )
)</f>
        <v/>
      </c>
      <c r="AF123" s="50" t="str">
        <f>IFERROR($AE123/AWHB_Data_UL!$J$1,"")</f>
        <v/>
      </c>
      <c r="AG123" s="148" t="str">
        <f t="shared" si="41"/>
        <v/>
      </c>
      <c r="AH123" s="51" t="str">
        <f>IF(
     $AE123=$AQ123,
     IFERROR(VLOOKUP(VALUE(SUBSTITUTE($AL123&amp;ROUND($G123,2)," ","")),AWHB_Data_UL!$C$4:$P$1004,14,TRUE),""),
     IF(ISNUMBER($AE123),"EJ needed","")
)</f>
        <v/>
      </c>
      <c r="AI123" s="151" t="str">
        <f t="shared" si="42"/>
        <v xml:space="preserve"> </v>
      </c>
      <c r="AJ123" s="58" t="str">
        <f t="shared" si="34"/>
        <v/>
      </c>
      <c r="AL123" s="141" t="str">
        <f>IF($B$1="Metric",IFERROR(VLOOKUP(SUBSTITUTE($A123&amp;"Metric"&amp;$B123," ",""),members_metric!$F$7:$K$2000,6,FALSE),""),IFERROR(VLOOKUP(SUBSTITUTE($A123&amp;$B123," ",""),members!$D$7:$I$2000,6,FALSE),""))</f>
        <v/>
      </c>
      <c r="AM123" s="146" t="str">
        <f>IF($B$1="Metric", IFERROR(VLOOKUP(SUBSTITUTE($A123&amp;"Metric"&amp;$B123," ",""),members_metric!$F$7:$L$2000,7,FALSE),""),IFERROR(VLOOKUP(SUBSTITUTE($A123&amp;$B123," ",""),members!$D$7:$G$2000,4,FALSE),""))</f>
        <v/>
      </c>
      <c r="AN123" s="147" t="str">
        <f>IF($B$1="Metric", IFERROR(VLOOKUP(SUBSTITUTE($A123&amp;"Metric"&amp;$B123," ",""),members_metric!$F$7:$J$2000,5,FALSE),""),IFERROR(VLOOKUP(SUBSTITUTE($A123&amp;$B123," ",""),members!$D$7:$H$2000,5,FALSE),""))</f>
        <v/>
      </c>
      <c r="AO123" s="189" t="str">
        <f>IF(
     $B$1="Metric",
     IFERROR(0.0254*VLOOKUP(VALUE(SUBSTITUTE($AL123&amp;ROUND($G123,2)," ","")),HFF60_Data_UL!$C$4:$O$1011,MATCH('Estimator Steel Portfolio'!$C123,HFF60_Data_UL!$C$4:$O$4,0),TRUE)*1000,"N/A"),
     IFERROR(VLOOKUP(VALUE(SUBSTITUTE($AL123&amp;ROUND($G123,2)," ","")),HFF60_Data_UL!$C$4:$O$1011,MATCH('Estimator Steel Portfolio'!$C123,HFF60_Data_UL!$C$4:$O$4,0),TRUE)*1000,"N/A")
)</f>
        <v>N/A</v>
      </c>
      <c r="AP123" s="189" t="str">
        <f>IF(
     $B$1="Metric",
     IFERROR(0.0254*VLOOKUP(VALUE(SUBSTITUTE($AL123&amp;ROUND($G123,2)," ","")),HFF120_Data_UL!$C$4:$O$1009,MATCH('Estimator Steel Portfolio'!$C123,HFF120_Data_UL!$C$4:$O$4,0),TRUE)*1000,"N/A"),
     IFERROR(VLOOKUP(VALUE(SUBSTITUTE($AL123&amp;ROUND($G123,2)," ","")),HFF120_Data_UL!$C$4:$O$1009,MATCH('Estimator Steel Portfolio'!$C123,HFF120_Data_UL!$C$4:$O$4,0),TRUE)*1000,"N/A")
)</f>
        <v>N/A</v>
      </c>
      <c r="AQ123" s="189" t="str">
        <f>IF(
     $B$1="Metric",
     IFERROR(0.0254*VLOOKUP(VALUE(SUBSTITUTE($AL123&amp;ROUND($G123,2)," ","")),AWHB_Data_UL!$C$4:$O$1004,MATCH('Estimator Steel Portfolio'!$C123,AWHB_Data_UL!$C$4:$O$4,0),TRUE)*1000,"N/A"),
     IFERROR(VLOOKUP(VALUE(SUBSTITUTE($AL123&amp;ROUND($G123,2)," ","")),AWHB_Data_UL!$C$4:$O$1004,MATCH('Estimator Steel Portfolio'!$C123,AWHB_Data_UL!$C$4:$O$4,0),TRUE)*1000,"N/A")
)</f>
        <v>N/A</v>
      </c>
      <c r="AR123" s="190"/>
    </row>
    <row r="124" spans="1:44" ht="15.5" x14ac:dyDescent="0.35">
      <c r="A124" s="130"/>
      <c r="B124" s="131"/>
      <c r="C124" s="131"/>
      <c r="D124" s="131"/>
      <c r="E124" s="131"/>
      <c r="F124" s="49" t="str">
        <f t="shared" si="35"/>
        <v/>
      </c>
      <c r="G124" s="50" t="str">
        <f>IF($B$1="Metric", IFERROR(VLOOKUP(SUBSTITUTE($A124&amp;"Metric"&amp;$B124," ",""),members_metric!$F$7:$J$2000,3,FALSE),""),  IFERROR(VLOOKUP(SUBSTITUTE($A124&amp;$B124," ",""),members!$D$7:$G$2000,3,FALSE),""))</f>
        <v/>
      </c>
      <c r="H124" s="140" t="str">
        <f t="shared" si="36"/>
        <v/>
      </c>
      <c r="I124" s="48"/>
      <c r="J124" s="50" t="str">
        <f>IFERROR(
     1*AO124,
     IF(
          $B$1="Metric",
          IFERROR(0.0254*VLOOKUP(VALUE(SUBSTITUTE($AL124&amp;ROUND($G124,2)," ","")),HFF60_Data_extrapolated!$C$4:$O$1011,MATCH('Estimator Steel Portfolio'!$C124,HFF60_Data_extrapolated!$C$4:$O$4,0),TRUE)*1000,""),
          IFERROR(VLOOKUP(VALUE(SUBSTITUTE($AL124&amp;ROUND($G124,2)," ","")),HFF60_Data_extrapolated!$C$4:$O$1011,MATCH('Estimator Steel Portfolio'!$C124,HFF60_Data_extrapolated!$C$4:$O$4,0),TRUE)*1000,"")
     )
)</f>
        <v/>
      </c>
      <c r="K124" s="50" t="str">
        <f>IFERROR($J124/HFF60_Data_UL!$J$1,"")</f>
        <v/>
      </c>
      <c r="L124" s="148" t="str">
        <f t="shared" si="31"/>
        <v/>
      </c>
      <c r="M124" s="51" t="str">
        <f>IF(
     $J124=$AO124,
     IFERROR(VLOOKUP(VALUE(SUBSTITUTE($AL124&amp;ROUND($G124,2)," ","")),HFF60_Data_UL!$C$4:$P$1011,14,TRUE),""),
     IF(ISNUMBER($J124),"EJ needed","")
)</f>
        <v/>
      </c>
      <c r="N124" s="151" t="str">
        <f t="shared" si="23"/>
        <v/>
      </c>
      <c r="O124" s="58" t="str">
        <f t="shared" si="24"/>
        <v/>
      </c>
      <c r="P124" s="48"/>
      <c r="Q124" s="50" t="str">
        <f>IFERROR(
     1*AP124,
     IF(
          $B$1="Metric",
          IFERROR(0.0254*VLOOKUP(VALUE(SUBSTITUTE($AL124&amp;ROUND($G124,2)," ","")),HFF120_Data_extrapolated!$C$4:$O$1025,MATCH('Estimator Steel Portfolio'!$C124,HFF120_Data_extrapolated!$C$4:$O$4,0),TRUE)*1000,""),
          IFERROR(VLOOKUP(VALUE(SUBSTITUTE($AL124&amp;ROUND($G124,2)," ","")),HFF120_Data_extrapolated!$C$4:$O$1025,MATCH('Estimator Steel Portfolio'!$C124,HFF120_Data_extrapolated!$C$4:$O$4,0),TRUE)*1000,"")
     )
)</f>
        <v/>
      </c>
      <c r="R124" s="50" t="str">
        <f>IFERROR($Q124/HFF120_Data_UL!$J$1,"")</f>
        <v/>
      </c>
      <c r="S124" s="148" t="str">
        <f t="shared" si="37"/>
        <v/>
      </c>
      <c r="T124" s="51" t="str">
        <f>IF(
     $Q124=$AP124,
     IFERROR(VLOOKUP(VALUE(SUBSTITUTE($AL124&amp;ROUND($G124,2)," ","")),HFF120_Data_UL!$C$4:$P$1009,14,TRUE),""),
     IF(ISNUMBER($Q124),"EJ needed","")
)</f>
        <v/>
      </c>
      <c r="U124" s="151" t="str">
        <f t="shared" si="38"/>
        <v xml:space="preserve"> </v>
      </c>
      <c r="V124" s="58" t="str">
        <f t="shared" si="32"/>
        <v/>
      </c>
      <c r="X124" s="205" t="str">
        <f>IF($B$1="Metric", IFERROR(0.0254*VLOOKUP(VALUE(SUBSTITUTE($AL124&amp;ROUND($G124,2)," ","")),WB5_Data_UL!$C$4:$O$1012,MATCH('Estimator Steel Portfolio'!$C124,WB5_Data_UL!$C$4:$O$4,0),TRUE)*1000,""), IFERROR(VLOOKUP(VALUE(SUBSTITUTE($AL124&amp;ROUND($G124,2)," ","")),WB5_Data_UL!$C$4:$O$1012,MATCH('Estimator Steel Portfolio'!$C124,WB5_Data_UL!$C$4:$O$4,0),TRUE)*1000,""))</f>
        <v/>
      </c>
      <c r="Y124" s="50" t="str">
        <f>IFERROR($X124/WB5_Data_UL!$J$1,"")</f>
        <v/>
      </c>
      <c r="Z124" s="148" t="str">
        <f t="shared" si="39"/>
        <v/>
      </c>
      <c r="AA124" s="51" t="str">
        <f>IFERROR(VLOOKUP(VALUE(SUBSTITUTE($AL124&amp;ROUND($G124,2)," ","")),WB5_Data_UL!$C$4:$P$1012,14,TRUE),"")</f>
        <v/>
      </c>
      <c r="AB124" s="151" t="str">
        <f t="shared" si="40"/>
        <v xml:space="preserve"> </v>
      </c>
      <c r="AC124" s="58" t="str">
        <f t="shared" si="33"/>
        <v/>
      </c>
      <c r="AE124" s="205" t="str">
        <f>IFERROR(
     1*AQ124,
     IF(
          $B$1="Metric",
          IFERROR(0.0254*VLOOKUP(VALUE(SUBSTITUTE($AL124&amp;ROUND($G124,2)," ","")),AWHB_Data_extrapolated!$C$4:$O$1011,MATCH('Estimator Steel Portfolio'!$C124,AWHB_Data_extrapolated!$C$4:$O$4,0),TRUE)*1000,""),
          IFERROR(VLOOKUP(VALUE(SUBSTITUTE($AL124&amp;ROUND($G124,2)," ","")),AWHB_Data_extrapolated!$C$4:$O$1011,MATCH('Estimator Steel Portfolio'!$C124,AWHB_Data_extrapolated!$C$4:$O$4,0),TRUE)*1000,"")
     )
)</f>
        <v/>
      </c>
      <c r="AF124" s="50" t="str">
        <f>IFERROR($AE124/AWHB_Data_UL!$J$1,"")</f>
        <v/>
      </c>
      <c r="AG124" s="148" t="str">
        <f t="shared" si="41"/>
        <v/>
      </c>
      <c r="AH124" s="51" t="str">
        <f>IF(
     $AE124=$AQ124,
     IFERROR(VLOOKUP(VALUE(SUBSTITUTE($AL124&amp;ROUND($G124,2)," ","")),AWHB_Data_UL!$C$4:$P$1004,14,TRUE),""),
     IF(ISNUMBER($AE124),"EJ needed","")
)</f>
        <v/>
      </c>
      <c r="AI124" s="151" t="str">
        <f t="shared" si="42"/>
        <v xml:space="preserve"> </v>
      </c>
      <c r="AJ124" s="58" t="str">
        <f t="shared" si="34"/>
        <v/>
      </c>
      <c r="AL124" s="141" t="str">
        <f>IF($B$1="Metric",IFERROR(VLOOKUP(SUBSTITUTE($A124&amp;"Metric"&amp;$B124," ",""),members_metric!$F$7:$K$2000,6,FALSE),""),IFERROR(VLOOKUP(SUBSTITUTE($A124&amp;$B124," ",""),members!$D$7:$I$2000,6,FALSE),""))</f>
        <v/>
      </c>
      <c r="AM124" s="146" t="str">
        <f>IF($B$1="Metric", IFERROR(VLOOKUP(SUBSTITUTE($A124&amp;"Metric"&amp;$B124," ",""),members_metric!$F$7:$L$2000,7,FALSE),""),IFERROR(VLOOKUP(SUBSTITUTE($A124&amp;$B124," ",""),members!$D$7:$G$2000,4,FALSE),""))</f>
        <v/>
      </c>
      <c r="AN124" s="147" t="str">
        <f>IF($B$1="Metric", IFERROR(VLOOKUP(SUBSTITUTE($A124&amp;"Metric"&amp;$B124," ",""),members_metric!$F$7:$J$2000,5,FALSE),""),IFERROR(VLOOKUP(SUBSTITUTE($A124&amp;$B124," ",""),members!$D$7:$H$2000,5,FALSE),""))</f>
        <v/>
      </c>
      <c r="AO124" s="189" t="str">
        <f>IF(
     $B$1="Metric",
     IFERROR(0.0254*VLOOKUP(VALUE(SUBSTITUTE($AL124&amp;ROUND($G124,2)," ","")),HFF60_Data_UL!$C$4:$O$1011,MATCH('Estimator Steel Portfolio'!$C124,HFF60_Data_UL!$C$4:$O$4,0),TRUE)*1000,"N/A"),
     IFERROR(VLOOKUP(VALUE(SUBSTITUTE($AL124&amp;ROUND($G124,2)," ","")),HFF60_Data_UL!$C$4:$O$1011,MATCH('Estimator Steel Portfolio'!$C124,HFF60_Data_UL!$C$4:$O$4,0),TRUE)*1000,"N/A")
)</f>
        <v>N/A</v>
      </c>
      <c r="AP124" s="189" t="str">
        <f>IF(
     $B$1="Metric",
     IFERROR(0.0254*VLOOKUP(VALUE(SUBSTITUTE($AL124&amp;ROUND($G124,2)," ","")),HFF120_Data_UL!$C$4:$O$1009,MATCH('Estimator Steel Portfolio'!$C124,HFF120_Data_UL!$C$4:$O$4,0),TRUE)*1000,"N/A"),
     IFERROR(VLOOKUP(VALUE(SUBSTITUTE($AL124&amp;ROUND($G124,2)," ","")),HFF120_Data_UL!$C$4:$O$1009,MATCH('Estimator Steel Portfolio'!$C124,HFF120_Data_UL!$C$4:$O$4,0),TRUE)*1000,"N/A")
)</f>
        <v>N/A</v>
      </c>
      <c r="AQ124" s="189" t="str">
        <f>IF(
     $B$1="Metric",
     IFERROR(0.0254*VLOOKUP(VALUE(SUBSTITUTE($AL124&amp;ROUND($G124,2)," ","")),AWHB_Data_UL!$C$4:$O$1004,MATCH('Estimator Steel Portfolio'!$C124,AWHB_Data_UL!$C$4:$O$4,0),TRUE)*1000,"N/A"),
     IFERROR(VLOOKUP(VALUE(SUBSTITUTE($AL124&amp;ROUND($G124,2)," ","")),AWHB_Data_UL!$C$4:$O$1004,MATCH('Estimator Steel Portfolio'!$C124,AWHB_Data_UL!$C$4:$O$4,0),TRUE)*1000,"N/A")
)</f>
        <v>N/A</v>
      </c>
      <c r="AR124" s="190"/>
    </row>
    <row r="125" spans="1:44" ht="15.5" x14ac:dyDescent="0.35">
      <c r="A125" s="130"/>
      <c r="B125" s="131"/>
      <c r="C125" s="131"/>
      <c r="D125" s="131"/>
      <c r="E125" s="131"/>
      <c r="F125" s="49" t="str">
        <f t="shared" si="35"/>
        <v/>
      </c>
      <c r="G125" s="50" t="str">
        <f>IF($B$1="Metric", IFERROR(VLOOKUP(SUBSTITUTE($A125&amp;"Metric"&amp;$B125," ",""),members_metric!$F$7:$J$2000,3,FALSE),""),  IFERROR(VLOOKUP(SUBSTITUTE($A125&amp;$B125," ",""),members!$D$7:$G$2000,3,FALSE),""))</f>
        <v/>
      </c>
      <c r="H125" s="140" t="str">
        <f t="shared" si="36"/>
        <v/>
      </c>
      <c r="I125" s="48"/>
      <c r="J125" s="50" t="str">
        <f>IFERROR(
     1*AO125,
     IF(
          $B$1="Metric",
          IFERROR(0.0254*VLOOKUP(VALUE(SUBSTITUTE($AL125&amp;ROUND($G125,2)," ","")),HFF60_Data_extrapolated!$C$4:$O$1011,MATCH('Estimator Steel Portfolio'!$C125,HFF60_Data_extrapolated!$C$4:$O$4,0),TRUE)*1000,""),
          IFERROR(VLOOKUP(VALUE(SUBSTITUTE($AL125&amp;ROUND($G125,2)," ","")),HFF60_Data_extrapolated!$C$4:$O$1011,MATCH('Estimator Steel Portfolio'!$C125,HFF60_Data_extrapolated!$C$4:$O$4,0),TRUE)*1000,"")
     )
)</f>
        <v/>
      </c>
      <c r="K125" s="50" t="str">
        <f>IFERROR($J125/HFF60_Data_UL!$J$1,"")</f>
        <v/>
      </c>
      <c r="L125" s="148" t="str">
        <f t="shared" si="31"/>
        <v/>
      </c>
      <c r="M125" s="51" t="str">
        <f>IF(
     $J125=$AO125,
     IFERROR(VLOOKUP(VALUE(SUBSTITUTE($AL125&amp;ROUND($G125,2)," ","")),HFF60_Data_UL!$C$4:$P$1011,14,TRUE),""),
     IF(ISNUMBER($J125),"EJ needed","")
)</f>
        <v/>
      </c>
      <c r="N125" s="151" t="str">
        <f t="shared" si="23"/>
        <v/>
      </c>
      <c r="O125" s="58" t="str">
        <f t="shared" si="24"/>
        <v/>
      </c>
      <c r="P125" s="48"/>
      <c r="Q125" s="50" t="str">
        <f>IFERROR(
     1*AP125,
     IF(
          $B$1="Metric",
          IFERROR(0.0254*VLOOKUP(VALUE(SUBSTITUTE($AL125&amp;ROUND($G125,2)," ","")),HFF120_Data_extrapolated!$C$4:$O$1025,MATCH('Estimator Steel Portfolio'!$C125,HFF120_Data_extrapolated!$C$4:$O$4,0),TRUE)*1000,""),
          IFERROR(VLOOKUP(VALUE(SUBSTITUTE($AL125&amp;ROUND($G125,2)," ","")),HFF120_Data_extrapolated!$C$4:$O$1025,MATCH('Estimator Steel Portfolio'!$C125,HFF120_Data_extrapolated!$C$4:$O$4,0),TRUE)*1000,"")
     )
)</f>
        <v/>
      </c>
      <c r="R125" s="50" t="str">
        <f>IFERROR($Q125/HFF120_Data_UL!$J$1,"")</f>
        <v/>
      </c>
      <c r="S125" s="148" t="str">
        <f t="shared" si="37"/>
        <v/>
      </c>
      <c r="T125" s="51" t="str">
        <f>IF(
     $Q125=$AP125,
     IFERROR(VLOOKUP(VALUE(SUBSTITUTE($AL125&amp;ROUND($G125,2)," ","")),HFF120_Data_UL!$C$4:$P$1009,14,TRUE),""),
     IF(ISNUMBER($Q125),"EJ needed","")
)</f>
        <v/>
      </c>
      <c r="U125" s="151" t="str">
        <f t="shared" si="38"/>
        <v xml:space="preserve"> </v>
      </c>
      <c r="V125" s="58" t="str">
        <f t="shared" si="32"/>
        <v/>
      </c>
      <c r="X125" s="205" t="str">
        <f>IF($B$1="Metric", IFERROR(0.0254*VLOOKUP(VALUE(SUBSTITUTE($AL125&amp;ROUND($G125,2)," ","")),WB5_Data_UL!$C$4:$O$1012,MATCH('Estimator Steel Portfolio'!$C125,WB5_Data_UL!$C$4:$O$4,0),TRUE)*1000,""), IFERROR(VLOOKUP(VALUE(SUBSTITUTE($AL125&amp;ROUND($G125,2)," ","")),WB5_Data_UL!$C$4:$O$1012,MATCH('Estimator Steel Portfolio'!$C125,WB5_Data_UL!$C$4:$O$4,0),TRUE)*1000,""))</f>
        <v/>
      </c>
      <c r="Y125" s="50" t="str">
        <f>IFERROR($X125/WB5_Data_UL!$J$1,"")</f>
        <v/>
      </c>
      <c r="Z125" s="148" t="str">
        <f t="shared" si="39"/>
        <v/>
      </c>
      <c r="AA125" s="51" t="str">
        <f>IFERROR(VLOOKUP(VALUE(SUBSTITUTE($AL125&amp;ROUND($G125,2)," ","")),WB5_Data_UL!$C$4:$P$1012,14,TRUE),"")</f>
        <v/>
      </c>
      <c r="AB125" s="151" t="str">
        <f t="shared" si="40"/>
        <v xml:space="preserve"> </v>
      </c>
      <c r="AC125" s="58" t="str">
        <f t="shared" si="33"/>
        <v/>
      </c>
      <c r="AE125" s="205" t="str">
        <f>IFERROR(
     1*AQ125,
     IF(
          $B$1="Metric",
          IFERROR(0.0254*VLOOKUP(VALUE(SUBSTITUTE($AL125&amp;ROUND($G125,2)," ","")),AWHB_Data_extrapolated!$C$4:$O$1011,MATCH('Estimator Steel Portfolio'!$C125,AWHB_Data_extrapolated!$C$4:$O$4,0),TRUE)*1000,""),
          IFERROR(VLOOKUP(VALUE(SUBSTITUTE($AL125&amp;ROUND($G125,2)," ","")),AWHB_Data_extrapolated!$C$4:$O$1011,MATCH('Estimator Steel Portfolio'!$C125,AWHB_Data_extrapolated!$C$4:$O$4,0),TRUE)*1000,"")
     )
)</f>
        <v/>
      </c>
      <c r="AF125" s="50" t="str">
        <f>IFERROR($AE125/AWHB_Data_UL!$J$1,"")</f>
        <v/>
      </c>
      <c r="AG125" s="148" t="str">
        <f t="shared" si="41"/>
        <v/>
      </c>
      <c r="AH125" s="51" t="str">
        <f>IF(
     $AE125=$AQ125,
     IFERROR(VLOOKUP(VALUE(SUBSTITUTE($AL125&amp;ROUND($G125,2)," ","")),AWHB_Data_UL!$C$4:$P$1004,14,TRUE),""),
     IF(ISNUMBER($AE125),"EJ needed","")
)</f>
        <v/>
      </c>
      <c r="AI125" s="151" t="str">
        <f t="shared" si="42"/>
        <v xml:space="preserve"> </v>
      </c>
      <c r="AJ125" s="58" t="str">
        <f t="shared" si="34"/>
        <v/>
      </c>
      <c r="AL125" s="141" t="str">
        <f>IF($B$1="Metric",IFERROR(VLOOKUP(SUBSTITUTE($A125&amp;"Metric"&amp;$B125," ",""),members_metric!$F$7:$K$2000,6,FALSE),""),IFERROR(VLOOKUP(SUBSTITUTE($A125&amp;$B125," ",""),members!$D$7:$I$2000,6,FALSE),""))</f>
        <v/>
      </c>
      <c r="AM125" s="146" t="str">
        <f>IF($B$1="Metric", IFERROR(VLOOKUP(SUBSTITUTE($A125&amp;"Metric"&amp;$B125," ",""),members_metric!$F$7:$L$2000,7,FALSE),""),IFERROR(VLOOKUP(SUBSTITUTE($A125&amp;$B125," ",""),members!$D$7:$G$2000,4,FALSE),""))</f>
        <v/>
      </c>
      <c r="AN125" s="147" t="str">
        <f>IF($B$1="Metric", IFERROR(VLOOKUP(SUBSTITUTE($A125&amp;"Metric"&amp;$B125," ",""),members_metric!$F$7:$J$2000,5,FALSE),""),IFERROR(VLOOKUP(SUBSTITUTE($A125&amp;$B125," ",""),members!$D$7:$H$2000,5,FALSE),""))</f>
        <v/>
      </c>
      <c r="AO125" s="189" t="str">
        <f>IF(
     $B$1="Metric",
     IFERROR(0.0254*VLOOKUP(VALUE(SUBSTITUTE($AL125&amp;ROUND($G125,2)," ","")),HFF60_Data_UL!$C$4:$O$1011,MATCH('Estimator Steel Portfolio'!$C125,HFF60_Data_UL!$C$4:$O$4,0),TRUE)*1000,"N/A"),
     IFERROR(VLOOKUP(VALUE(SUBSTITUTE($AL125&amp;ROUND($G125,2)," ","")),HFF60_Data_UL!$C$4:$O$1011,MATCH('Estimator Steel Portfolio'!$C125,HFF60_Data_UL!$C$4:$O$4,0),TRUE)*1000,"N/A")
)</f>
        <v>N/A</v>
      </c>
      <c r="AP125" s="189" t="str">
        <f>IF(
     $B$1="Metric",
     IFERROR(0.0254*VLOOKUP(VALUE(SUBSTITUTE($AL125&amp;ROUND($G125,2)," ","")),HFF120_Data_UL!$C$4:$O$1009,MATCH('Estimator Steel Portfolio'!$C125,HFF120_Data_UL!$C$4:$O$4,0),TRUE)*1000,"N/A"),
     IFERROR(VLOOKUP(VALUE(SUBSTITUTE($AL125&amp;ROUND($G125,2)," ","")),HFF120_Data_UL!$C$4:$O$1009,MATCH('Estimator Steel Portfolio'!$C125,HFF120_Data_UL!$C$4:$O$4,0),TRUE)*1000,"N/A")
)</f>
        <v>N/A</v>
      </c>
      <c r="AQ125" s="189" t="str">
        <f>IF(
     $B$1="Metric",
     IFERROR(0.0254*VLOOKUP(VALUE(SUBSTITUTE($AL125&amp;ROUND($G125,2)," ","")),AWHB_Data_UL!$C$4:$O$1004,MATCH('Estimator Steel Portfolio'!$C125,AWHB_Data_UL!$C$4:$O$4,0),TRUE)*1000,"N/A"),
     IFERROR(VLOOKUP(VALUE(SUBSTITUTE($AL125&amp;ROUND($G125,2)," ","")),AWHB_Data_UL!$C$4:$O$1004,MATCH('Estimator Steel Portfolio'!$C125,AWHB_Data_UL!$C$4:$O$4,0),TRUE)*1000,"N/A")
)</f>
        <v>N/A</v>
      </c>
      <c r="AR125" s="190"/>
    </row>
    <row r="126" spans="1:44" ht="15.5" x14ac:dyDescent="0.35">
      <c r="A126" s="130"/>
      <c r="B126" s="131"/>
      <c r="C126" s="131"/>
      <c r="D126" s="131"/>
      <c r="E126" s="131"/>
      <c r="F126" s="49" t="str">
        <f t="shared" si="35"/>
        <v/>
      </c>
      <c r="G126" s="50" t="str">
        <f>IF($B$1="Metric", IFERROR(VLOOKUP(SUBSTITUTE($A126&amp;"Metric"&amp;$B126," ",""),members_metric!$F$7:$J$2000,3,FALSE),""),  IFERROR(VLOOKUP(SUBSTITUTE($A126&amp;$B126," ",""),members!$D$7:$G$2000,3,FALSE),""))</f>
        <v/>
      </c>
      <c r="H126" s="140" t="str">
        <f t="shared" si="36"/>
        <v/>
      </c>
      <c r="I126" s="48"/>
      <c r="J126" s="50" t="str">
        <f>IFERROR(
     1*AO126,
     IF(
          $B$1="Metric",
          IFERROR(0.0254*VLOOKUP(VALUE(SUBSTITUTE($AL126&amp;ROUND($G126,2)," ","")),HFF60_Data_extrapolated!$C$4:$O$1011,MATCH('Estimator Steel Portfolio'!$C126,HFF60_Data_extrapolated!$C$4:$O$4,0),TRUE)*1000,""),
          IFERROR(VLOOKUP(VALUE(SUBSTITUTE($AL126&amp;ROUND($G126,2)," ","")),HFF60_Data_extrapolated!$C$4:$O$1011,MATCH('Estimator Steel Portfolio'!$C126,HFF60_Data_extrapolated!$C$4:$O$4,0),TRUE)*1000,"")
     )
)</f>
        <v/>
      </c>
      <c r="K126" s="50" t="str">
        <f>IFERROR($J126/HFF60_Data_UL!$J$1,"")</f>
        <v/>
      </c>
      <c r="L126" s="148" t="str">
        <f t="shared" si="31"/>
        <v/>
      </c>
      <c r="M126" s="51" t="str">
        <f>IF(
     $J126=$AO126,
     IFERROR(VLOOKUP(VALUE(SUBSTITUTE($AL126&amp;ROUND($G126,2)," ","")),HFF60_Data_UL!$C$4:$P$1011,14,TRUE),""),
     IF(ISNUMBER($J126),"EJ needed","")
)</f>
        <v/>
      </c>
      <c r="N126" s="151" t="str">
        <f t="shared" si="23"/>
        <v/>
      </c>
      <c r="O126" s="58" t="str">
        <f t="shared" si="24"/>
        <v/>
      </c>
      <c r="P126" s="48"/>
      <c r="Q126" s="50" t="str">
        <f>IFERROR(
     1*AP126,
     IF(
          $B$1="Metric",
          IFERROR(0.0254*VLOOKUP(VALUE(SUBSTITUTE($AL126&amp;ROUND($G126,2)," ","")),HFF120_Data_extrapolated!$C$4:$O$1025,MATCH('Estimator Steel Portfolio'!$C126,HFF120_Data_extrapolated!$C$4:$O$4,0),TRUE)*1000,""),
          IFERROR(VLOOKUP(VALUE(SUBSTITUTE($AL126&amp;ROUND($G126,2)," ","")),HFF120_Data_extrapolated!$C$4:$O$1025,MATCH('Estimator Steel Portfolio'!$C126,HFF120_Data_extrapolated!$C$4:$O$4,0),TRUE)*1000,"")
     )
)</f>
        <v/>
      </c>
      <c r="R126" s="50" t="str">
        <f>IFERROR($Q126/HFF120_Data_UL!$J$1,"")</f>
        <v/>
      </c>
      <c r="S126" s="148" t="str">
        <f t="shared" si="37"/>
        <v/>
      </c>
      <c r="T126" s="51" t="str">
        <f>IF(
     $Q126=$AP126,
     IFERROR(VLOOKUP(VALUE(SUBSTITUTE($AL126&amp;ROUND($G126,2)," ","")),HFF120_Data_UL!$C$4:$P$1009,14,TRUE),""),
     IF(ISNUMBER($Q126),"EJ needed","")
)</f>
        <v/>
      </c>
      <c r="U126" s="151" t="str">
        <f t="shared" si="38"/>
        <v xml:space="preserve"> </v>
      </c>
      <c r="V126" s="58" t="str">
        <f t="shared" si="32"/>
        <v/>
      </c>
      <c r="X126" s="205" t="str">
        <f>IF($B$1="Metric", IFERROR(0.0254*VLOOKUP(VALUE(SUBSTITUTE($AL126&amp;ROUND($G126,2)," ","")),WB5_Data_UL!$C$4:$O$1012,MATCH('Estimator Steel Portfolio'!$C126,WB5_Data_UL!$C$4:$O$4,0),TRUE)*1000,""), IFERROR(VLOOKUP(VALUE(SUBSTITUTE($AL126&amp;ROUND($G126,2)," ","")),WB5_Data_UL!$C$4:$O$1012,MATCH('Estimator Steel Portfolio'!$C126,WB5_Data_UL!$C$4:$O$4,0),TRUE)*1000,""))</f>
        <v/>
      </c>
      <c r="Y126" s="50" t="str">
        <f>IFERROR($X126/WB5_Data_UL!$J$1,"")</f>
        <v/>
      </c>
      <c r="Z126" s="148" t="str">
        <f t="shared" si="39"/>
        <v/>
      </c>
      <c r="AA126" s="51" t="str">
        <f>IFERROR(VLOOKUP(VALUE(SUBSTITUTE($AL126&amp;ROUND($G126,2)," ","")),WB5_Data_UL!$C$4:$P$1012,14,TRUE),"")</f>
        <v/>
      </c>
      <c r="AB126" s="151" t="str">
        <f t="shared" si="40"/>
        <v xml:space="preserve"> </v>
      </c>
      <c r="AC126" s="58" t="str">
        <f t="shared" si="33"/>
        <v/>
      </c>
      <c r="AE126" s="205" t="str">
        <f>IFERROR(
     1*AQ126,
     IF(
          $B$1="Metric",
          IFERROR(0.0254*VLOOKUP(VALUE(SUBSTITUTE($AL126&amp;ROUND($G126,2)," ","")),AWHB_Data_extrapolated!$C$4:$O$1011,MATCH('Estimator Steel Portfolio'!$C126,AWHB_Data_extrapolated!$C$4:$O$4,0),TRUE)*1000,""),
          IFERROR(VLOOKUP(VALUE(SUBSTITUTE($AL126&amp;ROUND($G126,2)," ","")),AWHB_Data_extrapolated!$C$4:$O$1011,MATCH('Estimator Steel Portfolio'!$C126,AWHB_Data_extrapolated!$C$4:$O$4,0),TRUE)*1000,"")
     )
)</f>
        <v/>
      </c>
      <c r="AF126" s="50" t="str">
        <f>IFERROR($AE126/AWHB_Data_UL!$J$1,"")</f>
        <v/>
      </c>
      <c r="AG126" s="148" t="str">
        <f t="shared" si="41"/>
        <v/>
      </c>
      <c r="AH126" s="51" t="str">
        <f>IF(
     $AE126=$AQ126,
     IFERROR(VLOOKUP(VALUE(SUBSTITUTE($AL126&amp;ROUND($G126,2)," ","")),AWHB_Data_UL!$C$4:$P$1004,14,TRUE),""),
     IF(ISNUMBER($AE126),"EJ needed","")
)</f>
        <v/>
      </c>
      <c r="AI126" s="151" t="str">
        <f t="shared" si="42"/>
        <v xml:space="preserve"> </v>
      </c>
      <c r="AJ126" s="58" t="str">
        <f t="shared" si="34"/>
        <v/>
      </c>
      <c r="AL126" s="141" t="str">
        <f>IF($B$1="Metric",IFERROR(VLOOKUP(SUBSTITUTE($A126&amp;"Metric"&amp;$B126," ",""),members_metric!$F$7:$K$2000,6,FALSE),""),IFERROR(VLOOKUP(SUBSTITUTE($A126&amp;$B126," ",""),members!$D$7:$I$2000,6,FALSE),""))</f>
        <v/>
      </c>
      <c r="AM126" s="146" t="str">
        <f>IF($B$1="Metric", IFERROR(VLOOKUP(SUBSTITUTE($A126&amp;"Metric"&amp;$B126," ",""),members_metric!$F$7:$L$2000,7,FALSE),""),IFERROR(VLOOKUP(SUBSTITUTE($A126&amp;$B126," ",""),members!$D$7:$G$2000,4,FALSE),""))</f>
        <v/>
      </c>
      <c r="AN126" s="147" t="str">
        <f>IF($B$1="Metric", IFERROR(VLOOKUP(SUBSTITUTE($A126&amp;"Metric"&amp;$B126," ",""),members_metric!$F$7:$J$2000,5,FALSE),""),IFERROR(VLOOKUP(SUBSTITUTE($A126&amp;$B126," ",""),members!$D$7:$H$2000,5,FALSE),""))</f>
        <v/>
      </c>
      <c r="AO126" s="189" t="str">
        <f>IF(
     $B$1="Metric",
     IFERROR(0.0254*VLOOKUP(VALUE(SUBSTITUTE($AL126&amp;ROUND($G126,2)," ","")),HFF60_Data_UL!$C$4:$O$1011,MATCH('Estimator Steel Portfolio'!$C126,HFF60_Data_UL!$C$4:$O$4,0),TRUE)*1000,"N/A"),
     IFERROR(VLOOKUP(VALUE(SUBSTITUTE($AL126&amp;ROUND($G126,2)," ","")),HFF60_Data_UL!$C$4:$O$1011,MATCH('Estimator Steel Portfolio'!$C126,HFF60_Data_UL!$C$4:$O$4,0),TRUE)*1000,"N/A")
)</f>
        <v>N/A</v>
      </c>
      <c r="AP126" s="189" t="str">
        <f>IF(
     $B$1="Metric",
     IFERROR(0.0254*VLOOKUP(VALUE(SUBSTITUTE($AL126&amp;ROUND($G126,2)," ","")),HFF120_Data_UL!$C$4:$O$1009,MATCH('Estimator Steel Portfolio'!$C126,HFF120_Data_UL!$C$4:$O$4,0),TRUE)*1000,"N/A"),
     IFERROR(VLOOKUP(VALUE(SUBSTITUTE($AL126&amp;ROUND($G126,2)," ","")),HFF120_Data_UL!$C$4:$O$1009,MATCH('Estimator Steel Portfolio'!$C126,HFF120_Data_UL!$C$4:$O$4,0),TRUE)*1000,"N/A")
)</f>
        <v>N/A</v>
      </c>
      <c r="AQ126" s="189" t="str">
        <f>IF(
     $B$1="Metric",
     IFERROR(0.0254*VLOOKUP(VALUE(SUBSTITUTE($AL126&amp;ROUND($G126,2)," ","")),AWHB_Data_UL!$C$4:$O$1004,MATCH('Estimator Steel Portfolio'!$C126,AWHB_Data_UL!$C$4:$O$4,0),TRUE)*1000,"N/A"),
     IFERROR(VLOOKUP(VALUE(SUBSTITUTE($AL126&amp;ROUND($G126,2)," ","")),AWHB_Data_UL!$C$4:$O$1004,MATCH('Estimator Steel Portfolio'!$C126,AWHB_Data_UL!$C$4:$O$4,0),TRUE)*1000,"N/A")
)</f>
        <v>N/A</v>
      </c>
      <c r="AR126" s="190"/>
    </row>
    <row r="127" spans="1:44" ht="15.5" x14ac:dyDescent="0.35">
      <c r="A127" s="130"/>
      <c r="B127" s="131"/>
      <c r="C127" s="131"/>
      <c r="D127" s="131"/>
      <c r="E127" s="131"/>
      <c r="F127" s="49" t="str">
        <f t="shared" si="35"/>
        <v/>
      </c>
      <c r="G127" s="50" t="str">
        <f>IF($B$1="Metric", IFERROR(VLOOKUP(SUBSTITUTE($A127&amp;"Metric"&amp;$B127," ",""),members_metric!$F$7:$J$2000,3,FALSE),""),  IFERROR(VLOOKUP(SUBSTITUTE($A127&amp;$B127," ",""),members!$D$7:$G$2000,3,FALSE),""))</f>
        <v/>
      </c>
      <c r="H127" s="140" t="str">
        <f t="shared" si="36"/>
        <v/>
      </c>
      <c r="I127" s="48"/>
      <c r="J127" s="50" t="str">
        <f>IFERROR(
     1*AO127,
     IF(
          $B$1="Metric",
          IFERROR(0.0254*VLOOKUP(VALUE(SUBSTITUTE($AL127&amp;ROUND($G127,2)," ","")),HFF60_Data_extrapolated!$C$4:$O$1011,MATCH('Estimator Steel Portfolio'!$C127,HFF60_Data_extrapolated!$C$4:$O$4,0),TRUE)*1000,""),
          IFERROR(VLOOKUP(VALUE(SUBSTITUTE($AL127&amp;ROUND($G127,2)," ","")),HFF60_Data_extrapolated!$C$4:$O$1011,MATCH('Estimator Steel Portfolio'!$C127,HFF60_Data_extrapolated!$C$4:$O$4,0),TRUE)*1000,"")
     )
)</f>
        <v/>
      </c>
      <c r="K127" s="50" t="str">
        <f>IFERROR($J127/HFF60_Data_UL!$J$1,"")</f>
        <v/>
      </c>
      <c r="L127" s="148" t="str">
        <f t="shared" si="31"/>
        <v/>
      </c>
      <c r="M127" s="51" t="str">
        <f>IF(
     $J127=$AO127,
     IFERROR(VLOOKUP(VALUE(SUBSTITUTE($AL127&amp;ROUND($G127,2)," ","")),HFF60_Data_UL!$C$4:$P$1011,14,TRUE),""),
     IF(ISNUMBER($J127),"EJ needed","")
)</f>
        <v/>
      </c>
      <c r="N127" s="151" t="str">
        <f t="shared" si="23"/>
        <v/>
      </c>
      <c r="O127" s="58" t="str">
        <f t="shared" si="24"/>
        <v/>
      </c>
      <c r="P127" s="48"/>
      <c r="Q127" s="50" t="str">
        <f>IFERROR(
     1*AP127,
     IF(
          $B$1="Metric",
          IFERROR(0.0254*VLOOKUP(VALUE(SUBSTITUTE($AL127&amp;ROUND($G127,2)," ","")),HFF120_Data_extrapolated!$C$4:$O$1025,MATCH('Estimator Steel Portfolio'!$C127,HFF120_Data_extrapolated!$C$4:$O$4,0),TRUE)*1000,""),
          IFERROR(VLOOKUP(VALUE(SUBSTITUTE($AL127&amp;ROUND($G127,2)," ","")),HFF120_Data_extrapolated!$C$4:$O$1025,MATCH('Estimator Steel Portfolio'!$C127,HFF120_Data_extrapolated!$C$4:$O$4,0),TRUE)*1000,"")
     )
)</f>
        <v/>
      </c>
      <c r="R127" s="50" t="str">
        <f>IFERROR($Q127/HFF120_Data_UL!$J$1,"")</f>
        <v/>
      </c>
      <c r="S127" s="148" t="str">
        <f t="shared" si="37"/>
        <v/>
      </c>
      <c r="T127" s="51" t="str">
        <f>IF(
     $Q127=$AP127,
     IFERROR(VLOOKUP(VALUE(SUBSTITUTE($AL127&amp;ROUND($G127,2)," ","")),HFF120_Data_UL!$C$4:$P$1009,14,TRUE),""),
     IF(ISNUMBER($Q127),"EJ needed","")
)</f>
        <v/>
      </c>
      <c r="U127" s="151" t="str">
        <f t="shared" si="38"/>
        <v xml:space="preserve"> </v>
      </c>
      <c r="V127" s="58" t="str">
        <f t="shared" si="32"/>
        <v/>
      </c>
      <c r="X127" s="205" t="str">
        <f>IF($B$1="Metric", IFERROR(0.0254*VLOOKUP(VALUE(SUBSTITUTE($AL127&amp;ROUND($G127,2)," ","")),WB5_Data_UL!$C$4:$O$1012,MATCH('Estimator Steel Portfolio'!$C127,WB5_Data_UL!$C$4:$O$4,0),TRUE)*1000,""), IFERROR(VLOOKUP(VALUE(SUBSTITUTE($AL127&amp;ROUND($G127,2)," ","")),WB5_Data_UL!$C$4:$O$1012,MATCH('Estimator Steel Portfolio'!$C127,WB5_Data_UL!$C$4:$O$4,0),TRUE)*1000,""))</f>
        <v/>
      </c>
      <c r="Y127" s="50" t="str">
        <f>IFERROR($X127/WB5_Data_UL!$J$1,"")</f>
        <v/>
      </c>
      <c r="Z127" s="148" t="str">
        <f t="shared" si="39"/>
        <v/>
      </c>
      <c r="AA127" s="51" t="str">
        <f>IFERROR(VLOOKUP(VALUE(SUBSTITUTE($AL127&amp;ROUND($G127,2)," ","")),WB5_Data_UL!$C$4:$P$1012,14,TRUE),"")</f>
        <v/>
      </c>
      <c r="AB127" s="151" t="str">
        <f t="shared" si="40"/>
        <v xml:space="preserve"> </v>
      </c>
      <c r="AC127" s="58" t="str">
        <f t="shared" si="33"/>
        <v/>
      </c>
      <c r="AE127" s="205" t="str">
        <f>IFERROR(
     1*AQ127,
     IF(
          $B$1="Metric",
          IFERROR(0.0254*VLOOKUP(VALUE(SUBSTITUTE($AL127&amp;ROUND($G127,2)," ","")),AWHB_Data_extrapolated!$C$4:$O$1011,MATCH('Estimator Steel Portfolio'!$C127,AWHB_Data_extrapolated!$C$4:$O$4,0),TRUE)*1000,""),
          IFERROR(VLOOKUP(VALUE(SUBSTITUTE($AL127&amp;ROUND($G127,2)," ","")),AWHB_Data_extrapolated!$C$4:$O$1011,MATCH('Estimator Steel Portfolio'!$C127,AWHB_Data_extrapolated!$C$4:$O$4,0),TRUE)*1000,"")
     )
)</f>
        <v/>
      </c>
      <c r="AF127" s="50" t="str">
        <f>IFERROR($AE127/AWHB_Data_UL!$J$1,"")</f>
        <v/>
      </c>
      <c r="AG127" s="148" t="str">
        <f t="shared" si="41"/>
        <v/>
      </c>
      <c r="AH127" s="51" t="str">
        <f>IF(
     $AE127=$AQ127,
     IFERROR(VLOOKUP(VALUE(SUBSTITUTE($AL127&amp;ROUND($G127,2)," ","")),AWHB_Data_UL!$C$4:$P$1004,14,TRUE),""),
     IF(ISNUMBER($AE127),"EJ needed","")
)</f>
        <v/>
      </c>
      <c r="AI127" s="151" t="str">
        <f t="shared" si="42"/>
        <v xml:space="preserve"> </v>
      </c>
      <c r="AJ127" s="58" t="str">
        <f t="shared" si="34"/>
        <v/>
      </c>
      <c r="AL127" s="141" t="str">
        <f>IF($B$1="Metric",IFERROR(VLOOKUP(SUBSTITUTE($A127&amp;"Metric"&amp;$B127," ",""),members_metric!$F$7:$K$2000,6,FALSE),""),IFERROR(VLOOKUP(SUBSTITUTE($A127&amp;$B127," ",""),members!$D$7:$I$2000,6,FALSE),""))</f>
        <v/>
      </c>
      <c r="AM127" s="146" t="str">
        <f>IF($B$1="Metric", IFERROR(VLOOKUP(SUBSTITUTE($A127&amp;"Metric"&amp;$B127," ",""),members_metric!$F$7:$L$2000,7,FALSE),""),IFERROR(VLOOKUP(SUBSTITUTE($A127&amp;$B127," ",""),members!$D$7:$G$2000,4,FALSE),""))</f>
        <v/>
      </c>
      <c r="AN127" s="147" t="str">
        <f>IF($B$1="Metric", IFERROR(VLOOKUP(SUBSTITUTE($A127&amp;"Metric"&amp;$B127," ",""),members_metric!$F$7:$J$2000,5,FALSE),""),IFERROR(VLOOKUP(SUBSTITUTE($A127&amp;$B127," ",""),members!$D$7:$H$2000,5,FALSE),""))</f>
        <v/>
      </c>
      <c r="AO127" s="189" t="str">
        <f>IF(
     $B$1="Metric",
     IFERROR(0.0254*VLOOKUP(VALUE(SUBSTITUTE($AL127&amp;ROUND($G127,2)," ","")),HFF60_Data_UL!$C$4:$O$1011,MATCH('Estimator Steel Portfolio'!$C127,HFF60_Data_UL!$C$4:$O$4,0),TRUE)*1000,"N/A"),
     IFERROR(VLOOKUP(VALUE(SUBSTITUTE($AL127&amp;ROUND($G127,2)," ","")),HFF60_Data_UL!$C$4:$O$1011,MATCH('Estimator Steel Portfolio'!$C127,HFF60_Data_UL!$C$4:$O$4,0),TRUE)*1000,"N/A")
)</f>
        <v>N/A</v>
      </c>
      <c r="AP127" s="189" t="str">
        <f>IF(
     $B$1="Metric",
     IFERROR(0.0254*VLOOKUP(VALUE(SUBSTITUTE($AL127&amp;ROUND($G127,2)," ","")),HFF120_Data_UL!$C$4:$O$1009,MATCH('Estimator Steel Portfolio'!$C127,HFF120_Data_UL!$C$4:$O$4,0),TRUE)*1000,"N/A"),
     IFERROR(VLOOKUP(VALUE(SUBSTITUTE($AL127&amp;ROUND($G127,2)," ","")),HFF120_Data_UL!$C$4:$O$1009,MATCH('Estimator Steel Portfolio'!$C127,HFF120_Data_UL!$C$4:$O$4,0),TRUE)*1000,"N/A")
)</f>
        <v>N/A</v>
      </c>
      <c r="AQ127" s="189" t="str">
        <f>IF(
     $B$1="Metric",
     IFERROR(0.0254*VLOOKUP(VALUE(SUBSTITUTE($AL127&amp;ROUND($G127,2)," ","")),AWHB_Data_UL!$C$4:$O$1004,MATCH('Estimator Steel Portfolio'!$C127,AWHB_Data_UL!$C$4:$O$4,0),TRUE)*1000,"N/A"),
     IFERROR(VLOOKUP(VALUE(SUBSTITUTE($AL127&amp;ROUND($G127,2)," ","")),AWHB_Data_UL!$C$4:$O$1004,MATCH('Estimator Steel Portfolio'!$C127,AWHB_Data_UL!$C$4:$O$4,0),TRUE)*1000,"N/A")
)</f>
        <v>N/A</v>
      </c>
      <c r="AR127" s="190"/>
    </row>
    <row r="128" spans="1:44" ht="15.5" x14ac:dyDescent="0.35">
      <c r="A128" s="130"/>
      <c r="B128" s="131"/>
      <c r="C128" s="131"/>
      <c r="D128" s="131"/>
      <c r="E128" s="131"/>
      <c r="F128" s="49" t="str">
        <f t="shared" si="35"/>
        <v/>
      </c>
      <c r="G128" s="50" t="str">
        <f>IF($B$1="Metric", IFERROR(VLOOKUP(SUBSTITUTE($A128&amp;"Metric"&amp;$B128," ",""),members_metric!$F$7:$J$2000,3,FALSE),""),  IFERROR(VLOOKUP(SUBSTITUTE($A128&amp;$B128," ",""),members!$D$7:$G$2000,3,FALSE),""))</f>
        <v/>
      </c>
      <c r="H128" s="140" t="str">
        <f t="shared" si="36"/>
        <v/>
      </c>
      <c r="I128" s="48"/>
      <c r="J128" s="50" t="str">
        <f>IFERROR(
     1*AO128,
     IF(
          $B$1="Metric",
          IFERROR(0.0254*VLOOKUP(VALUE(SUBSTITUTE($AL128&amp;ROUND($G128,2)," ","")),HFF60_Data_extrapolated!$C$4:$O$1011,MATCH('Estimator Steel Portfolio'!$C128,HFF60_Data_extrapolated!$C$4:$O$4,0),TRUE)*1000,""),
          IFERROR(VLOOKUP(VALUE(SUBSTITUTE($AL128&amp;ROUND($G128,2)," ","")),HFF60_Data_extrapolated!$C$4:$O$1011,MATCH('Estimator Steel Portfolio'!$C128,HFF60_Data_extrapolated!$C$4:$O$4,0),TRUE)*1000,"")
     )
)</f>
        <v/>
      </c>
      <c r="K128" s="50" t="str">
        <f>IFERROR($J128/HFF60_Data_UL!$J$1,"")</f>
        <v/>
      </c>
      <c r="L128" s="148" t="str">
        <f t="shared" si="31"/>
        <v/>
      </c>
      <c r="M128" s="51" t="str">
        <f>IF(
     $J128=$AO128,
     IFERROR(VLOOKUP(VALUE(SUBSTITUTE($AL128&amp;ROUND($G128,2)," ","")),HFF60_Data_UL!$C$4:$P$1011,14,TRUE),""),
     IF(ISNUMBER($J128),"EJ needed","")
)</f>
        <v/>
      </c>
      <c r="N128" s="151" t="str">
        <f t="shared" si="23"/>
        <v/>
      </c>
      <c r="O128" s="58" t="str">
        <f t="shared" si="24"/>
        <v/>
      </c>
      <c r="P128" s="48"/>
      <c r="Q128" s="50" t="str">
        <f>IFERROR(
     1*AP128,
     IF(
          $B$1="Metric",
          IFERROR(0.0254*VLOOKUP(VALUE(SUBSTITUTE($AL128&amp;ROUND($G128,2)," ","")),HFF120_Data_extrapolated!$C$4:$O$1025,MATCH('Estimator Steel Portfolio'!$C128,HFF120_Data_extrapolated!$C$4:$O$4,0),TRUE)*1000,""),
          IFERROR(VLOOKUP(VALUE(SUBSTITUTE($AL128&amp;ROUND($G128,2)," ","")),HFF120_Data_extrapolated!$C$4:$O$1025,MATCH('Estimator Steel Portfolio'!$C128,HFF120_Data_extrapolated!$C$4:$O$4,0),TRUE)*1000,"")
     )
)</f>
        <v/>
      </c>
      <c r="R128" s="50" t="str">
        <f>IFERROR($Q128/HFF120_Data_UL!$J$1,"")</f>
        <v/>
      </c>
      <c r="S128" s="148" t="str">
        <f t="shared" si="37"/>
        <v/>
      </c>
      <c r="T128" s="51" t="str">
        <f>IF(
     $Q128=$AP128,
     IFERROR(VLOOKUP(VALUE(SUBSTITUTE($AL128&amp;ROUND($G128,2)," ","")),HFF120_Data_UL!$C$4:$P$1009,14,TRUE),""),
     IF(ISNUMBER($Q128),"EJ needed","")
)</f>
        <v/>
      </c>
      <c r="U128" s="151" t="str">
        <f t="shared" si="38"/>
        <v xml:space="preserve"> </v>
      </c>
      <c r="V128" s="58" t="str">
        <f t="shared" si="32"/>
        <v/>
      </c>
      <c r="X128" s="205" t="str">
        <f>IF($B$1="Metric", IFERROR(0.0254*VLOOKUP(VALUE(SUBSTITUTE($AL128&amp;ROUND($G128,2)," ","")),WB5_Data_UL!$C$4:$O$1012,MATCH('Estimator Steel Portfolio'!$C128,WB5_Data_UL!$C$4:$O$4,0),TRUE)*1000,""), IFERROR(VLOOKUP(VALUE(SUBSTITUTE($AL128&amp;ROUND($G128,2)," ","")),WB5_Data_UL!$C$4:$O$1012,MATCH('Estimator Steel Portfolio'!$C128,WB5_Data_UL!$C$4:$O$4,0),TRUE)*1000,""))</f>
        <v/>
      </c>
      <c r="Y128" s="50" t="str">
        <f>IFERROR($X128/WB5_Data_UL!$J$1,"")</f>
        <v/>
      </c>
      <c r="Z128" s="148" t="str">
        <f t="shared" si="39"/>
        <v/>
      </c>
      <c r="AA128" s="51" t="str">
        <f>IFERROR(VLOOKUP(VALUE(SUBSTITUTE($AL128&amp;ROUND($G128,2)," ","")),WB5_Data_UL!$C$4:$P$1012,14,TRUE),"")</f>
        <v/>
      </c>
      <c r="AB128" s="151" t="str">
        <f t="shared" si="40"/>
        <v xml:space="preserve"> </v>
      </c>
      <c r="AC128" s="58" t="str">
        <f t="shared" si="33"/>
        <v/>
      </c>
      <c r="AE128" s="205" t="str">
        <f>IFERROR(
     1*AQ128,
     IF(
          $B$1="Metric",
          IFERROR(0.0254*VLOOKUP(VALUE(SUBSTITUTE($AL128&amp;ROUND($G128,2)," ","")),AWHB_Data_extrapolated!$C$4:$O$1011,MATCH('Estimator Steel Portfolio'!$C128,AWHB_Data_extrapolated!$C$4:$O$4,0),TRUE)*1000,""),
          IFERROR(VLOOKUP(VALUE(SUBSTITUTE($AL128&amp;ROUND($G128,2)," ","")),AWHB_Data_extrapolated!$C$4:$O$1011,MATCH('Estimator Steel Portfolio'!$C128,AWHB_Data_extrapolated!$C$4:$O$4,0),TRUE)*1000,"")
     )
)</f>
        <v/>
      </c>
      <c r="AF128" s="50" t="str">
        <f>IFERROR($AE128/AWHB_Data_UL!$J$1,"")</f>
        <v/>
      </c>
      <c r="AG128" s="148" t="str">
        <f t="shared" si="41"/>
        <v/>
      </c>
      <c r="AH128" s="51" t="str">
        <f>IF(
     $AE128=$AQ128,
     IFERROR(VLOOKUP(VALUE(SUBSTITUTE($AL128&amp;ROUND($G128,2)," ","")),AWHB_Data_UL!$C$4:$P$1004,14,TRUE),""),
     IF(ISNUMBER($AE128),"EJ needed","")
)</f>
        <v/>
      </c>
      <c r="AI128" s="151" t="str">
        <f t="shared" si="42"/>
        <v xml:space="preserve"> </v>
      </c>
      <c r="AJ128" s="58" t="str">
        <f t="shared" si="34"/>
        <v/>
      </c>
      <c r="AL128" s="141" t="str">
        <f>IF($B$1="Metric",IFERROR(VLOOKUP(SUBSTITUTE($A128&amp;"Metric"&amp;$B128," ",""),members_metric!$F$7:$K$2000,6,FALSE),""),IFERROR(VLOOKUP(SUBSTITUTE($A128&amp;$B128," ",""),members!$D$7:$I$2000,6,FALSE),""))</f>
        <v/>
      </c>
      <c r="AM128" s="146" t="str">
        <f>IF($B$1="Metric", IFERROR(VLOOKUP(SUBSTITUTE($A128&amp;"Metric"&amp;$B128," ",""),members_metric!$F$7:$L$2000,7,FALSE),""),IFERROR(VLOOKUP(SUBSTITUTE($A128&amp;$B128," ",""),members!$D$7:$G$2000,4,FALSE),""))</f>
        <v/>
      </c>
      <c r="AN128" s="147" t="str">
        <f>IF($B$1="Metric", IFERROR(VLOOKUP(SUBSTITUTE($A128&amp;"Metric"&amp;$B128," ",""),members_metric!$F$7:$J$2000,5,FALSE),""),IFERROR(VLOOKUP(SUBSTITUTE($A128&amp;$B128," ",""),members!$D$7:$H$2000,5,FALSE),""))</f>
        <v/>
      </c>
      <c r="AO128" s="189" t="str">
        <f>IF(
     $B$1="Metric",
     IFERROR(0.0254*VLOOKUP(VALUE(SUBSTITUTE($AL128&amp;ROUND($G128,2)," ","")),HFF60_Data_UL!$C$4:$O$1011,MATCH('Estimator Steel Portfolio'!$C128,HFF60_Data_UL!$C$4:$O$4,0),TRUE)*1000,"N/A"),
     IFERROR(VLOOKUP(VALUE(SUBSTITUTE($AL128&amp;ROUND($G128,2)," ","")),HFF60_Data_UL!$C$4:$O$1011,MATCH('Estimator Steel Portfolio'!$C128,HFF60_Data_UL!$C$4:$O$4,0),TRUE)*1000,"N/A")
)</f>
        <v>N/A</v>
      </c>
      <c r="AP128" s="189" t="str">
        <f>IF(
     $B$1="Metric",
     IFERROR(0.0254*VLOOKUP(VALUE(SUBSTITUTE($AL128&amp;ROUND($G128,2)," ","")),HFF120_Data_UL!$C$4:$O$1009,MATCH('Estimator Steel Portfolio'!$C128,HFF120_Data_UL!$C$4:$O$4,0),TRUE)*1000,"N/A"),
     IFERROR(VLOOKUP(VALUE(SUBSTITUTE($AL128&amp;ROUND($G128,2)," ","")),HFF120_Data_UL!$C$4:$O$1009,MATCH('Estimator Steel Portfolio'!$C128,HFF120_Data_UL!$C$4:$O$4,0),TRUE)*1000,"N/A")
)</f>
        <v>N/A</v>
      </c>
      <c r="AQ128" s="189" t="str">
        <f>IF(
     $B$1="Metric",
     IFERROR(0.0254*VLOOKUP(VALUE(SUBSTITUTE($AL128&amp;ROUND($G128,2)," ","")),AWHB_Data_UL!$C$4:$O$1004,MATCH('Estimator Steel Portfolio'!$C128,AWHB_Data_UL!$C$4:$O$4,0),TRUE)*1000,"N/A"),
     IFERROR(VLOOKUP(VALUE(SUBSTITUTE($AL128&amp;ROUND($G128,2)," ","")),AWHB_Data_UL!$C$4:$O$1004,MATCH('Estimator Steel Portfolio'!$C128,AWHB_Data_UL!$C$4:$O$4,0),TRUE)*1000,"N/A")
)</f>
        <v>N/A</v>
      </c>
      <c r="AR128" s="190"/>
    </row>
    <row r="129" spans="1:44" ht="15.5" x14ac:dyDescent="0.35">
      <c r="A129" s="130"/>
      <c r="B129" s="131"/>
      <c r="C129" s="131"/>
      <c r="D129" s="131"/>
      <c r="E129" s="131"/>
      <c r="F129" s="49" t="str">
        <f t="shared" si="35"/>
        <v/>
      </c>
      <c r="G129" s="50" t="str">
        <f>IF($B$1="Metric", IFERROR(VLOOKUP(SUBSTITUTE($A129&amp;"Metric"&amp;$B129," ",""),members_metric!$F$7:$J$2000,3,FALSE),""),  IFERROR(VLOOKUP(SUBSTITUTE($A129&amp;$B129," ",""),members!$D$7:$G$2000,3,FALSE),""))</f>
        <v/>
      </c>
      <c r="H129" s="140" t="str">
        <f t="shared" si="36"/>
        <v/>
      </c>
      <c r="I129" s="48"/>
      <c r="J129" s="50" t="str">
        <f>IFERROR(
     1*AO129,
     IF(
          $B$1="Metric",
          IFERROR(0.0254*VLOOKUP(VALUE(SUBSTITUTE($AL129&amp;ROUND($G129,2)," ","")),HFF60_Data_extrapolated!$C$4:$O$1011,MATCH('Estimator Steel Portfolio'!$C129,HFF60_Data_extrapolated!$C$4:$O$4,0),TRUE)*1000,""),
          IFERROR(VLOOKUP(VALUE(SUBSTITUTE($AL129&amp;ROUND($G129,2)," ","")),HFF60_Data_extrapolated!$C$4:$O$1011,MATCH('Estimator Steel Portfolio'!$C129,HFF60_Data_extrapolated!$C$4:$O$4,0),TRUE)*1000,"")
     )
)</f>
        <v/>
      </c>
      <c r="K129" s="50" t="str">
        <f>IFERROR($J129/HFF60_Data_UL!$J$1,"")</f>
        <v/>
      </c>
      <c r="L129" s="148" t="str">
        <f t="shared" si="31"/>
        <v/>
      </c>
      <c r="M129" s="51" t="str">
        <f>IF(
     $J129=$AO129,
     IFERROR(VLOOKUP(VALUE(SUBSTITUTE($AL129&amp;ROUND($G129,2)," ","")),HFF60_Data_UL!$C$4:$P$1011,14,TRUE),""),
     IF(ISNUMBER($J129),"EJ needed","")
)</f>
        <v/>
      </c>
      <c r="N129" s="151" t="str">
        <f t="shared" si="23"/>
        <v/>
      </c>
      <c r="O129" s="58" t="str">
        <f t="shared" si="24"/>
        <v/>
      </c>
      <c r="P129" s="48"/>
      <c r="Q129" s="50" t="str">
        <f>IFERROR(
     1*AP129,
     IF(
          $B$1="Metric",
          IFERROR(0.0254*VLOOKUP(VALUE(SUBSTITUTE($AL129&amp;ROUND($G129,2)," ","")),HFF120_Data_extrapolated!$C$4:$O$1025,MATCH('Estimator Steel Portfolio'!$C129,HFF120_Data_extrapolated!$C$4:$O$4,0),TRUE)*1000,""),
          IFERROR(VLOOKUP(VALUE(SUBSTITUTE($AL129&amp;ROUND($G129,2)," ","")),HFF120_Data_extrapolated!$C$4:$O$1025,MATCH('Estimator Steel Portfolio'!$C129,HFF120_Data_extrapolated!$C$4:$O$4,0),TRUE)*1000,"")
     )
)</f>
        <v/>
      </c>
      <c r="R129" s="50" t="str">
        <f>IFERROR($Q129/HFF120_Data_UL!$J$1,"")</f>
        <v/>
      </c>
      <c r="S129" s="148" t="str">
        <f t="shared" si="37"/>
        <v/>
      </c>
      <c r="T129" s="51" t="str">
        <f>IF(
     $Q129=$AP129,
     IFERROR(VLOOKUP(VALUE(SUBSTITUTE($AL129&amp;ROUND($G129,2)," ","")),HFF120_Data_UL!$C$4:$P$1009,14,TRUE),""),
     IF(ISNUMBER($Q129),"EJ needed","")
)</f>
        <v/>
      </c>
      <c r="U129" s="151" t="str">
        <f t="shared" si="38"/>
        <v xml:space="preserve"> </v>
      </c>
      <c r="V129" s="58" t="str">
        <f t="shared" si="32"/>
        <v/>
      </c>
      <c r="X129" s="205" t="str">
        <f>IF($B$1="Metric", IFERROR(0.0254*VLOOKUP(VALUE(SUBSTITUTE($AL129&amp;ROUND($G129,2)," ","")),WB5_Data_UL!$C$4:$O$1012,MATCH('Estimator Steel Portfolio'!$C129,WB5_Data_UL!$C$4:$O$4,0),TRUE)*1000,""), IFERROR(VLOOKUP(VALUE(SUBSTITUTE($AL129&amp;ROUND($G129,2)," ","")),WB5_Data_UL!$C$4:$O$1012,MATCH('Estimator Steel Portfolio'!$C129,WB5_Data_UL!$C$4:$O$4,0),TRUE)*1000,""))</f>
        <v/>
      </c>
      <c r="Y129" s="50" t="str">
        <f>IFERROR($X129/WB5_Data_UL!$J$1,"")</f>
        <v/>
      </c>
      <c r="Z129" s="148" t="str">
        <f t="shared" si="39"/>
        <v/>
      </c>
      <c r="AA129" s="51" t="str">
        <f>IFERROR(VLOOKUP(VALUE(SUBSTITUTE($AL129&amp;ROUND($G129,2)," ","")),WB5_Data_UL!$C$4:$P$1012,14,TRUE),"")</f>
        <v/>
      </c>
      <c r="AB129" s="151" t="str">
        <f t="shared" si="40"/>
        <v xml:space="preserve"> </v>
      </c>
      <c r="AC129" s="58" t="str">
        <f t="shared" si="33"/>
        <v/>
      </c>
      <c r="AE129" s="205" t="str">
        <f>IFERROR(
     1*AQ129,
     IF(
          $B$1="Metric",
          IFERROR(0.0254*VLOOKUP(VALUE(SUBSTITUTE($AL129&amp;ROUND($G129,2)," ","")),AWHB_Data_extrapolated!$C$4:$O$1011,MATCH('Estimator Steel Portfolio'!$C129,AWHB_Data_extrapolated!$C$4:$O$4,0),TRUE)*1000,""),
          IFERROR(VLOOKUP(VALUE(SUBSTITUTE($AL129&amp;ROUND($G129,2)," ","")),AWHB_Data_extrapolated!$C$4:$O$1011,MATCH('Estimator Steel Portfolio'!$C129,AWHB_Data_extrapolated!$C$4:$O$4,0),TRUE)*1000,"")
     )
)</f>
        <v/>
      </c>
      <c r="AF129" s="50" t="str">
        <f>IFERROR($AE129/AWHB_Data_UL!$J$1,"")</f>
        <v/>
      </c>
      <c r="AG129" s="148" t="str">
        <f t="shared" si="41"/>
        <v/>
      </c>
      <c r="AH129" s="51" t="str">
        <f>IF(
     $AE129=$AQ129,
     IFERROR(VLOOKUP(VALUE(SUBSTITUTE($AL129&amp;ROUND($G129,2)," ","")),AWHB_Data_UL!$C$4:$P$1004,14,TRUE),""),
     IF(ISNUMBER($AE129),"EJ needed","")
)</f>
        <v/>
      </c>
      <c r="AI129" s="151" t="str">
        <f t="shared" si="42"/>
        <v xml:space="preserve"> </v>
      </c>
      <c r="AJ129" s="58" t="str">
        <f t="shared" si="34"/>
        <v/>
      </c>
      <c r="AL129" s="141" t="str">
        <f>IF($B$1="Metric",IFERROR(VLOOKUP(SUBSTITUTE($A129&amp;"Metric"&amp;$B129," ",""),members_metric!$F$7:$K$2000,6,FALSE),""),IFERROR(VLOOKUP(SUBSTITUTE($A129&amp;$B129," ",""),members!$D$7:$I$2000,6,FALSE),""))</f>
        <v/>
      </c>
      <c r="AM129" s="146" t="str">
        <f>IF($B$1="Metric", IFERROR(VLOOKUP(SUBSTITUTE($A129&amp;"Metric"&amp;$B129," ",""),members_metric!$F$7:$L$2000,7,FALSE),""),IFERROR(VLOOKUP(SUBSTITUTE($A129&amp;$B129," ",""),members!$D$7:$G$2000,4,FALSE),""))</f>
        <v/>
      </c>
      <c r="AN129" s="147" t="str">
        <f>IF($B$1="Metric", IFERROR(VLOOKUP(SUBSTITUTE($A129&amp;"Metric"&amp;$B129," ",""),members_metric!$F$7:$J$2000,5,FALSE),""),IFERROR(VLOOKUP(SUBSTITUTE($A129&amp;$B129," ",""),members!$D$7:$H$2000,5,FALSE),""))</f>
        <v/>
      </c>
      <c r="AO129" s="189" t="str">
        <f>IF(
     $B$1="Metric",
     IFERROR(0.0254*VLOOKUP(VALUE(SUBSTITUTE($AL129&amp;ROUND($G129,2)," ","")),HFF60_Data_UL!$C$4:$O$1011,MATCH('Estimator Steel Portfolio'!$C129,HFF60_Data_UL!$C$4:$O$4,0),TRUE)*1000,"N/A"),
     IFERROR(VLOOKUP(VALUE(SUBSTITUTE($AL129&amp;ROUND($G129,2)," ","")),HFF60_Data_UL!$C$4:$O$1011,MATCH('Estimator Steel Portfolio'!$C129,HFF60_Data_UL!$C$4:$O$4,0),TRUE)*1000,"N/A")
)</f>
        <v>N/A</v>
      </c>
      <c r="AP129" s="189" t="str">
        <f>IF(
     $B$1="Metric",
     IFERROR(0.0254*VLOOKUP(VALUE(SUBSTITUTE($AL129&amp;ROUND($G129,2)," ","")),HFF120_Data_UL!$C$4:$O$1009,MATCH('Estimator Steel Portfolio'!$C129,HFF120_Data_UL!$C$4:$O$4,0),TRUE)*1000,"N/A"),
     IFERROR(VLOOKUP(VALUE(SUBSTITUTE($AL129&amp;ROUND($G129,2)," ","")),HFF120_Data_UL!$C$4:$O$1009,MATCH('Estimator Steel Portfolio'!$C129,HFF120_Data_UL!$C$4:$O$4,0),TRUE)*1000,"N/A")
)</f>
        <v>N/A</v>
      </c>
      <c r="AQ129" s="189" t="str">
        <f>IF(
     $B$1="Metric",
     IFERROR(0.0254*VLOOKUP(VALUE(SUBSTITUTE($AL129&amp;ROUND($G129,2)," ","")),AWHB_Data_UL!$C$4:$O$1004,MATCH('Estimator Steel Portfolio'!$C129,AWHB_Data_UL!$C$4:$O$4,0),TRUE)*1000,"N/A"),
     IFERROR(VLOOKUP(VALUE(SUBSTITUTE($AL129&amp;ROUND($G129,2)," ","")),AWHB_Data_UL!$C$4:$O$1004,MATCH('Estimator Steel Portfolio'!$C129,AWHB_Data_UL!$C$4:$O$4,0),TRUE)*1000,"N/A")
)</f>
        <v>N/A</v>
      </c>
      <c r="AR129" s="190"/>
    </row>
    <row r="130" spans="1:44" ht="15.5" x14ac:dyDescent="0.35">
      <c r="A130" s="130"/>
      <c r="B130" s="131"/>
      <c r="C130" s="131"/>
      <c r="D130" s="131"/>
      <c r="E130" s="131"/>
      <c r="F130" s="49" t="str">
        <f t="shared" si="35"/>
        <v/>
      </c>
      <c r="G130" s="50" t="str">
        <f>IF($B$1="Metric", IFERROR(VLOOKUP(SUBSTITUTE($A130&amp;"Metric"&amp;$B130," ",""),members_metric!$F$7:$J$2000,3,FALSE),""),  IFERROR(VLOOKUP(SUBSTITUTE($A130&amp;$B130," ",""),members!$D$7:$G$2000,3,FALSE),""))</f>
        <v/>
      </c>
      <c r="H130" s="140" t="str">
        <f t="shared" si="36"/>
        <v/>
      </c>
      <c r="I130" s="48"/>
      <c r="J130" s="50" t="str">
        <f>IFERROR(
     1*AO130,
     IF(
          $B$1="Metric",
          IFERROR(0.0254*VLOOKUP(VALUE(SUBSTITUTE($AL130&amp;ROUND($G130,2)," ","")),HFF60_Data_extrapolated!$C$4:$O$1011,MATCH('Estimator Steel Portfolio'!$C130,HFF60_Data_extrapolated!$C$4:$O$4,0),TRUE)*1000,""),
          IFERROR(VLOOKUP(VALUE(SUBSTITUTE($AL130&amp;ROUND($G130,2)," ","")),HFF60_Data_extrapolated!$C$4:$O$1011,MATCH('Estimator Steel Portfolio'!$C130,HFF60_Data_extrapolated!$C$4:$O$4,0),TRUE)*1000,"")
     )
)</f>
        <v/>
      </c>
      <c r="K130" s="50" t="str">
        <f>IFERROR($J130/HFF60_Data_UL!$J$1,"")</f>
        <v/>
      </c>
      <c r="L130" s="148" t="str">
        <f t="shared" si="31"/>
        <v/>
      </c>
      <c r="M130" s="51" t="str">
        <f>IF(
     $J130=$AO130,
     IFERROR(VLOOKUP(VALUE(SUBSTITUTE($AL130&amp;ROUND($G130,2)," ","")),HFF60_Data_UL!$C$4:$P$1011,14,TRUE),""),
     IF(ISNUMBER($J130),"EJ needed","")
)</f>
        <v/>
      </c>
      <c r="N130" s="151" t="str">
        <f t="shared" si="23"/>
        <v/>
      </c>
      <c r="O130" s="58" t="str">
        <f t="shared" si="24"/>
        <v/>
      </c>
      <c r="P130" s="48"/>
      <c r="Q130" s="50" t="str">
        <f>IFERROR(
     1*AP130,
     IF(
          $B$1="Metric",
          IFERROR(0.0254*VLOOKUP(VALUE(SUBSTITUTE($AL130&amp;ROUND($G130,2)," ","")),HFF120_Data_extrapolated!$C$4:$O$1025,MATCH('Estimator Steel Portfolio'!$C130,HFF120_Data_extrapolated!$C$4:$O$4,0),TRUE)*1000,""),
          IFERROR(VLOOKUP(VALUE(SUBSTITUTE($AL130&amp;ROUND($G130,2)," ","")),HFF120_Data_extrapolated!$C$4:$O$1025,MATCH('Estimator Steel Portfolio'!$C130,HFF120_Data_extrapolated!$C$4:$O$4,0),TRUE)*1000,"")
     )
)</f>
        <v/>
      </c>
      <c r="R130" s="50" t="str">
        <f>IFERROR($Q130/HFF120_Data_UL!$J$1,"")</f>
        <v/>
      </c>
      <c r="S130" s="148" t="str">
        <f t="shared" si="37"/>
        <v/>
      </c>
      <c r="T130" s="51" t="str">
        <f>IF(
     $Q130=$AP130,
     IFERROR(VLOOKUP(VALUE(SUBSTITUTE($AL130&amp;ROUND($G130,2)," ","")),HFF120_Data_UL!$C$4:$P$1009,14,TRUE),""),
     IF(ISNUMBER($Q130),"EJ needed","")
)</f>
        <v/>
      </c>
      <c r="U130" s="151" t="str">
        <f t="shared" si="38"/>
        <v xml:space="preserve"> </v>
      </c>
      <c r="V130" s="58" t="str">
        <f t="shared" si="32"/>
        <v/>
      </c>
      <c r="X130" s="205" t="str">
        <f>IF($B$1="Metric", IFERROR(0.0254*VLOOKUP(VALUE(SUBSTITUTE($AL130&amp;ROUND($G130,2)," ","")),WB5_Data_UL!$C$4:$O$1012,MATCH('Estimator Steel Portfolio'!$C130,WB5_Data_UL!$C$4:$O$4,0),TRUE)*1000,""), IFERROR(VLOOKUP(VALUE(SUBSTITUTE($AL130&amp;ROUND($G130,2)," ","")),WB5_Data_UL!$C$4:$O$1012,MATCH('Estimator Steel Portfolio'!$C130,WB5_Data_UL!$C$4:$O$4,0),TRUE)*1000,""))</f>
        <v/>
      </c>
      <c r="Y130" s="50" t="str">
        <f>IFERROR($X130/WB5_Data_UL!$J$1,"")</f>
        <v/>
      </c>
      <c r="Z130" s="148" t="str">
        <f t="shared" si="39"/>
        <v/>
      </c>
      <c r="AA130" s="51" t="str">
        <f>IFERROR(VLOOKUP(VALUE(SUBSTITUTE($AL130&amp;ROUND($G130,2)," ","")),WB5_Data_UL!$C$4:$P$1012,14,TRUE),"")</f>
        <v/>
      </c>
      <c r="AB130" s="151" t="str">
        <f t="shared" si="40"/>
        <v xml:space="preserve"> </v>
      </c>
      <c r="AC130" s="58" t="str">
        <f t="shared" si="33"/>
        <v/>
      </c>
      <c r="AE130" s="205" t="str">
        <f>IFERROR(
     1*AQ130,
     IF(
          $B$1="Metric",
          IFERROR(0.0254*VLOOKUP(VALUE(SUBSTITUTE($AL130&amp;ROUND($G130,2)," ","")),AWHB_Data_extrapolated!$C$4:$O$1011,MATCH('Estimator Steel Portfolio'!$C130,AWHB_Data_extrapolated!$C$4:$O$4,0),TRUE)*1000,""),
          IFERROR(VLOOKUP(VALUE(SUBSTITUTE($AL130&amp;ROUND($G130,2)," ","")),AWHB_Data_extrapolated!$C$4:$O$1011,MATCH('Estimator Steel Portfolio'!$C130,AWHB_Data_extrapolated!$C$4:$O$4,0),TRUE)*1000,"")
     )
)</f>
        <v/>
      </c>
      <c r="AF130" s="50" t="str">
        <f>IFERROR($AE130/AWHB_Data_UL!$J$1,"")</f>
        <v/>
      </c>
      <c r="AG130" s="148" t="str">
        <f t="shared" si="41"/>
        <v/>
      </c>
      <c r="AH130" s="51" t="str">
        <f>IF(
     $AE130=$AQ130,
     IFERROR(VLOOKUP(VALUE(SUBSTITUTE($AL130&amp;ROUND($G130,2)," ","")),AWHB_Data_UL!$C$4:$P$1004,14,TRUE),""),
     IF(ISNUMBER($AE130),"EJ needed","")
)</f>
        <v/>
      </c>
      <c r="AI130" s="151" t="str">
        <f t="shared" si="42"/>
        <v xml:space="preserve"> </v>
      </c>
      <c r="AJ130" s="58" t="str">
        <f t="shared" si="34"/>
        <v/>
      </c>
      <c r="AL130" s="141" t="str">
        <f>IF($B$1="Metric",IFERROR(VLOOKUP(SUBSTITUTE($A130&amp;"Metric"&amp;$B130," ",""),members_metric!$F$7:$K$2000,6,FALSE),""),IFERROR(VLOOKUP(SUBSTITUTE($A130&amp;$B130," ",""),members!$D$7:$I$2000,6,FALSE),""))</f>
        <v/>
      </c>
      <c r="AM130" s="146" t="str">
        <f>IF($B$1="Metric", IFERROR(VLOOKUP(SUBSTITUTE($A130&amp;"Metric"&amp;$B130," ",""),members_metric!$F$7:$L$2000,7,FALSE),""),IFERROR(VLOOKUP(SUBSTITUTE($A130&amp;$B130," ",""),members!$D$7:$G$2000,4,FALSE),""))</f>
        <v/>
      </c>
      <c r="AN130" s="147" t="str">
        <f>IF($B$1="Metric", IFERROR(VLOOKUP(SUBSTITUTE($A130&amp;"Metric"&amp;$B130," ",""),members_metric!$F$7:$J$2000,5,FALSE),""),IFERROR(VLOOKUP(SUBSTITUTE($A130&amp;$B130," ",""),members!$D$7:$H$2000,5,FALSE),""))</f>
        <v/>
      </c>
      <c r="AO130" s="189" t="str">
        <f>IF(
     $B$1="Metric",
     IFERROR(0.0254*VLOOKUP(VALUE(SUBSTITUTE($AL130&amp;ROUND($G130,2)," ","")),HFF60_Data_UL!$C$4:$O$1011,MATCH('Estimator Steel Portfolio'!$C130,HFF60_Data_UL!$C$4:$O$4,0),TRUE)*1000,"N/A"),
     IFERROR(VLOOKUP(VALUE(SUBSTITUTE($AL130&amp;ROUND($G130,2)," ","")),HFF60_Data_UL!$C$4:$O$1011,MATCH('Estimator Steel Portfolio'!$C130,HFF60_Data_UL!$C$4:$O$4,0),TRUE)*1000,"N/A")
)</f>
        <v>N/A</v>
      </c>
      <c r="AP130" s="189" t="str">
        <f>IF(
     $B$1="Metric",
     IFERROR(0.0254*VLOOKUP(VALUE(SUBSTITUTE($AL130&amp;ROUND($G130,2)," ","")),HFF120_Data_UL!$C$4:$O$1009,MATCH('Estimator Steel Portfolio'!$C130,HFF120_Data_UL!$C$4:$O$4,0),TRUE)*1000,"N/A"),
     IFERROR(VLOOKUP(VALUE(SUBSTITUTE($AL130&amp;ROUND($G130,2)," ","")),HFF120_Data_UL!$C$4:$O$1009,MATCH('Estimator Steel Portfolio'!$C130,HFF120_Data_UL!$C$4:$O$4,0),TRUE)*1000,"N/A")
)</f>
        <v>N/A</v>
      </c>
      <c r="AQ130" s="189" t="str">
        <f>IF(
     $B$1="Metric",
     IFERROR(0.0254*VLOOKUP(VALUE(SUBSTITUTE($AL130&amp;ROUND($G130,2)," ","")),AWHB_Data_UL!$C$4:$O$1004,MATCH('Estimator Steel Portfolio'!$C130,AWHB_Data_UL!$C$4:$O$4,0),TRUE)*1000,"N/A"),
     IFERROR(VLOOKUP(VALUE(SUBSTITUTE($AL130&amp;ROUND($G130,2)," ","")),AWHB_Data_UL!$C$4:$O$1004,MATCH('Estimator Steel Portfolio'!$C130,AWHB_Data_UL!$C$4:$O$4,0),TRUE)*1000,"N/A")
)</f>
        <v>N/A</v>
      </c>
      <c r="AR130" s="190"/>
    </row>
    <row r="131" spans="1:44" ht="15.5" x14ac:dyDescent="0.35">
      <c r="A131" s="130"/>
      <c r="B131" s="131"/>
      <c r="C131" s="131"/>
      <c r="D131" s="131"/>
      <c r="E131" s="131"/>
      <c r="F131" s="49" t="str">
        <f t="shared" si="35"/>
        <v/>
      </c>
      <c r="G131" s="50" t="str">
        <f>IF($B$1="Metric", IFERROR(VLOOKUP(SUBSTITUTE($A131&amp;"Metric"&amp;$B131," ",""),members_metric!$F$7:$J$2000,3,FALSE),""),  IFERROR(VLOOKUP(SUBSTITUTE($A131&amp;$B131," ",""),members!$D$7:$G$2000,3,FALSE),""))</f>
        <v/>
      </c>
      <c r="H131" s="140" t="str">
        <f t="shared" si="36"/>
        <v/>
      </c>
      <c r="I131" s="48"/>
      <c r="J131" s="50" t="str">
        <f>IFERROR(
     1*AO131,
     IF(
          $B$1="Metric",
          IFERROR(0.0254*VLOOKUP(VALUE(SUBSTITUTE($AL131&amp;ROUND($G131,2)," ","")),HFF60_Data_extrapolated!$C$4:$O$1011,MATCH('Estimator Steel Portfolio'!$C131,HFF60_Data_extrapolated!$C$4:$O$4,0),TRUE)*1000,""),
          IFERROR(VLOOKUP(VALUE(SUBSTITUTE($AL131&amp;ROUND($G131,2)," ","")),HFF60_Data_extrapolated!$C$4:$O$1011,MATCH('Estimator Steel Portfolio'!$C131,HFF60_Data_extrapolated!$C$4:$O$4,0),TRUE)*1000,"")
     )
)</f>
        <v/>
      </c>
      <c r="K131" s="50" t="str">
        <f>IFERROR($J131/HFF60_Data_UL!$J$1,"")</f>
        <v/>
      </c>
      <c r="L131" s="148" t="str">
        <f t="shared" si="31"/>
        <v/>
      </c>
      <c r="M131" s="51" t="str">
        <f>IF(
     $J131=$AO131,
     IFERROR(VLOOKUP(VALUE(SUBSTITUTE($AL131&amp;ROUND($G131,2)," ","")),HFF60_Data_UL!$C$4:$P$1011,14,TRUE),""),
     IF(ISNUMBER($J131),"EJ needed","")
)</f>
        <v/>
      </c>
      <c r="N131" s="151" t="str">
        <f t="shared" si="23"/>
        <v/>
      </c>
      <c r="O131" s="58" t="str">
        <f t="shared" si="24"/>
        <v/>
      </c>
      <c r="P131" s="48"/>
      <c r="Q131" s="50" t="str">
        <f>IFERROR(
     1*AP131,
     IF(
          $B$1="Metric",
          IFERROR(0.0254*VLOOKUP(VALUE(SUBSTITUTE($AL131&amp;ROUND($G131,2)," ","")),HFF120_Data_extrapolated!$C$4:$O$1025,MATCH('Estimator Steel Portfolio'!$C131,HFF120_Data_extrapolated!$C$4:$O$4,0),TRUE)*1000,""),
          IFERROR(VLOOKUP(VALUE(SUBSTITUTE($AL131&amp;ROUND($G131,2)," ","")),HFF120_Data_extrapolated!$C$4:$O$1025,MATCH('Estimator Steel Portfolio'!$C131,HFF120_Data_extrapolated!$C$4:$O$4,0),TRUE)*1000,"")
     )
)</f>
        <v/>
      </c>
      <c r="R131" s="50" t="str">
        <f>IFERROR($Q131/HFF120_Data_UL!$J$1,"")</f>
        <v/>
      </c>
      <c r="S131" s="148" t="str">
        <f t="shared" si="37"/>
        <v/>
      </c>
      <c r="T131" s="51" t="str">
        <f>IF(
     $Q131=$AP131,
     IFERROR(VLOOKUP(VALUE(SUBSTITUTE($AL131&amp;ROUND($G131,2)," ","")),HFF120_Data_UL!$C$4:$P$1009,14,TRUE),""),
     IF(ISNUMBER($Q131),"EJ needed","")
)</f>
        <v/>
      </c>
      <c r="U131" s="151" t="str">
        <f t="shared" si="38"/>
        <v xml:space="preserve"> </v>
      </c>
      <c r="V131" s="58" t="str">
        <f t="shared" si="32"/>
        <v/>
      </c>
      <c r="X131" s="205" t="str">
        <f>IF($B$1="Metric", IFERROR(0.0254*VLOOKUP(VALUE(SUBSTITUTE($AL131&amp;ROUND($G131,2)," ","")),WB5_Data_UL!$C$4:$O$1012,MATCH('Estimator Steel Portfolio'!$C131,WB5_Data_UL!$C$4:$O$4,0),TRUE)*1000,""), IFERROR(VLOOKUP(VALUE(SUBSTITUTE($AL131&amp;ROUND($G131,2)," ","")),WB5_Data_UL!$C$4:$O$1012,MATCH('Estimator Steel Portfolio'!$C131,WB5_Data_UL!$C$4:$O$4,0),TRUE)*1000,""))</f>
        <v/>
      </c>
      <c r="Y131" s="50" t="str">
        <f>IFERROR($X131/WB5_Data_UL!$J$1,"")</f>
        <v/>
      </c>
      <c r="Z131" s="148" t="str">
        <f t="shared" si="39"/>
        <v/>
      </c>
      <c r="AA131" s="51" t="str">
        <f>IFERROR(VLOOKUP(VALUE(SUBSTITUTE($AL131&amp;ROUND($G131,2)," ","")),WB5_Data_UL!$C$4:$P$1012,14,TRUE),"")</f>
        <v/>
      </c>
      <c r="AB131" s="151" t="str">
        <f t="shared" si="40"/>
        <v xml:space="preserve"> </v>
      </c>
      <c r="AC131" s="58" t="str">
        <f t="shared" si="33"/>
        <v/>
      </c>
      <c r="AE131" s="205" t="str">
        <f>IFERROR(
     1*AQ131,
     IF(
          $B$1="Metric",
          IFERROR(0.0254*VLOOKUP(VALUE(SUBSTITUTE($AL131&amp;ROUND($G131,2)," ","")),AWHB_Data_extrapolated!$C$4:$O$1011,MATCH('Estimator Steel Portfolio'!$C131,AWHB_Data_extrapolated!$C$4:$O$4,0),TRUE)*1000,""),
          IFERROR(VLOOKUP(VALUE(SUBSTITUTE($AL131&amp;ROUND($G131,2)," ","")),AWHB_Data_extrapolated!$C$4:$O$1011,MATCH('Estimator Steel Portfolio'!$C131,AWHB_Data_extrapolated!$C$4:$O$4,0),TRUE)*1000,"")
     )
)</f>
        <v/>
      </c>
      <c r="AF131" s="50" t="str">
        <f>IFERROR($AE131/AWHB_Data_UL!$J$1,"")</f>
        <v/>
      </c>
      <c r="AG131" s="148" t="str">
        <f t="shared" si="41"/>
        <v/>
      </c>
      <c r="AH131" s="51" t="str">
        <f>IF(
     $AE131=$AQ131,
     IFERROR(VLOOKUP(VALUE(SUBSTITUTE($AL131&amp;ROUND($G131,2)," ","")),AWHB_Data_UL!$C$4:$P$1004,14,TRUE),""),
     IF(ISNUMBER($AE131),"EJ needed","")
)</f>
        <v/>
      </c>
      <c r="AI131" s="151" t="str">
        <f t="shared" si="42"/>
        <v xml:space="preserve"> </v>
      </c>
      <c r="AJ131" s="58" t="str">
        <f t="shared" si="34"/>
        <v/>
      </c>
      <c r="AL131" s="141" t="str">
        <f>IF($B$1="Metric",IFERROR(VLOOKUP(SUBSTITUTE($A131&amp;"Metric"&amp;$B131," ",""),members_metric!$F$7:$K$2000,6,FALSE),""),IFERROR(VLOOKUP(SUBSTITUTE($A131&amp;$B131," ",""),members!$D$7:$I$2000,6,FALSE),""))</f>
        <v/>
      </c>
      <c r="AM131" s="146" t="str">
        <f>IF($B$1="Metric", IFERROR(VLOOKUP(SUBSTITUTE($A131&amp;"Metric"&amp;$B131," ",""),members_metric!$F$7:$L$2000,7,FALSE),""),IFERROR(VLOOKUP(SUBSTITUTE($A131&amp;$B131," ",""),members!$D$7:$G$2000,4,FALSE),""))</f>
        <v/>
      </c>
      <c r="AN131" s="147" t="str">
        <f>IF($B$1="Metric", IFERROR(VLOOKUP(SUBSTITUTE($A131&amp;"Metric"&amp;$B131," ",""),members_metric!$F$7:$J$2000,5,FALSE),""),IFERROR(VLOOKUP(SUBSTITUTE($A131&amp;$B131," ",""),members!$D$7:$H$2000,5,FALSE),""))</f>
        <v/>
      </c>
      <c r="AO131" s="189" t="str">
        <f>IF(
     $B$1="Metric",
     IFERROR(0.0254*VLOOKUP(VALUE(SUBSTITUTE($AL131&amp;ROUND($G131,2)," ","")),HFF60_Data_UL!$C$4:$O$1011,MATCH('Estimator Steel Portfolio'!$C131,HFF60_Data_UL!$C$4:$O$4,0),TRUE)*1000,"N/A"),
     IFERROR(VLOOKUP(VALUE(SUBSTITUTE($AL131&amp;ROUND($G131,2)," ","")),HFF60_Data_UL!$C$4:$O$1011,MATCH('Estimator Steel Portfolio'!$C131,HFF60_Data_UL!$C$4:$O$4,0),TRUE)*1000,"N/A")
)</f>
        <v>N/A</v>
      </c>
      <c r="AP131" s="189" t="str">
        <f>IF(
     $B$1="Metric",
     IFERROR(0.0254*VLOOKUP(VALUE(SUBSTITUTE($AL131&amp;ROUND($G131,2)," ","")),HFF120_Data_UL!$C$4:$O$1009,MATCH('Estimator Steel Portfolio'!$C131,HFF120_Data_UL!$C$4:$O$4,0),TRUE)*1000,"N/A"),
     IFERROR(VLOOKUP(VALUE(SUBSTITUTE($AL131&amp;ROUND($G131,2)," ","")),HFF120_Data_UL!$C$4:$O$1009,MATCH('Estimator Steel Portfolio'!$C131,HFF120_Data_UL!$C$4:$O$4,0),TRUE)*1000,"N/A")
)</f>
        <v>N/A</v>
      </c>
      <c r="AQ131" s="189" t="str">
        <f>IF(
     $B$1="Metric",
     IFERROR(0.0254*VLOOKUP(VALUE(SUBSTITUTE($AL131&amp;ROUND($G131,2)," ","")),AWHB_Data_UL!$C$4:$O$1004,MATCH('Estimator Steel Portfolio'!$C131,AWHB_Data_UL!$C$4:$O$4,0),TRUE)*1000,"N/A"),
     IFERROR(VLOOKUP(VALUE(SUBSTITUTE($AL131&amp;ROUND($G131,2)," ","")),AWHB_Data_UL!$C$4:$O$1004,MATCH('Estimator Steel Portfolio'!$C131,AWHB_Data_UL!$C$4:$O$4,0),TRUE)*1000,"N/A")
)</f>
        <v>N/A</v>
      </c>
      <c r="AR131" s="190"/>
    </row>
    <row r="132" spans="1:44" ht="15.5" x14ac:dyDescent="0.35">
      <c r="A132" s="130"/>
      <c r="B132" s="131"/>
      <c r="C132" s="131"/>
      <c r="D132" s="131"/>
      <c r="E132" s="131"/>
      <c r="F132" s="49" t="str">
        <f t="shared" si="35"/>
        <v/>
      </c>
      <c r="G132" s="50" t="str">
        <f>IF($B$1="Metric", IFERROR(VLOOKUP(SUBSTITUTE($A132&amp;"Metric"&amp;$B132," ",""),members_metric!$F$7:$J$2000,3,FALSE),""),  IFERROR(VLOOKUP(SUBSTITUTE($A132&amp;$B132," ",""),members!$D$7:$G$2000,3,FALSE),""))</f>
        <v/>
      </c>
      <c r="H132" s="140" t="str">
        <f t="shared" si="36"/>
        <v/>
      </c>
      <c r="I132" s="48"/>
      <c r="J132" s="50" t="str">
        <f>IFERROR(
     1*AO132,
     IF(
          $B$1="Metric",
          IFERROR(0.0254*VLOOKUP(VALUE(SUBSTITUTE($AL132&amp;ROUND($G132,2)," ","")),HFF60_Data_extrapolated!$C$4:$O$1011,MATCH('Estimator Steel Portfolio'!$C132,HFF60_Data_extrapolated!$C$4:$O$4,0),TRUE)*1000,""),
          IFERROR(VLOOKUP(VALUE(SUBSTITUTE($AL132&amp;ROUND($G132,2)," ","")),HFF60_Data_extrapolated!$C$4:$O$1011,MATCH('Estimator Steel Portfolio'!$C132,HFF60_Data_extrapolated!$C$4:$O$4,0),TRUE)*1000,"")
     )
)</f>
        <v/>
      </c>
      <c r="K132" s="50" t="str">
        <f>IFERROR($J132/HFF60_Data_UL!$J$1,"")</f>
        <v/>
      </c>
      <c r="L132" s="148" t="str">
        <f t="shared" si="31"/>
        <v/>
      </c>
      <c r="M132" s="51" t="str">
        <f>IF(
     $J132=$AO132,
     IFERROR(VLOOKUP(VALUE(SUBSTITUTE($AL132&amp;ROUND($G132,2)," ","")),HFF60_Data_UL!$C$4:$P$1011,14,TRUE),""),
     IF(ISNUMBER($J132),"EJ needed","")
)</f>
        <v/>
      </c>
      <c r="N132" s="151" t="str">
        <f t="shared" si="23"/>
        <v/>
      </c>
      <c r="O132" s="58" t="str">
        <f t="shared" si="24"/>
        <v/>
      </c>
      <c r="P132" s="48"/>
      <c r="Q132" s="50" t="str">
        <f>IFERROR(
     1*AP132,
     IF(
          $B$1="Metric",
          IFERROR(0.0254*VLOOKUP(VALUE(SUBSTITUTE($AL132&amp;ROUND($G132,2)," ","")),HFF120_Data_extrapolated!$C$4:$O$1025,MATCH('Estimator Steel Portfolio'!$C132,HFF120_Data_extrapolated!$C$4:$O$4,0),TRUE)*1000,""),
          IFERROR(VLOOKUP(VALUE(SUBSTITUTE($AL132&amp;ROUND($G132,2)," ","")),HFF120_Data_extrapolated!$C$4:$O$1025,MATCH('Estimator Steel Portfolio'!$C132,HFF120_Data_extrapolated!$C$4:$O$4,0),TRUE)*1000,"")
     )
)</f>
        <v/>
      </c>
      <c r="R132" s="50" t="str">
        <f>IFERROR($Q132/HFF120_Data_UL!$J$1,"")</f>
        <v/>
      </c>
      <c r="S132" s="148" t="str">
        <f t="shared" si="37"/>
        <v/>
      </c>
      <c r="T132" s="51" t="str">
        <f>IF(
     $Q132=$AP132,
     IFERROR(VLOOKUP(VALUE(SUBSTITUTE($AL132&amp;ROUND($G132,2)," ","")),HFF120_Data_UL!$C$4:$P$1009,14,TRUE),""),
     IF(ISNUMBER($Q132),"EJ needed","")
)</f>
        <v/>
      </c>
      <c r="U132" s="151" t="str">
        <f t="shared" si="38"/>
        <v xml:space="preserve"> </v>
      </c>
      <c r="V132" s="58" t="str">
        <f t="shared" si="32"/>
        <v/>
      </c>
      <c r="X132" s="205" t="str">
        <f>IF($B$1="Metric", IFERROR(0.0254*VLOOKUP(VALUE(SUBSTITUTE($AL132&amp;ROUND($G132,2)," ","")),WB5_Data_UL!$C$4:$O$1012,MATCH('Estimator Steel Portfolio'!$C132,WB5_Data_UL!$C$4:$O$4,0),TRUE)*1000,""), IFERROR(VLOOKUP(VALUE(SUBSTITUTE($AL132&amp;ROUND($G132,2)," ","")),WB5_Data_UL!$C$4:$O$1012,MATCH('Estimator Steel Portfolio'!$C132,WB5_Data_UL!$C$4:$O$4,0),TRUE)*1000,""))</f>
        <v/>
      </c>
      <c r="Y132" s="50" t="str">
        <f>IFERROR($X132/WB5_Data_UL!$J$1,"")</f>
        <v/>
      </c>
      <c r="Z132" s="148" t="str">
        <f t="shared" si="39"/>
        <v/>
      </c>
      <c r="AA132" s="51" t="str">
        <f>IFERROR(VLOOKUP(VALUE(SUBSTITUTE($AL132&amp;ROUND($G132,2)," ","")),WB5_Data_UL!$C$4:$P$1012,14,TRUE),"")</f>
        <v/>
      </c>
      <c r="AB132" s="151" t="str">
        <f t="shared" si="40"/>
        <v xml:space="preserve"> </v>
      </c>
      <c r="AC132" s="58" t="str">
        <f t="shared" si="33"/>
        <v/>
      </c>
      <c r="AE132" s="205" t="str">
        <f>IFERROR(
     1*AQ132,
     IF(
          $B$1="Metric",
          IFERROR(0.0254*VLOOKUP(VALUE(SUBSTITUTE($AL132&amp;ROUND($G132,2)," ","")),AWHB_Data_extrapolated!$C$4:$O$1011,MATCH('Estimator Steel Portfolio'!$C132,AWHB_Data_extrapolated!$C$4:$O$4,0),TRUE)*1000,""),
          IFERROR(VLOOKUP(VALUE(SUBSTITUTE($AL132&amp;ROUND($G132,2)," ","")),AWHB_Data_extrapolated!$C$4:$O$1011,MATCH('Estimator Steel Portfolio'!$C132,AWHB_Data_extrapolated!$C$4:$O$4,0),TRUE)*1000,"")
     )
)</f>
        <v/>
      </c>
      <c r="AF132" s="50" t="str">
        <f>IFERROR($AE132/AWHB_Data_UL!$J$1,"")</f>
        <v/>
      </c>
      <c r="AG132" s="148" t="str">
        <f t="shared" si="41"/>
        <v/>
      </c>
      <c r="AH132" s="51" t="str">
        <f>IF(
     $AE132=$AQ132,
     IFERROR(VLOOKUP(VALUE(SUBSTITUTE($AL132&amp;ROUND($G132,2)," ","")),AWHB_Data_UL!$C$4:$P$1004,14,TRUE),""),
     IF(ISNUMBER($AE132),"EJ needed","")
)</f>
        <v/>
      </c>
      <c r="AI132" s="151" t="str">
        <f t="shared" si="42"/>
        <v xml:space="preserve"> </v>
      </c>
      <c r="AJ132" s="58" t="str">
        <f t="shared" si="34"/>
        <v/>
      </c>
      <c r="AL132" s="141" t="str">
        <f>IF($B$1="Metric",IFERROR(VLOOKUP(SUBSTITUTE($A132&amp;"Metric"&amp;$B132," ",""),members_metric!$F$7:$K$2000,6,FALSE),""),IFERROR(VLOOKUP(SUBSTITUTE($A132&amp;$B132," ",""),members!$D$7:$I$2000,6,FALSE),""))</f>
        <v/>
      </c>
      <c r="AM132" s="146" t="str">
        <f>IF($B$1="Metric", IFERROR(VLOOKUP(SUBSTITUTE($A132&amp;"Metric"&amp;$B132," ",""),members_metric!$F$7:$L$2000,7,FALSE),""),IFERROR(VLOOKUP(SUBSTITUTE($A132&amp;$B132," ",""),members!$D$7:$G$2000,4,FALSE),""))</f>
        <v/>
      </c>
      <c r="AN132" s="147" t="str">
        <f>IF($B$1="Metric", IFERROR(VLOOKUP(SUBSTITUTE($A132&amp;"Metric"&amp;$B132," ",""),members_metric!$F$7:$J$2000,5,FALSE),""),IFERROR(VLOOKUP(SUBSTITUTE($A132&amp;$B132," ",""),members!$D$7:$H$2000,5,FALSE),""))</f>
        <v/>
      </c>
      <c r="AO132" s="189" t="str">
        <f>IF(
     $B$1="Metric",
     IFERROR(0.0254*VLOOKUP(VALUE(SUBSTITUTE($AL132&amp;ROUND($G132,2)," ","")),HFF60_Data_UL!$C$4:$O$1011,MATCH('Estimator Steel Portfolio'!$C132,HFF60_Data_UL!$C$4:$O$4,0),TRUE)*1000,"N/A"),
     IFERROR(VLOOKUP(VALUE(SUBSTITUTE($AL132&amp;ROUND($G132,2)," ","")),HFF60_Data_UL!$C$4:$O$1011,MATCH('Estimator Steel Portfolio'!$C132,HFF60_Data_UL!$C$4:$O$4,0),TRUE)*1000,"N/A")
)</f>
        <v>N/A</v>
      </c>
      <c r="AP132" s="189" t="str">
        <f>IF(
     $B$1="Metric",
     IFERROR(0.0254*VLOOKUP(VALUE(SUBSTITUTE($AL132&amp;ROUND($G132,2)," ","")),HFF120_Data_UL!$C$4:$O$1009,MATCH('Estimator Steel Portfolio'!$C132,HFF120_Data_UL!$C$4:$O$4,0),TRUE)*1000,"N/A"),
     IFERROR(VLOOKUP(VALUE(SUBSTITUTE($AL132&amp;ROUND($G132,2)," ","")),HFF120_Data_UL!$C$4:$O$1009,MATCH('Estimator Steel Portfolio'!$C132,HFF120_Data_UL!$C$4:$O$4,0),TRUE)*1000,"N/A")
)</f>
        <v>N/A</v>
      </c>
      <c r="AQ132" s="189" t="str">
        <f>IF(
     $B$1="Metric",
     IFERROR(0.0254*VLOOKUP(VALUE(SUBSTITUTE($AL132&amp;ROUND($G132,2)," ","")),AWHB_Data_UL!$C$4:$O$1004,MATCH('Estimator Steel Portfolio'!$C132,AWHB_Data_UL!$C$4:$O$4,0),TRUE)*1000,"N/A"),
     IFERROR(VLOOKUP(VALUE(SUBSTITUTE($AL132&amp;ROUND($G132,2)," ","")),AWHB_Data_UL!$C$4:$O$1004,MATCH('Estimator Steel Portfolio'!$C132,AWHB_Data_UL!$C$4:$O$4,0),TRUE)*1000,"N/A")
)</f>
        <v>N/A</v>
      </c>
      <c r="AR132" s="190"/>
    </row>
    <row r="133" spans="1:44" ht="15.5" x14ac:dyDescent="0.35">
      <c r="A133" s="130"/>
      <c r="B133" s="131"/>
      <c r="C133" s="131"/>
      <c r="D133" s="131"/>
      <c r="E133" s="131"/>
      <c r="F133" s="49" t="str">
        <f t="shared" si="35"/>
        <v/>
      </c>
      <c r="G133" s="50" t="str">
        <f>IF($B$1="Metric", IFERROR(VLOOKUP(SUBSTITUTE($A133&amp;"Metric"&amp;$B133," ",""),members_metric!$F$7:$J$2000,3,FALSE),""),  IFERROR(VLOOKUP(SUBSTITUTE($A133&amp;$B133," ",""),members!$D$7:$G$2000,3,FALSE),""))</f>
        <v/>
      </c>
      <c r="H133" s="140" t="str">
        <f t="shared" si="36"/>
        <v/>
      </c>
      <c r="I133" s="48"/>
      <c r="J133" s="50" t="str">
        <f>IFERROR(
     1*AO133,
     IF(
          $B$1="Metric",
          IFERROR(0.0254*VLOOKUP(VALUE(SUBSTITUTE($AL133&amp;ROUND($G133,2)," ","")),HFF60_Data_extrapolated!$C$4:$O$1011,MATCH('Estimator Steel Portfolio'!$C133,HFF60_Data_extrapolated!$C$4:$O$4,0),TRUE)*1000,""),
          IFERROR(VLOOKUP(VALUE(SUBSTITUTE($AL133&amp;ROUND($G133,2)," ","")),HFF60_Data_extrapolated!$C$4:$O$1011,MATCH('Estimator Steel Portfolio'!$C133,HFF60_Data_extrapolated!$C$4:$O$4,0),TRUE)*1000,"")
     )
)</f>
        <v/>
      </c>
      <c r="K133" s="50" t="str">
        <f>IFERROR($J133/HFF60_Data_UL!$J$1,"")</f>
        <v/>
      </c>
      <c r="L133" s="148" t="str">
        <f t="shared" si="31"/>
        <v/>
      </c>
      <c r="M133" s="51" t="str">
        <f>IF(
     $J133=$AO133,
     IFERROR(VLOOKUP(VALUE(SUBSTITUTE($AL133&amp;ROUND($G133,2)," ","")),HFF60_Data_UL!$C$4:$P$1011,14,TRUE),""),
     IF(ISNUMBER($J133),"EJ needed","")
)</f>
        <v/>
      </c>
      <c r="N133" s="151" t="str">
        <f t="shared" si="23"/>
        <v/>
      </c>
      <c r="O133" s="58" t="str">
        <f t="shared" si="24"/>
        <v/>
      </c>
      <c r="P133" s="48"/>
      <c r="Q133" s="50" t="str">
        <f>IFERROR(
     1*AP133,
     IF(
          $B$1="Metric",
          IFERROR(0.0254*VLOOKUP(VALUE(SUBSTITUTE($AL133&amp;ROUND($G133,2)," ","")),HFF120_Data_extrapolated!$C$4:$O$1025,MATCH('Estimator Steel Portfolio'!$C133,HFF120_Data_extrapolated!$C$4:$O$4,0),TRUE)*1000,""),
          IFERROR(VLOOKUP(VALUE(SUBSTITUTE($AL133&amp;ROUND($G133,2)," ","")),HFF120_Data_extrapolated!$C$4:$O$1025,MATCH('Estimator Steel Portfolio'!$C133,HFF120_Data_extrapolated!$C$4:$O$4,0),TRUE)*1000,"")
     )
)</f>
        <v/>
      </c>
      <c r="R133" s="50" t="str">
        <f>IFERROR($Q133/HFF120_Data_UL!$J$1,"")</f>
        <v/>
      </c>
      <c r="S133" s="148" t="str">
        <f t="shared" si="37"/>
        <v/>
      </c>
      <c r="T133" s="51" t="str">
        <f>IF(
     $Q133=$AP133,
     IFERROR(VLOOKUP(VALUE(SUBSTITUTE($AL133&amp;ROUND($G133,2)," ","")),HFF120_Data_UL!$C$4:$P$1009,14,TRUE),""),
     IF(ISNUMBER($Q133),"EJ needed","")
)</f>
        <v/>
      </c>
      <c r="U133" s="151" t="str">
        <f t="shared" si="38"/>
        <v xml:space="preserve"> </v>
      </c>
      <c r="V133" s="58" t="str">
        <f t="shared" si="32"/>
        <v/>
      </c>
      <c r="X133" s="205" t="str">
        <f>IF($B$1="Metric", IFERROR(0.0254*VLOOKUP(VALUE(SUBSTITUTE($AL133&amp;ROUND($G133,2)," ","")),WB5_Data_UL!$C$4:$O$1012,MATCH('Estimator Steel Portfolio'!$C133,WB5_Data_UL!$C$4:$O$4,0),TRUE)*1000,""), IFERROR(VLOOKUP(VALUE(SUBSTITUTE($AL133&amp;ROUND($G133,2)," ","")),WB5_Data_UL!$C$4:$O$1012,MATCH('Estimator Steel Portfolio'!$C133,WB5_Data_UL!$C$4:$O$4,0),TRUE)*1000,""))</f>
        <v/>
      </c>
      <c r="Y133" s="50" t="str">
        <f>IFERROR($X133/WB5_Data_UL!$J$1,"")</f>
        <v/>
      </c>
      <c r="Z133" s="148" t="str">
        <f t="shared" si="39"/>
        <v/>
      </c>
      <c r="AA133" s="51" t="str">
        <f>IFERROR(VLOOKUP(VALUE(SUBSTITUTE($AL133&amp;ROUND($G133,2)," ","")),WB5_Data_UL!$C$4:$P$1012,14,TRUE),"")</f>
        <v/>
      </c>
      <c r="AB133" s="151" t="str">
        <f t="shared" si="40"/>
        <v xml:space="preserve"> </v>
      </c>
      <c r="AC133" s="58" t="str">
        <f t="shared" si="33"/>
        <v/>
      </c>
      <c r="AE133" s="205" t="str">
        <f>IFERROR(
     1*AQ133,
     IF(
          $B$1="Metric",
          IFERROR(0.0254*VLOOKUP(VALUE(SUBSTITUTE($AL133&amp;ROUND($G133,2)," ","")),AWHB_Data_extrapolated!$C$4:$O$1011,MATCH('Estimator Steel Portfolio'!$C133,AWHB_Data_extrapolated!$C$4:$O$4,0),TRUE)*1000,""),
          IFERROR(VLOOKUP(VALUE(SUBSTITUTE($AL133&amp;ROUND($G133,2)," ","")),AWHB_Data_extrapolated!$C$4:$O$1011,MATCH('Estimator Steel Portfolio'!$C133,AWHB_Data_extrapolated!$C$4:$O$4,0),TRUE)*1000,"")
     )
)</f>
        <v/>
      </c>
      <c r="AF133" s="50" t="str">
        <f>IFERROR($AE133/AWHB_Data_UL!$J$1,"")</f>
        <v/>
      </c>
      <c r="AG133" s="148" t="str">
        <f t="shared" si="41"/>
        <v/>
      </c>
      <c r="AH133" s="51" t="str">
        <f>IF(
     $AE133=$AQ133,
     IFERROR(VLOOKUP(VALUE(SUBSTITUTE($AL133&amp;ROUND($G133,2)," ","")),AWHB_Data_UL!$C$4:$P$1004,14,TRUE),""),
     IF(ISNUMBER($AE133),"EJ needed","")
)</f>
        <v/>
      </c>
      <c r="AI133" s="151" t="str">
        <f t="shared" si="42"/>
        <v xml:space="preserve"> </v>
      </c>
      <c r="AJ133" s="58" t="str">
        <f t="shared" si="34"/>
        <v/>
      </c>
      <c r="AL133" s="141" t="str">
        <f>IF($B$1="Metric",IFERROR(VLOOKUP(SUBSTITUTE($A133&amp;"Metric"&amp;$B133," ",""),members_metric!$F$7:$K$2000,6,FALSE),""),IFERROR(VLOOKUP(SUBSTITUTE($A133&amp;$B133," ",""),members!$D$7:$I$2000,6,FALSE),""))</f>
        <v/>
      </c>
      <c r="AM133" s="146" t="str">
        <f>IF($B$1="Metric", IFERROR(VLOOKUP(SUBSTITUTE($A133&amp;"Metric"&amp;$B133," ",""),members_metric!$F$7:$L$2000,7,FALSE),""),IFERROR(VLOOKUP(SUBSTITUTE($A133&amp;$B133," ",""),members!$D$7:$G$2000,4,FALSE),""))</f>
        <v/>
      </c>
      <c r="AN133" s="147" t="str">
        <f>IF($B$1="Metric", IFERROR(VLOOKUP(SUBSTITUTE($A133&amp;"Metric"&amp;$B133," ",""),members_metric!$F$7:$J$2000,5,FALSE),""),IFERROR(VLOOKUP(SUBSTITUTE($A133&amp;$B133," ",""),members!$D$7:$H$2000,5,FALSE),""))</f>
        <v/>
      </c>
      <c r="AO133" s="189" t="str">
        <f>IF(
     $B$1="Metric",
     IFERROR(0.0254*VLOOKUP(VALUE(SUBSTITUTE($AL133&amp;ROUND($G133,2)," ","")),HFF60_Data_UL!$C$4:$O$1011,MATCH('Estimator Steel Portfolio'!$C133,HFF60_Data_UL!$C$4:$O$4,0),TRUE)*1000,"N/A"),
     IFERROR(VLOOKUP(VALUE(SUBSTITUTE($AL133&amp;ROUND($G133,2)," ","")),HFF60_Data_UL!$C$4:$O$1011,MATCH('Estimator Steel Portfolio'!$C133,HFF60_Data_UL!$C$4:$O$4,0),TRUE)*1000,"N/A")
)</f>
        <v>N/A</v>
      </c>
      <c r="AP133" s="189" t="str">
        <f>IF(
     $B$1="Metric",
     IFERROR(0.0254*VLOOKUP(VALUE(SUBSTITUTE($AL133&amp;ROUND($G133,2)," ","")),HFF120_Data_UL!$C$4:$O$1009,MATCH('Estimator Steel Portfolio'!$C133,HFF120_Data_UL!$C$4:$O$4,0),TRUE)*1000,"N/A"),
     IFERROR(VLOOKUP(VALUE(SUBSTITUTE($AL133&amp;ROUND($G133,2)," ","")),HFF120_Data_UL!$C$4:$O$1009,MATCH('Estimator Steel Portfolio'!$C133,HFF120_Data_UL!$C$4:$O$4,0),TRUE)*1000,"N/A")
)</f>
        <v>N/A</v>
      </c>
      <c r="AQ133" s="189" t="str">
        <f>IF(
     $B$1="Metric",
     IFERROR(0.0254*VLOOKUP(VALUE(SUBSTITUTE($AL133&amp;ROUND($G133,2)," ","")),AWHB_Data_UL!$C$4:$O$1004,MATCH('Estimator Steel Portfolio'!$C133,AWHB_Data_UL!$C$4:$O$4,0),TRUE)*1000,"N/A"),
     IFERROR(VLOOKUP(VALUE(SUBSTITUTE($AL133&amp;ROUND($G133,2)," ","")),AWHB_Data_UL!$C$4:$O$1004,MATCH('Estimator Steel Portfolio'!$C133,AWHB_Data_UL!$C$4:$O$4,0),TRUE)*1000,"N/A")
)</f>
        <v>N/A</v>
      </c>
      <c r="AR133" s="190"/>
    </row>
    <row r="134" spans="1:44" ht="15.5" x14ac:dyDescent="0.35">
      <c r="A134" s="130"/>
      <c r="B134" s="131"/>
      <c r="C134" s="131"/>
      <c r="D134" s="131"/>
      <c r="E134" s="131"/>
      <c r="F134" s="49" t="str">
        <f t="shared" si="35"/>
        <v/>
      </c>
      <c r="G134" s="50" t="str">
        <f>IF($B$1="Metric", IFERROR(VLOOKUP(SUBSTITUTE($A134&amp;"Metric"&amp;$B134," ",""),members_metric!$F$7:$J$2000,3,FALSE),""),  IFERROR(VLOOKUP(SUBSTITUTE($A134&amp;$B134," ",""),members!$D$7:$G$2000,3,FALSE),""))</f>
        <v/>
      </c>
      <c r="H134" s="140" t="str">
        <f t="shared" si="36"/>
        <v/>
      </c>
      <c r="I134" s="48"/>
      <c r="J134" s="50" t="str">
        <f>IFERROR(
     1*AO134,
     IF(
          $B$1="Metric",
          IFERROR(0.0254*VLOOKUP(VALUE(SUBSTITUTE($AL134&amp;ROUND($G134,2)," ","")),HFF60_Data_extrapolated!$C$4:$O$1011,MATCH('Estimator Steel Portfolio'!$C134,HFF60_Data_extrapolated!$C$4:$O$4,0),TRUE)*1000,""),
          IFERROR(VLOOKUP(VALUE(SUBSTITUTE($AL134&amp;ROUND($G134,2)," ","")),HFF60_Data_extrapolated!$C$4:$O$1011,MATCH('Estimator Steel Portfolio'!$C134,HFF60_Data_extrapolated!$C$4:$O$4,0),TRUE)*1000,"")
     )
)</f>
        <v/>
      </c>
      <c r="K134" s="50" t="str">
        <f>IFERROR($J134/HFF60_Data_UL!$J$1,"")</f>
        <v/>
      </c>
      <c r="L134" s="148" t="str">
        <f t="shared" si="31"/>
        <v/>
      </c>
      <c r="M134" s="51" t="str">
        <f>IF(
     $J134=$AO134,
     IFERROR(VLOOKUP(VALUE(SUBSTITUTE($AL134&amp;ROUND($G134,2)," ","")),HFF60_Data_UL!$C$4:$P$1011,14,TRUE),""),
     IF(ISNUMBER($J134),"EJ needed","")
)</f>
        <v/>
      </c>
      <c r="N134" s="151" t="str">
        <f t="shared" si="23"/>
        <v/>
      </c>
      <c r="O134" s="58" t="str">
        <f t="shared" si="24"/>
        <v/>
      </c>
      <c r="P134" s="48"/>
      <c r="Q134" s="50" t="str">
        <f>IFERROR(
     1*AP134,
     IF(
          $B$1="Metric",
          IFERROR(0.0254*VLOOKUP(VALUE(SUBSTITUTE($AL134&amp;ROUND($G134,2)," ","")),HFF120_Data_extrapolated!$C$4:$O$1025,MATCH('Estimator Steel Portfolio'!$C134,HFF120_Data_extrapolated!$C$4:$O$4,0),TRUE)*1000,""),
          IFERROR(VLOOKUP(VALUE(SUBSTITUTE($AL134&amp;ROUND($G134,2)," ","")),HFF120_Data_extrapolated!$C$4:$O$1025,MATCH('Estimator Steel Portfolio'!$C134,HFF120_Data_extrapolated!$C$4:$O$4,0),TRUE)*1000,"")
     )
)</f>
        <v/>
      </c>
      <c r="R134" s="50" t="str">
        <f>IFERROR($Q134/HFF120_Data_UL!$J$1,"")</f>
        <v/>
      </c>
      <c r="S134" s="148" t="str">
        <f t="shared" si="37"/>
        <v/>
      </c>
      <c r="T134" s="51" t="str">
        <f>IF(
     $Q134=$AP134,
     IFERROR(VLOOKUP(VALUE(SUBSTITUTE($AL134&amp;ROUND($G134,2)," ","")),HFF120_Data_UL!$C$4:$P$1009,14,TRUE),""),
     IF(ISNUMBER($Q134),"EJ needed","")
)</f>
        <v/>
      </c>
      <c r="U134" s="151" t="str">
        <f t="shared" si="38"/>
        <v xml:space="preserve"> </v>
      </c>
      <c r="V134" s="58" t="str">
        <f t="shared" si="32"/>
        <v/>
      </c>
      <c r="X134" s="205" t="str">
        <f>IF($B$1="Metric", IFERROR(0.0254*VLOOKUP(VALUE(SUBSTITUTE($AL134&amp;ROUND($G134,2)," ","")),WB5_Data_UL!$C$4:$O$1012,MATCH('Estimator Steel Portfolio'!$C134,WB5_Data_UL!$C$4:$O$4,0),TRUE)*1000,""), IFERROR(VLOOKUP(VALUE(SUBSTITUTE($AL134&amp;ROUND($G134,2)," ","")),WB5_Data_UL!$C$4:$O$1012,MATCH('Estimator Steel Portfolio'!$C134,WB5_Data_UL!$C$4:$O$4,0),TRUE)*1000,""))</f>
        <v/>
      </c>
      <c r="Y134" s="50" t="str">
        <f>IFERROR($X134/WB5_Data_UL!$J$1,"")</f>
        <v/>
      </c>
      <c r="Z134" s="148" t="str">
        <f t="shared" si="39"/>
        <v/>
      </c>
      <c r="AA134" s="51" t="str">
        <f>IFERROR(VLOOKUP(VALUE(SUBSTITUTE($AL134&amp;ROUND($G134,2)," ","")),WB5_Data_UL!$C$4:$P$1012,14,TRUE),"")</f>
        <v/>
      </c>
      <c r="AB134" s="151" t="str">
        <f t="shared" si="40"/>
        <v xml:space="preserve"> </v>
      </c>
      <c r="AC134" s="58" t="str">
        <f t="shared" si="33"/>
        <v/>
      </c>
      <c r="AE134" s="205" t="str">
        <f>IFERROR(
     1*AQ134,
     IF(
          $B$1="Metric",
          IFERROR(0.0254*VLOOKUP(VALUE(SUBSTITUTE($AL134&amp;ROUND($G134,2)," ","")),AWHB_Data_extrapolated!$C$4:$O$1011,MATCH('Estimator Steel Portfolio'!$C134,AWHB_Data_extrapolated!$C$4:$O$4,0),TRUE)*1000,""),
          IFERROR(VLOOKUP(VALUE(SUBSTITUTE($AL134&amp;ROUND($G134,2)," ","")),AWHB_Data_extrapolated!$C$4:$O$1011,MATCH('Estimator Steel Portfolio'!$C134,AWHB_Data_extrapolated!$C$4:$O$4,0),TRUE)*1000,"")
     )
)</f>
        <v/>
      </c>
      <c r="AF134" s="50" t="str">
        <f>IFERROR($AE134/AWHB_Data_UL!$J$1,"")</f>
        <v/>
      </c>
      <c r="AG134" s="148" t="str">
        <f t="shared" si="41"/>
        <v/>
      </c>
      <c r="AH134" s="51" t="str">
        <f>IF(
     $AE134=$AQ134,
     IFERROR(VLOOKUP(VALUE(SUBSTITUTE($AL134&amp;ROUND($G134,2)," ","")),AWHB_Data_UL!$C$4:$P$1004,14,TRUE),""),
     IF(ISNUMBER($AE134),"EJ needed","")
)</f>
        <v/>
      </c>
      <c r="AI134" s="151" t="str">
        <f t="shared" si="42"/>
        <v xml:space="preserve"> </v>
      </c>
      <c r="AJ134" s="58" t="str">
        <f t="shared" si="34"/>
        <v/>
      </c>
      <c r="AL134" s="141" t="str">
        <f>IF($B$1="Metric",IFERROR(VLOOKUP(SUBSTITUTE($A134&amp;"Metric"&amp;$B134," ",""),members_metric!$F$7:$K$2000,6,FALSE),""),IFERROR(VLOOKUP(SUBSTITUTE($A134&amp;$B134," ",""),members!$D$7:$I$2000,6,FALSE),""))</f>
        <v/>
      </c>
      <c r="AM134" s="146" t="str">
        <f>IF($B$1="Metric", IFERROR(VLOOKUP(SUBSTITUTE($A134&amp;"Metric"&amp;$B134," ",""),members_metric!$F$7:$L$2000,7,FALSE),""),IFERROR(VLOOKUP(SUBSTITUTE($A134&amp;$B134," ",""),members!$D$7:$G$2000,4,FALSE),""))</f>
        <v/>
      </c>
      <c r="AN134" s="147" t="str">
        <f>IF($B$1="Metric", IFERROR(VLOOKUP(SUBSTITUTE($A134&amp;"Metric"&amp;$B134," ",""),members_metric!$F$7:$J$2000,5,FALSE),""),IFERROR(VLOOKUP(SUBSTITUTE($A134&amp;$B134," ",""),members!$D$7:$H$2000,5,FALSE),""))</f>
        <v/>
      </c>
      <c r="AO134" s="189" t="str">
        <f>IF(
     $B$1="Metric",
     IFERROR(0.0254*VLOOKUP(VALUE(SUBSTITUTE($AL134&amp;ROUND($G134,2)," ","")),HFF60_Data_UL!$C$4:$O$1011,MATCH('Estimator Steel Portfolio'!$C134,HFF60_Data_UL!$C$4:$O$4,0),TRUE)*1000,"N/A"),
     IFERROR(VLOOKUP(VALUE(SUBSTITUTE($AL134&amp;ROUND($G134,2)," ","")),HFF60_Data_UL!$C$4:$O$1011,MATCH('Estimator Steel Portfolio'!$C134,HFF60_Data_UL!$C$4:$O$4,0),TRUE)*1000,"N/A")
)</f>
        <v>N/A</v>
      </c>
      <c r="AP134" s="189" t="str">
        <f>IF(
     $B$1="Metric",
     IFERROR(0.0254*VLOOKUP(VALUE(SUBSTITUTE($AL134&amp;ROUND($G134,2)," ","")),HFF120_Data_UL!$C$4:$O$1009,MATCH('Estimator Steel Portfolio'!$C134,HFF120_Data_UL!$C$4:$O$4,0),TRUE)*1000,"N/A"),
     IFERROR(VLOOKUP(VALUE(SUBSTITUTE($AL134&amp;ROUND($G134,2)," ","")),HFF120_Data_UL!$C$4:$O$1009,MATCH('Estimator Steel Portfolio'!$C134,HFF120_Data_UL!$C$4:$O$4,0),TRUE)*1000,"N/A")
)</f>
        <v>N/A</v>
      </c>
      <c r="AQ134" s="189" t="str">
        <f>IF(
     $B$1="Metric",
     IFERROR(0.0254*VLOOKUP(VALUE(SUBSTITUTE($AL134&amp;ROUND($G134,2)," ","")),AWHB_Data_UL!$C$4:$O$1004,MATCH('Estimator Steel Portfolio'!$C134,AWHB_Data_UL!$C$4:$O$4,0),TRUE)*1000,"N/A"),
     IFERROR(VLOOKUP(VALUE(SUBSTITUTE($AL134&amp;ROUND($G134,2)," ","")),AWHB_Data_UL!$C$4:$O$1004,MATCH('Estimator Steel Portfolio'!$C134,AWHB_Data_UL!$C$4:$O$4,0),TRUE)*1000,"N/A")
)</f>
        <v>N/A</v>
      </c>
      <c r="AR134" s="190"/>
    </row>
    <row r="135" spans="1:44" ht="15.5" x14ac:dyDescent="0.35">
      <c r="A135" s="130"/>
      <c r="B135" s="131"/>
      <c r="C135" s="131"/>
      <c r="D135" s="131"/>
      <c r="E135" s="131"/>
      <c r="F135" s="49" t="str">
        <f t="shared" si="35"/>
        <v/>
      </c>
      <c r="G135" s="50" t="str">
        <f>IF($B$1="Metric", IFERROR(VLOOKUP(SUBSTITUTE($A135&amp;"Metric"&amp;$B135," ",""),members_metric!$F$7:$J$2000,3,FALSE),""),  IFERROR(VLOOKUP(SUBSTITUTE($A135&amp;$B135," ",""),members!$D$7:$G$2000,3,FALSE),""))</f>
        <v/>
      </c>
      <c r="H135" s="140" t="str">
        <f t="shared" si="36"/>
        <v/>
      </c>
      <c r="I135" s="48"/>
      <c r="J135" s="50" t="str">
        <f>IFERROR(
     1*AO135,
     IF(
          $B$1="Metric",
          IFERROR(0.0254*VLOOKUP(VALUE(SUBSTITUTE($AL135&amp;ROUND($G135,2)," ","")),HFF60_Data_extrapolated!$C$4:$O$1011,MATCH('Estimator Steel Portfolio'!$C135,HFF60_Data_extrapolated!$C$4:$O$4,0),TRUE)*1000,""),
          IFERROR(VLOOKUP(VALUE(SUBSTITUTE($AL135&amp;ROUND($G135,2)," ","")),HFF60_Data_extrapolated!$C$4:$O$1011,MATCH('Estimator Steel Portfolio'!$C135,HFF60_Data_extrapolated!$C$4:$O$4,0),TRUE)*1000,"")
     )
)</f>
        <v/>
      </c>
      <c r="K135" s="50" t="str">
        <f>IFERROR($J135/HFF60_Data_UL!$J$1,"")</f>
        <v/>
      </c>
      <c r="L135" s="148" t="str">
        <f t="shared" si="31"/>
        <v/>
      </c>
      <c r="M135" s="51" t="str">
        <f>IF(
     $J135=$AO135,
     IFERROR(VLOOKUP(VALUE(SUBSTITUTE($AL135&amp;ROUND($G135,2)," ","")),HFF60_Data_UL!$C$4:$P$1011,14,TRUE),""),
     IF(ISNUMBER($J135),"EJ needed","")
)</f>
        <v/>
      </c>
      <c r="N135" s="151" t="str">
        <f t="shared" si="23"/>
        <v/>
      </c>
      <c r="O135" s="58" t="str">
        <f t="shared" si="24"/>
        <v/>
      </c>
      <c r="P135" s="48"/>
      <c r="Q135" s="50" t="str">
        <f>IFERROR(
     1*AP135,
     IF(
          $B$1="Metric",
          IFERROR(0.0254*VLOOKUP(VALUE(SUBSTITUTE($AL135&amp;ROUND($G135,2)," ","")),HFF120_Data_extrapolated!$C$4:$O$1025,MATCH('Estimator Steel Portfolio'!$C135,HFF120_Data_extrapolated!$C$4:$O$4,0),TRUE)*1000,""),
          IFERROR(VLOOKUP(VALUE(SUBSTITUTE($AL135&amp;ROUND($G135,2)," ","")),HFF120_Data_extrapolated!$C$4:$O$1025,MATCH('Estimator Steel Portfolio'!$C135,HFF120_Data_extrapolated!$C$4:$O$4,0),TRUE)*1000,"")
     )
)</f>
        <v/>
      </c>
      <c r="R135" s="50" t="str">
        <f>IFERROR($Q135/HFF120_Data_UL!$J$1,"")</f>
        <v/>
      </c>
      <c r="S135" s="148" t="str">
        <f t="shared" si="37"/>
        <v/>
      </c>
      <c r="T135" s="51" t="str">
        <f>IF(
     $Q135=$AP135,
     IFERROR(VLOOKUP(VALUE(SUBSTITUTE($AL135&amp;ROUND($G135,2)," ","")),HFF120_Data_UL!$C$4:$P$1009,14,TRUE),""),
     IF(ISNUMBER($Q135),"EJ needed","")
)</f>
        <v/>
      </c>
      <c r="U135" s="151" t="str">
        <f t="shared" si="38"/>
        <v xml:space="preserve"> </v>
      </c>
      <c r="V135" s="58" t="str">
        <f t="shared" si="32"/>
        <v/>
      </c>
      <c r="X135" s="205" t="str">
        <f>IF($B$1="Metric", IFERROR(0.0254*VLOOKUP(VALUE(SUBSTITUTE($AL135&amp;ROUND($G135,2)," ","")),WB5_Data_UL!$C$4:$O$1012,MATCH('Estimator Steel Portfolio'!$C135,WB5_Data_UL!$C$4:$O$4,0),TRUE)*1000,""), IFERROR(VLOOKUP(VALUE(SUBSTITUTE($AL135&amp;ROUND($G135,2)," ","")),WB5_Data_UL!$C$4:$O$1012,MATCH('Estimator Steel Portfolio'!$C135,WB5_Data_UL!$C$4:$O$4,0),TRUE)*1000,""))</f>
        <v/>
      </c>
      <c r="Y135" s="50" t="str">
        <f>IFERROR($X135/WB5_Data_UL!$J$1,"")</f>
        <v/>
      </c>
      <c r="Z135" s="148" t="str">
        <f t="shared" si="39"/>
        <v/>
      </c>
      <c r="AA135" s="51" t="str">
        <f>IFERROR(VLOOKUP(VALUE(SUBSTITUTE($AL135&amp;ROUND($G135,2)," ","")),WB5_Data_UL!$C$4:$P$1012,14,TRUE),"")</f>
        <v/>
      </c>
      <c r="AB135" s="151" t="str">
        <f t="shared" si="40"/>
        <v xml:space="preserve"> </v>
      </c>
      <c r="AC135" s="58" t="str">
        <f t="shared" si="33"/>
        <v/>
      </c>
      <c r="AE135" s="205" t="str">
        <f>IFERROR(
     1*AQ135,
     IF(
          $B$1="Metric",
          IFERROR(0.0254*VLOOKUP(VALUE(SUBSTITUTE($AL135&amp;ROUND($G135,2)," ","")),AWHB_Data_extrapolated!$C$4:$O$1011,MATCH('Estimator Steel Portfolio'!$C135,AWHB_Data_extrapolated!$C$4:$O$4,0),TRUE)*1000,""),
          IFERROR(VLOOKUP(VALUE(SUBSTITUTE($AL135&amp;ROUND($G135,2)," ","")),AWHB_Data_extrapolated!$C$4:$O$1011,MATCH('Estimator Steel Portfolio'!$C135,AWHB_Data_extrapolated!$C$4:$O$4,0),TRUE)*1000,"")
     )
)</f>
        <v/>
      </c>
      <c r="AF135" s="50" t="str">
        <f>IFERROR($AE135/AWHB_Data_UL!$J$1,"")</f>
        <v/>
      </c>
      <c r="AG135" s="148" t="str">
        <f t="shared" si="41"/>
        <v/>
      </c>
      <c r="AH135" s="51" t="str">
        <f>IF(
     $AE135=$AQ135,
     IFERROR(VLOOKUP(VALUE(SUBSTITUTE($AL135&amp;ROUND($G135,2)," ","")),AWHB_Data_UL!$C$4:$P$1004,14,TRUE),""),
     IF(ISNUMBER($AE135),"EJ needed","")
)</f>
        <v/>
      </c>
      <c r="AI135" s="151" t="str">
        <f t="shared" si="42"/>
        <v xml:space="preserve"> </v>
      </c>
      <c r="AJ135" s="58" t="str">
        <f t="shared" si="34"/>
        <v/>
      </c>
      <c r="AL135" s="141" t="str">
        <f>IF($B$1="Metric",IFERROR(VLOOKUP(SUBSTITUTE($A135&amp;"Metric"&amp;$B135," ",""),members_metric!$F$7:$K$2000,6,FALSE),""),IFERROR(VLOOKUP(SUBSTITUTE($A135&amp;$B135," ",""),members!$D$7:$I$2000,6,FALSE),""))</f>
        <v/>
      </c>
      <c r="AM135" s="146" t="str">
        <f>IF($B$1="Metric", IFERROR(VLOOKUP(SUBSTITUTE($A135&amp;"Metric"&amp;$B135," ",""),members_metric!$F$7:$L$2000,7,FALSE),""),IFERROR(VLOOKUP(SUBSTITUTE($A135&amp;$B135," ",""),members!$D$7:$G$2000,4,FALSE),""))</f>
        <v/>
      </c>
      <c r="AN135" s="147" t="str">
        <f>IF($B$1="Metric", IFERROR(VLOOKUP(SUBSTITUTE($A135&amp;"Metric"&amp;$B135," ",""),members_metric!$F$7:$J$2000,5,FALSE),""),IFERROR(VLOOKUP(SUBSTITUTE($A135&amp;$B135," ",""),members!$D$7:$H$2000,5,FALSE),""))</f>
        <v/>
      </c>
      <c r="AO135" s="189" t="str">
        <f>IF(
     $B$1="Metric",
     IFERROR(0.0254*VLOOKUP(VALUE(SUBSTITUTE($AL135&amp;ROUND($G135,2)," ","")),HFF60_Data_UL!$C$4:$O$1011,MATCH('Estimator Steel Portfolio'!$C135,HFF60_Data_UL!$C$4:$O$4,0),TRUE)*1000,"N/A"),
     IFERROR(VLOOKUP(VALUE(SUBSTITUTE($AL135&amp;ROUND($G135,2)," ","")),HFF60_Data_UL!$C$4:$O$1011,MATCH('Estimator Steel Portfolio'!$C135,HFF60_Data_UL!$C$4:$O$4,0),TRUE)*1000,"N/A")
)</f>
        <v>N/A</v>
      </c>
      <c r="AP135" s="189" t="str">
        <f>IF(
     $B$1="Metric",
     IFERROR(0.0254*VLOOKUP(VALUE(SUBSTITUTE($AL135&amp;ROUND($G135,2)," ","")),HFF120_Data_UL!$C$4:$O$1009,MATCH('Estimator Steel Portfolio'!$C135,HFF120_Data_UL!$C$4:$O$4,0),TRUE)*1000,"N/A"),
     IFERROR(VLOOKUP(VALUE(SUBSTITUTE($AL135&amp;ROUND($G135,2)," ","")),HFF120_Data_UL!$C$4:$O$1009,MATCH('Estimator Steel Portfolio'!$C135,HFF120_Data_UL!$C$4:$O$4,0),TRUE)*1000,"N/A")
)</f>
        <v>N/A</v>
      </c>
      <c r="AQ135" s="189" t="str">
        <f>IF(
     $B$1="Metric",
     IFERROR(0.0254*VLOOKUP(VALUE(SUBSTITUTE($AL135&amp;ROUND($G135,2)," ","")),AWHB_Data_UL!$C$4:$O$1004,MATCH('Estimator Steel Portfolio'!$C135,AWHB_Data_UL!$C$4:$O$4,0),TRUE)*1000,"N/A"),
     IFERROR(VLOOKUP(VALUE(SUBSTITUTE($AL135&amp;ROUND($G135,2)," ","")),AWHB_Data_UL!$C$4:$O$1004,MATCH('Estimator Steel Portfolio'!$C135,AWHB_Data_UL!$C$4:$O$4,0),TRUE)*1000,"N/A")
)</f>
        <v>N/A</v>
      </c>
      <c r="AR135" s="190"/>
    </row>
    <row r="136" spans="1:44" ht="15.5" x14ac:dyDescent="0.35">
      <c r="A136" s="130"/>
      <c r="B136" s="131"/>
      <c r="C136" s="131"/>
      <c r="D136" s="131"/>
      <c r="E136" s="131"/>
      <c r="F136" s="49" t="str">
        <f t="shared" si="35"/>
        <v/>
      </c>
      <c r="G136" s="50" t="str">
        <f>IF($B$1="Metric", IFERROR(VLOOKUP(SUBSTITUTE($A136&amp;"Metric"&amp;$B136," ",""),members_metric!$F$7:$J$2000,3,FALSE),""),  IFERROR(VLOOKUP(SUBSTITUTE($A136&amp;$B136," ",""),members!$D$7:$G$2000,3,FALSE),""))</f>
        <v/>
      </c>
      <c r="H136" s="140" t="str">
        <f t="shared" si="36"/>
        <v/>
      </c>
      <c r="I136" s="48"/>
      <c r="J136" s="50" t="str">
        <f>IFERROR(
     1*AO136,
     IF(
          $B$1="Metric",
          IFERROR(0.0254*VLOOKUP(VALUE(SUBSTITUTE($AL136&amp;ROUND($G136,2)," ","")),HFF60_Data_extrapolated!$C$4:$O$1011,MATCH('Estimator Steel Portfolio'!$C136,HFF60_Data_extrapolated!$C$4:$O$4,0),TRUE)*1000,""),
          IFERROR(VLOOKUP(VALUE(SUBSTITUTE($AL136&amp;ROUND($G136,2)," ","")),HFF60_Data_extrapolated!$C$4:$O$1011,MATCH('Estimator Steel Portfolio'!$C136,HFF60_Data_extrapolated!$C$4:$O$4,0),TRUE)*1000,"")
     )
)</f>
        <v/>
      </c>
      <c r="K136" s="50" t="str">
        <f>IFERROR($J136/HFF60_Data_UL!$J$1,"")</f>
        <v/>
      </c>
      <c r="L136" s="148" t="str">
        <f t="shared" si="31"/>
        <v/>
      </c>
      <c r="M136" s="51" t="str">
        <f>IF(
     $J136=$AO136,
     IFERROR(VLOOKUP(VALUE(SUBSTITUTE($AL136&amp;ROUND($G136,2)," ","")),HFF60_Data_UL!$C$4:$P$1011,14,TRUE),""),
     IF(ISNUMBER($J136),"EJ needed","")
)</f>
        <v/>
      </c>
      <c r="N136" s="151" t="str">
        <f t="shared" si="23"/>
        <v/>
      </c>
      <c r="O136" s="58" t="str">
        <f t="shared" si="24"/>
        <v/>
      </c>
      <c r="P136" s="48"/>
      <c r="Q136" s="50" t="str">
        <f>IFERROR(
     1*AP136,
     IF(
          $B$1="Metric",
          IFERROR(0.0254*VLOOKUP(VALUE(SUBSTITUTE($AL136&amp;ROUND($G136,2)," ","")),HFF120_Data_extrapolated!$C$4:$O$1025,MATCH('Estimator Steel Portfolio'!$C136,HFF120_Data_extrapolated!$C$4:$O$4,0),TRUE)*1000,""),
          IFERROR(VLOOKUP(VALUE(SUBSTITUTE($AL136&amp;ROUND($G136,2)," ","")),HFF120_Data_extrapolated!$C$4:$O$1025,MATCH('Estimator Steel Portfolio'!$C136,HFF120_Data_extrapolated!$C$4:$O$4,0),TRUE)*1000,"")
     )
)</f>
        <v/>
      </c>
      <c r="R136" s="50" t="str">
        <f>IFERROR($Q136/HFF120_Data_UL!$J$1,"")</f>
        <v/>
      </c>
      <c r="S136" s="148" t="str">
        <f t="shared" si="37"/>
        <v/>
      </c>
      <c r="T136" s="51" t="str">
        <f>IF(
     $Q136=$AP136,
     IFERROR(VLOOKUP(VALUE(SUBSTITUTE($AL136&amp;ROUND($G136,2)," ","")),HFF120_Data_UL!$C$4:$P$1009,14,TRUE),""),
     IF(ISNUMBER($Q136),"EJ needed","")
)</f>
        <v/>
      </c>
      <c r="U136" s="151" t="str">
        <f t="shared" si="38"/>
        <v xml:space="preserve"> </v>
      </c>
      <c r="V136" s="58" t="str">
        <f t="shared" si="32"/>
        <v/>
      </c>
      <c r="X136" s="205" t="str">
        <f>IF($B$1="Metric", IFERROR(0.0254*VLOOKUP(VALUE(SUBSTITUTE($AL136&amp;ROUND($G136,2)," ","")),WB5_Data_UL!$C$4:$O$1012,MATCH('Estimator Steel Portfolio'!$C136,WB5_Data_UL!$C$4:$O$4,0),TRUE)*1000,""), IFERROR(VLOOKUP(VALUE(SUBSTITUTE($AL136&amp;ROUND($G136,2)," ","")),WB5_Data_UL!$C$4:$O$1012,MATCH('Estimator Steel Portfolio'!$C136,WB5_Data_UL!$C$4:$O$4,0),TRUE)*1000,""))</f>
        <v/>
      </c>
      <c r="Y136" s="50" t="str">
        <f>IFERROR($X136/WB5_Data_UL!$J$1,"")</f>
        <v/>
      </c>
      <c r="Z136" s="148" t="str">
        <f t="shared" si="39"/>
        <v/>
      </c>
      <c r="AA136" s="51" t="str">
        <f>IFERROR(VLOOKUP(VALUE(SUBSTITUTE($AL136&amp;ROUND($G136,2)," ","")),WB5_Data_UL!$C$4:$P$1012,14,TRUE),"")</f>
        <v/>
      </c>
      <c r="AB136" s="151" t="str">
        <f t="shared" si="40"/>
        <v xml:space="preserve"> </v>
      </c>
      <c r="AC136" s="58" t="str">
        <f t="shared" si="33"/>
        <v/>
      </c>
      <c r="AE136" s="205" t="str">
        <f>IFERROR(
     1*AQ136,
     IF(
          $B$1="Metric",
          IFERROR(0.0254*VLOOKUP(VALUE(SUBSTITUTE($AL136&amp;ROUND($G136,2)," ","")),AWHB_Data_extrapolated!$C$4:$O$1011,MATCH('Estimator Steel Portfolio'!$C136,AWHB_Data_extrapolated!$C$4:$O$4,0),TRUE)*1000,""),
          IFERROR(VLOOKUP(VALUE(SUBSTITUTE($AL136&amp;ROUND($G136,2)," ","")),AWHB_Data_extrapolated!$C$4:$O$1011,MATCH('Estimator Steel Portfolio'!$C136,AWHB_Data_extrapolated!$C$4:$O$4,0),TRUE)*1000,"")
     )
)</f>
        <v/>
      </c>
      <c r="AF136" s="50" t="str">
        <f>IFERROR($AE136/AWHB_Data_UL!$J$1,"")</f>
        <v/>
      </c>
      <c r="AG136" s="148" t="str">
        <f t="shared" si="41"/>
        <v/>
      </c>
      <c r="AH136" s="51" t="str">
        <f>IF(
     $AE136=$AQ136,
     IFERROR(VLOOKUP(VALUE(SUBSTITUTE($AL136&amp;ROUND($G136,2)," ","")),AWHB_Data_UL!$C$4:$P$1004,14,TRUE),""),
     IF(ISNUMBER($AE136),"EJ needed","")
)</f>
        <v/>
      </c>
      <c r="AI136" s="151" t="str">
        <f t="shared" si="42"/>
        <v xml:space="preserve"> </v>
      </c>
      <c r="AJ136" s="58" t="str">
        <f t="shared" si="34"/>
        <v/>
      </c>
      <c r="AL136" s="141" t="str">
        <f>IF($B$1="Metric",IFERROR(VLOOKUP(SUBSTITUTE($A136&amp;"Metric"&amp;$B136," ",""),members_metric!$F$7:$K$2000,6,FALSE),""),IFERROR(VLOOKUP(SUBSTITUTE($A136&amp;$B136," ",""),members!$D$7:$I$2000,6,FALSE),""))</f>
        <v/>
      </c>
      <c r="AM136" s="146" t="str">
        <f>IF($B$1="Metric", IFERROR(VLOOKUP(SUBSTITUTE($A136&amp;"Metric"&amp;$B136," ",""),members_metric!$F$7:$L$2000,7,FALSE),""),IFERROR(VLOOKUP(SUBSTITUTE($A136&amp;$B136," ",""),members!$D$7:$G$2000,4,FALSE),""))</f>
        <v/>
      </c>
      <c r="AN136" s="147" t="str">
        <f>IF($B$1="Metric", IFERROR(VLOOKUP(SUBSTITUTE($A136&amp;"Metric"&amp;$B136," ",""),members_metric!$F$7:$J$2000,5,FALSE),""),IFERROR(VLOOKUP(SUBSTITUTE($A136&amp;$B136," ",""),members!$D$7:$H$2000,5,FALSE),""))</f>
        <v/>
      </c>
      <c r="AO136" s="189" t="str">
        <f>IF(
     $B$1="Metric",
     IFERROR(0.0254*VLOOKUP(VALUE(SUBSTITUTE($AL136&amp;ROUND($G136,2)," ","")),HFF60_Data_UL!$C$4:$O$1011,MATCH('Estimator Steel Portfolio'!$C136,HFF60_Data_UL!$C$4:$O$4,0),TRUE)*1000,"N/A"),
     IFERROR(VLOOKUP(VALUE(SUBSTITUTE($AL136&amp;ROUND($G136,2)," ","")),HFF60_Data_UL!$C$4:$O$1011,MATCH('Estimator Steel Portfolio'!$C136,HFF60_Data_UL!$C$4:$O$4,0),TRUE)*1000,"N/A")
)</f>
        <v>N/A</v>
      </c>
      <c r="AP136" s="189" t="str">
        <f>IF(
     $B$1="Metric",
     IFERROR(0.0254*VLOOKUP(VALUE(SUBSTITUTE($AL136&amp;ROUND($G136,2)," ","")),HFF120_Data_UL!$C$4:$O$1009,MATCH('Estimator Steel Portfolio'!$C136,HFF120_Data_UL!$C$4:$O$4,0),TRUE)*1000,"N/A"),
     IFERROR(VLOOKUP(VALUE(SUBSTITUTE($AL136&amp;ROUND($G136,2)," ","")),HFF120_Data_UL!$C$4:$O$1009,MATCH('Estimator Steel Portfolio'!$C136,HFF120_Data_UL!$C$4:$O$4,0),TRUE)*1000,"N/A")
)</f>
        <v>N/A</v>
      </c>
      <c r="AQ136" s="189" t="str">
        <f>IF(
     $B$1="Metric",
     IFERROR(0.0254*VLOOKUP(VALUE(SUBSTITUTE($AL136&amp;ROUND($G136,2)," ","")),AWHB_Data_UL!$C$4:$O$1004,MATCH('Estimator Steel Portfolio'!$C136,AWHB_Data_UL!$C$4:$O$4,0),TRUE)*1000,"N/A"),
     IFERROR(VLOOKUP(VALUE(SUBSTITUTE($AL136&amp;ROUND($G136,2)," ","")),AWHB_Data_UL!$C$4:$O$1004,MATCH('Estimator Steel Portfolio'!$C136,AWHB_Data_UL!$C$4:$O$4,0),TRUE)*1000,"N/A")
)</f>
        <v>N/A</v>
      </c>
      <c r="AR136" s="190"/>
    </row>
    <row r="137" spans="1:44" ht="15.5" x14ac:dyDescent="0.35">
      <c r="A137" s="130"/>
      <c r="B137" s="131"/>
      <c r="C137" s="131"/>
      <c r="D137" s="131"/>
      <c r="E137" s="131"/>
      <c r="F137" s="49" t="str">
        <f t="shared" si="35"/>
        <v/>
      </c>
      <c r="G137" s="50" t="str">
        <f>IF($B$1="Metric", IFERROR(VLOOKUP(SUBSTITUTE($A137&amp;"Metric"&amp;$B137," ",""),members_metric!$F$7:$J$2000,3,FALSE),""),  IFERROR(VLOOKUP(SUBSTITUTE($A137&amp;$B137," ",""),members!$D$7:$G$2000,3,FALSE),""))</f>
        <v/>
      </c>
      <c r="H137" s="140" t="str">
        <f t="shared" si="36"/>
        <v/>
      </c>
      <c r="I137" s="48"/>
      <c r="J137" s="50" t="str">
        <f>IFERROR(
     1*AO137,
     IF(
          $B$1="Metric",
          IFERROR(0.0254*VLOOKUP(VALUE(SUBSTITUTE($AL137&amp;ROUND($G137,2)," ","")),HFF60_Data_extrapolated!$C$4:$O$1011,MATCH('Estimator Steel Portfolio'!$C137,HFF60_Data_extrapolated!$C$4:$O$4,0),TRUE)*1000,""),
          IFERROR(VLOOKUP(VALUE(SUBSTITUTE($AL137&amp;ROUND($G137,2)," ","")),HFF60_Data_extrapolated!$C$4:$O$1011,MATCH('Estimator Steel Portfolio'!$C137,HFF60_Data_extrapolated!$C$4:$O$4,0),TRUE)*1000,"")
     )
)</f>
        <v/>
      </c>
      <c r="K137" s="50" t="str">
        <f>IFERROR($J137/HFF60_Data_UL!$J$1,"")</f>
        <v/>
      </c>
      <c r="L137" s="148" t="str">
        <f t="shared" si="31"/>
        <v/>
      </c>
      <c r="M137" s="51" t="str">
        <f>IF(
     $J137=$AO137,
     IFERROR(VLOOKUP(VALUE(SUBSTITUTE($AL137&amp;ROUND($G137,2)," ","")),HFF60_Data_UL!$C$4:$P$1011,14,TRUE),""),
     IF(ISNUMBER($J137),"EJ needed","")
)</f>
        <v/>
      </c>
      <c r="N137" s="151" t="str">
        <f t="shared" si="23"/>
        <v/>
      </c>
      <c r="O137" s="58" t="str">
        <f t="shared" si="24"/>
        <v/>
      </c>
      <c r="P137" s="48"/>
      <c r="Q137" s="50" t="str">
        <f>IFERROR(
     1*AP137,
     IF(
          $B$1="Metric",
          IFERROR(0.0254*VLOOKUP(VALUE(SUBSTITUTE($AL137&amp;ROUND($G137,2)," ","")),HFF120_Data_extrapolated!$C$4:$O$1025,MATCH('Estimator Steel Portfolio'!$C137,HFF120_Data_extrapolated!$C$4:$O$4,0),TRUE)*1000,""),
          IFERROR(VLOOKUP(VALUE(SUBSTITUTE($AL137&amp;ROUND($G137,2)," ","")),HFF120_Data_extrapolated!$C$4:$O$1025,MATCH('Estimator Steel Portfolio'!$C137,HFF120_Data_extrapolated!$C$4:$O$4,0),TRUE)*1000,"")
     )
)</f>
        <v/>
      </c>
      <c r="R137" s="50" t="str">
        <f>IFERROR($Q137/HFF120_Data_UL!$J$1,"")</f>
        <v/>
      </c>
      <c r="S137" s="148" t="str">
        <f t="shared" si="37"/>
        <v/>
      </c>
      <c r="T137" s="51" t="str">
        <f>IF(
     $Q137=$AP137,
     IFERROR(VLOOKUP(VALUE(SUBSTITUTE($AL137&amp;ROUND($G137,2)," ","")),HFF120_Data_UL!$C$4:$P$1009,14,TRUE),""),
     IF(ISNUMBER($Q137),"EJ needed","")
)</f>
        <v/>
      </c>
      <c r="U137" s="151" t="str">
        <f t="shared" si="38"/>
        <v xml:space="preserve"> </v>
      </c>
      <c r="V137" s="58" t="str">
        <f t="shared" si="32"/>
        <v/>
      </c>
      <c r="X137" s="205" t="str">
        <f>IF($B$1="Metric", IFERROR(0.0254*VLOOKUP(VALUE(SUBSTITUTE($AL137&amp;ROUND($G137,2)," ","")),WB5_Data_UL!$C$4:$O$1012,MATCH('Estimator Steel Portfolio'!$C137,WB5_Data_UL!$C$4:$O$4,0),TRUE)*1000,""), IFERROR(VLOOKUP(VALUE(SUBSTITUTE($AL137&amp;ROUND($G137,2)," ","")),WB5_Data_UL!$C$4:$O$1012,MATCH('Estimator Steel Portfolio'!$C137,WB5_Data_UL!$C$4:$O$4,0),TRUE)*1000,""))</f>
        <v/>
      </c>
      <c r="Y137" s="50" t="str">
        <f>IFERROR($X137/WB5_Data_UL!$J$1,"")</f>
        <v/>
      </c>
      <c r="Z137" s="148" t="str">
        <f t="shared" si="39"/>
        <v/>
      </c>
      <c r="AA137" s="51" t="str">
        <f>IFERROR(VLOOKUP(VALUE(SUBSTITUTE($AL137&amp;ROUND($G137,2)," ","")),WB5_Data_UL!$C$4:$P$1012,14,TRUE),"")</f>
        <v/>
      </c>
      <c r="AB137" s="151" t="str">
        <f t="shared" si="40"/>
        <v xml:space="preserve"> </v>
      </c>
      <c r="AC137" s="58" t="str">
        <f t="shared" si="33"/>
        <v/>
      </c>
      <c r="AE137" s="205" t="str">
        <f>IFERROR(
     1*AQ137,
     IF(
          $B$1="Metric",
          IFERROR(0.0254*VLOOKUP(VALUE(SUBSTITUTE($AL137&amp;ROUND($G137,2)," ","")),AWHB_Data_extrapolated!$C$4:$O$1011,MATCH('Estimator Steel Portfolio'!$C137,AWHB_Data_extrapolated!$C$4:$O$4,0),TRUE)*1000,""),
          IFERROR(VLOOKUP(VALUE(SUBSTITUTE($AL137&amp;ROUND($G137,2)," ","")),AWHB_Data_extrapolated!$C$4:$O$1011,MATCH('Estimator Steel Portfolio'!$C137,AWHB_Data_extrapolated!$C$4:$O$4,0),TRUE)*1000,"")
     )
)</f>
        <v/>
      </c>
      <c r="AF137" s="50" t="str">
        <f>IFERROR($AE137/AWHB_Data_UL!$J$1,"")</f>
        <v/>
      </c>
      <c r="AG137" s="148" t="str">
        <f t="shared" si="41"/>
        <v/>
      </c>
      <c r="AH137" s="51" t="str">
        <f>IF(
     $AE137=$AQ137,
     IFERROR(VLOOKUP(VALUE(SUBSTITUTE($AL137&amp;ROUND($G137,2)," ","")),AWHB_Data_UL!$C$4:$P$1004,14,TRUE),""),
     IF(ISNUMBER($AE137),"EJ needed","")
)</f>
        <v/>
      </c>
      <c r="AI137" s="151" t="str">
        <f t="shared" si="42"/>
        <v xml:space="preserve"> </v>
      </c>
      <c r="AJ137" s="58" t="str">
        <f t="shared" si="34"/>
        <v/>
      </c>
      <c r="AL137" s="141" t="str">
        <f>IF($B$1="Metric",IFERROR(VLOOKUP(SUBSTITUTE($A137&amp;"Metric"&amp;$B137," ",""),members_metric!$F$7:$K$2000,6,FALSE),""),IFERROR(VLOOKUP(SUBSTITUTE($A137&amp;$B137," ",""),members!$D$7:$I$2000,6,FALSE),""))</f>
        <v/>
      </c>
      <c r="AM137" s="146" t="str">
        <f>IF($B$1="Metric", IFERROR(VLOOKUP(SUBSTITUTE($A137&amp;"Metric"&amp;$B137," ",""),members_metric!$F$7:$L$2000,7,FALSE),""),IFERROR(VLOOKUP(SUBSTITUTE($A137&amp;$B137," ",""),members!$D$7:$G$2000,4,FALSE),""))</f>
        <v/>
      </c>
      <c r="AN137" s="147" t="str">
        <f>IF($B$1="Metric", IFERROR(VLOOKUP(SUBSTITUTE($A137&amp;"Metric"&amp;$B137," ",""),members_metric!$F$7:$J$2000,5,FALSE),""),IFERROR(VLOOKUP(SUBSTITUTE($A137&amp;$B137," ",""),members!$D$7:$H$2000,5,FALSE),""))</f>
        <v/>
      </c>
      <c r="AO137" s="189" t="str">
        <f>IF(
     $B$1="Metric",
     IFERROR(0.0254*VLOOKUP(VALUE(SUBSTITUTE($AL137&amp;ROUND($G137,2)," ","")),HFF60_Data_UL!$C$4:$O$1011,MATCH('Estimator Steel Portfolio'!$C137,HFF60_Data_UL!$C$4:$O$4,0),TRUE)*1000,"N/A"),
     IFERROR(VLOOKUP(VALUE(SUBSTITUTE($AL137&amp;ROUND($G137,2)," ","")),HFF60_Data_UL!$C$4:$O$1011,MATCH('Estimator Steel Portfolio'!$C137,HFF60_Data_UL!$C$4:$O$4,0),TRUE)*1000,"N/A")
)</f>
        <v>N/A</v>
      </c>
      <c r="AP137" s="189" t="str">
        <f>IF(
     $B$1="Metric",
     IFERROR(0.0254*VLOOKUP(VALUE(SUBSTITUTE($AL137&amp;ROUND($G137,2)," ","")),HFF120_Data_UL!$C$4:$O$1009,MATCH('Estimator Steel Portfolio'!$C137,HFF120_Data_UL!$C$4:$O$4,0),TRUE)*1000,"N/A"),
     IFERROR(VLOOKUP(VALUE(SUBSTITUTE($AL137&amp;ROUND($G137,2)," ","")),HFF120_Data_UL!$C$4:$O$1009,MATCH('Estimator Steel Portfolio'!$C137,HFF120_Data_UL!$C$4:$O$4,0),TRUE)*1000,"N/A")
)</f>
        <v>N/A</v>
      </c>
      <c r="AQ137" s="189" t="str">
        <f>IF(
     $B$1="Metric",
     IFERROR(0.0254*VLOOKUP(VALUE(SUBSTITUTE($AL137&amp;ROUND($G137,2)," ","")),AWHB_Data_UL!$C$4:$O$1004,MATCH('Estimator Steel Portfolio'!$C137,AWHB_Data_UL!$C$4:$O$4,0),TRUE)*1000,"N/A"),
     IFERROR(VLOOKUP(VALUE(SUBSTITUTE($AL137&amp;ROUND($G137,2)," ","")),AWHB_Data_UL!$C$4:$O$1004,MATCH('Estimator Steel Portfolio'!$C137,AWHB_Data_UL!$C$4:$O$4,0),TRUE)*1000,"N/A")
)</f>
        <v>N/A</v>
      </c>
      <c r="AR137" s="190"/>
    </row>
    <row r="138" spans="1:44" ht="15.5" x14ac:dyDescent="0.35">
      <c r="A138" s="130"/>
      <c r="B138" s="131"/>
      <c r="C138" s="131"/>
      <c r="D138" s="131"/>
      <c r="E138" s="131"/>
      <c r="F138" s="49" t="str">
        <f t="shared" si="35"/>
        <v/>
      </c>
      <c r="G138" s="50" t="str">
        <f>IF($B$1="Metric", IFERROR(VLOOKUP(SUBSTITUTE($A138&amp;"Metric"&amp;$B138," ",""),members_metric!$F$7:$J$2000,3,FALSE),""),  IFERROR(VLOOKUP(SUBSTITUTE($A138&amp;$B138," ",""),members!$D$7:$G$2000,3,FALSE),""))</f>
        <v/>
      </c>
      <c r="H138" s="140" t="str">
        <f t="shared" si="36"/>
        <v/>
      </c>
      <c r="I138" s="48"/>
      <c r="J138" s="50" t="str">
        <f>IFERROR(
     1*AO138,
     IF(
          $B$1="Metric",
          IFERROR(0.0254*VLOOKUP(VALUE(SUBSTITUTE($AL138&amp;ROUND($G138,2)," ","")),HFF60_Data_extrapolated!$C$4:$O$1011,MATCH('Estimator Steel Portfolio'!$C138,HFF60_Data_extrapolated!$C$4:$O$4,0),TRUE)*1000,""),
          IFERROR(VLOOKUP(VALUE(SUBSTITUTE($AL138&amp;ROUND($G138,2)," ","")),HFF60_Data_extrapolated!$C$4:$O$1011,MATCH('Estimator Steel Portfolio'!$C138,HFF60_Data_extrapolated!$C$4:$O$4,0),TRUE)*1000,"")
     )
)</f>
        <v/>
      </c>
      <c r="K138" s="50" t="str">
        <f>IFERROR($J138/HFF60_Data_UL!$J$1,"")</f>
        <v/>
      </c>
      <c r="L138" s="148" t="str">
        <f t="shared" si="31"/>
        <v/>
      </c>
      <c r="M138" s="51" t="str">
        <f>IF(
     $J138=$AO138,
     IFERROR(VLOOKUP(VALUE(SUBSTITUTE($AL138&amp;ROUND($G138,2)," ","")),HFF60_Data_UL!$C$4:$P$1011,14,TRUE),""),
     IF(ISNUMBER($J138),"EJ needed","")
)</f>
        <v/>
      </c>
      <c r="N138" s="151" t="str">
        <f t="shared" si="23"/>
        <v/>
      </c>
      <c r="O138" s="58" t="str">
        <f t="shared" si="24"/>
        <v/>
      </c>
      <c r="P138" s="48"/>
      <c r="Q138" s="50" t="str">
        <f>IFERROR(
     1*AP138,
     IF(
          $B$1="Metric",
          IFERROR(0.0254*VLOOKUP(VALUE(SUBSTITUTE($AL138&amp;ROUND($G138,2)," ","")),HFF120_Data_extrapolated!$C$4:$O$1025,MATCH('Estimator Steel Portfolio'!$C138,HFF120_Data_extrapolated!$C$4:$O$4,0),TRUE)*1000,""),
          IFERROR(VLOOKUP(VALUE(SUBSTITUTE($AL138&amp;ROUND($G138,2)," ","")),HFF120_Data_extrapolated!$C$4:$O$1025,MATCH('Estimator Steel Portfolio'!$C138,HFF120_Data_extrapolated!$C$4:$O$4,0),TRUE)*1000,"")
     )
)</f>
        <v/>
      </c>
      <c r="R138" s="50" t="str">
        <f>IFERROR($Q138/HFF120_Data_UL!$J$1,"")</f>
        <v/>
      </c>
      <c r="S138" s="148" t="str">
        <f t="shared" si="37"/>
        <v/>
      </c>
      <c r="T138" s="51" t="str">
        <f>IF(
     $Q138=$AP138,
     IFERROR(VLOOKUP(VALUE(SUBSTITUTE($AL138&amp;ROUND($G138,2)," ","")),HFF120_Data_UL!$C$4:$P$1009,14,TRUE),""),
     IF(ISNUMBER($Q138),"EJ needed","")
)</f>
        <v/>
      </c>
      <c r="U138" s="151" t="str">
        <f t="shared" si="38"/>
        <v xml:space="preserve"> </v>
      </c>
      <c r="V138" s="58" t="str">
        <f t="shared" si="32"/>
        <v/>
      </c>
      <c r="X138" s="205" t="str">
        <f>IF($B$1="Metric", IFERROR(0.0254*VLOOKUP(VALUE(SUBSTITUTE($AL138&amp;ROUND($G138,2)," ","")),WB5_Data_UL!$C$4:$O$1012,MATCH('Estimator Steel Portfolio'!$C138,WB5_Data_UL!$C$4:$O$4,0),TRUE)*1000,""), IFERROR(VLOOKUP(VALUE(SUBSTITUTE($AL138&amp;ROUND($G138,2)," ","")),WB5_Data_UL!$C$4:$O$1012,MATCH('Estimator Steel Portfolio'!$C138,WB5_Data_UL!$C$4:$O$4,0),TRUE)*1000,""))</f>
        <v/>
      </c>
      <c r="Y138" s="50" t="str">
        <f>IFERROR($X138/WB5_Data_UL!$J$1,"")</f>
        <v/>
      </c>
      <c r="Z138" s="148" t="str">
        <f t="shared" si="39"/>
        <v/>
      </c>
      <c r="AA138" s="51" t="str">
        <f>IFERROR(VLOOKUP(VALUE(SUBSTITUTE($AL138&amp;ROUND($G138,2)," ","")),WB5_Data_UL!$C$4:$P$1012,14,TRUE),"")</f>
        <v/>
      </c>
      <c r="AB138" s="151" t="str">
        <f t="shared" si="40"/>
        <v xml:space="preserve"> </v>
      </c>
      <c r="AC138" s="58" t="str">
        <f t="shared" si="33"/>
        <v/>
      </c>
      <c r="AE138" s="205" t="str">
        <f>IFERROR(
     1*AQ138,
     IF(
          $B$1="Metric",
          IFERROR(0.0254*VLOOKUP(VALUE(SUBSTITUTE($AL138&amp;ROUND($G138,2)," ","")),AWHB_Data_extrapolated!$C$4:$O$1011,MATCH('Estimator Steel Portfolio'!$C138,AWHB_Data_extrapolated!$C$4:$O$4,0),TRUE)*1000,""),
          IFERROR(VLOOKUP(VALUE(SUBSTITUTE($AL138&amp;ROUND($G138,2)," ","")),AWHB_Data_extrapolated!$C$4:$O$1011,MATCH('Estimator Steel Portfolio'!$C138,AWHB_Data_extrapolated!$C$4:$O$4,0),TRUE)*1000,"")
     )
)</f>
        <v/>
      </c>
      <c r="AF138" s="50" t="str">
        <f>IFERROR($AE138/AWHB_Data_UL!$J$1,"")</f>
        <v/>
      </c>
      <c r="AG138" s="148" t="str">
        <f t="shared" si="41"/>
        <v/>
      </c>
      <c r="AH138" s="51" t="str">
        <f>IF(
     $AE138=$AQ138,
     IFERROR(VLOOKUP(VALUE(SUBSTITUTE($AL138&amp;ROUND($G138,2)," ","")),AWHB_Data_UL!$C$4:$P$1004,14,TRUE),""),
     IF(ISNUMBER($AE138),"EJ needed","")
)</f>
        <v/>
      </c>
      <c r="AI138" s="151" t="str">
        <f t="shared" si="42"/>
        <v xml:space="preserve"> </v>
      </c>
      <c r="AJ138" s="58" t="str">
        <f t="shared" si="34"/>
        <v/>
      </c>
      <c r="AL138" s="141" t="str">
        <f>IF($B$1="Metric",IFERROR(VLOOKUP(SUBSTITUTE($A138&amp;"Metric"&amp;$B138," ",""),members_metric!$F$7:$K$2000,6,FALSE),""),IFERROR(VLOOKUP(SUBSTITUTE($A138&amp;$B138," ",""),members!$D$7:$I$2000,6,FALSE),""))</f>
        <v/>
      </c>
      <c r="AM138" s="146" t="str">
        <f>IF($B$1="Metric", IFERROR(VLOOKUP(SUBSTITUTE($A138&amp;"Metric"&amp;$B138," ",""),members_metric!$F$7:$L$2000,7,FALSE),""),IFERROR(VLOOKUP(SUBSTITUTE($A138&amp;$B138," ",""),members!$D$7:$G$2000,4,FALSE),""))</f>
        <v/>
      </c>
      <c r="AN138" s="147" t="str">
        <f>IF($B$1="Metric", IFERROR(VLOOKUP(SUBSTITUTE($A138&amp;"Metric"&amp;$B138," ",""),members_metric!$F$7:$J$2000,5,FALSE),""),IFERROR(VLOOKUP(SUBSTITUTE($A138&amp;$B138," ",""),members!$D$7:$H$2000,5,FALSE),""))</f>
        <v/>
      </c>
      <c r="AO138" s="189" t="str">
        <f>IF(
     $B$1="Metric",
     IFERROR(0.0254*VLOOKUP(VALUE(SUBSTITUTE($AL138&amp;ROUND($G138,2)," ","")),HFF60_Data_UL!$C$4:$O$1011,MATCH('Estimator Steel Portfolio'!$C138,HFF60_Data_UL!$C$4:$O$4,0),TRUE)*1000,"N/A"),
     IFERROR(VLOOKUP(VALUE(SUBSTITUTE($AL138&amp;ROUND($G138,2)," ","")),HFF60_Data_UL!$C$4:$O$1011,MATCH('Estimator Steel Portfolio'!$C138,HFF60_Data_UL!$C$4:$O$4,0),TRUE)*1000,"N/A")
)</f>
        <v>N/A</v>
      </c>
      <c r="AP138" s="189" t="str">
        <f>IF(
     $B$1="Metric",
     IFERROR(0.0254*VLOOKUP(VALUE(SUBSTITUTE($AL138&amp;ROUND($G138,2)," ","")),HFF120_Data_UL!$C$4:$O$1009,MATCH('Estimator Steel Portfolio'!$C138,HFF120_Data_UL!$C$4:$O$4,0),TRUE)*1000,"N/A"),
     IFERROR(VLOOKUP(VALUE(SUBSTITUTE($AL138&amp;ROUND($G138,2)," ","")),HFF120_Data_UL!$C$4:$O$1009,MATCH('Estimator Steel Portfolio'!$C138,HFF120_Data_UL!$C$4:$O$4,0),TRUE)*1000,"N/A")
)</f>
        <v>N/A</v>
      </c>
      <c r="AQ138" s="189" t="str">
        <f>IF(
     $B$1="Metric",
     IFERROR(0.0254*VLOOKUP(VALUE(SUBSTITUTE($AL138&amp;ROUND($G138,2)," ","")),AWHB_Data_UL!$C$4:$O$1004,MATCH('Estimator Steel Portfolio'!$C138,AWHB_Data_UL!$C$4:$O$4,0),TRUE)*1000,"N/A"),
     IFERROR(VLOOKUP(VALUE(SUBSTITUTE($AL138&amp;ROUND($G138,2)," ","")),AWHB_Data_UL!$C$4:$O$1004,MATCH('Estimator Steel Portfolio'!$C138,AWHB_Data_UL!$C$4:$O$4,0),TRUE)*1000,"N/A")
)</f>
        <v>N/A</v>
      </c>
      <c r="AR138" s="190"/>
    </row>
    <row r="139" spans="1:44" ht="15.5" x14ac:dyDescent="0.35">
      <c r="A139" s="130"/>
      <c r="B139" s="131"/>
      <c r="C139" s="131"/>
      <c r="D139" s="131"/>
      <c r="E139" s="131"/>
      <c r="F139" s="49" t="str">
        <f t="shared" si="35"/>
        <v/>
      </c>
      <c r="G139" s="50" t="str">
        <f>IF($B$1="Metric", IFERROR(VLOOKUP(SUBSTITUTE($A139&amp;"Metric"&amp;$B139," ",""),members_metric!$F$7:$J$2000,3,FALSE),""),  IFERROR(VLOOKUP(SUBSTITUTE($A139&amp;$B139," ",""),members!$D$7:$G$2000,3,FALSE),""))</f>
        <v/>
      </c>
      <c r="H139" s="140" t="str">
        <f t="shared" si="36"/>
        <v/>
      </c>
      <c r="I139" s="48"/>
      <c r="J139" s="50" t="str">
        <f>IFERROR(
     1*AO139,
     IF(
          $B$1="Metric",
          IFERROR(0.0254*VLOOKUP(VALUE(SUBSTITUTE($AL139&amp;ROUND($G139,2)," ","")),HFF60_Data_extrapolated!$C$4:$O$1011,MATCH('Estimator Steel Portfolio'!$C139,HFF60_Data_extrapolated!$C$4:$O$4,0),TRUE)*1000,""),
          IFERROR(VLOOKUP(VALUE(SUBSTITUTE($AL139&amp;ROUND($G139,2)," ","")),HFF60_Data_extrapolated!$C$4:$O$1011,MATCH('Estimator Steel Portfolio'!$C139,HFF60_Data_extrapolated!$C$4:$O$4,0),TRUE)*1000,"")
     )
)</f>
        <v/>
      </c>
      <c r="K139" s="50" t="str">
        <f>IFERROR($J139/HFF60_Data_UL!$J$1,"")</f>
        <v/>
      </c>
      <c r="L139" s="148" t="str">
        <f t="shared" si="31"/>
        <v/>
      </c>
      <c r="M139" s="51" t="str">
        <f>IF(
     $J139=$AO139,
     IFERROR(VLOOKUP(VALUE(SUBSTITUTE($AL139&amp;ROUND($G139,2)," ","")),HFF60_Data_UL!$C$4:$P$1011,14,TRUE),""),
     IF(ISNUMBER($J139),"EJ needed","")
)</f>
        <v/>
      </c>
      <c r="N139" s="151" t="str">
        <f t="shared" si="23"/>
        <v/>
      </c>
      <c r="O139" s="58" t="str">
        <f t="shared" si="24"/>
        <v/>
      </c>
      <c r="P139" s="48"/>
      <c r="Q139" s="50" t="str">
        <f>IFERROR(
     1*AP139,
     IF(
          $B$1="Metric",
          IFERROR(0.0254*VLOOKUP(VALUE(SUBSTITUTE($AL139&amp;ROUND($G139,2)," ","")),HFF120_Data_extrapolated!$C$4:$O$1025,MATCH('Estimator Steel Portfolio'!$C139,HFF120_Data_extrapolated!$C$4:$O$4,0),TRUE)*1000,""),
          IFERROR(VLOOKUP(VALUE(SUBSTITUTE($AL139&amp;ROUND($G139,2)," ","")),HFF120_Data_extrapolated!$C$4:$O$1025,MATCH('Estimator Steel Portfolio'!$C139,HFF120_Data_extrapolated!$C$4:$O$4,0),TRUE)*1000,"")
     )
)</f>
        <v/>
      </c>
      <c r="R139" s="50" t="str">
        <f>IFERROR($Q139/HFF120_Data_UL!$J$1,"")</f>
        <v/>
      </c>
      <c r="S139" s="148" t="str">
        <f t="shared" si="37"/>
        <v/>
      </c>
      <c r="T139" s="51" t="str">
        <f>IF(
     $Q139=$AP139,
     IFERROR(VLOOKUP(VALUE(SUBSTITUTE($AL139&amp;ROUND($G139,2)," ","")),HFF120_Data_UL!$C$4:$P$1009,14,TRUE),""),
     IF(ISNUMBER($Q139),"EJ needed","")
)</f>
        <v/>
      </c>
      <c r="U139" s="151" t="str">
        <f t="shared" si="38"/>
        <v xml:space="preserve"> </v>
      </c>
      <c r="V139" s="58" t="str">
        <f t="shared" si="32"/>
        <v/>
      </c>
      <c r="X139" s="205" t="str">
        <f>IF($B$1="Metric", IFERROR(0.0254*VLOOKUP(VALUE(SUBSTITUTE($AL139&amp;ROUND($G139,2)," ","")),WB5_Data_UL!$C$4:$O$1012,MATCH('Estimator Steel Portfolio'!$C139,WB5_Data_UL!$C$4:$O$4,0),TRUE)*1000,""), IFERROR(VLOOKUP(VALUE(SUBSTITUTE($AL139&amp;ROUND($G139,2)," ","")),WB5_Data_UL!$C$4:$O$1012,MATCH('Estimator Steel Portfolio'!$C139,WB5_Data_UL!$C$4:$O$4,0),TRUE)*1000,""))</f>
        <v/>
      </c>
      <c r="Y139" s="50" t="str">
        <f>IFERROR($X139/WB5_Data_UL!$J$1,"")</f>
        <v/>
      </c>
      <c r="Z139" s="148" t="str">
        <f t="shared" si="39"/>
        <v/>
      </c>
      <c r="AA139" s="51" t="str">
        <f>IFERROR(VLOOKUP(VALUE(SUBSTITUTE($AL139&amp;ROUND($G139,2)," ","")),WB5_Data_UL!$C$4:$P$1012,14,TRUE),"")</f>
        <v/>
      </c>
      <c r="AB139" s="151" t="str">
        <f t="shared" si="40"/>
        <v xml:space="preserve"> </v>
      </c>
      <c r="AC139" s="58" t="str">
        <f t="shared" si="33"/>
        <v/>
      </c>
      <c r="AE139" s="205" t="str">
        <f>IFERROR(
     1*AQ139,
     IF(
          $B$1="Metric",
          IFERROR(0.0254*VLOOKUP(VALUE(SUBSTITUTE($AL139&amp;ROUND($G139,2)," ","")),AWHB_Data_extrapolated!$C$4:$O$1011,MATCH('Estimator Steel Portfolio'!$C139,AWHB_Data_extrapolated!$C$4:$O$4,0),TRUE)*1000,""),
          IFERROR(VLOOKUP(VALUE(SUBSTITUTE($AL139&amp;ROUND($G139,2)," ","")),AWHB_Data_extrapolated!$C$4:$O$1011,MATCH('Estimator Steel Portfolio'!$C139,AWHB_Data_extrapolated!$C$4:$O$4,0),TRUE)*1000,"")
     )
)</f>
        <v/>
      </c>
      <c r="AF139" s="50" t="str">
        <f>IFERROR($AE139/AWHB_Data_UL!$J$1,"")</f>
        <v/>
      </c>
      <c r="AG139" s="148" t="str">
        <f t="shared" si="41"/>
        <v/>
      </c>
      <c r="AH139" s="51" t="str">
        <f>IF(
     $AE139=$AQ139,
     IFERROR(VLOOKUP(VALUE(SUBSTITUTE($AL139&amp;ROUND($G139,2)," ","")),AWHB_Data_UL!$C$4:$P$1004,14,TRUE),""),
     IF(ISNUMBER($AE139),"EJ needed","")
)</f>
        <v/>
      </c>
      <c r="AI139" s="151" t="str">
        <f t="shared" si="42"/>
        <v xml:space="preserve"> </v>
      </c>
      <c r="AJ139" s="58" t="str">
        <f t="shared" si="34"/>
        <v/>
      </c>
      <c r="AL139" s="141" t="str">
        <f>IF($B$1="Metric",IFERROR(VLOOKUP(SUBSTITUTE($A139&amp;"Metric"&amp;$B139," ",""),members_metric!$F$7:$K$2000,6,FALSE),""),IFERROR(VLOOKUP(SUBSTITUTE($A139&amp;$B139," ",""),members!$D$7:$I$2000,6,FALSE),""))</f>
        <v/>
      </c>
      <c r="AM139" s="146" t="str">
        <f>IF($B$1="Metric", IFERROR(VLOOKUP(SUBSTITUTE($A139&amp;"Metric"&amp;$B139," ",""),members_metric!$F$7:$L$2000,7,FALSE),""),IFERROR(VLOOKUP(SUBSTITUTE($A139&amp;$B139," ",""),members!$D$7:$G$2000,4,FALSE),""))</f>
        <v/>
      </c>
      <c r="AN139" s="147" t="str">
        <f>IF($B$1="Metric", IFERROR(VLOOKUP(SUBSTITUTE($A139&amp;"Metric"&amp;$B139," ",""),members_metric!$F$7:$J$2000,5,FALSE),""),IFERROR(VLOOKUP(SUBSTITUTE($A139&amp;$B139," ",""),members!$D$7:$H$2000,5,FALSE),""))</f>
        <v/>
      </c>
      <c r="AO139" s="189" t="str">
        <f>IF(
     $B$1="Metric",
     IFERROR(0.0254*VLOOKUP(VALUE(SUBSTITUTE($AL139&amp;ROUND($G139,2)," ","")),HFF60_Data_UL!$C$4:$O$1011,MATCH('Estimator Steel Portfolio'!$C139,HFF60_Data_UL!$C$4:$O$4,0),TRUE)*1000,"N/A"),
     IFERROR(VLOOKUP(VALUE(SUBSTITUTE($AL139&amp;ROUND($G139,2)," ","")),HFF60_Data_UL!$C$4:$O$1011,MATCH('Estimator Steel Portfolio'!$C139,HFF60_Data_UL!$C$4:$O$4,0),TRUE)*1000,"N/A")
)</f>
        <v>N/A</v>
      </c>
      <c r="AP139" s="189" t="str">
        <f>IF(
     $B$1="Metric",
     IFERROR(0.0254*VLOOKUP(VALUE(SUBSTITUTE($AL139&amp;ROUND($G139,2)," ","")),HFF120_Data_UL!$C$4:$O$1009,MATCH('Estimator Steel Portfolio'!$C139,HFF120_Data_UL!$C$4:$O$4,0),TRUE)*1000,"N/A"),
     IFERROR(VLOOKUP(VALUE(SUBSTITUTE($AL139&amp;ROUND($G139,2)," ","")),HFF120_Data_UL!$C$4:$O$1009,MATCH('Estimator Steel Portfolio'!$C139,HFF120_Data_UL!$C$4:$O$4,0),TRUE)*1000,"N/A")
)</f>
        <v>N/A</v>
      </c>
      <c r="AQ139" s="189" t="str">
        <f>IF(
     $B$1="Metric",
     IFERROR(0.0254*VLOOKUP(VALUE(SUBSTITUTE($AL139&amp;ROUND($G139,2)," ","")),AWHB_Data_UL!$C$4:$O$1004,MATCH('Estimator Steel Portfolio'!$C139,AWHB_Data_UL!$C$4:$O$4,0),TRUE)*1000,"N/A"),
     IFERROR(VLOOKUP(VALUE(SUBSTITUTE($AL139&amp;ROUND($G139,2)," ","")),AWHB_Data_UL!$C$4:$O$1004,MATCH('Estimator Steel Portfolio'!$C139,AWHB_Data_UL!$C$4:$O$4,0),TRUE)*1000,"N/A")
)</f>
        <v>N/A</v>
      </c>
      <c r="AR139" s="190"/>
    </row>
    <row r="140" spans="1:44" ht="15.5" x14ac:dyDescent="0.35">
      <c r="A140" s="130"/>
      <c r="B140" s="131"/>
      <c r="C140" s="131"/>
      <c r="D140" s="131"/>
      <c r="E140" s="131"/>
      <c r="F140" s="49" t="str">
        <f t="shared" si="35"/>
        <v/>
      </c>
      <c r="G140" s="50" t="str">
        <f>IF($B$1="Metric", IFERROR(VLOOKUP(SUBSTITUTE($A140&amp;"Metric"&amp;$B140," ",""),members_metric!$F$7:$J$2000,3,FALSE),""),  IFERROR(VLOOKUP(SUBSTITUTE($A140&amp;$B140," ",""),members!$D$7:$G$2000,3,FALSE),""))</f>
        <v/>
      </c>
      <c r="H140" s="140" t="str">
        <f t="shared" si="36"/>
        <v/>
      </c>
      <c r="I140" s="48"/>
      <c r="J140" s="50" t="str">
        <f>IFERROR(
     1*AO140,
     IF(
          $B$1="Metric",
          IFERROR(0.0254*VLOOKUP(VALUE(SUBSTITUTE($AL140&amp;ROUND($G140,2)," ","")),HFF60_Data_extrapolated!$C$4:$O$1011,MATCH('Estimator Steel Portfolio'!$C140,HFF60_Data_extrapolated!$C$4:$O$4,0),TRUE)*1000,""),
          IFERROR(VLOOKUP(VALUE(SUBSTITUTE($AL140&amp;ROUND($G140,2)," ","")),HFF60_Data_extrapolated!$C$4:$O$1011,MATCH('Estimator Steel Portfolio'!$C140,HFF60_Data_extrapolated!$C$4:$O$4,0),TRUE)*1000,"")
     )
)</f>
        <v/>
      </c>
      <c r="K140" s="50" t="str">
        <f>IFERROR($J140/HFF60_Data_UL!$J$1,"")</f>
        <v/>
      </c>
      <c r="L140" s="148" t="str">
        <f t="shared" si="31"/>
        <v/>
      </c>
      <c r="M140" s="51" t="str">
        <f>IF(
     $J140=$AO140,
     IFERROR(VLOOKUP(VALUE(SUBSTITUTE($AL140&amp;ROUND($G140,2)," ","")),HFF60_Data_UL!$C$4:$P$1011,14,TRUE),""),
     IF(ISNUMBER($J140),"EJ needed","")
)</f>
        <v/>
      </c>
      <c r="N140" s="151" t="str">
        <f t="shared" si="23"/>
        <v/>
      </c>
      <c r="O140" s="58" t="str">
        <f t="shared" si="24"/>
        <v/>
      </c>
      <c r="P140" s="48"/>
      <c r="Q140" s="50" t="str">
        <f>IFERROR(
     1*AP140,
     IF(
          $B$1="Metric",
          IFERROR(0.0254*VLOOKUP(VALUE(SUBSTITUTE($AL140&amp;ROUND($G140,2)," ","")),HFF120_Data_extrapolated!$C$4:$O$1025,MATCH('Estimator Steel Portfolio'!$C140,HFF120_Data_extrapolated!$C$4:$O$4,0),TRUE)*1000,""),
          IFERROR(VLOOKUP(VALUE(SUBSTITUTE($AL140&amp;ROUND($G140,2)," ","")),HFF120_Data_extrapolated!$C$4:$O$1025,MATCH('Estimator Steel Portfolio'!$C140,HFF120_Data_extrapolated!$C$4:$O$4,0),TRUE)*1000,"")
     )
)</f>
        <v/>
      </c>
      <c r="R140" s="50" t="str">
        <f>IFERROR($Q140/HFF120_Data_UL!$J$1,"")</f>
        <v/>
      </c>
      <c r="S140" s="148" t="str">
        <f t="shared" si="37"/>
        <v/>
      </c>
      <c r="T140" s="51" t="str">
        <f>IF(
     $Q140=$AP140,
     IFERROR(VLOOKUP(VALUE(SUBSTITUTE($AL140&amp;ROUND($G140,2)," ","")),HFF120_Data_UL!$C$4:$P$1009,14,TRUE),""),
     IF(ISNUMBER($Q140),"EJ needed","")
)</f>
        <v/>
      </c>
      <c r="U140" s="151" t="str">
        <f t="shared" si="38"/>
        <v xml:space="preserve"> </v>
      </c>
      <c r="V140" s="58" t="str">
        <f t="shared" si="32"/>
        <v/>
      </c>
      <c r="X140" s="205" t="str">
        <f>IF($B$1="Metric", IFERROR(0.0254*VLOOKUP(VALUE(SUBSTITUTE($AL140&amp;ROUND($G140,2)," ","")),WB5_Data_UL!$C$4:$O$1012,MATCH('Estimator Steel Portfolio'!$C140,WB5_Data_UL!$C$4:$O$4,0),TRUE)*1000,""), IFERROR(VLOOKUP(VALUE(SUBSTITUTE($AL140&amp;ROUND($G140,2)," ","")),WB5_Data_UL!$C$4:$O$1012,MATCH('Estimator Steel Portfolio'!$C140,WB5_Data_UL!$C$4:$O$4,0),TRUE)*1000,""))</f>
        <v/>
      </c>
      <c r="Y140" s="50" t="str">
        <f>IFERROR($X140/WB5_Data_UL!$J$1,"")</f>
        <v/>
      </c>
      <c r="Z140" s="148" t="str">
        <f t="shared" si="39"/>
        <v/>
      </c>
      <c r="AA140" s="51" t="str">
        <f>IFERROR(VLOOKUP(VALUE(SUBSTITUTE($AL140&amp;ROUND($G140,2)," ","")),WB5_Data_UL!$C$4:$P$1012,14,TRUE),"")</f>
        <v/>
      </c>
      <c r="AB140" s="151" t="str">
        <f t="shared" si="40"/>
        <v xml:space="preserve"> </v>
      </c>
      <c r="AC140" s="58" t="str">
        <f t="shared" si="33"/>
        <v/>
      </c>
      <c r="AE140" s="205" t="str">
        <f>IFERROR(
     1*AQ140,
     IF(
          $B$1="Metric",
          IFERROR(0.0254*VLOOKUP(VALUE(SUBSTITUTE($AL140&amp;ROUND($G140,2)," ","")),AWHB_Data_extrapolated!$C$4:$O$1011,MATCH('Estimator Steel Portfolio'!$C140,AWHB_Data_extrapolated!$C$4:$O$4,0),TRUE)*1000,""),
          IFERROR(VLOOKUP(VALUE(SUBSTITUTE($AL140&amp;ROUND($G140,2)," ","")),AWHB_Data_extrapolated!$C$4:$O$1011,MATCH('Estimator Steel Portfolio'!$C140,AWHB_Data_extrapolated!$C$4:$O$4,0),TRUE)*1000,"")
     )
)</f>
        <v/>
      </c>
      <c r="AF140" s="50" t="str">
        <f>IFERROR($AE140/AWHB_Data_UL!$J$1,"")</f>
        <v/>
      </c>
      <c r="AG140" s="148" t="str">
        <f t="shared" si="41"/>
        <v/>
      </c>
      <c r="AH140" s="51" t="str">
        <f>IF(
     $AE140=$AQ140,
     IFERROR(VLOOKUP(VALUE(SUBSTITUTE($AL140&amp;ROUND($G140,2)," ","")),AWHB_Data_UL!$C$4:$P$1004,14,TRUE),""),
     IF(ISNUMBER($AE140),"EJ needed","")
)</f>
        <v/>
      </c>
      <c r="AI140" s="151" t="str">
        <f t="shared" si="42"/>
        <v xml:space="preserve"> </v>
      </c>
      <c r="AJ140" s="58" t="str">
        <f t="shared" si="34"/>
        <v/>
      </c>
      <c r="AL140" s="141" t="str">
        <f>IF($B$1="Metric",IFERROR(VLOOKUP(SUBSTITUTE($A140&amp;"Metric"&amp;$B140," ",""),members_metric!$F$7:$K$2000,6,FALSE),""),IFERROR(VLOOKUP(SUBSTITUTE($A140&amp;$B140," ",""),members!$D$7:$I$2000,6,FALSE),""))</f>
        <v/>
      </c>
      <c r="AM140" s="146" t="str">
        <f>IF($B$1="Metric", IFERROR(VLOOKUP(SUBSTITUTE($A140&amp;"Metric"&amp;$B140," ",""),members_metric!$F$7:$L$2000,7,FALSE),""),IFERROR(VLOOKUP(SUBSTITUTE($A140&amp;$B140," ",""),members!$D$7:$G$2000,4,FALSE),""))</f>
        <v/>
      </c>
      <c r="AN140" s="147" t="str">
        <f>IF($B$1="Metric", IFERROR(VLOOKUP(SUBSTITUTE($A140&amp;"Metric"&amp;$B140," ",""),members_metric!$F$7:$J$2000,5,FALSE),""),IFERROR(VLOOKUP(SUBSTITUTE($A140&amp;$B140," ",""),members!$D$7:$H$2000,5,FALSE),""))</f>
        <v/>
      </c>
      <c r="AO140" s="189" t="str">
        <f>IF(
     $B$1="Metric",
     IFERROR(0.0254*VLOOKUP(VALUE(SUBSTITUTE($AL140&amp;ROUND($G140,2)," ","")),HFF60_Data_UL!$C$4:$O$1011,MATCH('Estimator Steel Portfolio'!$C140,HFF60_Data_UL!$C$4:$O$4,0),TRUE)*1000,"N/A"),
     IFERROR(VLOOKUP(VALUE(SUBSTITUTE($AL140&amp;ROUND($G140,2)," ","")),HFF60_Data_UL!$C$4:$O$1011,MATCH('Estimator Steel Portfolio'!$C140,HFF60_Data_UL!$C$4:$O$4,0),TRUE)*1000,"N/A")
)</f>
        <v>N/A</v>
      </c>
      <c r="AP140" s="189" t="str">
        <f>IF(
     $B$1="Metric",
     IFERROR(0.0254*VLOOKUP(VALUE(SUBSTITUTE($AL140&amp;ROUND($G140,2)," ","")),HFF120_Data_UL!$C$4:$O$1009,MATCH('Estimator Steel Portfolio'!$C140,HFF120_Data_UL!$C$4:$O$4,0),TRUE)*1000,"N/A"),
     IFERROR(VLOOKUP(VALUE(SUBSTITUTE($AL140&amp;ROUND($G140,2)," ","")),HFF120_Data_UL!$C$4:$O$1009,MATCH('Estimator Steel Portfolio'!$C140,HFF120_Data_UL!$C$4:$O$4,0),TRUE)*1000,"N/A")
)</f>
        <v>N/A</v>
      </c>
      <c r="AQ140" s="189" t="str">
        <f>IF(
     $B$1="Metric",
     IFERROR(0.0254*VLOOKUP(VALUE(SUBSTITUTE($AL140&amp;ROUND($G140,2)," ","")),AWHB_Data_UL!$C$4:$O$1004,MATCH('Estimator Steel Portfolio'!$C140,AWHB_Data_UL!$C$4:$O$4,0),TRUE)*1000,"N/A"),
     IFERROR(VLOOKUP(VALUE(SUBSTITUTE($AL140&amp;ROUND($G140,2)," ","")),AWHB_Data_UL!$C$4:$O$1004,MATCH('Estimator Steel Portfolio'!$C140,AWHB_Data_UL!$C$4:$O$4,0),TRUE)*1000,"N/A")
)</f>
        <v>N/A</v>
      </c>
      <c r="AR140" s="190"/>
    </row>
    <row r="141" spans="1:44" ht="15.5" x14ac:dyDescent="0.35">
      <c r="A141" s="130"/>
      <c r="B141" s="131"/>
      <c r="C141" s="131"/>
      <c r="D141" s="131"/>
      <c r="E141" s="131"/>
      <c r="F141" s="49" t="str">
        <f t="shared" si="35"/>
        <v/>
      </c>
      <c r="G141" s="50" t="str">
        <f>IF($B$1="Metric", IFERROR(VLOOKUP(SUBSTITUTE($A141&amp;"Metric"&amp;$B141," ",""),members_metric!$F$7:$J$2000,3,FALSE),""),  IFERROR(VLOOKUP(SUBSTITUTE($A141&amp;$B141," ",""),members!$D$7:$G$2000,3,FALSE),""))</f>
        <v/>
      </c>
      <c r="H141" s="140" t="str">
        <f t="shared" si="36"/>
        <v/>
      </c>
      <c r="I141" s="48"/>
      <c r="J141" s="50" t="str">
        <f>IFERROR(
     1*AO141,
     IF(
          $B$1="Metric",
          IFERROR(0.0254*VLOOKUP(VALUE(SUBSTITUTE($AL141&amp;ROUND($G141,2)," ","")),HFF60_Data_extrapolated!$C$4:$O$1011,MATCH('Estimator Steel Portfolio'!$C141,HFF60_Data_extrapolated!$C$4:$O$4,0),TRUE)*1000,""),
          IFERROR(VLOOKUP(VALUE(SUBSTITUTE($AL141&amp;ROUND($G141,2)," ","")),HFF60_Data_extrapolated!$C$4:$O$1011,MATCH('Estimator Steel Portfolio'!$C141,HFF60_Data_extrapolated!$C$4:$O$4,0),TRUE)*1000,"")
     )
)</f>
        <v/>
      </c>
      <c r="K141" s="50" t="str">
        <f>IFERROR($J141/HFF60_Data_UL!$J$1,"")</f>
        <v/>
      </c>
      <c r="L141" s="148" t="str">
        <f t="shared" si="31"/>
        <v/>
      </c>
      <c r="M141" s="51" t="str">
        <f>IF(
     $J141=$AO141,
     IFERROR(VLOOKUP(VALUE(SUBSTITUTE($AL141&amp;ROUND($G141,2)," ","")),HFF60_Data_UL!$C$4:$P$1011,14,TRUE),""),
     IF(ISNUMBER($J141),"EJ needed","")
)</f>
        <v/>
      </c>
      <c r="N141" s="151" t="str">
        <f t="shared" si="23"/>
        <v/>
      </c>
      <c r="O141" s="58" t="str">
        <f t="shared" si="24"/>
        <v/>
      </c>
      <c r="P141" s="48"/>
      <c r="Q141" s="50" t="str">
        <f>IFERROR(
     1*AP141,
     IF(
          $B$1="Metric",
          IFERROR(0.0254*VLOOKUP(VALUE(SUBSTITUTE($AL141&amp;ROUND($G141,2)," ","")),HFF120_Data_extrapolated!$C$4:$O$1025,MATCH('Estimator Steel Portfolio'!$C141,HFF120_Data_extrapolated!$C$4:$O$4,0),TRUE)*1000,""),
          IFERROR(VLOOKUP(VALUE(SUBSTITUTE($AL141&amp;ROUND($G141,2)," ","")),HFF120_Data_extrapolated!$C$4:$O$1025,MATCH('Estimator Steel Portfolio'!$C141,HFF120_Data_extrapolated!$C$4:$O$4,0),TRUE)*1000,"")
     )
)</f>
        <v/>
      </c>
      <c r="R141" s="50" t="str">
        <f>IFERROR($Q141/HFF120_Data_UL!$J$1,"")</f>
        <v/>
      </c>
      <c r="S141" s="148" t="str">
        <f t="shared" si="37"/>
        <v/>
      </c>
      <c r="T141" s="51" t="str">
        <f>IF(
     $Q141=$AP141,
     IFERROR(VLOOKUP(VALUE(SUBSTITUTE($AL141&amp;ROUND($G141,2)," ","")),HFF120_Data_UL!$C$4:$P$1009,14,TRUE),""),
     IF(ISNUMBER($Q141),"EJ needed","")
)</f>
        <v/>
      </c>
      <c r="U141" s="151" t="str">
        <f t="shared" si="38"/>
        <v xml:space="preserve"> </v>
      </c>
      <c r="V141" s="58" t="str">
        <f t="shared" si="32"/>
        <v/>
      </c>
      <c r="X141" s="205" t="str">
        <f>IF($B$1="Metric", IFERROR(0.0254*VLOOKUP(VALUE(SUBSTITUTE($AL141&amp;ROUND($G141,2)," ","")),WB5_Data_UL!$C$4:$O$1012,MATCH('Estimator Steel Portfolio'!$C141,WB5_Data_UL!$C$4:$O$4,0),TRUE)*1000,""), IFERROR(VLOOKUP(VALUE(SUBSTITUTE($AL141&amp;ROUND($G141,2)," ","")),WB5_Data_UL!$C$4:$O$1012,MATCH('Estimator Steel Portfolio'!$C141,WB5_Data_UL!$C$4:$O$4,0),TRUE)*1000,""))</f>
        <v/>
      </c>
      <c r="Y141" s="50" t="str">
        <f>IFERROR($X141/WB5_Data_UL!$J$1,"")</f>
        <v/>
      </c>
      <c r="Z141" s="148" t="str">
        <f t="shared" si="39"/>
        <v/>
      </c>
      <c r="AA141" s="51" t="str">
        <f>IFERROR(VLOOKUP(VALUE(SUBSTITUTE($AL141&amp;ROUND($G141,2)," ","")),WB5_Data_UL!$C$4:$P$1012,14,TRUE),"")</f>
        <v/>
      </c>
      <c r="AB141" s="151" t="str">
        <f t="shared" si="40"/>
        <v xml:space="preserve"> </v>
      </c>
      <c r="AC141" s="58" t="str">
        <f t="shared" si="33"/>
        <v/>
      </c>
      <c r="AE141" s="205" t="str">
        <f>IFERROR(
     1*AQ141,
     IF(
          $B$1="Metric",
          IFERROR(0.0254*VLOOKUP(VALUE(SUBSTITUTE($AL141&amp;ROUND($G141,2)," ","")),AWHB_Data_extrapolated!$C$4:$O$1011,MATCH('Estimator Steel Portfolio'!$C141,AWHB_Data_extrapolated!$C$4:$O$4,0),TRUE)*1000,""),
          IFERROR(VLOOKUP(VALUE(SUBSTITUTE($AL141&amp;ROUND($G141,2)," ","")),AWHB_Data_extrapolated!$C$4:$O$1011,MATCH('Estimator Steel Portfolio'!$C141,AWHB_Data_extrapolated!$C$4:$O$4,0),TRUE)*1000,"")
     )
)</f>
        <v/>
      </c>
      <c r="AF141" s="50" t="str">
        <f>IFERROR($AE141/AWHB_Data_UL!$J$1,"")</f>
        <v/>
      </c>
      <c r="AG141" s="148" t="str">
        <f t="shared" si="41"/>
        <v/>
      </c>
      <c r="AH141" s="51" t="str">
        <f>IF(
     $AE141=$AQ141,
     IFERROR(VLOOKUP(VALUE(SUBSTITUTE($AL141&amp;ROUND($G141,2)," ","")),AWHB_Data_UL!$C$4:$P$1004,14,TRUE),""),
     IF(ISNUMBER($AE141),"EJ needed","")
)</f>
        <v/>
      </c>
      <c r="AI141" s="151" t="str">
        <f t="shared" si="42"/>
        <v xml:space="preserve"> </v>
      </c>
      <c r="AJ141" s="58" t="str">
        <f t="shared" si="34"/>
        <v/>
      </c>
      <c r="AL141" s="141" t="str">
        <f>IF($B$1="Metric",IFERROR(VLOOKUP(SUBSTITUTE($A141&amp;"Metric"&amp;$B141," ",""),members_metric!$F$7:$K$2000,6,FALSE),""),IFERROR(VLOOKUP(SUBSTITUTE($A141&amp;$B141," ",""),members!$D$7:$I$2000,6,FALSE),""))</f>
        <v/>
      </c>
      <c r="AM141" s="146" t="str">
        <f>IF($B$1="Metric", IFERROR(VLOOKUP(SUBSTITUTE($A141&amp;"Metric"&amp;$B141," ",""),members_metric!$F$7:$L$2000,7,FALSE),""),IFERROR(VLOOKUP(SUBSTITUTE($A141&amp;$B141," ",""),members!$D$7:$G$2000,4,FALSE),""))</f>
        <v/>
      </c>
      <c r="AN141" s="147" t="str">
        <f>IF($B$1="Metric", IFERROR(VLOOKUP(SUBSTITUTE($A141&amp;"Metric"&amp;$B141," ",""),members_metric!$F$7:$J$2000,5,FALSE),""),IFERROR(VLOOKUP(SUBSTITUTE($A141&amp;$B141," ",""),members!$D$7:$H$2000,5,FALSE),""))</f>
        <v/>
      </c>
      <c r="AO141" s="189" t="str">
        <f>IF(
     $B$1="Metric",
     IFERROR(0.0254*VLOOKUP(VALUE(SUBSTITUTE($AL141&amp;ROUND($G141,2)," ","")),HFF60_Data_UL!$C$4:$O$1011,MATCH('Estimator Steel Portfolio'!$C141,HFF60_Data_UL!$C$4:$O$4,0),TRUE)*1000,"N/A"),
     IFERROR(VLOOKUP(VALUE(SUBSTITUTE($AL141&amp;ROUND($G141,2)," ","")),HFF60_Data_UL!$C$4:$O$1011,MATCH('Estimator Steel Portfolio'!$C141,HFF60_Data_UL!$C$4:$O$4,0),TRUE)*1000,"N/A")
)</f>
        <v>N/A</v>
      </c>
      <c r="AP141" s="189" t="str">
        <f>IF(
     $B$1="Metric",
     IFERROR(0.0254*VLOOKUP(VALUE(SUBSTITUTE($AL141&amp;ROUND($G141,2)," ","")),HFF120_Data_UL!$C$4:$O$1009,MATCH('Estimator Steel Portfolio'!$C141,HFF120_Data_UL!$C$4:$O$4,0),TRUE)*1000,"N/A"),
     IFERROR(VLOOKUP(VALUE(SUBSTITUTE($AL141&amp;ROUND($G141,2)," ","")),HFF120_Data_UL!$C$4:$O$1009,MATCH('Estimator Steel Portfolio'!$C141,HFF120_Data_UL!$C$4:$O$4,0),TRUE)*1000,"N/A")
)</f>
        <v>N/A</v>
      </c>
      <c r="AQ141" s="189" t="str">
        <f>IF(
     $B$1="Metric",
     IFERROR(0.0254*VLOOKUP(VALUE(SUBSTITUTE($AL141&amp;ROUND($G141,2)," ","")),AWHB_Data_UL!$C$4:$O$1004,MATCH('Estimator Steel Portfolio'!$C141,AWHB_Data_UL!$C$4:$O$4,0),TRUE)*1000,"N/A"),
     IFERROR(VLOOKUP(VALUE(SUBSTITUTE($AL141&amp;ROUND($G141,2)," ","")),AWHB_Data_UL!$C$4:$O$1004,MATCH('Estimator Steel Portfolio'!$C141,AWHB_Data_UL!$C$4:$O$4,0),TRUE)*1000,"N/A")
)</f>
        <v>N/A</v>
      </c>
      <c r="AR141" s="190"/>
    </row>
    <row r="142" spans="1:44" ht="15.5" x14ac:dyDescent="0.35">
      <c r="A142" s="130"/>
      <c r="B142" s="131"/>
      <c r="C142" s="131"/>
      <c r="D142" s="131"/>
      <c r="E142" s="131"/>
      <c r="F142" s="49" t="str">
        <f t="shared" si="35"/>
        <v/>
      </c>
      <c r="G142" s="50" t="str">
        <f>IF($B$1="Metric", IFERROR(VLOOKUP(SUBSTITUTE($A142&amp;"Metric"&amp;$B142," ",""),members_metric!$F$7:$J$2000,3,FALSE),""),  IFERROR(VLOOKUP(SUBSTITUTE($A142&amp;$B142," ",""),members!$D$7:$G$2000,3,FALSE),""))</f>
        <v/>
      </c>
      <c r="H142" s="140" t="str">
        <f t="shared" ref="H142:H173" si="43">IFERROR($AM142*$E142*$D142,"")</f>
        <v/>
      </c>
      <c r="I142" s="48"/>
      <c r="J142" s="50" t="str">
        <f>IFERROR(
     1*AO142,
     IF(
          $B$1="Metric",
          IFERROR(0.0254*VLOOKUP(VALUE(SUBSTITUTE($AL142&amp;ROUND($G142,2)," ","")),HFF60_Data_extrapolated!$C$4:$O$1011,MATCH('Estimator Steel Portfolio'!$C142,HFF60_Data_extrapolated!$C$4:$O$4,0),TRUE)*1000,""),
          IFERROR(VLOOKUP(VALUE(SUBSTITUTE($AL142&amp;ROUND($G142,2)," ","")),HFF60_Data_extrapolated!$C$4:$O$1011,MATCH('Estimator Steel Portfolio'!$C142,HFF60_Data_extrapolated!$C$4:$O$4,0),TRUE)*1000,"")
     )
)</f>
        <v/>
      </c>
      <c r="K142" s="50" t="str">
        <f>IFERROR($J142/HFF60_Data_UL!$J$1,"")</f>
        <v/>
      </c>
      <c r="L142" s="148" t="str">
        <f t="shared" si="31"/>
        <v/>
      </c>
      <c r="M142" s="51" t="str">
        <f>IF(
     $J142=$AO142,
     IFERROR(VLOOKUP(VALUE(SUBSTITUTE($AL142&amp;ROUND($G142,2)," ","")),HFF60_Data_UL!$C$4:$P$1011,14,TRUE),""),
     IF(ISNUMBER($J142),"EJ needed","")
)</f>
        <v/>
      </c>
      <c r="N142" s="151" t="str">
        <f t="shared" ref="N142:N205" si="44">IFERROR($H142/$L142,"")</f>
        <v/>
      </c>
      <c r="O142" s="58" t="str">
        <f t="shared" ref="O142:O205" si="45">IFERROR(ROUNDUP($K142/$O$12,0), "")</f>
        <v/>
      </c>
      <c r="P142" s="48"/>
      <c r="Q142" s="50" t="str">
        <f>IFERROR(
     1*AP142,
     IF(
          $B$1="Metric",
          IFERROR(0.0254*VLOOKUP(VALUE(SUBSTITUTE($AL142&amp;ROUND($G142,2)," ","")),HFF120_Data_extrapolated!$C$4:$O$1025,MATCH('Estimator Steel Portfolio'!$C142,HFF120_Data_extrapolated!$C$4:$O$4,0),TRUE)*1000,""),
          IFERROR(VLOOKUP(VALUE(SUBSTITUTE($AL142&amp;ROUND($G142,2)," ","")),HFF120_Data_extrapolated!$C$4:$O$1025,MATCH('Estimator Steel Portfolio'!$C142,HFF120_Data_extrapolated!$C$4:$O$4,0),TRUE)*1000,"")
     )
)</f>
        <v/>
      </c>
      <c r="R142" s="50" t="str">
        <f>IFERROR($Q142/HFF120_Data_UL!$J$1,"")</f>
        <v/>
      </c>
      <c r="S142" s="148" t="str">
        <f t="shared" ref="S142:S173" si="46">IF($B$1="Metric", IFERROR((1/$R142),""), IFERROR(1/((($R142/1000)*12*12)/231),""))</f>
        <v/>
      </c>
      <c r="T142" s="51" t="str">
        <f>IF(
     $Q142=$AP142,
     IFERROR(VLOOKUP(VALUE(SUBSTITUTE($AL142&amp;ROUND($G142,2)," ","")),HFF120_Data_UL!$C$4:$P$1009,14,TRUE),""),
     IF(ISNUMBER($Q142),"EJ needed","")
)</f>
        <v/>
      </c>
      <c r="U142" s="151" t="str">
        <f t="shared" ref="U142:U173" si="47">IFERROR($H142/$S142," ")</f>
        <v xml:space="preserve"> </v>
      </c>
      <c r="V142" s="58" t="str">
        <f t="shared" si="32"/>
        <v/>
      </c>
      <c r="X142" s="205" t="str">
        <f>IF($B$1="Metric", IFERROR(0.0254*VLOOKUP(VALUE(SUBSTITUTE($AL142&amp;ROUND($G142,2)," ","")),WB5_Data_UL!$C$4:$O$1012,MATCH('Estimator Steel Portfolio'!$C142,WB5_Data_UL!$C$4:$O$4,0),TRUE)*1000,""), IFERROR(VLOOKUP(VALUE(SUBSTITUTE($AL142&amp;ROUND($G142,2)," ","")),WB5_Data_UL!$C$4:$O$1012,MATCH('Estimator Steel Portfolio'!$C142,WB5_Data_UL!$C$4:$O$4,0),TRUE)*1000,""))</f>
        <v/>
      </c>
      <c r="Y142" s="50" t="str">
        <f>IFERROR($X142/WB5_Data_UL!$J$1,"")</f>
        <v/>
      </c>
      <c r="Z142" s="148" t="str">
        <f t="shared" ref="Z142:Z173" si="48">IF($B$1="Metric", IFERROR((1/$Y142),""), IFERROR(1/((($Y142/1000)*12*12)/231),""))</f>
        <v/>
      </c>
      <c r="AA142" s="51" t="str">
        <f>IFERROR(VLOOKUP(VALUE(SUBSTITUTE($AL142&amp;ROUND($G142,2)," ","")),WB5_Data_UL!$C$4:$P$1012,14,TRUE),"")</f>
        <v/>
      </c>
      <c r="AB142" s="151" t="str">
        <f t="shared" ref="AB142:AB173" si="49">IFERROR($H142/$Z142," ")</f>
        <v xml:space="preserve"> </v>
      </c>
      <c r="AC142" s="58" t="str">
        <f t="shared" si="33"/>
        <v/>
      </c>
      <c r="AE142" s="205" t="str">
        <f>IFERROR(
     1*AQ142,
     IF(
          $B$1="Metric",
          IFERROR(0.0254*VLOOKUP(VALUE(SUBSTITUTE($AL142&amp;ROUND($G142,2)," ","")),AWHB_Data_extrapolated!$C$4:$O$1011,MATCH('Estimator Steel Portfolio'!$C142,AWHB_Data_extrapolated!$C$4:$O$4,0),TRUE)*1000,""),
          IFERROR(VLOOKUP(VALUE(SUBSTITUTE($AL142&amp;ROUND($G142,2)," ","")),AWHB_Data_extrapolated!$C$4:$O$1011,MATCH('Estimator Steel Portfolio'!$C142,AWHB_Data_extrapolated!$C$4:$O$4,0),TRUE)*1000,"")
     )
)</f>
        <v/>
      </c>
      <c r="AF142" s="50" t="str">
        <f>IFERROR($AE142/AWHB_Data_UL!$J$1,"")</f>
        <v/>
      </c>
      <c r="AG142" s="148" t="str">
        <f t="shared" ref="AG142:AG173" si="50">IF($B$1="Metric", IFERROR((1/$AF142),""), IFERROR(1/((($AF142/1000)*12*12)/231),""))</f>
        <v/>
      </c>
      <c r="AH142" s="51" t="str">
        <f>IF(
     $AE142=$AQ142,
     IFERROR(VLOOKUP(VALUE(SUBSTITUTE($AL142&amp;ROUND($G142,2)," ","")),AWHB_Data_UL!$C$4:$P$1004,14,TRUE),""),
     IF(ISNUMBER($AE142),"EJ needed","")
)</f>
        <v/>
      </c>
      <c r="AI142" s="151" t="str">
        <f t="shared" ref="AI142:AI173" si="51">IFERROR($H142/$AG142," ")</f>
        <v xml:space="preserve"> </v>
      </c>
      <c r="AJ142" s="58" t="str">
        <f t="shared" si="34"/>
        <v/>
      </c>
      <c r="AL142" s="141" t="str">
        <f>IF($B$1="Metric",IFERROR(VLOOKUP(SUBSTITUTE($A142&amp;"Metric"&amp;$B142," ",""),members_metric!$F$7:$K$2000,6,FALSE),""),IFERROR(VLOOKUP(SUBSTITUTE($A142&amp;$B142," ",""),members!$D$7:$I$2000,6,FALSE),""))</f>
        <v/>
      </c>
      <c r="AM142" s="146" t="str">
        <f>IF($B$1="Metric", IFERROR(VLOOKUP(SUBSTITUTE($A142&amp;"Metric"&amp;$B142," ",""),members_metric!$F$7:$L$2000,7,FALSE),""),IFERROR(VLOOKUP(SUBSTITUTE($A142&amp;$B142," ",""),members!$D$7:$G$2000,4,FALSE),""))</f>
        <v/>
      </c>
      <c r="AN142" s="147" t="str">
        <f>IF($B$1="Metric", IFERROR(VLOOKUP(SUBSTITUTE($A142&amp;"Metric"&amp;$B142," ",""),members_metric!$F$7:$J$2000,5,FALSE),""),IFERROR(VLOOKUP(SUBSTITUTE($A142&amp;$B142," ",""),members!$D$7:$H$2000,5,FALSE),""))</f>
        <v/>
      </c>
      <c r="AO142" s="189" t="str">
        <f>IF(
     $B$1="Metric",
     IFERROR(0.0254*VLOOKUP(VALUE(SUBSTITUTE($AL142&amp;ROUND($G142,2)," ","")),HFF60_Data_UL!$C$4:$O$1011,MATCH('Estimator Steel Portfolio'!$C142,HFF60_Data_UL!$C$4:$O$4,0),TRUE)*1000,"N/A"),
     IFERROR(VLOOKUP(VALUE(SUBSTITUTE($AL142&amp;ROUND($G142,2)," ","")),HFF60_Data_UL!$C$4:$O$1011,MATCH('Estimator Steel Portfolio'!$C142,HFF60_Data_UL!$C$4:$O$4,0),TRUE)*1000,"N/A")
)</f>
        <v>N/A</v>
      </c>
      <c r="AP142" s="189" t="str">
        <f>IF(
     $B$1="Metric",
     IFERROR(0.0254*VLOOKUP(VALUE(SUBSTITUTE($AL142&amp;ROUND($G142,2)," ","")),HFF120_Data_UL!$C$4:$O$1009,MATCH('Estimator Steel Portfolio'!$C142,HFF120_Data_UL!$C$4:$O$4,0),TRUE)*1000,"N/A"),
     IFERROR(VLOOKUP(VALUE(SUBSTITUTE($AL142&amp;ROUND($G142,2)," ","")),HFF120_Data_UL!$C$4:$O$1009,MATCH('Estimator Steel Portfolio'!$C142,HFF120_Data_UL!$C$4:$O$4,0),TRUE)*1000,"N/A")
)</f>
        <v>N/A</v>
      </c>
      <c r="AQ142" s="189" t="str">
        <f>IF(
     $B$1="Metric",
     IFERROR(0.0254*VLOOKUP(VALUE(SUBSTITUTE($AL142&amp;ROUND($G142,2)," ","")),AWHB_Data_UL!$C$4:$O$1004,MATCH('Estimator Steel Portfolio'!$C142,AWHB_Data_UL!$C$4:$O$4,0),TRUE)*1000,"N/A"),
     IFERROR(VLOOKUP(VALUE(SUBSTITUTE($AL142&amp;ROUND($G142,2)," ","")),AWHB_Data_UL!$C$4:$O$1004,MATCH('Estimator Steel Portfolio'!$C142,AWHB_Data_UL!$C$4:$O$4,0),TRUE)*1000,"N/A")
)</f>
        <v>N/A</v>
      </c>
      <c r="AR142" s="190"/>
    </row>
    <row r="143" spans="1:44" ht="15.5" x14ac:dyDescent="0.35">
      <c r="A143" s="130"/>
      <c r="B143" s="131"/>
      <c r="C143" s="131"/>
      <c r="D143" s="131"/>
      <c r="E143" s="131"/>
      <c r="F143" s="49" t="str">
        <f t="shared" si="35"/>
        <v/>
      </c>
      <c r="G143" s="50" t="str">
        <f>IF($B$1="Metric", IFERROR(VLOOKUP(SUBSTITUTE($A143&amp;"Metric"&amp;$B143," ",""),members_metric!$F$7:$J$2000,3,FALSE),""),  IFERROR(VLOOKUP(SUBSTITUTE($A143&amp;$B143," ",""),members!$D$7:$G$2000,3,FALSE),""))</f>
        <v/>
      </c>
      <c r="H143" s="140" t="str">
        <f t="shared" si="43"/>
        <v/>
      </c>
      <c r="I143" s="48"/>
      <c r="J143" s="50" t="str">
        <f>IFERROR(
     1*AO143,
     IF(
          $B$1="Metric",
          IFERROR(0.0254*VLOOKUP(VALUE(SUBSTITUTE($AL143&amp;ROUND($G143,2)," ","")),HFF60_Data_extrapolated!$C$4:$O$1011,MATCH('Estimator Steel Portfolio'!$C143,HFF60_Data_extrapolated!$C$4:$O$4,0),TRUE)*1000,""),
          IFERROR(VLOOKUP(VALUE(SUBSTITUTE($AL143&amp;ROUND($G143,2)," ","")),HFF60_Data_extrapolated!$C$4:$O$1011,MATCH('Estimator Steel Portfolio'!$C143,HFF60_Data_extrapolated!$C$4:$O$4,0),TRUE)*1000,"")
     )
)</f>
        <v/>
      </c>
      <c r="K143" s="50" t="str">
        <f>IFERROR($J143/HFF60_Data_UL!$J$1,"")</f>
        <v/>
      </c>
      <c r="L143" s="148" t="str">
        <f t="shared" ref="L143:L205" si="52">IF($B$1="Metric", IFERROR((1/$K143),""), IFERROR(1/((($K143/1000)*12*12)/231),""))</f>
        <v/>
      </c>
      <c r="M143" s="51" t="str">
        <f>IF(
     $J143=$AO143,
     IFERROR(VLOOKUP(VALUE(SUBSTITUTE($AL143&amp;ROUND($G143,2)," ","")),HFF60_Data_UL!$C$4:$P$1011,14,TRUE),""),
     IF(ISNUMBER($J143),"EJ needed","")
)</f>
        <v/>
      </c>
      <c r="N143" s="151" t="str">
        <f t="shared" si="44"/>
        <v/>
      </c>
      <c r="O143" s="58" t="str">
        <f t="shared" si="45"/>
        <v/>
      </c>
      <c r="P143" s="48"/>
      <c r="Q143" s="50" t="str">
        <f>IFERROR(
     1*AP143,
     IF(
          $B$1="Metric",
          IFERROR(0.0254*VLOOKUP(VALUE(SUBSTITUTE($AL143&amp;ROUND($G143,2)," ","")),HFF120_Data_extrapolated!$C$4:$O$1025,MATCH('Estimator Steel Portfolio'!$C143,HFF120_Data_extrapolated!$C$4:$O$4,0),TRUE)*1000,""),
          IFERROR(VLOOKUP(VALUE(SUBSTITUTE($AL143&amp;ROUND($G143,2)," ","")),HFF120_Data_extrapolated!$C$4:$O$1025,MATCH('Estimator Steel Portfolio'!$C143,HFF120_Data_extrapolated!$C$4:$O$4,0),TRUE)*1000,"")
     )
)</f>
        <v/>
      </c>
      <c r="R143" s="50" t="str">
        <f>IFERROR($Q143/HFF120_Data_UL!$J$1,"")</f>
        <v/>
      </c>
      <c r="S143" s="148" t="str">
        <f t="shared" si="46"/>
        <v/>
      </c>
      <c r="T143" s="51" t="str">
        <f>IF(
     $Q143=$AP143,
     IFERROR(VLOOKUP(VALUE(SUBSTITUTE($AL143&amp;ROUND($G143,2)," ","")),HFF120_Data_UL!$C$4:$P$1009,14,TRUE),""),
     IF(ISNUMBER($Q143),"EJ needed","")
)</f>
        <v/>
      </c>
      <c r="U143" s="151" t="str">
        <f t="shared" si="47"/>
        <v xml:space="preserve"> </v>
      </c>
      <c r="V143" s="58" t="str">
        <f t="shared" ref="V143:V205" si="53">IFERROR(ROUNDUP($R143/$V$12,0), "")</f>
        <v/>
      </c>
      <c r="X143" s="205" t="str">
        <f>IF($B$1="Metric", IFERROR(0.0254*VLOOKUP(VALUE(SUBSTITUTE($AL143&amp;ROUND($G143,2)," ","")),WB5_Data_UL!$C$4:$O$1012,MATCH('Estimator Steel Portfolio'!$C143,WB5_Data_UL!$C$4:$O$4,0),TRUE)*1000,""), IFERROR(VLOOKUP(VALUE(SUBSTITUTE($AL143&amp;ROUND($G143,2)," ","")),WB5_Data_UL!$C$4:$O$1012,MATCH('Estimator Steel Portfolio'!$C143,WB5_Data_UL!$C$4:$O$4,0),TRUE)*1000,""))</f>
        <v/>
      </c>
      <c r="Y143" s="50" t="str">
        <f>IFERROR($X143/WB5_Data_UL!$J$1,"")</f>
        <v/>
      </c>
      <c r="Z143" s="148" t="str">
        <f t="shared" si="48"/>
        <v/>
      </c>
      <c r="AA143" s="51" t="str">
        <f>IFERROR(VLOOKUP(VALUE(SUBSTITUTE($AL143&amp;ROUND($G143,2)," ","")),WB5_Data_UL!$C$4:$P$1012,14,TRUE),"")</f>
        <v/>
      </c>
      <c r="AB143" s="151" t="str">
        <f t="shared" si="49"/>
        <v xml:space="preserve"> </v>
      </c>
      <c r="AC143" s="58" t="str">
        <f t="shared" ref="AC143:AC205" si="54">IFERROR(ROUNDUP($Y143/$AC$12,0), "")</f>
        <v/>
      </c>
      <c r="AE143" s="205" t="str">
        <f>IFERROR(
     1*AQ143,
     IF(
          $B$1="Metric",
          IFERROR(0.0254*VLOOKUP(VALUE(SUBSTITUTE($AL143&amp;ROUND($G143,2)," ","")),AWHB_Data_extrapolated!$C$4:$O$1011,MATCH('Estimator Steel Portfolio'!$C143,AWHB_Data_extrapolated!$C$4:$O$4,0),TRUE)*1000,""),
          IFERROR(VLOOKUP(VALUE(SUBSTITUTE($AL143&amp;ROUND($G143,2)," ","")),AWHB_Data_extrapolated!$C$4:$O$1011,MATCH('Estimator Steel Portfolio'!$C143,AWHB_Data_extrapolated!$C$4:$O$4,0),TRUE)*1000,"")
     )
)</f>
        <v/>
      </c>
      <c r="AF143" s="50" t="str">
        <f>IFERROR($AE143/AWHB_Data_UL!$J$1,"")</f>
        <v/>
      </c>
      <c r="AG143" s="148" t="str">
        <f t="shared" si="50"/>
        <v/>
      </c>
      <c r="AH143" s="51" t="str">
        <f>IF(
     $AE143=$AQ143,
     IFERROR(VLOOKUP(VALUE(SUBSTITUTE($AL143&amp;ROUND($G143,2)," ","")),AWHB_Data_UL!$C$4:$P$1004,14,TRUE),""),
     IF(ISNUMBER($AE143),"EJ needed","")
)</f>
        <v/>
      </c>
      <c r="AI143" s="151" t="str">
        <f t="shared" si="51"/>
        <v xml:space="preserve"> </v>
      </c>
      <c r="AJ143" s="58" t="str">
        <f t="shared" ref="AJ143:AJ205" si="55">IFERROR(ROUNDUP($AF143/$AJ$12,0), "")</f>
        <v/>
      </c>
      <c r="AL143" s="141" t="str">
        <f>IF($B$1="Metric",IFERROR(VLOOKUP(SUBSTITUTE($A143&amp;"Metric"&amp;$B143," ",""),members_metric!$F$7:$K$2000,6,FALSE),""),IFERROR(VLOOKUP(SUBSTITUTE($A143&amp;$B143," ",""),members!$D$7:$I$2000,6,FALSE),""))</f>
        <v/>
      </c>
      <c r="AM143" s="146" t="str">
        <f>IF($B$1="Metric", IFERROR(VLOOKUP(SUBSTITUTE($A143&amp;"Metric"&amp;$B143," ",""),members_metric!$F$7:$L$2000,7,FALSE),""),IFERROR(VLOOKUP(SUBSTITUTE($A143&amp;$B143," ",""),members!$D$7:$G$2000,4,FALSE),""))</f>
        <v/>
      </c>
      <c r="AN143" s="147" t="str">
        <f>IF($B$1="Metric", IFERROR(VLOOKUP(SUBSTITUTE($A143&amp;"Metric"&amp;$B143," ",""),members_metric!$F$7:$J$2000,5,FALSE),""),IFERROR(VLOOKUP(SUBSTITUTE($A143&amp;$B143," ",""),members!$D$7:$H$2000,5,FALSE),""))</f>
        <v/>
      </c>
      <c r="AO143" s="189" t="str">
        <f>IF(
     $B$1="Metric",
     IFERROR(0.0254*VLOOKUP(VALUE(SUBSTITUTE($AL143&amp;ROUND($G143,2)," ","")),HFF60_Data_UL!$C$4:$O$1011,MATCH('Estimator Steel Portfolio'!$C143,HFF60_Data_UL!$C$4:$O$4,0),TRUE)*1000,"N/A"),
     IFERROR(VLOOKUP(VALUE(SUBSTITUTE($AL143&amp;ROUND($G143,2)," ","")),HFF60_Data_UL!$C$4:$O$1011,MATCH('Estimator Steel Portfolio'!$C143,HFF60_Data_UL!$C$4:$O$4,0),TRUE)*1000,"N/A")
)</f>
        <v>N/A</v>
      </c>
      <c r="AP143" s="189" t="str">
        <f>IF(
     $B$1="Metric",
     IFERROR(0.0254*VLOOKUP(VALUE(SUBSTITUTE($AL143&amp;ROUND($G143,2)," ","")),HFF120_Data_UL!$C$4:$O$1009,MATCH('Estimator Steel Portfolio'!$C143,HFF120_Data_UL!$C$4:$O$4,0),TRUE)*1000,"N/A"),
     IFERROR(VLOOKUP(VALUE(SUBSTITUTE($AL143&amp;ROUND($G143,2)," ","")),HFF120_Data_UL!$C$4:$O$1009,MATCH('Estimator Steel Portfolio'!$C143,HFF120_Data_UL!$C$4:$O$4,0),TRUE)*1000,"N/A")
)</f>
        <v>N/A</v>
      </c>
      <c r="AQ143" s="189" t="str">
        <f>IF(
     $B$1="Metric",
     IFERROR(0.0254*VLOOKUP(VALUE(SUBSTITUTE($AL143&amp;ROUND($G143,2)," ","")),AWHB_Data_UL!$C$4:$O$1004,MATCH('Estimator Steel Portfolio'!$C143,AWHB_Data_UL!$C$4:$O$4,0),TRUE)*1000,"N/A"),
     IFERROR(VLOOKUP(VALUE(SUBSTITUTE($AL143&amp;ROUND($G143,2)," ","")),AWHB_Data_UL!$C$4:$O$1004,MATCH('Estimator Steel Portfolio'!$C143,AWHB_Data_UL!$C$4:$O$4,0),TRUE)*1000,"N/A")
)</f>
        <v>N/A</v>
      </c>
      <c r="AR143" s="190"/>
    </row>
    <row r="144" spans="1:44" ht="15.5" x14ac:dyDescent="0.35">
      <c r="A144" s="130"/>
      <c r="B144" s="131"/>
      <c r="C144" s="131"/>
      <c r="D144" s="131"/>
      <c r="E144" s="131"/>
      <c r="F144" s="49" t="str">
        <f t="shared" si="35"/>
        <v/>
      </c>
      <c r="G144" s="50" t="str">
        <f>IF($B$1="Metric", IFERROR(VLOOKUP(SUBSTITUTE($A144&amp;"Metric"&amp;$B144," ",""),members_metric!$F$7:$J$2000,3,FALSE),""),  IFERROR(VLOOKUP(SUBSTITUTE($A144&amp;$B144," ",""),members!$D$7:$G$2000,3,FALSE),""))</f>
        <v/>
      </c>
      <c r="H144" s="140" t="str">
        <f t="shared" si="43"/>
        <v/>
      </c>
      <c r="I144" s="48"/>
      <c r="J144" s="50" t="str">
        <f>IFERROR(
     1*AO144,
     IF(
          $B$1="Metric",
          IFERROR(0.0254*VLOOKUP(VALUE(SUBSTITUTE($AL144&amp;ROUND($G144,2)," ","")),HFF60_Data_extrapolated!$C$4:$O$1011,MATCH('Estimator Steel Portfolio'!$C144,HFF60_Data_extrapolated!$C$4:$O$4,0),TRUE)*1000,""),
          IFERROR(VLOOKUP(VALUE(SUBSTITUTE($AL144&amp;ROUND($G144,2)," ","")),HFF60_Data_extrapolated!$C$4:$O$1011,MATCH('Estimator Steel Portfolio'!$C144,HFF60_Data_extrapolated!$C$4:$O$4,0),TRUE)*1000,"")
     )
)</f>
        <v/>
      </c>
      <c r="K144" s="50" t="str">
        <f>IFERROR($J144/HFF60_Data_UL!$J$1,"")</f>
        <v/>
      </c>
      <c r="L144" s="148" t="str">
        <f t="shared" si="52"/>
        <v/>
      </c>
      <c r="M144" s="51" t="str">
        <f>IF(
     $J144=$AO144,
     IFERROR(VLOOKUP(VALUE(SUBSTITUTE($AL144&amp;ROUND($G144,2)," ","")),HFF60_Data_UL!$C$4:$P$1011,14,TRUE),""),
     IF(ISNUMBER($J144),"EJ needed","")
)</f>
        <v/>
      </c>
      <c r="N144" s="151" t="str">
        <f t="shared" si="44"/>
        <v/>
      </c>
      <c r="O144" s="58" t="str">
        <f t="shared" si="45"/>
        <v/>
      </c>
      <c r="P144" s="48"/>
      <c r="Q144" s="50" t="str">
        <f>IFERROR(
     1*AP144,
     IF(
          $B$1="Metric",
          IFERROR(0.0254*VLOOKUP(VALUE(SUBSTITUTE($AL144&amp;ROUND($G144,2)," ","")),HFF120_Data_extrapolated!$C$4:$O$1025,MATCH('Estimator Steel Portfolio'!$C144,HFF120_Data_extrapolated!$C$4:$O$4,0),TRUE)*1000,""),
          IFERROR(VLOOKUP(VALUE(SUBSTITUTE($AL144&amp;ROUND($G144,2)," ","")),HFF120_Data_extrapolated!$C$4:$O$1025,MATCH('Estimator Steel Portfolio'!$C144,HFF120_Data_extrapolated!$C$4:$O$4,0),TRUE)*1000,"")
     )
)</f>
        <v/>
      </c>
      <c r="R144" s="50" t="str">
        <f>IFERROR($Q144/HFF120_Data_UL!$J$1,"")</f>
        <v/>
      </c>
      <c r="S144" s="148" t="str">
        <f t="shared" si="46"/>
        <v/>
      </c>
      <c r="T144" s="51" t="str">
        <f>IF(
     $Q144=$AP144,
     IFERROR(VLOOKUP(VALUE(SUBSTITUTE($AL144&amp;ROUND($G144,2)," ","")),HFF120_Data_UL!$C$4:$P$1009,14,TRUE),""),
     IF(ISNUMBER($Q144),"EJ needed","")
)</f>
        <v/>
      </c>
      <c r="U144" s="151" t="str">
        <f t="shared" si="47"/>
        <v xml:space="preserve"> </v>
      </c>
      <c r="V144" s="58" t="str">
        <f t="shared" si="53"/>
        <v/>
      </c>
      <c r="X144" s="205" t="str">
        <f>IF($B$1="Metric", IFERROR(0.0254*VLOOKUP(VALUE(SUBSTITUTE($AL144&amp;ROUND($G144,2)," ","")),WB5_Data_UL!$C$4:$O$1012,MATCH('Estimator Steel Portfolio'!$C144,WB5_Data_UL!$C$4:$O$4,0),TRUE)*1000,""), IFERROR(VLOOKUP(VALUE(SUBSTITUTE($AL144&amp;ROUND($G144,2)," ","")),WB5_Data_UL!$C$4:$O$1012,MATCH('Estimator Steel Portfolio'!$C144,WB5_Data_UL!$C$4:$O$4,0),TRUE)*1000,""))</f>
        <v/>
      </c>
      <c r="Y144" s="50" t="str">
        <f>IFERROR($X144/WB5_Data_UL!$J$1,"")</f>
        <v/>
      </c>
      <c r="Z144" s="148" t="str">
        <f t="shared" si="48"/>
        <v/>
      </c>
      <c r="AA144" s="51" t="str">
        <f>IFERROR(VLOOKUP(VALUE(SUBSTITUTE($AL144&amp;ROUND($G144,2)," ","")),WB5_Data_UL!$C$4:$P$1012,14,TRUE),"")</f>
        <v/>
      </c>
      <c r="AB144" s="151" t="str">
        <f t="shared" si="49"/>
        <v xml:space="preserve"> </v>
      </c>
      <c r="AC144" s="58" t="str">
        <f t="shared" si="54"/>
        <v/>
      </c>
      <c r="AE144" s="205" t="str">
        <f>IFERROR(
     1*AQ144,
     IF(
          $B$1="Metric",
          IFERROR(0.0254*VLOOKUP(VALUE(SUBSTITUTE($AL144&amp;ROUND($G144,2)," ","")),AWHB_Data_extrapolated!$C$4:$O$1011,MATCH('Estimator Steel Portfolio'!$C144,AWHB_Data_extrapolated!$C$4:$O$4,0),TRUE)*1000,""),
          IFERROR(VLOOKUP(VALUE(SUBSTITUTE($AL144&amp;ROUND($G144,2)," ","")),AWHB_Data_extrapolated!$C$4:$O$1011,MATCH('Estimator Steel Portfolio'!$C144,AWHB_Data_extrapolated!$C$4:$O$4,0),TRUE)*1000,"")
     )
)</f>
        <v/>
      </c>
      <c r="AF144" s="50" t="str">
        <f>IFERROR($AE144/AWHB_Data_UL!$J$1,"")</f>
        <v/>
      </c>
      <c r="AG144" s="148" t="str">
        <f t="shared" si="50"/>
        <v/>
      </c>
      <c r="AH144" s="51" t="str">
        <f>IF(
     $AE144=$AQ144,
     IFERROR(VLOOKUP(VALUE(SUBSTITUTE($AL144&amp;ROUND($G144,2)," ","")),AWHB_Data_UL!$C$4:$P$1004,14,TRUE),""),
     IF(ISNUMBER($AE144),"EJ needed","")
)</f>
        <v/>
      </c>
      <c r="AI144" s="151" t="str">
        <f t="shared" si="51"/>
        <v xml:space="preserve"> </v>
      </c>
      <c r="AJ144" s="58" t="str">
        <f t="shared" si="55"/>
        <v/>
      </c>
      <c r="AL144" s="141" t="str">
        <f>IF($B$1="Metric",IFERROR(VLOOKUP(SUBSTITUTE($A144&amp;"Metric"&amp;$B144," ",""),members_metric!$F$7:$K$2000,6,FALSE),""),IFERROR(VLOOKUP(SUBSTITUTE($A144&amp;$B144," ",""),members!$D$7:$I$2000,6,FALSE),""))</f>
        <v/>
      </c>
      <c r="AM144" s="146" t="str">
        <f>IF($B$1="Metric", IFERROR(VLOOKUP(SUBSTITUTE($A144&amp;"Metric"&amp;$B144," ",""),members_metric!$F$7:$L$2000,7,FALSE),""),IFERROR(VLOOKUP(SUBSTITUTE($A144&amp;$B144," ",""),members!$D$7:$G$2000,4,FALSE),""))</f>
        <v/>
      </c>
      <c r="AN144" s="147" t="str">
        <f>IF($B$1="Metric", IFERROR(VLOOKUP(SUBSTITUTE($A144&amp;"Metric"&amp;$B144," ",""),members_metric!$F$7:$J$2000,5,FALSE),""),IFERROR(VLOOKUP(SUBSTITUTE($A144&amp;$B144," ",""),members!$D$7:$H$2000,5,FALSE),""))</f>
        <v/>
      </c>
      <c r="AO144" s="189" t="str">
        <f>IF(
     $B$1="Metric",
     IFERROR(0.0254*VLOOKUP(VALUE(SUBSTITUTE($AL144&amp;ROUND($G144,2)," ","")),HFF60_Data_UL!$C$4:$O$1011,MATCH('Estimator Steel Portfolio'!$C144,HFF60_Data_UL!$C$4:$O$4,0),TRUE)*1000,"N/A"),
     IFERROR(VLOOKUP(VALUE(SUBSTITUTE($AL144&amp;ROUND($G144,2)," ","")),HFF60_Data_UL!$C$4:$O$1011,MATCH('Estimator Steel Portfolio'!$C144,HFF60_Data_UL!$C$4:$O$4,0),TRUE)*1000,"N/A")
)</f>
        <v>N/A</v>
      </c>
      <c r="AP144" s="189" t="str">
        <f>IF(
     $B$1="Metric",
     IFERROR(0.0254*VLOOKUP(VALUE(SUBSTITUTE($AL144&amp;ROUND($G144,2)," ","")),HFF120_Data_UL!$C$4:$O$1009,MATCH('Estimator Steel Portfolio'!$C144,HFF120_Data_UL!$C$4:$O$4,0),TRUE)*1000,"N/A"),
     IFERROR(VLOOKUP(VALUE(SUBSTITUTE($AL144&amp;ROUND($G144,2)," ","")),HFF120_Data_UL!$C$4:$O$1009,MATCH('Estimator Steel Portfolio'!$C144,HFF120_Data_UL!$C$4:$O$4,0),TRUE)*1000,"N/A")
)</f>
        <v>N/A</v>
      </c>
      <c r="AQ144" s="189" t="str">
        <f>IF(
     $B$1="Metric",
     IFERROR(0.0254*VLOOKUP(VALUE(SUBSTITUTE($AL144&amp;ROUND($G144,2)," ","")),AWHB_Data_UL!$C$4:$O$1004,MATCH('Estimator Steel Portfolio'!$C144,AWHB_Data_UL!$C$4:$O$4,0),TRUE)*1000,"N/A"),
     IFERROR(VLOOKUP(VALUE(SUBSTITUTE($AL144&amp;ROUND($G144,2)," ","")),AWHB_Data_UL!$C$4:$O$1004,MATCH('Estimator Steel Portfolio'!$C144,AWHB_Data_UL!$C$4:$O$4,0),TRUE)*1000,"N/A")
)</f>
        <v>N/A</v>
      </c>
      <c r="AR144" s="190"/>
    </row>
    <row r="145" spans="1:44" ht="15.5" x14ac:dyDescent="0.35">
      <c r="A145" s="130"/>
      <c r="B145" s="131"/>
      <c r="C145" s="131"/>
      <c r="D145" s="131"/>
      <c r="E145" s="131"/>
      <c r="F145" s="49" t="str">
        <f t="shared" si="35"/>
        <v/>
      </c>
      <c r="G145" s="50" t="str">
        <f>IF($B$1="Metric", IFERROR(VLOOKUP(SUBSTITUTE($A145&amp;"Metric"&amp;$B145," ",""),members_metric!$F$7:$J$2000,3,FALSE),""),  IFERROR(VLOOKUP(SUBSTITUTE($A145&amp;$B145," ",""),members!$D$7:$G$2000,3,FALSE),""))</f>
        <v/>
      </c>
      <c r="H145" s="140" t="str">
        <f t="shared" si="43"/>
        <v/>
      </c>
      <c r="I145" s="48"/>
      <c r="J145" s="50" t="str">
        <f>IFERROR(
     1*AO145,
     IF(
          $B$1="Metric",
          IFERROR(0.0254*VLOOKUP(VALUE(SUBSTITUTE($AL145&amp;ROUND($G145,2)," ","")),HFF60_Data_extrapolated!$C$4:$O$1011,MATCH('Estimator Steel Portfolio'!$C145,HFF60_Data_extrapolated!$C$4:$O$4,0),TRUE)*1000,""),
          IFERROR(VLOOKUP(VALUE(SUBSTITUTE($AL145&amp;ROUND($G145,2)," ","")),HFF60_Data_extrapolated!$C$4:$O$1011,MATCH('Estimator Steel Portfolio'!$C145,HFF60_Data_extrapolated!$C$4:$O$4,0),TRUE)*1000,"")
     )
)</f>
        <v/>
      </c>
      <c r="K145" s="50" t="str">
        <f>IFERROR($J145/HFF60_Data_UL!$J$1,"")</f>
        <v/>
      </c>
      <c r="L145" s="148" t="str">
        <f t="shared" si="52"/>
        <v/>
      </c>
      <c r="M145" s="51" t="str">
        <f>IF(
     $J145=$AO145,
     IFERROR(VLOOKUP(VALUE(SUBSTITUTE($AL145&amp;ROUND($G145,2)," ","")),HFF60_Data_UL!$C$4:$P$1011,14,TRUE),""),
     IF(ISNUMBER($J145),"EJ needed","")
)</f>
        <v/>
      </c>
      <c r="N145" s="151" t="str">
        <f t="shared" si="44"/>
        <v/>
      </c>
      <c r="O145" s="58" t="str">
        <f t="shared" si="45"/>
        <v/>
      </c>
      <c r="P145" s="48"/>
      <c r="Q145" s="50" t="str">
        <f>IFERROR(
     1*AP145,
     IF(
          $B$1="Metric",
          IFERROR(0.0254*VLOOKUP(VALUE(SUBSTITUTE($AL145&amp;ROUND($G145,2)," ","")),HFF120_Data_extrapolated!$C$4:$O$1025,MATCH('Estimator Steel Portfolio'!$C145,HFF120_Data_extrapolated!$C$4:$O$4,0),TRUE)*1000,""),
          IFERROR(VLOOKUP(VALUE(SUBSTITUTE($AL145&amp;ROUND($G145,2)," ","")),HFF120_Data_extrapolated!$C$4:$O$1025,MATCH('Estimator Steel Portfolio'!$C145,HFF120_Data_extrapolated!$C$4:$O$4,0),TRUE)*1000,"")
     )
)</f>
        <v/>
      </c>
      <c r="R145" s="50" t="str">
        <f>IFERROR($Q145/HFF120_Data_UL!$J$1,"")</f>
        <v/>
      </c>
      <c r="S145" s="148" t="str">
        <f t="shared" si="46"/>
        <v/>
      </c>
      <c r="T145" s="51" t="str">
        <f>IF(
     $Q145=$AP145,
     IFERROR(VLOOKUP(VALUE(SUBSTITUTE($AL145&amp;ROUND($G145,2)," ","")),HFF120_Data_UL!$C$4:$P$1009,14,TRUE),""),
     IF(ISNUMBER($Q145),"EJ needed","")
)</f>
        <v/>
      </c>
      <c r="U145" s="151" t="str">
        <f t="shared" si="47"/>
        <v xml:space="preserve"> </v>
      </c>
      <c r="V145" s="58" t="str">
        <f t="shared" si="53"/>
        <v/>
      </c>
      <c r="X145" s="205" t="str">
        <f>IF($B$1="Metric", IFERROR(0.0254*VLOOKUP(VALUE(SUBSTITUTE($AL145&amp;ROUND($G145,2)," ","")),WB5_Data_UL!$C$4:$O$1012,MATCH('Estimator Steel Portfolio'!$C145,WB5_Data_UL!$C$4:$O$4,0),TRUE)*1000,""), IFERROR(VLOOKUP(VALUE(SUBSTITUTE($AL145&amp;ROUND($G145,2)," ","")),WB5_Data_UL!$C$4:$O$1012,MATCH('Estimator Steel Portfolio'!$C145,WB5_Data_UL!$C$4:$O$4,0),TRUE)*1000,""))</f>
        <v/>
      </c>
      <c r="Y145" s="50" t="str">
        <f>IFERROR($X145/WB5_Data_UL!$J$1,"")</f>
        <v/>
      </c>
      <c r="Z145" s="148" t="str">
        <f t="shared" si="48"/>
        <v/>
      </c>
      <c r="AA145" s="51" t="str">
        <f>IFERROR(VLOOKUP(VALUE(SUBSTITUTE($AL145&amp;ROUND($G145,2)," ","")),WB5_Data_UL!$C$4:$P$1012,14,TRUE),"")</f>
        <v/>
      </c>
      <c r="AB145" s="151" t="str">
        <f t="shared" si="49"/>
        <v xml:space="preserve"> </v>
      </c>
      <c r="AC145" s="58" t="str">
        <f t="shared" si="54"/>
        <v/>
      </c>
      <c r="AE145" s="205" t="str">
        <f>IFERROR(
     1*AQ145,
     IF(
          $B$1="Metric",
          IFERROR(0.0254*VLOOKUP(VALUE(SUBSTITUTE($AL145&amp;ROUND($G145,2)," ","")),AWHB_Data_extrapolated!$C$4:$O$1011,MATCH('Estimator Steel Portfolio'!$C145,AWHB_Data_extrapolated!$C$4:$O$4,0),TRUE)*1000,""),
          IFERROR(VLOOKUP(VALUE(SUBSTITUTE($AL145&amp;ROUND($G145,2)," ","")),AWHB_Data_extrapolated!$C$4:$O$1011,MATCH('Estimator Steel Portfolio'!$C145,AWHB_Data_extrapolated!$C$4:$O$4,0),TRUE)*1000,"")
     )
)</f>
        <v/>
      </c>
      <c r="AF145" s="50" t="str">
        <f>IFERROR($AE145/AWHB_Data_UL!$J$1,"")</f>
        <v/>
      </c>
      <c r="AG145" s="148" t="str">
        <f t="shared" si="50"/>
        <v/>
      </c>
      <c r="AH145" s="51" t="str">
        <f>IF(
     $AE145=$AQ145,
     IFERROR(VLOOKUP(VALUE(SUBSTITUTE($AL145&amp;ROUND($G145,2)," ","")),AWHB_Data_UL!$C$4:$P$1004,14,TRUE),""),
     IF(ISNUMBER($AE145),"EJ needed","")
)</f>
        <v/>
      </c>
      <c r="AI145" s="151" t="str">
        <f t="shared" si="51"/>
        <v xml:space="preserve"> </v>
      </c>
      <c r="AJ145" s="58" t="str">
        <f t="shared" si="55"/>
        <v/>
      </c>
      <c r="AL145" s="141" t="str">
        <f>IF($B$1="Metric",IFERROR(VLOOKUP(SUBSTITUTE($A145&amp;"Metric"&amp;$B145," ",""),members_metric!$F$7:$K$2000,6,FALSE),""),IFERROR(VLOOKUP(SUBSTITUTE($A145&amp;$B145," ",""),members!$D$7:$I$2000,6,FALSE),""))</f>
        <v/>
      </c>
      <c r="AM145" s="146" t="str">
        <f>IF($B$1="Metric", IFERROR(VLOOKUP(SUBSTITUTE($A145&amp;"Metric"&amp;$B145," ",""),members_metric!$F$7:$L$2000,7,FALSE),""),IFERROR(VLOOKUP(SUBSTITUTE($A145&amp;$B145," ",""),members!$D$7:$G$2000,4,FALSE),""))</f>
        <v/>
      </c>
      <c r="AN145" s="147" t="str">
        <f>IF($B$1="Metric", IFERROR(VLOOKUP(SUBSTITUTE($A145&amp;"Metric"&amp;$B145," ",""),members_metric!$F$7:$J$2000,5,FALSE),""),IFERROR(VLOOKUP(SUBSTITUTE($A145&amp;$B145," ",""),members!$D$7:$H$2000,5,FALSE),""))</f>
        <v/>
      </c>
      <c r="AO145" s="189" t="str">
        <f>IF(
     $B$1="Metric",
     IFERROR(0.0254*VLOOKUP(VALUE(SUBSTITUTE($AL145&amp;ROUND($G145,2)," ","")),HFF60_Data_UL!$C$4:$O$1011,MATCH('Estimator Steel Portfolio'!$C145,HFF60_Data_UL!$C$4:$O$4,0),TRUE)*1000,"N/A"),
     IFERROR(VLOOKUP(VALUE(SUBSTITUTE($AL145&amp;ROUND($G145,2)," ","")),HFF60_Data_UL!$C$4:$O$1011,MATCH('Estimator Steel Portfolio'!$C145,HFF60_Data_UL!$C$4:$O$4,0),TRUE)*1000,"N/A")
)</f>
        <v>N/A</v>
      </c>
      <c r="AP145" s="189" t="str">
        <f>IF(
     $B$1="Metric",
     IFERROR(0.0254*VLOOKUP(VALUE(SUBSTITUTE($AL145&amp;ROUND($G145,2)," ","")),HFF120_Data_UL!$C$4:$O$1009,MATCH('Estimator Steel Portfolio'!$C145,HFF120_Data_UL!$C$4:$O$4,0),TRUE)*1000,"N/A"),
     IFERROR(VLOOKUP(VALUE(SUBSTITUTE($AL145&amp;ROUND($G145,2)," ","")),HFF120_Data_UL!$C$4:$O$1009,MATCH('Estimator Steel Portfolio'!$C145,HFF120_Data_UL!$C$4:$O$4,0),TRUE)*1000,"N/A")
)</f>
        <v>N/A</v>
      </c>
      <c r="AQ145" s="189" t="str">
        <f>IF(
     $B$1="Metric",
     IFERROR(0.0254*VLOOKUP(VALUE(SUBSTITUTE($AL145&amp;ROUND($G145,2)," ","")),AWHB_Data_UL!$C$4:$O$1004,MATCH('Estimator Steel Portfolio'!$C145,AWHB_Data_UL!$C$4:$O$4,0),TRUE)*1000,"N/A"),
     IFERROR(VLOOKUP(VALUE(SUBSTITUTE($AL145&amp;ROUND($G145,2)," ","")),AWHB_Data_UL!$C$4:$O$1004,MATCH('Estimator Steel Portfolio'!$C145,AWHB_Data_UL!$C$4:$O$4,0),TRUE)*1000,"N/A")
)</f>
        <v>N/A</v>
      </c>
      <c r="AR145" s="190"/>
    </row>
    <row r="146" spans="1:44" ht="15.5" x14ac:dyDescent="0.35">
      <c r="A146" s="130"/>
      <c r="B146" s="131"/>
      <c r="C146" s="131"/>
      <c r="D146" s="131"/>
      <c r="E146" s="131"/>
      <c r="F146" s="49" t="str">
        <f t="shared" si="35"/>
        <v/>
      </c>
      <c r="G146" s="50" t="str">
        <f>IF($B$1="Metric", IFERROR(VLOOKUP(SUBSTITUTE($A146&amp;"Metric"&amp;$B146," ",""),members_metric!$F$7:$J$2000,3,FALSE),""),  IFERROR(VLOOKUP(SUBSTITUTE($A146&amp;$B146," ",""),members!$D$7:$G$2000,3,FALSE),""))</f>
        <v/>
      </c>
      <c r="H146" s="140" t="str">
        <f t="shared" si="43"/>
        <v/>
      </c>
      <c r="I146" s="48"/>
      <c r="J146" s="50" t="str">
        <f>IFERROR(
     1*AO146,
     IF(
          $B$1="Metric",
          IFERROR(0.0254*VLOOKUP(VALUE(SUBSTITUTE($AL146&amp;ROUND($G146,2)," ","")),HFF60_Data_extrapolated!$C$4:$O$1011,MATCH('Estimator Steel Portfolio'!$C146,HFF60_Data_extrapolated!$C$4:$O$4,0),TRUE)*1000,""),
          IFERROR(VLOOKUP(VALUE(SUBSTITUTE($AL146&amp;ROUND($G146,2)," ","")),HFF60_Data_extrapolated!$C$4:$O$1011,MATCH('Estimator Steel Portfolio'!$C146,HFF60_Data_extrapolated!$C$4:$O$4,0),TRUE)*1000,"")
     )
)</f>
        <v/>
      </c>
      <c r="K146" s="50" t="str">
        <f>IFERROR($J146/HFF60_Data_UL!$J$1,"")</f>
        <v/>
      </c>
      <c r="L146" s="148" t="str">
        <f t="shared" si="52"/>
        <v/>
      </c>
      <c r="M146" s="51" t="str">
        <f>IF(
     $J146=$AO146,
     IFERROR(VLOOKUP(VALUE(SUBSTITUTE($AL146&amp;ROUND($G146,2)," ","")),HFF60_Data_UL!$C$4:$P$1011,14,TRUE),""),
     IF(ISNUMBER($J146),"EJ needed","")
)</f>
        <v/>
      </c>
      <c r="N146" s="151" t="str">
        <f t="shared" si="44"/>
        <v/>
      </c>
      <c r="O146" s="58" t="str">
        <f t="shared" si="45"/>
        <v/>
      </c>
      <c r="P146" s="48"/>
      <c r="Q146" s="50" t="str">
        <f>IFERROR(
     1*AP146,
     IF(
          $B$1="Metric",
          IFERROR(0.0254*VLOOKUP(VALUE(SUBSTITUTE($AL146&amp;ROUND($G146,2)," ","")),HFF120_Data_extrapolated!$C$4:$O$1025,MATCH('Estimator Steel Portfolio'!$C146,HFF120_Data_extrapolated!$C$4:$O$4,0),TRUE)*1000,""),
          IFERROR(VLOOKUP(VALUE(SUBSTITUTE($AL146&amp;ROUND($G146,2)," ","")),HFF120_Data_extrapolated!$C$4:$O$1025,MATCH('Estimator Steel Portfolio'!$C146,HFF120_Data_extrapolated!$C$4:$O$4,0),TRUE)*1000,"")
     )
)</f>
        <v/>
      </c>
      <c r="R146" s="50" t="str">
        <f>IFERROR($Q146/HFF120_Data_UL!$J$1,"")</f>
        <v/>
      </c>
      <c r="S146" s="148" t="str">
        <f t="shared" si="46"/>
        <v/>
      </c>
      <c r="T146" s="51" t="str">
        <f>IF(
     $Q146=$AP146,
     IFERROR(VLOOKUP(VALUE(SUBSTITUTE($AL146&amp;ROUND($G146,2)," ","")),HFF120_Data_UL!$C$4:$P$1009,14,TRUE),""),
     IF(ISNUMBER($Q146),"EJ needed","")
)</f>
        <v/>
      </c>
      <c r="U146" s="151" t="str">
        <f t="shared" si="47"/>
        <v xml:space="preserve"> </v>
      </c>
      <c r="V146" s="58" t="str">
        <f t="shared" si="53"/>
        <v/>
      </c>
      <c r="X146" s="205" t="str">
        <f>IF($B$1="Metric", IFERROR(0.0254*VLOOKUP(VALUE(SUBSTITUTE($AL146&amp;ROUND($G146,2)," ","")),WB5_Data_UL!$C$4:$O$1012,MATCH('Estimator Steel Portfolio'!$C146,WB5_Data_UL!$C$4:$O$4,0),TRUE)*1000,""), IFERROR(VLOOKUP(VALUE(SUBSTITUTE($AL146&amp;ROUND($G146,2)," ","")),WB5_Data_UL!$C$4:$O$1012,MATCH('Estimator Steel Portfolio'!$C146,WB5_Data_UL!$C$4:$O$4,0),TRUE)*1000,""))</f>
        <v/>
      </c>
      <c r="Y146" s="50" t="str">
        <f>IFERROR($X146/WB5_Data_UL!$J$1,"")</f>
        <v/>
      </c>
      <c r="Z146" s="148" t="str">
        <f t="shared" si="48"/>
        <v/>
      </c>
      <c r="AA146" s="51" t="str">
        <f>IFERROR(VLOOKUP(VALUE(SUBSTITUTE($AL146&amp;ROUND($G146,2)," ","")),WB5_Data_UL!$C$4:$P$1012,14,TRUE),"")</f>
        <v/>
      </c>
      <c r="AB146" s="151" t="str">
        <f t="shared" si="49"/>
        <v xml:space="preserve"> </v>
      </c>
      <c r="AC146" s="58" t="str">
        <f t="shared" si="54"/>
        <v/>
      </c>
      <c r="AE146" s="205" t="str">
        <f>IFERROR(
     1*AQ146,
     IF(
          $B$1="Metric",
          IFERROR(0.0254*VLOOKUP(VALUE(SUBSTITUTE($AL146&amp;ROUND($G146,2)," ","")),AWHB_Data_extrapolated!$C$4:$O$1011,MATCH('Estimator Steel Portfolio'!$C146,AWHB_Data_extrapolated!$C$4:$O$4,0),TRUE)*1000,""),
          IFERROR(VLOOKUP(VALUE(SUBSTITUTE($AL146&amp;ROUND($G146,2)," ","")),AWHB_Data_extrapolated!$C$4:$O$1011,MATCH('Estimator Steel Portfolio'!$C146,AWHB_Data_extrapolated!$C$4:$O$4,0),TRUE)*1000,"")
     )
)</f>
        <v/>
      </c>
      <c r="AF146" s="50" t="str">
        <f>IFERROR($AE146/AWHB_Data_UL!$J$1,"")</f>
        <v/>
      </c>
      <c r="AG146" s="148" t="str">
        <f t="shared" si="50"/>
        <v/>
      </c>
      <c r="AH146" s="51" t="str">
        <f>IF(
     $AE146=$AQ146,
     IFERROR(VLOOKUP(VALUE(SUBSTITUTE($AL146&amp;ROUND($G146,2)," ","")),AWHB_Data_UL!$C$4:$P$1004,14,TRUE),""),
     IF(ISNUMBER($AE146),"EJ needed","")
)</f>
        <v/>
      </c>
      <c r="AI146" s="151" t="str">
        <f t="shared" si="51"/>
        <v xml:space="preserve"> </v>
      </c>
      <c r="AJ146" s="58" t="str">
        <f t="shared" si="55"/>
        <v/>
      </c>
      <c r="AL146" s="141" t="str">
        <f>IF($B$1="Metric",IFERROR(VLOOKUP(SUBSTITUTE($A146&amp;"Metric"&amp;$B146," ",""),members_metric!$F$7:$K$2000,6,FALSE),""),IFERROR(VLOOKUP(SUBSTITUTE($A146&amp;$B146," ",""),members!$D$7:$I$2000,6,FALSE),""))</f>
        <v/>
      </c>
      <c r="AM146" s="146" t="str">
        <f>IF($B$1="Metric", IFERROR(VLOOKUP(SUBSTITUTE($A146&amp;"Metric"&amp;$B146," ",""),members_metric!$F$7:$L$2000,7,FALSE),""),IFERROR(VLOOKUP(SUBSTITUTE($A146&amp;$B146," ",""),members!$D$7:$G$2000,4,FALSE),""))</f>
        <v/>
      </c>
      <c r="AN146" s="147" t="str">
        <f>IF($B$1="Metric", IFERROR(VLOOKUP(SUBSTITUTE($A146&amp;"Metric"&amp;$B146," ",""),members_metric!$F$7:$J$2000,5,FALSE),""),IFERROR(VLOOKUP(SUBSTITUTE($A146&amp;$B146," ",""),members!$D$7:$H$2000,5,FALSE),""))</f>
        <v/>
      </c>
      <c r="AO146" s="189" t="str">
        <f>IF(
     $B$1="Metric",
     IFERROR(0.0254*VLOOKUP(VALUE(SUBSTITUTE($AL146&amp;ROUND($G146,2)," ","")),HFF60_Data_UL!$C$4:$O$1011,MATCH('Estimator Steel Portfolio'!$C146,HFF60_Data_UL!$C$4:$O$4,0),TRUE)*1000,"N/A"),
     IFERROR(VLOOKUP(VALUE(SUBSTITUTE($AL146&amp;ROUND($G146,2)," ","")),HFF60_Data_UL!$C$4:$O$1011,MATCH('Estimator Steel Portfolio'!$C146,HFF60_Data_UL!$C$4:$O$4,0),TRUE)*1000,"N/A")
)</f>
        <v>N/A</v>
      </c>
      <c r="AP146" s="189" t="str">
        <f>IF(
     $B$1="Metric",
     IFERROR(0.0254*VLOOKUP(VALUE(SUBSTITUTE($AL146&amp;ROUND($G146,2)," ","")),HFF120_Data_UL!$C$4:$O$1009,MATCH('Estimator Steel Portfolio'!$C146,HFF120_Data_UL!$C$4:$O$4,0),TRUE)*1000,"N/A"),
     IFERROR(VLOOKUP(VALUE(SUBSTITUTE($AL146&amp;ROUND($G146,2)," ","")),HFF120_Data_UL!$C$4:$O$1009,MATCH('Estimator Steel Portfolio'!$C146,HFF120_Data_UL!$C$4:$O$4,0),TRUE)*1000,"N/A")
)</f>
        <v>N/A</v>
      </c>
      <c r="AQ146" s="189" t="str">
        <f>IF(
     $B$1="Metric",
     IFERROR(0.0254*VLOOKUP(VALUE(SUBSTITUTE($AL146&amp;ROUND($G146,2)," ","")),AWHB_Data_UL!$C$4:$O$1004,MATCH('Estimator Steel Portfolio'!$C146,AWHB_Data_UL!$C$4:$O$4,0),TRUE)*1000,"N/A"),
     IFERROR(VLOOKUP(VALUE(SUBSTITUTE($AL146&amp;ROUND($G146,2)," ","")),AWHB_Data_UL!$C$4:$O$1004,MATCH('Estimator Steel Portfolio'!$C146,AWHB_Data_UL!$C$4:$O$4,0),TRUE)*1000,"N/A")
)</f>
        <v>N/A</v>
      </c>
      <c r="AR146" s="190"/>
    </row>
    <row r="147" spans="1:44" ht="15.5" x14ac:dyDescent="0.35">
      <c r="A147" s="130"/>
      <c r="B147" s="131"/>
      <c r="C147" s="131"/>
      <c r="D147" s="131"/>
      <c r="E147" s="131"/>
      <c r="F147" s="49" t="str">
        <f t="shared" si="35"/>
        <v/>
      </c>
      <c r="G147" s="50" t="str">
        <f>IF($B$1="Metric", IFERROR(VLOOKUP(SUBSTITUTE($A147&amp;"Metric"&amp;$B147," ",""),members_metric!$F$7:$J$2000,3,FALSE),""),  IFERROR(VLOOKUP(SUBSTITUTE($A147&amp;$B147," ",""),members!$D$7:$G$2000,3,FALSE),""))</f>
        <v/>
      </c>
      <c r="H147" s="140" t="str">
        <f t="shared" si="43"/>
        <v/>
      </c>
      <c r="I147" s="48"/>
      <c r="J147" s="50" t="str">
        <f>IFERROR(
     1*AO147,
     IF(
          $B$1="Metric",
          IFERROR(0.0254*VLOOKUP(VALUE(SUBSTITUTE($AL147&amp;ROUND($G147,2)," ","")),HFF60_Data_extrapolated!$C$4:$O$1011,MATCH('Estimator Steel Portfolio'!$C147,HFF60_Data_extrapolated!$C$4:$O$4,0),TRUE)*1000,""),
          IFERROR(VLOOKUP(VALUE(SUBSTITUTE($AL147&amp;ROUND($G147,2)," ","")),HFF60_Data_extrapolated!$C$4:$O$1011,MATCH('Estimator Steel Portfolio'!$C147,HFF60_Data_extrapolated!$C$4:$O$4,0),TRUE)*1000,"")
     )
)</f>
        <v/>
      </c>
      <c r="K147" s="50" t="str">
        <f>IFERROR($J147/HFF60_Data_UL!$J$1,"")</f>
        <v/>
      </c>
      <c r="L147" s="148" t="str">
        <f t="shared" si="52"/>
        <v/>
      </c>
      <c r="M147" s="51" t="str">
        <f>IF(
     $J147=$AO147,
     IFERROR(VLOOKUP(VALUE(SUBSTITUTE($AL147&amp;ROUND($G147,2)," ","")),HFF60_Data_UL!$C$4:$P$1011,14,TRUE),""),
     IF(ISNUMBER($J147),"EJ needed","")
)</f>
        <v/>
      </c>
      <c r="N147" s="151" t="str">
        <f t="shared" si="44"/>
        <v/>
      </c>
      <c r="O147" s="58" t="str">
        <f t="shared" si="45"/>
        <v/>
      </c>
      <c r="P147" s="48"/>
      <c r="Q147" s="50" t="str">
        <f>IFERROR(
     1*AP147,
     IF(
          $B$1="Metric",
          IFERROR(0.0254*VLOOKUP(VALUE(SUBSTITUTE($AL147&amp;ROUND($G147,2)," ","")),HFF120_Data_extrapolated!$C$4:$O$1025,MATCH('Estimator Steel Portfolio'!$C147,HFF120_Data_extrapolated!$C$4:$O$4,0),TRUE)*1000,""),
          IFERROR(VLOOKUP(VALUE(SUBSTITUTE($AL147&amp;ROUND($G147,2)," ","")),HFF120_Data_extrapolated!$C$4:$O$1025,MATCH('Estimator Steel Portfolio'!$C147,HFF120_Data_extrapolated!$C$4:$O$4,0),TRUE)*1000,"")
     )
)</f>
        <v/>
      </c>
      <c r="R147" s="50" t="str">
        <f>IFERROR($Q147/HFF120_Data_UL!$J$1,"")</f>
        <v/>
      </c>
      <c r="S147" s="148" t="str">
        <f t="shared" si="46"/>
        <v/>
      </c>
      <c r="T147" s="51" t="str">
        <f>IF(
     $Q147=$AP147,
     IFERROR(VLOOKUP(VALUE(SUBSTITUTE($AL147&amp;ROUND($G147,2)," ","")),HFF120_Data_UL!$C$4:$P$1009,14,TRUE),""),
     IF(ISNUMBER($Q147),"EJ needed","")
)</f>
        <v/>
      </c>
      <c r="U147" s="151" t="str">
        <f t="shared" si="47"/>
        <v xml:space="preserve"> </v>
      </c>
      <c r="V147" s="58" t="str">
        <f t="shared" si="53"/>
        <v/>
      </c>
      <c r="X147" s="205" t="str">
        <f>IF($B$1="Metric", IFERROR(0.0254*VLOOKUP(VALUE(SUBSTITUTE($AL147&amp;ROUND($G147,2)," ","")),WB5_Data_UL!$C$4:$O$1012,MATCH('Estimator Steel Portfolio'!$C147,WB5_Data_UL!$C$4:$O$4,0),TRUE)*1000,""), IFERROR(VLOOKUP(VALUE(SUBSTITUTE($AL147&amp;ROUND($G147,2)," ","")),WB5_Data_UL!$C$4:$O$1012,MATCH('Estimator Steel Portfolio'!$C147,WB5_Data_UL!$C$4:$O$4,0),TRUE)*1000,""))</f>
        <v/>
      </c>
      <c r="Y147" s="50" t="str">
        <f>IFERROR($X147/WB5_Data_UL!$J$1,"")</f>
        <v/>
      </c>
      <c r="Z147" s="148" t="str">
        <f t="shared" si="48"/>
        <v/>
      </c>
      <c r="AA147" s="51" t="str">
        <f>IFERROR(VLOOKUP(VALUE(SUBSTITUTE($AL147&amp;ROUND($G147,2)," ","")),WB5_Data_UL!$C$4:$P$1012,14,TRUE),"")</f>
        <v/>
      </c>
      <c r="AB147" s="151" t="str">
        <f t="shared" si="49"/>
        <v xml:space="preserve"> </v>
      </c>
      <c r="AC147" s="58" t="str">
        <f t="shared" si="54"/>
        <v/>
      </c>
      <c r="AE147" s="205" t="str">
        <f>IFERROR(
     1*AQ147,
     IF(
          $B$1="Metric",
          IFERROR(0.0254*VLOOKUP(VALUE(SUBSTITUTE($AL147&amp;ROUND($G147,2)," ","")),AWHB_Data_extrapolated!$C$4:$O$1011,MATCH('Estimator Steel Portfolio'!$C147,AWHB_Data_extrapolated!$C$4:$O$4,0),TRUE)*1000,""),
          IFERROR(VLOOKUP(VALUE(SUBSTITUTE($AL147&amp;ROUND($G147,2)," ","")),AWHB_Data_extrapolated!$C$4:$O$1011,MATCH('Estimator Steel Portfolio'!$C147,AWHB_Data_extrapolated!$C$4:$O$4,0),TRUE)*1000,"")
     )
)</f>
        <v/>
      </c>
      <c r="AF147" s="50" t="str">
        <f>IFERROR($AE147/AWHB_Data_UL!$J$1,"")</f>
        <v/>
      </c>
      <c r="AG147" s="148" t="str">
        <f t="shared" si="50"/>
        <v/>
      </c>
      <c r="AH147" s="51" t="str">
        <f>IF(
     $AE147=$AQ147,
     IFERROR(VLOOKUP(VALUE(SUBSTITUTE($AL147&amp;ROUND($G147,2)," ","")),AWHB_Data_UL!$C$4:$P$1004,14,TRUE),""),
     IF(ISNUMBER($AE147),"EJ needed","")
)</f>
        <v/>
      </c>
      <c r="AI147" s="151" t="str">
        <f t="shared" si="51"/>
        <v xml:space="preserve"> </v>
      </c>
      <c r="AJ147" s="58" t="str">
        <f t="shared" si="55"/>
        <v/>
      </c>
      <c r="AL147" s="141" t="str">
        <f>IF($B$1="Metric",IFERROR(VLOOKUP(SUBSTITUTE($A147&amp;"Metric"&amp;$B147," ",""),members_metric!$F$7:$K$2000,6,FALSE),""),IFERROR(VLOOKUP(SUBSTITUTE($A147&amp;$B147," ",""),members!$D$7:$I$2000,6,FALSE),""))</f>
        <v/>
      </c>
      <c r="AM147" s="146" t="str">
        <f>IF($B$1="Metric", IFERROR(VLOOKUP(SUBSTITUTE($A147&amp;"Metric"&amp;$B147," ",""),members_metric!$F$7:$L$2000,7,FALSE),""),IFERROR(VLOOKUP(SUBSTITUTE($A147&amp;$B147," ",""),members!$D$7:$G$2000,4,FALSE),""))</f>
        <v/>
      </c>
      <c r="AN147" s="147" t="str">
        <f>IF($B$1="Metric", IFERROR(VLOOKUP(SUBSTITUTE($A147&amp;"Metric"&amp;$B147," ",""),members_metric!$F$7:$J$2000,5,FALSE),""),IFERROR(VLOOKUP(SUBSTITUTE($A147&amp;$B147," ",""),members!$D$7:$H$2000,5,FALSE),""))</f>
        <v/>
      </c>
      <c r="AO147" s="189" t="str">
        <f>IF(
     $B$1="Metric",
     IFERROR(0.0254*VLOOKUP(VALUE(SUBSTITUTE($AL147&amp;ROUND($G147,2)," ","")),HFF60_Data_UL!$C$4:$O$1011,MATCH('Estimator Steel Portfolio'!$C147,HFF60_Data_UL!$C$4:$O$4,0),TRUE)*1000,"N/A"),
     IFERROR(VLOOKUP(VALUE(SUBSTITUTE($AL147&amp;ROUND($G147,2)," ","")),HFF60_Data_UL!$C$4:$O$1011,MATCH('Estimator Steel Portfolio'!$C147,HFF60_Data_UL!$C$4:$O$4,0),TRUE)*1000,"N/A")
)</f>
        <v>N/A</v>
      </c>
      <c r="AP147" s="189" t="str">
        <f>IF(
     $B$1="Metric",
     IFERROR(0.0254*VLOOKUP(VALUE(SUBSTITUTE($AL147&amp;ROUND($G147,2)," ","")),HFF120_Data_UL!$C$4:$O$1009,MATCH('Estimator Steel Portfolio'!$C147,HFF120_Data_UL!$C$4:$O$4,0),TRUE)*1000,"N/A"),
     IFERROR(VLOOKUP(VALUE(SUBSTITUTE($AL147&amp;ROUND($G147,2)," ","")),HFF120_Data_UL!$C$4:$O$1009,MATCH('Estimator Steel Portfolio'!$C147,HFF120_Data_UL!$C$4:$O$4,0),TRUE)*1000,"N/A")
)</f>
        <v>N/A</v>
      </c>
      <c r="AQ147" s="189" t="str">
        <f>IF(
     $B$1="Metric",
     IFERROR(0.0254*VLOOKUP(VALUE(SUBSTITUTE($AL147&amp;ROUND($G147,2)," ","")),AWHB_Data_UL!$C$4:$O$1004,MATCH('Estimator Steel Portfolio'!$C147,AWHB_Data_UL!$C$4:$O$4,0),TRUE)*1000,"N/A"),
     IFERROR(VLOOKUP(VALUE(SUBSTITUTE($AL147&amp;ROUND($G147,2)," ","")),AWHB_Data_UL!$C$4:$O$1004,MATCH('Estimator Steel Portfolio'!$C147,AWHB_Data_UL!$C$4:$O$4,0),TRUE)*1000,"N/A")
)</f>
        <v>N/A</v>
      </c>
      <c r="AR147" s="190"/>
    </row>
    <row r="148" spans="1:44" ht="15.5" x14ac:dyDescent="0.35">
      <c r="A148" s="130"/>
      <c r="B148" s="131"/>
      <c r="C148" s="131"/>
      <c r="D148" s="131"/>
      <c r="E148" s="131"/>
      <c r="F148" s="49" t="str">
        <f t="shared" si="35"/>
        <v/>
      </c>
      <c r="G148" s="50" t="str">
        <f>IF($B$1="Metric", IFERROR(VLOOKUP(SUBSTITUTE($A148&amp;"Metric"&amp;$B148," ",""),members_metric!$F$7:$J$2000,3,FALSE),""),  IFERROR(VLOOKUP(SUBSTITUTE($A148&amp;$B148," ",""),members!$D$7:$G$2000,3,FALSE),""))</f>
        <v/>
      </c>
      <c r="H148" s="140" t="str">
        <f t="shared" si="43"/>
        <v/>
      </c>
      <c r="I148" s="48"/>
      <c r="J148" s="50" t="str">
        <f>IFERROR(
     1*AO148,
     IF(
          $B$1="Metric",
          IFERROR(0.0254*VLOOKUP(VALUE(SUBSTITUTE($AL148&amp;ROUND($G148,2)," ","")),HFF60_Data_extrapolated!$C$4:$O$1011,MATCH('Estimator Steel Portfolio'!$C148,HFF60_Data_extrapolated!$C$4:$O$4,0),TRUE)*1000,""),
          IFERROR(VLOOKUP(VALUE(SUBSTITUTE($AL148&amp;ROUND($G148,2)," ","")),HFF60_Data_extrapolated!$C$4:$O$1011,MATCH('Estimator Steel Portfolio'!$C148,HFF60_Data_extrapolated!$C$4:$O$4,0),TRUE)*1000,"")
     )
)</f>
        <v/>
      </c>
      <c r="K148" s="50" t="str">
        <f>IFERROR($J148/HFF60_Data_UL!$J$1,"")</f>
        <v/>
      </c>
      <c r="L148" s="148" t="str">
        <f t="shared" si="52"/>
        <v/>
      </c>
      <c r="M148" s="51" t="str">
        <f>IF(
     $J148=$AO148,
     IFERROR(VLOOKUP(VALUE(SUBSTITUTE($AL148&amp;ROUND($G148,2)," ","")),HFF60_Data_UL!$C$4:$P$1011,14,TRUE),""),
     IF(ISNUMBER($J148),"EJ needed","")
)</f>
        <v/>
      </c>
      <c r="N148" s="151" t="str">
        <f t="shared" si="44"/>
        <v/>
      </c>
      <c r="O148" s="58" t="str">
        <f t="shared" si="45"/>
        <v/>
      </c>
      <c r="P148" s="48"/>
      <c r="Q148" s="50" t="str">
        <f>IFERROR(
     1*AP148,
     IF(
          $B$1="Metric",
          IFERROR(0.0254*VLOOKUP(VALUE(SUBSTITUTE($AL148&amp;ROUND($G148,2)," ","")),HFF120_Data_extrapolated!$C$4:$O$1025,MATCH('Estimator Steel Portfolio'!$C148,HFF120_Data_extrapolated!$C$4:$O$4,0),TRUE)*1000,""),
          IFERROR(VLOOKUP(VALUE(SUBSTITUTE($AL148&amp;ROUND($G148,2)," ","")),HFF120_Data_extrapolated!$C$4:$O$1025,MATCH('Estimator Steel Portfolio'!$C148,HFF120_Data_extrapolated!$C$4:$O$4,0),TRUE)*1000,"")
     )
)</f>
        <v/>
      </c>
      <c r="R148" s="50" t="str">
        <f>IFERROR($Q148/HFF120_Data_UL!$J$1,"")</f>
        <v/>
      </c>
      <c r="S148" s="148" t="str">
        <f t="shared" si="46"/>
        <v/>
      </c>
      <c r="T148" s="51" t="str">
        <f>IF(
     $Q148=$AP148,
     IFERROR(VLOOKUP(VALUE(SUBSTITUTE($AL148&amp;ROUND($G148,2)," ","")),HFF120_Data_UL!$C$4:$P$1009,14,TRUE),""),
     IF(ISNUMBER($Q148),"EJ needed","")
)</f>
        <v/>
      </c>
      <c r="U148" s="151" t="str">
        <f t="shared" si="47"/>
        <v xml:space="preserve"> </v>
      </c>
      <c r="V148" s="58" t="str">
        <f t="shared" si="53"/>
        <v/>
      </c>
      <c r="X148" s="205" t="str">
        <f>IF($B$1="Metric", IFERROR(0.0254*VLOOKUP(VALUE(SUBSTITUTE($AL148&amp;ROUND($G148,2)," ","")),WB5_Data_UL!$C$4:$O$1012,MATCH('Estimator Steel Portfolio'!$C148,WB5_Data_UL!$C$4:$O$4,0),TRUE)*1000,""), IFERROR(VLOOKUP(VALUE(SUBSTITUTE($AL148&amp;ROUND($G148,2)," ","")),WB5_Data_UL!$C$4:$O$1012,MATCH('Estimator Steel Portfolio'!$C148,WB5_Data_UL!$C$4:$O$4,0),TRUE)*1000,""))</f>
        <v/>
      </c>
      <c r="Y148" s="50" t="str">
        <f>IFERROR($X148/WB5_Data_UL!$J$1,"")</f>
        <v/>
      </c>
      <c r="Z148" s="148" t="str">
        <f t="shared" si="48"/>
        <v/>
      </c>
      <c r="AA148" s="51" t="str">
        <f>IFERROR(VLOOKUP(VALUE(SUBSTITUTE($AL148&amp;ROUND($G148,2)," ","")),WB5_Data_UL!$C$4:$P$1012,14,TRUE),"")</f>
        <v/>
      </c>
      <c r="AB148" s="151" t="str">
        <f t="shared" si="49"/>
        <v xml:space="preserve"> </v>
      </c>
      <c r="AC148" s="58" t="str">
        <f t="shared" si="54"/>
        <v/>
      </c>
      <c r="AE148" s="205" t="str">
        <f>IFERROR(
     1*AQ148,
     IF(
          $B$1="Metric",
          IFERROR(0.0254*VLOOKUP(VALUE(SUBSTITUTE($AL148&amp;ROUND($G148,2)," ","")),AWHB_Data_extrapolated!$C$4:$O$1011,MATCH('Estimator Steel Portfolio'!$C148,AWHB_Data_extrapolated!$C$4:$O$4,0),TRUE)*1000,""),
          IFERROR(VLOOKUP(VALUE(SUBSTITUTE($AL148&amp;ROUND($G148,2)," ","")),AWHB_Data_extrapolated!$C$4:$O$1011,MATCH('Estimator Steel Portfolio'!$C148,AWHB_Data_extrapolated!$C$4:$O$4,0),TRUE)*1000,"")
     )
)</f>
        <v/>
      </c>
      <c r="AF148" s="50" t="str">
        <f>IFERROR($AE148/AWHB_Data_UL!$J$1,"")</f>
        <v/>
      </c>
      <c r="AG148" s="148" t="str">
        <f t="shared" si="50"/>
        <v/>
      </c>
      <c r="AH148" s="51" t="str">
        <f>IF(
     $AE148=$AQ148,
     IFERROR(VLOOKUP(VALUE(SUBSTITUTE($AL148&amp;ROUND($G148,2)," ","")),AWHB_Data_UL!$C$4:$P$1004,14,TRUE),""),
     IF(ISNUMBER($AE148),"EJ needed","")
)</f>
        <v/>
      </c>
      <c r="AI148" s="151" t="str">
        <f t="shared" si="51"/>
        <v xml:space="preserve"> </v>
      </c>
      <c r="AJ148" s="58" t="str">
        <f t="shared" si="55"/>
        <v/>
      </c>
      <c r="AL148" s="141" t="str">
        <f>IF($B$1="Metric",IFERROR(VLOOKUP(SUBSTITUTE($A148&amp;"Metric"&amp;$B148," ",""),members_metric!$F$7:$K$2000,6,FALSE),""),IFERROR(VLOOKUP(SUBSTITUTE($A148&amp;$B148," ",""),members!$D$7:$I$2000,6,FALSE),""))</f>
        <v/>
      </c>
      <c r="AM148" s="146" t="str">
        <f>IF($B$1="Metric", IFERROR(VLOOKUP(SUBSTITUTE($A148&amp;"Metric"&amp;$B148," ",""),members_metric!$F$7:$L$2000,7,FALSE),""),IFERROR(VLOOKUP(SUBSTITUTE($A148&amp;$B148," ",""),members!$D$7:$G$2000,4,FALSE),""))</f>
        <v/>
      </c>
      <c r="AN148" s="147" t="str">
        <f>IF($B$1="Metric", IFERROR(VLOOKUP(SUBSTITUTE($A148&amp;"Metric"&amp;$B148," ",""),members_metric!$F$7:$J$2000,5,FALSE),""),IFERROR(VLOOKUP(SUBSTITUTE($A148&amp;$B148," ",""),members!$D$7:$H$2000,5,FALSE),""))</f>
        <v/>
      </c>
      <c r="AO148" s="189" t="str">
        <f>IF(
     $B$1="Metric",
     IFERROR(0.0254*VLOOKUP(VALUE(SUBSTITUTE($AL148&amp;ROUND($G148,2)," ","")),HFF60_Data_UL!$C$4:$O$1011,MATCH('Estimator Steel Portfolio'!$C148,HFF60_Data_UL!$C$4:$O$4,0),TRUE)*1000,"N/A"),
     IFERROR(VLOOKUP(VALUE(SUBSTITUTE($AL148&amp;ROUND($G148,2)," ","")),HFF60_Data_UL!$C$4:$O$1011,MATCH('Estimator Steel Portfolio'!$C148,HFF60_Data_UL!$C$4:$O$4,0),TRUE)*1000,"N/A")
)</f>
        <v>N/A</v>
      </c>
      <c r="AP148" s="189" t="str">
        <f>IF(
     $B$1="Metric",
     IFERROR(0.0254*VLOOKUP(VALUE(SUBSTITUTE($AL148&amp;ROUND($G148,2)," ","")),HFF120_Data_UL!$C$4:$O$1009,MATCH('Estimator Steel Portfolio'!$C148,HFF120_Data_UL!$C$4:$O$4,0),TRUE)*1000,"N/A"),
     IFERROR(VLOOKUP(VALUE(SUBSTITUTE($AL148&amp;ROUND($G148,2)," ","")),HFF120_Data_UL!$C$4:$O$1009,MATCH('Estimator Steel Portfolio'!$C148,HFF120_Data_UL!$C$4:$O$4,0),TRUE)*1000,"N/A")
)</f>
        <v>N/A</v>
      </c>
      <c r="AQ148" s="189" t="str">
        <f>IF(
     $B$1="Metric",
     IFERROR(0.0254*VLOOKUP(VALUE(SUBSTITUTE($AL148&amp;ROUND($G148,2)," ","")),AWHB_Data_UL!$C$4:$O$1004,MATCH('Estimator Steel Portfolio'!$C148,AWHB_Data_UL!$C$4:$O$4,0),TRUE)*1000,"N/A"),
     IFERROR(VLOOKUP(VALUE(SUBSTITUTE($AL148&amp;ROUND($G148,2)," ","")),AWHB_Data_UL!$C$4:$O$1004,MATCH('Estimator Steel Portfolio'!$C148,AWHB_Data_UL!$C$4:$O$4,0),TRUE)*1000,"N/A")
)</f>
        <v>N/A</v>
      </c>
      <c r="AR148" s="190"/>
    </row>
    <row r="149" spans="1:44" ht="15.5" x14ac:dyDescent="0.35">
      <c r="A149" s="130"/>
      <c r="B149" s="131"/>
      <c r="C149" s="131"/>
      <c r="D149" s="131"/>
      <c r="E149" s="131"/>
      <c r="F149" s="49" t="str">
        <f t="shared" ref="F149:F205" si="56">IF(OR(D149="",E149=""),"",D149*E149)</f>
        <v/>
      </c>
      <c r="G149" s="50" t="str">
        <f>IF($B$1="Metric", IFERROR(VLOOKUP(SUBSTITUTE($A149&amp;"Metric"&amp;$B149," ",""),members_metric!$F$7:$J$2000,3,FALSE),""),  IFERROR(VLOOKUP(SUBSTITUTE($A149&amp;$B149," ",""),members!$D$7:$G$2000,3,FALSE),""))</f>
        <v/>
      </c>
      <c r="H149" s="140" t="str">
        <f t="shared" si="43"/>
        <v/>
      </c>
      <c r="I149" s="48"/>
      <c r="J149" s="50" t="str">
        <f>IFERROR(
     1*AO149,
     IF(
          $B$1="Metric",
          IFERROR(0.0254*VLOOKUP(VALUE(SUBSTITUTE($AL149&amp;ROUND($G149,2)," ","")),HFF60_Data_extrapolated!$C$4:$O$1011,MATCH('Estimator Steel Portfolio'!$C149,HFF60_Data_extrapolated!$C$4:$O$4,0),TRUE)*1000,""),
          IFERROR(VLOOKUP(VALUE(SUBSTITUTE($AL149&amp;ROUND($G149,2)," ","")),HFF60_Data_extrapolated!$C$4:$O$1011,MATCH('Estimator Steel Portfolio'!$C149,HFF60_Data_extrapolated!$C$4:$O$4,0),TRUE)*1000,"")
     )
)</f>
        <v/>
      </c>
      <c r="K149" s="50" t="str">
        <f>IFERROR($J149/HFF60_Data_UL!$J$1,"")</f>
        <v/>
      </c>
      <c r="L149" s="148" t="str">
        <f t="shared" si="52"/>
        <v/>
      </c>
      <c r="M149" s="51" t="str">
        <f>IF(
     $J149=$AO149,
     IFERROR(VLOOKUP(VALUE(SUBSTITUTE($AL149&amp;ROUND($G149,2)," ","")),HFF60_Data_UL!$C$4:$P$1011,14,TRUE),""),
     IF(ISNUMBER($J149),"EJ needed","")
)</f>
        <v/>
      </c>
      <c r="N149" s="151" t="str">
        <f t="shared" si="44"/>
        <v/>
      </c>
      <c r="O149" s="58" t="str">
        <f t="shared" si="45"/>
        <v/>
      </c>
      <c r="P149" s="48"/>
      <c r="Q149" s="50" t="str">
        <f>IFERROR(
     1*AP149,
     IF(
          $B$1="Metric",
          IFERROR(0.0254*VLOOKUP(VALUE(SUBSTITUTE($AL149&amp;ROUND($G149,2)," ","")),HFF120_Data_extrapolated!$C$4:$O$1025,MATCH('Estimator Steel Portfolio'!$C149,HFF120_Data_extrapolated!$C$4:$O$4,0),TRUE)*1000,""),
          IFERROR(VLOOKUP(VALUE(SUBSTITUTE($AL149&amp;ROUND($G149,2)," ","")),HFF120_Data_extrapolated!$C$4:$O$1025,MATCH('Estimator Steel Portfolio'!$C149,HFF120_Data_extrapolated!$C$4:$O$4,0),TRUE)*1000,"")
     )
)</f>
        <v/>
      </c>
      <c r="R149" s="50" t="str">
        <f>IFERROR($Q149/HFF120_Data_UL!$J$1,"")</f>
        <v/>
      </c>
      <c r="S149" s="148" t="str">
        <f t="shared" si="46"/>
        <v/>
      </c>
      <c r="T149" s="51" t="str">
        <f>IF(
     $Q149=$AP149,
     IFERROR(VLOOKUP(VALUE(SUBSTITUTE($AL149&amp;ROUND($G149,2)," ","")),HFF120_Data_UL!$C$4:$P$1009,14,TRUE),""),
     IF(ISNUMBER($Q149),"EJ needed","")
)</f>
        <v/>
      </c>
      <c r="U149" s="151" t="str">
        <f t="shared" si="47"/>
        <v xml:space="preserve"> </v>
      </c>
      <c r="V149" s="58" t="str">
        <f t="shared" si="53"/>
        <v/>
      </c>
      <c r="X149" s="205" t="str">
        <f>IF($B$1="Metric", IFERROR(0.0254*VLOOKUP(VALUE(SUBSTITUTE($AL149&amp;ROUND($G149,2)," ","")),WB5_Data_UL!$C$4:$O$1012,MATCH('Estimator Steel Portfolio'!$C149,WB5_Data_UL!$C$4:$O$4,0),TRUE)*1000,""), IFERROR(VLOOKUP(VALUE(SUBSTITUTE($AL149&amp;ROUND($G149,2)," ","")),WB5_Data_UL!$C$4:$O$1012,MATCH('Estimator Steel Portfolio'!$C149,WB5_Data_UL!$C$4:$O$4,0),TRUE)*1000,""))</f>
        <v/>
      </c>
      <c r="Y149" s="50" t="str">
        <f>IFERROR($X149/WB5_Data_UL!$J$1,"")</f>
        <v/>
      </c>
      <c r="Z149" s="148" t="str">
        <f t="shared" si="48"/>
        <v/>
      </c>
      <c r="AA149" s="51" t="str">
        <f>IFERROR(VLOOKUP(VALUE(SUBSTITUTE($AL149&amp;ROUND($G149,2)," ","")),WB5_Data_UL!$C$4:$P$1012,14,TRUE),"")</f>
        <v/>
      </c>
      <c r="AB149" s="151" t="str">
        <f t="shared" si="49"/>
        <v xml:space="preserve"> </v>
      </c>
      <c r="AC149" s="58" t="str">
        <f t="shared" si="54"/>
        <v/>
      </c>
      <c r="AE149" s="205" t="str">
        <f>IFERROR(
     1*AQ149,
     IF(
          $B$1="Metric",
          IFERROR(0.0254*VLOOKUP(VALUE(SUBSTITUTE($AL149&amp;ROUND($G149,2)," ","")),AWHB_Data_extrapolated!$C$4:$O$1011,MATCH('Estimator Steel Portfolio'!$C149,AWHB_Data_extrapolated!$C$4:$O$4,0),TRUE)*1000,""),
          IFERROR(VLOOKUP(VALUE(SUBSTITUTE($AL149&amp;ROUND($G149,2)," ","")),AWHB_Data_extrapolated!$C$4:$O$1011,MATCH('Estimator Steel Portfolio'!$C149,AWHB_Data_extrapolated!$C$4:$O$4,0),TRUE)*1000,"")
     )
)</f>
        <v/>
      </c>
      <c r="AF149" s="50" t="str">
        <f>IFERROR($AE149/AWHB_Data_UL!$J$1,"")</f>
        <v/>
      </c>
      <c r="AG149" s="148" t="str">
        <f t="shared" si="50"/>
        <v/>
      </c>
      <c r="AH149" s="51" t="str">
        <f>IF(
     $AE149=$AQ149,
     IFERROR(VLOOKUP(VALUE(SUBSTITUTE($AL149&amp;ROUND($G149,2)," ","")),AWHB_Data_UL!$C$4:$P$1004,14,TRUE),""),
     IF(ISNUMBER($AE149),"EJ needed","")
)</f>
        <v/>
      </c>
      <c r="AI149" s="151" t="str">
        <f t="shared" si="51"/>
        <v xml:space="preserve"> </v>
      </c>
      <c r="AJ149" s="58" t="str">
        <f t="shared" si="55"/>
        <v/>
      </c>
      <c r="AL149" s="141" t="str">
        <f>IF($B$1="Metric",IFERROR(VLOOKUP(SUBSTITUTE($A149&amp;"Metric"&amp;$B149," ",""),members_metric!$F$7:$K$2000,6,FALSE),""),IFERROR(VLOOKUP(SUBSTITUTE($A149&amp;$B149," ",""),members!$D$7:$I$2000,6,FALSE),""))</f>
        <v/>
      </c>
      <c r="AM149" s="146" t="str">
        <f>IF($B$1="Metric", IFERROR(VLOOKUP(SUBSTITUTE($A149&amp;"Metric"&amp;$B149," ",""),members_metric!$F$7:$L$2000,7,FALSE),""),IFERROR(VLOOKUP(SUBSTITUTE($A149&amp;$B149," ",""),members!$D$7:$G$2000,4,FALSE),""))</f>
        <v/>
      </c>
      <c r="AN149" s="147" t="str">
        <f>IF($B$1="Metric", IFERROR(VLOOKUP(SUBSTITUTE($A149&amp;"Metric"&amp;$B149," ",""),members_metric!$F$7:$J$2000,5,FALSE),""),IFERROR(VLOOKUP(SUBSTITUTE($A149&amp;$B149," ",""),members!$D$7:$H$2000,5,FALSE),""))</f>
        <v/>
      </c>
      <c r="AO149" s="189" t="str">
        <f>IF(
     $B$1="Metric",
     IFERROR(0.0254*VLOOKUP(VALUE(SUBSTITUTE($AL149&amp;ROUND($G149,2)," ","")),HFF60_Data_UL!$C$4:$O$1011,MATCH('Estimator Steel Portfolio'!$C149,HFF60_Data_UL!$C$4:$O$4,0),TRUE)*1000,"N/A"),
     IFERROR(VLOOKUP(VALUE(SUBSTITUTE($AL149&amp;ROUND($G149,2)," ","")),HFF60_Data_UL!$C$4:$O$1011,MATCH('Estimator Steel Portfolio'!$C149,HFF60_Data_UL!$C$4:$O$4,0),TRUE)*1000,"N/A")
)</f>
        <v>N/A</v>
      </c>
      <c r="AP149" s="189" t="str">
        <f>IF(
     $B$1="Metric",
     IFERROR(0.0254*VLOOKUP(VALUE(SUBSTITUTE($AL149&amp;ROUND($G149,2)," ","")),HFF120_Data_UL!$C$4:$O$1009,MATCH('Estimator Steel Portfolio'!$C149,HFF120_Data_UL!$C$4:$O$4,0),TRUE)*1000,"N/A"),
     IFERROR(VLOOKUP(VALUE(SUBSTITUTE($AL149&amp;ROUND($G149,2)," ","")),HFF120_Data_UL!$C$4:$O$1009,MATCH('Estimator Steel Portfolio'!$C149,HFF120_Data_UL!$C$4:$O$4,0),TRUE)*1000,"N/A")
)</f>
        <v>N/A</v>
      </c>
      <c r="AQ149" s="189" t="str">
        <f>IF(
     $B$1="Metric",
     IFERROR(0.0254*VLOOKUP(VALUE(SUBSTITUTE($AL149&amp;ROUND($G149,2)," ","")),AWHB_Data_UL!$C$4:$O$1004,MATCH('Estimator Steel Portfolio'!$C149,AWHB_Data_UL!$C$4:$O$4,0),TRUE)*1000,"N/A"),
     IFERROR(VLOOKUP(VALUE(SUBSTITUTE($AL149&amp;ROUND($G149,2)," ","")),AWHB_Data_UL!$C$4:$O$1004,MATCH('Estimator Steel Portfolio'!$C149,AWHB_Data_UL!$C$4:$O$4,0),TRUE)*1000,"N/A")
)</f>
        <v>N/A</v>
      </c>
      <c r="AR149" s="190"/>
    </row>
    <row r="150" spans="1:44" ht="15.5" x14ac:dyDescent="0.35">
      <c r="A150" s="130"/>
      <c r="B150" s="131"/>
      <c r="C150" s="131"/>
      <c r="D150" s="131"/>
      <c r="E150" s="131"/>
      <c r="F150" s="49" t="str">
        <f t="shared" si="56"/>
        <v/>
      </c>
      <c r="G150" s="50" t="str">
        <f>IF($B$1="Metric", IFERROR(VLOOKUP(SUBSTITUTE($A150&amp;"Metric"&amp;$B150," ",""),members_metric!$F$7:$J$2000,3,FALSE),""),  IFERROR(VLOOKUP(SUBSTITUTE($A150&amp;$B150," ",""),members!$D$7:$G$2000,3,FALSE),""))</f>
        <v/>
      </c>
      <c r="H150" s="140" t="str">
        <f t="shared" si="43"/>
        <v/>
      </c>
      <c r="I150" s="48"/>
      <c r="J150" s="50" t="str">
        <f>IFERROR(
     1*AO150,
     IF(
          $B$1="Metric",
          IFERROR(0.0254*VLOOKUP(VALUE(SUBSTITUTE($AL150&amp;ROUND($G150,2)," ","")),HFF60_Data_extrapolated!$C$4:$O$1011,MATCH('Estimator Steel Portfolio'!$C150,HFF60_Data_extrapolated!$C$4:$O$4,0),TRUE)*1000,""),
          IFERROR(VLOOKUP(VALUE(SUBSTITUTE($AL150&amp;ROUND($G150,2)," ","")),HFF60_Data_extrapolated!$C$4:$O$1011,MATCH('Estimator Steel Portfolio'!$C150,HFF60_Data_extrapolated!$C$4:$O$4,0),TRUE)*1000,"")
     )
)</f>
        <v/>
      </c>
      <c r="K150" s="50" t="str">
        <f>IFERROR($J150/HFF60_Data_UL!$J$1,"")</f>
        <v/>
      </c>
      <c r="L150" s="148" t="str">
        <f t="shared" si="52"/>
        <v/>
      </c>
      <c r="M150" s="51" t="str">
        <f>IF(
     $J150=$AO150,
     IFERROR(VLOOKUP(VALUE(SUBSTITUTE($AL150&amp;ROUND($G150,2)," ","")),HFF60_Data_UL!$C$4:$P$1011,14,TRUE),""),
     IF(ISNUMBER($J150),"EJ needed","")
)</f>
        <v/>
      </c>
      <c r="N150" s="151" t="str">
        <f t="shared" si="44"/>
        <v/>
      </c>
      <c r="O150" s="58" t="str">
        <f t="shared" si="45"/>
        <v/>
      </c>
      <c r="P150" s="48"/>
      <c r="Q150" s="50" t="str">
        <f>IFERROR(
     1*AP150,
     IF(
          $B$1="Metric",
          IFERROR(0.0254*VLOOKUP(VALUE(SUBSTITUTE($AL150&amp;ROUND($G150,2)," ","")),HFF120_Data_extrapolated!$C$4:$O$1025,MATCH('Estimator Steel Portfolio'!$C150,HFF120_Data_extrapolated!$C$4:$O$4,0),TRUE)*1000,""),
          IFERROR(VLOOKUP(VALUE(SUBSTITUTE($AL150&amp;ROUND($G150,2)," ","")),HFF120_Data_extrapolated!$C$4:$O$1025,MATCH('Estimator Steel Portfolio'!$C150,HFF120_Data_extrapolated!$C$4:$O$4,0),TRUE)*1000,"")
     )
)</f>
        <v/>
      </c>
      <c r="R150" s="50" t="str">
        <f>IFERROR($Q150/HFF120_Data_UL!$J$1,"")</f>
        <v/>
      </c>
      <c r="S150" s="148" t="str">
        <f t="shared" si="46"/>
        <v/>
      </c>
      <c r="T150" s="51" t="str">
        <f>IF(
     $Q150=$AP150,
     IFERROR(VLOOKUP(VALUE(SUBSTITUTE($AL150&amp;ROUND($G150,2)," ","")),HFF120_Data_UL!$C$4:$P$1009,14,TRUE),""),
     IF(ISNUMBER($Q150),"EJ needed","")
)</f>
        <v/>
      </c>
      <c r="U150" s="151" t="str">
        <f t="shared" si="47"/>
        <v xml:space="preserve"> </v>
      </c>
      <c r="V150" s="58" t="str">
        <f t="shared" si="53"/>
        <v/>
      </c>
      <c r="X150" s="205" t="str">
        <f>IF($B$1="Metric", IFERROR(0.0254*VLOOKUP(VALUE(SUBSTITUTE($AL150&amp;ROUND($G150,2)," ","")),WB5_Data_UL!$C$4:$O$1012,MATCH('Estimator Steel Portfolio'!$C150,WB5_Data_UL!$C$4:$O$4,0),TRUE)*1000,""), IFERROR(VLOOKUP(VALUE(SUBSTITUTE($AL150&amp;ROUND($G150,2)," ","")),WB5_Data_UL!$C$4:$O$1012,MATCH('Estimator Steel Portfolio'!$C150,WB5_Data_UL!$C$4:$O$4,0),TRUE)*1000,""))</f>
        <v/>
      </c>
      <c r="Y150" s="50" t="str">
        <f>IFERROR($X150/WB5_Data_UL!$J$1,"")</f>
        <v/>
      </c>
      <c r="Z150" s="148" t="str">
        <f t="shared" si="48"/>
        <v/>
      </c>
      <c r="AA150" s="51" t="str">
        <f>IFERROR(VLOOKUP(VALUE(SUBSTITUTE($AL150&amp;ROUND($G150,2)," ","")),WB5_Data_UL!$C$4:$P$1012,14,TRUE),"")</f>
        <v/>
      </c>
      <c r="AB150" s="151" t="str">
        <f t="shared" si="49"/>
        <v xml:space="preserve"> </v>
      </c>
      <c r="AC150" s="58" t="str">
        <f t="shared" si="54"/>
        <v/>
      </c>
      <c r="AE150" s="205" t="str">
        <f>IFERROR(
     1*AQ150,
     IF(
          $B$1="Metric",
          IFERROR(0.0254*VLOOKUP(VALUE(SUBSTITUTE($AL150&amp;ROUND($G150,2)," ","")),AWHB_Data_extrapolated!$C$4:$O$1011,MATCH('Estimator Steel Portfolio'!$C150,AWHB_Data_extrapolated!$C$4:$O$4,0),TRUE)*1000,""),
          IFERROR(VLOOKUP(VALUE(SUBSTITUTE($AL150&amp;ROUND($G150,2)," ","")),AWHB_Data_extrapolated!$C$4:$O$1011,MATCH('Estimator Steel Portfolio'!$C150,AWHB_Data_extrapolated!$C$4:$O$4,0),TRUE)*1000,"")
     )
)</f>
        <v/>
      </c>
      <c r="AF150" s="50" t="str">
        <f>IFERROR($AE150/AWHB_Data_UL!$J$1,"")</f>
        <v/>
      </c>
      <c r="AG150" s="148" t="str">
        <f t="shared" si="50"/>
        <v/>
      </c>
      <c r="AH150" s="51" t="str">
        <f>IF(
     $AE150=$AQ150,
     IFERROR(VLOOKUP(VALUE(SUBSTITUTE($AL150&amp;ROUND($G150,2)," ","")),AWHB_Data_UL!$C$4:$P$1004,14,TRUE),""),
     IF(ISNUMBER($AE150),"EJ needed","")
)</f>
        <v/>
      </c>
      <c r="AI150" s="151" t="str">
        <f t="shared" si="51"/>
        <v xml:space="preserve"> </v>
      </c>
      <c r="AJ150" s="58" t="str">
        <f t="shared" si="55"/>
        <v/>
      </c>
      <c r="AL150" s="141" t="str">
        <f>IF($B$1="Metric",IFERROR(VLOOKUP(SUBSTITUTE($A150&amp;"Metric"&amp;$B150," ",""),members_metric!$F$7:$K$2000,6,FALSE),""),IFERROR(VLOOKUP(SUBSTITUTE($A150&amp;$B150," ",""),members!$D$7:$I$2000,6,FALSE),""))</f>
        <v/>
      </c>
      <c r="AM150" s="146" t="str">
        <f>IF($B$1="Metric", IFERROR(VLOOKUP(SUBSTITUTE($A150&amp;"Metric"&amp;$B150," ",""),members_metric!$F$7:$L$2000,7,FALSE),""),IFERROR(VLOOKUP(SUBSTITUTE($A150&amp;$B150," ",""),members!$D$7:$G$2000,4,FALSE),""))</f>
        <v/>
      </c>
      <c r="AN150" s="147" t="str">
        <f>IF($B$1="Metric", IFERROR(VLOOKUP(SUBSTITUTE($A150&amp;"Metric"&amp;$B150," ",""),members_metric!$F$7:$J$2000,5,FALSE),""),IFERROR(VLOOKUP(SUBSTITUTE($A150&amp;$B150," ",""),members!$D$7:$H$2000,5,FALSE),""))</f>
        <v/>
      </c>
      <c r="AO150" s="189" t="str">
        <f>IF(
     $B$1="Metric",
     IFERROR(0.0254*VLOOKUP(VALUE(SUBSTITUTE($AL150&amp;ROUND($G150,2)," ","")),HFF60_Data_UL!$C$4:$O$1011,MATCH('Estimator Steel Portfolio'!$C150,HFF60_Data_UL!$C$4:$O$4,0),TRUE)*1000,"N/A"),
     IFERROR(VLOOKUP(VALUE(SUBSTITUTE($AL150&amp;ROUND($G150,2)," ","")),HFF60_Data_UL!$C$4:$O$1011,MATCH('Estimator Steel Portfolio'!$C150,HFF60_Data_UL!$C$4:$O$4,0),TRUE)*1000,"N/A")
)</f>
        <v>N/A</v>
      </c>
      <c r="AP150" s="189" t="str">
        <f>IF(
     $B$1="Metric",
     IFERROR(0.0254*VLOOKUP(VALUE(SUBSTITUTE($AL150&amp;ROUND($G150,2)," ","")),HFF120_Data_UL!$C$4:$O$1009,MATCH('Estimator Steel Portfolio'!$C150,HFF120_Data_UL!$C$4:$O$4,0),TRUE)*1000,"N/A"),
     IFERROR(VLOOKUP(VALUE(SUBSTITUTE($AL150&amp;ROUND($G150,2)," ","")),HFF120_Data_UL!$C$4:$O$1009,MATCH('Estimator Steel Portfolio'!$C150,HFF120_Data_UL!$C$4:$O$4,0),TRUE)*1000,"N/A")
)</f>
        <v>N/A</v>
      </c>
      <c r="AQ150" s="189" t="str">
        <f>IF(
     $B$1="Metric",
     IFERROR(0.0254*VLOOKUP(VALUE(SUBSTITUTE($AL150&amp;ROUND($G150,2)," ","")),AWHB_Data_UL!$C$4:$O$1004,MATCH('Estimator Steel Portfolio'!$C150,AWHB_Data_UL!$C$4:$O$4,0),TRUE)*1000,"N/A"),
     IFERROR(VLOOKUP(VALUE(SUBSTITUTE($AL150&amp;ROUND($G150,2)," ","")),AWHB_Data_UL!$C$4:$O$1004,MATCH('Estimator Steel Portfolio'!$C150,AWHB_Data_UL!$C$4:$O$4,0),TRUE)*1000,"N/A")
)</f>
        <v>N/A</v>
      </c>
      <c r="AR150" s="190"/>
    </row>
    <row r="151" spans="1:44" ht="15.5" x14ac:dyDescent="0.35">
      <c r="A151" s="130"/>
      <c r="B151" s="131"/>
      <c r="C151" s="131"/>
      <c r="D151" s="131"/>
      <c r="E151" s="131"/>
      <c r="F151" s="49" t="str">
        <f t="shared" si="56"/>
        <v/>
      </c>
      <c r="G151" s="50" t="str">
        <f>IF($B$1="Metric", IFERROR(VLOOKUP(SUBSTITUTE($A151&amp;"Metric"&amp;$B151," ",""),members_metric!$F$7:$J$2000,3,FALSE),""),  IFERROR(VLOOKUP(SUBSTITUTE($A151&amp;$B151," ",""),members!$D$7:$G$2000,3,FALSE),""))</f>
        <v/>
      </c>
      <c r="H151" s="140" t="str">
        <f t="shared" si="43"/>
        <v/>
      </c>
      <c r="I151" s="48"/>
      <c r="J151" s="50" t="str">
        <f>IFERROR(
     1*AO151,
     IF(
          $B$1="Metric",
          IFERROR(0.0254*VLOOKUP(VALUE(SUBSTITUTE($AL151&amp;ROUND($G151,2)," ","")),HFF60_Data_extrapolated!$C$4:$O$1011,MATCH('Estimator Steel Portfolio'!$C151,HFF60_Data_extrapolated!$C$4:$O$4,0),TRUE)*1000,""),
          IFERROR(VLOOKUP(VALUE(SUBSTITUTE($AL151&amp;ROUND($G151,2)," ","")),HFF60_Data_extrapolated!$C$4:$O$1011,MATCH('Estimator Steel Portfolio'!$C151,HFF60_Data_extrapolated!$C$4:$O$4,0),TRUE)*1000,"")
     )
)</f>
        <v/>
      </c>
      <c r="K151" s="50" t="str">
        <f>IFERROR($J151/HFF60_Data_UL!$J$1,"")</f>
        <v/>
      </c>
      <c r="L151" s="148" t="str">
        <f t="shared" si="52"/>
        <v/>
      </c>
      <c r="M151" s="51" t="str">
        <f>IF(
     $J151=$AO151,
     IFERROR(VLOOKUP(VALUE(SUBSTITUTE($AL151&amp;ROUND($G151,2)," ","")),HFF60_Data_UL!$C$4:$P$1011,14,TRUE),""),
     IF(ISNUMBER($J151),"EJ needed","")
)</f>
        <v/>
      </c>
      <c r="N151" s="151" t="str">
        <f t="shared" si="44"/>
        <v/>
      </c>
      <c r="O151" s="58" t="str">
        <f t="shared" si="45"/>
        <v/>
      </c>
      <c r="P151" s="48"/>
      <c r="Q151" s="50" t="str">
        <f>IFERROR(
     1*AP151,
     IF(
          $B$1="Metric",
          IFERROR(0.0254*VLOOKUP(VALUE(SUBSTITUTE($AL151&amp;ROUND($G151,2)," ","")),HFF120_Data_extrapolated!$C$4:$O$1025,MATCH('Estimator Steel Portfolio'!$C151,HFF120_Data_extrapolated!$C$4:$O$4,0),TRUE)*1000,""),
          IFERROR(VLOOKUP(VALUE(SUBSTITUTE($AL151&amp;ROUND($G151,2)," ","")),HFF120_Data_extrapolated!$C$4:$O$1025,MATCH('Estimator Steel Portfolio'!$C151,HFF120_Data_extrapolated!$C$4:$O$4,0),TRUE)*1000,"")
     )
)</f>
        <v/>
      </c>
      <c r="R151" s="50" t="str">
        <f>IFERROR($Q151/HFF120_Data_UL!$J$1,"")</f>
        <v/>
      </c>
      <c r="S151" s="148" t="str">
        <f t="shared" si="46"/>
        <v/>
      </c>
      <c r="T151" s="51" t="str">
        <f>IF(
     $Q151=$AP151,
     IFERROR(VLOOKUP(VALUE(SUBSTITUTE($AL151&amp;ROUND($G151,2)," ","")),HFF120_Data_UL!$C$4:$P$1009,14,TRUE),""),
     IF(ISNUMBER($Q151),"EJ needed","")
)</f>
        <v/>
      </c>
      <c r="U151" s="151" t="str">
        <f t="shared" si="47"/>
        <v xml:space="preserve"> </v>
      </c>
      <c r="V151" s="58" t="str">
        <f t="shared" si="53"/>
        <v/>
      </c>
      <c r="X151" s="205" t="str">
        <f>IF($B$1="Metric", IFERROR(0.0254*VLOOKUP(VALUE(SUBSTITUTE($AL151&amp;ROUND($G151,2)," ","")),WB5_Data_UL!$C$4:$O$1012,MATCH('Estimator Steel Portfolio'!$C151,WB5_Data_UL!$C$4:$O$4,0),TRUE)*1000,""), IFERROR(VLOOKUP(VALUE(SUBSTITUTE($AL151&amp;ROUND($G151,2)," ","")),WB5_Data_UL!$C$4:$O$1012,MATCH('Estimator Steel Portfolio'!$C151,WB5_Data_UL!$C$4:$O$4,0),TRUE)*1000,""))</f>
        <v/>
      </c>
      <c r="Y151" s="50" t="str">
        <f>IFERROR($X151/WB5_Data_UL!$J$1,"")</f>
        <v/>
      </c>
      <c r="Z151" s="148" t="str">
        <f t="shared" si="48"/>
        <v/>
      </c>
      <c r="AA151" s="51" t="str">
        <f>IFERROR(VLOOKUP(VALUE(SUBSTITUTE($AL151&amp;ROUND($G151,2)," ","")),WB5_Data_UL!$C$4:$P$1012,14,TRUE),"")</f>
        <v/>
      </c>
      <c r="AB151" s="151" t="str">
        <f t="shared" si="49"/>
        <v xml:space="preserve"> </v>
      </c>
      <c r="AC151" s="58" t="str">
        <f t="shared" si="54"/>
        <v/>
      </c>
      <c r="AE151" s="205" t="str">
        <f>IFERROR(
     1*AQ151,
     IF(
          $B$1="Metric",
          IFERROR(0.0254*VLOOKUP(VALUE(SUBSTITUTE($AL151&amp;ROUND($G151,2)," ","")),AWHB_Data_extrapolated!$C$4:$O$1011,MATCH('Estimator Steel Portfolio'!$C151,AWHB_Data_extrapolated!$C$4:$O$4,0),TRUE)*1000,""),
          IFERROR(VLOOKUP(VALUE(SUBSTITUTE($AL151&amp;ROUND($G151,2)," ","")),AWHB_Data_extrapolated!$C$4:$O$1011,MATCH('Estimator Steel Portfolio'!$C151,AWHB_Data_extrapolated!$C$4:$O$4,0),TRUE)*1000,"")
     )
)</f>
        <v/>
      </c>
      <c r="AF151" s="50" t="str">
        <f>IFERROR($AE151/AWHB_Data_UL!$J$1,"")</f>
        <v/>
      </c>
      <c r="AG151" s="148" t="str">
        <f t="shared" si="50"/>
        <v/>
      </c>
      <c r="AH151" s="51" t="str">
        <f>IF(
     $AE151=$AQ151,
     IFERROR(VLOOKUP(VALUE(SUBSTITUTE($AL151&amp;ROUND($G151,2)," ","")),AWHB_Data_UL!$C$4:$P$1004,14,TRUE),""),
     IF(ISNUMBER($AE151),"EJ needed","")
)</f>
        <v/>
      </c>
      <c r="AI151" s="151" t="str">
        <f t="shared" si="51"/>
        <v xml:space="preserve"> </v>
      </c>
      <c r="AJ151" s="58" t="str">
        <f t="shared" si="55"/>
        <v/>
      </c>
      <c r="AL151" s="141" t="str">
        <f>IF($B$1="Metric",IFERROR(VLOOKUP(SUBSTITUTE($A151&amp;"Metric"&amp;$B151," ",""),members_metric!$F$7:$K$2000,6,FALSE),""),IFERROR(VLOOKUP(SUBSTITUTE($A151&amp;$B151," ",""),members!$D$7:$I$2000,6,FALSE),""))</f>
        <v/>
      </c>
      <c r="AM151" s="146" t="str">
        <f>IF($B$1="Metric", IFERROR(VLOOKUP(SUBSTITUTE($A151&amp;"Metric"&amp;$B151," ",""),members_metric!$F$7:$L$2000,7,FALSE),""),IFERROR(VLOOKUP(SUBSTITUTE($A151&amp;$B151," ",""),members!$D$7:$G$2000,4,FALSE),""))</f>
        <v/>
      </c>
      <c r="AN151" s="147" t="str">
        <f>IF($B$1="Metric", IFERROR(VLOOKUP(SUBSTITUTE($A151&amp;"Metric"&amp;$B151," ",""),members_metric!$F$7:$J$2000,5,FALSE),""),IFERROR(VLOOKUP(SUBSTITUTE($A151&amp;$B151," ",""),members!$D$7:$H$2000,5,FALSE),""))</f>
        <v/>
      </c>
      <c r="AO151" s="189" t="str">
        <f>IF(
     $B$1="Metric",
     IFERROR(0.0254*VLOOKUP(VALUE(SUBSTITUTE($AL151&amp;ROUND($G151,2)," ","")),HFF60_Data_UL!$C$4:$O$1011,MATCH('Estimator Steel Portfolio'!$C151,HFF60_Data_UL!$C$4:$O$4,0),TRUE)*1000,"N/A"),
     IFERROR(VLOOKUP(VALUE(SUBSTITUTE($AL151&amp;ROUND($G151,2)," ","")),HFF60_Data_UL!$C$4:$O$1011,MATCH('Estimator Steel Portfolio'!$C151,HFF60_Data_UL!$C$4:$O$4,0),TRUE)*1000,"N/A")
)</f>
        <v>N/A</v>
      </c>
      <c r="AP151" s="189" t="str">
        <f>IF(
     $B$1="Metric",
     IFERROR(0.0254*VLOOKUP(VALUE(SUBSTITUTE($AL151&amp;ROUND($G151,2)," ","")),HFF120_Data_UL!$C$4:$O$1009,MATCH('Estimator Steel Portfolio'!$C151,HFF120_Data_UL!$C$4:$O$4,0),TRUE)*1000,"N/A"),
     IFERROR(VLOOKUP(VALUE(SUBSTITUTE($AL151&amp;ROUND($G151,2)," ","")),HFF120_Data_UL!$C$4:$O$1009,MATCH('Estimator Steel Portfolio'!$C151,HFF120_Data_UL!$C$4:$O$4,0),TRUE)*1000,"N/A")
)</f>
        <v>N/A</v>
      </c>
      <c r="AQ151" s="189" t="str">
        <f>IF(
     $B$1="Metric",
     IFERROR(0.0254*VLOOKUP(VALUE(SUBSTITUTE($AL151&amp;ROUND($G151,2)," ","")),AWHB_Data_UL!$C$4:$O$1004,MATCH('Estimator Steel Portfolio'!$C151,AWHB_Data_UL!$C$4:$O$4,0),TRUE)*1000,"N/A"),
     IFERROR(VLOOKUP(VALUE(SUBSTITUTE($AL151&amp;ROUND($G151,2)," ","")),AWHB_Data_UL!$C$4:$O$1004,MATCH('Estimator Steel Portfolio'!$C151,AWHB_Data_UL!$C$4:$O$4,0),TRUE)*1000,"N/A")
)</f>
        <v>N/A</v>
      </c>
      <c r="AR151" s="190"/>
    </row>
    <row r="152" spans="1:44" ht="15.5" x14ac:dyDescent="0.35">
      <c r="A152" s="130"/>
      <c r="B152" s="131"/>
      <c r="C152" s="131"/>
      <c r="D152" s="131"/>
      <c r="E152" s="131"/>
      <c r="F152" s="49" t="str">
        <f t="shared" si="56"/>
        <v/>
      </c>
      <c r="G152" s="50" t="str">
        <f>IF($B$1="Metric", IFERROR(VLOOKUP(SUBSTITUTE($A152&amp;"Metric"&amp;$B152," ",""),members_metric!$F$7:$J$2000,3,FALSE),""),  IFERROR(VLOOKUP(SUBSTITUTE($A152&amp;$B152," ",""),members!$D$7:$G$2000,3,FALSE),""))</f>
        <v/>
      </c>
      <c r="H152" s="140" t="str">
        <f t="shared" si="43"/>
        <v/>
      </c>
      <c r="I152" s="48"/>
      <c r="J152" s="50" t="str">
        <f>IFERROR(
     1*AO152,
     IF(
          $B$1="Metric",
          IFERROR(0.0254*VLOOKUP(VALUE(SUBSTITUTE($AL152&amp;ROUND($G152,2)," ","")),HFF60_Data_extrapolated!$C$4:$O$1011,MATCH('Estimator Steel Portfolio'!$C152,HFF60_Data_extrapolated!$C$4:$O$4,0),TRUE)*1000,""),
          IFERROR(VLOOKUP(VALUE(SUBSTITUTE($AL152&amp;ROUND($G152,2)," ","")),HFF60_Data_extrapolated!$C$4:$O$1011,MATCH('Estimator Steel Portfolio'!$C152,HFF60_Data_extrapolated!$C$4:$O$4,0),TRUE)*1000,"")
     )
)</f>
        <v/>
      </c>
      <c r="K152" s="50" t="str">
        <f>IFERROR($J152/HFF60_Data_UL!$J$1,"")</f>
        <v/>
      </c>
      <c r="L152" s="148" t="str">
        <f t="shared" si="52"/>
        <v/>
      </c>
      <c r="M152" s="51" t="str">
        <f>IF(
     $J152=$AO152,
     IFERROR(VLOOKUP(VALUE(SUBSTITUTE($AL152&amp;ROUND($G152,2)," ","")),HFF60_Data_UL!$C$4:$P$1011,14,TRUE),""),
     IF(ISNUMBER($J152),"EJ needed","")
)</f>
        <v/>
      </c>
      <c r="N152" s="151" t="str">
        <f t="shared" si="44"/>
        <v/>
      </c>
      <c r="O152" s="58" t="str">
        <f t="shared" si="45"/>
        <v/>
      </c>
      <c r="P152" s="48"/>
      <c r="Q152" s="50" t="str">
        <f>IFERROR(
     1*AP152,
     IF(
          $B$1="Metric",
          IFERROR(0.0254*VLOOKUP(VALUE(SUBSTITUTE($AL152&amp;ROUND($G152,2)," ","")),HFF120_Data_extrapolated!$C$4:$O$1025,MATCH('Estimator Steel Portfolio'!$C152,HFF120_Data_extrapolated!$C$4:$O$4,0),TRUE)*1000,""),
          IFERROR(VLOOKUP(VALUE(SUBSTITUTE($AL152&amp;ROUND($G152,2)," ","")),HFF120_Data_extrapolated!$C$4:$O$1025,MATCH('Estimator Steel Portfolio'!$C152,HFF120_Data_extrapolated!$C$4:$O$4,0),TRUE)*1000,"")
     )
)</f>
        <v/>
      </c>
      <c r="R152" s="50" t="str">
        <f>IFERROR($Q152/HFF120_Data_UL!$J$1,"")</f>
        <v/>
      </c>
      <c r="S152" s="148" t="str">
        <f t="shared" si="46"/>
        <v/>
      </c>
      <c r="T152" s="51" t="str">
        <f>IF(
     $Q152=$AP152,
     IFERROR(VLOOKUP(VALUE(SUBSTITUTE($AL152&amp;ROUND($G152,2)," ","")),HFF120_Data_UL!$C$4:$P$1009,14,TRUE),""),
     IF(ISNUMBER($Q152),"EJ needed","")
)</f>
        <v/>
      </c>
      <c r="U152" s="151" t="str">
        <f t="shared" si="47"/>
        <v xml:space="preserve"> </v>
      </c>
      <c r="V152" s="58" t="str">
        <f t="shared" si="53"/>
        <v/>
      </c>
      <c r="X152" s="205" t="str">
        <f>IF($B$1="Metric", IFERROR(0.0254*VLOOKUP(VALUE(SUBSTITUTE($AL152&amp;ROUND($G152,2)," ","")),WB5_Data_UL!$C$4:$O$1012,MATCH('Estimator Steel Portfolio'!$C152,WB5_Data_UL!$C$4:$O$4,0),TRUE)*1000,""), IFERROR(VLOOKUP(VALUE(SUBSTITUTE($AL152&amp;ROUND($G152,2)," ","")),WB5_Data_UL!$C$4:$O$1012,MATCH('Estimator Steel Portfolio'!$C152,WB5_Data_UL!$C$4:$O$4,0),TRUE)*1000,""))</f>
        <v/>
      </c>
      <c r="Y152" s="50" t="str">
        <f>IFERROR($X152/WB5_Data_UL!$J$1,"")</f>
        <v/>
      </c>
      <c r="Z152" s="148" t="str">
        <f t="shared" si="48"/>
        <v/>
      </c>
      <c r="AA152" s="51" t="str">
        <f>IFERROR(VLOOKUP(VALUE(SUBSTITUTE($AL152&amp;ROUND($G152,2)," ","")),WB5_Data_UL!$C$4:$P$1012,14,TRUE),"")</f>
        <v/>
      </c>
      <c r="AB152" s="151" t="str">
        <f t="shared" si="49"/>
        <v xml:space="preserve"> </v>
      </c>
      <c r="AC152" s="58" t="str">
        <f t="shared" si="54"/>
        <v/>
      </c>
      <c r="AE152" s="205" t="str">
        <f>IFERROR(
     1*AQ152,
     IF(
          $B$1="Metric",
          IFERROR(0.0254*VLOOKUP(VALUE(SUBSTITUTE($AL152&amp;ROUND($G152,2)," ","")),AWHB_Data_extrapolated!$C$4:$O$1011,MATCH('Estimator Steel Portfolio'!$C152,AWHB_Data_extrapolated!$C$4:$O$4,0),TRUE)*1000,""),
          IFERROR(VLOOKUP(VALUE(SUBSTITUTE($AL152&amp;ROUND($G152,2)," ","")),AWHB_Data_extrapolated!$C$4:$O$1011,MATCH('Estimator Steel Portfolio'!$C152,AWHB_Data_extrapolated!$C$4:$O$4,0),TRUE)*1000,"")
     )
)</f>
        <v/>
      </c>
      <c r="AF152" s="50" t="str">
        <f>IFERROR($AE152/AWHB_Data_UL!$J$1,"")</f>
        <v/>
      </c>
      <c r="AG152" s="148" t="str">
        <f t="shared" si="50"/>
        <v/>
      </c>
      <c r="AH152" s="51" t="str">
        <f>IF(
     $AE152=$AQ152,
     IFERROR(VLOOKUP(VALUE(SUBSTITUTE($AL152&amp;ROUND($G152,2)," ","")),AWHB_Data_UL!$C$4:$P$1004,14,TRUE),""),
     IF(ISNUMBER($AE152),"EJ needed","")
)</f>
        <v/>
      </c>
      <c r="AI152" s="151" t="str">
        <f t="shared" si="51"/>
        <v xml:space="preserve"> </v>
      </c>
      <c r="AJ152" s="58" t="str">
        <f t="shared" si="55"/>
        <v/>
      </c>
      <c r="AL152" s="141" t="str">
        <f>IF($B$1="Metric",IFERROR(VLOOKUP(SUBSTITUTE($A152&amp;"Metric"&amp;$B152," ",""),members_metric!$F$7:$K$2000,6,FALSE),""),IFERROR(VLOOKUP(SUBSTITUTE($A152&amp;$B152," ",""),members!$D$7:$I$2000,6,FALSE),""))</f>
        <v/>
      </c>
      <c r="AM152" s="146" t="str">
        <f>IF($B$1="Metric", IFERROR(VLOOKUP(SUBSTITUTE($A152&amp;"Metric"&amp;$B152," ",""),members_metric!$F$7:$L$2000,7,FALSE),""),IFERROR(VLOOKUP(SUBSTITUTE($A152&amp;$B152," ",""),members!$D$7:$G$2000,4,FALSE),""))</f>
        <v/>
      </c>
      <c r="AN152" s="147" t="str">
        <f>IF($B$1="Metric", IFERROR(VLOOKUP(SUBSTITUTE($A152&amp;"Metric"&amp;$B152," ",""),members_metric!$F$7:$J$2000,5,FALSE),""),IFERROR(VLOOKUP(SUBSTITUTE($A152&amp;$B152," ",""),members!$D$7:$H$2000,5,FALSE),""))</f>
        <v/>
      </c>
      <c r="AO152" s="189" t="str">
        <f>IF(
     $B$1="Metric",
     IFERROR(0.0254*VLOOKUP(VALUE(SUBSTITUTE($AL152&amp;ROUND($G152,2)," ","")),HFF60_Data_UL!$C$4:$O$1011,MATCH('Estimator Steel Portfolio'!$C152,HFF60_Data_UL!$C$4:$O$4,0),TRUE)*1000,"N/A"),
     IFERROR(VLOOKUP(VALUE(SUBSTITUTE($AL152&amp;ROUND($G152,2)," ","")),HFF60_Data_UL!$C$4:$O$1011,MATCH('Estimator Steel Portfolio'!$C152,HFF60_Data_UL!$C$4:$O$4,0),TRUE)*1000,"N/A")
)</f>
        <v>N/A</v>
      </c>
      <c r="AP152" s="189" t="str">
        <f>IF(
     $B$1="Metric",
     IFERROR(0.0254*VLOOKUP(VALUE(SUBSTITUTE($AL152&amp;ROUND($G152,2)," ","")),HFF120_Data_UL!$C$4:$O$1009,MATCH('Estimator Steel Portfolio'!$C152,HFF120_Data_UL!$C$4:$O$4,0),TRUE)*1000,"N/A"),
     IFERROR(VLOOKUP(VALUE(SUBSTITUTE($AL152&amp;ROUND($G152,2)," ","")),HFF120_Data_UL!$C$4:$O$1009,MATCH('Estimator Steel Portfolio'!$C152,HFF120_Data_UL!$C$4:$O$4,0),TRUE)*1000,"N/A")
)</f>
        <v>N/A</v>
      </c>
      <c r="AQ152" s="189" t="str">
        <f>IF(
     $B$1="Metric",
     IFERROR(0.0254*VLOOKUP(VALUE(SUBSTITUTE($AL152&amp;ROUND($G152,2)," ","")),AWHB_Data_UL!$C$4:$O$1004,MATCH('Estimator Steel Portfolio'!$C152,AWHB_Data_UL!$C$4:$O$4,0),TRUE)*1000,"N/A"),
     IFERROR(VLOOKUP(VALUE(SUBSTITUTE($AL152&amp;ROUND($G152,2)," ","")),AWHB_Data_UL!$C$4:$O$1004,MATCH('Estimator Steel Portfolio'!$C152,AWHB_Data_UL!$C$4:$O$4,0),TRUE)*1000,"N/A")
)</f>
        <v>N/A</v>
      </c>
      <c r="AR152" s="190"/>
    </row>
    <row r="153" spans="1:44" ht="15.5" x14ac:dyDescent="0.35">
      <c r="A153" s="130"/>
      <c r="B153" s="131"/>
      <c r="C153" s="131"/>
      <c r="D153" s="131"/>
      <c r="E153" s="131"/>
      <c r="F153" s="49" t="str">
        <f t="shared" si="56"/>
        <v/>
      </c>
      <c r="G153" s="50" t="str">
        <f>IF($B$1="Metric", IFERROR(VLOOKUP(SUBSTITUTE($A153&amp;"Metric"&amp;$B153," ",""),members_metric!$F$7:$J$2000,3,FALSE),""),  IFERROR(VLOOKUP(SUBSTITUTE($A153&amp;$B153," ",""),members!$D$7:$G$2000,3,FALSE),""))</f>
        <v/>
      </c>
      <c r="H153" s="140" t="str">
        <f t="shared" si="43"/>
        <v/>
      </c>
      <c r="I153" s="48"/>
      <c r="J153" s="50" t="str">
        <f>IFERROR(
     1*AO153,
     IF(
          $B$1="Metric",
          IFERROR(0.0254*VLOOKUP(VALUE(SUBSTITUTE($AL153&amp;ROUND($G153,2)," ","")),HFF60_Data_extrapolated!$C$4:$O$1011,MATCH('Estimator Steel Portfolio'!$C153,HFF60_Data_extrapolated!$C$4:$O$4,0),TRUE)*1000,""),
          IFERROR(VLOOKUP(VALUE(SUBSTITUTE($AL153&amp;ROUND($G153,2)," ","")),HFF60_Data_extrapolated!$C$4:$O$1011,MATCH('Estimator Steel Portfolio'!$C153,HFF60_Data_extrapolated!$C$4:$O$4,0),TRUE)*1000,"")
     )
)</f>
        <v/>
      </c>
      <c r="K153" s="50" t="str">
        <f>IFERROR($J153/HFF60_Data_UL!$J$1,"")</f>
        <v/>
      </c>
      <c r="L153" s="148" t="str">
        <f t="shared" si="52"/>
        <v/>
      </c>
      <c r="M153" s="51" t="str">
        <f>IF(
     $J153=$AO153,
     IFERROR(VLOOKUP(VALUE(SUBSTITUTE($AL153&amp;ROUND($G153,2)," ","")),HFF60_Data_UL!$C$4:$P$1011,14,TRUE),""),
     IF(ISNUMBER($J153),"EJ needed","")
)</f>
        <v/>
      </c>
      <c r="N153" s="151" t="str">
        <f t="shared" si="44"/>
        <v/>
      </c>
      <c r="O153" s="58" t="str">
        <f t="shared" si="45"/>
        <v/>
      </c>
      <c r="P153" s="48"/>
      <c r="Q153" s="50" t="str">
        <f>IFERROR(
     1*AP153,
     IF(
          $B$1="Metric",
          IFERROR(0.0254*VLOOKUP(VALUE(SUBSTITUTE($AL153&amp;ROUND($G153,2)," ","")),HFF120_Data_extrapolated!$C$4:$O$1025,MATCH('Estimator Steel Portfolio'!$C153,HFF120_Data_extrapolated!$C$4:$O$4,0),TRUE)*1000,""),
          IFERROR(VLOOKUP(VALUE(SUBSTITUTE($AL153&amp;ROUND($G153,2)," ","")),HFF120_Data_extrapolated!$C$4:$O$1025,MATCH('Estimator Steel Portfolio'!$C153,HFF120_Data_extrapolated!$C$4:$O$4,0),TRUE)*1000,"")
     )
)</f>
        <v/>
      </c>
      <c r="R153" s="50" t="str">
        <f>IFERROR($Q153/HFF120_Data_UL!$J$1,"")</f>
        <v/>
      </c>
      <c r="S153" s="148" t="str">
        <f t="shared" si="46"/>
        <v/>
      </c>
      <c r="T153" s="51" t="str">
        <f>IF(
     $Q153=$AP153,
     IFERROR(VLOOKUP(VALUE(SUBSTITUTE($AL153&amp;ROUND($G153,2)," ","")),HFF120_Data_UL!$C$4:$P$1009,14,TRUE),""),
     IF(ISNUMBER($Q153),"EJ needed","")
)</f>
        <v/>
      </c>
      <c r="U153" s="151" t="str">
        <f t="shared" si="47"/>
        <v xml:space="preserve"> </v>
      </c>
      <c r="V153" s="58" t="str">
        <f t="shared" si="53"/>
        <v/>
      </c>
      <c r="X153" s="205" t="str">
        <f>IF($B$1="Metric", IFERROR(0.0254*VLOOKUP(VALUE(SUBSTITUTE($AL153&amp;ROUND($G153,2)," ","")),WB5_Data_UL!$C$4:$O$1012,MATCH('Estimator Steel Portfolio'!$C153,WB5_Data_UL!$C$4:$O$4,0),TRUE)*1000,""), IFERROR(VLOOKUP(VALUE(SUBSTITUTE($AL153&amp;ROUND($G153,2)," ","")),WB5_Data_UL!$C$4:$O$1012,MATCH('Estimator Steel Portfolio'!$C153,WB5_Data_UL!$C$4:$O$4,0),TRUE)*1000,""))</f>
        <v/>
      </c>
      <c r="Y153" s="50" t="str">
        <f>IFERROR($X153/WB5_Data_UL!$J$1,"")</f>
        <v/>
      </c>
      <c r="Z153" s="148" t="str">
        <f t="shared" si="48"/>
        <v/>
      </c>
      <c r="AA153" s="51" t="str">
        <f>IFERROR(VLOOKUP(VALUE(SUBSTITUTE($AL153&amp;ROUND($G153,2)," ","")),WB5_Data_UL!$C$4:$P$1012,14,TRUE),"")</f>
        <v/>
      </c>
      <c r="AB153" s="151" t="str">
        <f t="shared" si="49"/>
        <v xml:space="preserve"> </v>
      </c>
      <c r="AC153" s="58" t="str">
        <f t="shared" si="54"/>
        <v/>
      </c>
      <c r="AE153" s="205" t="str">
        <f>IFERROR(
     1*AQ153,
     IF(
          $B$1="Metric",
          IFERROR(0.0254*VLOOKUP(VALUE(SUBSTITUTE($AL153&amp;ROUND($G153,2)," ","")),AWHB_Data_extrapolated!$C$4:$O$1011,MATCH('Estimator Steel Portfolio'!$C153,AWHB_Data_extrapolated!$C$4:$O$4,0),TRUE)*1000,""),
          IFERROR(VLOOKUP(VALUE(SUBSTITUTE($AL153&amp;ROUND($G153,2)," ","")),AWHB_Data_extrapolated!$C$4:$O$1011,MATCH('Estimator Steel Portfolio'!$C153,AWHB_Data_extrapolated!$C$4:$O$4,0),TRUE)*1000,"")
     )
)</f>
        <v/>
      </c>
      <c r="AF153" s="50" t="str">
        <f>IFERROR($AE153/AWHB_Data_UL!$J$1,"")</f>
        <v/>
      </c>
      <c r="AG153" s="148" t="str">
        <f t="shared" si="50"/>
        <v/>
      </c>
      <c r="AH153" s="51" t="str">
        <f>IF(
     $AE153=$AQ153,
     IFERROR(VLOOKUP(VALUE(SUBSTITUTE($AL153&amp;ROUND($G153,2)," ","")),AWHB_Data_UL!$C$4:$P$1004,14,TRUE),""),
     IF(ISNUMBER($AE153),"EJ needed","")
)</f>
        <v/>
      </c>
      <c r="AI153" s="151" t="str">
        <f t="shared" si="51"/>
        <v xml:space="preserve"> </v>
      </c>
      <c r="AJ153" s="58" t="str">
        <f t="shared" si="55"/>
        <v/>
      </c>
      <c r="AL153" s="141" t="str">
        <f>IF($B$1="Metric",IFERROR(VLOOKUP(SUBSTITUTE($A153&amp;"Metric"&amp;$B153," ",""),members_metric!$F$7:$K$2000,6,FALSE),""),IFERROR(VLOOKUP(SUBSTITUTE($A153&amp;$B153," ",""),members!$D$7:$I$2000,6,FALSE),""))</f>
        <v/>
      </c>
      <c r="AM153" s="146" t="str">
        <f>IF($B$1="Metric", IFERROR(VLOOKUP(SUBSTITUTE($A153&amp;"Metric"&amp;$B153," ",""),members_metric!$F$7:$L$2000,7,FALSE),""),IFERROR(VLOOKUP(SUBSTITUTE($A153&amp;$B153," ",""),members!$D$7:$G$2000,4,FALSE),""))</f>
        <v/>
      </c>
      <c r="AN153" s="147" t="str">
        <f>IF($B$1="Metric", IFERROR(VLOOKUP(SUBSTITUTE($A153&amp;"Metric"&amp;$B153," ",""),members_metric!$F$7:$J$2000,5,FALSE),""),IFERROR(VLOOKUP(SUBSTITUTE($A153&amp;$B153," ",""),members!$D$7:$H$2000,5,FALSE),""))</f>
        <v/>
      </c>
      <c r="AO153" s="189" t="str">
        <f>IF(
     $B$1="Metric",
     IFERROR(0.0254*VLOOKUP(VALUE(SUBSTITUTE($AL153&amp;ROUND($G153,2)," ","")),HFF60_Data_UL!$C$4:$O$1011,MATCH('Estimator Steel Portfolio'!$C153,HFF60_Data_UL!$C$4:$O$4,0),TRUE)*1000,"N/A"),
     IFERROR(VLOOKUP(VALUE(SUBSTITUTE($AL153&amp;ROUND($G153,2)," ","")),HFF60_Data_UL!$C$4:$O$1011,MATCH('Estimator Steel Portfolio'!$C153,HFF60_Data_UL!$C$4:$O$4,0),TRUE)*1000,"N/A")
)</f>
        <v>N/A</v>
      </c>
      <c r="AP153" s="189" t="str">
        <f>IF(
     $B$1="Metric",
     IFERROR(0.0254*VLOOKUP(VALUE(SUBSTITUTE($AL153&amp;ROUND($G153,2)," ","")),HFF120_Data_UL!$C$4:$O$1009,MATCH('Estimator Steel Portfolio'!$C153,HFF120_Data_UL!$C$4:$O$4,0),TRUE)*1000,"N/A"),
     IFERROR(VLOOKUP(VALUE(SUBSTITUTE($AL153&amp;ROUND($G153,2)," ","")),HFF120_Data_UL!$C$4:$O$1009,MATCH('Estimator Steel Portfolio'!$C153,HFF120_Data_UL!$C$4:$O$4,0),TRUE)*1000,"N/A")
)</f>
        <v>N/A</v>
      </c>
      <c r="AQ153" s="189" t="str">
        <f>IF(
     $B$1="Metric",
     IFERROR(0.0254*VLOOKUP(VALUE(SUBSTITUTE($AL153&amp;ROUND($G153,2)," ","")),AWHB_Data_UL!$C$4:$O$1004,MATCH('Estimator Steel Portfolio'!$C153,AWHB_Data_UL!$C$4:$O$4,0),TRUE)*1000,"N/A"),
     IFERROR(VLOOKUP(VALUE(SUBSTITUTE($AL153&amp;ROUND($G153,2)," ","")),AWHB_Data_UL!$C$4:$O$1004,MATCH('Estimator Steel Portfolio'!$C153,AWHB_Data_UL!$C$4:$O$4,0),TRUE)*1000,"N/A")
)</f>
        <v>N/A</v>
      </c>
      <c r="AR153" s="190"/>
    </row>
    <row r="154" spans="1:44" ht="15.5" x14ac:dyDescent="0.35">
      <c r="A154" s="130"/>
      <c r="B154" s="131"/>
      <c r="C154" s="131"/>
      <c r="D154" s="131"/>
      <c r="E154" s="131"/>
      <c r="F154" s="49" t="str">
        <f t="shared" si="56"/>
        <v/>
      </c>
      <c r="G154" s="50" t="str">
        <f>IF($B$1="Metric", IFERROR(VLOOKUP(SUBSTITUTE($A154&amp;"Metric"&amp;$B154," ",""),members_metric!$F$7:$J$2000,3,FALSE),""),  IFERROR(VLOOKUP(SUBSTITUTE($A154&amp;$B154," ",""),members!$D$7:$G$2000,3,FALSE),""))</f>
        <v/>
      </c>
      <c r="H154" s="140" t="str">
        <f t="shared" si="43"/>
        <v/>
      </c>
      <c r="I154" s="48"/>
      <c r="J154" s="50" t="str">
        <f>IFERROR(
     1*AO154,
     IF(
          $B$1="Metric",
          IFERROR(0.0254*VLOOKUP(VALUE(SUBSTITUTE($AL154&amp;ROUND($G154,2)," ","")),HFF60_Data_extrapolated!$C$4:$O$1011,MATCH('Estimator Steel Portfolio'!$C154,HFF60_Data_extrapolated!$C$4:$O$4,0),TRUE)*1000,""),
          IFERROR(VLOOKUP(VALUE(SUBSTITUTE($AL154&amp;ROUND($G154,2)," ","")),HFF60_Data_extrapolated!$C$4:$O$1011,MATCH('Estimator Steel Portfolio'!$C154,HFF60_Data_extrapolated!$C$4:$O$4,0),TRUE)*1000,"")
     )
)</f>
        <v/>
      </c>
      <c r="K154" s="50" t="str">
        <f>IFERROR($J154/HFF60_Data_UL!$J$1,"")</f>
        <v/>
      </c>
      <c r="L154" s="148" t="str">
        <f t="shared" si="52"/>
        <v/>
      </c>
      <c r="M154" s="51" t="str">
        <f>IF(
     $J154=$AO154,
     IFERROR(VLOOKUP(VALUE(SUBSTITUTE($AL154&amp;ROUND($G154,2)," ","")),HFF60_Data_UL!$C$4:$P$1011,14,TRUE),""),
     IF(ISNUMBER($J154),"EJ needed","")
)</f>
        <v/>
      </c>
      <c r="N154" s="151" t="str">
        <f t="shared" si="44"/>
        <v/>
      </c>
      <c r="O154" s="58" t="str">
        <f t="shared" si="45"/>
        <v/>
      </c>
      <c r="P154" s="48"/>
      <c r="Q154" s="50" t="str">
        <f>IFERROR(
     1*AP154,
     IF(
          $B$1="Metric",
          IFERROR(0.0254*VLOOKUP(VALUE(SUBSTITUTE($AL154&amp;ROUND($G154,2)," ","")),HFF120_Data_extrapolated!$C$4:$O$1025,MATCH('Estimator Steel Portfolio'!$C154,HFF120_Data_extrapolated!$C$4:$O$4,0),TRUE)*1000,""),
          IFERROR(VLOOKUP(VALUE(SUBSTITUTE($AL154&amp;ROUND($G154,2)," ","")),HFF120_Data_extrapolated!$C$4:$O$1025,MATCH('Estimator Steel Portfolio'!$C154,HFF120_Data_extrapolated!$C$4:$O$4,0),TRUE)*1000,"")
     )
)</f>
        <v/>
      </c>
      <c r="R154" s="50" t="str">
        <f>IFERROR($Q154/HFF120_Data_UL!$J$1,"")</f>
        <v/>
      </c>
      <c r="S154" s="148" t="str">
        <f t="shared" si="46"/>
        <v/>
      </c>
      <c r="T154" s="51" t="str">
        <f>IF(
     $Q154=$AP154,
     IFERROR(VLOOKUP(VALUE(SUBSTITUTE($AL154&amp;ROUND($G154,2)," ","")),HFF120_Data_UL!$C$4:$P$1009,14,TRUE),""),
     IF(ISNUMBER($Q154),"EJ needed","")
)</f>
        <v/>
      </c>
      <c r="U154" s="151" t="str">
        <f t="shared" si="47"/>
        <v xml:space="preserve"> </v>
      </c>
      <c r="V154" s="58" t="str">
        <f t="shared" si="53"/>
        <v/>
      </c>
      <c r="X154" s="205" t="str">
        <f>IF($B$1="Metric", IFERROR(0.0254*VLOOKUP(VALUE(SUBSTITUTE($AL154&amp;ROUND($G154,2)," ","")),WB5_Data_UL!$C$4:$O$1012,MATCH('Estimator Steel Portfolio'!$C154,WB5_Data_UL!$C$4:$O$4,0),TRUE)*1000,""), IFERROR(VLOOKUP(VALUE(SUBSTITUTE($AL154&amp;ROUND($G154,2)," ","")),WB5_Data_UL!$C$4:$O$1012,MATCH('Estimator Steel Portfolio'!$C154,WB5_Data_UL!$C$4:$O$4,0),TRUE)*1000,""))</f>
        <v/>
      </c>
      <c r="Y154" s="50" t="str">
        <f>IFERROR($X154/WB5_Data_UL!$J$1,"")</f>
        <v/>
      </c>
      <c r="Z154" s="148" t="str">
        <f t="shared" si="48"/>
        <v/>
      </c>
      <c r="AA154" s="51" t="str">
        <f>IFERROR(VLOOKUP(VALUE(SUBSTITUTE($AL154&amp;ROUND($G154,2)," ","")),WB5_Data_UL!$C$4:$P$1012,14,TRUE),"")</f>
        <v/>
      </c>
      <c r="AB154" s="151" t="str">
        <f t="shared" si="49"/>
        <v xml:space="preserve"> </v>
      </c>
      <c r="AC154" s="58" t="str">
        <f t="shared" si="54"/>
        <v/>
      </c>
      <c r="AE154" s="205" t="str">
        <f>IFERROR(
     1*AQ154,
     IF(
          $B$1="Metric",
          IFERROR(0.0254*VLOOKUP(VALUE(SUBSTITUTE($AL154&amp;ROUND($G154,2)," ","")),AWHB_Data_extrapolated!$C$4:$O$1011,MATCH('Estimator Steel Portfolio'!$C154,AWHB_Data_extrapolated!$C$4:$O$4,0),TRUE)*1000,""),
          IFERROR(VLOOKUP(VALUE(SUBSTITUTE($AL154&amp;ROUND($G154,2)," ","")),AWHB_Data_extrapolated!$C$4:$O$1011,MATCH('Estimator Steel Portfolio'!$C154,AWHB_Data_extrapolated!$C$4:$O$4,0),TRUE)*1000,"")
     )
)</f>
        <v/>
      </c>
      <c r="AF154" s="50" t="str">
        <f>IFERROR($AE154/AWHB_Data_UL!$J$1,"")</f>
        <v/>
      </c>
      <c r="AG154" s="148" t="str">
        <f t="shared" si="50"/>
        <v/>
      </c>
      <c r="AH154" s="51" t="str">
        <f>IF(
     $AE154=$AQ154,
     IFERROR(VLOOKUP(VALUE(SUBSTITUTE($AL154&amp;ROUND($G154,2)," ","")),AWHB_Data_UL!$C$4:$P$1004,14,TRUE),""),
     IF(ISNUMBER($AE154),"EJ needed","")
)</f>
        <v/>
      </c>
      <c r="AI154" s="151" t="str">
        <f t="shared" si="51"/>
        <v xml:space="preserve"> </v>
      </c>
      <c r="AJ154" s="58" t="str">
        <f t="shared" si="55"/>
        <v/>
      </c>
      <c r="AL154" s="141" t="str">
        <f>IF($B$1="Metric",IFERROR(VLOOKUP(SUBSTITUTE($A154&amp;"Metric"&amp;$B154," ",""),members_metric!$F$7:$K$2000,6,FALSE),""),IFERROR(VLOOKUP(SUBSTITUTE($A154&amp;$B154," ",""),members!$D$7:$I$2000,6,FALSE),""))</f>
        <v/>
      </c>
      <c r="AM154" s="146" t="str">
        <f>IF($B$1="Metric", IFERROR(VLOOKUP(SUBSTITUTE($A154&amp;"Metric"&amp;$B154," ",""),members_metric!$F$7:$L$2000,7,FALSE),""),IFERROR(VLOOKUP(SUBSTITUTE($A154&amp;$B154," ",""),members!$D$7:$G$2000,4,FALSE),""))</f>
        <v/>
      </c>
      <c r="AN154" s="147" t="str">
        <f>IF($B$1="Metric", IFERROR(VLOOKUP(SUBSTITUTE($A154&amp;"Metric"&amp;$B154," ",""),members_metric!$F$7:$J$2000,5,FALSE),""),IFERROR(VLOOKUP(SUBSTITUTE($A154&amp;$B154," ",""),members!$D$7:$H$2000,5,FALSE),""))</f>
        <v/>
      </c>
      <c r="AO154" s="189" t="str">
        <f>IF(
     $B$1="Metric",
     IFERROR(0.0254*VLOOKUP(VALUE(SUBSTITUTE($AL154&amp;ROUND($G154,2)," ","")),HFF60_Data_UL!$C$4:$O$1011,MATCH('Estimator Steel Portfolio'!$C154,HFF60_Data_UL!$C$4:$O$4,0),TRUE)*1000,"N/A"),
     IFERROR(VLOOKUP(VALUE(SUBSTITUTE($AL154&amp;ROUND($G154,2)," ","")),HFF60_Data_UL!$C$4:$O$1011,MATCH('Estimator Steel Portfolio'!$C154,HFF60_Data_UL!$C$4:$O$4,0),TRUE)*1000,"N/A")
)</f>
        <v>N/A</v>
      </c>
      <c r="AP154" s="189" t="str">
        <f>IF(
     $B$1="Metric",
     IFERROR(0.0254*VLOOKUP(VALUE(SUBSTITUTE($AL154&amp;ROUND($G154,2)," ","")),HFF120_Data_UL!$C$4:$O$1009,MATCH('Estimator Steel Portfolio'!$C154,HFF120_Data_UL!$C$4:$O$4,0),TRUE)*1000,"N/A"),
     IFERROR(VLOOKUP(VALUE(SUBSTITUTE($AL154&amp;ROUND($G154,2)," ","")),HFF120_Data_UL!$C$4:$O$1009,MATCH('Estimator Steel Portfolio'!$C154,HFF120_Data_UL!$C$4:$O$4,0),TRUE)*1000,"N/A")
)</f>
        <v>N/A</v>
      </c>
      <c r="AQ154" s="189" t="str">
        <f>IF(
     $B$1="Metric",
     IFERROR(0.0254*VLOOKUP(VALUE(SUBSTITUTE($AL154&amp;ROUND($G154,2)," ","")),AWHB_Data_UL!$C$4:$O$1004,MATCH('Estimator Steel Portfolio'!$C154,AWHB_Data_UL!$C$4:$O$4,0),TRUE)*1000,"N/A"),
     IFERROR(VLOOKUP(VALUE(SUBSTITUTE($AL154&amp;ROUND($G154,2)," ","")),AWHB_Data_UL!$C$4:$O$1004,MATCH('Estimator Steel Portfolio'!$C154,AWHB_Data_UL!$C$4:$O$4,0),TRUE)*1000,"N/A")
)</f>
        <v>N/A</v>
      </c>
      <c r="AR154" s="190"/>
    </row>
    <row r="155" spans="1:44" ht="15.5" x14ac:dyDescent="0.35">
      <c r="A155" s="130"/>
      <c r="B155" s="131"/>
      <c r="C155" s="131"/>
      <c r="D155" s="131"/>
      <c r="E155" s="131"/>
      <c r="F155" s="49" t="str">
        <f t="shared" si="56"/>
        <v/>
      </c>
      <c r="G155" s="50" t="str">
        <f>IF($B$1="Metric", IFERROR(VLOOKUP(SUBSTITUTE($A155&amp;"Metric"&amp;$B155," ",""),members_metric!$F$7:$J$2000,3,FALSE),""),  IFERROR(VLOOKUP(SUBSTITUTE($A155&amp;$B155," ",""),members!$D$7:$G$2000,3,FALSE),""))</f>
        <v/>
      </c>
      <c r="H155" s="140" t="str">
        <f t="shared" si="43"/>
        <v/>
      </c>
      <c r="I155" s="48"/>
      <c r="J155" s="50" t="str">
        <f>IFERROR(
     1*AO155,
     IF(
          $B$1="Metric",
          IFERROR(0.0254*VLOOKUP(VALUE(SUBSTITUTE($AL155&amp;ROUND($G155,2)," ","")),HFF60_Data_extrapolated!$C$4:$O$1011,MATCH('Estimator Steel Portfolio'!$C155,HFF60_Data_extrapolated!$C$4:$O$4,0),TRUE)*1000,""),
          IFERROR(VLOOKUP(VALUE(SUBSTITUTE($AL155&amp;ROUND($G155,2)," ","")),HFF60_Data_extrapolated!$C$4:$O$1011,MATCH('Estimator Steel Portfolio'!$C155,HFF60_Data_extrapolated!$C$4:$O$4,0),TRUE)*1000,"")
     )
)</f>
        <v/>
      </c>
      <c r="K155" s="50" t="str">
        <f>IFERROR($J155/HFF60_Data_UL!$J$1,"")</f>
        <v/>
      </c>
      <c r="L155" s="148" t="str">
        <f t="shared" si="52"/>
        <v/>
      </c>
      <c r="M155" s="51" t="str">
        <f>IF(
     $J155=$AO155,
     IFERROR(VLOOKUP(VALUE(SUBSTITUTE($AL155&amp;ROUND($G155,2)," ","")),HFF60_Data_UL!$C$4:$P$1011,14,TRUE),""),
     IF(ISNUMBER($J155),"EJ needed","")
)</f>
        <v/>
      </c>
      <c r="N155" s="151" t="str">
        <f t="shared" si="44"/>
        <v/>
      </c>
      <c r="O155" s="58" t="str">
        <f t="shared" si="45"/>
        <v/>
      </c>
      <c r="P155" s="48"/>
      <c r="Q155" s="50" t="str">
        <f>IFERROR(
     1*AP155,
     IF(
          $B$1="Metric",
          IFERROR(0.0254*VLOOKUP(VALUE(SUBSTITUTE($AL155&amp;ROUND($G155,2)," ","")),HFF120_Data_extrapolated!$C$4:$O$1025,MATCH('Estimator Steel Portfolio'!$C155,HFF120_Data_extrapolated!$C$4:$O$4,0),TRUE)*1000,""),
          IFERROR(VLOOKUP(VALUE(SUBSTITUTE($AL155&amp;ROUND($G155,2)," ","")),HFF120_Data_extrapolated!$C$4:$O$1025,MATCH('Estimator Steel Portfolio'!$C155,HFF120_Data_extrapolated!$C$4:$O$4,0),TRUE)*1000,"")
     )
)</f>
        <v/>
      </c>
      <c r="R155" s="50" t="str">
        <f>IFERROR($Q155/HFF120_Data_UL!$J$1,"")</f>
        <v/>
      </c>
      <c r="S155" s="148" t="str">
        <f t="shared" si="46"/>
        <v/>
      </c>
      <c r="T155" s="51" t="str">
        <f>IF(
     $Q155=$AP155,
     IFERROR(VLOOKUP(VALUE(SUBSTITUTE($AL155&amp;ROUND($G155,2)," ","")),HFF120_Data_UL!$C$4:$P$1009,14,TRUE),""),
     IF(ISNUMBER($Q155),"EJ needed","")
)</f>
        <v/>
      </c>
      <c r="U155" s="151" t="str">
        <f t="shared" si="47"/>
        <v xml:space="preserve"> </v>
      </c>
      <c r="V155" s="58" t="str">
        <f t="shared" si="53"/>
        <v/>
      </c>
      <c r="X155" s="205" t="str">
        <f>IF($B$1="Metric", IFERROR(0.0254*VLOOKUP(VALUE(SUBSTITUTE($AL155&amp;ROUND($G155,2)," ","")),WB5_Data_UL!$C$4:$O$1012,MATCH('Estimator Steel Portfolio'!$C155,WB5_Data_UL!$C$4:$O$4,0),TRUE)*1000,""), IFERROR(VLOOKUP(VALUE(SUBSTITUTE($AL155&amp;ROUND($G155,2)," ","")),WB5_Data_UL!$C$4:$O$1012,MATCH('Estimator Steel Portfolio'!$C155,WB5_Data_UL!$C$4:$O$4,0),TRUE)*1000,""))</f>
        <v/>
      </c>
      <c r="Y155" s="50" t="str">
        <f>IFERROR($X155/WB5_Data_UL!$J$1,"")</f>
        <v/>
      </c>
      <c r="Z155" s="148" t="str">
        <f t="shared" si="48"/>
        <v/>
      </c>
      <c r="AA155" s="51" t="str">
        <f>IFERROR(VLOOKUP(VALUE(SUBSTITUTE($AL155&amp;ROUND($G155,2)," ","")),WB5_Data_UL!$C$4:$P$1012,14,TRUE),"")</f>
        <v/>
      </c>
      <c r="AB155" s="151" t="str">
        <f t="shared" si="49"/>
        <v xml:space="preserve"> </v>
      </c>
      <c r="AC155" s="58" t="str">
        <f t="shared" si="54"/>
        <v/>
      </c>
      <c r="AE155" s="205" t="str">
        <f>IFERROR(
     1*AQ155,
     IF(
          $B$1="Metric",
          IFERROR(0.0254*VLOOKUP(VALUE(SUBSTITUTE($AL155&amp;ROUND($G155,2)," ","")),AWHB_Data_extrapolated!$C$4:$O$1011,MATCH('Estimator Steel Portfolio'!$C155,AWHB_Data_extrapolated!$C$4:$O$4,0),TRUE)*1000,""),
          IFERROR(VLOOKUP(VALUE(SUBSTITUTE($AL155&amp;ROUND($G155,2)," ","")),AWHB_Data_extrapolated!$C$4:$O$1011,MATCH('Estimator Steel Portfolio'!$C155,AWHB_Data_extrapolated!$C$4:$O$4,0),TRUE)*1000,"")
     )
)</f>
        <v/>
      </c>
      <c r="AF155" s="50" t="str">
        <f>IFERROR($AE155/AWHB_Data_UL!$J$1,"")</f>
        <v/>
      </c>
      <c r="AG155" s="148" t="str">
        <f t="shared" si="50"/>
        <v/>
      </c>
      <c r="AH155" s="51" t="str">
        <f>IF(
     $AE155=$AQ155,
     IFERROR(VLOOKUP(VALUE(SUBSTITUTE($AL155&amp;ROUND($G155,2)," ","")),AWHB_Data_UL!$C$4:$P$1004,14,TRUE),""),
     IF(ISNUMBER($AE155),"EJ needed","")
)</f>
        <v/>
      </c>
      <c r="AI155" s="151" t="str">
        <f t="shared" si="51"/>
        <v xml:space="preserve"> </v>
      </c>
      <c r="AJ155" s="58" t="str">
        <f t="shared" si="55"/>
        <v/>
      </c>
      <c r="AL155" s="141" t="str">
        <f>IF($B$1="Metric",IFERROR(VLOOKUP(SUBSTITUTE($A155&amp;"Metric"&amp;$B155," ",""),members_metric!$F$7:$K$2000,6,FALSE),""),IFERROR(VLOOKUP(SUBSTITUTE($A155&amp;$B155," ",""),members!$D$7:$I$2000,6,FALSE),""))</f>
        <v/>
      </c>
      <c r="AM155" s="146" t="str">
        <f>IF($B$1="Metric", IFERROR(VLOOKUP(SUBSTITUTE($A155&amp;"Metric"&amp;$B155," ",""),members_metric!$F$7:$L$2000,7,FALSE),""),IFERROR(VLOOKUP(SUBSTITUTE($A155&amp;$B155," ",""),members!$D$7:$G$2000,4,FALSE),""))</f>
        <v/>
      </c>
      <c r="AN155" s="147" t="str">
        <f>IF($B$1="Metric", IFERROR(VLOOKUP(SUBSTITUTE($A155&amp;"Metric"&amp;$B155," ",""),members_metric!$F$7:$J$2000,5,FALSE),""),IFERROR(VLOOKUP(SUBSTITUTE($A155&amp;$B155," ",""),members!$D$7:$H$2000,5,FALSE),""))</f>
        <v/>
      </c>
      <c r="AO155" s="189" t="str">
        <f>IF(
     $B$1="Metric",
     IFERROR(0.0254*VLOOKUP(VALUE(SUBSTITUTE($AL155&amp;ROUND($G155,2)," ","")),HFF60_Data_UL!$C$4:$O$1011,MATCH('Estimator Steel Portfolio'!$C155,HFF60_Data_UL!$C$4:$O$4,0),TRUE)*1000,"N/A"),
     IFERROR(VLOOKUP(VALUE(SUBSTITUTE($AL155&amp;ROUND($G155,2)," ","")),HFF60_Data_UL!$C$4:$O$1011,MATCH('Estimator Steel Portfolio'!$C155,HFF60_Data_UL!$C$4:$O$4,0),TRUE)*1000,"N/A")
)</f>
        <v>N/A</v>
      </c>
      <c r="AP155" s="189" t="str">
        <f>IF(
     $B$1="Metric",
     IFERROR(0.0254*VLOOKUP(VALUE(SUBSTITUTE($AL155&amp;ROUND($G155,2)," ","")),HFF120_Data_UL!$C$4:$O$1009,MATCH('Estimator Steel Portfolio'!$C155,HFF120_Data_UL!$C$4:$O$4,0),TRUE)*1000,"N/A"),
     IFERROR(VLOOKUP(VALUE(SUBSTITUTE($AL155&amp;ROUND($G155,2)," ","")),HFF120_Data_UL!$C$4:$O$1009,MATCH('Estimator Steel Portfolio'!$C155,HFF120_Data_UL!$C$4:$O$4,0),TRUE)*1000,"N/A")
)</f>
        <v>N/A</v>
      </c>
      <c r="AQ155" s="189" t="str">
        <f>IF(
     $B$1="Metric",
     IFERROR(0.0254*VLOOKUP(VALUE(SUBSTITUTE($AL155&amp;ROUND($G155,2)," ","")),AWHB_Data_UL!$C$4:$O$1004,MATCH('Estimator Steel Portfolio'!$C155,AWHB_Data_UL!$C$4:$O$4,0),TRUE)*1000,"N/A"),
     IFERROR(VLOOKUP(VALUE(SUBSTITUTE($AL155&amp;ROUND($G155,2)," ","")),AWHB_Data_UL!$C$4:$O$1004,MATCH('Estimator Steel Portfolio'!$C155,AWHB_Data_UL!$C$4:$O$4,0),TRUE)*1000,"N/A")
)</f>
        <v>N/A</v>
      </c>
      <c r="AR155" s="190"/>
    </row>
    <row r="156" spans="1:44" ht="15.5" x14ac:dyDescent="0.35">
      <c r="A156" s="130"/>
      <c r="B156" s="131"/>
      <c r="C156" s="131"/>
      <c r="D156" s="131"/>
      <c r="E156" s="131"/>
      <c r="F156" s="49" t="str">
        <f t="shared" si="56"/>
        <v/>
      </c>
      <c r="G156" s="50" t="str">
        <f>IF($B$1="Metric", IFERROR(VLOOKUP(SUBSTITUTE($A156&amp;"Metric"&amp;$B156," ",""),members_metric!$F$7:$J$2000,3,FALSE),""),  IFERROR(VLOOKUP(SUBSTITUTE($A156&amp;$B156," ",""),members!$D$7:$G$2000,3,FALSE),""))</f>
        <v/>
      </c>
      <c r="H156" s="140" t="str">
        <f t="shared" si="43"/>
        <v/>
      </c>
      <c r="I156" s="48"/>
      <c r="J156" s="50" t="str">
        <f>IFERROR(
     1*AO156,
     IF(
          $B$1="Metric",
          IFERROR(0.0254*VLOOKUP(VALUE(SUBSTITUTE($AL156&amp;ROUND($G156,2)," ","")),HFF60_Data_extrapolated!$C$4:$O$1011,MATCH('Estimator Steel Portfolio'!$C156,HFF60_Data_extrapolated!$C$4:$O$4,0),TRUE)*1000,""),
          IFERROR(VLOOKUP(VALUE(SUBSTITUTE($AL156&amp;ROUND($G156,2)," ","")),HFF60_Data_extrapolated!$C$4:$O$1011,MATCH('Estimator Steel Portfolio'!$C156,HFF60_Data_extrapolated!$C$4:$O$4,0),TRUE)*1000,"")
     )
)</f>
        <v/>
      </c>
      <c r="K156" s="50" t="str">
        <f>IFERROR($J156/HFF60_Data_UL!$J$1,"")</f>
        <v/>
      </c>
      <c r="L156" s="148" t="str">
        <f t="shared" si="52"/>
        <v/>
      </c>
      <c r="M156" s="51" t="str">
        <f>IF(
     $J156=$AO156,
     IFERROR(VLOOKUP(VALUE(SUBSTITUTE($AL156&amp;ROUND($G156,2)," ","")),HFF60_Data_UL!$C$4:$P$1011,14,TRUE),""),
     IF(ISNUMBER($J156),"EJ needed","")
)</f>
        <v/>
      </c>
      <c r="N156" s="151" t="str">
        <f t="shared" si="44"/>
        <v/>
      </c>
      <c r="O156" s="58" t="str">
        <f t="shared" si="45"/>
        <v/>
      </c>
      <c r="P156" s="48"/>
      <c r="Q156" s="50" t="str">
        <f>IFERROR(
     1*AP156,
     IF(
          $B$1="Metric",
          IFERROR(0.0254*VLOOKUP(VALUE(SUBSTITUTE($AL156&amp;ROUND($G156,2)," ","")),HFF120_Data_extrapolated!$C$4:$O$1025,MATCH('Estimator Steel Portfolio'!$C156,HFF120_Data_extrapolated!$C$4:$O$4,0),TRUE)*1000,""),
          IFERROR(VLOOKUP(VALUE(SUBSTITUTE($AL156&amp;ROUND($G156,2)," ","")),HFF120_Data_extrapolated!$C$4:$O$1025,MATCH('Estimator Steel Portfolio'!$C156,HFF120_Data_extrapolated!$C$4:$O$4,0),TRUE)*1000,"")
     )
)</f>
        <v/>
      </c>
      <c r="R156" s="50" t="str">
        <f>IFERROR($Q156/HFF120_Data_UL!$J$1,"")</f>
        <v/>
      </c>
      <c r="S156" s="148" t="str">
        <f t="shared" si="46"/>
        <v/>
      </c>
      <c r="T156" s="51" t="str">
        <f>IF(
     $Q156=$AP156,
     IFERROR(VLOOKUP(VALUE(SUBSTITUTE($AL156&amp;ROUND($G156,2)," ","")),HFF120_Data_UL!$C$4:$P$1009,14,TRUE),""),
     IF(ISNUMBER($Q156),"EJ needed","")
)</f>
        <v/>
      </c>
      <c r="U156" s="151" t="str">
        <f t="shared" si="47"/>
        <v xml:space="preserve"> </v>
      </c>
      <c r="V156" s="58" t="str">
        <f t="shared" si="53"/>
        <v/>
      </c>
      <c r="X156" s="205" t="str">
        <f>IF($B$1="Metric", IFERROR(0.0254*VLOOKUP(VALUE(SUBSTITUTE($AL156&amp;ROUND($G156,2)," ","")),WB5_Data_UL!$C$4:$O$1012,MATCH('Estimator Steel Portfolio'!$C156,WB5_Data_UL!$C$4:$O$4,0),TRUE)*1000,""), IFERROR(VLOOKUP(VALUE(SUBSTITUTE($AL156&amp;ROUND($G156,2)," ","")),WB5_Data_UL!$C$4:$O$1012,MATCH('Estimator Steel Portfolio'!$C156,WB5_Data_UL!$C$4:$O$4,0),TRUE)*1000,""))</f>
        <v/>
      </c>
      <c r="Y156" s="50" t="str">
        <f>IFERROR($X156/WB5_Data_UL!$J$1,"")</f>
        <v/>
      </c>
      <c r="Z156" s="148" t="str">
        <f t="shared" si="48"/>
        <v/>
      </c>
      <c r="AA156" s="51" t="str">
        <f>IFERROR(VLOOKUP(VALUE(SUBSTITUTE($AL156&amp;ROUND($G156,2)," ","")),WB5_Data_UL!$C$4:$P$1012,14,TRUE),"")</f>
        <v/>
      </c>
      <c r="AB156" s="151" t="str">
        <f t="shared" si="49"/>
        <v xml:space="preserve"> </v>
      </c>
      <c r="AC156" s="58" t="str">
        <f t="shared" si="54"/>
        <v/>
      </c>
      <c r="AE156" s="205" t="str">
        <f>IFERROR(
     1*AQ156,
     IF(
          $B$1="Metric",
          IFERROR(0.0254*VLOOKUP(VALUE(SUBSTITUTE($AL156&amp;ROUND($G156,2)," ","")),AWHB_Data_extrapolated!$C$4:$O$1011,MATCH('Estimator Steel Portfolio'!$C156,AWHB_Data_extrapolated!$C$4:$O$4,0),TRUE)*1000,""),
          IFERROR(VLOOKUP(VALUE(SUBSTITUTE($AL156&amp;ROUND($G156,2)," ","")),AWHB_Data_extrapolated!$C$4:$O$1011,MATCH('Estimator Steel Portfolio'!$C156,AWHB_Data_extrapolated!$C$4:$O$4,0),TRUE)*1000,"")
     )
)</f>
        <v/>
      </c>
      <c r="AF156" s="50" t="str">
        <f>IFERROR($AE156/AWHB_Data_UL!$J$1,"")</f>
        <v/>
      </c>
      <c r="AG156" s="148" t="str">
        <f t="shared" si="50"/>
        <v/>
      </c>
      <c r="AH156" s="51" t="str">
        <f>IF(
     $AE156=$AQ156,
     IFERROR(VLOOKUP(VALUE(SUBSTITUTE($AL156&amp;ROUND($G156,2)," ","")),AWHB_Data_UL!$C$4:$P$1004,14,TRUE),""),
     IF(ISNUMBER($AE156),"EJ needed","")
)</f>
        <v/>
      </c>
      <c r="AI156" s="151" t="str">
        <f t="shared" si="51"/>
        <v xml:space="preserve"> </v>
      </c>
      <c r="AJ156" s="58" t="str">
        <f t="shared" si="55"/>
        <v/>
      </c>
      <c r="AL156" s="141" t="str">
        <f>IF($B$1="Metric",IFERROR(VLOOKUP(SUBSTITUTE($A156&amp;"Metric"&amp;$B156," ",""),members_metric!$F$7:$K$2000,6,FALSE),""),IFERROR(VLOOKUP(SUBSTITUTE($A156&amp;$B156," ",""),members!$D$7:$I$2000,6,FALSE),""))</f>
        <v/>
      </c>
      <c r="AM156" s="146" t="str">
        <f>IF($B$1="Metric", IFERROR(VLOOKUP(SUBSTITUTE($A156&amp;"Metric"&amp;$B156," ",""),members_metric!$F$7:$L$2000,7,FALSE),""),IFERROR(VLOOKUP(SUBSTITUTE($A156&amp;$B156," ",""),members!$D$7:$G$2000,4,FALSE),""))</f>
        <v/>
      </c>
      <c r="AN156" s="147" t="str">
        <f>IF($B$1="Metric", IFERROR(VLOOKUP(SUBSTITUTE($A156&amp;"Metric"&amp;$B156," ",""),members_metric!$F$7:$J$2000,5,FALSE),""),IFERROR(VLOOKUP(SUBSTITUTE($A156&amp;$B156," ",""),members!$D$7:$H$2000,5,FALSE),""))</f>
        <v/>
      </c>
      <c r="AO156" s="189" t="str">
        <f>IF(
     $B$1="Metric",
     IFERROR(0.0254*VLOOKUP(VALUE(SUBSTITUTE($AL156&amp;ROUND($G156,2)," ","")),HFF60_Data_UL!$C$4:$O$1011,MATCH('Estimator Steel Portfolio'!$C156,HFF60_Data_UL!$C$4:$O$4,0),TRUE)*1000,"N/A"),
     IFERROR(VLOOKUP(VALUE(SUBSTITUTE($AL156&amp;ROUND($G156,2)," ","")),HFF60_Data_UL!$C$4:$O$1011,MATCH('Estimator Steel Portfolio'!$C156,HFF60_Data_UL!$C$4:$O$4,0),TRUE)*1000,"N/A")
)</f>
        <v>N/A</v>
      </c>
      <c r="AP156" s="189" t="str">
        <f>IF(
     $B$1="Metric",
     IFERROR(0.0254*VLOOKUP(VALUE(SUBSTITUTE($AL156&amp;ROUND($G156,2)," ","")),HFF120_Data_UL!$C$4:$O$1009,MATCH('Estimator Steel Portfolio'!$C156,HFF120_Data_UL!$C$4:$O$4,0),TRUE)*1000,"N/A"),
     IFERROR(VLOOKUP(VALUE(SUBSTITUTE($AL156&amp;ROUND($G156,2)," ","")),HFF120_Data_UL!$C$4:$O$1009,MATCH('Estimator Steel Portfolio'!$C156,HFF120_Data_UL!$C$4:$O$4,0),TRUE)*1000,"N/A")
)</f>
        <v>N/A</v>
      </c>
      <c r="AQ156" s="189" t="str">
        <f>IF(
     $B$1="Metric",
     IFERROR(0.0254*VLOOKUP(VALUE(SUBSTITUTE($AL156&amp;ROUND($G156,2)," ","")),AWHB_Data_UL!$C$4:$O$1004,MATCH('Estimator Steel Portfolio'!$C156,AWHB_Data_UL!$C$4:$O$4,0),TRUE)*1000,"N/A"),
     IFERROR(VLOOKUP(VALUE(SUBSTITUTE($AL156&amp;ROUND($G156,2)," ","")),AWHB_Data_UL!$C$4:$O$1004,MATCH('Estimator Steel Portfolio'!$C156,AWHB_Data_UL!$C$4:$O$4,0),TRUE)*1000,"N/A")
)</f>
        <v>N/A</v>
      </c>
      <c r="AR156" s="190"/>
    </row>
    <row r="157" spans="1:44" ht="15.5" x14ac:dyDescent="0.35">
      <c r="A157" s="130"/>
      <c r="B157" s="131"/>
      <c r="C157" s="131"/>
      <c r="D157" s="131"/>
      <c r="E157" s="131"/>
      <c r="F157" s="49" t="str">
        <f t="shared" si="56"/>
        <v/>
      </c>
      <c r="G157" s="50" t="str">
        <f>IF($B$1="Metric", IFERROR(VLOOKUP(SUBSTITUTE($A157&amp;"Metric"&amp;$B157," ",""),members_metric!$F$7:$J$2000,3,FALSE),""),  IFERROR(VLOOKUP(SUBSTITUTE($A157&amp;$B157," ",""),members!$D$7:$G$2000,3,FALSE),""))</f>
        <v/>
      </c>
      <c r="H157" s="140" t="str">
        <f t="shared" si="43"/>
        <v/>
      </c>
      <c r="I157" s="48"/>
      <c r="J157" s="50" t="str">
        <f>IFERROR(
     1*AO157,
     IF(
          $B$1="Metric",
          IFERROR(0.0254*VLOOKUP(VALUE(SUBSTITUTE($AL157&amp;ROUND($G157,2)," ","")),HFF60_Data_extrapolated!$C$4:$O$1011,MATCH('Estimator Steel Portfolio'!$C157,HFF60_Data_extrapolated!$C$4:$O$4,0),TRUE)*1000,""),
          IFERROR(VLOOKUP(VALUE(SUBSTITUTE($AL157&amp;ROUND($G157,2)," ","")),HFF60_Data_extrapolated!$C$4:$O$1011,MATCH('Estimator Steel Portfolio'!$C157,HFF60_Data_extrapolated!$C$4:$O$4,0),TRUE)*1000,"")
     )
)</f>
        <v/>
      </c>
      <c r="K157" s="50" t="str">
        <f>IFERROR($J157/HFF60_Data_UL!$J$1,"")</f>
        <v/>
      </c>
      <c r="L157" s="148" t="str">
        <f t="shared" si="52"/>
        <v/>
      </c>
      <c r="M157" s="51" t="str">
        <f>IF(
     $J157=$AO157,
     IFERROR(VLOOKUP(VALUE(SUBSTITUTE($AL157&amp;ROUND($G157,2)," ","")),HFF60_Data_UL!$C$4:$P$1011,14,TRUE),""),
     IF(ISNUMBER($J157),"EJ needed","")
)</f>
        <v/>
      </c>
      <c r="N157" s="151" t="str">
        <f t="shared" si="44"/>
        <v/>
      </c>
      <c r="O157" s="58" t="str">
        <f t="shared" si="45"/>
        <v/>
      </c>
      <c r="P157" s="48"/>
      <c r="Q157" s="50" t="str">
        <f>IFERROR(
     1*AP157,
     IF(
          $B$1="Metric",
          IFERROR(0.0254*VLOOKUP(VALUE(SUBSTITUTE($AL157&amp;ROUND($G157,2)," ","")),HFF120_Data_extrapolated!$C$4:$O$1025,MATCH('Estimator Steel Portfolio'!$C157,HFF120_Data_extrapolated!$C$4:$O$4,0),TRUE)*1000,""),
          IFERROR(VLOOKUP(VALUE(SUBSTITUTE($AL157&amp;ROUND($G157,2)," ","")),HFF120_Data_extrapolated!$C$4:$O$1025,MATCH('Estimator Steel Portfolio'!$C157,HFF120_Data_extrapolated!$C$4:$O$4,0),TRUE)*1000,"")
     )
)</f>
        <v/>
      </c>
      <c r="R157" s="50" t="str">
        <f>IFERROR($Q157/HFF120_Data_UL!$J$1,"")</f>
        <v/>
      </c>
      <c r="S157" s="148" t="str">
        <f t="shared" si="46"/>
        <v/>
      </c>
      <c r="T157" s="51" t="str">
        <f>IF(
     $Q157=$AP157,
     IFERROR(VLOOKUP(VALUE(SUBSTITUTE($AL157&amp;ROUND($G157,2)," ","")),HFF120_Data_UL!$C$4:$P$1009,14,TRUE),""),
     IF(ISNUMBER($Q157),"EJ needed","")
)</f>
        <v/>
      </c>
      <c r="U157" s="151" t="str">
        <f t="shared" si="47"/>
        <v xml:space="preserve"> </v>
      </c>
      <c r="V157" s="58" t="str">
        <f t="shared" si="53"/>
        <v/>
      </c>
      <c r="X157" s="205" t="str">
        <f>IF($B$1="Metric", IFERROR(0.0254*VLOOKUP(VALUE(SUBSTITUTE($AL157&amp;ROUND($G157,2)," ","")),WB5_Data_UL!$C$4:$O$1012,MATCH('Estimator Steel Portfolio'!$C157,WB5_Data_UL!$C$4:$O$4,0),TRUE)*1000,""), IFERROR(VLOOKUP(VALUE(SUBSTITUTE($AL157&amp;ROUND($G157,2)," ","")),WB5_Data_UL!$C$4:$O$1012,MATCH('Estimator Steel Portfolio'!$C157,WB5_Data_UL!$C$4:$O$4,0),TRUE)*1000,""))</f>
        <v/>
      </c>
      <c r="Y157" s="50" t="str">
        <f>IFERROR($X157/WB5_Data_UL!$J$1,"")</f>
        <v/>
      </c>
      <c r="Z157" s="148" t="str">
        <f t="shared" si="48"/>
        <v/>
      </c>
      <c r="AA157" s="51" t="str">
        <f>IFERROR(VLOOKUP(VALUE(SUBSTITUTE($AL157&amp;ROUND($G157,2)," ","")),WB5_Data_UL!$C$4:$P$1012,14,TRUE),"")</f>
        <v/>
      </c>
      <c r="AB157" s="151" t="str">
        <f t="shared" si="49"/>
        <v xml:space="preserve"> </v>
      </c>
      <c r="AC157" s="58" t="str">
        <f t="shared" si="54"/>
        <v/>
      </c>
      <c r="AE157" s="205" t="str">
        <f>IFERROR(
     1*AQ157,
     IF(
          $B$1="Metric",
          IFERROR(0.0254*VLOOKUP(VALUE(SUBSTITUTE($AL157&amp;ROUND($G157,2)," ","")),AWHB_Data_extrapolated!$C$4:$O$1011,MATCH('Estimator Steel Portfolio'!$C157,AWHB_Data_extrapolated!$C$4:$O$4,0),TRUE)*1000,""),
          IFERROR(VLOOKUP(VALUE(SUBSTITUTE($AL157&amp;ROUND($G157,2)," ","")),AWHB_Data_extrapolated!$C$4:$O$1011,MATCH('Estimator Steel Portfolio'!$C157,AWHB_Data_extrapolated!$C$4:$O$4,0),TRUE)*1000,"")
     )
)</f>
        <v/>
      </c>
      <c r="AF157" s="50" t="str">
        <f>IFERROR($AE157/AWHB_Data_UL!$J$1,"")</f>
        <v/>
      </c>
      <c r="AG157" s="148" t="str">
        <f t="shared" si="50"/>
        <v/>
      </c>
      <c r="AH157" s="51" t="str">
        <f>IF(
     $AE157=$AQ157,
     IFERROR(VLOOKUP(VALUE(SUBSTITUTE($AL157&amp;ROUND($G157,2)," ","")),AWHB_Data_UL!$C$4:$P$1004,14,TRUE),""),
     IF(ISNUMBER($AE157),"EJ needed","")
)</f>
        <v/>
      </c>
      <c r="AI157" s="151" t="str">
        <f t="shared" si="51"/>
        <v xml:space="preserve"> </v>
      </c>
      <c r="AJ157" s="58" t="str">
        <f t="shared" si="55"/>
        <v/>
      </c>
      <c r="AL157" s="141" t="str">
        <f>IF($B$1="Metric",IFERROR(VLOOKUP(SUBSTITUTE($A157&amp;"Metric"&amp;$B157," ",""),members_metric!$F$7:$K$2000,6,FALSE),""),IFERROR(VLOOKUP(SUBSTITUTE($A157&amp;$B157," ",""),members!$D$7:$I$2000,6,FALSE),""))</f>
        <v/>
      </c>
      <c r="AM157" s="146" t="str">
        <f>IF($B$1="Metric", IFERROR(VLOOKUP(SUBSTITUTE($A157&amp;"Metric"&amp;$B157," ",""),members_metric!$F$7:$L$2000,7,FALSE),""),IFERROR(VLOOKUP(SUBSTITUTE($A157&amp;$B157," ",""),members!$D$7:$G$2000,4,FALSE),""))</f>
        <v/>
      </c>
      <c r="AN157" s="147" t="str">
        <f>IF($B$1="Metric", IFERROR(VLOOKUP(SUBSTITUTE($A157&amp;"Metric"&amp;$B157," ",""),members_metric!$F$7:$J$2000,5,FALSE),""),IFERROR(VLOOKUP(SUBSTITUTE($A157&amp;$B157," ",""),members!$D$7:$H$2000,5,FALSE),""))</f>
        <v/>
      </c>
      <c r="AO157" s="189" t="str">
        <f>IF(
     $B$1="Metric",
     IFERROR(0.0254*VLOOKUP(VALUE(SUBSTITUTE($AL157&amp;ROUND($G157,2)," ","")),HFF60_Data_UL!$C$4:$O$1011,MATCH('Estimator Steel Portfolio'!$C157,HFF60_Data_UL!$C$4:$O$4,0),TRUE)*1000,"N/A"),
     IFERROR(VLOOKUP(VALUE(SUBSTITUTE($AL157&amp;ROUND($G157,2)," ","")),HFF60_Data_UL!$C$4:$O$1011,MATCH('Estimator Steel Portfolio'!$C157,HFF60_Data_UL!$C$4:$O$4,0),TRUE)*1000,"N/A")
)</f>
        <v>N/A</v>
      </c>
      <c r="AP157" s="189" t="str">
        <f>IF(
     $B$1="Metric",
     IFERROR(0.0254*VLOOKUP(VALUE(SUBSTITUTE($AL157&amp;ROUND($G157,2)," ","")),HFF120_Data_UL!$C$4:$O$1009,MATCH('Estimator Steel Portfolio'!$C157,HFF120_Data_UL!$C$4:$O$4,0),TRUE)*1000,"N/A"),
     IFERROR(VLOOKUP(VALUE(SUBSTITUTE($AL157&amp;ROUND($G157,2)," ","")),HFF120_Data_UL!$C$4:$O$1009,MATCH('Estimator Steel Portfolio'!$C157,HFF120_Data_UL!$C$4:$O$4,0),TRUE)*1000,"N/A")
)</f>
        <v>N/A</v>
      </c>
      <c r="AQ157" s="189" t="str">
        <f>IF(
     $B$1="Metric",
     IFERROR(0.0254*VLOOKUP(VALUE(SUBSTITUTE($AL157&amp;ROUND($G157,2)," ","")),AWHB_Data_UL!$C$4:$O$1004,MATCH('Estimator Steel Portfolio'!$C157,AWHB_Data_UL!$C$4:$O$4,0),TRUE)*1000,"N/A"),
     IFERROR(VLOOKUP(VALUE(SUBSTITUTE($AL157&amp;ROUND($G157,2)," ","")),AWHB_Data_UL!$C$4:$O$1004,MATCH('Estimator Steel Portfolio'!$C157,AWHB_Data_UL!$C$4:$O$4,0),TRUE)*1000,"N/A")
)</f>
        <v>N/A</v>
      </c>
      <c r="AR157" s="190"/>
    </row>
    <row r="158" spans="1:44" ht="15.5" x14ac:dyDescent="0.35">
      <c r="A158" s="130"/>
      <c r="B158" s="131"/>
      <c r="C158" s="131"/>
      <c r="D158" s="131"/>
      <c r="E158" s="131"/>
      <c r="F158" s="49" t="str">
        <f t="shared" si="56"/>
        <v/>
      </c>
      <c r="G158" s="50" t="str">
        <f>IF($B$1="Metric", IFERROR(VLOOKUP(SUBSTITUTE($A158&amp;"Metric"&amp;$B158," ",""),members_metric!$F$7:$J$2000,3,FALSE),""),  IFERROR(VLOOKUP(SUBSTITUTE($A158&amp;$B158," ",""),members!$D$7:$G$2000,3,FALSE),""))</f>
        <v/>
      </c>
      <c r="H158" s="140" t="str">
        <f t="shared" si="43"/>
        <v/>
      </c>
      <c r="I158" s="48"/>
      <c r="J158" s="50" t="str">
        <f>IFERROR(
     1*AO158,
     IF(
          $B$1="Metric",
          IFERROR(0.0254*VLOOKUP(VALUE(SUBSTITUTE($AL158&amp;ROUND($G158,2)," ","")),HFF60_Data_extrapolated!$C$4:$O$1011,MATCH('Estimator Steel Portfolio'!$C158,HFF60_Data_extrapolated!$C$4:$O$4,0),TRUE)*1000,""),
          IFERROR(VLOOKUP(VALUE(SUBSTITUTE($AL158&amp;ROUND($G158,2)," ","")),HFF60_Data_extrapolated!$C$4:$O$1011,MATCH('Estimator Steel Portfolio'!$C158,HFF60_Data_extrapolated!$C$4:$O$4,0),TRUE)*1000,"")
     )
)</f>
        <v/>
      </c>
      <c r="K158" s="50" t="str">
        <f>IFERROR($J158/HFF60_Data_UL!$J$1,"")</f>
        <v/>
      </c>
      <c r="L158" s="148" t="str">
        <f t="shared" si="52"/>
        <v/>
      </c>
      <c r="M158" s="51" t="str">
        <f>IF(
     $J158=$AO158,
     IFERROR(VLOOKUP(VALUE(SUBSTITUTE($AL158&amp;ROUND($G158,2)," ","")),HFF60_Data_UL!$C$4:$P$1011,14,TRUE),""),
     IF(ISNUMBER($J158),"EJ needed","")
)</f>
        <v/>
      </c>
      <c r="N158" s="151" t="str">
        <f t="shared" si="44"/>
        <v/>
      </c>
      <c r="O158" s="58" t="str">
        <f t="shared" si="45"/>
        <v/>
      </c>
      <c r="P158" s="48"/>
      <c r="Q158" s="50" t="str">
        <f>IFERROR(
     1*AP158,
     IF(
          $B$1="Metric",
          IFERROR(0.0254*VLOOKUP(VALUE(SUBSTITUTE($AL158&amp;ROUND($G158,2)," ","")),HFF120_Data_extrapolated!$C$4:$O$1025,MATCH('Estimator Steel Portfolio'!$C158,HFF120_Data_extrapolated!$C$4:$O$4,0),TRUE)*1000,""),
          IFERROR(VLOOKUP(VALUE(SUBSTITUTE($AL158&amp;ROUND($G158,2)," ","")),HFF120_Data_extrapolated!$C$4:$O$1025,MATCH('Estimator Steel Portfolio'!$C158,HFF120_Data_extrapolated!$C$4:$O$4,0),TRUE)*1000,"")
     )
)</f>
        <v/>
      </c>
      <c r="R158" s="50" t="str">
        <f>IFERROR($Q158/HFF120_Data_UL!$J$1,"")</f>
        <v/>
      </c>
      <c r="S158" s="148" t="str">
        <f t="shared" si="46"/>
        <v/>
      </c>
      <c r="T158" s="51" t="str">
        <f>IF(
     $Q158=$AP158,
     IFERROR(VLOOKUP(VALUE(SUBSTITUTE($AL158&amp;ROUND($G158,2)," ","")),HFF120_Data_UL!$C$4:$P$1009,14,TRUE),""),
     IF(ISNUMBER($Q158),"EJ needed","")
)</f>
        <v/>
      </c>
      <c r="U158" s="151" t="str">
        <f t="shared" si="47"/>
        <v xml:space="preserve"> </v>
      </c>
      <c r="V158" s="58" t="str">
        <f t="shared" si="53"/>
        <v/>
      </c>
      <c r="X158" s="205" t="str">
        <f>IF($B$1="Metric", IFERROR(0.0254*VLOOKUP(VALUE(SUBSTITUTE($AL158&amp;ROUND($G158,2)," ","")),WB5_Data_UL!$C$4:$O$1012,MATCH('Estimator Steel Portfolio'!$C158,WB5_Data_UL!$C$4:$O$4,0),TRUE)*1000,""), IFERROR(VLOOKUP(VALUE(SUBSTITUTE($AL158&amp;ROUND($G158,2)," ","")),WB5_Data_UL!$C$4:$O$1012,MATCH('Estimator Steel Portfolio'!$C158,WB5_Data_UL!$C$4:$O$4,0),TRUE)*1000,""))</f>
        <v/>
      </c>
      <c r="Y158" s="50" t="str">
        <f>IFERROR($X158/WB5_Data_UL!$J$1,"")</f>
        <v/>
      </c>
      <c r="Z158" s="148" t="str">
        <f t="shared" si="48"/>
        <v/>
      </c>
      <c r="AA158" s="51" t="str">
        <f>IFERROR(VLOOKUP(VALUE(SUBSTITUTE($AL158&amp;ROUND($G158,2)," ","")),WB5_Data_UL!$C$4:$P$1012,14,TRUE),"")</f>
        <v/>
      </c>
      <c r="AB158" s="151" t="str">
        <f t="shared" si="49"/>
        <v xml:space="preserve"> </v>
      </c>
      <c r="AC158" s="58" t="str">
        <f t="shared" si="54"/>
        <v/>
      </c>
      <c r="AE158" s="205" t="str">
        <f>IFERROR(
     1*AQ158,
     IF(
          $B$1="Metric",
          IFERROR(0.0254*VLOOKUP(VALUE(SUBSTITUTE($AL158&amp;ROUND($G158,2)," ","")),AWHB_Data_extrapolated!$C$4:$O$1011,MATCH('Estimator Steel Portfolio'!$C158,AWHB_Data_extrapolated!$C$4:$O$4,0),TRUE)*1000,""),
          IFERROR(VLOOKUP(VALUE(SUBSTITUTE($AL158&amp;ROUND($G158,2)," ","")),AWHB_Data_extrapolated!$C$4:$O$1011,MATCH('Estimator Steel Portfolio'!$C158,AWHB_Data_extrapolated!$C$4:$O$4,0),TRUE)*1000,"")
     )
)</f>
        <v/>
      </c>
      <c r="AF158" s="50" t="str">
        <f>IFERROR($AE158/AWHB_Data_UL!$J$1,"")</f>
        <v/>
      </c>
      <c r="AG158" s="148" t="str">
        <f t="shared" si="50"/>
        <v/>
      </c>
      <c r="AH158" s="51" t="str">
        <f>IF(
     $AE158=$AQ158,
     IFERROR(VLOOKUP(VALUE(SUBSTITUTE($AL158&amp;ROUND($G158,2)," ","")),AWHB_Data_UL!$C$4:$P$1004,14,TRUE),""),
     IF(ISNUMBER($AE158),"EJ needed","")
)</f>
        <v/>
      </c>
      <c r="AI158" s="151" t="str">
        <f t="shared" si="51"/>
        <v xml:space="preserve"> </v>
      </c>
      <c r="AJ158" s="58" t="str">
        <f t="shared" si="55"/>
        <v/>
      </c>
      <c r="AL158" s="141" t="str">
        <f>IF($B$1="Metric",IFERROR(VLOOKUP(SUBSTITUTE($A158&amp;"Metric"&amp;$B158," ",""),members_metric!$F$7:$K$2000,6,FALSE),""),IFERROR(VLOOKUP(SUBSTITUTE($A158&amp;$B158," ",""),members!$D$7:$I$2000,6,FALSE),""))</f>
        <v/>
      </c>
      <c r="AM158" s="146" t="str">
        <f>IF($B$1="Metric", IFERROR(VLOOKUP(SUBSTITUTE($A158&amp;"Metric"&amp;$B158," ",""),members_metric!$F$7:$L$2000,7,FALSE),""),IFERROR(VLOOKUP(SUBSTITUTE($A158&amp;$B158," ",""),members!$D$7:$G$2000,4,FALSE),""))</f>
        <v/>
      </c>
      <c r="AN158" s="147" t="str">
        <f>IF($B$1="Metric", IFERROR(VLOOKUP(SUBSTITUTE($A158&amp;"Metric"&amp;$B158," ",""),members_metric!$F$7:$J$2000,5,FALSE),""),IFERROR(VLOOKUP(SUBSTITUTE($A158&amp;$B158," ",""),members!$D$7:$H$2000,5,FALSE),""))</f>
        <v/>
      </c>
      <c r="AO158" s="189" t="str">
        <f>IF(
     $B$1="Metric",
     IFERROR(0.0254*VLOOKUP(VALUE(SUBSTITUTE($AL158&amp;ROUND($G158,2)," ","")),HFF60_Data_UL!$C$4:$O$1011,MATCH('Estimator Steel Portfolio'!$C158,HFF60_Data_UL!$C$4:$O$4,0),TRUE)*1000,"N/A"),
     IFERROR(VLOOKUP(VALUE(SUBSTITUTE($AL158&amp;ROUND($G158,2)," ","")),HFF60_Data_UL!$C$4:$O$1011,MATCH('Estimator Steel Portfolio'!$C158,HFF60_Data_UL!$C$4:$O$4,0),TRUE)*1000,"N/A")
)</f>
        <v>N/A</v>
      </c>
      <c r="AP158" s="189" t="str">
        <f>IF(
     $B$1="Metric",
     IFERROR(0.0254*VLOOKUP(VALUE(SUBSTITUTE($AL158&amp;ROUND($G158,2)," ","")),HFF120_Data_UL!$C$4:$O$1009,MATCH('Estimator Steel Portfolio'!$C158,HFF120_Data_UL!$C$4:$O$4,0),TRUE)*1000,"N/A"),
     IFERROR(VLOOKUP(VALUE(SUBSTITUTE($AL158&amp;ROUND($G158,2)," ","")),HFF120_Data_UL!$C$4:$O$1009,MATCH('Estimator Steel Portfolio'!$C158,HFF120_Data_UL!$C$4:$O$4,0),TRUE)*1000,"N/A")
)</f>
        <v>N/A</v>
      </c>
      <c r="AQ158" s="189" t="str">
        <f>IF(
     $B$1="Metric",
     IFERROR(0.0254*VLOOKUP(VALUE(SUBSTITUTE($AL158&amp;ROUND($G158,2)," ","")),AWHB_Data_UL!$C$4:$O$1004,MATCH('Estimator Steel Portfolio'!$C158,AWHB_Data_UL!$C$4:$O$4,0),TRUE)*1000,"N/A"),
     IFERROR(VLOOKUP(VALUE(SUBSTITUTE($AL158&amp;ROUND($G158,2)," ","")),AWHB_Data_UL!$C$4:$O$1004,MATCH('Estimator Steel Portfolio'!$C158,AWHB_Data_UL!$C$4:$O$4,0),TRUE)*1000,"N/A")
)</f>
        <v>N/A</v>
      </c>
      <c r="AR158" s="190"/>
    </row>
    <row r="159" spans="1:44" ht="15.5" x14ac:dyDescent="0.35">
      <c r="A159" s="130"/>
      <c r="B159" s="131"/>
      <c r="C159" s="131"/>
      <c r="D159" s="131"/>
      <c r="E159" s="131"/>
      <c r="F159" s="49" t="str">
        <f t="shared" si="56"/>
        <v/>
      </c>
      <c r="G159" s="50" t="str">
        <f>IF($B$1="Metric", IFERROR(VLOOKUP(SUBSTITUTE($A159&amp;"Metric"&amp;$B159," ",""),members_metric!$F$7:$J$2000,3,FALSE),""),  IFERROR(VLOOKUP(SUBSTITUTE($A159&amp;$B159," ",""),members!$D$7:$G$2000,3,FALSE),""))</f>
        <v/>
      </c>
      <c r="H159" s="140" t="str">
        <f t="shared" si="43"/>
        <v/>
      </c>
      <c r="I159" s="48"/>
      <c r="J159" s="50" t="str">
        <f>IFERROR(
     1*AO159,
     IF(
          $B$1="Metric",
          IFERROR(0.0254*VLOOKUP(VALUE(SUBSTITUTE($AL159&amp;ROUND($G159,2)," ","")),HFF60_Data_extrapolated!$C$4:$O$1011,MATCH('Estimator Steel Portfolio'!$C159,HFF60_Data_extrapolated!$C$4:$O$4,0),TRUE)*1000,""),
          IFERROR(VLOOKUP(VALUE(SUBSTITUTE($AL159&amp;ROUND($G159,2)," ","")),HFF60_Data_extrapolated!$C$4:$O$1011,MATCH('Estimator Steel Portfolio'!$C159,HFF60_Data_extrapolated!$C$4:$O$4,0),TRUE)*1000,"")
     )
)</f>
        <v/>
      </c>
      <c r="K159" s="50" t="str">
        <f>IFERROR($J159/HFF60_Data_UL!$J$1,"")</f>
        <v/>
      </c>
      <c r="L159" s="148" t="str">
        <f t="shared" si="52"/>
        <v/>
      </c>
      <c r="M159" s="51" t="str">
        <f>IF(
     $J159=$AO159,
     IFERROR(VLOOKUP(VALUE(SUBSTITUTE($AL159&amp;ROUND($G159,2)," ","")),HFF60_Data_UL!$C$4:$P$1011,14,TRUE),""),
     IF(ISNUMBER($J159),"EJ needed","")
)</f>
        <v/>
      </c>
      <c r="N159" s="151" t="str">
        <f t="shared" si="44"/>
        <v/>
      </c>
      <c r="O159" s="58" t="str">
        <f t="shared" si="45"/>
        <v/>
      </c>
      <c r="P159" s="48"/>
      <c r="Q159" s="50" t="str">
        <f>IFERROR(
     1*AP159,
     IF(
          $B$1="Metric",
          IFERROR(0.0254*VLOOKUP(VALUE(SUBSTITUTE($AL159&amp;ROUND($G159,2)," ","")),HFF120_Data_extrapolated!$C$4:$O$1025,MATCH('Estimator Steel Portfolio'!$C159,HFF120_Data_extrapolated!$C$4:$O$4,0),TRUE)*1000,""),
          IFERROR(VLOOKUP(VALUE(SUBSTITUTE($AL159&amp;ROUND($G159,2)," ","")),HFF120_Data_extrapolated!$C$4:$O$1025,MATCH('Estimator Steel Portfolio'!$C159,HFF120_Data_extrapolated!$C$4:$O$4,0),TRUE)*1000,"")
     )
)</f>
        <v/>
      </c>
      <c r="R159" s="50" t="str">
        <f>IFERROR($Q159/HFF120_Data_UL!$J$1,"")</f>
        <v/>
      </c>
      <c r="S159" s="148" t="str">
        <f t="shared" si="46"/>
        <v/>
      </c>
      <c r="T159" s="51" t="str">
        <f>IF(
     $Q159=$AP159,
     IFERROR(VLOOKUP(VALUE(SUBSTITUTE($AL159&amp;ROUND($G159,2)," ","")),HFF120_Data_UL!$C$4:$P$1009,14,TRUE),""),
     IF(ISNUMBER($Q159),"EJ needed","")
)</f>
        <v/>
      </c>
      <c r="U159" s="151" t="str">
        <f t="shared" si="47"/>
        <v xml:space="preserve"> </v>
      </c>
      <c r="V159" s="58" t="str">
        <f t="shared" si="53"/>
        <v/>
      </c>
      <c r="X159" s="205" t="str">
        <f>IF($B$1="Metric", IFERROR(0.0254*VLOOKUP(VALUE(SUBSTITUTE($AL159&amp;ROUND($G159,2)," ","")),WB5_Data_UL!$C$4:$O$1012,MATCH('Estimator Steel Portfolio'!$C159,WB5_Data_UL!$C$4:$O$4,0),TRUE)*1000,""), IFERROR(VLOOKUP(VALUE(SUBSTITUTE($AL159&amp;ROUND($G159,2)," ","")),WB5_Data_UL!$C$4:$O$1012,MATCH('Estimator Steel Portfolio'!$C159,WB5_Data_UL!$C$4:$O$4,0),TRUE)*1000,""))</f>
        <v/>
      </c>
      <c r="Y159" s="50" t="str">
        <f>IFERROR($X159/WB5_Data_UL!$J$1,"")</f>
        <v/>
      </c>
      <c r="Z159" s="148" t="str">
        <f t="shared" si="48"/>
        <v/>
      </c>
      <c r="AA159" s="51" t="str">
        <f>IFERROR(VLOOKUP(VALUE(SUBSTITUTE($AL159&amp;ROUND($G159,2)," ","")),WB5_Data_UL!$C$4:$P$1012,14,TRUE),"")</f>
        <v/>
      </c>
      <c r="AB159" s="151" t="str">
        <f t="shared" si="49"/>
        <v xml:space="preserve"> </v>
      </c>
      <c r="AC159" s="58" t="str">
        <f t="shared" si="54"/>
        <v/>
      </c>
      <c r="AE159" s="205" t="str">
        <f>IFERROR(
     1*AQ159,
     IF(
          $B$1="Metric",
          IFERROR(0.0254*VLOOKUP(VALUE(SUBSTITUTE($AL159&amp;ROUND($G159,2)," ","")),AWHB_Data_extrapolated!$C$4:$O$1011,MATCH('Estimator Steel Portfolio'!$C159,AWHB_Data_extrapolated!$C$4:$O$4,0),TRUE)*1000,""),
          IFERROR(VLOOKUP(VALUE(SUBSTITUTE($AL159&amp;ROUND($G159,2)," ","")),AWHB_Data_extrapolated!$C$4:$O$1011,MATCH('Estimator Steel Portfolio'!$C159,AWHB_Data_extrapolated!$C$4:$O$4,0),TRUE)*1000,"")
     )
)</f>
        <v/>
      </c>
      <c r="AF159" s="50" t="str">
        <f>IFERROR($AE159/AWHB_Data_UL!$J$1,"")</f>
        <v/>
      </c>
      <c r="AG159" s="148" t="str">
        <f t="shared" si="50"/>
        <v/>
      </c>
      <c r="AH159" s="51" t="str">
        <f>IF(
     $AE159=$AQ159,
     IFERROR(VLOOKUP(VALUE(SUBSTITUTE($AL159&amp;ROUND($G159,2)," ","")),AWHB_Data_UL!$C$4:$P$1004,14,TRUE),""),
     IF(ISNUMBER($AE159),"EJ needed","")
)</f>
        <v/>
      </c>
      <c r="AI159" s="151" t="str">
        <f t="shared" si="51"/>
        <v xml:space="preserve"> </v>
      </c>
      <c r="AJ159" s="58" t="str">
        <f t="shared" si="55"/>
        <v/>
      </c>
      <c r="AL159" s="141" t="str">
        <f>IF($B$1="Metric",IFERROR(VLOOKUP(SUBSTITUTE($A159&amp;"Metric"&amp;$B159," ",""),members_metric!$F$7:$K$2000,6,FALSE),""),IFERROR(VLOOKUP(SUBSTITUTE($A159&amp;$B159," ",""),members!$D$7:$I$2000,6,FALSE),""))</f>
        <v/>
      </c>
      <c r="AM159" s="146" t="str">
        <f>IF($B$1="Metric", IFERROR(VLOOKUP(SUBSTITUTE($A159&amp;"Metric"&amp;$B159," ",""),members_metric!$F$7:$L$2000,7,FALSE),""),IFERROR(VLOOKUP(SUBSTITUTE($A159&amp;$B159," ",""),members!$D$7:$G$2000,4,FALSE),""))</f>
        <v/>
      </c>
      <c r="AN159" s="147" t="str">
        <f>IF($B$1="Metric", IFERROR(VLOOKUP(SUBSTITUTE($A159&amp;"Metric"&amp;$B159," ",""),members_metric!$F$7:$J$2000,5,FALSE),""),IFERROR(VLOOKUP(SUBSTITUTE($A159&amp;$B159," ",""),members!$D$7:$H$2000,5,FALSE),""))</f>
        <v/>
      </c>
      <c r="AO159" s="189" t="str">
        <f>IF(
     $B$1="Metric",
     IFERROR(0.0254*VLOOKUP(VALUE(SUBSTITUTE($AL159&amp;ROUND($G159,2)," ","")),HFF60_Data_UL!$C$4:$O$1011,MATCH('Estimator Steel Portfolio'!$C159,HFF60_Data_UL!$C$4:$O$4,0),TRUE)*1000,"N/A"),
     IFERROR(VLOOKUP(VALUE(SUBSTITUTE($AL159&amp;ROUND($G159,2)," ","")),HFF60_Data_UL!$C$4:$O$1011,MATCH('Estimator Steel Portfolio'!$C159,HFF60_Data_UL!$C$4:$O$4,0),TRUE)*1000,"N/A")
)</f>
        <v>N/A</v>
      </c>
      <c r="AP159" s="189" t="str">
        <f>IF(
     $B$1="Metric",
     IFERROR(0.0254*VLOOKUP(VALUE(SUBSTITUTE($AL159&amp;ROUND($G159,2)," ","")),HFF120_Data_UL!$C$4:$O$1009,MATCH('Estimator Steel Portfolio'!$C159,HFF120_Data_UL!$C$4:$O$4,0),TRUE)*1000,"N/A"),
     IFERROR(VLOOKUP(VALUE(SUBSTITUTE($AL159&amp;ROUND($G159,2)," ","")),HFF120_Data_UL!$C$4:$O$1009,MATCH('Estimator Steel Portfolio'!$C159,HFF120_Data_UL!$C$4:$O$4,0),TRUE)*1000,"N/A")
)</f>
        <v>N/A</v>
      </c>
      <c r="AQ159" s="189" t="str">
        <f>IF(
     $B$1="Metric",
     IFERROR(0.0254*VLOOKUP(VALUE(SUBSTITUTE($AL159&amp;ROUND($G159,2)," ","")),AWHB_Data_UL!$C$4:$O$1004,MATCH('Estimator Steel Portfolio'!$C159,AWHB_Data_UL!$C$4:$O$4,0),TRUE)*1000,"N/A"),
     IFERROR(VLOOKUP(VALUE(SUBSTITUTE($AL159&amp;ROUND($G159,2)," ","")),AWHB_Data_UL!$C$4:$O$1004,MATCH('Estimator Steel Portfolio'!$C159,AWHB_Data_UL!$C$4:$O$4,0),TRUE)*1000,"N/A")
)</f>
        <v>N/A</v>
      </c>
      <c r="AR159" s="190"/>
    </row>
    <row r="160" spans="1:44" ht="15.5" x14ac:dyDescent="0.35">
      <c r="A160" s="130"/>
      <c r="B160" s="131"/>
      <c r="C160" s="131"/>
      <c r="D160" s="131"/>
      <c r="E160" s="131"/>
      <c r="F160" s="49" t="str">
        <f t="shared" si="56"/>
        <v/>
      </c>
      <c r="G160" s="50" t="str">
        <f>IF($B$1="Metric", IFERROR(VLOOKUP(SUBSTITUTE($A160&amp;"Metric"&amp;$B160," ",""),members_metric!$F$7:$J$2000,3,FALSE),""),  IFERROR(VLOOKUP(SUBSTITUTE($A160&amp;$B160," ",""),members!$D$7:$G$2000,3,FALSE),""))</f>
        <v/>
      </c>
      <c r="H160" s="140" t="str">
        <f t="shared" si="43"/>
        <v/>
      </c>
      <c r="I160" s="48"/>
      <c r="J160" s="50" t="str">
        <f>IFERROR(
     1*AO160,
     IF(
          $B$1="Metric",
          IFERROR(0.0254*VLOOKUP(VALUE(SUBSTITUTE($AL160&amp;ROUND($G160,2)," ","")),HFF60_Data_extrapolated!$C$4:$O$1011,MATCH('Estimator Steel Portfolio'!$C160,HFF60_Data_extrapolated!$C$4:$O$4,0),TRUE)*1000,""),
          IFERROR(VLOOKUP(VALUE(SUBSTITUTE($AL160&amp;ROUND($G160,2)," ","")),HFF60_Data_extrapolated!$C$4:$O$1011,MATCH('Estimator Steel Portfolio'!$C160,HFF60_Data_extrapolated!$C$4:$O$4,0),TRUE)*1000,"")
     )
)</f>
        <v/>
      </c>
      <c r="K160" s="50" t="str">
        <f>IFERROR($J160/HFF60_Data_UL!$J$1,"")</f>
        <v/>
      </c>
      <c r="L160" s="148" t="str">
        <f t="shared" si="52"/>
        <v/>
      </c>
      <c r="M160" s="51" t="str">
        <f>IF(
     $J160=$AO160,
     IFERROR(VLOOKUP(VALUE(SUBSTITUTE($AL160&amp;ROUND($G160,2)," ","")),HFF60_Data_UL!$C$4:$P$1011,14,TRUE),""),
     IF(ISNUMBER($J160),"EJ needed","")
)</f>
        <v/>
      </c>
      <c r="N160" s="151" t="str">
        <f t="shared" si="44"/>
        <v/>
      </c>
      <c r="O160" s="58" t="str">
        <f t="shared" si="45"/>
        <v/>
      </c>
      <c r="P160" s="48"/>
      <c r="Q160" s="50" t="str">
        <f>IFERROR(
     1*AP160,
     IF(
          $B$1="Metric",
          IFERROR(0.0254*VLOOKUP(VALUE(SUBSTITUTE($AL160&amp;ROUND($G160,2)," ","")),HFF120_Data_extrapolated!$C$4:$O$1025,MATCH('Estimator Steel Portfolio'!$C160,HFF120_Data_extrapolated!$C$4:$O$4,0),TRUE)*1000,""),
          IFERROR(VLOOKUP(VALUE(SUBSTITUTE($AL160&amp;ROUND($G160,2)," ","")),HFF120_Data_extrapolated!$C$4:$O$1025,MATCH('Estimator Steel Portfolio'!$C160,HFF120_Data_extrapolated!$C$4:$O$4,0),TRUE)*1000,"")
     )
)</f>
        <v/>
      </c>
      <c r="R160" s="50" t="str">
        <f>IFERROR($Q160/HFF120_Data_UL!$J$1,"")</f>
        <v/>
      </c>
      <c r="S160" s="148" t="str">
        <f t="shared" si="46"/>
        <v/>
      </c>
      <c r="T160" s="51" t="str">
        <f>IF(
     $Q160=$AP160,
     IFERROR(VLOOKUP(VALUE(SUBSTITUTE($AL160&amp;ROUND($G160,2)," ","")),HFF120_Data_UL!$C$4:$P$1009,14,TRUE),""),
     IF(ISNUMBER($Q160),"EJ needed","")
)</f>
        <v/>
      </c>
      <c r="U160" s="151" t="str">
        <f t="shared" si="47"/>
        <v xml:space="preserve"> </v>
      </c>
      <c r="V160" s="58" t="str">
        <f t="shared" si="53"/>
        <v/>
      </c>
      <c r="X160" s="205" t="str">
        <f>IF($B$1="Metric", IFERROR(0.0254*VLOOKUP(VALUE(SUBSTITUTE($AL160&amp;ROUND($G160,2)," ","")),WB5_Data_UL!$C$4:$O$1012,MATCH('Estimator Steel Portfolio'!$C160,WB5_Data_UL!$C$4:$O$4,0),TRUE)*1000,""), IFERROR(VLOOKUP(VALUE(SUBSTITUTE($AL160&amp;ROUND($G160,2)," ","")),WB5_Data_UL!$C$4:$O$1012,MATCH('Estimator Steel Portfolio'!$C160,WB5_Data_UL!$C$4:$O$4,0),TRUE)*1000,""))</f>
        <v/>
      </c>
      <c r="Y160" s="50" t="str">
        <f>IFERROR($X160/WB5_Data_UL!$J$1,"")</f>
        <v/>
      </c>
      <c r="Z160" s="148" t="str">
        <f t="shared" si="48"/>
        <v/>
      </c>
      <c r="AA160" s="51" t="str">
        <f>IFERROR(VLOOKUP(VALUE(SUBSTITUTE($AL160&amp;ROUND($G160,2)," ","")),WB5_Data_UL!$C$4:$P$1012,14,TRUE),"")</f>
        <v/>
      </c>
      <c r="AB160" s="151" t="str">
        <f t="shared" si="49"/>
        <v xml:space="preserve"> </v>
      </c>
      <c r="AC160" s="58" t="str">
        <f t="shared" si="54"/>
        <v/>
      </c>
      <c r="AE160" s="205" t="str">
        <f>IFERROR(
     1*AQ160,
     IF(
          $B$1="Metric",
          IFERROR(0.0254*VLOOKUP(VALUE(SUBSTITUTE($AL160&amp;ROUND($G160,2)," ","")),AWHB_Data_extrapolated!$C$4:$O$1011,MATCH('Estimator Steel Portfolio'!$C160,AWHB_Data_extrapolated!$C$4:$O$4,0),TRUE)*1000,""),
          IFERROR(VLOOKUP(VALUE(SUBSTITUTE($AL160&amp;ROUND($G160,2)," ","")),AWHB_Data_extrapolated!$C$4:$O$1011,MATCH('Estimator Steel Portfolio'!$C160,AWHB_Data_extrapolated!$C$4:$O$4,0),TRUE)*1000,"")
     )
)</f>
        <v/>
      </c>
      <c r="AF160" s="50" t="str">
        <f>IFERROR($AE160/AWHB_Data_UL!$J$1,"")</f>
        <v/>
      </c>
      <c r="AG160" s="148" t="str">
        <f t="shared" si="50"/>
        <v/>
      </c>
      <c r="AH160" s="51" t="str">
        <f>IF(
     $AE160=$AQ160,
     IFERROR(VLOOKUP(VALUE(SUBSTITUTE($AL160&amp;ROUND($G160,2)," ","")),AWHB_Data_UL!$C$4:$P$1004,14,TRUE),""),
     IF(ISNUMBER($AE160),"EJ needed","")
)</f>
        <v/>
      </c>
      <c r="AI160" s="151" t="str">
        <f t="shared" si="51"/>
        <v xml:space="preserve"> </v>
      </c>
      <c r="AJ160" s="58" t="str">
        <f t="shared" si="55"/>
        <v/>
      </c>
      <c r="AL160" s="141" t="str">
        <f>IF($B$1="Metric",IFERROR(VLOOKUP(SUBSTITUTE($A160&amp;"Metric"&amp;$B160," ",""),members_metric!$F$7:$K$2000,6,FALSE),""),IFERROR(VLOOKUP(SUBSTITUTE($A160&amp;$B160," ",""),members!$D$7:$I$2000,6,FALSE),""))</f>
        <v/>
      </c>
      <c r="AM160" s="146" t="str">
        <f>IF($B$1="Metric", IFERROR(VLOOKUP(SUBSTITUTE($A160&amp;"Metric"&amp;$B160," ",""),members_metric!$F$7:$L$2000,7,FALSE),""),IFERROR(VLOOKUP(SUBSTITUTE($A160&amp;$B160," ",""),members!$D$7:$G$2000,4,FALSE),""))</f>
        <v/>
      </c>
      <c r="AN160" s="147" t="str">
        <f>IF($B$1="Metric", IFERROR(VLOOKUP(SUBSTITUTE($A160&amp;"Metric"&amp;$B160," ",""),members_metric!$F$7:$J$2000,5,FALSE),""),IFERROR(VLOOKUP(SUBSTITUTE($A160&amp;$B160," ",""),members!$D$7:$H$2000,5,FALSE),""))</f>
        <v/>
      </c>
      <c r="AO160" s="189" t="str">
        <f>IF(
     $B$1="Metric",
     IFERROR(0.0254*VLOOKUP(VALUE(SUBSTITUTE($AL160&amp;ROUND($G160,2)," ","")),HFF60_Data_UL!$C$4:$O$1011,MATCH('Estimator Steel Portfolio'!$C160,HFF60_Data_UL!$C$4:$O$4,0),TRUE)*1000,"N/A"),
     IFERROR(VLOOKUP(VALUE(SUBSTITUTE($AL160&amp;ROUND($G160,2)," ","")),HFF60_Data_UL!$C$4:$O$1011,MATCH('Estimator Steel Portfolio'!$C160,HFF60_Data_UL!$C$4:$O$4,0),TRUE)*1000,"N/A")
)</f>
        <v>N/A</v>
      </c>
      <c r="AP160" s="189" t="str">
        <f>IF(
     $B$1="Metric",
     IFERROR(0.0254*VLOOKUP(VALUE(SUBSTITUTE($AL160&amp;ROUND($G160,2)," ","")),HFF120_Data_UL!$C$4:$O$1009,MATCH('Estimator Steel Portfolio'!$C160,HFF120_Data_UL!$C$4:$O$4,0),TRUE)*1000,"N/A"),
     IFERROR(VLOOKUP(VALUE(SUBSTITUTE($AL160&amp;ROUND($G160,2)," ","")),HFF120_Data_UL!$C$4:$O$1009,MATCH('Estimator Steel Portfolio'!$C160,HFF120_Data_UL!$C$4:$O$4,0),TRUE)*1000,"N/A")
)</f>
        <v>N/A</v>
      </c>
      <c r="AQ160" s="189" t="str">
        <f>IF(
     $B$1="Metric",
     IFERROR(0.0254*VLOOKUP(VALUE(SUBSTITUTE($AL160&amp;ROUND($G160,2)," ","")),AWHB_Data_UL!$C$4:$O$1004,MATCH('Estimator Steel Portfolio'!$C160,AWHB_Data_UL!$C$4:$O$4,0),TRUE)*1000,"N/A"),
     IFERROR(VLOOKUP(VALUE(SUBSTITUTE($AL160&amp;ROUND($G160,2)," ","")),AWHB_Data_UL!$C$4:$O$1004,MATCH('Estimator Steel Portfolio'!$C160,AWHB_Data_UL!$C$4:$O$4,0),TRUE)*1000,"N/A")
)</f>
        <v>N/A</v>
      </c>
      <c r="AR160" s="190"/>
    </row>
    <row r="161" spans="1:44" ht="15.5" x14ac:dyDescent="0.35">
      <c r="A161" s="130"/>
      <c r="B161" s="131"/>
      <c r="C161" s="131"/>
      <c r="D161" s="131"/>
      <c r="E161" s="131"/>
      <c r="F161" s="49" t="str">
        <f t="shared" si="56"/>
        <v/>
      </c>
      <c r="G161" s="50" t="str">
        <f>IF($B$1="Metric", IFERROR(VLOOKUP(SUBSTITUTE($A161&amp;"Metric"&amp;$B161," ",""),members_metric!$F$7:$J$2000,3,FALSE),""),  IFERROR(VLOOKUP(SUBSTITUTE($A161&amp;$B161," ",""),members!$D$7:$G$2000,3,FALSE),""))</f>
        <v/>
      </c>
      <c r="H161" s="140" t="str">
        <f t="shared" si="43"/>
        <v/>
      </c>
      <c r="I161" s="48"/>
      <c r="J161" s="50" t="str">
        <f>IFERROR(
     1*AO161,
     IF(
          $B$1="Metric",
          IFERROR(0.0254*VLOOKUP(VALUE(SUBSTITUTE($AL161&amp;ROUND($G161,2)," ","")),HFF60_Data_extrapolated!$C$4:$O$1011,MATCH('Estimator Steel Portfolio'!$C161,HFF60_Data_extrapolated!$C$4:$O$4,0),TRUE)*1000,""),
          IFERROR(VLOOKUP(VALUE(SUBSTITUTE($AL161&amp;ROUND($G161,2)," ","")),HFF60_Data_extrapolated!$C$4:$O$1011,MATCH('Estimator Steel Portfolio'!$C161,HFF60_Data_extrapolated!$C$4:$O$4,0),TRUE)*1000,"")
     )
)</f>
        <v/>
      </c>
      <c r="K161" s="50" t="str">
        <f>IFERROR($J161/HFF60_Data_UL!$J$1,"")</f>
        <v/>
      </c>
      <c r="L161" s="148" t="str">
        <f t="shared" si="52"/>
        <v/>
      </c>
      <c r="M161" s="51" t="str">
        <f>IF(
     $J161=$AO161,
     IFERROR(VLOOKUP(VALUE(SUBSTITUTE($AL161&amp;ROUND($G161,2)," ","")),HFF60_Data_UL!$C$4:$P$1011,14,TRUE),""),
     IF(ISNUMBER($J161),"EJ needed","")
)</f>
        <v/>
      </c>
      <c r="N161" s="151" t="str">
        <f t="shared" si="44"/>
        <v/>
      </c>
      <c r="O161" s="58" t="str">
        <f t="shared" si="45"/>
        <v/>
      </c>
      <c r="P161" s="48"/>
      <c r="Q161" s="50" t="str">
        <f>IFERROR(
     1*AP161,
     IF(
          $B$1="Metric",
          IFERROR(0.0254*VLOOKUP(VALUE(SUBSTITUTE($AL161&amp;ROUND($G161,2)," ","")),HFF120_Data_extrapolated!$C$4:$O$1025,MATCH('Estimator Steel Portfolio'!$C161,HFF120_Data_extrapolated!$C$4:$O$4,0),TRUE)*1000,""),
          IFERROR(VLOOKUP(VALUE(SUBSTITUTE($AL161&amp;ROUND($G161,2)," ","")),HFF120_Data_extrapolated!$C$4:$O$1025,MATCH('Estimator Steel Portfolio'!$C161,HFF120_Data_extrapolated!$C$4:$O$4,0),TRUE)*1000,"")
     )
)</f>
        <v/>
      </c>
      <c r="R161" s="50" t="str">
        <f>IFERROR($Q161/HFF120_Data_UL!$J$1,"")</f>
        <v/>
      </c>
      <c r="S161" s="148" t="str">
        <f t="shared" si="46"/>
        <v/>
      </c>
      <c r="T161" s="51" t="str">
        <f>IF(
     $Q161=$AP161,
     IFERROR(VLOOKUP(VALUE(SUBSTITUTE($AL161&amp;ROUND($G161,2)," ","")),HFF120_Data_UL!$C$4:$P$1009,14,TRUE),""),
     IF(ISNUMBER($Q161),"EJ needed","")
)</f>
        <v/>
      </c>
      <c r="U161" s="151" t="str">
        <f t="shared" si="47"/>
        <v xml:space="preserve"> </v>
      </c>
      <c r="V161" s="58" t="str">
        <f t="shared" si="53"/>
        <v/>
      </c>
      <c r="X161" s="205" t="str">
        <f>IF($B$1="Metric", IFERROR(0.0254*VLOOKUP(VALUE(SUBSTITUTE($AL161&amp;ROUND($G161,2)," ","")),WB5_Data_UL!$C$4:$O$1012,MATCH('Estimator Steel Portfolio'!$C161,WB5_Data_UL!$C$4:$O$4,0),TRUE)*1000,""), IFERROR(VLOOKUP(VALUE(SUBSTITUTE($AL161&amp;ROUND($G161,2)," ","")),WB5_Data_UL!$C$4:$O$1012,MATCH('Estimator Steel Portfolio'!$C161,WB5_Data_UL!$C$4:$O$4,0),TRUE)*1000,""))</f>
        <v/>
      </c>
      <c r="Y161" s="50" t="str">
        <f>IFERROR($X161/WB5_Data_UL!$J$1,"")</f>
        <v/>
      </c>
      <c r="Z161" s="148" t="str">
        <f t="shared" si="48"/>
        <v/>
      </c>
      <c r="AA161" s="51" t="str">
        <f>IFERROR(VLOOKUP(VALUE(SUBSTITUTE($AL161&amp;ROUND($G161,2)," ","")),WB5_Data_UL!$C$4:$P$1012,14,TRUE),"")</f>
        <v/>
      </c>
      <c r="AB161" s="151" t="str">
        <f t="shared" si="49"/>
        <v xml:space="preserve"> </v>
      </c>
      <c r="AC161" s="58" t="str">
        <f t="shared" si="54"/>
        <v/>
      </c>
      <c r="AE161" s="205" t="str">
        <f>IFERROR(
     1*AQ161,
     IF(
          $B$1="Metric",
          IFERROR(0.0254*VLOOKUP(VALUE(SUBSTITUTE($AL161&amp;ROUND($G161,2)," ","")),AWHB_Data_extrapolated!$C$4:$O$1011,MATCH('Estimator Steel Portfolio'!$C161,AWHB_Data_extrapolated!$C$4:$O$4,0),TRUE)*1000,""),
          IFERROR(VLOOKUP(VALUE(SUBSTITUTE($AL161&amp;ROUND($G161,2)," ","")),AWHB_Data_extrapolated!$C$4:$O$1011,MATCH('Estimator Steel Portfolio'!$C161,AWHB_Data_extrapolated!$C$4:$O$4,0),TRUE)*1000,"")
     )
)</f>
        <v/>
      </c>
      <c r="AF161" s="50" t="str">
        <f>IFERROR($AE161/AWHB_Data_UL!$J$1,"")</f>
        <v/>
      </c>
      <c r="AG161" s="148" t="str">
        <f t="shared" si="50"/>
        <v/>
      </c>
      <c r="AH161" s="51" t="str">
        <f>IF(
     $AE161=$AQ161,
     IFERROR(VLOOKUP(VALUE(SUBSTITUTE($AL161&amp;ROUND($G161,2)," ","")),AWHB_Data_UL!$C$4:$P$1004,14,TRUE),""),
     IF(ISNUMBER($AE161),"EJ needed","")
)</f>
        <v/>
      </c>
      <c r="AI161" s="151" t="str">
        <f t="shared" si="51"/>
        <v xml:space="preserve"> </v>
      </c>
      <c r="AJ161" s="58" t="str">
        <f t="shared" si="55"/>
        <v/>
      </c>
      <c r="AL161" s="141" t="str">
        <f>IF($B$1="Metric",IFERROR(VLOOKUP(SUBSTITUTE($A161&amp;"Metric"&amp;$B161," ",""),members_metric!$F$7:$K$2000,6,FALSE),""),IFERROR(VLOOKUP(SUBSTITUTE($A161&amp;$B161," ",""),members!$D$7:$I$2000,6,FALSE),""))</f>
        <v/>
      </c>
      <c r="AM161" s="146" t="str">
        <f>IF($B$1="Metric", IFERROR(VLOOKUP(SUBSTITUTE($A161&amp;"Metric"&amp;$B161," ",""),members_metric!$F$7:$L$2000,7,FALSE),""),IFERROR(VLOOKUP(SUBSTITUTE($A161&amp;$B161," ",""),members!$D$7:$G$2000,4,FALSE),""))</f>
        <v/>
      </c>
      <c r="AN161" s="147" t="str">
        <f>IF($B$1="Metric", IFERROR(VLOOKUP(SUBSTITUTE($A161&amp;"Metric"&amp;$B161," ",""),members_metric!$F$7:$J$2000,5,FALSE),""),IFERROR(VLOOKUP(SUBSTITUTE($A161&amp;$B161," ",""),members!$D$7:$H$2000,5,FALSE),""))</f>
        <v/>
      </c>
      <c r="AO161" s="189" t="str">
        <f>IF(
     $B$1="Metric",
     IFERROR(0.0254*VLOOKUP(VALUE(SUBSTITUTE($AL161&amp;ROUND($G161,2)," ","")),HFF60_Data_UL!$C$4:$O$1011,MATCH('Estimator Steel Portfolio'!$C161,HFF60_Data_UL!$C$4:$O$4,0),TRUE)*1000,"N/A"),
     IFERROR(VLOOKUP(VALUE(SUBSTITUTE($AL161&amp;ROUND($G161,2)," ","")),HFF60_Data_UL!$C$4:$O$1011,MATCH('Estimator Steel Portfolio'!$C161,HFF60_Data_UL!$C$4:$O$4,0),TRUE)*1000,"N/A")
)</f>
        <v>N/A</v>
      </c>
      <c r="AP161" s="189" t="str">
        <f>IF(
     $B$1="Metric",
     IFERROR(0.0254*VLOOKUP(VALUE(SUBSTITUTE($AL161&amp;ROUND($G161,2)," ","")),HFF120_Data_UL!$C$4:$O$1009,MATCH('Estimator Steel Portfolio'!$C161,HFF120_Data_UL!$C$4:$O$4,0),TRUE)*1000,"N/A"),
     IFERROR(VLOOKUP(VALUE(SUBSTITUTE($AL161&amp;ROUND($G161,2)," ","")),HFF120_Data_UL!$C$4:$O$1009,MATCH('Estimator Steel Portfolio'!$C161,HFF120_Data_UL!$C$4:$O$4,0),TRUE)*1000,"N/A")
)</f>
        <v>N/A</v>
      </c>
      <c r="AQ161" s="189" t="str">
        <f>IF(
     $B$1="Metric",
     IFERROR(0.0254*VLOOKUP(VALUE(SUBSTITUTE($AL161&amp;ROUND($G161,2)," ","")),AWHB_Data_UL!$C$4:$O$1004,MATCH('Estimator Steel Portfolio'!$C161,AWHB_Data_UL!$C$4:$O$4,0),TRUE)*1000,"N/A"),
     IFERROR(VLOOKUP(VALUE(SUBSTITUTE($AL161&amp;ROUND($G161,2)," ","")),AWHB_Data_UL!$C$4:$O$1004,MATCH('Estimator Steel Portfolio'!$C161,AWHB_Data_UL!$C$4:$O$4,0),TRUE)*1000,"N/A")
)</f>
        <v>N/A</v>
      </c>
      <c r="AR161" s="190"/>
    </row>
    <row r="162" spans="1:44" ht="15.5" x14ac:dyDescent="0.35">
      <c r="A162" s="130"/>
      <c r="B162" s="131"/>
      <c r="C162" s="131"/>
      <c r="D162" s="131"/>
      <c r="E162" s="131"/>
      <c r="F162" s="49" t="str">
        <f t="shared" si="56"/>
        <v/>
      </c>
      <c r="G162" s="50" t="str">
        <f>IF($B$1="Metric", IFERROR(VLOOKUP(SUBSTITUTE($A162&amp;"Metric"&amp;$B162," ",""),members_metric!$F$7:$J$2000,3,FALSE),""),  IFERROR(VLOOKUP(SUBSTITUTE($A162&amp;$B162," ",""),members!$D$7:$G$2000,3,FALSE),""))</f>
        <v/>
      </c>
      <c r="H162" s="140" t="str">
        <f t="shared" si="43"/>
        <v/>
      </c>
      <c r="I162" s="48"/>
      <c r="J162" s="50" t="str">
        <f>IFERROR(
     1*AO162,
     IF(
          $B$1="Metric",
          IFERROR(0.0254*VLOOKUP(VALUE(SUBSTITUTE($AL162&amp;ROUND($G162,2)," ","")),HFF60_Data_extrapolated!$C$4:$O$1011,MATCH('Estimator Steel Portfolio'!$C162,HFF60_Data_extrapolated!$C$4:$O$4,0),TRUE)*1000,""),
          IFERROR(VLOOKUP(VALUE(SUBSTITUTE($AL162&amp;ROUND($G162,2)," ","")),HFF60_Data_extrapolated!$C$4:$O$1011,MATCH('Estimator Steel Portfolio'!$C162,HFF60_Data_extrapolated!$C$4:$O$4,0),TRUE)*1000,"")
     )
)</f>
        <v/>
      </c>
      <c r="K162" s="50" t="str">
        <f>IFERROR($J162/HFF60_Data_UL!$J$1,"")</f>
        <v/>
      </c>
      <c r="L162" s="148" t="str">
        <f t="shared" si="52"/>
        <v/>
      </c>
      <c r="M162" s="51" t="str">
        <f>IF(
     $J162=$AO162,
     IFERROR(VLOOKUP(VALUE(SUBSTITUTE($AL162&amp;ROUND($G162,2)," ","")),HFF60_Data_UL!$C$4:$P$1011,14,TRUE),""),
     IF(ISNUMBER($J162),"EJ needed","")
)</f>
        <v/>
      </c>
      <c r="N162" s="151" t="str">
        <f t="shared" si="44"/>
        <v/>
      </c>
      <c r="O162" s="58" t="str">
        <f t="shared" si="45"/>
        <v/>
      </c>
      <c r="P162" s="48"/>
      <c r="Q162" s="50" t="str">
        <f>IFERROR(
     1*AP162,
     IF(
          $B$1="Metric",
          IFERROR(0.0254*VLOOKUP(VALUE(SUBSTITUTE($AL162&amp;ROUND($G162,2)," ","")),HFF120_Data_extrapolated!$C$4:$O$1025,MATCH('Estimator Steel Portfolio'!$C162,HFF120_Data_extrapolated!$C$4:$O$4,0),TRUE)*1000,""),
          IFERROR(VLOOKUP(VALUE(SUBSTITUTE($AL162&amp;ROUND($G162,2)," ","")),HFF120_Data_extrapolated!$C$4:$O$1025,MATCH('Estimator Steel Portfolio'!$C162,HFF120_Data_extrapolated!$C$4:$O$4,0),TRUE)*1000,"")
     )
)</f>
        <v/>
      </c>
      <c r="R162" s="50" t="str">
        <f>IFERROR($Q162/HFF120_Data_UL!$J$1,"")</f>
        <v/>
      </c>
      <c r="S162" s="148" t="str">
        <f t="shared" si="46"/>
        <v/>
      </c>
      <c r="T162" s="51" t="str">
        <f>IF(
     $Q162=$AP162,
     IFERROR(VLOOKUP(VALUE(SUBSTITUTE($AL162&amp;ROUND($G162,2)," ","")),HFF120_Data_UL!$C$4:$P$1009,14,TRUE),""),
     IF(ISNUMBER($Q162),"EJ needed","")
)</f>
        <v/>
      </c>
      <c r="U162" s="151" t="str">
        <f t="shared" si="47"/>
        <v xml:space="preserve"> </v>
      </c>
      <c r="V162" s="58" t="str">
        <f t="shared" si="53"/>
        <v/>
      </c>
      <c r="X162" s="205" t="str">
        <f>IF($B$1="Metric", IFERROR(0.0254*VLOOKUP(VALUE(SUBSTITUTE($AL162&amp;ROUND($G162,2)," ","")),WB5_Data_UL!$C$4:$O$1012,MATCH('Estimator Steel Portfolio'!$C162,WB5_Data_UL!$C$4:$O$4,0),TRUE)*1000,""), IFERROR(VLOOKUP(VALUE(SUBSTITUTE($AL162&amp;ROUND($G162,2)," ","")),WB5_Data_UL!$C$4:$O$1012,MATCH('Estimator Steel Portfolio'!$C162,WB5_Data_UL!$C$4:$O$4,0),TRUE)*1000,""))</f>
        <v/>
      </c>
      <c r="Y162" s="50" t="str">
        <f>IFERROR($X162/WB5_Data_UL!$J$1,"")</f>
        <v/>
      </c>
      <c r="Z162" s="148" t="str">
        <f t="shared" si="48"/>
        <v/>
      </c>
      <c r="AA162" s="51" t="str">
        <f>IFERROR(VLOOKUP(VALUE(SUBSTITUTE($AL162&amp;ROUND($G162,2)," ","")),WB5_Data_UL!$C$4:$P$1012,14,TRUE),"")</f>
        <v/>
      </c>
      <c r="AB162" s="151" t="str">
        <f t="shared" si="49"/>
        <v xml:space="preserve"> </v>
      </c>
      <c r="AC162" s="58" t="str">
        <f t="shared" si="54"/>
        <v/>
      </c>
      <c r="AE162" s="205" t="str">
        <f>IFERROR(
     1*AQ162,
     IF(
          $B$1="Metric",
          IFERROR(0.0254*VLOOKUP(VALUE(SUBSTITUTE($AL162&amp;ROUND($G162,2)," ","")),AWHB_Data_extrapolated!$C$4:$O$1011,MATCH('Estimator Steel Portfolio'!$C162,AWHB_Data_extrapolated!$C$4:$O$4,0),TRUE)*1000,""),
          IFERROR(VLOOKUP(VALUE(SUBSTITUTE($AL162&amp;ROUND($G162,2)," ","")),AWHB_Data_extrapolated!$C$4:$O$1011,MATCH('Estimator Steel Portfolio'!$C162,AWHB_Data_extrapolated!$C$4:$O$4,0),TRUE)*1000,"")
     )
)</f>
        <v/>
      </c>
      <c r="AF162" s="50" t="str">
        <f>IFERROR($AE162/AWHB_Data_UL!$J$1,"")</f>
        <v/>
      </c>
      <c r="AG162" s="148" t="str">
        <f t="shared" si="50"/>
        <v/>
      </c>
      <c r="AH162" s="51" t="str">
        <f>IF(
     $AE162=$AQ162,
     IFERROR(VLOOKUP(VALUE(SUBSTITUTE($AL162&amp;ROUND($G162,2)," ","")),AWHB_Data_UL!$C$4:$P$1004,14,TRUE),""),
     IF(ISNUMBER($AE162),"EJ needed","")
)</f>
        <v/>
      </c>
      <c r="AI162" s="151" t="str">
        <f t="shared" si="51"/>
        <v xml:space="preserve"> </v>
      </c>
      <c r="AJ162" s="58" t="str">
        <f t="shared" si="55"/>
        <v/>
      </c>
      <c r="AL162" s="141" t="str">
        <f>IF($B$1="Metric",IFERROR(VLOOKUP(SUBSTITUTE($A162&amp;"Metric"&amp;$B162," ",""),members_metric!$F$7:$K$2000,6,FALSE),""),IFERROR(VLOOKUP(SUBSTITUTE($A162&amp;$B162," ",""),members!$D$7:$I$2000,6,FALSE),""))</f>
        <v/>
      </c>
      <c r="AM162" s="146" t="str">
        <f>IF($B$1="Metric", IFERROR(VLOOKUP(SUBSTITUTE($A162&amp;"Metric"&amp;$B162," ",""),members_metric!$F$7:$L$2000,7,FALSE),""),IFERROR(VLOOKUP(SUBSTITUTE($A162&amp;$B162," ",""),members!$D$7:$G$2000,4,FALSE),""))</f>
        <v/>
      </c>
      <c r="AN162" s="147" t="str">
        <f>IF($B$1="Metric", IFERROR(VLOOKUP(SUBSTITUTE($A162&amp;"Metric"&amp;$B162," ",""),members_metric!$F$7:$J$2000,5,FALSE),""),IFERROR(VLOOKUP(SUBSTITUTE($A162&amp;$B162," ",""),members!$D$7:$H$2000,5,FALSE),""))</f>
        <v/>
      </c>
      <c r="AO162" s="189" t="str">
        <f>IF(
     $B$1="Metric",
     IFERROR(0.0254*VLOOKUP(VALUE(SUBSTITUTE($AL162&amp;ROUND($G162,2)," ","")),HFF60_Data_UL!$C$4:$O$1011,MATCH('Estimator Steel Portfolio'!$C162,HFF60_Data_UL!$C$4:$O$4,0),TRUE)*1000,"N/A"),
     IFERROR(VLOOKUP(VALUE(SUBSTITUTE($AL162&amp;ROUND($G162,2)," ","")),HFF60_Data_UL!$C$4:$O$1011,MATCH('Estimator Steel Portfolio'!$C162,HFF60_Data_UL!$C$4:$O$4,0),TRUE)*1000,"N/A")
)</f>
        <v>N/A</v>
      </c>
      <c r="AP162" s="189" t="str">
        <f>IF(
     $B$1="Metric",
     IFERROR(0.0254*VLOOKUP(VALUE(SUBSTITUTE($AL162&amp;ROUND($G162,2)," ","")),HFF120_Data_UL!$C$4:$O$1009,MATCH('Estimator Steel Portfolio'!$C162,HFF120_Data_UL!$C$4:$O$4,0),TRUE)*1000,"N/A"),
     IFERROR(VLOOKUP(VALUE(SUBSTITUTE($AL162&amp;ROUND($G162,2)," ","")),HFF120_Data_UL!$C$4:$O$1009,MATCH('Estimator Steel Portfolio'!$C162,HFF120_Data_UL!$C$4:$O$4,0),TRUE)*1000,"N/A")
)</f>
        <v>N/A</v>
      </c>
      <c r="AQ162" s="189" t="str">
        <f>IF(
     $B$1="Metric",
     IFERROR(0.0254*VLOOKUP(VALUE(SUBSTITUTE($AL162&amp;ROUND($G162,2)," ","")),AWHB_Data_UL!$C$4:$O$1004,MATCH('Estimator Steel Portfolio'!$C162,AWHB_Data_UL!$C$4:$O$4,0),TRUE)*1000,"N/A"),
     IFERROR(VLOOKUP(VALUE(SUBSTITUTE($AL162&amp;ROUND($G162,2)," ","")),AWHB_Data_UL!$C$4:$O$1004,MATCH('Estimator Steel Portfolio'!$C162,AWHB_Data_UL!$C$4:$O$4,0),TRUE)*1000,"N/A")
)</f>
        <v>N/A</v>
      </c>
      <c r="AR162" s="190"/>
    </row>
    <row r="163" spans="1:44" ht="15.5" x14ac:dyDescent="0.35">
      <c r="A163" s="130"/>
      <c r="B163" s="131"/>
      <c r="C163" s="131"/>
      <c r="D163" s="131"/>
      <c r="E163" s="131"/>
      <c r="F163" s="49" t="str">
        <f t="shared" si="56"/>
        <v/>
      </c>
      <c r="G163" s="50" t="str">
        <f>IF($B$1="Metric", IFERROR(VLOOKUP(SUBSTITUTE($A163&amp;"Metric"&amp;$B163," ",""),members_metric!$F$7:$J$2000,3,FALSE),""),  IFERROR(VLOOKUP(SUBSTITUTE($A163&amp;$B163," ",""),members!$D$7:$G$2000,3,FALSE),""))</f>
        <v/>
      </c>
      <c r="H163" s="140" t="str">
        <f t="shared" si="43"/>
        <v/>
      </c>
      <c r="I163" s="48"/>
      <c r="J163" s="50" t="str">
        <f>IFERROR(
     1*AO163,
     IF(
          $B$1="Metric",
          IFERROR(0.0254*VLOOKUP(VALUE(SUBSTITUTE($AL163&amp;ROUND($G163,2)," ","")),HFF60_Data_extrapolated!$C$4:$O$1011,MATCH('Estimator Steel Portfolio'!$C163,HFF60_Data_extrapolated!$C$4:$O$4,0),TRUE)*1000,""),
          IFERROR(VLOOKUP(VALUE(SUBSTITUTE($AL163&amp;ROUND($G163,2)," ","")),HFF60_Data_extrapolated!$C$4:$O$1011,MATCH('Estimator Steel Portfolio'!$C163,HFF60_Data_extrapolated!$C$4:$O$4,0),TRUE)*1000,"")
     )
)</f>
        <v/>
      </c>
      <c r="K163" s="50" t="str">
        <f>IFERROR($J163/HFF60_Data_UL!$J$1,"")</f>
        <v/>
      </c>
      <c r="L163" s="148" t="str">
        <f t="shared" si="52"/>
        <v/>
      </c>
      <c r="M163" s="51" t="str">
        <f>IF(
     $J163=$AO163,
     IFERROR(VLOOKUP(VALUE(SUBSTITUTE($AL163&amp;ROUND($G163,2)," ","")),HFF60_Data_UL!$C$4:$P$1011,14,TRUE),""),
     IF(ISNUMBER($J163),"EJ needed","")
)</f>
        <v/>
      </c>
      <c r="N163" s="151" t="str">
        <f t="shared" si="44"/>
        <v/>
      </c>
      <c r="O163" s="58" t="str">
        <f t="shared" si="45"/>
        <v/>
      </c>
      <c r="P163" s="48"/>
      <c r="Q163" s="50" t="str">
        <f>IFERROR(
     1*AP163,
     IF(
          $B$1="Metric",
          IFERROR(0.0254*VLOOKUP(VALUE(SUBSTITUTE($AL163&amp;ROUND($G163,2)," ","")),HFF120_Data_extrapolated!$C$4:$O$1025,MATCH('Estimator Steel Portfolio'!$C163,HFF120_Data_extrapolated!$C$4:$O$4,0),TRUE)*1000,""),
          IFERROR(VLOOKUP(VALUE(SUBSTITUTE($AL163&amp;ROUND($G163,2)," ","")),HFF120_Data_extrapolated!$C$4:$O$1025,MATCH('Estimator Steel Portfolio'!$C163,HFF120_Data_extrapolated!$C$4:$O$4,0),TRUE)*1000,"")
     )
)</f>
        <v/>
      </c>
      <c r="R163" s="50" t="str">
        <f>IFERROR($Q163/HFF120_Data_UL!$J$1,"")</f>
        <v/>
      </c>
      <c r="S163" s="148" t="str">
        <f t="shared" si="46"/>
        <v/>
      </c>
      <c r="T163" s="51" t="str">
        <f>IF(
     $Q163=$AP163,
     IFERROR(VLOOKUP(VALUE(SUBSTITUTE($AL163&amp;ROUND($G163,2)," ","")),HFF120_Data_UL!$C$4:$P$1009,14,TRUE),""),
     IF(ISNUMBER($Q163),"EJ needed","")
)</f>
        <v/>
      </c>
      <c r="U163" s="151" t="str">
        <f t="shared" si="47"/>
        <v xml:space="preserve"> </v>
      </c>
      <c r="V163" s="58" t="str">
        <f t="shared" si="53"/>
        <v/>
      </c>
      <c r="X163" s="205" t="str">
        <f>IF($B$1="Metric", IFERROR(0.0254*VLOOKUP(VALUE(SUBSTITUTE($AL163&amp;ROUND($G163,2)," ","")),WB5_Data_UL!$C$4:$O$1012,MATCH('Estimator Steel Portfolio'!$C163,WB5_Data_UL!$C$4:$O$4,0),TRUE)*1000,""), IFERROR(VLOOKUP(VALUE(SUBSTITUTE($AL163&amp;ROUND($G163,2)," ","")),WB5_Data_UL!$C$4:$O$1012,MATCH('Estimator Steel Portfolio'!$C163,WB5_Data_UL!$C$4:$O$4,0),TRUE)*1000,""))</f>
        <v/>
      </c>
      <c r="Y163" s="50" t="str">
        <f>IFERROR($X163/WB5_Data_UL!$J$1,"")</f>
        <v/>
      </c>
      <c r="Z163" s="148" t="str">
        <f t="shared" si="48"/>
        <v/>
      </c>
      <c r="AA163" s="51" t="str">
        <f>IFERROR(VLOOKUP(VALUE(SUBSTITUTE($AL163&amp;ROUND($G163,2)," ","")),WB5_Data_UL!$C$4:$P$1012,14,TRUE),"")</f>
        <v/>
      </c>
      <c r="AB163" s="151" t="str">
        <f t="shared" si="49"/>
        <v xml:space="preserve"> </v>
      </c>
      <c r="AC163" s="58" t="str">
        <f t="shared" si="54"/>
        <v/>
      </c>
      <c r="AE163" s="205" t="str">
        <f>IFERROR(
     1*AQ163,
     IF(
          $B$1="Metric",
          IFERROR(0.0254*VLOOKUP(VALUE(SUBSTITUTE($AL163&amp;ROUND($G163,2)," ","")),AWHB_Data_extrapolated!$C$4:$O$1011,MATCH('Estimator Steel Portfolio'!$C163,AWHB_Data_extrapolated!$C$4:$O$4,0),TRUE)*1000,""),
          IFERROR(VLOOKUP(VALUE(SUBSTITUTE($AL163&amp;ROUND($G163,2)," ","")),AWHB_Data_extrapolated!$C$4:$O$1011,MATCH('Estimator Steel Portfolio'!$C163,AWHB_Data_extrapolated!$C$4:$O$4,0),TRUE)*1000,"")
     )
)</f>
        <v/>
      </c>
      <c r="AF163" s="50" t="str">
        <f>IFERROR($AE163/AWHB_Data_UL!$J$1,"")</f>
        <v/>
      </c>
      <c r="AG163" s="148" t="str">
        <f t="shared" si="50"/>
        <v/>
      </c>
      <c r="AH163" s="51" t="str">
        <f>IF(
     $AE163=$AQ163,
     IFERROR(VLOOKUP(VALUE(SUBSTITUTE($AL163&amp;ROUND($G163,2)," ","")),AWHB_Data_UL!$C$4:$P$1004,14,TRUE),""),
     IF(ISNUMBER($AE163),"EJ needed","")
)</f>
        <v/>
      </c>
      <c r="AI163" s="151" t="str">
        <f t="shared" si="51"/>
        <v xml:space="preserve"> </v>
      </c>
      <c r="AJ163" s="58" t="str">
        <f t="shared" si="55"/>
        <v/>
      </c>
      <c r="AL163" s="141" t="str">
        <f>IF($B$1="Metric",IFERROR(VLOOKUP(SUBSTITUTE($A163&amp;"Metric"&amp;$B163," ",""),members_metric!$F$7:$K$2000,6,FALSE),""),IFERROR(VLOOKUP(SUBSTITUTE($A163&amp;$B163," ",""),members!$D$7:$I$2000,6,FALSE),""))</f>
        <v/>
      </c>
      <c r="AM163" s="146" t="str">
        <f>IF($B$1="Metric", IFERROR(VLOOKUP(SUBSTITUTE($A163&amp;"Metric"&amp;$B163," ",""),members_metric!$F$7:$L$2000,7,FALSE),""),IFERROR(VLOOKUP(SUBSTITUTE($A163&amp;$B163," ",""),members!$D$7:$G$2000,4,FALSE),""))</f>
        <v/>
      </c>
      <c r="AN163" s="147" t="str">
        <f>IF($B$1="Metric", IFERROR(VLOOKUP(SUBSTITUTE($A163&amp;"Metric"&amp;$B163," ",""),members_metric!$F$7:$J$2000,5,FALSE),""),IFERROR(VLOOKUP(SUBSTITUTE($A163&amp;$B163," ",""),members!$D$7:$H$2000,5,FALSE),""))</f>
        <v/>
      </c>
      <c r="AO163" s="189" t="str">
        <f>IF(
     $B$1="Metric",
     IFERROR(0.0254*VLOOKUP(VALUE(SUBSTITUTE($AL163&amp;ROUND($G163,2)," ","")),HFF60_Data_UL!$C$4:$O$1011,MATCH('Estimator Steel Portfolio'!$C163,HFF60_Data_UL!$C$4:$O$4,0),TRUE)*1000,"N/A"),
     IFERROR(VLOOKUP(VALUE(SUBSTITUTE($AL163&amp;ROUND($G163,2)," ","")),HFF60_Data_UL!$C$4:$O$1011,MATCH('Estimator Steel Portfolio'!$C163,HFF60_Data_UL!$C$4:$O$4,0),TRUE)*1000,"N/A")
)</f>
        <v>N/A</v>
      </c>
      <c r="AP163" s="189" t="str">
        <f>IF(
     $B$1="Metric",
     IFERROR(0.0254*VLOOKUP(VALUE(SUBSTITUTE($AL163&amp;ROUND($G163,2)," ","")),HFF120_Data_UL!$C$4:$O$1009,MATCH('Estimator Steel Portfolio'!$C163,HFF120_Data_UL!$C$4:$O$4,0),TRUE)*1000,"N/A"),
     IFERROR(VLOOKUP(VALUE(SUBSTITUTE($AL163&amp;ROUND($G163,2)," ","")),HFF120_Data_UL!$C$4:$O$1009,MATCH('Estimator Steel Portfolio'!$C163,HFF120_Data_UL!$C$4:$O$4,0),TRUE)*1000,"N/A")
)</f>
        <v>N/A</v>
      </c>
      <c r="AQ163" s="189" t="str">
        <f>IF(
     $B$1="Metric",
     IFERROR(0.0254*VLOOKUP(VALUE(SUBSTITUTE($AL163&amp;ROUND($G163,2)," ","")),AWHB_Data_UL!$C$4:$O$1004,MATCH('Estimator Steel Portfolio'!$C163,AWHB_Data_UL!$C$4:$O$4,0),TRUE)*1000,"N/A"),
     IFERROR(VLOOKUP(VALUE(SUBSTITUTE($AL163&amp;ROUND($G163,2)," ","")),AWHB_Data_UL!$C$4:$O$1004,MATCH('Estimator Steel Portfolio'!$C163,AWHB_Data_UL!$C$4:$O$4,0),TRUE)*1000,"N/A")
)</f>
        <v>N/A</v>
      </c>
      <c r="AR163" s="190"/>
    </row>
    <row r="164" spans="1:44" ht="15.5" x14ac:dyDescent="0.35">
      <c r="A164" s="130"/>
      <c r="B164" s="131"/>
      <c r="C164" s="131"/>
      <c r="D164" s="131"/>
      <c r="E164" s="131"/>
      <c r="F164" s="49" t="str">
        <f t="shared" si="56"/>
        <v/>
      </c>
      <c r="G164" s="50" t="str">
        <f>IF($B$1="Metric", IFERROR(VLOOKUP(SUBSTITUTE($A164&amp;"Metric"&amp;$B164," ",""),members_metric!$F$7:$J$2000,3,FALSE),""),  IFERROR(VLOOKUP(SUBSTITUTE($A164&amp;$B164," ",""),members!$D$7:$G$2000,3,FALSE),""))</f>
        <v/>
      </c>
      <c r="H164" s="140" t="str">
        <f t="shared" si="43"/>
        <v/>
      </c>
      <c r="I164" s="48"/>
      <c r="J164" s="50" t="str">
        <f>IFERROR(
     1*AO164,
     IF(
          $B$1="Metric",
          IFERROR(0.0254*VLOOKUP(VALUE(SUBSTITUTE($AL164&amp;ROUND($G164,2)," ","")),HFF60_Data_extrapolated!$C$4:$O$1011,MATCH('Estimator Steel Portfolio'!$C164,HFF60_Data_extrapolated!$C$4:$O$4,0),TRUE)*1000,""),
          IFERROR(VLOOKUP(VALUE(SUBSTITUTE($AL164&amp;ROUND($G164,2)," ","")),HFF60_Data_extrapolated!$C$4:$O$1011,MATCH('Estimator Steel Portfolio'!$C164,HFF60_Data_extrapolated!$C$4:$O$4,0),TRUE)*1000,"")
     )
)</f>
        <v/>
      </c>
      <c r="K164" s="50" t="str">
        <f>IFERROR($J164/HFF60_Data_UL!$J$1,"")</f>
        <v/>
      </c>
      <c r="L164" s="148" t="str">
        <f t="shared" si="52"/>
        <v/>
      </c>
      <c r="M164" s="51" t="str">
        <f>IF(
     $J164=$AO164,
     IFERROR(VLOOKUP(VALUE(SUBSTITUTE($AL164&amp;ROUND($G164,2)," ","")),HFF60_Data_UL!$C$4:$P$1011,14,TRUE),""),
     IF(ISNUMBER($J164),"EJ needed","")
)</f>
        <v/>
      </c>
      <c r="N164" s="151" t="str">
        <f t="shared" si="44"/>
        <v/>
      </c>
      <c r="O164" s="58" t="str">
        <f t="shared" si="45"/>
        <v/>
      </c>
      <c r="P164" s="48"/>
      <c r="Q164" s="50" t="str">
        <f>IFERROR(
     1*AP164,
     IF(
          $B$1="Metric",
          IFERROR(0.0254*VLOOKUP(VALUE(SUBSTITUTE($AL164&amp;ROUND($G164,2)," ","")),HFF120_Data_extrapolated!$C$4:$O$1025,MATCH('Estimator Steel Portfolio'!$C164,HFF120_Data_extrapolated!$C$4:$O$4,0),TRUE)*1000,""),
          IFERROR(VLOOKUP(VALUE(SUBSTITUTE($AL164&amp;ROUND($G164,2)," ","")),HFF120_Data_extrapolated!$C$4:$O$1025,MATCH('Estimator Steel Portfolio'!$C164,HFF120_Data_extrapolated!$C$4:$O$4,0),TRUE)*1000,"")
     )
)</f>
        <v/>
      </c>
      <c r="R164" s="50" t="str">
        <f>IFERROR($Q164/HFF120_Data_UL!$J$1,"")</f>
        <v/>
      </c>
      <c r="S164" s="148" t="str">
        <f t="shared" si="46"/>
        <v/>
      </c>
      <c r="T164" s="51" t="str">
        <f>IF(
     $Q164=$AP164,
     IFERROR(VLOOKUP(VALUE(SUBSTITUTE($AL164&amp;ROUND($G164,2)," ","")),HFF120_Data_UL!$C$4:$P$1009,14,TRUE),""),
     IF(ISNUMBER($Q164),"EJ needed","")
)</f>
        <v/>
      </c>
      <c r="U164" s="151" t="str">
        <f t="shared" si="47"/>
        <v xml:space="preserve"> </v>
      </c>
      <c r="V164" s="58" t="str">
        <f t="shared" si="53"/>
        <v/>
      </c>
      <c r="X164" s="205" t="str">
        <f>IF($B$1="Metric", IFERROR(0.0254*VLOOKUP(VALUE(SUBSTITUTE($AL164&amp;ROUND($G164,2)," ","")),WB5_Data_UL!$C$4:$O$1012,MATCH('Estimator Steel Portfolio'!$C164,WB5_Data_UL!$C$4:$O$4,0),TRUE)*1000,""), IFERROR(VLOOKUP(VALUE(SUBSTITUTE($AL164&amp;ROUND($G164,2)," ","")),WB5_Data_UL!$C$4:$O$1012,MATCH('Estimator Steel Portfolio'!$C164,WB5_Data_UL!$C$4:$O$4,0),TRUE)*1000,""))</f>
        <v/>
      </c>
      <c r="Y164" s="50" t="str">
        <f>IFERROR($X164/WB5_Data_UL!$J$1,"")</f>
        <v/>
      </c>
      <c r="Z164" s="148" t="str">
        <f t="shared" si="48"/>
        <v/>
      </c>
      <c r="AA164" s="51" t="str">
        <f>IFERROR(VLOOKUP(VALUE(SUBSTITUTE($AL164&amp;ROUND($G164,2)," ","")),WB5_Data_UL!$C$4:$P$1012,14,TRUE),"")</f>
        <v/>
      </c>
      <c r="AB164" s="151" t="str">
        <f t="shared" si="49"/>
        <v xml:space="preserve"> </v>
      </c>
      <c r="AC164" s="58" t="str">
        <f t="shared" si="54"/>
        <v/>
      </c>
      <c r="AE164" s="205" t="str">
        <f>IFERROR(
     1*AQ164,
     IF(
          $B$1="Metric",
          IFERROR(0.0254*VLOOKUP(VALUE(SUBSTITUTE($AL164&amp;ROUND($G164,2)," ","")),AWHB_Data_extrapolated!$C$4:$O$1011,MATCH('Estimator Steel Portfolio'!$C164,AWHB_Data_extrapolated!$C$4:$O$4,0),TRUE)*1000,""),
          IFERROR(VLOOKUP(VALUE(SUBSTITUTE($AL164&amp;ROUND($G164,2)," ","")),AWHB_Data_extrapolated!$C$4:$O$1011,MATCH('Estimator Steel Portfolio'!$C164,AWHB_Data_extrapolated!$C$4:$O$4,0),TRUE)*1000,"")
     )
)</f>
        <v/>
      </c>
      <c r="AF164" s="50" t="str">
        <f>IFERROR($AE164/AWHB_Data_UL!$J$1,"")</f>
        <v/>
      </c>
      <c r="AG164" s="148" t="str">
        <f t="shared" si="50"/>
        <v/>
      </c>
      <c r="AH164" s="51" t="str">
        <f>IF(
     $AE164=$AQ164,
     IFERROR(VLOOKUP(VALUE(SUBSTITUTE($AL164&amp;ROUND($G164,2)," ","")),AWHB_Data_UL!$C$4:$P$1004,14,TRUE),""),
     IF(ISNUMBER($AE164),"EJ needed","")
)</f>
        <v/>
      </c>
      <c r="AI164" s="151" t="str">
        <f t="shared" si="51"/>
        <v xml:space="preserve"> </v>
      </c>
      <c r="AJ164" s="58" t="str">
        <f t="shared" si="55"/>
        <v/>
      </c>
      <c r="AL164" s="141" t="str">
        <f>IF($B$1="Metric",IFERROR(VLOOKUP(SUBSTITUTE($A164&amp;"Metric"&amp;$B164," ",""),members_metric!$F$7:$K$2000,6,FALSE),""),IFERROR(VLOOKUP(SUBSTITUTE($A164&amp;$B164," ",""),members!$D$7:$I$2000,6,FALSE),""))</f>
        <v/>
      </c>
      <c r="AM164" s="146" t="str">
        <f>IF($B$1="Metric", IFERROR(VLOOKUP(SUBSTITUTE($A164&amp;"Metric"&amp;$B164," ",""),members_metric!$F$7:$L$2000,7,FALSE),""),IFERROR(VLOOKUP(SUBSTITUTE($A164&amp;$B164," ",""),members!$D$7:$G$2000,4,FALSE),""))</f>
        <v/>
      </c>
      <c r="AN164" s="147" t="str">
        <f>IF($B$1="Metric", IFERROR(VLOOKUP(SUBSTITUTE($A164&amp;"Metric"&amp;$B164," ",""),members_metric!$F$7:$J$2000,5,FALSE),""),IFERROR(VLOOKUP(SUBSTITUTE($A164&amp;$B164," ",""),members!$D$7:$H$2000,5,FALSE),""))</f>
        <v/>
      </c>
      <c r="AO164" s="189" t="str">
        <f>IF(
     $B$1="Metric",
     IFERROR(0.0254*VLOOKUP(VALUE(SUBSTITUTE($AL164&amp;ROUND($G164,2)," ","")),HFF60_Data_UL!$C$4:$O$1011,MATCH('Estimator Steel Portfolio'!$C164,HFF60_Data_UL!$C$4:$O$4,0),TRUE)*1000,"N/A"),
     IFERROR(VLOOKUP(VALUE(SUBSTITUTE($AL164&amp;ROUND($G164,2)," ","")),HFF60_Data_UL!$C$4:$O$1011,MATCH('Estimator Steel Portfolio'!$C164,HFF60_Data_UL!$C$4:$O$4,0),TRUE)*1000,"N/A")
)</f>
        <v>N/A</v>
      </c>
      <c r="AP164" s="189" t="str">
        <f>IF(
     $B$1="Metric",
     IFERROR(0.0254*VLOOKUP(VALUE(SUBSTITUTE($AL164&amp;ROUND($G164,2)," ","")),HFF120_Data_UL!$C$4:$O$1009,MATCH('Estimator Steel Portfolio'!$C164,HFF120_Data_UL!$C$4:$O$4,0),TRUE)*1000,"N/A"),
     IFERROR(VLOOKUP(VALUE(SUBSTITUTE($AL164&amp;ROUND($G164,2)," ","")),HFF120_Data_UL!$C$4:$O$1009,MATCH('Estimator Steel Portfolio'!$C164,HFF120_Data_UL!$C$4:$O$4,0),TRUE)*1000,"N/A")
)</f>
        <v>N/A</v>
      </c>
      <c r="AQ164" s="189" t="str">
        <f>IF(
     $B$1="Metric",
     IFERROR(0.0254*VLOOKUP(VALUE(SUBSTITUTE($AL164&amp;ROUND($G164,2)," ","")),AWHB_Data_UL!$C$4:$O$1004,MATCH('Estimator Steel Portfolio'!$C164,AWHB_Data_UL!$C$4:$O$4,0),TRUE)*1000,"N/A"),
     IFERROR(VLOOKUP(VALUE(SUBSTITUTE($AL164&amp;ROUND($G164,2)," ","")),AWHB_Data_UL!$C$4:$O$1004,MATCH('Estimator Steel Portfolio'!$C164,AWHB_Data_UL!$C$4:$O$4,0),TRUE)*1000,"N/A")
)</f>
        <v>N/A</v>
      </c>
      <c r="AR164" s="190"/>
    </row>
    <row r="165" spans="1:44" ht="15.5" x14ac:dyDescent="0.35">
      <c r="A165" s="130"/>
      <c r="B165" s="131"/>
      <c r="C165" s="131"/>
      <c r="D165" s="131"/>
      <c r="E165" s="131"/>
      <c r="F165" s="49" t="str">
        <f t="shared" si="56"/>
        <v/>
      </c>
      <c r="G165" s="50" t="str">
        <f>IF($B$1="Metric", IFERROR(VLOOKUP(SUBSTITUTE($A165&amp;"Metric"&amp;$B165," ",""),members_metric!$F$7:$J$2000,3,FALSE),""),  IFERROR(VLOOKUP(SUBSTITUTE($A165&amp;$B165," ",""),members!$D$7:$G$2000,3,FALSE),""))</f>
        <v/>
      </c>
      <c r="H165" s="140" t="str">
        <f t="shared" si="43"/>
        <v/>
      </c>
      <c r="I165" s="48"/>
      <c r="J165" s="50" t="str">
        <f>IFERROR(
     1*AO165,
     IF(
          $B$1="Metric",
          IFERROR(0.0254*VLOOKUP(VALUE(SUBSTITUTE($AL165&amp;ROUND($G165,2)," ","")),HFF60_Data_extrapolated!$C$4:$O$1011,MATCH('Estimator Steel Portfolio'!$C165,HFF60_Data_extrapolated!$C$4:$O$4,0),TRUE)*1000,""),
          IFERROR(VLOOKUP(VALUE(SUBSTITUTE($AL165&amp;ROUND($G165,2)," ","")),HFF60_Data_extrapolated!$C$4:$O$1011,MATCH('Estimator Steel Portfolio'!$C165,HFF60_Data_extrapolated!$C$4:$O$4,0),TRUE)*1000,"")
     )
)</f>
        <v/>
      </c>
      <c r="K165" s="50" t="str">
        <f>IFERROR($J165/HFF60_Data_UL!$J$1,"")</f>
        <v/>
      </c>
      <c r="L165" s="148" t="str">
        <f t="shared" si="52"/>
        <v/>
      </c>
      <c r="M165" s="51" t="str">
        <f>IF(
     $J165=$AO165,
     IFERROR(VLOOKUP(VALUE(SUBSTITUTE($AL165&amp;ROUND($G165,2)," ","")),HFF60_Data_UL!$C$4:$P$1011,14,TRUE),""),
     IF(ISNUMBER($J165),"EJ needed","")
)</f>
        <v/>
      </c>
      <c r="N165" s="151" t="str">
        <f t="shared" si="44"/>
        <v/>
      </c>
      <c r="O165" s="58" t="str">
        <f t="shared" si="45"/>
        <v/>
      </c>
      <c r="P165" s="48"/>
      <c r="Q165" s="50" t="str">
        <f>IFERROR(
     1*AP165,
     IF(
          $B$1="Metric",
          IFERROR(0.0254*VLOOKUP(VALUE(SUBSTITUTE($AL165&amp;ROUND($G165,2)," ","")),HFF120_Data_extrapolated!$C$4:$O$1025,MATCH('Estimator Steel Portfolio'!$C165,HFF120_Data_extrapolated!$C$4:$O$4,0),TRUE)*1000,""),
          IFERROR(VLOOKUP(VALUE(SUBSTITUTE($AL165&amp;ROUND($G165,2)," ","")),HFF120_Data_extrapolated!$C$4:$O$1025,MATCH('Estimator Steel Portfolio'!$C165,HFF120_Data_extrapolated!$C$4:$O$4,0),TRUE)*1000,"")
     )
)</f>
        <v/>
      </c>
      <c r="R165" s="50" t="str">
        <f>IFERROR($Q165/HFF120_Data_UL!$J$1,"")</f>
        <v/>
      </c>
      <c r="S165" s="148" t="str">
        <f t="shared" si="46"/>
        <v/>
      </c>
      <c r="T165" s="51" t="str">
        <f>IF(
     $Q165=$AP165,
     IFERROR(VLOOKUP(VALUE(SUBSTITUTE($AL165&amp;ROUND($G165,2)," ","")),HFF120_Data_UL!$C$4:$P$1009,14,TRUE),""),
     IF(ISNUMBER($Q165),"EJ needed","")
)</f>
        <v/>
      </c>
      <c r="U165" s="151" t="str">
        <f t="shared" si="47"/>
        <v xml:space="preserve"> </v>
      </c>
      <c r="V165" s="58" t="str">
        <f t="shared" si="53"/>
        <v/>
      </c>
      <c r="X165" s="205" t="str">
        <f>IF($B$1="Metric", IFERROR(0.0254*VLOOKUP(VALUE(SUBSTITUTE($AL165&amp;ROUND($G165,2)," ","")),WB5_Data_UL!$C$4:$O$1012,MATCH('Estimator Steel Portfolio'!$C165,WB5_Data_UL!$C$4:$O$4,0),TRUE)*1000,""), IFERROR(VLOOKUP(VALUE(SUBSTITUTE($AL165&amp;ROUND($G165,2)," ","")),WB5_Data_UL!$C$4:$O$1012,MATCH('Estimator Steel Portfolio'!$C165,WB5_Data_UL!$C$4:$O$4,0),TRUE)*1000,""))</f>
        <v/>
      </c>
      <c r="Y165" s="50" t="str">
        <f>IFERROR($X165/WB5_Data_UL!$J$1,"")</f>
        <v/>
      </c>
      <c r="Z165" s="148" t="str">
        <f t="shared" si="48"/>
        <v/>
      </c>
      <c r="AA165" s="51" t="str">
        <f>IFERROR(VLOOKUP(VALUE(SUBSTITUTE($AL165&amp;ROUND($G165,2)," ","")),WB5_Data_UL!$C$4:$P$1012,14,TRUE),"")</f>
        <v/>
      </c>
      <c r="AB165" s="151" t="str">
        <f t="shared" si="49"/>
        <v xml:space="preserve"> </v>
      </c>
      <c r="AC165" s="58" t="str">
        <f t="shared" si="54"/>
        <v/>
      </c>
      <c r="AE165" s="205" t="str">
        <f>IFERROR(
     1*AQ165,
     IF(
          $B$1="Metric",
          IFERROR(0.0254*VLOOKUP(VALUE(SUBSTITUTE($AL165&amp;ROUND($G165,2)," ","")),AWHB_Data_extrapolated!$C$4:$O$1011,MATCH('Estimator Steel Portfolio'!$C165,AWHB_Data_extrapolated!$C$4:$O$4,0),TRUE)*1000,""),
          IFERROR(VLOOKUP(VALUE(SUBSTITUTE($AL165&amp;ROUND($G165,2)," ","")),AWHB_Data_extrapolated!$C$4:$O$1011,MATCH('Estimator Steel Portfolio'!$C165,AWHB_Data_extrapolated!$C$4:$O$4,0),TRUE)*1000,"")
     )
)</f>
        <v/>
      </c>
      <c r="AF165" s="50" t="str">
        <f>IFERROR($AE165/AWHB_Data_UL!$J$1,"")</f>
        <v/>
      </c>
      <c r="AG165" s="148" t="str">
        <f t="shared" si="50"/>
        <v/>
      </c>
      <c r="AH165" s="51" t="str">
        <f>IF(
     $AE165=$AQ165,
     IFERROR(VLOOKUP(VALUE(SUBSTITUTE($AL165&amp;ROUND($G165,2)," ","")),AWHB_Data_UL!$C$4:$P$1004,14,TRUE),""),
     IF(ISNUMBER($AE165),"EJ needed","")
)</f>
        <v/>
      </c>
      <c r="AI165" s="151" t="str">
        <f t="shared" si="51"/>
        <v xml:space="preserve"> </v>
      </c>
      <c r="AJ165" s="58" t="str">
        <f t="shared" si="55"/>
        <v/>
      </c>
      <c r="AL165" s="141" t="str">
        <f>IF($B$1="Metric",IFERROR(VLOOKUP(SUBSTITUTE($A165&amp;"Metric"&amp;$B165," ",""),members_metric!$F$7:$K$2000,6,FALSE),""),IFERROR(VLOOKUP(SUBSTITUTE($A165&amp;$B165," ",""),members!$D$7:$I$2000,6,FALSE),""))</f>
        <v/>
      </c>
      <c r="AM165" s="146" t="str">
        <f>IF($B$1="Metric", IFERROR(VLOOKUP(SUBSTITUTE($A165&amp;"Metric"&amp;$B165," ",""),members_metric!$F$7:$L$2000,7,FALSE),""),IFERROR(VLOOKUP(SUBSTITUTE($A165&amp;$B165," ",""),members!$D$7:$G$2000,4,FALSE),""))</f>
        <v/>
      </c>
      <c r="AN165" s="147" t="str">
        <f>IF($B$1="Metric", IFERROR(VLOOKUP(SUBSTITUTE($A165&amp;"Metric"&amp;$B165," ",""),members_metric!$F$7:$J$2000,5,FALSE),""),IFERROR(VLOOKUP(SUBSTITUTE($A165&amp;$B165," ",""),members!$D$7:$H$2000,5,FALSE),""))</f>
        <v/>
      </c>
      <c r="AO165" s="189" t="str">
        <f>IF(
     $B$1="Metric",
     IFERROR(0.0254*VLOOKUP(VALUE(SUBSTITUTE($AL165&amp;ROUND($G165,2)," ","")),HFF60_Data_UL!$C$4:$O$1011,MATCH('Estimator Steel Portfolio'!$C165,HFF60_Data_UL!$C$4:$O$4,0),TRUE)*1000,"N/A"),
     IFERROR(VLOOKUP(VALUE(SUBSTITUTE($AL165&amp;ROUND($G165,2)," ","")),HFF60_Data_UL!$C$4:$O$1011,MATCH('Estimator Steel Portfolio'!$C165,HFF60_Data_UL!$C$4:$O$4,0),TRUE)*1000,"N/A")
)</f>
        <v>N/A</v>
      </c>
      <c r="AP165" s="189" t="str">
        <f>IF(
     $B$1="Metric",
     IFERROR(0.0254*VLOOKUP(VALUE(SUBSTITUTE($AL165&amp;ROUND($G165,2)," ","")),HFF120_Data_UL!$C$4:$O$1009,MATCH('Estimator Steel Portfolio'!$C165,HFF120_Data_UL!$C$4:$O$4,0),TRUE)*1000,"N/A"),
     IFERROR(VLOOKUP(VALUE(SUBSTITUTE($AL165&amp;ROUND($G165,2)," ","")),HFF120_Data_UL!$C$4:$O$1009,MATCH('Estimator Steel Portfolio'!$C165,HFF120_Data_UL!$C$4:$O$4,0),TRUE)*1000,"N/A")
)</f>
        <v>N/A</v>
      </c>
      <c r="AQ165" s="189" t="str">
        <f>IF(
     $B$1="Metric",
     IFERROR(0.0254*VLOOKUP(VALUE(SUBSTITUTE($AL165&amp;ROUND($G165,2)," ","")),AWHB_Data_UL!$C$4:$O$1004,MATCH('Estimator Steel Portfolio'!$C165,AWHB_Data_UL!$C$4:$O$4,0),TRUE)*1000,"N/A"),
     IFERROR(VLOOKUP(VALUE(SUBSTITUTE($AL165&amp;ROUND($G165,2)," ","")),AWHB_Data_UL!$C$4:$O$1004,MATCH('Estimator Steel Portfolio'!$C165,AWHB_Data_UL!$C$4:$O$4,0),TRUE)*1000,"N/A")
)</f>
        <v>N/A</v>
      </c>
      <c r="AR165" s="190"/>
    </row>
    <row r="166" spans="1:44" ht="15.5" x14ac:dyDescent="0.35">
      <c r="A166" s="130"/>
      <c r="B166" s="131"/>
      <c r="C166" s="131"/>
      <c r="D166" s="131"/>
      <c r="E166" s="131"/>
      <c r="F166" s="49" t="str">
        <f t="shared" si="56"/>
        <v/>
      </c>
      <c r="G166" s="50" t="str">
        <f>IF($B$1="Metric", IFERROR(VLOOKUP(SUBSTITUTE($A166&amp;"Metric"&amp;$B166," ",""),members_metric!$F$7:$J$2000,3,FALSE),""),  IFERROR(VLOOKUP(SUBSTITUTE($A166&amp;$B166," ",""),members!$D$7:$G$2000,3,FALSE),""))</f>
        <v/>
      </c>
      <c r="H166" s="140" t="str">
        <f t="shared" si="43"/>
        <v/>
      </c>
      <c r="I166" s="48"/>
      <c r="J166" s="50" t="str">
        <f>IFERROR(
     1*AO166,
     IF(
          $B$1="Metric",
          IFERROR(0.0254*VLOOKUP(VALUE(SUBSTITUTE($AL166&amp;ROUND($G166,2)," ","")),HFF60_Data_extrapolated!$C$4:$O$1011,MATCH('Estimator Steel Portfolio'!$C166,HFF60_Data_extrapolated!$C$4:$O$4,0),TRUE)*1000,""),
          IFERROR(VLOOKUP(VALUE(SUBSTITUTE($AL166&amp;ROUND($G166,2)," ","")),HFF60_Data_extrapolated!$C$4:$O$1011,MATCH('Estimator Steel Portfolio'!$C166,HFF60_Data_extrapolated!$C$4:$O$4,0),TRUE)*1000,"")
     )
)</f>
        <v/>
      </c>
      <c r="K166" s="50" t="str">
        <f>IFERROR($J166/HFF60_Data_UL!$J$1,"")</f>
        <v/>
      </c>
      <c r="L166" s="148" t="str">
        <f t="shared" si="52"/>
        <v/>
      </c>
      <c r="M166" s="51" t="str">
        <f>IF(
     $J166=$AO166,
     IFERROR(VLOOKUP(VALUE(SUBSTITUTE($AL166&amp;ROUND($G166,2)," ","")),HFF60_Data_UL!$C$4:$P$1011,14,TRUE),""),
     IF(ISNUMBER($J166),"EJ needed","")
)</f>
        <v/>
      </c>
      <c r="N166" s="151" t="str">
        <f t="shared" si="44"/>
        <v/>
      </c>
      <c r="O166" s="58" t="str">
        <f t="shared" si="45"/>
        <v/>
      </c>
      <c r="P166" s="48"/>
      <c r="Q166" s="50" t="str">
        <f>IFERROR(
     1*AP166,
     IF(
          $B$1="Metric",
          IFERROR(0.0254*VLOOKUP(VALUE(SUBSTITUTE($AL166&amp;ROUND($G166,2)," ","")),HFF120_Data_extrapolated!$C$4:$O$1025,MATCH('Estimator Steel Portfolio'!$C166,HFF120_Data_extrapolated!$C$4:$O$4,0),TRUE)*1000,""),
          IFERROR(VLOOKUP(VALUE(SUBSTITUTE($AL166&amp;ROUND($G166,2)," ","")),HFF120_Data_extrapolated!$C$4:$O$1025,MATCH('Estimator Steel Portfolio'!$C166,HFF120_Data_extrapolated!$C$4:$O$4,0),TRUE)*1000,"")
     )
)</f>
        <v/>
      </c>
      <c r="R166" s="50" t="str">
        <f>IFERROR($Q166/HFF120_Data_UL!$J$1,"")</f>
        <v/>
      </c>
      <c r="S166" s="148" t="str">
        <f t="shared" si="46"/>
        <v/>
      </c>
      <c r="T166" s="51" t="str">
        <f>IF(
     $Q166=$AP166,
     IFERROR(VLOOKUP(VALUE(SUBSTITUTE($AL166&amp;ROUND($G166,2)," ","")),HFF120_Data_UL!$C$4:$P$1009,14,TRUE),""),
     IF(ISNUMBER($Q166),"EJ needed","")
)</f>
        <v/>
      </c>
      <c r="U166" s="151" t="str">
        <f t="shared" si="47"/>
        <v xml:space="preserve"> </v>
      </c>
      <c r="V166" s="58" t="str">
        <f t="shared" si="53"/>
        <v/>
      </c>
      <c r="X166" s="205" t="str">
        <f>IF($B$1="Metric", IFERROR(0.0254*VLOOKUP(VALUE(SUBSTITUTE($AL166&amp;ROUND($G166,2)," ","")),WB5_Data_UL!$C$4:$O$1012,MATCH('Estimator Steel Portfolio'!$C166,WB5_Data_UL!$C$4:$O$4,0),TRUE)*1000,""), IFERROR(VLOOKUP(VALUE(SUBSTITUTE($AL166&amp;ROUND($G166,2)," ","")),WB5_Data_UL!$C$4:$O$1012,MATCH('Estimator Steel Portfolio'!$C166,WB5_Data_UL!$C$4:$O$4,0),TRUE)*1000,""))</f>
        <v/>
      </c>
      <c r="Y166" s="50" t="str">
        <f>IFERROR($X166/WB5_Data_UL!$J$1,"")</f>
        <v/>
      </c>
      <c r="Z166" s="148" t="str">
        <f t="shared" si="48"/>
        <v/>
      </c>
      <c r="AA166" s="51" t="str">
        <f>IFERROR(VLOOKUP(VALUE(SUBSTITUTE($AL166&amp;ROUND($G166,2)," ","")),WB5_Data_UL!$C$4:$P$1012,14,TRUE),"")</f>
        <v/>
      </c>
      <c r="AB166" s="151" t="str">
        <f t="shared" si="49"/>
        <v xml:space="preserve"> </v>
      </c>
      <c r="AC166" s="58" t="str">
        <f t="shared" si="54"/>
        <v/>
      </c>
      <c r="AE166" s="205" t="str">
        <f>IFERROR(
     1*AQ166,
     IF(
          $B$1="Metric",
          IFERROR(0.0254*VLOOKUP(VALUE(SUBSTITUTE($AL166&amp;ROUND($G166,2)," ","")),AWHB_Data_extrapolated!$C$4:$O$1011,MATCH('Estimator Steel Portfolio'!$C166,AWHB_Data_extrapolated!$C$4:$O$4,0),TRUE)*1000,""),
          IFERROR(VLOOKUP(VALUE(SUBSTITUTE($AL166&amp;ROUND($G166,2)," ","")),AWHB_Data_extrapolated!$C$4:$O$1011,MATCH('Estimator Steel Portfolio'!$C166,AWHB_Data_extrapolated!$C$4:$O$4,0),TRUE)*1000,"")
     )
)</f>
        <v/>
      </c>
      <c r="AF166" s="50" t="str">
        <f>IFERROR($AE166/AWHB_Data_UL!$J$1,"")</f>
        <v/>
      </c>
      <c r="AG166" s="148" t="str">
        <f t="shared" si="50"/>
        <v/>
      </c>
      <c r="AH166" s="51" t="str">
        <f>IF(
     $AE166=$AQ166,
     IFERROR(VLOOKUP(VALUE(SUBSTITUTE($AL166&amp;ROUND($G166,2)," ","")),AWHB_Data_UL!$C$4:$P$1004,14,TRUE),""),
     IF(ISNUMBER($AE166),"EJ needed","")
)</f>
        <v/>
      </c>
      <c r="AI166" s="151" t="str">
        <f t="shared" si="51"/>
        <v xml:space="preserve"> </v>
      </c>
      <c r="AJ166" s="58" t="str">
        <f t="shared" si="55"/>
        <v/>
      </c>
      <c r="AL166" s="141" t="str">
        <f>IF($B$1="Metric",IFERROR(VLOOKUP(SUBSTITUTE($A166&amp;"Metric"&amp;$B166," ",""),members_metric!$F$7:$K$2000,6,FALSE),""),IFERROR(VLOOKUP(SUBSTITUTE($A166&amp;$B166," ",""),members!$D$7:$I$2000,6,FALSE),""))</f>
        <v/>
      </c>
      <c r="AM166" s="146" t="str">
        <f>IF($B$1="Metric", IFERROR(VLOOKUP(SUBSTITUTE($A166&amp;"Metric"&amp;$B166," ",""),members_metric!$F$7:$L$2000,7,FALSE),""),IFERROR(VLOOKUP(SUBSTITUTE($A166&amp;$B166," ",""),members!$D$7:$G$2000,4,FALSE),""))</f>
        <v/>
      </c>
      <c r="AN166" s="147" t="str">
        <f>IF($B$1="Metric", IFERROR(VLOOKUP(SUBSTITUTE($A166&amp;"Metric"&amp;$B166," ",""),members_metric!$F$7:$J$2000,5,FALSE),""),IFERROR(VLOOKUP(SUBSTITUTE($A166&amp;$B166," ",""),members!$D$7:$H$2000,5,FALSE),""))</f>
        <v/>
      </c>
      <c r="AO166" s="189" t="str">
        <f>IF(
     $B$1="Metric",
     IFERROR(0.0254*VLOOKUP(VALUE(SUBSTITUTE($AL166&amp;ROUND($G166,2)," ","")),HFF60_Data_UL!$C$4:$O$1011,MATCH('Estimator Steel Portfolio'!$C166,HFF60_Data_UL!$C$4:$O$4,0),TRUE)*1000,"N/A"),
     IFERROR(VLOOKUP(VALUE(SUBSTITUTE($AL166&amp;ROUND($G166,2)," ","")),HFF60_Data_UL!$C$4:$O$1011,MATCH('Estimator Steel Portfolio'!$C166,HFF60_Data_UL!$C$4:$O$4,0),TRUE)*1000,"N/A")
)</f>
        <v>N/A</v>
      </c>
      <c r="AP166" s="189" t="str">
        <f>IF(
     $B$1="Metric",
     IFERROR(0.0254*VLOOKUP(VALUE(SUBSTITUTE($AL166&amp;ROUND($G166,2)," ","")),HFF120_Data_UL!$C$4:$O$1009,MATCH('Estimator Steel Portfolio'!$C166,HFF120_Data_UL!$C$4:$O$4,0),TRUE)*1000,"N/A"),
     IFERROR(VLOOKUP(VALUE(SUBSTITUTE($AL166&amp;ROUND($G166,2)," ","")),HFF120_Data_UL!$C$4:$O$1009,MATCH('Estimator Steel Portfolio'!$C166,HFF120_Data_UL!$C$4:$O$4,0),TRUE)*1000,"N/A")
)</f>
        <v>N/A</v>
      </c>
      <c r="AQ166" s="189" t="str">
        <f>IF(
     $B$1="Metric",
     IFERROR(0.0254*VLOOKUP(VALUE(SUBSTITUTE($AL166&amp;ROUND($G166,2)," ","")),AWHB_Data_UL!$C$4:$O$1004,MATCH('Estimator Steel Portfolio'!$C166,AWHB_Data_UL!$C$4:$O$4,0),TRUE)*1000,"N/A"),
     IFERROR(VLOOKUP(VALUE(SUBSTITUTE($AL166&amp;ROUND($G166,2)," ","")),AWHB_Data_UL!$C$4:$O$1004,MATCH('Estimator Steel Portfolio'!$C166,AWHB_Data_UL!$C$4:$O$4,0),TRUE)*1000,"N/A")
)</f>
        <v>N/A</v>
      </c>
      <c r="AR166" s="190"/>
    </row>
    <row r="167" spans="1:44" ht="15.5" x14ac:dyDescent="0.35">
      <c r="A167" s="130"/>
      <c r="B167" s="131"/>
      <c r="C167" s="131"/>
      <c r="D167" s="131"/>
      <c r="E167" s="131"/>
      <c r="F167" s="49" t="str">
        <f t="shared" si="56"/>
        <v/>
      </c>
      <c r="G167" s="50" t="str">
        <f>IF($B$1="Metric", IFERROR(VLOOKUP(SUBSTITUTE($A167&amp;"Metric"&amp;$B167," ",""),members_metric!$F$7:$J$2000,3,FALSE),""),  IFERROR(VLOOKUP(SUBSTITUTE($A167&amp;$B167," ",""),members!$D$7:$G$2000,3,FALSE),""))</f>
        <v/>
      </c>
      <c r="H167" s="140" t="str">
        <f t="shared" si="43"/>
        <v/>
      </c>
      <c r="I167" s="48"/>
      <c r="J167" s="50" t="str">
        <f>IFERROR(
     1*AO167,
     IF(
          $B$1="Metric",
          IFERROR(0.0254*VLOOKUP(VALUE(SUBSTITUTE($AL167&amp;ROUND($G167,2)," ","")),HFF60_Data_extrapolated!$C$4:$O$1011,MATCH('Estimator Steel Portfolio'!$C167,HFF60_Data_extrapolated!$C$4:$O$4,0),TRUE)*1000,""),
          IFERROR(VLOOKUP(VALUE(SUBSTITUTE($AL167&amp;ROUND($G167,2)," ","")),HFF60_Data_extrapolated!$C$4:$O$1011,MATCH('Estimator Steel Portfolio'!$C167,HFF60_Data_extrapolated!$C$4:$O$4,0),TRUE)*1000,"")
     )
)</f>
        <v/>
      </c>
      <c r="K167" s="50" t="str">
        <f>IFERROR($J167/HFF60_Data_UL!$J$1,"")</f>
        <v/>
      </c>
      <c r="L167" s="148" t="str">
        <f t="shared" si="52"/>
        <v/>
      </c>
      <c r="M167" s="51" t="str">
        <f>IF(
     $J167=$AO167,
     IFERROR(VLOOKUP(VALUE(SUBSTITUTE($AL167&amp;ROUND($G167,2)," ","")),HFF60_Data_UL!$C$4:$P$1011,14,TRUE),""),
     IF(ISNUMBER($J167),"EJ needed","")
)</f>
        <v/>
      </c>
      <c r="N167" s="151" t="str">
        <f t="shared" si="44"/>
        <v/>
      </c>
      <c r="O167" s="58" t="str">
        <f t="shared" si="45"/>
        <v/>
      </c>
      <c r="P167" s="48"/>
      <c r="Q167" s="50" t="str">
        <f>IFERROR(
     1*AP167,
     IF(
          $B$1="Metric",
          IFERROR(0.0254*VLOOKUP(VALUE(SUBSTITUTE($AL167&amp;ROUND($G167,2)," ","")),HFF120_Data_extrapolated!$C$4:$O$1025,MATCH('Estimator Steel Portfolio'!$C167,HFF120_Data_extrapolated!$C$4:$O$4,0),TRUE)*1000,""),
          IFERROR(VLOOKUP(VALUE(SUBSTITUTE($AL167&amp;ROUND($G167,2)," ","")),HFF120_Data_extrapolated!$C$4:$O$1025,MATCH('Estimator Steel Portfolio'!$C167,HFF120_Data_extrapolated!$C$4:$O$4,0),TRUE)*1000,"")
     )
)</f>
        <v/>
      </c>
      <c r="R167" s="50" t="str">
        <f>IFERROR($Q167/HFF120_Data_UL!$J$1,"")</f>
        <v/>
      </c>
      <c r="S167" s="148" t="str">
        <f t="shared" si="46"/>
        <v/>
      </c>
      <c r="T167" s="51" t="str">
        <f>IF(
     $Q167=$AP167,
     IFERROR(VLOOKUP(VALUE(SUBSTITUTE($AL167&amp;ROUND($G167,2)," ","")),HFF120_Data_UL!$C$4:$P$1009,14,TRUE),""),
     IF(ISNUMBER($Q167),"EJ needed","")
)</f>
        <v/>
      </c>
      <c r="U167" s="151" t="str">
        <f t="shared" si="47"/>
        <v xml:space="preserve"> </v>
      </c>
      <c r="V167" s="58" t="str">
        <f t="shared" si="53"/>
        <v/>
      </c>
      <c r="X167" s="205" t="str">
        <f>IF($B$1="Metric", IFERROR(0.0254*VLOOKUP(VALUE(SUBSTITUTE($AL167&amp;ROUND($G167,2)," ","")),WB5_Data_UL!$C$4:$O$1012,MATCH('Estimator Steel Portfolio'!$C167,WB5_Data_UL!$C$4:$O$4,0),TRUE)*1000,""), IFERROR(VLOOKUP(VALUE(SUBSTITUTE($AL167&amp;ROUND($G167,2)," ","")),WB5_Data_UL!$C$4:$O$1012,MATCH('Estimator Steel Portfolio'!$C167,WB5_Data_UL!$C$4:$O$4,0),TRUE)*1000,""))</f>
        <v/>
      </c>
      <c r="Y167" s="50" t="str">
        <f>IFERROR($X167/WB5_Data_UL!$J$1,"")</f>
        <v/>
      </c>
      <c r="Z167" s="148" t="str">
        <f t="shared" si="48"/>
        <v/>
      </c>
      <c r="AA167" s="51" t="str">
        <f>IFERROR(VLOOKUP(VALUE(SUBSTITUTE($AL167&amp;ROUND($G167,2)," ","")),WB5_Data_UL!$C$4:$P$1012,14,TRUE),"")</f>
        <v/>
      </c>
      <c r="AB167" s="151" t="str">
        <f t="shared" si="49"/>
        <v xml:space="preserve"> </v>
      </c>
      <c r="AC167" s="58" t="str">
        <f t="shared" si="54"/>
        <v/>
      </c>
      <c r="AE167" s="205" t="str">
        <f>IFERROR(
     1*AQ167,
     IF(
          $B$1="Metric",
          IFERROR(0.0254*VLOOKUP(VALUE(SUBSTITUTE($AL167&amp;ROUND($G167,2)," ","")),AWHB_Data_extrapolated!$C$4:$O$1011,MATCH('Estimator Steel Portfolio'!$C167,AWHB_Data_extrapolated!$C$4:$O$4,0),TRUE)*1000,""),
          IFERROR(VLOOKUP(VALUE(SUBSTITUTE($AL167&amp;ROUND($G167,2)," ","")),AWHB_Data_extrapolated!$C$4:$O$1011,MATCH('Estimator Steel Portfolio'!$C167,AWHB_Data_extrapolated!$C$4:$O$4,0),TRUE)*1000,"")
     )
)</f>
        <v/>
      </c>
      <c r="AF167" s="50" t="str">
        <f>IFERROR($AE167/AWHB_Data_UL!$J$1,"")</f>
        <v/>
      </c>
      <c r="AG167" s="148" t="str">
        <f t="shared" si="50"/>
        <v/>
      </c>
      <c r="AH167" s="51" t="str">
        <f>IF(
     $AE167=$AQ167,
     IFERROR(VLOOKUP(VALUE(SUBSTITUTE($AL167&amp;ROUND($G167,2)," ","")),AWHB_Data_UL!$C$4:$P$1004,14,TRUE),""),
     IF(ISNUMBER($AE167),"EJ needed","")
)</f>
        <v/>
      </c>
      <c r="AI167" s="151" t="str">
        <f t="shared" si="51"/>
        <v xml:space="preserve"> </v>
      </c>
      <c r="AJ167" s="58" t="str">
        <f t="shared" si="55"/>
        <v/>
      </c>
      <c r="AL167" s="141" t="str">
        <f>IF($B$1="Metric",IFERROR(VLOOKUP(SUBSTITUTE($A167&amp;"Metric"&amp;$B167," ",""),members_metric!$F$7:$K$2000,6,FALSE),""),IFERROR(VLOOKUP(SUBSTITUTE($A167&amp;$B167," ",""),members!$D$7:$I$2000,6,FALSE),""))</f>
        <v/>
      </c>
      <c r="AM167" s="146" t="str">
        <f>IF($B$1="Metric", IFERROR(VLOOKUP(SUBSTITUTE($A167&amp;"Metric"&amp;$B167," ",""),members_metric!$F$7:$L$2000,7,FALSE),""),IFERROR(VLOOKUP(SUBSTITUTE($A167&amp;$B167," ",""),members!$D$7:$G$2000,4,FALSE),""))</f>
        <v/>
      </c>
      <c r="AN167" s="147" t="str">
        <f>IF($B$1="Metric", IFERROR(VLOOKUP(SUBSTITUTE($A167&amp;"Metric"&amp;$B167," ",""),members_metric!$F$7:$J$2000,5,FALSE),""),IFERROR(VLOOKUP(SUBSTITUTE($A167&amp;$B167," ",""),members!$D$7:$H$2000,5,FALSE),""))</f>
        <v/>
      </c>
      <c r="AO167" s="189" t="str">
        <f>IF(
     $B$1="Metric",
     IFERROR(0.0254*VLOOKUP(VALUE(SUBSTITUTE($AL167&amp;ROUND($G167,2)," ","")),HFF60_Data_UL!$C$4:$O$1011,MATCH('Estimator Steel Portfolio'!$C167,HFF60_Data_UL!$C$4:$O$4,0),TRUE)*1000,"N/A"),
     IFERROR(VLOOKUP(VALUE(SUBSTITUTE($AL167&amp;ROUND($G167,2)," ","")),HFF60_Data_UL!$C$4:$O$1011,MATCH('Estimator Steel Portfolio'!$C167,HFF60_Data_UL!$C$4:$O$4,0),TRUE)*1000,"N/A")
)</f>
        <v>N/A</v>
      </c>
      <c r="AP167" s="189" t="str">
        <f>IF(
     $B$1="Metric",
     IFERROR(0.0254*VLOOKUP(VALUE(SUBSTITUTE($AL167&amp;ROUND($G167,2)," ","")),HFF120_Data_UL!$C$4:$O$1009,MATCH('Estimator Steel Portfolio'!$C167,HFF120_Data_UL!$C$4:$O$4,0),TRUE)*1000,"N/A"),
     IFERROR(VLOOKUP(VALUE(SUBSTITUTE($AL167&amp;ROUND($G167,2)," ","")),HFF120_Data_UL!$C$4:$O$1009,MATCH('Estimator Steel Portfolio'!$C167,HFF120_Data_UL!$C$4:$O$4,0),TRUE)*1000,"N/A")
)</f>
        <v>N/A</v>
      </c>
      <c r="AQ167" s="189" t="str">
        <f>IF(
     $B$1="Metric",
     IFERROR(0.0254*VLOOKUP(VALUE(SUBSTITUTE($AL167&amp;ROUND($G167,2)," ","")),AWHB_Data_UL!$C$4:$O$1004,MATCH('Estimator Steel Portfolio'!$C167,AWHB_Data_UL!$C$4:$O$4,0),TRUE)*1000,"N/A"),
     IFERROR(VLOOKUP(VALUE(SUBSTITUTE($AL167&amp;ROUND($G167,2)," ","")),AWHB_Data_UL!$C$4:$O$1004,MATCH('Estimator Steel Portfolio'!$C167,AWHB_Data_UL!$C$4:$O$4,0),TRUE)*1000,"N/A")
)</f>
        <v>N/A</v>
      </c>
      <c r="AR167" s="190"/>
    </row>
    <row r="168" spans="1:44" ht="15.5" x14ac:dyDescent="0.35">
      <c r="A168" s="130"/>
      <c r="B168" s="131"/>
      <c r="C168" s="131"/>
      <c r="D168" s="131"/>
      <c r="E168" s="131"/>
      <c r="F168" s="49" t="str">
        <f t="shared" si="56"/>
        <v/>
      </c>
      <c r="G168" s="50" t="str">
        <f>IF($B$1="Metric", IFERROR(VLOOKUP(SUBSTITUTE($A168&amp;"Metric"&amp;$B168," ",""),members_metric!$F$7:$J$2000,3,FALSE),""),  IFERROR(VLOOKUP(SUBSTITUTE($A168&amp;$B168," ",""),members!$D$7:$G$2000,3,FALSE),""))</f>
        <v/>
      </c>
      <c r="H168" s="140" t="str">
        <f t="shared" si="43"/>
        <v/>
      </c>
      <c r="I168" s="48"/>
      <c r="J168" s="50" t="str">
        <f>IFERROR(
     1*AO168,
     IF(
          $B$1="Metric",
          IFERROR(0.0254*VLOOKUP(VALUE(SUBSTITUTE($AL168&amp;ROUND($G168,2)," ","")),HFF60_Data_extrapolated!$C$4:$O$1011,MATCH('Estimator Steel Portfolio'!$C168,HFF60_Data_extrapolated!$C$4:$O$4,0),TRUE)*1000,""),
          IFERROR(VLOOKUP(VALUE(SUBSTITUTE($AL168&amp;ROUND($G168,2)," ","")),HFF60_Data_extrapolated!$C$4:$O$1011,MATCH('Estimator Steel Portfolio'!$C168,HFF60_Data_extrapolated!$C$4:$O$4,0),TRUE)*1000,"")
     )
)</f>
        <v/>
      </c>
      <c r="K168" s="50" t="str">
        <f>IFERROR($J168/HFF60_Data_UL!$J$1,"")</f>
        <v/>
      </c>
      <c r="L168" s="148" t="str">
        <f t="shared" si="52"/>
        <v/>
      </c>
      <c r="M168" s="51" t="str">
        <f>IF(
     $J168=$AO168,
     IFERROR(VLOOKUP(VALUE(SUBSTITUTE($AL168&amp;ROUND($G168,2)," ","")),HFF60_Data_UL!$C$4:$P$1011,14,TRUE),""),
     IF(ISNUMBER($J168),"EJ needed","")
)</f>
        <v/>
      </c>
      <c r="N168" s="151" t="str">
        <f t="shared" si="44"/>
        <v/>
      </c>
      <c r="O168" s="58" t="str">
        <f t="shared" si="45"/>
        <v/>
      </c>
      <c r="P168" s="48"/>
      <c r="Q168" s="50" t="str">
        <f>IFERROR(
     1*AP168,
     IF(
          $B$1="Metric",
          IFERROR(0.0254*VLOOKUP(VALUE(SUBSTITUTE($AL168&amp;ROUND($G168,2)," ","")),HFF120_Data_extrapolated!$C$4:$O$1025,MATCH('Estimator Steel Portfolio'!$C168,HFF120_Data_extrapolated!$C$4:$O$4,0),TRUE)*1000,""),
          IFERROR(VLOOKUP(VALUE(SUBSTITUTE($AL168&amp;ROUND($G168,2)," ","")),HFF120_Data_extrapolated!$C$4:$O$1025,MATCH('Estimator Steel Portfolio'!$C168,HFF120_Data_extrapolated!$C$4:$O$4,0),TRUE)*1000,"")
     )
)</f>
        <v/>
      </c>
      <c r="R168" s="50" t="str">
        <f>IFERROR($Q168/HFF120_Data_UL!$J$1,"")</f>
        <v/>
      </c>
      <c r="S168" s="148" t="str">
        <f t="shared" si="46"/>
        <v/>
      </c>
      <c r="T168" s="51" t="str">
        <f>IF(
     $Q168=$AP168,
     IFERROR(VLOOKUP(VALUE(SUBSTITUTE($AL168&amp;ROUND($G168,2)," ","")),HFF120_Data_UL!$C$4:$P$1009,14,TRUE),""),
     IF(ISNUMBER($Q168),"EJ needed","")
)</f>
        <v/>
      </c>
      <c r="U168" s="151" t="str">
        <f t="shared" si="47"/>
        <v xml:space="preserve"> </v>
      </c>
      <c r="V168" s="58" t="str">
        <f t="shared" si="53"/>
        <v/>
      </c>
      <c r="X168" s="205" t="str">
        <f>IF($B$1="Metric", IFERROR(0.0254*VLOOKUP(VALUE(SUBSTITUTE($AL168&amp;ROUND($G168,2)," ","")),WB5_Data_UL!$C$4:$O$1012,MATCH('Estimator Steel Portfolio'!$C168,WB5_Data_UL!$C$4:$O$4,0),TRUE)*1000,""), IFERROR(VLOOKUP(VALUE(SUBSTITUTE($AL168&amp;ROUND($G168,2)," ","")),WB5_Data_UL!$C$4:$O$1012,MATCH('Estimator Steel Portfolio'!$C168,WB5_Data_UL!$C$4:$O$4,0),TRUE)*1000,""))</f>
        <v/>
      </c>
      <c r="Y168" s="50" t="str">
        <f>IFERROR($X168/WB5_Data_UL!$J$1,"")</f>
        <v/>
      </c>
      <c r="Z168" s="148" t="str">
        <f t="shared" si="48"/>
        <v/>
      </c>
      <c r="AA168" s="51" t="str">
        <f>IFERROR(VLOOKUP(VALUE(SUBSTITUTE($AL168&amp;ROUND($G168,2)," ","")),WB5_Data_UL!$C$4:$P$1012,14,TRUE),"")</f>
        <v/>
      </c>
      <c r="AB168" s="151" t="str">
        <f t="shared" si="49"/>
        <v xml:space="preserve"> </v>
      </c>
      <c r="AC168" s="58" t="str">
        <f t="shared" si="54"/>
        <v/>
      </c>
      <c r="AE168" s="205" t="str">
        <f>IFERROR(
     1*AQ168,
     IF(
          $B$1="Metric",
          IFERROR(0.0254*VLOOKUP(VALUE(SUBSTITUTE($AL168&amp;ROUND($G168,2)," ","")),AWHB_Data_extrapolated!$C$4:$O$1011,MATCH('Estimator Steel Portfolio'!$C168,AWHB_Data_extrapolated!$C$4:$O$4,0),TRUE)*1000,""),
          IFERROR(VLOOKUP(VALUE(SUBSTITUTE($AL168&amp;ROUND($G168,2)," ","")),AWHB_Data_extrapolated!$C$4:$O$1011,MATCH('Estimator Steel Portfolio'!$C168,AWHB_Data_extrapolated!$C$4:$O$4,0),TRUE)*1000,"")
     )
)</f>
        <v/>
      </c>
      <c r="AF168" s="50" t="str">
        <f>IFERROR($AE168/AWHB_Data_UL!$J$1,"")</f>
        <v/>
      </c>
      <c r="AG168" s="148" t="str">
        <f t="shared" si="50"/>
        <v/>
      </c>
      <c r="AH168" s="51" t="str">
        <f>IF(
     $AE168=$AQ168,
     IFERROR(VLOOKUP(VALUE(SUBSTITUTE($AL168&amp;ROUND($G168,2)," ","")),AWHB_Data_UL!$C$4:$P$1004,14,TRUE),""),
     IF(ISNUMBER($AE168),"EJ needed","")
)</f>
        <v/>
      </c>
      <c r="AI168" s="151" t="str">
        <f t="shared" si="51"/>
        <v xml:space="preserve"> </v>
      </c>
      <c r="AJ168" s="58" t="str">
        <f t="shared" si="55"/>
        <v/>
      </c>
      <c r="AL168" s="141" t="str">
        <f>IF($B$1="Metric",IFERROR(VLOOKUP(SUBSTITUTE($A168&amp;"Metric"&amp;$B168," ",""),members_metric!$F$7:$K$2000,6,FALSE),""),IFERROR(VLOOKUP(SUBSTITUTE($A168&amp;$B168," ",""),members!$D$7:$I$2000,6,FALSE),""))</f>
        <v/>
      </c>
      <c r="AM168" s="146" t="str">
        <f>IF($B$1="Metric", IFERROR(VLOOKUP(SUBSTITUTE($A168&amp;"Metric"&amp;$B168," ",""),members_metric!$F$7:$L$2000,7,FALSE),""),IFERROR(VLOOKUP(SUBSTITUTE($A168&amp;$B168," ",""),members!$D$7:$G$2000,4,FALSE),""))</f>
        <v/>
      </c>
      <c r="AN168" s="147" t="str">
        <f>IF($B$1="Metric", IFERROR(VLOOKUP(SUBSTITUTE($A168&amp;"Metric"&amp;$B168," ",""),members_metric!$F$7:$J$2000,5,FALSE),""),IFERROR(VLOOKUP(SUBSTITUTE($A168&amp;$B168," ",""),members!$D$7:$H$2000,5,FALSE),""))</f>
        <v/>
      </c>
      <c r="AO168" s="189" t="str">
        <f>IF(
     $B$1="Metric",
     IFERROR(0.0254*VLOOKUP(VALUE(SUBSTITUTE($AL168&amp;ROUND($G168,2)," ","")),HFF60_Data_UL!$C$4:$O$1011,MATCH('Estimator Steel Portfolio'!$C168,HFF60_Data_UL!$C$4:$O$4,0),TRUE)*1000,"N/A"),
     IFERROR(VLOOKUP(VALUE(SUBSTITUTE($AL168&amp;ROUND($G168,2)," ","")),HFF60_Data_UL!$C$4:$O$1011,MATCH('Estimator Steel Portfolio'!$C168,HFF60_Data_UL!$C$4:$O$4,0),TRUE)*1000,"N/A")
)</f>
        <v>N/A</v>
      </c>
      <c r="AP168" s="189" t="str">
        <f>IF(
     $B$1="Metric",
     IFERROR(0.0254*VLOOKUP(VALUE(SUBSTITUTE($AL168&amp;ROUND($G168,2)," ","")),HFF120_Data_UL!$C$4:$O$1009,MATCH('Estimator Steel Portfolio'!$C168,HFF120_Data_UL!$C$4:$O$4,0),TRUE)*1000,"N/A"),
     IFERROR(VLOOKUP(VALUE(SUBSTITUTE($AL168&amp;ROUND($G168,2)," ","")),HFF120_Data_UL!$C$4:$O$1009,MATCH('Estimator Steel Portfolio'!$C168,HFF120_Data_UL!$C$4:$O$4,0),TRUE)*1000,"N/A")
)</f>
        <v>N/A</v>
      </c>
      <c r="AQ168" s="189" t="str">
        <f>IF(
     $B$1="Metric",
     IFERROR(0.0254*VLOOKUP(VALUE(SUBSTITUTE($AL168&amp;ROUND($G168,2)," ","")),AWHB_Data_UL!$C$4:$O$1004,MATCH('Estimator Steel Portfolio'!$C168,AWHB_Data_UL!$C$4:$O$4,0),TRUE)*1000,"N/A"),
     IFERROR(VLOOKUP(VALUE(SUBSTITUTE($AL168&amp;ROUND($G168,2)," ","")),AWHB_Data_UL!$C$4:$O$1004,MATCH('Estimator Steel Portfolio'!$C168,AWHB_Data_UL!$C$4:$O$4,0),TRUE)*1000,"N/A")
)</f>
        <v>N/A</v>
      </c>
      <c r="AR168" s="190"/>
    </row>
    <row r="169" spans="1:44" ht="15.5" x14ac:dyDescent="0.35">
      <c r="A169" s="130"/>
      <c r="B169" s="131"/>
      <c r="C169" s="131"/>
      <c r="D169" s="131"/>
      <c r="E169" s="131"/>
      <c r="F169" s="49" t="str">
        <f t="shared" si="56"/>
        <v/>
      </c>
      <c r="G169" s="50" t="str">
        <f>IF($B$1="Metric", IFERROR(VLOOKUP(SUBSTITUTE($A169&amp;"Metric"&amp;$B169," ",""),members_metric!$F$7:$J$2000,3,FALSE),""),  IFERROR(VLOOKUP(SUBSTITUTE($A169&amp;$B169," ",""),members!$D$7:$G$2000,3,FALSE),""))</f>
        <v/>
      </c>
      <c r="H169" s="140" t="str">
        <f t="shared" si="43"/>
        <v/>
      </c>
      <c r="I169" s="48"/>
      <c r="J169" s="50" t="str">
        <f>IFERROR(
     1*AO169,
     IF(
          $B$1="Metric",
          IFERROR(0.0254*VLOOKUP(VALUE(SUBSTITUTE($AL169&amp;ROUND($G169,2)," ","")),HFF60_Data_extrapolated!$C$4:$O$1011,MATCH('Estimator Steel Portfolio'!$C169,HFF60_Data_extrapolated!$C$4:$O$4,0),TRUE)*1000,""),
          IFERROR(VLOOKUP(VALUE(SUBSTITUTE($AL169&amp;ROUND($G169,2)," ","")),HFF60_Data_extrapolated!$C$4:$O$1011,MATCH('Estimator Steel Portfolio'!$C169,HFF60_Data_extrapolated!$C$4:$O$4,0),TRUE)*1000,"")
     )
)</f>
        <v/>
      </c>
      <c r="K169" s="50" t="str">
        <f>IFERROR($J169/HFF60_Data_UL!$J$1,"")</f>
        <v/>
      </c>
      <c r="L169" s="148" t="str">
        <f t="shared" si="52"/>
        <v/>
      </c>
      <c r="M169" s="51" t="str">
        <f>IF(
     $J169=$AO169,
     IFERROR(VLOOKUP(VALUE(SUBSTITUTE($AL169&amp;ROUND($G169,2)," ","")),HFF60_Data_UL!$C$4:$P$1011,14,TRUE),""),
     IF(ISNUMBER($J169),"EJ needed","")
)</f>
        <v/>
      </c>
      <c r="N169" s="151" t="str">
        <f t="shared" si="44"/>
        <v/>
      </c>
      <c r="O169" s="58" t="str">
        <f t="shared" si="45"/>
        <v/>
      </c>
      <c r="P169" s="48"/>
      <c r="Q169" s="50" t="str">
        <f>IFERROR(
     1*AP169,
     IF(
          $B$1="Metric",
          IFERROR(0.0254*VLOOKUP(VALUE(SUBSTITUTE($AL169&amp;ROUND($G169,2)," ","")),HFF120_Data_extrapolated!$C$4:$O$1025,MATCH('Estimator Steel Portfolio'!$C169,HFF120_Data_extrapolated!$C$4:$O$4,0),TRUE)*1000,""),
          IFERROR(VLOOKUP(VALUE(SUBSTITUTE($AL169&amp;ROUND($G169,2)," ","")),HFF120_Data_extrapolated!$C$4:$O$1025,MATCH('Estimator Steel Portfolio'!$C169,HFF120_Data_extrapolated!$C$4:$O$4,0),TRUE)*1000,"")
     )
)</f>
        <v/>
      </c>
      <c r="R169" s="50" t="str">
        <f>IFERROR($Q169/HFF120_Data_UL!$J$1,"")</f>
        <v/>
      </c>
      <c r="S169" s="148" t="str">
        <f t="shared" si="46"/>
        <v/>
      </c>
      <c r="T169" s="51" t="str">
        <f>IF(
     $Q169=$AP169,
     IFERROR(VLOOKUP(VALUE(SUBSTITUTE($AL169&amp;ROUND($G169,2)," ","")),HFF120_Data_UL!$C$4:$P$1009,14,TRUE),""),
     IF(ISNUMBER($Q169),"EJ needed","")
)</f>
        <v/>
      </c>
      <c r="U169" s="151" t="str">
        <f t="shared" si="47"/>
        <v xml:space="preserve"> </v>
      </c>
      <c r="V169" s="58" t="str">
        <f t="shared" si="53"/>
        <v/>
      </c>
      <c r="X169" s="205" t="str">
        <f>IF($B$1="Metric", IFERROR(0.0254*VLOOKUP(VALUE(SUBSTITUTE($AL169&amp;ROUND($G169,2)," ","")),WB5_Data_UL!$C$4:$O$1012,MATCH('Estimator Steel Portfolio'!$C169,WB5_Data_UL!$C$4:$O$4,0),TRUE)*1000,""), IFERROR(VLOOKUP(VALUE(SUBSTITUTE($AL169&amp;ROUND($G169,2)," ","")),WB5_Data_UL!$C$4:$O$1012,MATCH('Estimator Steel Portfolio'!$C169,WB5_Data_UL!$C$4:$O$4,0),TRUE)*1000,""))</f>
        <v/>
      </c>
      <c r="Y169" s="50" t="str">
        <f>IFERROR($X169/WB5_Data_UL!$J$1,"")</f>
        <v/>
      </c>
      <c r="Z169" s="148" t="str">
        <f t="shared" si="48"/>
        <v/>
      </c>
      <c r="AA169" s="51" t="str">
        <f>IFERROR(VLOOKUP(VALUE(SUBSTITUTE($AL169&amp;ROUND($G169,2)," ","")),WB5_Data_UL!$C$4:$P$1012,14,TRUE),"")</f>
        <v/>
      </c>
      <c r="AB169" s="151" t="str">
        <f t="shared" si="49"/>
        <v xml:space="preserve"> </v>
      </c>
      <c r="AC169" s="58" t="str">
        <f t="shared" si="54"/>
        <v/>
      </c>
      <c r="AE169" s="205" t="str">
        <f>IFERROR(
     1*AQ169,
     IF(
          $B$1="Metric",
          IFERROR(0.0254*VLOOKUP(VALUE(SUBSTITUTE($AL169&amp;ROUND($G169,2)," ","")),AWHB_Data_extrapolated!$C$4:$O$1011,MATCH('Estimator Steel Portfolio'!$C169,AWHB_Data_extrapolated!$C$4:$O$4,0),TRUE)*1000,""),
          IFERROR(VLOOKUP(VALUE(SUBSTITUTE($AL169&amp;ROUND($G169,2)," ","")),AWHB_Data_extrapolated!$C$4:$O$1011,MATCH('Estimator Steel Portfolio'!$C169,AWHB_Data_extrapolated!$C$4:$O$4,0),TRUE)*1000,"")
     )
)</f>
        <v/>
      </c>
      <c r="AF169" s="50" t="str">
        <f>IFERROR($AE169/AWHB_Data_UL!$J$1,"")</f>
        <v/>
      </c>
      <c r="AG169" s="148" t="str">
        <f t="shared" si="50"/>
        <v/>
      </c>
      <c r="AH169" s="51" t="str">
        <f>IF(
     $AE169=$AQ169,
     IFERROR(VLOOKUP(VALUE(SUBSTITUTE($AL169&amp;ROUND($G169,2)," ","")),AWHB_Data_UL!$C$4:$P$1004,14,TRUE),""),
     IF(ISNUMBER($AE169),"EJ needed","")
)</f>
        <v/>
      </c>
      <c r="AI169" s="151" t="str">
        <f t="shared" si="51"/>
        <v xml:space="preserve"> </v>
      </c>
      <c r="AJ169" s="58" t="str">
        <f t="shared" si="55"/>
        <v/>
      </c>
      <c r="AL169" s="141" t="str">
        <f>IF($B$1="Metric",IFERROR(VLOOKUP(SUBSTITUTE($A169&amp;"Metric"&amp;$B169," ",""),members_metric!$F$7:$K$2000,6,FALSE),""),IFERROR(VLOOKUP(SUBSTITUTE($A169&amp;$B169," ",""),members!$D$7:$I$2000,6,FALSE),""))</f>
        <v/>
      </c>
      <c r="AM169" s="146" t="str">
        <f>IF($B$1="Metric", IFERROR(VLOOKUP(SUBSTITUTE($A169&amp;"Metric"&amp;$B169," ",""),members_metric!$F$7:$L$2000,7,FALSE),""),IFERROR(VLOOKUP(SUBSTITUTE($A169&amp;$B169," ",""),members!$D$7:$G$2000,4,FALSE),""))</f>
        <v/>
      </c>
      <c r="AN169" s="147" t="str">
        <f>IF($B$1="Metric", IFERROR(VLOOKUP(SUBSTITUTE($A169&amp;"Metric"&amp;$B169," ",""),members_metric!$F$7:$J$2000,5,FALSE),""),IFERROR(VLOOKUP(SUBSTITUTE($A169&amp;$B169," ",""),members!$D$7:$H$2000,5,FALSE),""))</f>
        <v/>
      </c>
      <c r="AO169" s="189" t="str">
        <f>IF(
     $B$1="Metric",
     IFERROR(0.0254*VLOOKUP(VALUE(SUBSTITUTE($AL169&amp;ROUND($G169,2)," ","")),HFF60_Data_UL!$C$4:$O$1011,MATCH('Estimator Steel Portfolio'!$C169,HFF60_Data_UL!$C$4:$O$4,0),TRUE)*1000,"N/A"),
     IFERROR(VLOOKUP(VALUE(SUBSTITUTE($AL169&amp;ROUND($G169,2)," ","")),HFF60_Data_UL!$C$4:$O$1011,MATCH('Estimator Steel Portfolio'!$C169,HFF60_Data_UL!$C$4:$O$4,0),TRUE)*1000,"N/A")
)</f>
        <v>N/A</v>
      </c>
      <c r="AP169" s="189" t="str">
        <f>IF(
     $B$1="Metric",
     IFERROR(0.0254*VLOOKUP(VALUE(SUBSTITUTE($AL169&amp;ROUND($G169,2)," ","")),HFF120_Data_UL!$C$4:$O$1009,MATCH('Estimator Steel Portfolio'!$C169,HFF120_Data_UL!$C$4:$O$4,0),TRUE)*1000,"N/A"),
     IFERROR(VLOOKUP(VALUE(SUBSTITUTE($AL169&amp;ROUND($G169,2)," ","")),HFF120_Data_UL!$C$4:$O$1009,MATCH('Estimator Steel Portfolio'!$C169,HFF120_Data_UL!$C$4:$O$4,0),TRUE)*1000,"N/A")
)</f>
        <v>N/A</v>
      </c>
      <c r="AQ169" s="189" t="str">
        <f>IF(
     $B$1="Metric",
     IFERROR(0.0254*VLOOKUP(VALUE(SUBSTITUTE($AL169&amp;ROUND($G169,2)," ","")),AWHB_Data_UL!$C$4:$O$1004,MATCH('Estimator Steel Portfolio'!$C169,AWHB_Data_UL!$C$4:$O$4,0),TRUE)*1000,"N/A"),
     IFERROR(VLOOKUP(VALUE(SUBSTITUTE($AL169&amp;ROUND($G169,2)," ","")),AWHB_Data_UL!$C$4:$O$1004,MATCH('Estimator Steel Portfolio'!$C169,AWHB_Data_UL!$C$4:$O$4,0),TRUE)*1000,"N/A")
)</f>
        <v>N/A</v>
      </c>
      <c r="AR169" s="190"/>
    </row>
    <row r="170" spans="1:44" ht="15.5" x14ac:dyDescent="0.35">
      <c r="A170" s="130"/>
      <c r="B170" s="131"/>
      <c r="C170" s="131"/>
      <c r="D170" s="131"/>
      <c r="E170" s="131"/>
      <c r="F170" s="49" t="str">
        <f t="shared" si="56"/>
        <v/>
      </c>
      <c r="G170" s="50" t="str">
        <f>IF($B$1="Metric", IFERROR(VLOOKUP(SUBSTITUTE($A170&amp;"Metric"&amp;$B170," ",""),members_metric!$F$7:$J$2000,3,FALSE),""),  IFERROR(VLOOKUP(SUBSTITUTE($A170&amp;$B170," ",""),members!$D$7:$G$2000,3,FALSE),""))</f>
        <v/>
      </c>
      <c r="H170" s="140" t="str">
        <f t="shared" si="43"/>
        <v/>
      </c>
      <c r="I170" s="48"/>
      <c r="J170" s="50" t="str">
        <f>IFERROR(
     1*AO170,
     IF(
          $B$1="Metric",
          IFERROR(0.0254*VLOOKUP(VALUE(SUBSTITUTE($AL170&amp;ROUND($G170,2)," ","")),HFF60_Data_extrapolated!$C$4:$O$1011,MATCH('Estimator Steel Portfolio'!$C170,HFF60_Data_extrapolated!$C$4:$O$4,0),TRUE)*1000,""),
          IFERROR(VLOOKUP(VALUE(SUBSTITUTE($AL170&amp;ROUND($G170,2)," ","")),HFF60_Data_extrapolated!$C$4:$O$1011,MATCH('Estimator Steel Portfolio'!$C170,HFF60_Data_extrapolated!$C$4:$O$4,0),TRUE)*1000,"")
     )
)</f>
        <v/>
      </c>
      <c r="K170" s="50" t="str">
        <f>IFERROR($J170/HFF60_Data_UL!$J$1,"")</f>
        <v/>
      </c>
      <c r="L170" s="148" t="str">
        <f t="shared" si="52"/>
        <v/>
      </c>
      <c r="M170" s="51" t="str">
        <f>IF(
     $J170=$AO170,
     IFERROR(VLOOKUP(VALUE(SUBSTITUTE($AL170&amp;ROUND($G170,2)," ","")),HFF60_Data_UL!$C$4:$P$1011,14,TRUE),""),
     IF(ISNUMBER($J170),"EJ needed","")
)</f>
        <v/>
      </c>
      <c r="N170" s="151" t="str">
        <f t="shared" si="44"/>
        <v/>
      </c>
      <c r="O170" s="58" t="str">
        <f t="shared" si="45"/>
        <v/>
      </c>
      <c r="P170" s="48"/>
      <c r="Q170" s="50" t="str">
        <f>IFERROR(
     1*AP170,
     IF(
          $B$1="Metric",
          IFERROR(0.0254*VLOOKUP(VALUE(SUBSTITUTE($AL170&amp;ROUND($G170,2)," ","")),HFF120_Data_extrapolated!$C$4:$O$1025,MATCH('Estimator Steel Portfolio'!$C170,HFF120_Data_extrapolated!$C$4:$O$4,0),TRUE)*1000,""),
          IFERROR(VLOOKUP(VALUE(SUBSTITUTE($AL170&amp;ROUND($G170,2)," ","")),HFF120_Data_extrapolated!$C$4:$O$1025,MATCH('Estimator Steel Portfolio'!$C170,HFF120_Data_extrapolated!$C$4:$O$4,0),TRUE)*1000,"")
     )
)</f>
        <v/>
      </c>
      <c r="R170" s="50" t="str">
        <f>IFERROR($Q170/HFF120_Data_UL!$J$1,"")</f>
        <v/>
      </c>
      <c r="S170" s="148" t="str">
        <f t="shared" si="46"/>
        <v/>
      </c>
      <c r="T170" s="51" t="str">
        <f>IF(
     $Q170=$AP170,
     IFERROR(VLOOKUP(VALUE(SUBSTITUTE($AL170&amp;ROUND($G170,2)," ","")),HFF120_Data_UL!$C$4:$P$1009,14,TRUE),""),
     IF(ISNUMBER($Q170),"EJ needed","")
)</f>
        <v/>
      </c>
      <c r="U170" s="151" t="str">
        <f t="shared" si="47"/>
        <v xml:space="preserve"> </v>
      </c>
      <c r="V170" s="58" t="str">
        <f t="shared" si="53"/>
        <v/>
      </c>
      <c r="X170" s="205" t="str">
        <f>IF($B$1="Metric", IFERROR(0.0254*VLOOKUP(VALUE(SUBSTITUTE($AL170&amp;ROUND($G170,2)," ","")),WB5_Data_UL!$C$4:$O$1012,MATCH('Estimator Steel Portfolio'!$C170,WB5_Data_UL!$C$4:$O$4,0),TRUE)*1000,""), IFERROR(VLOOKUP(VALUE(SUBSTITUTE($AL170&amp;ROUND($G170,2)," ","")),WB5_Data_UL!$C$4:$O$1012,MATCH('Estimator Steel Portfolio'!$C170,WB5_Data_UL!$C$4:$O$4,0),TRUE)*1000,""))</f>
        <v/>
      </c>
      <c r="Y170" s="50" t="str">
        <f>IFERROR($X170/WB5_Data_UL!$J$1,"")</f>
        <v/>
      </c>
      <c r="Z170" s="148" t="str">
        <f t="shared" si="48"/>
        <v/>
      </c>
      <c r="AA170" s="51" t="str">
        <f>IFERROR(VLOOKUP(VALUE(SUBSTITUTE($AL170&amp;ROUND($G170,2)," ","")),WB5_Data_UL!$C$4:$P$1012,14,TRUE),"")</f>
        <v/>
      </c>
      <c r="AB170" s="151" t="str">
        <f t="shared" si="49"/>
        <v xml:space="preserve"> </v>
      </c>
      <c r="AC170" s="58" t="str">
        <f t="shared" si="54"/>
        <v/>
      </c>
      <c r="AE170" s="205" t="str">
        <f>IFERROR(
     1*AQ170,
     IF(
          $B$1="Metric",
          IFERROR(0.0254*VLOOKUP(VALUE(SUBSTITUTE($AL170&amp;ROUND($G170,2)," ","")),AWHB_Data_extrapolated!$C$4:$O$1011,MATCH('Estimator Steel Portfolio'!$C170,AWHB_Data_extrapolated!$C$4:$O$4,0),TRUE)*1000,""),
          IFERROR(VLOOKUP(VALUE(SUBSTITUTE($AL170&amp;ROUND($G170,2)," ","")),AWHB_Data_extrapolated!$C$4:$O$1011,MATCH('Estimator Steel Portfolio'!$C170,AWHB_Data_extrapolated!$C$4:$O$4,0),TRUE)*1000,"")
     )
)</f>
        <v/>
      </c>
      <c r="AF170" s="50" t="str">
        <f>IFERROR($AE170/AWHB_Data_UL!$J$1,"")</f>
        <v/>
      </c>
      <c r="AG170" s="148" t="str">
        <f t="shared" si="50"/>
        <v/>
      </c>
      <c r="AH170" s="51" t="str">
        <f>IF(
     $AE170=$AQ170,
     IFERROR(VLOOKUP(VALUE(SUBSTITUTE($AL170&amp;ROUND($G170,2)," ","")),AWHB_Data_UL!$C$4:$P$1004,14,TRUE),""),
     IF(ISNUMBER($AE170),"EJ needed","")
)</f>
        <v/>
      </c>
      <c r="AI170" s="151" t="str">
        <f t="shared" si="51"/>
        <v xml:space="preserve"> </v>
      </c>
      <c r="AJ170" s="58" t="str">
        <f t="shared" si="55"/>
        <v/>
      </c>
      <c r="AL170" s="141" t="str">
        <f>IF($B$1="Metric",IFERROR(VLOOKUP(SUBSTITUTE($A170&amp;"Metric"&amp;$B170," ",""),members_metric!$F$7:$K$2000,6,FALSE),""),IFERROR(VLOOKUP(SUBSTITUTE($A170&amp;$B170," ",""),members!$D$7:$I$2000,6,FALSE),""))</f>
        <v/>
      </c>
      <c r="AM170" s="146" t="str">
        <f>IF($B$1="Metric", IFERROR(VLOOKUP(SUBSTITUTE($A170&amp;"Metric"&amp;$B170," ",""),members_metric!$F$7:$L$2000,7,FALSE),""),IFERROR(VLOOKUP(SUBSTITUTE($A170&amp;$B170," ",""),members!$D$7:$G$2000,4,FALSE),""))</f>
        <v/>
      </c>
      <c r="AN170" s="147" t="str">
        <f>IF($B$1="Metric", IFERROR(VLOOKUP(SUBSTITUTE($A170&amp;"Metric"&amp;$B170," ",""),members_metric!$F$7:$J$2000,5,FALSE),""),IFERROR(VLOOKUP(SUBSTITUTE($A170&amp;$B170," ",""),members!$D$7:$H$2000,5,FALSE),""))</f>
        <v/>
      </c>
      <c r="AO170" s="189" t="str">
        <f>IF(
     $B$1="Metric",
     IFERROR(0.0254*VLOOKUP(VALUE(SUBSTITUTE($AL170&amp;ROUND($G170,2)," ","")),HFF60_Data_UL!$C$4:$O$1011,MATCH('Estimator Steel Portfolio'!$C170,HFF60_Data_UL!$C$4:$O$4,0),TRUE)*1000,"N/A"),
     IFERROR(VLOOKUP(VALUE(SUBSTITUTE($AL170&amp;ROUND($G170,2)," ","")),HFF60_Data_UL!$C$4:$O$1011,MATCH('Estimator Steel Portfolio'!$C170,HFF60_Data_UL!$C$4:$O$4,0),TRUE)*1000,"N/A")
)</f>
        <v>N/A</v>
      </c>
      <c r="AP170" s="189" t="str">
        <f>IF(
     $B$1="Metric",
     IFERROR(0.0254*VLOOKUP(VALUE(SUBSTITUTE($AL170&amp;ROUND($G170,2)," ","")),HFF120_Data_UL!$C$4:$O$1009,MATCH('Estimator Steel Portfolio'!$C170,HFF120_Data_UL!$C$4:$O$4,0),TRUE)*1000,"N/A"),
     IFERROR(VLOOKUP(VALUE(SUBSTITUTE($AL170&amp;ROUND($G170,2)," ","")),HFF120_Data_UL!$C$4:$O$1009,MATCH('Estimator Steel Portfolio'!$C170,HFF120_Data_UL!$C$4:$O$4,0),TRUE)*1000,"N/A")
)</f>
        <v>N/A</v>
      </c>
      <c r="AQ170" s="189" t="str">
        <f>IF(
     $B$1="Metric",
     IFERROR(0.0254*VLOOKUP(VALUE(SUBSTITUTE($AL170&amp;ROUND($G170,2)," ","")),AWHB_Data_UL!$C$4:$O$1004,MATCH('Estimator Steel Portfolio'!$C170,AWHB_Data_UL!$C$4:$O$4,0),TRUE)*1000,"N/A"),
     IFERROR(VLOOKUP(VALUE(SUBSTITUTE($AL170&amp;ROUND($G170,2)," ","")),AWHB_Data_UL!$C$4:$O$1004,MATCH('Estimator Steel Portfolio'!$C170,AWHB_Data_UL!$C$4:$O$4,0),TRUE)*1000,"N/A")
)</f>
        <v>N/A</v>
      </c>
      <c r="AR170" s="190"/>
    </row>
    <row r="171" spans="1:44" ht="15.5" x14ac:dyDescent="0.35">
      <c r="A171" s="130"/>
      <c r="B171" s="131"/>
      <c r="C171" s="131"/>
      <c r="D171" s="131"/>
      <c r="E171" s="131"/>
      <c r="F171" s="49" t="str">
        <f t="shared" si="56"/>
        <v/>
      </c>
      <c r="G171" s="50" t="str">
        <f>IF($B$1="Metric", IFERROR(VLOOKUP(SUBSTITUTE($A171&amp;"Metric"&amp;$B171," ",""),members_metric!$F$7:$J$2000,3,FALSE),""),  IFERROR(VLOOKUP(SUBSTITUTE($A171&amp;$B171," ",""),members!$D$7:$G$2000,3,FALSE),""))</f>
        <v/>
      </c>
      <c r="H171" s="140" t="str">
        <f t="shared" si="43"/>
        <v/>
      </c>
      <c r="I171" s="48"/>
      <c r="J171" s="50" t="str">
        <f>IFERROR(
     1*AO171,
     IF(
          $B$1="Metric",
          IFERROR(0.0254*VLOOKUP(VALUE(SUBSTITUTE($AL171&amp;ROUND($G171,2)," ","")),HFF60_Data_extrapolated!$C$4:$O$1011,MATCH('Estimator Steel Portfolio'!$C171,HFF60_Data_extrapolated!$C$4:$O$4,0),TRUE)*1000,""),
          IFERROR(VLOOKUP(VALUE(SUBSTITUTE($AL171&amp;ROUND($G171,2)," ","")),HFF60_Data_extrapolated!$C$4:$O$1011,MATCH('Estimator Steel Portfolio'!$C171,HFF60_Data_extrapolated!$C$4:$O$4,0),TRUE)*1000,"")
     )
)</f>
        <v/>
      </c>
      <c r="K171" s="50" t="str">
        <f>IFERROR($J171/HFF60_Data_UL!$J$1,"")</f>
        <v/>
      </c>
      <c r="L171" s="148" t="str">
        <f t="shared" si="52"/>
        <v/>
      </c>
      <c r="M171" s="51" t="str">
        <f>IF(
     $J171=$AO171,
     IFERROR(VLOOKUP(VALUE(SUBSTITUTE($AL171&amp;ROUND($G171,2)," ","")),HFF60_Data_UL!$C$4:$P$1011,14,TRUE),""),
     IF(ISNUMBER($J171),"EJ needed","")
)</f>
        <v/>
      </c>
      <c r="N171" s="151" t="str">
        <f t="shared" si="44"/>
        <v/>
      </c>
      <c r="O171" s="58" t="str">
        <f t="shared" si="45"/>
        <v/>
      </c>
      <c r="P171" s="48"/>
      <c r="Q171" s="50" t="str">
        <f>IFERROR(
     1*AP171,
     IF(
          $B$1="Metric",
          IFERROR(0.0254*VLOOKUP(VALUE(SUBSTITUTE($AL171&amp;ROUND($G171,2)," ","")),HFF120_Data_extrapolated!$C$4:$O$1025,MATCH('Estimator Steel Portfolio'!$C171,HFF120_Data_extrapolated!$C$4:$O$4,0),TRUE)*1000,""),
          IFERROR(VLOOKUP(VALUE(SUBSTITUTE($AL171&amp;ROUND($G171,2)," ","")),HFF120_Data_extrapolated!$C$4:$O$1025,MATCH('Estimator Steel Portfolio'!$C171,HFF120_Data_extrapolated!$C$4:$O$4,0),TRUE)*1000,"")
     )
)</f>
        <v/>
      </c>
      <c r="R171" s="50" t="str">
        <f>IFERROR($Q171/HFF120_Data_UL!$J$1,"")</f>
        <v/>
      </c>
      <c r="S171" s="148" t="str">
        <f t="shared" si="46"/>
        <v/>
      </c>
      <c r="T171" s="51" t="str">
        <f>IF(
     $Q171=$AP171,
     IFERROR(VLOOKUP(VALUE(SUBSTITUTE($AL171&amp;ROUND($G171,2)," ","")),HFF120_Data_UL!$C$4:$P$1009,14,TRUE),""),
     IF(ISNUMBER($Q171),"EJ needed","")
)</f>
        <v/>
      </c>
      <c r="U171" s="151" t="str">
        <f t="shared" si="47"/>
        <v xml:space="preserve"> </v>
      </c>
      <c r="V171" s="58" t="str">
        <f t="shared" si="53"/>
        <v/>
      </c>
      <c r="X171" s="205" t="str">
        <f>IF($B$1="Metric", IFERROR(0.0254*VLOOKUP(VALUE(SUBSTITUTE($AL171&amp;ROUND($G171,2)," ","")),WB5_Data_UL!$C$4:$O$1012,MATCH('Estimator Steel Portfolio'!$C171,WB5_Data_UL!$C$4:$O$4,0),TRUE)*1000,""), IFERROR(VLOOKUP(VALUE(SUBSTITUTE($AL171&amp;ROUND($G171,2)," ","")),WB5_Data_UL!$C$4:$O$1012,MATCH('Estimator Steel Portfolio'!$C171,WB5_Data_UL!$C$4:$O$4,0),TRUE)*1000,""))</f>
        <v/>
      </c>
      <c r="Y171" s="50" t="str">
        <f>IFERROR($X171/WB5_Data_UL!$J$1,"")</f>
        <v/>
      </c>
      <c r="Z171" s="148" t="str">
        <f t="shared" si="48"/>
        <v/>
      </c>
      <c r="AA171" s="51" t="str">
        <f>IFERROR(VLOOKUP(VALUE(SUBSTITUTE($AL171&amp;ROUND($G171,2)," ","")),WB5_Data_UL!$C$4:$P$1012,14,TRUE),"")</f>
        <v/>
      </c>
      <c r="AB171" s="151" t="str">
        <f t="shared" si="49"/>
        <v xml:space="preserve"> </v>
      </c>
      <c r="AC171" s="58" t="str">
        <f t="shared" si="54"/>
        <v/>
      </c>
      <c r="AE171" s="205" t="str">
        <f>IFERROR(
     1*AQ171,
     IF(
          $B$1="Metric",
          IFERROR(0.0254*VLOOKUP(VALUE(SUBSTITUTE($AL171&amp;ROUND($G171,2)," ","")),AWHB_Data_extrapolated!$C$4:$O$1011,MATCH('Estimator Steel Portfolio'!$C171,AWHB_Data_extrapolated!$C$4:$O$4,0),TRUE)*1000,""),
          IFERROR(VLOOKUP(VALUE(SUBSTITUTE($AL171&amp;ROUND($G171,2)," ","")),AWHB_Data_extrapolated!$C$4:$O$1011,MATCH('Estimator Steel Portfolio'!$C171,AWHB_Data_extrapolated!$C$4:$O$4,0),TRUE)*1000,"")
     )
)</f>
        <v/>
      </c>
      <c r="AF171" s="50" t="str">
        <f>IFERROR($AE171/AWHB_Data_UL!$J$1,"")</f>
        <v/>
      </c>
      <c r="AG171" s="148" t="str">
        <f t="shared" si="50"/>
        <v/>
      </c>
      <c r="AH171" s="51" t="str">
        <f>IF(
     $AE171=$AQ171,
     IFERROR(VLOOKUP(VALUE(SUBSTITUTE($AL171&amp;ROUND($G171,2)," ","")),AWHB_Data_UL!$C$4:$P$1004,14,TRUE),""),
     IF(ISNUMBER($AE171),"EJ needed","")
)</f>
        <v/>
      </c>
      <c r="AI171" s="151" t="str">
        <f t="shared" si="51"/>
        <v xml:space="preserve"> </v>
      </c>
      <c r="AJ171" s="58" t="str">
        <f t="shared" si="55"/>
        <v/>
      </c>
      <c r="AL171" s="141" t="str">
        <f>IF($B$1="Metric",IFERROR(VLOOKUP(SUBSTITUTE($A171&amp;"Metric"&amp;$B171," ",""),members_metric!$F$7:$K$2000,6,FALSE),""),IFERROR(VLOOKUP(SUBSTITUTE($A171&amp;$B171," ",""),members!$D$7:$I$2000,6,FALSE),""))</f>
        <v/>
      </c>
      <c r="AM171" s="146" t="str">
        <f>IF($B$1="Metric", IFERROR(VLOOKUP(SUBSTITUTE($A171&amp;"Metric"&amp;$B171," ",""),members_metric!$F$7:$L$2000,7,FALSE),""),IFERROR(VLOOKUP(SUBSTITUTE($A171&amp;$B171," ",""),members!$D$7:$G$2000,4,FALSE),""))</f>
        <v/>
      </c>
      <c r="AN171" s="147" t="str">
        <f>IF($B$1="Metric", IFERROR(VLOOKUP(SUBSTITUTE($A171&amp;"Metric"&amp;$B171," ",""),members_metric!$F$7:$J$2000,5,FALSE),""),IFERROR(VLOOKUP(SUBSTITUTE($A171&amp;$B171," ",""),members!$D$7:$H$2000,5,FALSE),""))</f>
        <v/>
      </c>
      <c r="AO171" s="189" t="str">
        <f>IF(
     $B$1="Metric",
     IFERROR(0.0254*VLOOKUP(VALUE(SUBSTITUTE($AL171&amp;ROUND($G171,2)," ","")),HFF60_Data_UL!$C$4:$O$1011,MATCH('Estimator Steel Portfolio'!$C171,HFF60_Data_UL!$C$4:$O$4,0),TRUE)*1000,"N/A"),
     IFERROR(VLOOKUP(VALUE(SUBSTITUTE($AL171&amp;ROUND($G171,2)," ","")),HFF60_Data_UL!$C$4:$O$1011,MATCH('Estimator Steel Portfolio'!$C171,HFF60_Data_UL!$C$4:$O$4,0),TRUE)*1000,"N/A")
)</f>
        <v>N/A</v>
      </c>
      <c r="AP171" s="189" t="str">
        <f>IF(
     $B$1="Metric",
     IFERROR(0.0254*VLOOKUP(VALUE(SUBSTITUTE($AL171&amp;ROUND($G171,2)," ","")),HFF120_Data_UL!$C$4:$O$1009,MATCH('Estimator Steel Portfolio'!$C171,HFF120_Data_UL!$C$4:$O$4,0),TRUE)*1000,"N/A"),
     IFERROR(VLOOKUP(VALUE(SUBSTITUTE($AL171&amp;ROUND($G171,2)," ","")),HFF120_Data_UL!$C$4:$O$1009,MATCH('Estimator Steel Portfolio'!$C171,HFF120_Data_UL!$C$4:$O$4,0),TRUE)*1000,"N/A")
)</f>
        <v>N/A</v>
      </c>
      <c r="AQ171" s="189" t="str">
        <f>IF(
     $B$1="Metric",
     IFERROR(0.0254*VLOOKUP(VALUE(SUBSTITUTE($AL171&amp;ROUND($G171,2)," ","")),AWHB_Data_UL!$C$4:$O$1004,MATCH('Estimator Steel Portfolio'!$C171,AWHB_Data_UL!$C$4:$O$4,0),TRUE)*1000,"N/A"),
     IFERROR(VLOOKUP(VALUE(SUBSTITUTE($AL171&amp;ROUND($G171,2)," ","")),AWHB_Data_UL!$C$4:$O$1004,MATCH('Estimator Steel Portfolio'!$C171,AWHB_Data_UL!$C$4:$O$4,0),TRUE)*1000,"N/A")
)</f>
        <v>N/A</v>
      </c>
      <c r="AR171" s="190"/>
    </row>
    <row r="172" spans="1:44" ht="15.5" x14ac:dyDescent="0.35">
      <c r="A172" s="130"/>
      <c r="B172" s="131"/>
      <c r="C172" s="131"/>
      <c r="D172" s="131"/>
      <c r="E172" s="131"/>
      <c r="F172" s="49" t="str">
        <f t="shared" si="56"/>
        <v/>
      </c>
      <c r="G172" s="50" t="str">
        <f>IF($B$1="Metric", IFERROR(VLOOKUP(SUBSTITUTE($A172&amp;"Metric"&amp;$B172," ",""),members_metric!$F$7:$J$2000,3,FALSE),""),  IFERROR(VLOOKUP(SUBSTITUTE($A172&amp;$B172," ",""),members!$D$7:$G$2000,3,FALSE),""))</f>
        <v/>
      </c>
      <c r="H172" s="140" t="str">
        <f t="shared" si="43"/>
        <v/>
      </c>
      <c r="I172" s="48"/>
      <c r="J172" s="50" t="str">
        <f>IFERROR(
     1*AO172,
     IF(
          $B$1="Metric",
          IFERROR(0.0254*VLOOKUP(VALUE(SUBSTITUTE($AL172&amp;ROUND($G172,2)," ","")),HFF60_Data_extrapolated!$C$4:$O$1011,MATCH('Estimator Steel Portfolio'!$C172,HFF60_Data_extrapolated!$C$4:$O$4,0),TRUE)*1000,""),
          IFERROR(VLOOKUP(VALUE(SUBSTITUTE($AL172&amp;ROUND($G172,2)," ","")),HFF60_Data_extrapolated!$C$4:$O$1011,MATCH('Estimator Steel Portfolio'!$C172,HFF60_Data_extrapolated!$C$4:$O$4,0),TRUE)*1000,"")
     )
)</f>
        <v/>
      </c>
      <c r="K172" s="50" t="str">
        <f>IFERROR($J172/HFF60_Data_UL!$J$1,"")</f>
        <v/>
      </c>
      <c r="L172" s="148" t="str">
        <f t="shared" si="52"/>
        <v/>
      </c>
      <c r="M172" s="51" t="str">
        <f>IF(
     $J172=$AO172,
     IFERROR(VLOOKUP(VALUE(SUBSTITUTE($AL172&amp;ROUND($G172,2)," ","")),HFF60_Data_UL!$C$4:$P$1011,14,TRUE),""),
     IF(ISNUMBER($J172),"EJ needed","")
)</f>
        <v/>
      </c>
      <c r="N172" s="151" t="str">
        <f t="shared" si="44"/>
        <v/>
      </c>
      <c r="O172" s="58" t="str">
        <f t="shared" si="45"/>
        <v/>
      </c>
      <c r="P172" s="48"/>
      <c r="Q172" s="50" t="str">
        <f>IFERROR(
     1*AP172,
     IF(
          $B$1="Metric",
          IFERROR(0.0254*VLOOKUP(VALUE(SUBSTITUTE($AL172&amp;ROUND($G172,2)," ","")),HFF120_Data_extrapolated!$C$4:$O$1025,MATCH('Estimator Steel Portfolio'!$C172,HFF120_Data_extrapolated!$C$4:$O$4,0),TRUE)*1000,""),
          IFERROR(VLOOKUP(VALUE(SUBSTITUTE($AL172&amp;ROUND($G172,2)," ","")),HFF120_Data_extrapolated!$C$4:$O$1025,MATCH('Estimator Steel Portfolio'!$C172,HFF120_Data_extrapolated!$C$4:$O$4,0),TRUE)*1000,"")
     )
)</f>
        <v/>
      </c>
      <c r="R172" s="50" t="str">
        <f>IFERROR($Q172/HFF120_Data_UL!$J$1,"")</f>
        <v/>
      </c>
      <c r="S172" s="148" t="str">
        <f t="shared" si="46"/>
        <v/>
      </c>
      <c r="T172" s="51" t="str">
        <f>IF(
     $Q172=$AP172,
     IFERROR(VLOOKUP(VALUE(SUBSTITUTE($AL172&amp;ROUND($G172,2)," ","")),HFF120_Data_UL!$C$4:$P$1009,14,TRUE),""),
     IF(ISNUMBER($Q172),"EJ needed","")
)</f>
        <v/>
      </c>
      <c r="U172" s="151" t="str">
        <f t="shared" si="47"/>
        <v xml:space="preserve"> </v>
      </c>
      <c r="V172" s="58" t="str">
        <f t="shared" si="53"/>
        <v/>
      </c>
      <c r="X172" s="205" t="str">
        <f>IF($B$1="Metric", IFERROR(0.0254*VLOOKUP(VALUE(SUBSTITUTE($AL172&amp;ROUND($G172,2)," ","")),WB5_Data_UL!$C$4:$O$1012,MATCH('Estimator Steel Portfolio'!$C172,WB5_Data_UL!$C$4:$O$4,0),TRUE)*1000,""), IFERROR(VLOOKUP(VALUE(SUBSTITUTE($AL172&amp;ROUND($G172,2)," ","")),WB5_Data_UL!$C$4:$O$1012,MATCH('Estimator Steel Portfolio'!$C172,WB5_Data_UL!$C$4:$O$4,0),TRUE)*1000,""))</f>
        <v/>
      </c>
      <c r="Y172" s="50" t="str">
        <f>IFERROR($X172/WB5_Data_UL!$J$1,"")</f>
        <v/>
      </c>
      <c r="Z172" s="148" t="str">
        <f t="shared" si="48"/>
        <v/>
      </c>
      <c r="AA172" s="51" t="str">
        <f>IFERROR(VLOOKUP(VALUE(SUBSTITUTE($AL172&amp;ROUND($G172,2)," ","")),WB5_Data_UL!$C$4:$P$1012,14,TRUE),"")</f>
        <v/>
      </c>
      <c r="AB172" s="151" t="str">
        <f t="shared" si="49"/>
        <v xml:space="preserve"> </v>
      </c>
      <c r="AC172" s="58" t="str">
        <f t="shared" si="54"/>
        <v/>
      </c>
      <c r="AE172" s="205" t="str">
        <f>IFERROR(
     1*AQ172,
     IF(
          $B$1="Metric",
          IFERROR(0.0254*VLOOKUP(VALUE(SUBSTITUTE($AL172&amp;ROUND($G172,2)," ","")),AWHB_Data_extrapolated!$C$4:$O$1011,MATCH('Estimator Steel Portfolio'!$C172,AWHB_Data_extrapolated!$C$4:$O$4,0),TRUE)*1000,""),
          IFERROR(VLOOKUP(VALUE(SUBSTITUTE($AL172&amp;ROUND($G172,2)," ","")),AWHB_Data_extrapolated!$C$4:$O$1011,MATCH('Estimator Steel Portfolio'!$C172,AWHB_Data_extrapolated!$C$4:$O$4,0),TRUE)*1000,"")
     )
)</f>
        <v/>
      </c>
      <c r="AF172" s="50" t="str">
        <f>IFERROR($AE172/AWHB_Data_UL!$J$1,"")</f>
        <v/>
      </c>
      <c r="AG172" s="148" t="str">
        <f t="shared" si="50"/>
        <v/>
      </c>
      <c r="AH172" s="51" t="str">
        <f>IF(
     $AE172=$AQ172,
     IFERROR(VLOOKUP(VALUE(SUBSTITUTE($AL172&amp;ROUND($G172,2)," ","")),AWHB_Data_UL!$C$4:$P$1004,14,TRUE),""),
     IF(ISNUMBER($AE172),"EJ needed","")
)</f>
        <v/>
      </c>
      <c r="AI172" s="151" t="str">
        <f t="shared" si="51"/>
        <v xml:space="preserve"> </v>
      </c>
      <c r="AJ172" s="58" t="str">
        <f t="shared" si="55"/>
        <v/>
      </c>
      <c r="AL172" s="141" t="str">
        <f>IF($B$1="Metric",IFERROR(VLOOKUP(SUBSTITUTE($A172&amp;"Metric"&amp;$B172," ",""),members_metric!$F$7:$K$2000,6,FALSE),""),IFERROR(VLOOKUP(SUBSTITUTE($A172&amp;$B172," ",""),members!$D$7:$I$2000,6,FALSE),""))</f>
        <v/>
      </c>
      <c r="AM172" s="146" t="str">
        <f>IF($B$1="Metric", IFERROR(VLOOKUP(SUBSTITUTE($A172&amp;"Metric"&amp;$B172," ",""),members_metric!$F$7:$L$2000,7,FALSE),""),IFERROR(VLOOKUP(SUBSTITUTE($A172&amp;$B172," ",""),members!$D$7:$G$2000,4,FALSE),""))</f>
        <v/>
      </c>
      <c r="AN172" s="147" t="str">
        <f>IF($B$1="Metric", IFERROR(VLOOKUP(SUBSTITUTE($A172&amp;"Metric"&amp;$B172," ",""),members_metric!$F$7:$J$2000,5,FALSE),""),IFERROR(VLOOKUP(SUBSTITUTE($A172&amp;$B172," ",""),members!$D$7:$H$2000,5,FALSE),""))</f>
        <v/>
      </c>
      <c r="AO172" s="189" t="str">
        <f>IF(
     $B$1="Metric",
     IFERROR(0.0254*VLOOKUP(VALUE(SUBSTITUTE($AL172&amp;ROUND($G172,2)," ","")),HFF60_Data_UL!$C$4:$O$1011,MATCH('Estimator Steel Portfolio'!$C172,HFF60_Data_UL!$C$4:$O$4,0),TRUE)*1000,"N/A"),
     IFERROR(VLOOKUP(VALUE(SUBSTITUTE($AL172&amp;ROUND($G172,2)," ","")),HFF60_Data_UL!$C$4:$O$1011,MATCH('Estimator Steel Portfolio'!$C172,HFF60_Data_UL!$C$4:$O$4,0),TRUE)*1000,"N/A")
)</f>
        <v>N/A</v>
      </c>
      <c r="AP172" s="189" t="str">
        <f>IF(
     $B$1="Metric",
     IFERROR(0.0254*VLOOKUP(VALUE(SUBSTITUTE($AL172&amp;ROUND($G172,2)," ","")),HFF120_Data_UL!$C$4:$O$1009,MATCH('Estimator Steel Portfolio'!$C172,HFF120_Data_UL!$C$4:$O$4,0),TRUE)*1000,"N/A"),
     IFERROR(VLOOKUP(VALUE(SUBSTITUTE($AL172&amp;ROUND($G172,2)," ","")),HFF120_Data_UL!$C$4:$O$1009,MATCH('Estimator Steel Portfolio'!$C172,HFF120_Data_UL!$C$4:$O$4,0),TRUE)*1000,"N/A")
)</f>
        <v>N/A</v>
      </c>
      <c r="AQ172" s="189" t="str">
        <f>IF(
     $B$1="Metric",
     IFERROR(0.0254*VLOOKUP(VALUE(SUBSTITUTE($AL172&amp;ROUND($G172,2)," ","")),AWHB_Data_UL!$C$4:$O$1004,MATCH('Estimator Steel Portfolio'!$C172,AWHB_Data_UL!$C$4:$O$4,0),TRUE)*1000,"N/A"),
     IFERROR(VLOOKUP(VALUE(SUBSTITUTE($AL172&amp;ROUND($G172,2)," ","")),AWHB_Data_UL!$C$4:$O$1004,MATCH('Estimator Steel Portfolio'!$C172,AWHB_Data_UL!$C$4:$O$4,0),TRUE)*1000,"N/A")
)</f>
        <v>N/A</v>
      </c>
      <c r="AR172" s="190"/>
    </row>
    <row r="173" spans="1:44" ht="15.5" x14ac:dyDescent="0.35">
      <c r="A173" s="130"/>
      <c r="B173" s="131"/>
      <c r="C173" s="131"/>
      <c r="D173" s="131"/>
      <c r="E173" s="131"/>
      <c r="F173" s="49" t="str">
        <f t="shared" si="56"/>
        <v/>
      </c>
      <c r="G173" s="50" t="str">
        <f>IF($B$1="Metric", IFERROR(VLOOKUP(SUBSTITUTE($A173&amp;"Metric"&amp;$B173," ",""),members_metric!$F$7:$J$2000,3,FALSE),""),  IFERROR(VLOOKUP(SUBSTITUTE($A173&amp;$B173," ",""),members!$D$7:$G$2000,3,FALSE),""))</f>
        <v/>
      </c>
      <c r="H173" s="140" t="str">
        <f t="shared" si="43"/>
        <v/>
      </c>
      <c r="I173" s="48"/>
      <c r="J173" s="50" t="str">
        <f>IFERROR(
     1*AO173,
     IF(
          $B$1="Metric",
          IFERROR(0.0254*VLOOKUP(VALUE(SUBSTITUTE($AL173&amp;ROUND($G173,2)," ","")),HFF60_Data_extrapolated!$C$4:$O$1011,MATCH('Estimator Steel Portfolio'!$C173,HFF60_Data_extrapolated!$C$4:$O$4,0),TRUE)*1000,""),
          IFERROR(VLOOKUP(VALUE(SUBSTITUTE($AL173&amp;ROUND($G173,2)," ","")),HFF60_Data_extrapolated!$C$4:$O$1011,MATCH('Estimator Steel Portfolio'!$C173,HFF60_Data_extrapolated!$C$4:$O$4,0),TRUE)*1000,"")
     )
)</f>
        <v/>
      </c>
      <c r="K173" s="50" t="str">
        <f>IFERROR($J173/HFF60_Data_UL!$J$1,"")</f>
        <v/>
      </c>
      <c r="L173" s="148" t="str">
        <f t="shared" si="52"/>
        <v/>
      </c>
      <c r="M173" s="51" t="str">
        <f>IF(
     $J173=$AO173,
     IFERROR(VLOOKUP(VALUE(SUBSTITUTE($AL173&amp;ROUND($G173,2)," ","")),HFF60_Data_UL!$C$4:$P$1011,14,TRUE),""),
     IF(ISNUMBER($J173),"EJ needed","")
)</f>
        <v/>
      </c>
      <c r="N173" s="151" t="str">
        <f t="shared" si="44"/>
        <v/>
      </c>
      <c r="O173" s="58" t="str">
        <f t="shared" si="45"/>
        <v/>
      </c>
      <c r="P173" s="48"/>
      <c r="Q173" s="50" t="str">
        <f>IFERROR(
     1*AP173,
     IF(
          $B$1="Metric",
          IFERROR(0.0254*VLOOKUP(VALUE(SUBSTITUTE($AL173&amp;ROUND($G173,2)," ","")),HFF120_Data_extrapolated!$C$4:$O$1025,MATCH('Estimator Steel Portfolio'!$C173,HFF120_Data_extrapolated!$C$4:$O$4,0),TRUE)*1000,""),
          IFERROR(VLOOKUP(VALUE(SUBSTITUTE($AL173&amp;ROUND($G173,2)," ","")),HFF120_Data_extrapolated!$C$4:$O$1025,MATCH('Estimator Steel Portfolio'!$C173,HFF120_Data_extrapolated!$C$4:$O$4,0),TRUE)*1000,"")
     )
)</f>
        <v/>
      </c>
      <c r="R173" s="50" t="str">
        <f>IFERROR($Q173/HFF120_Data_UL!$J$1,"")</f>
        <v/>
      </c>
      <c r="S173" s="148" t="str">
        <f t="shared" si="46"/>
        <v/>
      </c>
      <c r="T173" s="51" t="str">
        <f>IF(
     $Q173=$AP173,
     IFERROR(VLOOKUP(VALUE(SUBSTITUTE($AL173&amp;ROUND($G173,2)," ","")),HFF120_Data_UL!$C$4:$P$1009,14,TRUE),""),
     IF(ISNUMBER($Q173),"EJ needed","")
)</f>
        <v/>
      </c>
      <c r="U173" s="151" t="str">
        <f t="shared" si="47"/>
        <v xml:space="preserve"> </v>
      </c>
      <c r="V173" s="58" t="str">
        <f t="shared" si="53"/>
        <v/>
      </c>
      <c r="X173" s="205" t="str">
        <f>IF($B$1="Metric", IFERROR(0.0254*VLOOKUP(VALUE(SUBSTITUTE($AL173&amp;ROUND($G173,2)," ","")),WB5_Data_UL!$C$4:$O$1012,MATCH('Estimator Steel Portfolio'!$C173,WB5_Data_UL!$C$4:$O$4,0),TRUE)*1000,""), IFERROR(VLOOKUP(VALUE(SUBSTITUTE($AL173&amp;ROUND($G173,2)," ","")),WB5_Data_UL!$C$4:$O$1012,MATCH('Estimator Steel Portfolio'!$C173,WB5_Data_UL!$C$4:$O$4,0),TRUE)*1000,""))</f>
        <v/>
      </c>
      <c r="Y173" s="50" t="str">
        <f>IFERROR($X173/WB5_Data_UL!$J$1,"")</f>
        <v/>
      </c>
      <c r="Z173" s="148" t="str">
        <f t="shared" si="48"/>
        <v/>
      </c>
      <c r="AA173" s="51" t="str">
        <f>IFERROR(VLOOKUP(VALUE(SUBSTITUTE($AL173&amp;ROUND($G173,2)," ","")),WB5_Data_UL!$C$4:$P$1012,14,TRUE),"")</f>
        <v/>
      </c>
      <c r="AB173" s="151" t="str">
        <f t="shared" si="49"/>
        <v xml:space="preserve"> </v>
      </c>
      <c r="AC173" s="58" t="str">
        <f t="shared" si="54"/>
        <v/>
      </c>
      <c r="AE173" s="205" t="str">
        <f>IFERROR(
     1*AQ173,
     IF(
          $B$1="Metric",
          IFERROR(0.0254*VLOOKUP(VALUE(SUBSTITUTE($AL173&amp;ROUND($G173,2)," ","")),AWHB_Data_extrapolated!$C$4:$O$1011,MATCH('Estimator Steel Portfolio'!$C173,AWHB_Data_extrapolated!$C$4:$O$4,0),TRUE)*1000,""),
          IFERROR(VLOOKUP(VALUE(SUBSTITUTE($AL173&amp;ROUND($G173,2)," ","")),AWHB_Data_extrapolated!$C$4:$O$1011,MATCH('Estimator Steel Portfolio'!$C173,AWHB_Data_extrapolated!$C$4:$O$4,0),TRUE)*1000,"")
     )
)</f>
        <v/>
      </c>
      <c r="AF173" s="50" t="str">
        <f>IFERROR($AE173/AWHB_Data_UL!$J$1,"")</f>
        <v/>
      </c>
      <c r="AG173" s="148" t="str">
        <f t="shared" si="50"/>
        <v/>
      </c>
      <c r="AH173" s="51" t="str">
        <f>IF(
     $AE173=$AQ173,
     IFERROR(VLOOKUP(VALUE(SUBSTITUTE($AL173&amp;ROUND($G173,2)," ","")),AWHB_Data_UL!$C$4:$P$1004,14,TRUE),""),
     IF(ISNUMBER($AE173),"EJ needed","")
)</f>
        <v/>
      </c>
      <c r="AI173" s="151" t="str">
        <f t="shared" si="51"/>
        <v xml:space="preserve"> </v>
      </c>
      <c r="AJ173" s="58" t="str">
        <f t="shared" si="55"/>
        <v/>
      </c>
      <c r="AL173" s="141" t="str">
        <f>IF($B$1="Metric",IFERROR(VLOOKUP(SUBSTITUTE($A173&amp;"Metric"&amp;$B173," ",""),members_metric!$F$7:$K$2000,6,FALSE),""),IFERROR(VLOOKUP(SUBSTITUTE($A173&amp;$B173," ",""),members!$D$7:$I$2000,6,FALSE),""))</f>
        <v/>
      </c>
      <c r="AM173" s="146" t="str">
        <f>IF($B$1="Metric", IFERROR(VLOOKUP(SUBSTITUTE($A173&amp;"Metric"&amp;$B173," ",""),members_metric!$F$7:$L$2000,7,FALSE),""),IFERROR(VLOOKUP(SUBSTITUTE($A173&amp;$B173," ",""),members!$D$7:$G$2000,4,FALSE),""))</f>
        <v/>
      </c>
      <c r="AN173" s="147" t="str">
        <f>IF($B$1="Metric", IFERROR(VLOOKUP(SUBSTITUTE($A173&amp;"Metric"&amp;$B173," ",""),members_metric!$F$7:$J$2000,5,FALSE),""),IFERROR(VLOOKUP(SUBSTITUTE($A173&amp;$B173," ",""),members!$D$7:$H$2000,5,FALSE),""))</f>
        <v/>
      </c>
      <c r="AO173" s="189" t="str">
        <f>IF(
     $B$1="Metric",
     IFERROR(0.0254*VLOOKUP(VALUE(SUBSTITUTE($AL173&amp;ROUND($G173,2)," ","")),HFF60_Data_UL!$C$4:$O$1011,MATCH('Estimator Steel Portfolio'!$C173,HFF60_Data_UL!$C$4:$O$4,0),TRUE)*1000,"N/A"),
     IFERROR(VLOOKUP(VALUE(SUBSTITUTE($AL173&amp;ROUND($G173,2)," ","")),HFF60_Data_UL!$C$4:$O$1011,MATCH('Estimator Steel Portfolio'!$C173,HFF60_Data_UL!$C$4:$O$4,0),TRUE)*1000,"N/A")
)</f>
        <v>N/A</v>
      </c>
      <c r="AP173" s="189" t="str">
        <f>IF(
     $B$1="Metric",
     IFERROR(0.0254*VLOOKUP(VALUE(SUBSTITUTE($AL173&amp;ROUND($G173,2)," ","")),HFF120_Data_UL!$C$4:$O$1009,MATCH('Estimator Steel Portfolio'!$C173,HFF120_Data_UL!$C$4:$O$4,0),TRUE)*1000,"N/A"),
     IFERROR(VLOOKUP(VALUE(SUBSTITUTE($AL173&amp;ROUND($G173,2)," ","")),HFF120_Data_UL!$C$4:$O$1009,MATCH('Estimator Steel Portfolio'!$C173,HFF120_Data_UL!$C$4:$O$4,0),TRUE)*1000,"N/A")
)</f>
        <v>N/A</v>
      </c>
      <c r="AQ173" s="189" t="str">
        <f>IF(
     $B$1="Metric",
     IFERROR(0.0254*VLOOKUP(VALUE(SUBSTITUTE($AL173&amp;ROUND($G173,2)," ","")),AWHB_Data_UL!$C$4:$O$1004,MATCH('Estimator Steel Portfolio'!$C173,AWHB_Data_UL!$C$4:$O$4,0),TRUE)*1000,"N/A"),
     IFERROR(VLOOKUP(VALUE(SUBSTITUTE($AL173&amp;ROUND($G173,2)," ","")),AWHB_Data_UL!$C$4:$O$1004,MATCH('Estimator Steel Portfolio'!$C173,AWHB_Data_UL!$C$4:$O$4,0),TRUE)*1000,"N/A")
)</f>
        <v>N/A</v>
      </c>
      <c r="AR173" s="190"/>
    </row>
    <row r="174" spans="1:44" ht="15.5" x14ac:dyDescent="0.35">
      <c r="A174" s="130"/>
      <c r="B174" s="131"/>
      <c r="C174" s="131"/>
      <c r="D174" s="131"/>
      <c r="E174" s="131"/>
      <c r="F174" s="49" t="str">
        <f t="shared" si="56"/>
        <v/>
      </c>
      <c r="G174" s="50" t="str">
        <f>IF($B$1="Metric", IFERROR(VLOOKUP(SUBSTITUTE($A174&amp;"Metric"&amp;$B174," ",""),members_metric!$F$7:$J$2000,3,FALSE),""),  IFERROR(VLOOKUP(SUBSTITUTE($A174&amp;$B174," ",""),members!$D$7:$G$2000,3,FALSE),""))</f>
        <v/>
      </c>
      <c r="H174" s="140" t="str">
        <f t="shared" ref="H174:H205" si="57">IFERROR($AM174*$E174*$D174,"")</f>
        <v/>
      </c>
      <c r="I174" s="48"/>
      <c r="J174" s="50" t="str">
        <f>IFERROR(
     1*AO174,
     IF(
          $B$1="Metric",
          IFERROR(0.0254*VLOOKUP(VALUE(SUBSTITUTE($AL174&amp;ROUND($G174,2)," ","")),HFF60_Data_extrapolated!$C$4:$O$1011,MATCH('Estimator Steel Portfolio'!$C174,HFF60_Data_extrapolated!$C$4:$O$4,0),TRUE)*1000,""),
          IFERROR(VLOOKUP(VALUE(SUBSTITUTE($AL174&amp;ROUND($G174,2)," ","")),HFF60_Data_extrapolated!$C$4:$O$1011,MATCH('Estimator Steel Portfolio'!$C174,HFF60_Data_extrapolated!$C$4:$O$4,0),TRUE)*1000,"")
     )
)</f>
        <v/>
      </c>
      <c r="K174" s="50" t="str">
        <f>IFERROR($J174/HFF60_Data_UL!$J$1,"")</f>
        <v/>
      </c>
      <c r="L174" s="148" t="str">
        <f t="shared" si="52"/>
        <v/>
      </c>
      <c r="M174" s="51" t="str">
        <f>IF(
     $J174=$AO174,
     IFERROR(VLOOKUP(VALUE(SUBSTITUTE($AL174&amp;ROUND($G174,2)," ","")),HFF60_Data_UL!$C$4:$P$1011,14,TRUE),""),
     IF(ISNUMBER($J174),"EJ needed","")
)</f>
        <v/>
      </c>
      <c r="N174" s="151" t="str">
        <f t="shared" si="44"/>
        <v/>
      </c>
      <c r="O174" s="58" t="str">
        <f t="shared" si="45"/>
        <v/>
      </c>
      <c r="P174" s="48"/>
      <c r="Q174" s="50" t="str">
        <f>IFERROR(
     1*AP174,
     IF(
          $B$1="Metric",
          IFERROR(0.0254*VLOOKUP(VALUE(SUBSTITUTE($AL174&amp;ROUND($G174,2)," ","")),HFF120_Data_extrapolated!$C$4:$O$1025,MATCH('Estimator Steel Portfolio'!$C174,HFF120_Data_extrapolated!$C$4:$O$4,0),TRUE)*1000,""),
          IFERROR(VLOOKUP(VALUE(SUBSTITUTE($AL174&amp;ROUND($G174,2)," ","")),HFF120_Data_extrapolated!$C$4:$O$1025,MATCH('Estimator Steel Portfolio'!$C174,HFF120_Data_extrapolated!$C$4:$O$4,0),TRUE)*1000,"")
     )
)</f>
        <v/>
      </c>
      <c r="R174" s="50" t="str">
        <f>IFERROR($Q174/HFF120_Data_UL!$J$1,"")</f>
        <v/>
      </c>
      <c r="S174" s="148" t="str">
        <f t="shared" ref="S174:S205" si="58">IF($B$1="Metric", IFERROR((1/$R174),""), IFERROR(1/((($R174/1000)*12*12)/231),""))</f>
        <v/>
      </c>
      <c r="T174" s="51" t="str">
        <f>IF(
     $Q174=$AP174,
     IFERROR(VLOOKUP(VALUE(SUBSTITUTE($AL174&amp;ROUND($G174,2)," ","")),HFF120_Data_UL!$C$4:$P$1009,14,TRUE),""),
     IF(ISNUMBER($Q174),"EJ needed","")
)</f>
        <v/>
      </c>
      <c r="U174" s="151" t="str">
        <f t="shared" ref="U174:U205" si="59">IFERROR($H174/$S174," ")</f>
        <v xml:space="preserve"> </v>
      </c>
      <c r="V174" s="58" t="str">
        <f t="shared" si="53"/>
        <v/>
      </c>
      <c r="X174" s="205" t="str">
        <f>IF($B$1="Metric", IFERROR(0.0254*VLOOKUP(VALUE(SUBSTITUTE($AL174&amp;ROUND($G174,2)," ","")),WB5_Data_UL!$C$4:$O$1012,MATCH('Estimator Steel Portfolio'!$C174,WB5_Data_UL!$C$4:$O$4,0),TRUE)*1000,""), IFERROR(VLOOKUP(VALUE(SUBSTITUTE($AL174&amp;ROUND($G174,2)," ","")),WB5_Data_UL!$C$4:$O$1012,MATCH('Estimator Steel Portfolio'!$C174,WB5_Data_UL!$C$4:$O$4,0),TRUE)*1000,""))</f>
        <v/>
      </c>
      <c r="Y174" s="50" t="str">
        <f>IFERROR($X174/WB5_Data_UL!$J$1,"")</f>
        <v/>
      </c>
      <c r="Z174" s="148" t="str">
        <f t="shared" ref="Z174:Z205" si="60">IF($B$1="Metric", IFERROR((1/$Y174),""), IFERROR(1/((($Y174/1000)*12*12)/231),""))</f>
        <v/>
      </c>
      <c r="AA174" s="51" t="str">
        <f>IFERROR(VLOOKUP(VALUE(SUBSTITUTE($AL174&amp;ROUND($G174,2)," ","")),WB5_Data_UL!$C$4:$P$1012,14,TRUE),"")</f>
        <v/>
      </c>
      <c r="AB174" s="151" t="str">
        <f t="shared" ref="AB174:AB205" si="61">IFERROR($H174/$Z174," ")</f>
        <v xml:space="preserve"> </v>
      </c>
      <c r="AC174" s="58" t="str">
        <f t="shared" si="54"/>
        <v/>
      </c>
      <c r="AE174" s="205" t="str">
        <f>IFERROR(
     1*AQ174,
     IF(
          $B$1="Metric",
          IFERROR(0.0254*VLOOKUP(VALUE(SUBSTITUTE($AL174&amp;ROUND($G174,2)," ","")),AWHB_Data_extrapolated!$C$4:$O$1011,MATCH('Estimator Steel Portfolio'!$C174,AWHB_Data_extrapolated!$C$4:$O$4,0),TRUE)*1000,""),
          IFERROR(VLOOKUP(VALUE(SUBSTITUTE($AL174&amp;ROUND($G174,2)," ","")),AWHB_Data_extrapolated!$C$4:$O$1011,MATCH('Estimator Steel Portfolio'!$C174,AWHB_Data_extrapolated!$C$4:$O$4,0),TRUE)*1000,"")
     )
)</f>
        <v/>
      </c>
      <c r="AF174" s="50" t="str">
        <f>IFERROR($AE174/AWHB_Data_UL!$J$1,"")</f>
        <v/>
      </c>
      <c r="AG174" s="148" t="str">
        <f t="shared" ref="AG174:AG205" si="62">IF($B$1="Metric", IFERROR((1/$AF174),""), IFERROR(1/((($AF174/1000)*12*12)/231),""))</f>
        <v/>
      </c>
      <c r="AH174" s="51" t="str">
        <f>IF(
     $AE174=$AQ174,
     IFERROR(VLOOKUP(VALUE(SUBSTITUTE($AL174&amp;ROUND($G174,2)," ","")),AWHB_Data_UL!$C$4:$P$1004,14,TRUE),""),
     IF(ISNUMBER($AE174),"EJ needed","")
)</f>
        <v/>
      </c>
      <c r="AI174" s="151" t="str">
        <f t="shared" ref="AI174:AI205" si="63">IFERROR($H174/$AG174," ")</f>
        <v xml:space="preserve"> </v>
      </c>
      <c r="AJ174" s="58" t="str">
        <f t="shared" si="55"/>
        <v/>
      </c>
      <c r="AL174" s="141" t="str">
        <f>IF($B$1="Metric",IFERROR(VLOOKUP(SUBSTITUTE($A174&amp;"Metric"&amp;$B174," ",""),members_metric!$F$7:$K$2000,6,FALSE),""),IFERROR(VLOOKUP(SUBSTITUTE($A174&amp;$B174," ",""),members!$D$7:$I$2000,6,FALSE),""))</f>
        <v/>
      </c>
      <c r="AM174" s="146" t="str">
        <f>IF($B$1="Metric", IFERROR(VLOOKUP(SUBSTITUTE($A174&amp;"Metric"&amp;$B174," ",""),members_metric!$F$7:$L$2000,7,FALSE),""),IFERROR(VLOOKUP(SUBSTITUTE($A174&amp;$B174," ",""),members!$D$7:$G$2000,4,FALSE),""))</f>
        <v/>
      </c>
      <c r="AN174" s="147" t="str">
        <f>IF($B$1="Metric", IFERROR(VLOOKUP(SUBSTITUTE($A174&amp;"Metric"&amp;$B174," ",""),members_metric!$F$7:$J$2000,5,FALSE),""),IFERROR(VLOOKUP(SUBSTITUTE($A174&amp;$B174," ",""),members!$D$7:$H$2000,5,FALSE),""))</f>
        <v/>
      </c>
      <c r="AO174" s="189" t="str">
        <f>IF(
     $B$1="Metric",
     IFERROR(0.0254*VLOOKUP(VALUE(SUBSTITUTE($AL174&amp;ROUND($G174,2)," ","")),HFF60_Data_UL!$C$4:$O$1011,MATCH('Estimator Steel Portfolio'!$C174,HFF60_Data_UL!$C$4:$O$4,0),TRUE)*1000,"N/A"),
     IFERROR(VLOOKUP(VALUE(SUBSTITUTE($AL174&amp;ROUND($G174,2)," ","")),HFF60_Data_UL!$C$4:$O$1011,MATCH('Estimator Steel Portfolio'!$C174,HFF60_Data_UL!$C$4:$O$4,0),TRUE)*1000,"N/A")
)</f>
        <v>N/A</v>
      </c>
      <c r="AP174" s="189" t="str">
        <f>IF(
     $B$1="Metric",
     IFERROR(0.0254*VLOOKUP(VALUE(SUBSTITUTE($AL174&amp;ROUND($G174,2)," ","")),HFF120_Data_UL!$C$4:$O$1009,MATCH('Estimator Steel Portfolio'!$C174,HFF120_Data_UL!$C$4:$O$4,0),TRUE)*1000,"N/A"),
     IFERROR(VLOOKUP(VALUE(SUBSTITUTE($AL174&amp;ROUND($G174,2)," ","")),HFF120_Data_UL!$C$4:$O$1009,MATCH('Estimator Steel Portfolio'!$C174,HFF120_Data_UL!$C$4:$O$4,0),TRUE)*1000,"N/A")
)</f>
        <v>N/A</v>
      </c>
      <c r="AQ174" s="189" t="str">
        <f>IF(
     $B$1="Metric",
     IFERROR(0.0254*VLOOKUP(VALUE(SUBSTITUTE($AL174&amp;ROUND($G174,2)," ","")),AWHB_Data_UL!$C$4:$O$1004,MATCH('Estimator Steel Portfolio'!$C174,AWHB_Data_UL!$C$4:$O$4,0),TRUE)*1000,"N/A"),
     IFERROR(VLOOKUP(VALUE(SUBSTITUTE($AL174&amp;ROUND($G174,2)," ","")),AWHB_Data_UL!$C$4:$O$1004,MATCH('Estimator Steel Portfolio'!$C174,AWHB_Data_UL!$C$4:$O$4,0),TRUE)*1000,"N/A")
)</f>
        <v>N/A</v>
      </c>
      <c r="AR174" s="190"/>
    </row>
    <row r="175" spans="1:44" ht="15.5" x14ac:dyDescent="0.35">
      <c r="A175" s="130"/>
      <c r="B175" s="131"/>
      <c r="C175" s="131"/>
      <c r="D175" s="131"/>
      <c r="E175" s="131"/>
      <c r="F175" s="49" t="str">
        <f t="shared" si="56"/>
        <v/>
      </c>
      <c r="G175" s="50" t="str">
        <f>IF($B$1="Metric", IFERROR(VLOOKUP(SUBSTITUTE($A175&amp;"Metric"&amp;$B175," ",""),members_metric!$F$7:$J$2000,3,FALSE),""),  IFERROR(VLOOKUP(SUBSTITUTE($A175&amp;$B175," ",""),members!$D$7:$G$2000,3,FALSE),""))</f>
        <v/>
      </c>
      <c r="H175" s="140" t="str">
        <f t="shared" si="57"/>
        <v/>
      </c>
      <c r="I175" s="48"/>
      <c r="J175" s="50" t="str">
        <f>IFERROR(
     1*AO175,
     IF(
          $B$1="Metric",
          IFERROR(0.0254*VLOOKUP(VALUE(SUBSTITUTE($AL175&amp;ROUND($G175,2)," ","")),HFF60_Data_extrapolated!$C$4:$O$1011,MATCH('Estimator Steel Portfolio'!$C175,HFF60_Data_extrapolated!$C$4:$O$4,0),TRUE)*1000,""),
          IFERROR(VLOOKUP(VALUE(SUBSTITUTE($AL175&amp;ROUND($G175,2)," ","")),HFF60_Data_extrapolated!$C$4:$O$1011,MATCH('Estimator Steel Portfolio'!$C175,HFF60_Data_extrapolated!$C$4:$O$4,0),TRUE)*1000,"")
     )
)</f>
        <v/>
      </c>
      <c r="K175" s="50" t="str">
        <f>IFERROR($J175/HFF60_Data_UL!$J$1,"")</f>
        <v/>
      </c>
      <c r="L175" s="148" t="str">
        <f t="shared" si="52"/>
        <v/>
      </c>
      <c r="M175" s="51" t="str">
        <f>IF(
     $J175=$AO175,
     IFERROR(VLOOKUP(VALUE(SUBSTITUTE($AL175&amp;ROUND($G175,2)," ","")),HFF60_Data_UL!$C$4:$P$1011,14,TRUE),""),
     IF(ISNUMBER($J175),"EJ needed","")
)</f>
        <v/>
      </c>
      <c r="N175" s="151" t="str">
        <f t="shared" si="44"/>
        <v/>
      </c>
      <c r="O175" s="58" t="str">
        <f t="shared" si="45"/>
        <v/>
      </c>
      <c r="P175" s="48"/>
      <c r="Q175" s="50" t="str">
        <f>IFERROR(
     1*AP175,
     IF(
          $B$1="Metric",
          IFERROR(0.0254*VLOOKUP(VALUE(SUBSTITUTE($AL175&amp;ROUND($G175,2)," ","")),HFF120_Data_extrapolated!$C$4:$O$1025,MATCH('Estimator Steel Portfolio'!$C175,HFF120_Data_extrapolated!$C$4:$O$4,0),TRUE)*1000,""),
          IFERROR(VLOOKUP(VALUE(SUBSTITUTE($AL175&amp;ROUND($G175,2)," ","")),HFF120_Data_extrapolated!$C$4:$O$1025,MATCH('Estimator Steel Portfolio'!$C175,HFF120_Data_extrapolated!$C$4:$O$4,0),TRUE)*1000,"")
     )
)</f>
        <v/>
      </c>
      <c r="R175" s="50" t="str">
        <f>IFERROR($Q175/HFF120_Data_UL!$J$1,"")</f>
        <v/>
      </c>
      <c r="S175" s="148" t="str">
        <f t="shared" si="58"/>
        <v/>
      </c>
      <c r="T175" s="51" t="str">
        <f>IF(
     $Q175=$AP175,
     IFERROR(VLOOKUP(VALUE(SUBSTITUTE($AL175&amp;ROUND($G175,2)," ","")),HFF120_Data_UL!$C$4:$P$1009,14,TRUE),""),
     IF(ISNUMBER($Q175),"EJ needed","")
)</f>
        <v/>
      </c>
      <c r="U175" s="151" t="str">
        <f t="shared" si="59"/>
        <v xml:space="preserve"> </v>
      </c>
      <c r="V175" s="58" t="str">
        <f t="shared" si="53"/>
        <v/>
      </c>
      <c r="X175" s="205" t="str">
        <f>IF($B$1="Metric", IFERROR(0.0254*VLOOKUP(VALUE(SUBSTITUTE($AL175&amp;ROUND($G175,2)," ","")),WB5_Data_UL!$C$4:$O$1012,MATCH('Estimator Steel Portfolio'!$C175,WB5_Data_UL!$C$4:$O$4,0),TRUE)*1000,""), IFERROR(VLOOKUP(VALUE(SUBSTITUTE($AL175&amp;ROUND($G175,2)," ","")),WB5_Data_UL!$C$4:$O$1012,MATCH('Estimator Steel Portfolio'!$C175,WB5_Data_UL!$C$4:$O$4,0),TRUE)*1000,""))</f>
        <v/>
      </c>
      <c r="Y175" s="50" t="str">
        <f>IFERROR($X175/WB5_Data_UL!$J$1,"")</f>
        <v/>
      </c>
      <c r="Z175" s="148" t="str">
        <f t="shared" si="60"/>
        <v/>
      </c>
      <c r="AA175" s="51" t="str">
        <f>IFERROR(VLOOKUP(VALUE(SUBSTITUTE($AL175&amp;ROUND($G175,2)," ","")),WB5_Data_UL!$C$4:$P$1012,14,TRUE),"")</f>
        <v/>
      </c>
      <c r="AB175" s="151" t="str">
        <f t="shared" si="61"/>
        <v xml:space="preserve"> </v>
      </c>
      <c r="AC175" s="58" t="str">
        <f t="shared" si="54"/>
        <v/>
      </c>
      <c r="AE175" s="205" t="str">
        <f>IFERROR(
     1*AQ175,
     IF(
          $B$1="Metric",
          IFERROR(0.0254*VLOOKUP(VALUE(SUBSTITUTE($AL175&amp;ROUND($G175,2)," ","")),AWHB_Data_extrapolated!$C$4:$O$1011,MATCH('Estimator Steel Portfolio'!$C175,AWHB_Data_extrapolated!$C$4:$O$4,0),TRUE)*1000,""),
          IFERROR(VLOOKUP(VALUE(SUBSTITUTE($AL175&amp;ROUND($G175,2)," ","")),AWHB_Data_extrapolated!$C$4:$O$1011,MATCH('Estimator Steel Portfolio'!$C175,AWHB_Data_extrapolated!$C$4:$O$4,0),TRUE)*1000,"")
     )
)</f>
        <v/>
      </c>
      <c r="AF175" s="50" t="str">
        <f>IFERROR($AE175/AWHB_Data_UL!$J$1,"")</f>
        <v/>
      </c>
      <c r="AG175" s="148" t="str">
        <f t="shared" si="62"/>
        <v/>
      </c>
      <c r="AH175" s="51" t="str">
        <f>IF(
     $AE175=$AQ175,
     IFERROR(VLOOKUP(VALUE(SUBSTITUTE($AL175&amp;ROUND($G175,2)," ","")),AWHB_Data_UL!$C$4:$P$1004,14,TRUE),""),
     IF(ISNUMBER($AE175),"EJ needed","")
)</f>
        <v/>
      </c>
      <c r="AI175" s="151" t="str">
        <f t="shared" si="63"/>
        <v xml:space="preserve"> </v>
      </c>
      <c r="AJ175" s="58" t="str">
        <f t="shared" si="55"/>
        <v/>
      </c>
      <c r="AL175" s="141" t="str">
        <f>IF($B$1="Metric",IFERROR(VLOOKUP(SUBSTITUTE($A175&amp;"Metric"&amp;$B175," ",""),members_metric!$F$7:$K$2000,6,FALSE),""),IFERROR(VLOOKUP(SUBSTITUTE($A175&amp;$B175," ",""),members!$D$7:$I$2000,6,FALSE),""))</f>
        <v/>
      </c>
      <c r="AM175" s="146" t="str">
        <f>IF($B$1="Metric", IFERROR(VLOOKUP(SUBSTITUTE($A175&amp;"Metric"&amp;$B175," ",""),members_metric!$F$7:$L$2000,7,FALSE),""),IFERROR(VLOOKUP(SUBSTITUTE($A175&amp;$B175," ",""),members!$D$7:$G$2000,4,FALSE),""))</f>
        <v/>
      </c>
      <c r="AN175" s="147" t="str">
        <f>IF($B$1="Metric", IFERROR(VLOOKUP(SUBSTITUTE($A175&amp;"Metric"&amp;$B175," ",""),members_metric!$F$7:$J$2000,5,FALSE),""),IFERROR(VLOOKUP(SUBSTITUTE($A175&amp;$B175," ",""),members!$D$7:$H$2000,5,FALSE),""))</f>
        <v/>
      </c>
      <c r="AO175" s="189" t="str">
        <f>IF(
     $B$1="Metric",
     IFERROR(0.0254*VLOOKUP(VALUE(SUBSTITUTE($AL175&amp;ROUND($G175,2)," ","")),HFF60_Data_UL!$C$4:$O$1011,MATCH('Estimator Steel Portfolio'!$C175,HFF60_Data_UL!$C$4:$O$4,0),TRUE)*1000,"N/A"),
     IFERROR(VLOOKUP(VALUE(SUBSTITUTE($AL175&amp;ROUND($G175,2)," ","")),HFF60_Data_UL!$C$4:$O$1011,MATCH('Estimator Steel Portfolio'!$C175,HFF60_Data_UL!$C$4:$O$4,0),TRUE)*1000,"N/A")
)</f>
        <v>N/A</v>
      </c>
      <c r="AP175" s="189" t="str">
        <f>IF(
     $B$1="Metric",
     IFERROR(0.0254*VLOOKUP(VALUE(SUBSTITUTE($AL175&amp;ROUND($G175,2)," ","")),HFF120_Data_UL!$C$4:$O$1009,MATCH('Estimator Steel Portfolio'!$C175,HFF120_Data_UL!$C$4:$O$4,0),TRUE)*1000,"N/A"),
     IFERROR(VLOOKUP(VALUE(SUBSTITUTE($AL175&amp;ROUND($G175,2)," ","")),HFF120_Data_UL!$C$4:$O$1009,MATCH('Estimator Steel Portfolio'!$C175,HFF120_Data_UL!$C$4:$O$4,0),TRUE)*1000,"N/A")
)</f>
        <v>N/A</v>
      </c>
      <c r="AQ175" s="189" t="str">
        <f>IF(
     $B$1="Metric",
     IFERROR(0.0254*VLOOKUP(VALUE(SUBSTITUTE($AL175&amp;ROUND($G175,2)," ","")),AWHB_Data_UL!$C$4:$O$1004,MATCH('Estimator Steel Portfolio'!$C175,AWHB_Data_UL!$C$4:$O$4,0),TRUE)*1000,"N/A"),
     IFERROR(VLOOKUP(VALUE(SUBSTITUTE($AL175&amp;ROUND($G175,2)," ","")),AWHB_Data_UL!$C$4:$O$1004,MATCH('Estimator Steel Portfolio'!$C175,AWHB_Data_UL!$C$4:$O$4,0),TRUE)*1000,"N/A")
)</f>
        <v>N/A</v>
      </c>
      <c r="AR175" s="190"/>
    </row>
    <row r="176" spans="1:44" ht="15.5" x14ac:dyDescent="0.35">
      <c r="A176" s="130"/>
      <c r="B176" s="131"/>
      <c r="C176" s="131"/>
      <c r="D176" s="131"/>
      <c r="E176" s="131"/>
      <c r="F176" s="49" t="str">
        <f t="shared" si="56"/>
        <v/>
      </c>
      <c r="G176" s="50" t="str">
        <f>IF($B$1="Metric", IFERROR(VLOOKUP(SUBSTITUTE($A176&amp;"Metric"&amp;$B176," ",""),members_metric!$F$7:$J$2000,3,FALSE),""),  IFERROR(VLOOKUP(SUBSTITUTE($A176&amp;$B176," ",""),members!$D$7:$G$2000,3,FALSE),""))</f>
        <v/>
      </c>
      <c r="H176" s="140" t="str">
        <f t="shared" si="57"/>
        <v/>
      </c>
      <c r="I176" s="48"/>
      <c r="J176" s="50" t="str">
        <f>IFERROR(
     1*AO176,
     IF(
          $B$1="Metric",
          IFERROR(0.0254*VLOOKUP(VALUE(SUBSTITUTE($AL176&amp;ROUND($G176,2)," ","")),HFF60_Data_extrapolated!$C$4:$O$1011,MATCH('Estimator Steel Portfolio'!$C176,HFF60_Data_extrapolated!$C$4:$O$4,0),TRUE)*1000,""),
          IFERROR(VLOOKUP(VALUE(SUBSTITUTE($AL176&amp;ROUND($G176,2)," ","")),HFF60_Data_extrapolated!$C$4:$O$1011,MATCH('Estimator Steel Portfolio'!$C176,HFF60_Data_extrapolated!$C$4:$O$4,0),TRUE)*1000,"")
     )
)</f>
        <v/>
      </c>
      <c r="K176" s="50" t="str">
        <f>IFERROR($J176/HFF60_Data_UL!$J$1,"")</f>
        <v/>
      </c>
      <c r="L176" s="148" t="str">
        <f t="shared" si="52"/>
        <v/>
      </c>
      <c r="M176" s="51" t="str">
        <f>IF(
     $J176=$AO176,
     IFERROR(VLOOKUP(VALUE(SUBSTITUTE($AL176&amp;ROUND($G176,2)," ","")),HFF60_Data_UL!$C$4:$P$1011,14,TRUE),""),
     IF(ISNUMBER($J176),"EJ needed","")
)</f>
        <v/>
      </c>
      <c r="N176" s="151" t="str">
        <f t="shared" si="44"/>
        <v/>
      </c>
      <c r="O176" s="58" t="str">
        <f t="shared" si="45"/>
        <v/>
      </c>
      <c r="P176" s="48"/>
      <c r="Q176" s="50" t="str">
        <f>IFERROR(
     1*AP176,
     IF(
          $B$1="Metric",
          IFERROR(0.0254*VLOOKUP(VALUE(SUBSTITUTE($AL176&amp;ROUND($G176,2)," ","")),HFF120_Data_extrapolated!$C$4:$O$1025,MATCH('Estimator Steel Portfolio'!$C176,HFF120_Data_extrapolated!$C$4:$O$4,0),TRUE)*1000,""),
          IFERROR(VLOOKUP(VALUE(SUBSTITUTE($AL176&amp;ROUND($G176,2)," ","")),HFF120_Data_extrapolated!$C$4:$O$1025,MATCH('Estimator Steel Portfolio'!$C176,HFF120_Data_extrapolated!$C$4:$O$4,0),TRUE)*1000,"")
     )
)</f>
        <v/>
      </c>
      <c r="R176" s="50" t="str">
        <f>IFERROR($Q176/HFF120_Data_UL!$J$1,"")</f>
        <v/>
      </c>
      <c r="S176" s="148" t="str">
        <f t="shared" si="58"/>
        <v/>
      </c>
      <c r="T176" s="51" t="str">
        <f>IF(
     $Q176=$AP176,
     IFERROR(VLOOKUP(VALUE(SUBSTITUTE($AL176&amp;ROUND($G176,2)," ","")),HFF120_Data_UL!$C$4:$P$1009,14,TRUE),""),
     IF(ISNUMBER($Q176),"EJ needed","")
)</f>
        <v/>
      </c>
      <c r="U176" s="151" t="str">
        <f t="shared" si="59"/>
        <v xml:space="preserve"> </v>
      </c>
      <c r="V176" s="58" t="str">
        <f t="shared" si="53"/>
        <v/>
      </c>
      <c r="X176" s="205" t="str">
        <f>IF($B$1="Metric", IFERROR(0.0254*VLOOKUP(VALUE(SUBSTITUTE($AL176&amp;ROUND($G176,2)," ","")),WB5_Data_UL!$C$4:$O$1012,MATCH('Estimator Steel Portfolio'!$C176,WB5_Data_UL!$C$4:$O$4,0),TRUE)*1000,""), IFERROR(VLOOKUP(VALUE(SUBSTITUTE($AL176&amp;ROUND($G176,2)," ","")),WB5_Data_UL!$C$4:$O$1012,MATCH('Estimator Steel Portfolio'!$C176,WB5_Data_UL!$C$4:$O$4,0),TRUE)*1000,""))</f>
        <v/>
      </c>
      <c r="Y176" s="50" t="str">
        <f>IFERROR($X176/WB5_Data_UL!$J$1,"")</f>
        <v/>
      </c>
      <c r="Z176" s="148" t="str">
        <f t="shared" si="60"/>
        <v/>
      </c>
      <c r="AA176" s="51" t="str">
        <f>IFERROR(VLOOKUP(VALUE(SUBSTITUTE($AL176&amp;ROUND($G176,2)," ","")),WB5_Data_UL!$C$4:$P$1012,14,TRUE),"")</f>
        <v/>
      </c>
      <c r="AB176" s="151" t="str">
        <f t="shared" si="61"/>
        <v xml:space="preserve"> </v>
      </c>
      <c r="AC176" s="58" t="str">
        <f t="shared" si="54"/>
        <v/>
      </c>
      <c r="AE176" s="205" t="str">
        <f>IFERROR(
     1*AQ176,
     IF(
          $B$1="Metric",
          IFERROR(0.0254*VLOOKUP(VALUE(SUBSTITUTE($AL176&amp;ROUND($G176,2)," ","")),AWHB_Data_extrapolated!$C$4:$O$1011,MATCH('Estimator Steel Portfolio'!$C176,AWHB_Data_extrapolated!$C$4:$O$4,0),TRUE)*1000,""),
          IFERROR(VLOOKUP(VALUE(SUBSTITUTE($AL176&amp;ROUND($G176,2)," ","")),AWHB_Data_extrapolated!$C$4:$O$1011,MATCH('Estimator Steel Portfolio'!$C176,AWHB_Data_extrapolated!$C$4:$O$4,0),TRUE)*1000,"")
     )
)</f>
        <v/>
      </c>
      <c r="AF176" s="50" t="str">
        <f>IFERROR($AE176/AWHB_Data_UL!$J$1,"")</f>
        <v/>
      </c>
      <c r="AG176" s="148" t="str">
        <f t="shared" si="62"/>
        <v/>
      </c>
      <c r="AH176" s="51" t="str">
        <f>IF(
     $AE176=$AQ176,
     IFERROR(VLOOKUP(VALUE(SUBSTITUTE($AL176&amp;ROUND($G176,2)," ","")),AWHB_Data_UL!$C$4:$P$1004,14,TRUE),""),
     IF(ISNUMBER($AE176),"EJ needed","")
)</f>
        <v/>
      </c>
      <c r="AI176" s="151" t="str">
        <f t="shared" si="63"/>
        <v xml:space="preserve"> </v>
      </c>
      <c r="AJ176" s="58" t="str">
        <f t="shared" si="55"/>
        <v/>
      </c>
      <c r="AL176" s="141" t="str">
        <f>IF($B$1="Metric",IFERROR(VLOOKUP(SUBSTITUTE($A176&amp;"Metric"&amp;$B176," ",""),members_metric!$F$7:$K$2000,6,FALSE),""),IFERROR(VLOOKUP(SUBSTITUTE($A176&amp;$B176," ",""),members!$D$7:$I$2000,6,FALSE),""))</f>
        <v/>
      </c>
      <c r="AM176" s="146" t="str">
        <f>IF($B$1="Metric", IFERROR(VLOOKUP(SUBSTITUTE($A176&amp;"Metric"&amp;$B176," ",""),members_metric!$F$7:$L$2000,7,FALSE),""),IFERROR(VLOOKUP(SUBSTITUTE($A176&amp;$B176," ",""),members!$D$7:$G$2000,4,FALSE),""))</f>
        <v/>
      </c>
      <c r="AN176" s="147" t="str">
        <f>IF($B$1="Metric", IFERROR(VLOOKUP(SUBSTITUTE($A176&amp;"Metric"&amp;$B176," ",""),members_metric!$F$7:$J$2000,5,FALSE),""),IFERROR(VLOOKUP(SUBSTITUTE($A176&amp;$B176," ",""),members!$D$7:$H$2000,5,FALSE),""))</f>
        <v/>
      </c>
      <c r="AO176" s="189" t="str">
        <f>IF(
     $B$1="Metric",
     IFERROR(0.0254*VLOOKUP(VALUE(SUBSTITUTE($AL176&amp;ROUND($G176,2)," ","")),HFF60_Data_UL!$C$4:$O$1011,MATCH('Estimator Steel Portfolio'!$C176,HFF60_Data_UL!$C$4:$O$4,0),TRUE)*1000,"N/A"),
     IFERROR(VLOOKUP(VALUE(SUBSTITUTE($AL176&amp;ROUND($G176,2)," ","")),HFF60_Data_UL!$C$4:$O$1011,MATCH('Estimator Steel Portfolio'!$C176,HFF60_Data_UL!$C$4:$O$4,0),TRUE)*1000,"N/A")
)</f>
        <v>N/A</v>
      </c>
      <c r="AP176" s="189" t="str">
        <f>IF(
     $B$1="Metric",
     IFERROR(0.0254*VLOOKUP(VALUE(SUBSTITUTE($AL176&amp;ROUND($G176,2)," ","")),HFF120_Data_UL!$C$4:$O$1009,MATCH('Estimator Steel Portfolio'!$C176,HFF120_Data_UL!$C$4:$O$4,0),TRUE)*1000,"N/A"),
     IFERROR(VLOOKUP(VALUE(SUBSTITUTE($AL176&amp;ROUND($G176,2)," ","")),HFF120_Data_UL!$C$4:$O$1009,MATCH('Estimator Steel Portfolio'!$C176,HFF120_Data_UL!$C$4:$O$4,0),TRUE)*1000,"N/A")
)</f>
        <v>N/A</v>
      </c>
      <c r="AQ176" s="189" t="str">
        <f>IF(
     $B$1="Metric",
     IFERROR(0.0254*VLOOKUP(VALUE(SUBSTITUTE($AL176&amp;ROUND($G176,2)," ","")),AWHB_Data_UL!$C$4:$O$1004,MATCH('Estimator Steel Portfolio'!$C176,AWHB_Data_UL!$C$4:$O$4,0),TRUE)*1000,"N/A"),
     IFERROR(VLOOKUP(VALUE(SUBSTITUTE($AL176&amp;ROUND($G176,2)," ","")),AWHB_Data_UL!$C$4:$O$1004,MATCH('Estimator Steel Portfolio'!$C176,AWHB_Data_UL!$C$4:$O$4,0),TRUE)*1000,"N/A")
)</f>
        <v>N/A</v>
      </c>
      <c r="AR176" s="190"/>
    </row>
    <row r="177" spans="1:44" ht="15.5" x14ac:dyDescent="0.35">
      <c r="A177" s="130"/>
      <c r="B177" s="131"/>
      <c r="C177" s="131"/>
      <c r="D177" s="131"/>
      <c r="E177" s="131"/>
      <c r="F177" s="49" t="str">
        <f t="shared" si="56"/>
        <v/>
      </c>
      <c r="G177" s="50" t="str">
        <f>IF($B$1="Metric", IFERROR(VLOOKUP(SUBSTITUTE($A177&amp;"Metric"&amp;$B177," ",""),members_metric!$F$7:$J$2000,3,FALSE),""),  IFERROR(VLOOKUP(SUBSTITUTE($A177&amp;$B177," ",""),members!$D$7:$G$2000,3,FALSE),""))</f>
        <v/>
      </c>
      <c r="H177" s="140" t="str">
        <f t="shared" si="57"/>
        <v/>
      </c>
      <c r="I177" s="48"/>
      <c r="J177" s="50" t="str">
        <f>IFERROR(
     1*AO177,
     IF(
          $B$1="Metric",
          IFERROR(0.0254*VLOOKUP(VALUE(SUBSTITUTE($AL177&amp;ROUND($G177,2)," ","")),HFF60_Data_extrapolated!$C$4:$O$1011,MATCH('Estimator Steel Portfolio'!$C177,HFF60_Data_extrapolated!$C$4:$O$4,0),TRUE)*1000,""),
          IFERROR(VLOOKUP(VALUE(SUBSTITUTE($AL177&amp;ROUND($G177,2)," ","")),HFF60_Data_extrapolated!$C$4:$O$1011,MATCH('Estimator Steel Portfolio'!$C177,HFF60_Data_extrapolated!$C$4:$O$4,0),TRUE)*1000,"")
     )
)</f>
        <v/>
      </c>
      <c r="K177" s="50" t="str">
        <f>IFERROR($J177/HFF60_Data_UL!$J$1,"")</f>
        <v/>
      </c>
      <c r="L177" s="148" t="str">
        <f t="shared" si="52"/>
        <v/>
      </c>
      <c r="M177" s="51" t="str">
        <f>IF(
     $J177=$AO177,
     IFERROR(VLOOKUP(VALUE(SUBSTITUTE($AL177&amp;ROUND($G177,2)," ","")),HFF60_Data_UL!$C$4:$P$1011,14,TRUE),""),
     IF(ISNUMBER($J177),"EJ needed","")
)</f>
        <v/>
      </c>
      <c r="N177" s="151" t="str">
        <f t="shared" si="44"/>
        <v/>
      </c>
      <c r="O177" s="58" t="str">
        <f t="shared" si="45"/>
        <v/>
      </c>
      <c r="P177" s="48"/>
      <c r="Q177" s="50" t="str">
        <f>IFERROR(
     1*AP177,
     IF(
          $B$1="Metric",
          IFERROR(0.0254*VLOOKUP(VALUE(SUBSTITUTE($AL177&amp;ROUND($G177,2)," ","")),HFF120_Data_extrapolated!$C$4:$O$1025,MATCH('Estimator Steel Portfolio'!$C177,HFF120_Data_extrapolated!$C$4:$O$4,0),TRUE)*1000,""),
          IFERROR(VLOOKUP(VALUE(SUBSTITUTE($AL177&amp;ROUND($G177,2)," ","")),HFF120_Data_extrapolated!$C$4:$O$1025,MATCH('Estimator Steel Portfolio'!$C177,HFF120_Data_extrapolated!$C$4:$O$4,0),TRUE)*1000,"")
     )
)</f>
        <v/>
      </c>
      <c r="R177" s="50" t="str">
        <f>IFERROR($Q177/HFF120_Data_UL!$J$1,"")</f>
        <v/>
      </c>
      <c r="S177" s="148" t="str">
        <f t="shared" si="58"/>
        <v/>
      </c>
      <c r="T177" s="51" t="str">
        <f>IF(
     $Q177=$AP177,
     IFERROR(VLOOKUP(VALUE(SUBSTITUTE($AL177&amp;ROUND($G177,2)," ","")),HFF120_Data_UL!$C$4:$P$1009,14,TRUE),""),
     IF(ISNUMBER($Q177),"EJ needed","")
)</f>
        <v/>
      </c>
      <c r="U177" s="151" t="str">
        <f t="shared" si="59"/>
        <v xml:space="preserve"> </v>
      </c>
      <c r="V177" s="58" t="str">
        <f t="shared" si="53"/>
        <v/>
      </c>
      <c r="X177" s="205" t="str">
        <f>IF($B$1="Metric", IFERROR(0.0254*VLOOKUP(VALUE(SUBSTITUTE($AL177&amp;ROUND($G177,2)," ","")),WB5_Data_UL!$C$4:$O$1012,MATCH('Estimator Steel Portfolio'!$C177,WB5_Data_UL!$C$4:$O$4,0),TRUE)*1000,""), IFERROR(VLOOKUP(VALUE(SUBSTITUTE($AL177&amp;ROUND($G177,2)," ","")),WB5_Data_UL!$C$4:$O$1012,MATCH('Estimator Steel Portfolio'!$C177,WB5_Data_UL!$C$4:$O$4,0),TRUE)*1000,""))</f>
        <v/>
      </c>
      <c r="Y177" s="50" t="str">
        <f>IFERROR($X177/WB5_Data_UL!$J$1,"")</f>
        <v/>
      </c>
      <c r="Z177" s="148" t="str">
        <f t="shared" si="60"/>
        <v/>
      </c>
      <c r="AA177" s="51" t="str">
        <f>IFERROR(VLOOKUP(VALUE(SUBSTITUTE($AL177&amp;ROUND($G177,2)," ","")),WB5_Data_UL!$C$4:$P$1012,14,TRUE),"")</f>
        <v/>
      </c>
      <c r="AB177" s="151" t="str">
        <f t="shared" si="61"/>
        <v xml:space="preserve"> </v>
      </c>
      <c r="AC177" s="58" t="str">
        <f t="shared" si="54"/>
        <v/>
      </c>
      <c r="AE177" s="205" t="str">
        <f>IFERROR(
     1*AQ177,
     IF(
          $B$1="Metric",
          IFERROR(0.0254*VLOOKUP(VALUE(SUBSTITUTE($AL177&amp;ROUND($G177,2)," ","")),AWHB_Data_extrapolated!$C$4:$O$1011,MATCH('Estimator Steel Portfolio'!$C177,AWHB_Data_extrapolated!$C$4:$O$4,0),TRUE)*1000,""),
          IFERROR(VLOOKUP(VALUE(SUBSTITUTE($AL177&amp;ROUND($G177,2)," ","")),AWHB_Data_extrapolated!$C$4:$O$1011,MATCH('Estimator Steel Portfolio'!$C177,AWHB_Data_extrapolated!$C$4:$O$4,0),TRUE)*1000,"")
     )
)</f>
        <v/>
      </c>
      <c r="AF177" s="50" t="str">
        <f>IFERROR($AE177/AWHB_Data_UL!$J$1,"")</f>
        <v/>
      </c>
      <c r="AG177" s="148" t="str">
        <f t="shared" si="62"/>
        <v/>
      </c>
      <c r="AH177" s="51" t="str">
        <f>IF(
     $AE177=$AQ177,
     IFERROR(VLOOKUP(VALUE(SUBSTITUTE($AL177&amp;ROUND($G177,2)," ","")),AWHB_Data_UL!$C$4:$P$1004,14,TRUE),""),
     IF(ISNUMBER($AE177),"EJ needed","")
)</f>
        <v/>
      </c>
      <c r="AI177" s="151" t="str">
        <f t="shared" si="63"/>
        <v xml:space="preserve"> </v>
      </c>
      <c r="AJ177" s="58" t="str">
        <f t="shared" si="55"/>
        <v/>
      </c>
      <c r="AL177" s="141" t="str">
        <f>IF($B$1="Metric",IFERROR(VLOOKUP(SUBSTITUTE($A177&amp;"Metric"&amp;$B177," ",""),members_metric!$F$7:$K$2000,6,FALSE),""),IFERROR(VLOOKUP(SUBSTITUTE($A177&amp;$B177," ",""),members!$D$7:$I$2000,6,FALSE),""))</f>
        <v/>
      </c>
      <c r="AM177" s="146" t="str">
        <f>IF($B$1="Metric", IFERROR(VLOOKUP(SUBSTITUTE($A177&amp;"Metric"&amp;$B177," ",""),members_metric!$F$7:$L$2000,7,FALSE),""),IFERROR(VLOOKUP(SUBSTITUTE($A177&amp;$B177," ",""),members!$D$7:$G$2000,4,FALSE),""))</f>
        <v/>
      </c>
      <c r="AN177" s="147" t="str">
        <f>IF($B$1="Metric", IFERROR(VLOOKUP(SUBSTITUTE($A177&amp;"Metric"&amp;$B177," ",""),members_metric!$F$7:$J$2000,5,FALSE),""),IFERROR(VLOOKUP(SUBSTITUTE($A177&amp;$B177," ",""),members!$D$7:$H$2000,5,FALSE),""))</f>
        <v/>
      </c>
      <c r="AO177" s="189" t="str">
        <f>IF(
     $B$1="Metric",
     IFERROR(0.0254*VLOOKUP(VALUE(SUBSTITUTE($AL177&amp;ROUND($G177,2)," ","")),HFF60_Data_UL!$C$4:$O$1011,MATCH('Estimator Steel Portfolio'!$C177,HFF60_Data_UL!$C$4:$O$4,0),TRUE)*1000,"N/A"),
     IFERROR(VLOOKUP(VALUE(SUBSTITUTE($AL177&amp;ROUND($G177,2)," ","")),HFF60_Data_UL!$C$4:$O$1011,MATCH('Estimator Steel Portfolio'!$C177,HFF60_Data_UL!$C$4:$O$4,0),TRUE)*1000,"N/A")
)</f>
        <v>N/A</v>
      </c>
      <c r="AP177" s="189" t="str">
        <f>IF(
     $B$1="Metric",
     IFERROR(0.0254*VLOOKUP(VALUE(SUBSTITUTE($AL177&amp;ROUND($G177,2)," ","")),HFF120_Data_UL!$C$4:$O$1009,MATCH('Estimator Steel Portfolio'!$C177,HFF120_Data_UL!$C$4:$O$4,0),TRUE)*1000,"N/A"),
     IFERROR(VLOOKUP(VALUE(SUBSTITUTE($AL177&amp;ROUND($G177,2)," ","")),HFF120_Data_UL!$C$4:$O$1009,MATCH('Estimator Steel Portfolio'!$C177,HFF120_Data_UL!$C$4:$O$4,0),TRUE)*1000,"N/A")
)</f>
        <v>N/A</v>
      </c>
      <c r="AQ177" s="189" t="str">
        <f>IF(
     $B$1="Metric",
     IFERROR(0.0254*VLOOKUP(VALUE(SUBSTITUTE($AL177&amp;ROUND($G177,2)," ","")),AWHB_Data_UL!$C$4:$O$1004,MATCH('Estimator Steel Portfolio'!$C177,AWHB_Data_UL!$C$4:$O$4,0),TRUE)*1000,"N/A"),
     IFERROR(VLOOKUP(VALUE(SUBSTITUTE($AL177&amp;ROUND($G177,2)," ","")),AWHB_Data_UL!$C$4:$O$1004,MATCH('Estimator Steel Portfolio'!$C177,AWHB_Data_UL!$C$4:$O$4,0),TRUE)*1000,"N/A")
)</f>
        <v>N/A</v>
      </c>
      <c r="AR177" s="190"/>
    </row>
    <row r="178" spans="1:44" ht="15.5" x14ac:dyDescent="0.35">
      <c r="A178" s="130"/>
      <c r="B178" s="131"/>
      <c r="C178" s="131"/>
      <c r="D178" s="131"/>
      <c r="E178" s="131"/>
      <c r="F178" s="49" t="str">
        <f t="shared" si="56"/>
        <v/>
      </c>
      <c r="G178" s="50" t="str">
        <f>IF($B$1="Metric", IFERROR(VLOOKUP(SUBSTITUTE($A178&amp;"Metric"&amp;$B178," ",""),members_metric!$F$7:$J$2000,3,FALSE),""),  IFERROR(VLOOKUP(SUBSTITUTE($A178&amp;$B178," ",""),members!$D$7:$G$2000,3,FALSE),""))</f>
        <v/>
      </c>
      <c r="H178" s="140" t="str">
        <f t="shared" si="57"/>
        <v/>
      </c>
      <c r="I178" s="48"/>
      <c r="J178" s="50" t="str">
        <f>IFERROR(
     1*AO178,
     IF(
          $B$1="Metric",
          IFERROR(0.0254*VLOOKUP(VALUE(SUBSTITUTE($AL178&amp;ROUND($G178,2)," ","")),HFF60_Data_extrapolated!$C$4:$O$1011,MATCH('Estimator Steel Portfolio'!$C178,HFF60_Data_extrapolated!$C$4:$O$4,0),TRUE)*1000,""),
          IFERROR(VLOOKUP(VALUE(SUBSTITUTE($AL178&amp;ROUND($G178,2)," ","")),HFF60_Data_extrapolated!$C$4:$O$1011,MATCH('Estimator Steel Portfolio'!$C178,HFF60_Data_extrapolated!$C$4:$O$4,0),TRUE)*1000,"")
     )
)</f>
        <v/>
      </c>
      <c r="K178" s="50" t="str">
        <f>IFERROR($J178/HFF60_Data_UL!$J$1,"")</f>
        <v/>
      </c>
      <c r="L178" s="148" t="str">
        <f t="shared" si="52"/>
        <v/>
      </c>
      <c r="M178" s="51" t="str">
        <f>IF(
     $J178=$AO178,
     IFERROR(VLOOKUP(VALUE(SUBSTITUTE($AL178&amp;ROUND($G178,2)," ","")),HFF60_Data_UL!$C$4:$P$1011,14,TRUE),""),
     IF(ISNUMBER($J178),"EJ needed","")
)</f>
        <v/>
      </c>
      <c r="N178" s="151" t="str">
        <f t="shared" si="44"/>
        <v/>
      </c>
      <c r="O178" s="58" t="str">
        <f t="shared" si="45"/>
        <v/>
      </c>
      <c r="P178" s="48"/>
      <c r="Q178" s="50" t="str">
        <f>IFERROR(
     1*AP178,
     IF(
          $B$1="Metric",
          IFERROR(0.0254*VLOOKUP(VALUE(SUBSTITUTE($AL178&amp;ROUND($G178,2)," ","")),HFF120_Data_extrapolated!$C$4:$O$1025,MATCH('Estimator Steel Portfolio'!$C178,HFF120_Data_extrapolated!$C$4:$O$4,0),TRUE)*1000,""),
          IFERROR(VLOOKUP(VALUE(SUBSTITUTE($AL178&amp;ROUND($G178,2)," ","")),HFF120_Data_extrapolated!$C$4:$O$1025,MATCH('Estimator Steel Portfolio'!$C178,HFF120_Data_extrapolated!$C$4:$O$4,0),TRUE)*1000,"")
     )
)</f>
        <v/>
      </c>
      <c r="R178" s="50" t="str">
        <f>IFERROR($Q178/HFF120_Data_UL!$J$1,"")</f>
        <v/>
      </c>
      <c r="S178" s="148" t="str">
        <f t="shared" si="58"/>
        <v/>
      </c>
      <c r="T178" s="51" t="str">
        <f>IF(
     $Q178=$AP178,
     IFERROR(VLOOKUP(VALUE(SUBSTITUTE($AL178&amp;ROUND($G178,2)," ","")),HFF120_Data_UL!$C$4:$P$1009,14,TRUE),""),
     IF(ISNUMBER($Q178),"EJ needed","")
)</f>
        <v/>
      </c>
      <c r="U178" s="151" t="str">
        <f t="shared" si="59"/>
        <v xml:space="preserve"> </v>
      </c>
      <c r="V178" s="58" t="str">
        <f t="shared" si="53"/>
        <v/>
      </c>
      <c r="X178" s="205" t="str">
        <f>IF($B$1="Metric", IFERROR(0.0254*VLOOKUP(VALUE(SUBSTITUTE($AL178&amp;ROUND($G178,2)," ","")),WB5_Data_UL!$C$4:$O$1012,MATCH('Estimator Steel Portfolio'!$C178,WB5_Data_UL!$C$4:$O$4,0),TRUE)*1000,""), IFERROR(VLOOKUP(VALUE(SUBSTITUTE($AL178&amp;ROUND($G178,2)," ","")),WB5_Data_UL!$C$4:$O$1012,MATCH('Estimator Steel Portfolio'!$C178,WB5_Data_UL!$C$4:$O$4,0),TRUE)*1000,""))</f>
        <v/>
      </c>
      <c r="Y178" s="50" t="str">
        <f>IFERROR($X178/WB5_Data_UL!$J$1,"")</f>
        <v/>
      </c>
      <c r="Z178" s="148" t="str">
        <f t="shared" si="60"/>
        <v/>
      </c>
      <c r="AA178" s="51" t="str">
        <f>IFERROR(VLOOKUP(VALUE(SUBSTITUTE($AL178&amp;ROUND($G178,2)," ","")),WB5_Data_UL!$C$4:$P$1012,14,TRUE),"")</f>
        <v/>
      </c>
      <c r="AB178" s="151" t="str">
        <f t="shared" si="61"/>
        <v xml:space="preserve"> </v>
      </c>
      <c r="AC178" s="58" t="str">
        <f t="shared" si="54"/>
        <v/>
      </c>
      <c r="AE178" s="205" t="str">
        <f>IFERROR(
     1*AQ178,
     IF(
          $B$1="Metric",
          IFERROR(0.0254*VLOOKUP(VALUE(SUBSTITUTE($AL178&amp;ROUND($G178,2)," ","")),AWHB_Data_extrapolated!$C$4:$O$1011,MATCH('Estimator Steel Portfolio'!$C178,AWHB_Data_extrapolated!$C$4:$O$4,0),TRUE)*1000,""),
          IFERROR(VLOOKUP(VALUE(SUBSTITUTE($AL178&amp;ROUND($G178,2)," ","")),AWHB_Data_extrapolated!$C$4:$O$1011,MATCH('Estimator Steel Portfolio'!$C178,AWHB_Data_extrapolated!$C$4:$O$4,0),TRUE)*1000,"")
     )
)</f>
        <v/>
      </c>
      <c r="AF178" s="50" t="str">
        <f>IFERROR($AE178/AWHB_Data_UL!$J$1,"")</f>
        <v/>
      </c>
      <c r="AG178" s="148" t="str">
        <f t="shared" si="62"/>
        <v/>
      </c>
      <c r="AH178" s="51" t="str">
        <f>IF(
     $AE178=$AQ178,
     IFERROR(VLOOKUP(VALUE(SUBSTITUTE($AL178&amp;ROUND($G178,2)," ","")),AWHB_Data_UL!$C$4:$P$1004,14,TRUE),""),
     IF(ISNUMBER($AE178),"EJ needed","")
)</f>
        <v/>
      </c>
      <c r="AI178" s="151" t="str">
        <f t="shared" si="63"/>
        <v xml:space="preserve"> </v>
      </c>
      <c r="AJ178" s="58" t="str">
        <f t="shared" si="55"/>
        <v/>
      </c>
      <c r="AL178" s="141" t="str">
        <f>IF($B$1="Metric",IFERROR(VLOOKUP(SUBSTITUTE($A178&amp;"Metric"&amp;$B178," ",""),members_metric!$F$7:$K$2000,6,FALSE),""),IFERROR(VLOOKUP(SUBSTITUTE($A178&amp;$B178," ",""),members!$D$7:$I$2000,6,FALSE),""))</f>
        <v/>
      </c>
      <c r="AM178" s="146" t="str">
        <f>IF($B$1="Metric", IFERROR(VLOOKUP(SUBSTITUTE($A178&amp;"Metric"&amp;$B178," ",""),members_metric!$F$7:$L$2000,7,FALSE),""),IFERROR(VLOOKUP(SUBSTITUTE($A178&amp;$B178," ",""),members!$D$7:$G$2000,4,FALSE),""))</f>
        <v/>
      </c>
      <c r="AN178" s="147" t="str">
        <f>IF($B$1="Metric", IFERROR(VLOOKUP(SUBSTITUTE($A178&amp;"Metric"&amp;$B178," ",""),members_metric!$F$7:$J$2000,5,FALSE),""),IFERROR(VLOOKUP(SUBSTITUTE($A178&amp;$B178," ",""),members!$D$7:$H$2000,5,FALSE),""))</f>
        <v/>
      </c>
      <c r="AO178" s="189" t="str">
        <f>IF(
     $B$1="Metric",
     IFERROR(0.0254*VLOOKUP(VALUE(SUBSTITUTE($AL178&amp;ROUND($G178,2)," ","")),HFF60_Data_UL!$C$4:$O$1011,MATCH('Estimator Steel Portfolio'!$C178,HFF60_Data_UL!$C$4:$O$4,0),TRUE)*1000,"N/A"),
     IFERROR(VLOOKUP(VALUE(SUBSTITUTE($AL178&amp;ROUND($G178,2)," ","")),HFF60_Data_UL!$C$4:$O$1011,MATCH('Estimator Steel Portfolio'!$C178,HFF60_Data_UL!$C$4:$O$4,0),TRUE)*1000,"N/A")
)</f>
        <v>N/A</v>
      </c>
      <c r="AP178" s="189" t="str">
        <f>IF(
     $B$1="Metric",
     IFERROR(0.0254*VLOOKUP(VALUE(SUBSTITUTE($AL178&amp;ROUND($G178,2)," ","")),HFF120_Data_UL!$C$4:$O$1009,MATCH('Estimator Steel Portfolio'!$C178,HFF120_Data_UL!$C$4:$O$4,0),TRUE)*1000,"N/A"),
     IFERROR(VLOOKUP(VALUE(SUBSTITUTE($AL178&amp;ROUND($G178,2)," ","")),HFF120_Data_UL!$C$4:$O$1009,MATCH('Estimator Steel Portfolio'!$C178,HFF120_Data_UL!$C$4:$O$4,0),TRUE)*1000,"N/A")
)</f>
        <v>N/A</v>
      </c>
      <c r="AQ178" s="189" t="str">
        <f>IF(
     $B$1="Metric",
     IFERROR(0.0254*VLOOKUP(VALUE(SUBSTITUTE($AL178&amp;ROUND($G178,2)," ","")),AWHB_Data_UL!$C$4:$O$1004,MATCH('Estimator Steel Portfolio'!$C178,AWHB_Data_UL!$C$4:$O$4,0),TRUE)*1000,"N/A"),
     IFERROR(VLOOKUP(VALUE(SUBSTITUTE($AL178&amp;ROUND($G178,2)," ","")),AWHB_Data_UL!$C$4:$O$1004,MATCH('Estimator Steel Portfolio'!$C178,AWHB_Data_UL!$C$4:$O$4,0),TRUE)*1000,"N/A")
)</f>
        <v>N/A</v>
      </c>
      <c r="AR178" s="190"/>
    </row>
    <row r="179" spans="1:44" ht="15.5" x14ac:dyDescent="0.35">
      <c r="A179" s="130"/>
      <c r="B179" s="131"/>
      <c r="C179" s="131"/>
      <c r="D179" s="131"/>
      <c r="E179" s="131"/>
      <c r="F179" s="49" t="str">
        <f t="shared" si="56"/>
        <v/>
      </c>
      <c r="G179" s="50" t="str">
        <f>IF($B$1="Metric", IFERROR(VLOOKUP(SUBSTITUTE($A179&amp;"Metric"&amp;$B179," ",""),members_metric!$F$7:$J$2000,3,FALSE),""),  IFERROR(VLOOKUP(SUBSTITUTE($A179&amp;$B179," ",""),members!$D$7:$G$2000,3,FALSE),""))</f>
        <v/>
      </c>
      <c r="H179" s="140" t="str">
        <f t="shared" si="57"/>
        <v/>
      </c>
      <c r="I179" s="48"/>
      <c r="J179" s="50" t="str">
        <f>IFERROR(
     1*AO179,
     IF(
          $B$1="Metric",
          IFERROR(0.0254*VLOOKUP(VALUE(SUBSTITUTE($AL179&amp;ROUND($G179,2)," ","")),HFF60_Data_extrapolated!$C$4:$O$1011,MATCH('Estimator Steel Portfolio'!$C179,HFF60_Data_extrapolated!$C$4:$O$4,0),TRUE)*1000,""),
          IFERROR(VLOOKUP(VALUE(SUBSTITUTE($AL179&amp;ROUND($G179,2)," ","")),HFF60_Data_extrapolated!$C$4:$O$1011,MATCH('Estimator Steel Portfolio'!$C179,HFF60_Data_extrapolated!$C$4:$O$4,0),TRUE)*1000,"")
     )
)</f>
        <v/>
      </c>
      <c r="K179" s="50" t="str">
        <f>IFERROR($J179/HFF60_Data_UL!$J$1,"")</f>
        <v/>
      </c>
      <c r="L179" s="148" t="str">
        <f t="shared" si="52"/>
        <v/>
      </c>
      <c r="M179" s="51" t="str">
        <f>IF(
     $J179=$AO179,
     IFERROR(VLOOKUP(VALUE(SUBSTITUTE($AL179&amp;ROUND($G179,2)," ","")),HFF60_Data_UL!$C$4:$P$1011,14,TRUE),""),
     IF(ISNUMBER($J179),"EJ needed","")
)</f>
        <v/>
      </c>
      <c r="N179" s="151" t="str">
        <f t="shared" si="44"/>
        <v/>
      </c>
      <c r="O179" s="58" t="str">
        <f t="shared" si="45"/>
        <v/>
      </c>
      <c r="P179" s="48"/>
      <c r="Q179" s="50" t="str">
        <f>IFERROR(
     1*AP179,
     IF(
          $B$1="Metric",
          IFERROR(0.0254*VLOOKUP(VALUE(SUBSTITUTE($AL179&amp;ROUND($G179,2)," ","")),HFF120_Data_extrapolated!$C$4:$O$1025,MATCH('Estimator Steel Portfolio'!$C179,HFF120_Data_extrapolated!$C$4:$O$4,0),TRUE)*1000,""),
          IFERROR(VLOOKUP(VALUE(SUBSTITUTE($AL179&amp;ROUND($G179,2)," ","")),HFF120_Data_extrapolated!$C$4:$O$1025,MATCH('Estimator Steel Portfolio'!$C179,HFF120_Data_extrapolated!$C$4:$O$4,0),TRUE)*1000,"")
     )
)</f>
        <v/>
      </c>
      <c r="R179" s="50" t="str">
        <f>IFERROR($Q179/HFF120_Data_UL!$J$1,"")</f>
        <v/>
      </c>
      <c r="S179" s="148" t="str">
        <f t="shared" si="58"/>
        <v/>
      </c>
      <c r="T179" s="51" t="str">
        <f>IF(
     $Q179=$AP179,
     IFERROR(VLOOKUP(VALUE(SUBSTITUTE($AL179&amp;ROUND($G179,2)," ","")),HFF120_Data_UL!$C$4:$P$1009,14,TRUE),""),
     IF(ISNUMBER($Q179),"EJ needed","")
)</f>
        <v/>
      </c>
      <c r="U179" s="151" t="str">
        <f t="shared" si="59"/>
        <v xml:space="preserve"> </v>
      </c>
      <c r="V179" s="58" t="str">
        <f t="shared" si="53"/>
        <v/>
      </c>
      <c r="X179" s="205" t="str">
        <f>IF($B$1="Metric", IFERROR(0.0254*VLOOKUP(VALUE(SUBSTITUTE($AL179&amp;ROUND($G179,2)," ","")),WB5_Data_UL!$C$4:$O$1012,MATCH('Estimator Steel Portfolio'!$C179,WB5_Data_UL!$C$4:$O$4,0),TRUE)*1000,""), IFERROR(VLOOKUP(VALUE(SUBSTITUTE($AL179&amp;ROUND($G179,2)," ","")),WB5_Data_UL!$C$4:$O$1012,MATCH('Estimator Steel Portfolio'!$C179,WB5_Data_UL!$C$4:$O$4,0),TRUE)*1000,""))</f>
        <v/>
      </c>
      <c r="Y179" s="50" t="str">
        <f>IFERROR($X179/WB5_Data_UL!$J$1,"")</f>
        <v/>
      </c>
      <c r="Z179" s="148" t="str">
        <f t="shared" si="60"/>
        <v/>
      </c>
      <c r="AA179" s="51" t="str">
        <f>IFERROR(VLOOKUP(VALUE(SUBSTITUTE($AL179&amp;ROUND($G179,2)," ","")),WB5_Data_UL!$C$4:$P$1012,14,TRUE),"")</f>
        <v/>
      </c>
      <c r="AB179" s="151" t="str">
        <f t="shared" si="61"/>
        <v xml:space="preserve"> </v>
      </c>
      <c r="AC179" s="58" t="str">
        <f t="shared" si="54"/>
        <v/>
      </c>
      <c r="AE179" s="205" t="str">
        <f>IFERROR(
     1*AQ179,
     IF(
          $B$1="Metric",
          IFERROR(0.0254*VLOOKUP(VALUE(SUBSTITUTE($AL179&amp;ROUND($G179,2)," ","")),AWHB_Data_extrapolated!$C$4:$O$1011,MATCH('Estimator Steel Portfolio'!$C179,AWHB_Data_extrapolated!$C$4:$O$4,0),TRUE)*1000,""),
          IFERROR(VLOOKUP(VALUE(SUBSTITUTE($AL179&amp;ROUND($G179,2)," ","")),AWHB_Data_extrapolated!$C$4:$O$1011,MATCH('Estimator Steel Portfolio'!$C179,AWHB_Data_extrapolated!$C$4:$O$4,0),TRUE)*1000,"")
     )
)</f>
        <v/>
      </c>
      <c r="AF179" s="50" t="str">
        <f>IFERROR($AE179/AWHB_Data_UL!$J$1,"")</f>
        <v/>
      </c>
      <c r="AG179" s="148" t="str">
        <f t="shared" si="62"/>
        <v/>
      </c>
      <c r="AH179" s="51" t="str">
        <f>IF(
     $AE179=$AQ179,
     IFERROR(VLOOKUP(VALUE(SUBSTITUTE($AL179&amp;ROUND($G179,2)," ","")),AWHB_Data_UL!$C$4:$P$1004,14,TRUE),""),
     IF(ISNUMBER($AE179),"EJ needed","")
)</f>
        <v/>
      </c>
      <c r="AI179" s="151" t="str">
        <f t="shared" si="63"/>
        <v xml:space="preserve"> </v>
      </c>
      <c r="AJ179" s="58" t="str">
        <f t="shared" si="55"/>
        <v/>
      </c>
      <c r="AL179" s="141" t="str">
        <f>IF($B$1="Metric",IFERROR(VLOOKUP(SUBSTITUTE($A179&amp;"Metric"&amp;$B179," ",""),members_metric!$F$7:$K$2000,6,FALSE),""),IFERROR(VLOOKUP(SUBSTITUTE($A179&amp;$B179," ",""),members!$D$7:$I$2000,6,FALSE),""))</f>
        <v/>
      </c>
      <c r="AM179" s="146" t="str">
        <f>IF($B$1="Metric", IFERROR(VLOOKUP(SUBSTITUTE($A179&amp;"Metric"&amp;$B179," ",""),members_metric!$F$7:$L$2000,7,FALSE),""),IFERROR(VLOOKUP(SUBSTITUTE($A179&amp;$B179," ",""),members!$D$7:$G$2000,4,FALSE),""))</f>
        <v/>
      </c>
      <c r="AN179" s="147" t="str">
        <f>IF($B$1="Metric", IFERROR(VLOOKUP(SUBSTITUTE($A179&amp;"Metric"&amp;$B179," ",""),members_metric!$F$7:$J$2000,5,FALSE),""),IFERROR(VLOOKUP(SUBSTITUTE($A179&amp;$B179," ",""),members!$D$7:$H$2000,5,FALSE),""))</f>
        <v/>
      </c>
      <c r="AO179" s="189" t="str">
        <f>IF(
     $B$1="Metric",
     IFERROR(0.0254*VLOOKUP(VALUE(SUBSTITUTE($AL179&amp;ROUND($G179,2)," ","")),HFF60_Data_UL!$C$4:$O$1011,MATCH('Estimator Steel Portfolio'!$C179,HFF60_Data_UL!$C$4:$O$4,0),TRUE)*1000,"N/A"),
     IFERROR(VLOOKUP(VALUE(SUBSTITUTE($AL179&amp;ROUND($G179,2)," ","")),HFF60_Data_UL!$C$4:$O$1011,MATCH('Estimator Steel Portfolio'!$C179,HFF60_Data_UL!$C$4:$O$4,0),TRUE)*1000,"N/A")
)</f>
        <v>N/A</v>
      </c>
      <c r="AP179" s="189" t="str">
        <f>IF(
     $B$1="Metric",
     IFERROR(0.0254*VLOOKUP(VALUE(SUBSTITUTE($AL179&amp;ROUND($G179,2)," ","")),HFF120_Data_UL!$C$4:$O$1009,MATCH('Estimator Steel Portfolio'!$C179,HFF120_Data_UL!$C$4:$O$4,0),TRUE)*1000,"N/A"),
     IFERROR(VLOOKUP(VALUE(SUBSTITUTE($AL179&amp;ROUND($G179,2)," ","")),HFF120_Data_UL!$C$4:$O$1009,MATCH('Estimator Steel Portfolio'!$C179,HFF120_Data_UL!$C$4:$O$4,0),TRUE)*1000,"N/A")
)</f>
        <v>N/A</v>
      </c>
      <c r="AQ179" s="189" t="str">
        <f>IF(
     $B$1="Metric",
     IFERROR(0.0254*VLOOKUP(VALUE(SUBSTITUTE($AL179&amp;ROUND($G179,2)," ","")),AWHB_Data_UL!$C$4:$O$1004,MATCH('Estimator Steel Portfolio'!$C179,AWHB_Data_UL!$C$4:$O$4,0),TRUE)*1000,"N/A"),
     IFERROR(VLOOKUP(VALUE(SUBSTITUTE($AL179&amp;ROUND($G179,2)," ","")),AWHB_Data_UL!$C$4:$O$1004,MATCH('Estimator Steel Portfolio'!$C179,AWHB_Data_UL!$C$4:$O$4,0),TRUE)*1000,"N/A")
)</f>
        <v>N/A</v>
      </c>
      <c r="AR179" s="190"/>
    </row>
    <row r="180" spans="1:44" ht="15.5" x14ac:dyDescent="0.35">
      <c r="A180" s="130"/>
      <c r="B180" s="131"/>
      <c r="C180" s="131"/>
      <c r="D180" s="131"/>
      <c r="E180" s="131"/>
      <c r="F180" s="49" t="str">
        <f t="shared" si="56"/>
        <v/>
      </c>
      <c r="G180" s="50" t="str">
        <f>IF($B$1="Metric", IFERROR(VLOOKUP(SUBSTITUTE($A180&amp;"Metric"&amp;$B180," ",""),members_metric!$F$7:$J$2000,3,FALSE),""),  IFERROR(VLOOKUP(SUBSTITUTE($A180&amp;$B180," ",""),members!$D$7:$G$2000,3,FALSE),""))</f>
        <v/>
      </c>
      <c r="H180" s="140" t="str">
        <f t="shared" si="57"/>
        <v/>
      </c>
      <c r="I180" s="48"/>
      <c r="J180" s="50" t="str">
        <f>IFERROR(
     1*AO180,
     IF(
          $B$1="Metric",
          IFERROR(0.0254*VLOOKUP(VALUE(SUBSTITUTE($AL180&amp;ROUND($G180,2)," ","")),HFF60_Data_extrapolated!$C$4:$O$1011,MATCH('Estimator Steel Portfolio'!$C180,HFF60_Data_extrapolated!$C$4:$O$4,0),TRUE)*1000,""),
          IFERROR(VLOOKUP(VALUE(SUBSTITUTE($AL180&amp;ROUND($G180,2)," ","")),HFF60_Data_extrapolated!$C$4:$O$1011,MATCH('Estimator Steel Portfolio'!$C180,HFF60_Data_extrapolated!$C$4:$O$4,0),TRUE)*1000,"")
     )
)</f>
        <v/>
      </c>
      <c r="K180" s="50" t="str">
        <f>IFERROR($J180/HFF60_Data_UL!$J$1,"")</f>
        <v/>
      </c>
      <c r="L180" s="148" t="str">
        <f t="shared" si="52"/>
        <v/>
      </c>
      <c r="M180" s="51" t="str">
        <f>IF(
     $J180=$AO180,
     IFERROR(VLOOKUP(VALUE(SUBSTITUTE($AL180&amp;ROUND($G180,2)," ","")),HFF60_Data_UL!$C$4:$P$1011,14,TRUE),""),
     IF(ISNUMBER($J180),"EJ needed","")
)</f>
        <v/>
      </c>
      <c r="N180" s="151" t="str">
        <f t="shared" si="44"/>
        <v/>
      </c>
      <c r="O180" s="58" t="str">
        <f t="shared" si="45"/>
        <v/>
      </c>
      <c r="P180" s="48"/>
      <c r="Q180" s="50" t="str">
        <f>IFERROR(
     1*AP180,
     IF(
          $B$1="Metric",
          IFERROR(0.0254*VLOOKUP(VALUE(SUBSTITUTE($AL180&amp;ROUND($G180,2)," ","")),HFF120_Data_extrapolated!$C$4:$O$1025,MATCH('Estimator Steel Portfolio'!$C180,HFF120_Data_extrapolated!$C$4:$O$4,0),TRUE)*1000,""),
          IFERROR(VLOOKUP(VALUE(SUBSTITUTE($AL180&amp;ROUND($G180,2)," ","")),HFF120_Data_extrapolated!$C$4:$O$1025,MATCH('Estimator Steel Portfolio'!$C180,HFF120_Data_extrapolated!$C$4:$O$4,0),TRUE)*1000,"")
     )
)</f>
        <v/>
      </c>
      <c r="R180" s="50" t="str">
        <f>IFERROR($Q180/HFF120_Data_UL!$J$1,"")</f>
        <v/>
      </c>
      <c r="S180" s="148" t="str">
        <f t="shared" si="58"/>
        <v/>
      </c>
      <c r="T180" s="51" t="str">
        <f>IF(
     $Q180=$AP180,
     IFERROR(VLOOKUP(VALUE(SUBSTITUTE($AL180&amp;ROUND($G180,2)," ","")),HFF120_Data_UL!$C$4:$P$1009,14,TRUE),""),
     IF(ISNUMBER($Q180),"EJ needed","")
)</f>
        <v/>
      </c>
      <c r="U180" s="151" t="str">
        <f t="shared" si="59"/>
        <v xml:space="preserve"> </v>
      </c>
      <c r="V180" s="58" t="str">
        <f t="shared" si="53"/>
        <v/>
      </c>
      <c r="X180" s="205" t="str">
        <f>IF($B$1="Metric", IFERROR(0.0254*VLOOKUP(VALUE(SUBSTITUTE($AL180&amp;ROUND($G180,2)," ","")),WB5_Data_UL!$C$4:$O$1012,MATCH('Estimator Steel Portfolio'!$C180,WB5_Data_UL!$C$4:$O$4,0),TRUE)*1000,""), IFERROR(VLOOKUP(VALUE(SUBSTITUTE($AL180&amp;ROUND($G180,2)," ","")),WB5_Data_UL!$C$4:$O$1012,MATCH('Estimator Steel Portfolio'!$C180,WB5_Data_UL!$C$4:$O$4,0),TRUE)*1000,""))</f>
        <v/>
      </c>
      <c r="Y180" s="50" t="str">
        <f>IFERROR($X180/WB5_Data_UL!$J$1,"")</f>
        <v/>
      </c>
      <c r="Z180" s="148" t="str">
        <f t="shared" si="60"/>
        <v/>
      </c>
      <c r="AA180" s="51" t="str">
        <f>IFERROR(VLOOKUP(VALUE(SUBSTITUTE($AL180&amp;ROUND($G180,2)," ","")),WB5_Data_UL!$C$4:$P$1012,14,TRUE),"")</f>
        <v/>
      </c>
      <c r="AB180" s="151" t="str">
        <f t="shared" si="61"/>
        <v xml:space="preserve"> </v>
      </c>
      <c r="AC180" s="58" t="str">
        <f t="shared" si="54"/>
        <v/>
      </c>
      <c r="AE180" s="205" t="str">
        <f>IFERROR(
     1*AQ180,
     IF(
          $B$1="Metric",
          IFERROR(0.0254*VLOOKUP(VALUE(SUBSTITUTE($AL180&amp;ROUND($G180,2)," ","")),AWHB_Data_extrapolated!$C$4:$O$1011,MATCH('Estimator Steel Portfolio'!$C180,AWHB_Data_extrapolated!$C$4:$O$4,0),TRUE)*1000,""),
          IFERROR(VLOOKUP(VALUE(SUBSTITUTE($AL180&amp;ROUND($G180,2)," ","")),AWHB_Data_extrapolated!$C$4:$O$1011,MATCH('Estimator Steel Portfolio'!$C180,AWHB_Data_extrapolated!$C$4:$O$4,0),TRUE)*1000,"")
     )
)</f>
        <v/>
      </c>
      <c r="AF180" s="50" t="str">
        <f>IFERROR($AE180/AWHB_Data_UL!$J$1,"")</f>
        <v/>
      </c>
      <c r="AG180" s="148" t="str">
        <f t="shared" si="62"/>
        <v/>
      </c>
      <c r="AH180" s="51" t="str">
        <f>IF(
     $AE180=$AQ180,
     IFERROR(VLOOKUP(VALUE(SUBSTITUTE($AL180&amp;ROUND($G180,2)," ","")),AWHB_Data_UL!$C$4:$P$1004,14,TRUE),""),
     IF(ISNUMBER($AE180),"EJ needed","")
)</f>
        <v/>
      </c>
      <c r="AI180" s="151" t="str">
        <f t="shared" si="63"/>
        <v xml:space="preserve"> </v>
      </c>
      <c r="AJ180" s="58" t="str">
        <f t="shared" si="55"/>
        <v/>
      </c>
      <c r="AL180" s="141" t="str">
        <f>IF($B$1="Metric",IFERROR(VLOOKUP(SUBSTITUTE($A180&amp;"Metric"&amp;$B180," ",""),members_metric!$F$7:$K$2000,6,FALSE),""),IFERROR(VLOOKUP(SUBSTITUTE($A180&amp;$B180," ",""),members!$D$7:$I$2000,6,FALSE),""))</f>
        <v/>
      </c>
      <c r="AM180" s="146" t="str">
        <f>IF($B$1="Metric", IFERROR(VLOOKUP(SUBSTITUTE($A180&amp;"Metric"&amp;$B180," ",""),members_metric!$F$7:$L$2000,7,FALSE),""),IFERROR(VLOOKUP(SUBSTITUTE($A180&amp;$B180," ",""),members!$D$7:$G$2000,4,FALSE),""))</f>
        <v/>
      </c>
      <c r="AN180" s="147" t="str">
        <f>IF($B$1="Metric", IFERROR(VLOOKUP(SUBSTITUTE($A180&amp;"Metric"&amp;$B180," ",""),members_metric!$F$7:$J$2000,5,FALSE),""),IFERROR(VLOOKUP(SUBSTITUTE($A180&amp;$B180," ",""),members!$D$7:$H$2000,5,FALSE),""))</f>
        <v/>
      </c>
      <c r="AO180" s="189" t="str">
        <f>IF(
     $B$1="Metric",
     IFERROR(0.0254*VLOOKUP(VALUE(SUBSTITUTE($AL180&amp;ROUND($G180,2)," ","")),HFF60_Data_UL!$C$4:$O$1011,MATCH('Estimator Steel Portfolio'!$C180,HFF60_Data_UL!$C$4:$O$4,0),TRUE)*1000,"N/A"),
     IFERROR(VLOOKUP(VALUE(SUBSTITUTE($AL180&amp;ROUND($G180,2)," ","")),HFF60_Data_UL!$C$4:$O$1011,MATCH('Estimator Steel Portfolio'!$C180,HFF60_Data_UL!$C$4:$O$4,0),TRUE)*1000,"N/A")
)</f>
        <v>N/A</v>
      </c>
      <c r="AP180" s="189" t="str">
        <f>IF(
     $B$1="Metric",
     IFERROR(0.0254*VLOOKUP(VALUE(SUBSTITUTE($AL180&amp;ROUND($G180,2)," ","")),HFF120_Data_UL!$C$4:$O$1009,MATCH('Estimator Steel Portfolio'!$C180,HFF120_Data_UL!$C$4:$O$4,0),TRUE)*1000,"N/A"),
     IFERROR(VLOOKUP(VALUE(SUBSTITUTE($AL180&amp;ROUND($G180,2)," ","")),HFF120_Data_UL!$C$4:$O$1009,MATCH('Estimator Steel Portfolio'!$C180,HFF120_Data_UL!$C$4:$O$4,0),TRUE)*1000,"N/A")
)</f>
        <v>N/A</v>
      </c>
      <c r="AQ180" s="189" t="str">
        <f>IF(
     $B$1="Metric",
     IFERROR(0.0254*VLOOKUP(VALUE(SUBSTITUTE($AL180&amp;ROUND($G180,2)," ","")),AWHB_Data_UL!$C$4:$O$1004,MATCH('Estimator Steel Portfolio'!$C180,AWHB_Data_UL!$C$4:$O$4,0),TRUE)*1000,"N/A"),
     IFERROR(VLOOKUP(VALUE(SUBSTITUTE($AL180&amp;ROUND($G180,2)," ","")),AWHB_Data_UL!$C$4:$O$1004,MATCH('Estimator Steel Portfolio'!$C180,AWHB_Data_UL!$C$4:$O$4,0),TRUE)*1000,"N/A")
)</f>
        <v>N/A</v>
      </c>
      <c r="AR180" s="190"/>
    </row>
    <row r="181" spans="1:44" ht="15.5" x14ac:dyDescent="0.35">
      <c r="A181" s="130"/>
      <c r="B181" s="131"/>
      <c r="C181" s="131"/>
      <c r="D181" s="131"/>
      <c r="E181" s="131"/>
      <c r="F181" s="49" t="str">
        <f t="shared" si="56"/>
        <v/>
      </c>
      <c r="G181" s="50" t="str">
        <f>IF($B$1="Metric", IFERROR(VLOOKUP(SUBSTITUTE($A181&amp;"Metric"&amp;$B181," ",""),members_metric!$F$7:$J$2000,3,FALSE),""),  IFERROR(VLOOKUP(SUBSTITUTE($A181&amp;$B181," ",""),members!$D$7:$G$2000,3,FALSE),""))</f>
        <v/>
      </c>
      <c r="H181" s="140" t="str">
        <f t="shared" si="57"/>
        <v/>
      </c>
      <c r="I181" s="48"/>
      <c r="J181" s="50" t="str">
        <f>IFERROR(
     1*AO181,
     IF(
          $B$1="Metric",
          IFERROR(0.0254*VLOOKUP(VALUE(SUBSTITUTE($AL181&amp;ROUND($G181,2)," ","")),HFF60_Data_extrapolated!$C$4:$O$1011,MATCH('Estimator Steel Portfolio'!$C181,HFF60_Data_extrapolated!$C$4:$O$4,0),TRUE)*1000,""),
          IFERROR(VLOOKUP(VALUE(SUBSTITUTE($AL181&amp;ROUND($G181,2)," ","")),HFF60_Data_extrapolated!$C$4:$O$1011,MATCH('Estimator Steel Portfolio'!$C181,HFF60_Data_extrapolated!$C$4:$O$4,0),TRUE)*1000,"")
     )
)</f>
        <v/>
      </c>
      <c r="K181" s="50" t="str">
        <f>IFERROR($J181/HFF60_Data_UL!$J$1,"")</f>
        <v/>
      </c>
      <c r="L181" s="148" t="str">
        <f t="shared" si="52"/>
        <v/>
      </c>
      <c r="M181" s="51" t="str">
        <f>IF(
     $J181=$AO181,
     IFERROR(VLOOKUP(VALUE(SUBSTITUTE($AL181&amp;ROUND($G181,2)," ","")),HFF60_Data_UL!$C$4:$P$1011,14,TRUE),""),
     IF(ISNUMBER($J181),"EJ needed","")
)</f>
        <v/>
      </c>
      <c r="N181" s="151" t="str">
        <f t="shared" si="44"/>
        <v/>
      </c>
      <c r="O181" s="58" t="str">
        <f t="shared" si="45"/>
        <v/>
      </c>
      <c r="P181" s="48"/>
      <c r="Q181" s="50" t="str">
        <f>IFERROR(
     1*AP181,
     IF(
          $B$1="Metric",
          IFERROR(0.0254*VLOOKUP(VALUE(SUBSTITUTE($AL181&amp;ROUND($G181,2)," ","")),HFF120_Data_extrapolated!$C$4:$O$1025,MATCH('Estimator Steel Portfolio'!$C181,HFF120_Data_extrapolated!$C$4:$O$4,0),TRUE)*1000,""),
          IFERROR(VLOOKUP(VALUE(SUBSTITUTE($AL181&amp;ROUND($G181,2)," ","")),HFF120_Data_extrapolated!$C$4:$O$1025,MATCH('Estimator Steel Portfolio'!$C181,HFF120_Data_extrapolated!$C$4:$O$4,0),TRUE)*1000,"")
     )
)</f>
        <v/>
      </c>
      <c r="R181" s="50" t="str">
        <f>IFERROR($Q181/HFF120_Data_UL!$J$1,"")</f>
        <v/>
      </c>
      <c r="S181" s="148" t="str">
        <f t="shared" si="58"/>
        <v/>
      </c>
      <c r="T181" s="51" t="str">
        <f>IF(
     $Q181=$AP181,
     IFERROR(VLOOKUP(VALUE(SUBSTITUTE($AL181&amp;ROUND($G181,2)," ","")),HFF120_Data_UL!$C$4:$P$1009,14,TRUE),""),
     IF(ISNUMBER($Q181),"EJ needed","")
)</f>
        <v/>
      </c>
      <c r="U181" s="151" t="str">
        <f t="shared" si="59"/>
        <v xml:space="preserve"> </v>
      </c>
      <c r="V181" s="58" t="str">
        <f t="shared" si="53"/>
        <v/>
      </c>
      <c r="X181" s="205" t="str">
        <f>IF($B$1="Metric", IFERROR(0.0254*VLOOKUP(VALUE(SUBSTITUTE($AL181&amp;ROUND($G181,2)," ","")),WB5_Data_UL!$C$4:$O$1012,MATCH('Estimator Steel Portfolio'!$C181,WB5_Data_UL!$C$4:$O$4,0),TRUE)*1000,""), IFERROR(VLOOKUP(VALUE(SUBSTITUTE($AL181&amp;ROUND($G181,2)," ","")),WB5_Data_UL!$C$4:$O$1012,MATCH('Estimator Steel Portfolio'!$C181,WB5_Data_UL!$C$4:$O$4,0),TRUE)*1000,""))</f>
        <v/>
      </c>
      <c r="Y181" s="50" t="str">
        <f>IFERROR($X181/WB5_Data_UL!$J$1,"")</f>
        <v/>
      </c>
      <c r="Z181" s="148" t="str">
        <f t="shared" si="60"/>
        <v/>
      </c>
      <c r="AA181" s="51" t="str">
        <f>IFERROR(VLOOKUP(VALUE(SUBSTITUTE($AL181&amp;ROUND($G181,2)," ","")),WB5_Data_UL!$C$4:$P$1012,14,TRUE),"")</f>
        <v/>
      </c>
      <c r="AB181" s="151" t="str">
        <f t="shared" si="61"/>
        <v xml:space="preserve"> </v>
      </c>
      <c r="AC181" s="58" t="str">
        <f t="shared" si="54"/>
        <v/>
      </c>
      <c r="AE181" s="205" t="str">
        <f>IFERROR(
     1*AQ181,
     IF(
          $B$1="Metric",
          IFERROR(0.0254*VLOOKUP(VALUE(SUBSTITUTE($AL181&amp;ROUND($G181,2)," ","")),AWHB_Data_extrapolated!$C$4:$O$1011,MATCH('Estimator Steel Portfolio'!$C181,AWHB_Data_extrapolated!$C$4:$O$4,0),TRUE)*1000,""),
          IFERROR(VLOOKUP(VALUE(SUBSTITUTE($AL181&amp;ROUND($G181,2)," ","")),AWHB_Data_extrapolated!$C$4:$O$1011,MATCH('Estimator Steel Portfolio'!$C181,AWHB_Data_extrapolated!$C$4:$O$4,0),TRUE)*1000,"")
     )
)</f>
        <v/>
      </c>
      <c r="AF181" s="50" t="str">
        <f>IFERROR($AE181/AWHB_Data_UL!$J$1,"")</f>
        <v/>
      </c>
      <c r="AG181" s="148" t="str">
        <f t="shared" si="62"/>
        <v/>
      </c>
      <c r="AH181" s="51" t="str">
        <f>IF(
     $AE181=$AQ181,
     IFERROR(VLOOKUP(VALUE(SUBSTITUTE($AL181&amp;ROUND($G181,2)," ","")),AWHB_Data_UL!$C$4:$P$1004,14,TRUE),""),
     IF(ISNUMBER($AE181),"EJ needed","")
)</f>
        <v/>
      </c>
      <c r="AI181" s="151" t="str">
        <f t="shared" si="63"/>
        <v xml:space="preserve"> </v>
      </c>
      <c r="AJ181" s="58" t="str">
        <f t="shared" si="55"/>
        <v/>
      </c>
      <c r="AL181" s="141" t="str">
        <f>IF($B$1="Metric",IFERROR(VLOOKUP(SUBSTITUTE($A181&amp;"Metric"&amp;$B181," ",""),members_metric!$F$7:$K$2000,6,FALSE),""),IFERROR(VLOOKUP(SUBSTITUTE($A181&amp;$B181," ",""),members!$D$7:$I$2000,6,FALSE),""))</f>
        <v/>
      </c>
      <c r="AM181" s="146" t="str">
        <f>IF($B$1="Metric", IFERROR(VLOOKUP(SUBSTITUTE($A181&amp;"Metric"&amp;$B181," ",""),members_metric!$F$7:$L$2000,7,FALSE),""),IFERROR(VLOOKUP(SUBSTITUTE($A181&amp;$B181," ",""),members!$D$7:$G$2000,4,FALSE),""))</f>
        <v/>
      </c>
      <c r="AN181" s="147" t="str">
        <f>IF($B$1="Metric", IFERROR(VLOOKUP(SUBSTITUTE($A181&amp;"Metric"&amp;$B181," ",""),members_metric!$F$7:$J$2000,5,FALSE),""),IFERROR(VLOOKUP(SUBSTITUTE($A181&amp;$B181," ",""),members!$D$7:$H$2000,5,FALSE),""))</f>
        <v/>
      </c>
      <c r="AO181" s="189" t="str">
        <f>IF(
     $B$1="Metric",
     IFERROR(0.0254*VLOOKUP(VALUE(SUBSTITUTE($AL181&amp;ROUND($G181,2)," ","")),HFF60_Data_UL!$C$4:$O$1011,MATCH('Estimator Steel Portfolio'!$C181,HFF60_Data_UL!$C$4:$O$4,0),TRUE)*1000,"N/A"),
     IFERROR(VLOOKUP(VALUE(SUBSTITUTE($AL181&amp;ROUND($G181,2)," ","")),HFF60_Data_UL!$C$4:$O$1011,MATCH('Estimator Steel Portfolio'!$C181,HFF60_Data_UL!$C$4:$O$4,0),TRUE)*1000,"N/A")
)</f>
        <v>N/A</v>
      </c>
      <c r="AP181" s="189" t="str">
        <f>IF(
     $B$1="Metric",
     IFERROR(0.0254*VLOOKUP(VALUE(SUBSTITUTE($AL181&amp;ROUND($G181,2)," ","")),HFF120_Data_UL!$C$4:$O$1009,MATCH('Estimator Steel Portfolio'!$C181,HFF120_Data_UL!$C$4:$O$4,0),TRUE)*1000,"N/A"),
     IFERROR(VLOOKUP(VALUE(SUBSTITUTE($AL181&amp;ROUND($G181,2)," ","")),HFF120_Data_UL!$C$4:$O$1009,MATCH('Estimator Steel Portfolio'!$C181,HFF120_Data_UL!$C$4:$O$4,0),TRUE)*1000,"N/A")
)</f>
        <v>N/A</v>
      </c>
      <c r="AQ181" s="189" t="str">
        <f>IF(
     $B$1="Metric",
     IFERROR(0.0254*VLOOKUP(VALUE(SUBSTITUTE($AL181&amp;ROUND($G181,2)," ","")),AWHB_Data_UL!$C$4:$O$1004,MATCH('Estimator Steel Portfolio'!$C181,AWHB_Data_UL!$C$4:$O$4,0),TRUE)*1000,"N/A"),
     IFERROR(VLOOKUP(VALUE(SUBSTITUTE($AL181&amp;ROUND($G181,2)," ","")),AWHB_Data_UL!$C$4:$O$1004,MATCH('Estimator Steel Portfolio'!$C181,AWHB_Data_UL!$C$4:$O$4,0),TRUE)*1000,"N/A")
)</f>
        <v>N/A</v>
      </c>
      <c r="AR181" s="190"/>
    </row>
    <row r="182" spans="1:44" ht="15.5" x14ac:dyDescent="0.35">
      <c r="A182" s="130"/>
      <c r="B182" s="131"/>
      <c r="C182" s="131"/>
      <c r="D182" s="131"/>
      <c r="E182" s="131"/>
      <c r="F182" s="49" t="str">
        <f t="shared" si="56"/>
        <v/>
      </c>
      <c r="G182" s="50" t="str">
        <f>IF($B$1="Metric", IFERROR(VLOOKUP(SUBSTITUTE($A182&amp;"Metric"&amp;$B182," ",""),members_metric!$F$7:$J$2000,3,FALSE),""),  IFERROR(VLOOKUP(SUBSTITUTE($A182&amp;$B182," ",""),members!$D$7:$G$2000,3,FALSE),""))</f>
        <v/>
      </c>
      <c r="H182" s="140" t="str">
        <f t="shared" si="57"/>
        <v/>
      </c>
      <c r="I182" s="48"/>
      <c r="J182" s="50" t="str">
        <f>IFERROR(
     1*AO182,
     IF(
          $B$1="Metric",
          IFERROR(0.0254*VLOOKUP(VALUE(SUBSTITUTE($AL182&amp;ROUND($G182,2)," ","")),HFF60_Data_extrapolated!$C$4:$O$1011,MATCH('Estimator Steel Portfolio'!$C182,HFF60_Data_extrapolated!$C$4:$O$4,0),TRUE)*1000,""),
          IFERROR(VLOOKUP(VALUE(SUBSTITUTE($AL182&amp;ROUND($G182,2)," ","")),HFF60_Data_extrapolated!$C$4:$O$1011,MATCH('Estimator Steel Portfolio'!$C182,HFF60_Data_extrapolated!$C$4:$O$4,0),TRUE)*1000,"")
     )
)</f>
        <v/>
      </c>
      <c r="K182" s="50" t="str">
        <f>IFERROR($J182/HFF60_Data_UL!$J$1,"")</f>
        <v/>
      </c>
      <c r="L182" s="148" t="str">
        <f t="shared" si="52"/>
        <v/>
      </c>
      <c r="M182" s="51" t="str">
        <f>IF(
     $J182=$AO182,
     IFERROR(VLOOKUP(VALUE(SUBSTITUTE($AL182&amp;ROUND($G182,2)," ","")),HFF60_Data_UL!$C$4:$P$1011,14,TRUE),""),
     IF(ISNUMBER($J182),"EJ needed","")
)</f>
        <v/>
      </c>
      <c r="N182" s="151" t="str">
        <f t="shared" si="44"/>
        <v/>
      </c>
      <c r="O182" s="58" t="str">
        <f t="shared" si="45"/>
        <v/>
      </c>
      <c r="P182" s="48"/>
      <c r="Q182" s="50" t="str">
        <f>IFERROR(
     1*AP182,
     IF(
          $B$1="Metric",
          IFERROR(0.0254*VLOOKUP(VALUE(SUBSTITUTE($AL182&amp;ROUND($G182,2)," ","")),HFF120_Data_extrapolated!$C$4:$O$1025,MATCH('Estimator Steel Portfolio'!$C182,HFF120_Data_extrapolated!$C$4:$O$4,0),TRUE)*1000,""),
          IFERROR(VLOOKUP(VALUE(SUBSTITUTE($AL182&amp;ROUND($G182,2)," ","")),HFF120_Data_extrapolated!$C$4:$O$1025,MATCH('Estimator Steel Portfolio'!$C182,HFF120_Data_extrapolated!$C$4:$O$4,0),TRUE)*1000,"")
     )
)</f>
        <v/>
      </c>
      <c r="R182" s="50" t="str">
        <f>IFERROR($Q182/HFF120_Data_UL!$J$1,"")</f>
        <v/>
      </c>
      <c r="S182" s="148" t="str">
        <f t="shared" si="58"/>
        <v/>
      </c>
      <c r="T182" s="51" t="str">
        <f>IF(
     $Q182=$AP182,
     IFERROR(VLOOKUP(VALUE(SUBSTITUTE($AL182&amp;ROUND($G182,2)," ","")),HFF120_Data_UL!$C$4:$P$1009,14,TRUE),""),
     IF(ISNUMBER($Q182),"EJ needed","")
)</f>
        <v/>
      </c>
      <c r="U182" s="151" t="str">
        <f t="shared" si="59"/>
        <v xml:space="preserve"> </v>
      </c>
      <c r="V182" s="58" t="str">
        <f t="shared" si="53"/>
        <v/>
      </c>
      <c r="X182" s="205" t="str">
        <f>IF($B$1="Metric", IFERROR(0.0254*VLOOKUP(VALUE(SUBSTITUTE($AL182&amp;ROUND($G182,2)," ","")),WB5_Data_UL!$C$4:$O$1012,MATCH('Estimator Steel Portfolio'!$C182,WB5_Data_UL!$C$4:$O$4,0),TRUE)*1000,""), IFERROR(VLOOKUP(VALUE(SUBSTITUTE($AL182&amp;ROUND($G182,2)," ","")),WB5_Data_UL!$C$4:$O$1012,MATCH('Estimator Steel Portfolio'!$C182,WB5_Data_UL!$C$4:$O$4,0),TRUE)*1000,""))</f>
        <v/>
      </c>
      <c r="Y182" s="50" t="str">
        <f>IFERROR($X182/WB5_Data_UL!$J$1,"")</f>
        <v/>
      </c>
      <c r="Z182" s="148" t="str">
        <f t="shared" si="60"/>
        <v/>
      </c>
      <c r="AA182" s="51" t="str">
        <f>IFERROR(VLOOKUP(VALUE(SUBSTITUTE($AL182&amp;ROUND($G182,2)," ","")),WB5_Data_UL!$C$4:$P$1012,14,TRUE),"")</f>
        <v/>
      </c>
      <c r="AB182" s="151" t="str">
        <f t="shared" si="61"/>
        <v xml:space="preserve"> </v>
      </c>
      <c r="AC182" s="58" t="str">
        <f t="shared" si="54"/>
        <v/>
      </c>
      <c r="AE182" s="205" t="str">
        <f>IFERROR(
     1*AQ182,
     IF(
          $B$1="Metric",
          IFERROR(0.0254*VLOOKUP(VALUE(SUBSTITUTE($AL182&amp;ROUND($G182,2)," ","")),AWHB_Data_extrapolated!$C$4:$O$1011,MATCH('Estimator Steel Portfolio'!$C182,AWHB_Data_extrapolated!$C$4:$O$4,0),TRUE)*1000,""),
          IFERROR(VLOOKUP(VALUE(SUBSTITUTE($AL182&amp;ROUND($G182,2)," ","")),AWHB_Data_extrapolated!$C$4:$O$1011,MATCH('Estimator Steel Portfolio'!$C182,AWHB_Data_extrapolated!$C$4:$O$4,0),TRUE)*1000,"")
     )
)</f>
        <v/>
      </c>
      <c r="AF182" s="50" t="str">
        <f>IFERROR($AE182/AWHB_Data_UL!$J$1,"")</f>
        <v/>
      </c>
      <c r="AG182" s="148" t="str">
        <f t="shared" si="62"/>
        <v/>
      </c>
      <c r="AH182" s="51" t="str">
        <f>IF(
     $AE182=$AQ182,
     IFERROR(VLOOKUP(VALUE(SUBSTITUTE($AL182&amp;ROUND($G182,2)," ","")),AWHB_Data_UL!$C$4:$P$1004,14,TRUE),""),
     IF(ISNUMBER($AE182),"EJ needed","")
)</f>
        <v/>
      </c>
      <c r="AI182" s="151" t="str">
        <f t="shared" si="63"/>
        <v xml:space="preserve"> </v>
      </c>
      <c r="AJ182" s="58" t="str">
        <f t="shared" si="55"/>
        <v/>
      </c>
      <c r="AL182" s="141" t="str">
        <f>IF($B$1="Metric",IFERROR(VLOOKUP(SUBSTITUTE($A182&amp;"Metric"&amp;$B182," ",""),members_metric!$F$7:$K$2000,6,FALSE),""),IFERROR(VLOOKUP(SUBSTITUTE($A182&amp;$B182," ",""),members!$D$7:$I$2000,6,FALSE),""))</f>
        <v/>
      </c>
      <c r="AM182" s="146" t="str">
        <f>IF($B$1="Metric", IFERROR(VLOOKUP(SUBSTITUTE($A182&amp;"Metric"&amp;$B182," ",""),members_metric!$F$7:$L$2000,7,FALSE),""),IFERROR(VLOOKUP(SUBSTITUTE($A182&amp;$B182," ",""),members!$D$7:$G$2000,4,FALSE),""))</f>
        <v/>
      </c>
      <c r="AN182" s="147" t="str">
        <f>IF($B$1="Metric", IFERROR(VLOOKUP(SUBSTITUTE($A182&amp;"Metric"&amp;$B182," ",""),members_metric!$F$7:$J$2000,5,FALSE),""),IFERROR(VLOOKUP(SUBSTITUTE($A182&amp;$B182," ",""),members!$D$7:$H$2000,5,FALSE),""))</f>
        <v/>
      </c>
      <c r="AO182" s="189" t="str">
        <f>IF(
     $B$1="Metric",
     IFERROR(0.0254*VLOOKUP(VALUE(SUBSTITUTE($AL182&amp;ROUND($G182,2)," ","")),HFF60_Data_UL!$C$4:$O$1011,MATCH('Estimator Steel Portfolio'!$C182,HFF60_Data_UL!$C$4:$O$4,0),TRUE)*1000,"N/A"),
     IFERROR(VLOOKUP(VALUE(SUBSTITUTE($AL182&amp;ROUND($G182,2)," ","")),HFF60_Data_UL!$C$4:$O$1011,MATCH('Estimator Steel Portfolio'!$C182,HFF60_Data_UL!$C$4:$O$4,0),TRUE)*1000,"N/A")
)</f>
        <v>N/A</v>
      </c>
      <c r="AP182" s="189" t="str">
        <f>IF(
     $B$1="Metric",
     IFERROR(0.0254*VLOOKUP(VALUE(SUBSTITUTE($AL182&amp;ROUND($G182,2)," ","")),HFF120_Data_UL!$C$4:$O$1009,MATCH('Estimator Steel Portfolio'!$C182,HFF120_Data_UL!$C$4:$O$4,0),TRUE)*1000,"N/A"),
     IFERROR(VLOOKUP(VALUE(SUBSTITUTE($AL182&amp;ROUND($G182,2)," ","")),HFF120_Data_UL!$C$4:$O$1009,MATCH('Estimator Steel Portfolio'!$C182,HFF120_Data_UL!$C$4:$O$4,0),TRUE)*1000,"N/A")
)</f>
        <v>N/A</v>
      </c>
      <c r="AQ182" s="189" t="str">
        <f>IF(
     $B$1="Metric",
     IFERROR(0.0254*VLOOKUP(VALUE(SUBSTITUTE($AL182&amp;ROUND($G182,2)," ","")),AWHB_Data_UL!$C$4:$O$1004,MATCH('Estimator Steel Portfolio'!$C182,AWHB_Data_UL!$C$4:$O$4,0),TRUE)*1000,"N/A"),
     IFERROR(VLOOKUP(VALUE(SUBSTITUTE($AL182&amp;ROUND($G182,2)," ","")),AWHB_Data_UL!$C$4:$O$1004,MATCH('Estimator Steel Portfolio'!$C182,AWHB_Data_UL!$C$4:$O$4,0),TRUE)*1000,"N/A")
)</f>
        <v>N/A</v>
      </c>
      <c r="AR182" s="190"/>
    </row>
    <row r="183" spans="1:44" ht="15.5" x14ac:dyDescent="0.35">
      <c r="A183" s="130"/>
      <c r="B183" s="131"/>
      <c r="C183" s="131"/>
      <c r="D183" s="131"/>
      <c r="E183" s="131"/>
      <c r="F183" s="49" t="str">
        <f t="shared" si="56"/>
        <v/>
      </c>
      <c r="G183" s="50" t="str">
        <f>IF($B$1="Metric", IFERROR(VLOOKUP(SUBSTITUTE($A183&amp;"Metric"&amp;$B183," ",""),members_metric!$F$7:$J$2000,3,FALSE),""),  IFERROR(VLOOKUP(SUBSTITUTE($A183&amp;$B183," ",""),members!$D$7:$G$2000,3,FALSE),""))</f>
        <v/>
      </c>
      <c r="H183" s="140" t="str">
        <f t="shared" si="57"/>
        <v/>
      </c>
      <c r="I183" s="48"/>
      <c r="J183" s="50" t="str">
        <f>IFERROR(
     1*AO183,
     IF(
          $B$1="Metric",
          IFERROR(0.0254*VLOOKUP(VALUE(SUBSTITUTE($AL183&amp;ROUND($G183,2)," ","")),HFF60_Data_extrapolated!$C$4:$O$1011,MATCH('Estimator Steel Portfolio'!$C183,HFF60_Data_extrapolated!$C$4:$O$4,0),TRUE)*1000,""),
          IFERROR(VLOOKUP(VALUE(SUBSTITUTE($AL183&amp;ROUND($G183,2)," ","")),HFF60_Data_extrapolated!$C$4:$O$1011,MATCH('Estimator Steel Portfolio'!$C183,HFF60_Data_extrapolated!$C$4:$O$4,0),TRUE)*1000,"")
     )
)</f>
        <v/>
      </c>
      <c r="K183" s="50" t="str">
        <f>IFERROR($J183/HFF60_Data_UL!$J$1,"")</f>
        <v/>
      </c>
      <c r="L183" s="148" t="str">
        <f t="shared" si="52"/>
        <v/>
      </c>
      <c r="M183" s="51" t="str">
        <f>IF(
     $J183=$AO183,
     IFERROR(VLOOKUP(VALUE(SUBSTITUTE($AL183&amp;ROUND($G183,2)," ","")),HFF60_Data_UL!$C$4:$P$1011,14,TRUE),""),
     IF(ISNUMBER($J183),"EJ needed","")
)</f>
        <v/>
      </c>
      <c r="N183" s="151" t="str">
        <f t="shared" si="44"/>
        <v/>
      </c>
      <c r="O183" s="58" t="str">
        <f t="shared" si="45"/>
        <v/>
      </c>
      <c r="P183" s="48"/>
      <c r="Q183" s="50" t="str">
        <f>IFERROR(
     1*AP183,
     IF(
          $B$1="Metric",
          IFERROR(0.0254*VLOOKUP(VALUE(SUBSTITUTE($AL183&amp;ROUND($G183,2)," ","")),HFF120_Data_extrapolated!$C$4:$O$1025,MATCH('Estimator Steel Portfolio'!$C183,HFF120_Data_extrapolated!$C$4:$O$4,0),TRUE)*1000,""),
          IFERROR(VLOOKUP(VALUE(SUBSTITUTE($AL183&amp;ROUND($G183,2)," ","")),HFF120_Data_extrapolated!$C$4:$O$1025,MATCH('Estimator Steel Portfolio'!$C183,HFF120_Data_extrapolated!$C$4:$O$4,0),TRUE)*1000,"")
     )
)</f>
        <v/>
      </c>
      <c r="R183" s="50" t="str">
        <f>IFERROR($Q183/HFF120_Data_UL!$J$1,"")</f>
        <v/>
      </c>
      <c r="S183" s="148" t="str">
        <f t="shared" si="58"/>
        <v/>
      </c>
      <c r="T183" s="51" t="str">
        <f>IF(
     $Q183=$AP183,
     IFERROR(VLOOKUP(VALUE(SUBSTITUTE($AL183&amp;ROUND($G183,2)," ","")),HFF120_Data_UL!$C$4:$P$1009,14,TRUE),""),
     IF(ISNUMBER($Q183),"EJ needed","")
)</f>
        <v/>
      </c>
      <c r="U183" s="151" t="str">
        <f t="shared" si="59"/>
        <v xml:space="preserve"> </v>
      </c>
      <c r="V183" s="58" t="str">
        <f t="shared" si="53"/>
        <v/>
      </c>
      <c r="X183" s="205" t="str">
        <f>IF($B$1="Metric", IFERROR(0.0254*VLOOKUP(VALUE(SUBSTITUTE($AL183&amp;ROUND($G183,2)," ","")),WB5_Data_UL!$C$4:$O$1012,MATCH('Estimator Steel Portfolio'!$C183,WB5_Data_UL!$C$4:$O$4,0),TRUE)*1000,""), IFERROR(VLOOKUP(VALUE(SUBSTITUTE($AL183&amp;ROUND($G183,2)," ","")),WB5_Data_UL!$C$4:$O$1012,MATCH('Estimator Steel Portfolio'!$C183,WB5_Data_UL!$C$4:$O$4,0),TRUE)*1000,""))</f>
        <v/>
      </c>
      <c r="Y183" s="50" t="str">
        <f>IFERROR($X183/WB5_Data_UL!$J$1,"")</f>
        <v/>
      </c>
      <c r="Z183" s="148" t="str">
        <f t="shared" si="60"/>
        <v/>
      </c>
      <c r="AA183" s="51" t="str">
        <f>IFERROR(VLOOKUP(VALUE(SUBSTITUTE($AL183&amp;ROUND($G183,2)," ","")),WB5_Data_UL!$C$4:$P$1012,14,TRUE),"")</f>
        <v/>
      </c>
      <c r="AB183" s="151" t="str">
        <f t="shared" si="61"/>
        <v xml:space="preserve"> </v>
      </c>
      <c r="AC183" s="58" t="str">
        <f t="shared" si="54"/>
        <v/>
      </c>
      <c r="AE183" s="205" t="str">
        <f>IFERROR(
     1*AQ183,
     IF(
          $B$1="Metric",
          IFERROR(0.0254*VLOOKUP(VALUE(SUBSTITUTE($AL183&amp;ROUND($G183,2)," ","")),AWHB_Data_extrapolated!$C$4:$O$1011,MATCH('Estimator Steel Portfolio'!$C183,AWHB_Data_extrapolated!$C$4:$O$4,0),TRUE)*1000,""),
          IFERROR(VLOOKUP(VALUE(SUBSTITUTE($AL183&amp;ROUND($G183,2)," ","")),AWHB_Data_extrapolated!$C$4:$O$1011,MATCH('Estimator Steel Portfolio'!$C183,AWHB_Data_extrapolated!$C$4:$O$4,0),TRUE)*1000,"")
     )
)</f>
        <v/>
      </c>
      <c r="AF183" s="50" t="str">
        <f>IFERROR($AE183/AWHB_Data_UL!$J$1,"")</f>
        <v/>
      </c>
      <c r="AG183" s="148" t="str">
        <f t="shared" si="62"/>
        <v/>
      </c>
      <c r="AH183" s="51" t="str">
        <f>IF(
     $AE183=$AQ183,
     IFERROR(VLOOKUP(VALUE(SUBSTITUTE($AL183&amp;ROUND($G183,2)," ","")),AWHB_Data_UL!$C$4:$P$1004,14,TRUE),""),
     IF(ISNUMBER($AE183),"EJ needed","")
)</f>
        <v/>
      </c>
      <c r="AI183" s="151" t="str">
        <f t="shared" si="63"/>
        <v xml:space="preserve"> </v>
      </c>
      <c r="AJ183" s="58" t="str">
        <f t="shared" si="55"/>
        <v/>
      </c>
      <c r="AL183" s="141" t="str">
        <f>IF($B$1="Metric",IFERROR(VLOOKUP(SUBSTITUTE($A183&amp;"Metric"&amp;$B183," ",""),members_metric!$F$7:$K$2000,6,FALSE),""),IFERROR(VLOOKUP(SUBSTITUTE($A183&amp;$B183," ",""),members!$D$7:$I$2000,6,FALSE),""))</f>
        <v/>
      </c>
      <c r="AM183" s="146" t="str">
        <f>IF($B$1="Metric", IFERROR(VLOOKUP(SUBSTITUTE($A183&amp;"Metric"&amp;$B183," ",""),members_metric!$F$7:$L$2000,7,FALSE),""),IFERROR(VLOOKUP(SUBSTITUTE($A183&amp;$B183," ",""),members!$D$7:$G$2000,4,FALSE),""))</f>
        <v/>
      </c>
      <c r="AN183" s="147" t="str">
        <f>IF($B$1="Metric", IFERROR(VLOOKUP(SUBSTITUTE($A183&amp;"Metric"&amp;$B183," ",""),members_metric!$F$7:$J$2000,5,FALSE),""),IFERROR(VLOOKUP(SUBSTITUTE($A183&amp;$B183," ",""),members!$D$7:$H$2000,5,FALSE),""))</f>
        <v/>
      </c>
      <c r="AO183" s="189" t="str">
        <f>IF(
     $B$1="Metric",
     IFERROR(0.0254*VLOOKUP(VALUE(SUBSTITUTE($AL183&amp;ROUND($G183,2)," ","")),HFF60_Data_UL!$C$4:$O$1011,MATCH('Estimator Steel Portfolio'!$C183,HFF60_Data_UL!$C$4:$O$4,0),TRUE)*1000,"N/A"),
     IFERROR(VLOOKUP(VALUE(SUBSTITUTE($AL183&amp;ROUND($G183,2)," ","")),HFF60_Data_UL!$C$4:$O$1011,MATCH('Estimator Steel Portfolio'!$C183,HFF60_Data_UL!$C$4:$O$4,0),TRUE)*1000,"N/A")
)</f>
        <v>N/A</v>
      </c>
      <c r="AP183" s="189" t="str">
        <f>IF(
     $B$1="Metric",
     IFERROR(0.0254*VLOOKUP(VALUE(SUBSTITUTE($AL183&amp;ROUND($G183,2)," ","")),HFF120_Data_UL!$C$4:$O$1009,MATCH('Estimator Steel Portfolio'!$C183,HFF120_Data_UL!$C$4:$O$4,0),TRUE)*1000,"N/A"),
     IFERROR(VLOOKUP(VALUE(SUBSTITUTE($AL183&amp;ROUND($G183,2)," ","")),HFF120_Data_UL!$C$4:$O$1009,MATCH('Estimator Steel Portfolio'!$C183,HFF120_Data_UL!$C$4:$O$4,0),TRUE)*1000,"N/A")
)</f>
        <v>N/A</v>
      </c>
      <c r="AQ183" s="189" t="str">
        <f>IF(
     $B$1="Metric",
     IFERROR(0.0254*VLOOKUP(VALUE(SUBSTITUTE($AL183&amp;ROUND($G183,2)," ","")),AWHB_Data_UL!$C$4:$O$1004,MATCH('Estimator Steel Portfolio'!$C183,AWHB_Data_UL!$C$4:$O$4,0),TRUE)*1000,"N/A"),
     IFERROR(VLOOKUP(VALUE(SUBSTITUTE($AL183&amp;ROUND($G183,2)," ","")),AWHB_Data_UL!$C$4:$O$1004,MATCH('Estimator Steel Portfolio'!$C183,AWHB_Data_UL!$C$4:$O$4,0),TRUE)*1000,"N/A")
)</f>
        <v>N/A</v>
      </c>
      <c r="AR183" s="190"/>
    </row>
    <row r="184" spans="1:44" ht="15.5" x14ac:dyDescent="0.35">
      <c r="A184" s="130"/>
      <c r="B184" s="131"/>
      <c r="C184" s="131"/>
      <c r="D184" s="131"/>
      <c r="E184" s="131"/>
      <c r="F184" s="49" t="str">
        <f t="shared" si="56"/>
        <v/>
      </c>
      <c r="G184" s="50" t="str">
        <f>IF($B$1="Metric", IFERROR(VLOOKUP(SUBSTITUTE($A184&amp;"Metric"&amp;$B184," ",""),members_metric!$F$7:$J$2000,3,FALSE),""),  IFERROR(VLOOKUP(SUBSTITUTE($A184&amp;$B184," ",""),members!$D$7:$G$2000,3,FALSE),""))</f>
        <v/>
      </c>
      <c r="H184" s="140" t="str">
        <f t="shared" si="57"/>
        <v/>
      </c>
      <c r="I184" s="48"/>
      <c r="J184" s="50" t="str">
        <f>IFERROR(
     1*AO184,
     IF(
          $B$1="Metric",
          IFERROR(0.0254*VLOOKUP(VALUE(SUBSTITUTE($AL184&amp;ROUND($G184,2)," ","")),HFF60_Data_extrapolated!$C$4:$O$1011,MATCH('Estimator Steel Portfolio'!$C184,HFF60_Data_extrapolated!$C$4:$O$4,0),TRUE)*1000,""),
          IFERROR(VLOOKUP(VALUE(SUBSTITUTE($AL184&amp;ROUND($G184,2)," ","")),HFF60_Data_extrapolated!$C$4:$O$1011,MATCH('Estimator Steel Portfolio'!$C184,HFF60_Data_extrapolated!$C$4:$O$4,0),TRUE)*1000,"")
     )
)</f>
        <v/>
      </c>
      <c r="K184" s="50" t="str">
        <f>IFERROR($J184/HFF60_Data_UL!$J$1,"")</f>
        <v/>
      </c>
      <c r="L184" s="148" t="str">
        <f t="shared" si="52"/>
        <v/>
      </c>
      <c r="M184" s="51" t="str">
        <f>IF(
     $J184=$AO184,
     IFERROR(VLOOKUP(VALUE(SUBSTITUTE($AL184&amp;ROUND($G184,2)," ","")),HFF60_Data_UL!$C$4:$P$1011,14,TRUE),""),
     IF(ISNUMBER($J184),"EJ needed","")
)</f>
        <v/>
      </c>
      <c r="N184" s="151" t="str">
        <f t="shared" si="44"/>
        <v/>
      </c>
      <c r="O184" s="58" t="str">
        <f t="shared" si="45"/>
        <v/>
      </c>
      <c r="P184" s="48"/>
      <c r="Q184" s="50" t="str">
        <f>IFERROR(
     1*AP184,
     IF(
          $B$1="Metric",
          IFERROR(0.0254*VLOOKUP(VALUE(SUBSTITUTE($AL184&amp;ROUND($G184,2)," ","")),HFF120_Data_extrapolated!$C$4:$O$1025,MATCH('Estimator Steel Portfolio'!$C184,HFF120_Data_extrapolated!$C$4:$O$4,0),TRUE)*1000,""),
          IFERROR(VLOOKUP(VALUE(SUBSTITUTE($AL184&amp;ROUND($G184,2)," ","")),HFF120_Data_extrapolated!$C$4:$O$1025,MATCH('Estimator Steel Portfolio'!$C184,HFF120_Data_extrapolated!$C$4:$O$4,0),TRUE)*1000,"")
     )
)</f>
        <v/>
      </c>
      <c r="R184" s="50" t="str">
        <f>IFERROR($Q184/HFF120_Data_UL!$J$1,"")</f>
        <v/>
      </c>
      <c r="S184" s="148" t="str">
        <f t="shared" si="58"/>
        <v/>
      </c>
      <c r="T184" s="51" t="str">
        <f>IF(
     $Q184=$AP184,
     IFERROR(VLOOKUP(VALUE(SUBSTITUTE($AL184&amp;ROUND($G184,2)," ","")),HFF120_Data_UL!$C$4:$P$1009,14,TRUE),""),
     IF(ISNUMBER($Q184),"EJ needed","")
)</f>
        <v/>
      </c>
      <c r="U184" s="151" t="str">
        <f t="shared" si="59"/>
        <v xml:space="preserve"> </v>
      </c>
      <c r="V184" s="58" t="str">
        <f t="shared" si="53"/>
        <v/>
      </c>
      <c r="X184" s="205" t="str">
        <f>IF($B$1="Metric", IFERROR(0.0254*VLOOKUP(VALUE(SUBSTITUTE($AL184&amp;ROUND($G184,2)," ","")),WB5_Data_UL!$C$4:$O$1012,MATCH('Estimator Steel Portfolio'!$C184,WB5_Data_UL!$C$4:$O$4,0),TRUE)*1000,""), IFERROR(VLOOKUP(VALUE(SUBSTITUTE($AL184&amp;ROUND($G184,2)," ","")),WB5_Data_UL!$C$4:$O$1012,MATCH('Estimator Steel Portfolio'!$C184,WB5_Data_UL!$C$4:$O$4,0),TRUE)*1000,""))</f>
        <v/>
      </c>
      <c r="Y184" s="50" t="str">
        <f>IFERROR($X184/WB5_Data_UL!$J$1,"")</f>
        <v/>
      </c>
      <c r="Z184" s="148" t="str">
        <f t="shared" si="60"/>
        <v/>
      </c>
      <c r="AA184" s="51" t="str">
        <f>IFERROR(VLOOKUP(VALUE(SUBSTITUTE($AL184&amp;ROUND($G184,2)," ","")),WB5_Data_UL!$C$4:$P$1012,14,TRUE),"")</f>
        <v/>
      </c>
      <c r="AB184" s="151" t="str">
        <f t="shared" si="61"/>
        <v xml:space="preserve"> </v>
      </c>
      <c r="AC184" s="58" t="str">
        <f t="shared" si="54"/>
        <v/>
      </c>
      <c r="AE184" s="205" t="str">
        <f>IFERROR(
     1*AQ184,
     IF(
          $B$1="Metric",
          IFERROR(0.0254*VLOOKUP(VALUE(SUBSTITUTE($AL184&amp;ROUND($G184,2)," ","")),AWHB_Data_extrapolated!$C$4:$O$1011,MATCH('Estimator Steel Portfolio'!$C184,AWHB_Data_extrapolated!$C$4:$O$4,0),TRUE)*1000,""),
          IFERROR(VLOOKUP(VALUE(SUBSTITUTE($AL184&amp;ROUND($G184,2)," ","")),AWHB_Data_extrapolated!$C$4:$O$1011,MATCH('Estimator Steel Portfolio'!$C184,AWHB_Data_extrapolated!$C$4:$O$4,0),TRUE)*1000,"")
     )
)</f>
        <v/>
      </c>
      <c r="AF184" s="50" t="str">
        <f>IFERROR($AE184/AWHB_Data_UL!$J$1,"")</f>
        <v/>
      </c>
      <c r="AG184" s="148" t="str">
        <f t="shared" si="62"/>
        <v/>
      </c>
      <c r="AH184" s="51" t="str">
        <f>IF(
     $AE184=$AQ184,
     IFERROR(VLOOKUP(VALUE(SUBSTITUTE($AL184&amp;ROUND($G184,2)," ","")),AWHB_Data_UL!$C$4:$P$1004,14,TRUE),""),
     IF(ISNUMBER($AE184),"EJ needed","")
)</f>
        <v/>
      </c>
      <c r="AI184" s="151" t="str">
        <f t="shared" si="63"/>
        <v xml:space="preserve"> </v>
      </c>
      <c r="AJ184" s="58" t="str">
        <f t="shared" si="55"/>
        <v/>
      </c>
      <c r="AL184" s="141" t="str">
        <f>IF($B$1="Metric",IFERROR(VLOOKUP(SUBSTITUTE($A184&amp;"Metric"&amp;$B184," ",""),members_metric!$F$7:$K$2000,6,FALSE),""),IFERROR(VLOOKUP(SUBSTITUTE($A184&amp;$B184," ",""),members!$D$7:$I$2000,6,FALSE),""))</f>
        <v/>
      </c>
      <c r="AM184" s="146" t="str">
        <f>IF($B$1="Metric", IFERROR(VLOOKUP(SUBSTITUTE($A184&amp;"Metric"&amp;$B184," ",""),members_metric!$F$7:$L$2000,7,FALSE),""),IFERROR(VLOOKUP(SUBSTITUTE($A184&amp;$B184," ",""),members!$D$7:$G$2000,4,FALSE),""))</f>
        <v/>
      </c>
      <c r="AN184" s="147" t="str">
        <f>IF($B$1="Metric", IFERROR(VLOOKUP(SUBSTITUTE($A184&amp;"Metric"&amp;$B184," ",""),members_metric!$F$7:$J$2000,5,FALSE),""),IFERROR(VLOOKUP(SUBSTITUTE($A184&amp;$B184," ",""),members!$D$7:$H$2000,5,FALSE),""))</f>
        <v/>
      </c>
      <c r="AO184" s="189" t="str">
        <f>IF(
     $B$1="Metric",
     IFERROR(0.0254*VLOOKUP(VALUE(SUBSTITUTE($AL184&amp;ROUND($G184,2)," ","")),HFF60_Data_UL!$C$4:$O$1011,MATCH('Estimator Steel Portfolio'!$C184,HFF60_Data_UL!$C$4:$O$4,0),TRUE)*1000,"N/A"),
     IFERROR(VLOOKUP(VALUE(SUBSTITUTE($AL184&amp;ROUND($G184,2)," ","")),HFF60_Data_UL!$C$4:$O$1011,MATCH('Estimator Steel Portfolio'!$C184,HFF60_Data_UL!$C$4:$O$4,0),TRUE)*1000,"N/A")
)</f>
        <v>N/A</v>
      </c>
      <c r="AP184" s="189" t="str">
        <f>IF(
     $B$1="Metric",
     IFERROR(0.0254*VLOOKUP(VALUE(SUBSTITUTE($AL184&amp;ROUND($G184,2)," ","")),HFF120_Data_UL!$C$4:$O$1009,MATCH('Estimator Steel Portfolio'!$C184,HFF120_Data_UL!$C$4:$O$4,0),TRUE)*1000,"N/A"),
     IFERROR(VLOOKUP(VALUE(SUBSTITUTE($AL184&amp;ROUND($G184,2)," ","")),HFF120_Data_UL!$C$4:$O$1009,MATCH('Estimator Steel Portfolio'!$C184,HFF120_Data_UL!$C$4:$O$4,0),TRUE)*1000,"N/A")
)</f>
        <v>N/A</v>
      </c>
      <c r="AQ184" s="189" t="str">
        <f>IF(
     $B$1="Metric",
     IFERROR(0.0254*VLOOKUP(VALUE(SUBSTITUTE($AL184&amp;ROUND($G184,2)," ","")),AWHB_Data_UL!$C$4:$O$1004,MATCH('Estimator Steel Portfolio'!$C184,AWHB_Data_UL!$C$4:$O$4,0),TRUE)*1000,"N/A"),
     IFERROR(VLOOKUP(VALUE(SUBSTITUTE($AL184&amp;ROUND($G184,2)," ","")),AWHB_Data_UL!$C$4:$O$1004,MATCH('Estimator Steel Portfolio'!$C184,AWHB_Data_UL!$C$4:$O$4,0),TRUE)*1000,"N/A")
)</f>
        <v>N/A</v>
      </c>
      <c r="AR184" s="190"/>
    </row>
    <row r="185" spans="1:44" ht="15.5" x14ac:dyDescent="0.35">
      <c r="A185" s="130"/>
      <c r="B185" s="131"/>
      <c r="C185" s="131"/>
      <c r="D185" s="131"/>
      <c r="E185" s="131"/>
      <c r="F185" s="49" t="str">
        <f t="shared" si="56"/>
        <v/>
      </c>
      <c r="G185" s="50" t="str">
        <f>IF($B$1="Metric", IFERROR(VLOOKUP(SUBSTITUTE($A185&amp;"Metric"&amp;$B185," ",""),members_metric!$F$7:$J$2000,3,FALSE),""),  IFERROR(VLOOKUP(SUBSTITUTE($A185&amp;$B185," ",""),members!$D$7:$G$2000,3,FALSE),""))</f>
        <v/>
      </c>
      <c r="H185" s="140" t="str">
        <f t="shared" si="57"/>
        <v/>
      </c>
      <c r="I185" s="48"/>
      <c r="J185" s="50" t="str">
        <f>IFERROR(
     1*AO185,
     IF(
          $B$1="Metric",
          IFERROR(0.0254*VLOOKUP(VALUE(SUBSTITUTE($AL185&amp;ROUND($G185,2)," ","")),HFF60_Data_extrapolated!$C$4:$O$1011,MATCH('Estimator Steel Portfolio'!$C185,HFF60_Data_extrapolated!$C$4:$O$4,0),TRUE)*1000,""),
          IFERROR(VLOOKUP(VALUE(SUBSTITUTE($AL185&amp;ROUND($G185,2)," ","")),HFF60_Data_extrapolated!$C$4:$O$1011,MATCH('Estimator Steel Portfolio'!$C185,HFF60_Data_extrapolated!$C$4:$O$4,0),TRUE)*1000,"")
     )
)</f>
        <v/>
      </c>
      <c r="K185" s="50" t="str">
        <f>IFERROR($J185/HFF60_Data_UL!$J$1,"")</f>
        <v/>
      </c>
      <c r="L185" s="148" t="str">
        <f t="shared" si="52"/>
        <v/>
      </c>
      <c r="M185" s="51" t="str">
        <f>IF(
     $J185=$AO185,
     IFERROR(VLOOKUP(VALUE(SUBSTITUTE($AL185&amp;ROUND($G185,2)," ","")),HFF60_Data_UL!$C$4:$P$1011,14,TRUE),""),
     IF(ISNUMBER($J185),"EJ needed","")
)</f>
        <v/>
      </c>
      <c r="N185" s="151" t="str">
        <f t="shared" si="44"/>
        <v/>
      </c>
      <c r="O185" s="58" t="str">
        <f t="shared" si="45"/>
        <v/>
      </c>
      <c r="P185" s="48"/>
      <c r="Q185" s="50" t="str">
        <f>IFERROR(
     1*AP185,
     IF(
          $B$1="Metric",
          IFERROR(0.0254*VLOOKUP(VALUE(SUBSTITUTE($AL185&amp;ROUND($G185,2)," ","")),HFF120_Data_extrapolated!$C$4:$O$1025,MATCH('Estimator Steel Portfolio'!$C185,HFF120_Data_extrapolated!$C$4:$O$4,0),TRUE)*1000,""),
          IFERROR(VLOOKUP(VALUE(SUBSTITUTE($AL185&amp;ROUND($G185,2)," ","")),HFF120_Data_extrapolated!$C$4:$O$1025,MATCH('Estimator Steel Portfolio'!$C185,HFF120_Data_extrapolated!$C$4:$O$4,0),TRUE)*1000,"")
     )
)</f>
        <v/>
      </c>
      <c r="R185" s="50" t="str">
        <f>IFERROR($Q185/HFF120_Data_UL!$J$1,"")</f>
        <v/>
      </c>
      <c r="S185" s="148" t="str">
        <f t="shared" si="58"/>
        <v/>
      </c>
      <c r="T185" s="51" t="str">
        <f>IF(
     $Q185=$AP185,
     IFERROR(VLOOKUP(VALUE(SUBSTITUTE($AL185&amp;ROUND($G185,2)," ","")),HFF120_Data_UL!$C$4:$P$1009,14,TRUE),""),
     IF(ISNUMBER($Q185),"EJ needed","")
)</f>
        <v/>
      </c>
      <c r="U185" s="151" t="str">
        <f t="shared" si="59"/>
        <v xml:space="preserve"> </v>
      </c>
      <c r="V185" s="58" t="str">
        <f t="shared" si="53"/>
        <v/>
      </c>
      <c r="X185" s="205" t="str">
        <f>IF($B$1="Metric", IFERROR(0.0254*VLOOKUP(VALUE(SUBSTITUTE($AL185&amp;ROUND($G185,2)," ","")),WB5_Data_UL!$C$4:$O$1012,MATCH('Estimator Steel Portfolio'!$C185,WB5_Data_UL!$C$4:$O$4,0),TRUE)*1000,""), IFERROR(VLOOKUP(VALUE(SUBSTITUTE($AL185&amp;ROUND($G185,2)," ","")),WB5_Data_UL!$C$4:$O$1012,MATCH('Estimator Steel Portfolio'!$C185,WB5_Data_UL!$C$4:$O$4,0),TRUE)*1000,""))</f>
        <v/>
      </c>
      <c r="Y185" s="50" t="str">
        <f>IFERROR($X185/WB5_Data_UL!$J$1,"")</f>
        <v/>
      </c>
      <c r="Z185" s="148" t="str">
        <f t="shared" si="60"/>
        <v/>
      </c>
      <c r="AA185" s="51" t="str">
        <f>IFERROR(VLOOKUP(VALUE(SUBSTITUTE($AL185&amp;ROUND($G185,2)," ","")),WB5_Data_UL!$C$4:$P$1012,14,TRUE),"")</f>
        <v/>
      </c>
      <c r="AB185" s="151" t="str">
        <f t="shared" si="61"/>
        <v xml:space="preserve"> </v>
      </c>
      <c r="AC185" s="58" t="str">
        <f t="shared" si="54"/>
        <v/>
      </c>
      <c r="AE185" s="205" t="str">
        <f>IFERROR(
     1*AQ185,
     IF(
          $B$1="Metric",
          IFERROR(0.0254*VLOOKUP(VALUE(SUBSTITUTE($AL185&amp;ROUND($G185,2)," ","")),AWHB_Data_extrapolated!$C$4:$O$1011,MATCH('Estimator Steel Portfolio'!$C185,AWHB_Data_extrapolated!$C$4:$O$4,0),TRUE)*1000,""),
          IFERROR(VLOOKUP(VALUE(SUBSTITUTE($AL185&amp;ROUND($G185,2)," ","")),AWHB_Data_extrapolated!$C$4:$O$1011,MATCH('Estimator Steel Portfolio'!$C185,AWHB_Data_extrapolated!$C$4:$O$4,0),TRUE)*1000,"")
     )
)</f>
        <v/>
      </c>
      <c r="AF185" s="50" t="str">
        <f>IFERROR($AE185/AWHB_Data_UL!$J$1,"")</f>
        <v/>
      </c>
      <c r="AG185" s="148" t="str">
        <f t="shared" si="62"/>
        <v/>
      </c>
      <c r="AH185" s="51" t="str">
        <f>IF(
     $AE185=$AQ185,
     IFERROR(VLOOKUP(VALUE(SUBSTITUTE($AL185&amp;ROUND($G185,2)," ","")),AWHB_Data_UL!$C$4:$P$1004,14,TRUE),""),
     IF(ISNUMBER($AE185),"EJ needed","")
)</f>
        <v/>
      </c>
      <c r="AI185" s="151" t="str">
        <f t="shared" si="63"/>
        <v xml:space="preserve"> </v>
      </c>
      <c r="AJ185" s="58" t="str">
        <f t="shared" si="55"/>
        <v/>
      </c>
      <c r="AL185" s="141" t="str">
        <f>IF($B$1="Metric",IFERROR(VLOOKUP(SUBSTITUTE($A185&amp;"Metric"&amp;$B185," ",""),members_metric!$F$7:$K$2000,6,FALSE),""),IFERROR(VLOOKUP(SUBSTITUTE($A185&amp;$B185," ",""),members!$D$7:$I$2000,6,FALSE),""))</f>
        <v/>
      </c>
      <c r="AM185" s="146" t="str">
        <f>IF($B$1="Metric", IFERROR(VLOOKUP(SUBSTITUTE($A185&amp;"Metric"&amp;$B185," ",""),members_metric!$F$7:$L$2000,7,FALSE),""),IFERROR(VLOOKUP(SUBSTITUTE($A185&amp;$B185," ",""),members!$D$7:$G$2000,4,FALSE),""))</f>
        <v/>
      </c>
      <c r="AN185" s="147" t="str">
        <f>IF($B$1="Metric", IFERROR(VLOOKUP(SUBSTITUTE($A185&amp;"Metric"&amp;$B185," ",""),members_metric!$F$7:$J$2000,5,FALSE),""),IFERROR(VLOOKUP(SUBSTITUTE($A185&amp;$B185," ",""),members!$D$7:$H$2000,5,FALSE),""))</f>
        <v/>
      </c>
      <c r="AO185" s="189" t="str">
        <f>IF(
     $B$1="Metric",
     IFERROR(0.0254*VLOOKUP(VALUE(SUBSTITUTE($AL185&amp;ROUND($G185,2)," ","")),HFF60_Data_UL!$C$4:$O$1011,MATCH('Estimator Steel Portfolio'!$C185,HFF60_Data_UL!$C$4:$O$4,0),TRUE)*1000,"N/A"),
     IFERROR(VLOOKUP(VALUE(SUBSTITUTE($AL185&amp;ROUND($G185,2)," ","")),HFF60_Data_UL!$C$4:$O$1011,MATCH('Estimator Steel Portfolio'!$C185,HFF60_Data_UL!$C$4:$O$4,0),TRUE)*1000,"N/A")
)</f>
        <v>N/A</v>
      </c>
      <c r="AP185" s="189" t="str">
        <f>IF(
     $B$1="Metric",
     IFERROR(0.0254*VLOOKUP(VALUE(SUBSTITUTE($AL185&amp;ROUND($G185,2)," ","")),HFF120_Data_UL!$C$4:$O$1009,MATCH('Estimator Steel Portfolio'!$C185,HFF120_Data_UL!$C$4:$O$4,0),TRUE)*1000,"N/A"),
     IFERROR(VLOOKUP(VALUE(SUBSTITUTE($AL185&amp;ROUND($G185,2)," ","")),HFF120_Data_UL!$C$4:$O$1009,MATCH('Estimator Steel Portfolio'!$C185,HFF120_Data_UL!$C$4:$O$4,0),TRUE)*1000,"N/A")
)</f>
        <v>N/A</v>
      </c>
      <c r="AQ185" s="189" t="str">
        <f>IF(
     $B$1="Metric",
     IFERROR(0.0254*VLOOKUP(VALUE(SUBSTITUTE($AL185&amp;ROUND($G185,2)," ","")),AWHB_Data_UL!$C$4:$O$1004,MATCH('Estimator Steel Portfolio'!$C185,AWHB_Data_UL!$C$4:$O$4,0),TRUE)*1000,"N/A"),
     IFERROR(VLOOKUP(VALUE(SUBSTITUTE($AL185&amp;ROUND($G185,2)," ","")),AWHB_Data_UL!$C$4:$O$1004,MATCH('Estimator Steel Portfolio'!$C185,AWHB_Data_UL!$C$4:$O$4,0),TRUE)*1000,"N/A")
)</f>
        <v>N/A</v>
      </c>
      <c r="AR185" s="190"/>
    </row>
    <row r="186" spans="1:44" ht="15.5" x14ac:dyDescent="0.35">
      <c r="A186" s="130"/>
      <c r="B186" s="131"/>
      <c r="C186" s="131"/>
      <c r="D186" s="131"/>
      <c r="E186" s="131"/>
      <c r="F186" s="49" t="str">
        <f t="shared" si="56"/>
        <v/>
      </c>
      <c r="G186" s="50" t="str">
        <f>IF($B$1="Metric", IFERROR(VLOOKUP(SUBSTITUTE($A186&amp;"Metric"&amp;$B186," ",""),members_metric!$F$7:$J$2000,3,FALSE),""),  IFERROR(VLOOKUP(SUBSTITUTE($A186&amp;$B186," ",""),members!$D$7:$G$2000,3,FALSE),""))</f>
        <v/>
      </c>
      <c r="H186" s="140" t="str">
        <f t="shared" si="57"/>
        <v/>
      </c>
      <c r="I186" s="48"/>
      <c r="J186" s="50" t="str">
        <f>IFERROR(
     1*AO186,
     IF(
          $B$1="Metric",
          IFERROR(0.0254*VLOOKUP(VALUE(SUBSTITUTE($AL186&amp;ROUND($G186,2)," ","")),HFF60_Data_extrapolated!$C$4:$O$1011,MATCH('Estimator Steel Portfolio'!$C186,HFF60_Data_extrapolated!$C$4:$O$4,0),TRUE)*1000,""),
          IFERROR(VLOOKUP(VALUE(SUBSTITUTE($AL186&amp;ROUND($G186,2)," ","")),HFF60_Data_extrapolated!$C$4:$O$1011,MATCH('Estimator Steel Portfolio'!$C186,HFF60_Data_extrapolated!$C$4:$O$4,0),TRUE)*1000,"")
     )
)</f>
        <v/>
      </c>
      <c r="K186" s="50" t="str">
        <f>IFERROR($J186/HFF60_Data_UL!$J$1,"")</f>
        <v/>
      </c>
      <c r="L186" s="148" t="str">
        <f t="shared" si="52"/>
        <v/>
      </c>
      <c r="M186" s="51" t="str">
        <f>IF(
     $J186=$AO186,
     IFERROR(VLOOKUP(VALUE(SUBSTITUTE($AL186&amp;ROUND($G186,2)," ","")),HFF60_Data_UL!$C$4:$P$1011,14,TRUE),""),
     IF(ISNUMBER($J186),"EJ needed","")
)</f>
        <v/>
      </c>
      <c r="N186" s="151" t="str">
        <f t="shared" si="44"/>
        <v/>
      </c>
      <c r="O186" s="58" t="str">
        <f t="shared" si="45"/>
        <v/>
      </c>
      <c r="P186" s="48"/>
      <c r="Q186" s="50" t="str">
        <f>IFERROR(
     1*AP186,
     IF(
          $B$1="Metric",
          IFERROR(0.0254*VLOOKUP(VALUE(SUBSTITUTE($AL186&amp;ROUND($G186,2)," ","")),HFF120_Data_extrapolated!$C$4:$O$1025,MATCH('Estimator Steel Portfolio'!$C186,HFF120_Data_extrapolated!$C$4:$O$4,0),TRUE)*1000,""),
          IFERROR(VLOOKUP(VALUE(SUBSTITUTE($AL186&amp;ROUND($G186,2)," ","")),HFF120_Data_extrapolated!$C$4:$O$1025,MATCH('Estimator Steel Portfolio'!$C186,HFF120_Data_extrapolated!$C$4:$O$4,0),TRUE)*1000,"")
     )
)</f>
        <v/>
      </c>
      <c r="R186" s="50" t="str">
        <f>IFERROR($Q186/HFF120_Data_UL!$J$1,"")</f>
        <v/>
      </c>
      <c r="S186" s="148" t="str">
        <f t="shared" si="58"/>
        <v/>
      </c>
      <c r="T186" s="51" t="str">
        <f>IF(
     $Q186=$AP186,
     IFERROR(VLOOKUP(VALUE(SUBSTITUTE($AL186&amp;ROUND($G186,2)," ","")),HFF120_Data_UL!$C$4:$P$1009,14,TRUE),""),
     IF(ISNUMBER($Q186),"EJ needed","")
)</f>
        <v/>
      </c>
      <c r="U186" s="151" t="str">
        <f t="shared" si="59"/>
        <v xml:space="preserve"> </v>
      </c>
      <c r="V186" s="58" t="str">
        <f t="shared" si="53"/>
        <v/>
      </c>
      <c r="X186" s="205" t="str">
        <f>IF($B$1="Metric", IFERROR(0.0254*VLOOKUP(VALUE(SUBSTITUTE($AL186&amp;ROUND($G186,2)," ","")),WB5_Data_UL!$C$4:$O$1012,MATCH('Estimator Steel Portfolio'!$C186,WB5_Data_UL!$C$4:$O$4,0),TRUE)*1000,""), IFERROR(VLOOKUP(VALUE(SUBSTITUTE($AL186&amp;ROUND($G186,2)," ","")),WB5_Data_UL!$C$4:$O$1012,MATCH('Estimator Steel Portfolio'!$C186,WB5_Data_UL!$C$4:$O$4,0),TRUE)*1000,""))</f>
        <v/>
      </c>
      <c r="Y186" s="50" t="str">
        <f>IFERROR($X186/WB5_Data_UL!$J$1,"")</f>
        <v/>
      </c>
      <c r="Z186" s="148" t="str">
        <f t="shared" si="60"/>
        <v/>
      </c>
      <c r="AA186" s="51" t="str">
        <f>IFERROR(VLOOKUP(VALUE(SUBSTITUTE($AL186&amp;ROUND($G186,2)," ","")),WB5_Data_UL!$C$4:$P$1012,14,TRUE),"")</f>
        <v/>
      </c>
      <c r="AB186" s="151" t="str">
        <f t="shared" si="61"/>
        <v xml:space="preserve"> </v>
      </c>
      <c r="AC186" s="58" t="str">
        <f t="shared" si="54"/>
        <v/>
      </c>
      <c r="AE186" s="205" t="str">
        <f>IFERROR(
     1*AQ186,
     IF(
          $B$1="Metric",
          IFERROR(0.0254*VLOOKUP(VALUE(SUBSTITUTE($AL186&amp;ROUND($G186,2)," ","")),AWHB_Data_extrapolated!$C$4:$O$1011,MATCH('Estimator Steel Portfolio'!$C186,AWHB_Data_extrapolated!$C$4:$O$4,0),TRUE)*1000,""),
          IFERROR(VLOOKUP(VALUE(SUBSTITUTE($AL186&amp;ROUND($G186,2)," ","")),AWHB_Data_extrapolated!$C$4:$O$1011,MATCH('Estimator Steel Portfolio'!$C186,AWHB_Data_extrapolated!$C$4:$O$4,0),TRUE)*1000,"")
     )
)</f>
        <v/>
      </c>
      <c r="AF186" s="50" t="str">
        <f>IFERROR($AE186/AWHB_Data_UL!$J$1,"")</f>
        <v/>
      </c>
      <c r="AG186" s="148" t="str">
        <f t="shared" si="62"/>
        <v/>
      </c>
      <c r="AH186" s="51" t="str">
        <f>IF(
     $AE186=$AQ186,
     IFERROR(VLOOKUP(VALUE(SUBSTITUTE($AL186&amp;ROUND($G186,2)," ","")),AWHB_Data_UL!$C$4:$P$1004,14,TRUE),""),
     IF(ISNUMBER($AE186),"EJ needed","")
)</f>
        <v/>
      </c>
      <c r="AI186" s="151" t="str">
        <f t="shared" si="63"/>
        <v xml:space="preserve"> </v>
      </c>
      <c r="AJ186" s="58" t="str">
        <f t="shared" si="55"/>
        <v/>
      </c>
      <c r="AL186" s="141" t="str">
        <f>IF($B$1="Metric",IFERROR(VLOOKUP(SUBSTITUTE($A186&amp;"Metric"&amp;$B186," ",""),members_metric!$F$7:$K$2000,6,FALSE),""),IFERROR(VLOOKUP(SUBSTITUTE($A186&amp;$B186," ",""),members!$D$7:$I$2000,6,FALSE),""))</f>
        <v/>
      </c>
      <c r="AM186" s="146" t="str">
        <f>IF($B$1="Metric", IFERROR(VLOOKUP(SUBSTITUTE($A186&amp;"Metric"&amp;$B186," ",""),members_metric!$F$7:$L$2000,7,FALSE),""),IFERROR(VLOOKUP(SUBSTITUTE($A186&amp;$B186," ",""),members!$D$7:$G$2000,4,FALSE),""))</f>
        <v/>
      </c>
      <c r="AN186" s="147" t="str">
        <f>IF($B$1="Metric", IFERROR(VLOOKUP(SUBSTITUTE($A186&amp;"Metric"&amp;$B186," ",""),members_metric!$F$7:$J$2000,5,FALSE),""),IFERROR(VLOOKUP(SUBSTITUTE($A186&amp;$B186," ",""),members!$D$7:$H$2000,5,FALSE),""))</f>
        <v/>
      </c>
      <c r="AO186" s="189" t="str">
        <f>IF(
     $B$1="Metric",
     IFERROR(0.0254*VLOOKUP(VALUE(SUBSTITUTE($AL186&amp;ROUND($G186,2)," ","")),HFF60_Data_UL!$C$4:$O$1011,MATCH('Estimator Steel Portfolio'!$C186,HFF60_Data_UL!$C$4:$O$4,0),TRUE)*1000,"N/A"),
     IFERROR(VLOOKUP(VALUE(SUBSTITUTE($AL186&amp;ROUND($G186,2)," ","")),HFF60_Data_UL!$C$4:$O$1011,MATCH('Estimator Steel Portfolio'!$C186,HFF60_Data_UL!$C$4:$O$4,0),TRUE)*1000,"N/A")
)</f>
        <v>N/A</v>
      </c>
      <c r="AP186" s="189" t="str">
        <f>IF(
     $B$1="Metric",
     IFERROR(0.0254*VLOOKUP(VALUE(SUBSTITUTE($AL186&amp;ROUND($G186,2)," ","")),HFF120_Data_UL!$C$4:$O$1009,MATCH('Estimator Steel Portfolio'!$C186,HFF120_Data_UL!$C$4:$O$4,0),TRUE)*1000,"N/A"),
     IFERROR(VLOOKUP(VALUE(SUBSTITUTE($AL186&amp;ROUND($G186,2)," ","")),HFF120_Data_UL!$C$4:$O$1009,MATCH('Estimator Steel Portfolio'!$C186,HFF120_Data_UL!$C$4:$O$4,0),TRUE)*1000,"N/A")
)</f>
        <v>N/A</v>
      </c>
      <c r="AQ186" s="189" t="str">
        <f>IF(
     $B$1="Metric",
     IFERROR(0.0254*VLOOKUP(VALUE(SUBSTITUTE($AL186&amp;ROUND($G186,2)," ","")),AWHB_Data_UL!$C$4:$O$1004,MATCH('Estimator Steel Portfolio'!$C186,AWHB_Data_UL!$C$4:$O$4,0),TRUE)*1000,"N/A"),
     IFERROR(VLOOKUP(VALUE(SUBSTITUTE($AL186&amp;ROUND($G186,2)," ","")),AWHB_Data_UL!$C$4:$O$1004,MATCH('Estimator Steel Portfolio'!$C186,AWHB_Data_UL!$C$4:$O$4,0),TRUE)*1000,"N/A")
)</f>
        <v>N/A</v>
      </c>
      <c r="AR186" s="190"/>
    </row>
    <row r="187" spans="1:44" ht="15.5" x14ac:dyDescent="0.35">
      <c r="A187" s="130"/>
      <c r="B187" s="131"/>
      <c r="C187" s="131"/>
      <c r="D187" s="131"/>
      <c r="E187" s="131"/>
      <c r="F187" s="49" t="str">
        <f t="shared" si="56"/>
        <v/>
      </c>
      <c r="G187" s="50" t="str">
        <f>IF($B$1="Metric", IFERROR(VLOOKUP(SUBSTITUTE($A187&amp;"Metric"&amp;$B187," ",""),members_metric!$F$7:$J$2000,3,FALSE),""),  IFERROR(VLOOKUP(SUBSTITUTE($A187&amp;$B187," ",""),members!$D$7:$G$2000,3,FALSE),""))</f>
        <v/>
      </c>
      <c r="H187" s="140" t="str">
        <f t="shared" si="57"/>
        <v/>
      </c>
      <c r="I187" s="48"/>
      <c r="J187" s="50" t="str">
        <f>IFERROR(
     1*AO187,
     IF(
          $B$1="Metric",
          IFERROR(0.0254*VLOOKUP(VALUE(SUBSTITUTE($AL187&amp;ROUND($G187,2)," ","")),HFF60_Data_extrapolated!$C$4:$O$1011,MATCH('Estimator Steel Portfolio'!$C187,HFF60_Data_extrapolated!$C$4:$O$4,0),TRUE)*1000,""),
          IFERROR(VLOOKUP(VALUE(SUBSTITUTE($AL187&amp;ROUND($G187,2)," ","")),HFF60_Data_extrapolated!$C$4:$O$1011,MATCH('Estimator Steel Portfolio'!$C187,HFF60_Data_extrapolated!$C$4:$O$4,0),TRUE)*1000,"")
     )
)</f>
        <v/>
      </c>
      <c r="K187" s="50" t="str">
        <f>IFERROR($J187/HFF60_Data_UL!$J$1,"")</f>
        <v/>
      </c>
      <c r="L187" s="148" t="str">
        <f t="shared" si="52"/>
        <v/>
      </c>
      <c r="M187" s="51" t="str">
        <f>IF(
     $J187=$AO187,
     IFERROR(VLOOKUP(VALUE(SUBSTITUTE($AL187&amp;ROUND($G187,2)," ","")),HFF60_Data_UL!$C$4:$P$1011,14,TRUE),""),
     IF(ISNUMBER($J187),"EJ needed","")
)</f>
        <v/>
      </c>
      <c r="N187" s="151" t="str">
        <f t="shared" si="44"/>
        <v/>
      </c>
      <c r="O187" s="58" t="str">
        <f t="shared" si="45"/>
        <v/>
      </c>
      <c r="P187" s="48"/>
      <c r="Q187" s="50" t="str">
        <f>IFERROR(
     1*AP187,
     IF(
          $B$1="Metric",
          IFERROR(0.0254*VLOOKUP(VALUE(SUBSTITUTE($AL187&amp;ROUND($G187,2)," ","")),HFF120_Data_extrapolated!$C$4:$O$1025,MATCH('Estimator Steel Portfolio'!$C187,HFF120_Data_extrapolated!$C$4:$O$4,0),TRUE)*1000,""),
          IFERROR(VLOOKUP(VALUE(SUBSTITUTE($AL187&amp;ROUND($G187,2)," ","")),HFF120_Data_extrapolated!$C$4:$O$1025,MATCH('Estimator Steel Portfolio'!$C187,HFF120_Data_extrapolated!$C$4:$O$4,0),TRUE)*1000,"")
     )
)</f>
        <v/>
      </c>
      <c r="R187" s="50" t="str">
        <f>IFERROR($Q187/HFF120_Data_UL!$J$1,"")</f>
        <v/>
      </c>
      <c r="S187" s="148" t="str">
        <f t="shared" si="58"/>
        <v/>
      </c>
      <c r="T187" s="51" t="str">
        <f>IF(
     $Q187=$AP187,
     IFERROR(VLOOKUP(VALUE(SUBSTITUTE($AL187&amp;ROUND($G187,2)," ","")),HFF120_Data_UL!$C$4:$P$1009,14,TRUE),""),
     IF(ISNUMBER($Q187),"EJ needed","")
)</f>
        <v/>
      </c>
      <c r="U187" s="151" t="str">
        <f t="shared" si="59"/>
        <v xml:space="preserve"> </v>
      </c>
      <c r="V187" s="58" t="str">
        <f t="shared" si="53"/>
        <v/>
      </c>
      <c r="X187" s="205" t="str">
        <f>IF($B$1="Metric", IFERROR(0.0254*VLOOKUP(VALUE(SUBSTITUTE($AL187&amp;ROUND($G187,2)," ","")),WB5_Data_UL!$C$4:$O$1012,MATCH('Estimator Steel Portfolio'!$C187,WB5_Data_UL!$C$4:$O$4,0),TRUE)*1000,""), IFERROR(VLOOKUP(VALUE(SUBSTITUTE($AL187&amp;ROUND($G187,2)," ","")),WB5_Data_UL!$C$4:$O$1012,MATCH('Estimator Steel Portfolio'!$C187,WB5_Data_UL!$C$4:$O$4,0),TRUE)*1000,""))</f>
        <v/>
      </c>
      <c r="Y187" s="50" t="str">
        <f>IFERROR($X187/WB5_Data_UL!$J$1,"")</f>
        <v/>
      </c>
      <c r="Z187" s="148" t="str">
        <f t="shared" si="60"/>
        <v/>
      </c>
      <c r="AA187" s="51" t="str">
        <f>IFERROR(VLOOKUP(VALUE(SUBSTITUTE($AL187&amp;ROUND($G187,2)," ","")),WB5_Data_UL!$C$4:$P$1012,14,TRUE),"")</f>
        <v/>
      </c>
      <c r="AB187" s="151" t="str">
        <f t="shared" si="61"/>
        <v xml:space="preserve"> </v>
      </c>
      <c r="AC187" s="58" t="str">
        <f t="shared" si="54"/>
        <v/>
      </c>
      <c r="AE187" s="205" t="str">
        <f>IFERROR(
     1*AQ187,
     IF(
          $B$1="Metric",
          IFERROR(0.0254*VLOOKUP(VALUE(SUBSTITUTE($AL187&amp;ROUND($G187,2)," ","")),AWHB_Data_extrapolated!$C$4:$O$1011,MATCH('Estimator Steel Portfolio'!$C187,AWHB_Data_extrapolated!$C$4:$O$4,0),TRUE)*1000,""),
          IFERROR(VLOOKUP(VALUE(SUBSTITUTE($AL187&amp;ROUND($G187,2)," ","")),AWHB_Data_extrapolated!$C$4:$O$1011,MATCH('Estimator Steel Portfolio'!$C187,AWHB_Data_extrapolated!$C$4:$O$4,0),TRUE)*1000,"")
     )
)</f>
        <v/>
      </c>
      <c r="AF187" s="50" t="str">
        <f>IFERROR($AE187/AWHB_Data_UL!$J$1,"")</f>
        <v/>
      </c>
      <c r="AG187" s="148" t="str">
        <f t="shared" si="62"/>
        <v/>
      </c>
      <c r="AH187" s="51" t="str">
        <f>IF(
     $AE187=$AQ187,
     IFERROR(VLOOKUP(VALUE(SUBSTITUTE($AL187&amp;ROUND($G187,2)," ","")),AWHB_Data_UL!$C$4:$P$1004,14,TRUE),""),
     IF(ISNUMBER($AE187),"EJ needed","")
)</f>
        <v/>
      </c>
      <c r="AI187" s="151" t="str">
        <f t="shared" si="63"/>
        <v xml:space="preserve"> </v>
      </c>
      <c r="AJ187" s="58" t="str">
        <f t="shared" si="55"/>
        <v/>
      </c>
      <c r="AL187" s="141" t="str">
        <f>IF($B$1="Metric",IFERROR(VLOOKUP(SUBSTITUTE($A187&amp;"Metric"&amp;$B187," ",""),members_metric!$F$7:$K$2000,6,FALSE),""),IFERROR(VLOOKUP(SUBSTITUTE($A187&amp;$B187," ",""),members!$D$7:$I$2000,6,FALSE),""))</f>
        <v/>
      </c>
      <c r="AM187" s="146" t="str">
        <f>IF($B$1="Metric", IFERROR(VLOOKUP(SUBSTITUTE($A187&amp;"Metric"&amp;$B187," ",""),members_metric!$F$7:$L$2000,7,FALSE),""),IFERROR(VLOOKUP(SUBSTITUTE($A187&amp;$B187," ",""),members!$D$7:$G$2000,4,FALSE),""))</f>
        <v/>
      </c>
      <c r="AN187" s="147" t="str">
        <f>IF($B$1="Metric", IFERROR(VLOOKUP(SUBSTITUTE($A187&amp;"Metric"&amp;$B187," ",""),members_metric!$F$7:$J$2000,5,FALSE),""),IFERROR(VLOOKUP(SUBSTITUTE($A187&amp;$B187," ",""),members!$D$7:$H$2000,5,FALSE),""))</f>
        <v/>
      </c>
      <c r="AO187" s="189" t="str">
        <f>IF(
     $B$1="Metric",
     IFERROR(0.0254*VLOOKUP(VALUE(SUBSTITUTE($AL187&amp;ROUND($G187,2)," ","")),HFF60_Data_UL!$C$4:$O$1011,MATCH('Estimator Steel Portfolio'!$C187,HFF60_Data_UL!$C$4:$O$4,0),TRUE)*1000,"N/A"),
     IFERROR(VLOOKUP(VALUE(SUBSTITUTE($AL187&amp;ROUND($G187,2)," ","")),HFF60_Data_UL!$C$4:$O$1011,MATCH('Estimator Steel Portfolio'!$C187,HFF60_Data_UL!$C$4:$O$4,0),TRUE)*1000,"N/A")
)</f>
        <v>N/A</v>
      </c>
      <c r="AP187" s="189" t="str">
        <f>IF(
     $B$1="Metric",
     IFERROR(0.0254*VLOOKUP(VALUE(SUBSTITUTE($AL187&amp;ROUND($G187,2)," ","")),HFF120_Data_UL!$C$4:$O$1009,MATCH('Estimator Steel Portfolio'!$C187,HFF120_Data_UL!$C$4:$O$4,0),TRUE)*1000,"N/A"),
     IFERROR(VLOOKUP(VALUE(SUBSTITUTE($AL187&amp;ROUND($G187,2)," ","")),HFF120_Data_UL!$C$4:$O$1009,MATCH('Estimator Steel Portfolio'!$C187,HFF120_Data_UL!$C$4:$O$4,0),TRUE)*1000,"N/A")
)</f>
        <v>N/A</v>
      </c>
      <c r="AQ187" s="189" t="str">
        <f>IF(
     $B$1="Metric",
     IFERROR(0.0254*VLOOKUP(VALUE(SUBSTITUTE($AL187&amp;ROUND($G187,2)," ","")),AWHB_Data_UL!$C$4:$O$1004,MATCH('Estimator Steel Portfolio'!$C187,AWHB_Data_UL!$C$4:$O$4,0),TRUE)*1000,"N/A"),
     IFERROR(VLOOKUP(VALUE(SUBSTITUTE($AL187&amp;ROUND($G187,2)," ","")),AWHB_Data_UL!$C$4:$O$1004,MATCH('Estimator Steel Portfolio'!$C187,AWHB_Data_UL!$C$4:$O$4,0),TRUE)*1000,"N/A")
)</f>
        <v>N/A</v>
      </c>
      <c r="AR187" s="190"/>
    </row>
    <row r="188" spans="1:44" ht="15.5" x14ac:dyDescent="0.35">
      <c r="A188" s="130"/>
      <c r="B188" s="131"/>
      <c r="C188" s="131"/>
      <c r="D188" s="131"/>
      <c r="E188" s="131"/>
      <c r="F188" s="49" t="str">
        <f t="shared" si="56"/>
        <v/>
      </c>
      <c r="G188" s="50" t="str">
        <f>IF($B$1="Metric", IFERROR(VLOOKUP(SUBSTITUTE($A188&amp;"Metric"&amp;$B188," ",""),members_metric!$F$7:$J$2000,3,FALSE),""),  IFERROR(VLOOKUP(SUBSTITUTE($A188&amp;$B188," ",""),members!$D$7:$G$2000,3,FALSE),""))</f>
        <v/>
      </c>
      <c r="H188" s="140" t="str">
        <f t="shared" si="57"/>
        <v/>
      </c>
      <c r="I188" s="48"/>
      <c r="J188" s="50" t="str">
        <f>IFERROR(
     1*AO188,
     IF(
          $B$1="Metric",
          IFERROR(0.0254*VLOOKUP(VALUE(SUBSTITUTE($AL188&amp;ROUND($G188,2)," ","")),HFF60_Data_extrapolated!$C$4:$O$1011,MATCH('Estimator Steel Portfolio'!$C188,HFF60_Data_extrapolated!$C$4:$O$4,0),TRUE)*1000,""),
          IFERROR(VLOOKUP(VALUE(SUBSTITUTE($AL188&amp;ROUND($G188,2)," ","")),HFF60_Data_extrapolated!$C$4:$O$1011,MATCH('Estimator Steel Portfolio'!$C188,HFF60_Data_extrapolated!$C$4:$O$4,0),TRUE)*1000,"")
     )
)</f>
        <v/>
      </c>
      <c r="K188" s="50" t="str">
        <f>IFERROR($J188/HFF60_Data_UL!$J$1,"")</f>
        <v/>
      </c>
      <c r="L188" s="148" t="str">
        <f t="shared" si="52"/>
        <v/>
      </c>
      <c r="M188" s="51" t="str">
        <f>IF(
     $J188=$AO188,
     IFERROR(VLOOKUP(VALUE(SUBSTITUTE($AL188&amp;ROUND($G188,2)," ","")),HFF60_Data_UL!$C$4:$P$1011,14,TRUE),""),
     IF(ISNUMBER($J188),"EJ needed","")
)</f>
        <v/>
      </c>
      <c r="N188" s="151" t="str">
        <f t="shared" si="44"/>
        <v/>
      </c>
      <c r="O188" s="58" t="str">
        <f t="shared" si="45"/>
        <v/>
      </c>
      <c r="P188" s="48"/>
      <c r="Q188" s="50" t="str">
        <f>IFERROR(
     1*AP188,
     IF(
          $B$1="Metric",
          IFERROR(0.0254*VLOOKUP(VALUE(SUBSTITUTE($AL188&amp;ROUND($G188,2)," ","")),HFF120_Data_extrapolated!$C$4:$O$1025,MATCH('Estimator Steel Portfolio'!$C188,HFF120_Data_extrapolated!$C$4:$O$4,0),TRUE)*1000,""),
          IFERROR(VLOOKUP(VALUE(SUBSTITUTE($AL188&amp;ROUND($G188,2)," ","")),HFF120_Data_extrapolated!$C$4:$O$1025,MATCH('Estimator Steel Portfolio'!$C188,HFF120_Data_extrapolated!$C$4:$O$4,0),TRUE)*1000,"")
     )
)</f>
        <v/>
      </c>
      <c r="R188" s="50" t="str">
        <f>IFERROR($Q188/HFF120_Data_UL!$J$1,"")</f>
        <v/>
      </c>
      <c r="S188" s="148" t="str">
        <f t="shared" si="58"/>
        <v/>
      </c>
      <c r="T188" s="51" t="str">
        <f>IF(
     $Q188=$AP188,
     IFERROR(VLOOKUP(VALUE(SUBSTITUTE($AL188&amp;ROUND($G188,2)," ","")),HFF120_Data_UL!$C$4:$P$1009,14,TRUE),""),
     IF(ISNUMBER($Q188),"EJ needed","")
)</f>
        <v/>
      </c>
      <c r="U188" s="151" t="str">
        <f t="shared" si="59"/>
        <v xml:space="preserve"> </v>
      </c>
      <c r="V188" s="58" t="str">
        <f t="shared" si="53"/>
        <v/>
      </c>
      <c r="X188" s="205" t="str">
        <f>IF($B$1="Metric", IFERROR(0.0254*VLOOKUP(VALUE(SUBSTITUTE($AL188&amp;ROUND($G188,2)," ","")),WB5_Data_UL!$C$4:$O$1012,MATCH('Estimator Steel Portfolio'!$C188,WB5_Data_UL!$C$4:$O$4,0),TRUE)*1000,""), IFERROR(VLOOKUP(VALUE(SUBSTITUTE($AL188&amp;ROUND($G188,2)," ","")),WB5_Data_UL!$C$4:$O$1012,MATCH('Estimator Steel Portfolio'!$C188,WB5_Data_UL!$C$4:$O$4,0),TRUE)*1000,""))</f>
        <v/>
      </c>
      <c r="Y188" s="50" t="str">
        <f>IFERROR($X188/WB5_Data_UL!$J$1,"")</f>
        <v/>
      </c>
      <c r="Z188" s="148" t="str">
        <f t="shared" si="60"/>
        <v/>
      </c>
      <c r="AA188" s="51" t="str">
        <f>IFERROR(VLOOKUP(VALUE(SUBSTITUTE($AL188&amp;ROUND($G188,2)," ","")),WB5_Data_UL!$C$4:$P$1012,14,TRUE),"")</f>
        <v/>
      </c>
      <c r="AB188" s="151" t="str">
        <f t="shared" si="61"/>
        <v xml:space="preserve"> </v>
      </c>
      <c r="AC188" s="58" t="str">
        <f t="shared" si="54"/>
        <v/>
      </c>
      <c r="AE188" s="205" t="str">
        <f>IFERROR(
     1*AQ188,
     IF(
          $B$1="Metric",
          IFERROR(0.0254*VLOOKUP(VALUE(SUBSTITUTE($AL188&amp;ROUND($G188,2)," ","")),AWHB_Data_extrapolated!$C$4:$O$1011,MATCH('Estimator Steel Portfolio'!$C188,AWHB_Data_extrapolated!$C$4:$O$4,0),TRUE)*1000,""),
          IFERROR(VLOOKUP(VALUE(SUBSTITUTE($AL188&amp;ROUND($G188,2)," ","")),AWHB_Data_extrapolated!$C$4:$O$1011,MATCH('Estimator Steel Portfolio'!$C188,AWHB_Data_extrapolated!$C$4:$O$4,0),TRUE)*1000,"")
     )
)</f>
        <v/>
      </c>
      <c r="AF188" s="50" t="str">
        <f>IFERROR($AE188/AWHB_Data_UL!$J$1,"")</f>
        <v/>
      </c>
      <c r="AG188" s="148" t="str">
        <f t="shared" si="62"/>
        <v/>
      </c>
      <c r="AH188" s="51" t="str">
        <f>IF(
     $AE188=$AQ188,
     IFERROR(VLOOKUP(VALUE(SUBSTITUTE($AL188&amp;ROUND($G188,2)," ","")),AWHB_Data_UL!$C$4:$P$1004,14,TRUE),""),
     IF(ISNUMBER($AE188),"EJ needed","")
)</f>
        <v/>
      </c>
      <c r="AI188" s="151" t="str">
        <f t="shared" si="63"/>
        <v xml:space="preserve"> </v>
      </c>
      <c r="AJ188" s="58" t="str">
        <f t="shared" si="55"/>
        <v/>
      </c>
      <c r="AL188" s="141" t="str">
        <f>IF($B$1="Metric",IFERROR(VLOOKUP(SUBSTITUTE($A188&amp;"Metric"&amp;$B188," ",""),members_metric!$F$7:$K$2000,6,FALSE),""),IFERROR(VLOOKUP(SUBSTITUTE($A188&amp;$B188," ",""),members!$D$7:$I$2000,6,FALSE),""))</f>
        <v/>
      </c>
      <c r="AM188" s="146" t="str">
        <f>IF($B$1="Metric", IFERROR(VLOOKUP(SUBSTITUTE($A188&amp;"Metric"&amp;$B188," ",""),members_metric!$F$7:$L$2000,7,FALSE),""),IFERROR(VLOOKUP(SUBSTITUTE($A188&amp;$B188," ",""),members!$D$7:$G$2000,4,FALSE),""))</f>
        <v/>
      </c>
      <c r="AN188" s="147" t="str">
        <f>IF($B$1="Metric", IFERROR(VLOOKUP(SUBSTITUTE($A188&amp;"Metric"&amp;$B188," ",""),members_metric!$F$7:$J$2000,5,FALSE),""),IFERROR(VLOOKUP(SUBSTITUTE($A188&amp;$B188," ",""),members!$D$7:$H$2000,5,FALSE),""))</f>
        <v/>
      </c>
      <c r="AO188" s="189" t="str">
        <f>IF(
     $B$1="Metric",
     IFERROR(0.0254*VLOOKUP(VALUE(SUBSTITUTE($AL188&amp;ROUND($G188,2)," ","")),HFF60_Data_UL!$C$4:$O$1011,MATCH('Estimator Steel Portfolio'!$C188,HFF60_Data_UL!$C$4:$O$4,0),TRUE)*1000,"N/A"),
     IFERROR(VLOOKUP(VALUE(SUBSTITUTE($AL188&amp;ROUND($G188,2)," ","")),HFF60_Data_UL!$C$4:$O$1011,MATCH('Estimator Steel Portfolio'!$C188,HFF60_Data_UL!$C$4:$O$4,0),TRUE)*1000,"N/A")
)</f>
        <v>N/A</v>
      </c>
      <c r="AP188" s="189" t="str">
        <f>IF(
     $B$1="Metric",
     IFERROR(0.0254*VLOOKUP(VALUE(SUBSTITUTE($AL188&amp;ROUND($G188,2)," ","")),HFF120_Data_UL!$C$4:$O$1009,MATCH('Estimator Steel Portfolio'!$C188,HFF120_Data_UL!$C$4:$O$4,0),TRUE)*1000,"N/A"),
     IFERROR(VLOOKUP(VALUE(SUBSTITUTE($AL188&amp;ROUND($G188,2)," ","")),HFF120_Data_UL!$C$4:$O$1009,MATCH('Estimator Steel Portfolio'!$C188,HFF120_Data_UL!$C$4:$O$4,0),TRUE)*1000,"N/A")
)</f>
        <v>N/A</v>
      </c>
      <c r="AQ188" s="189" t="str">
        <f>IF(
     $B$1="Metric",
     IFERROR(0.0254*VLOOKUP(VALUE(SUBSTITUTE($AL188&amp;ROUND($G188,2)," ","")),AWHB_Data_UL!$C$4:$O$1004,MATCH('Estimator Steel Portfolio'!$C188,AWHB_Data_UL!$C$4:$O$4,0),TRUE)*1000,"N/A"),
     IFERROR(VLOOKUP(VALUE(SUBSTITUTE($AL188&amp;ROUND($G188,2)," ","")),AWHB_Data_UL!$C$4:$O$1004,MATCH('Estimator Steel Portfolio'!$C188,AWHB_Data_UL!$C$4:$O$4,0),TRUE)*1000,"N/A")
)</f>
        <v>N/A</v>
      </c>
      <c r="AR188" s="190"/>
    </row>
    <row r="189" spans="1:44" ht="15.5" x14ac:dyDescent="0.35">
      <c r="A189" s="130"/>
      <c r="B189" s="131"/>
      <c r="C189" s="131"/>
      <c r="D189" s="131"/>
      <c r="E189" s="131"/>
      <c r="F189" s="49" t="str">
        <f t="shared" si="56"/>
        <v/>
      </c>
      <c r="G189" s="50" t="str">
        <f>IF($B$1="Metric", IFERROR(VLOOKUP(SUBSTITUTE($A189&amp;"Metric"&amp;$B189," ",""),members_metric!$F$7:$J$2000,3,FALSE),""),  IFERROR(VLOOKUP(SUBSTITUTE($A189&amp;$B189," ",""),members!$D$7:$G$2000,3,FALSE),""))</f>
        <v/>
      </c>
      <c r="H189" s="140" t="str">
        <f t="shared" si="57"/>
        <v/>
      </c>
      <c r="I189" s="48"/>
      <c r="J189" s="50" t="str">
        <f>IFERROR(
     1*AO189,
     IF(
          $B$1="Metric",
          IFERROR(0.0254*VLOOKUP(VALUE(SUBSTITUTE($AL189&amp;ROUND($G189,2)," ","")),HFF60_Data_extrapolated!$C$4:$O$1011,MATCH('Estimator Steel Portfolio'!$C189,HFF60_Data_extrapolated!$C$4:$O$4,0),TRUE)*1000,""),
          IFERROR(VLOOKUP(VALUE(SUBSTITUTE($AL189&amp;ROUND($G189,2)," ","")),HFF60_Data_extrapolated!$C$4:$O$1011,MATCH('Estimator Steel Portfolio'!$C189,HFF60_Data_extrapolated!$C$4:$O$4,0),TRUE)*1000,"")
     )
)</f>
        <v/>
      </c>
      <c r="K189" s="50" t="str">
        <f>IFERROR($J189/HFF60_Data_UL!$J$1,"")</f>
        <v/>
      </c>
      <c r="L189" s="148" t="str">
        <f t="shared" si="52"/>
        <v/>
      </c>
      <c r="M189" s="51" t="str">
        <f>IF(
     $J189=$AO189,
     IFERROR(VLOOKUP(VALUE(SUBSTITUTE($AL189&amp;ROUND($G189,2)," ","")),HFF60_Data_UL!$C$4:$P$1011,14,TRUE),""),
     IF(ISNUMBER($J189),"EJ needed","")
)</f>
        <v/>
      </c>
      <c r="N189" s="151" t="str">
        <f t="shared" si="44"/>
        <v/>
      </c>
      <c r="O189" s="58" t="str">
        <f t="shared" si="45"/>
        <v/>
      </c>
      <c r="P189" s="48"/>
      <c r="Q189" s="50" t="str">
        <f>IFERROR(
     1*AP189,
     IF(
          $B$1="Metric",
          IFERROR(0.0254*VLOOKUP(VALUE(SUBSTITUTE($AL189&amp;ROUND($G189,2)," ","")),HFF120_Data_extrapolated!$C$4:$O$1025,MATCH('Estimator Steel Portfolio'!$C189,HFF120_Data_extrapolated!$C$4:$O$4,0),TRUE)*1000,""),
          IFERROR(VLOOKUP(VALUE(SUBSTITUTE($AL189&amp;ROUND($G189,2)," ","")),HFF120_Data_extrapolated!$C$4:$O$1025,MATCH('Estimator Steel Portfolio'!$C189,HFF120_Data_extrapolated!$C$4:$O$4,0),TRUE)*1000,"")
     )
)</f>
        <v/>
      </c>
      <c r="R189" s="50" t="str">
        <f>IFERROR($Q189/HFF120_Data_UL!$J$1,"")</f>
        <v/>
      </c>
      <c r="S189" s="148" t="str">
        <f t="shared" si="58"/>
        <v/>
      </c>
      <c r="T189" s="51" t="str">
        <f>IF(
     $Q189=$AP189,
     IFERROR(VLOOKUP(VALUE(SUBSTITUTE($AL189&amp;ROUND($G189,2)," ","")),HFF120_Data_UL!$C$4:$P$1009,14,TRUE),""),
     IF(ISNUMBER($Q189),"EJ needed","")
)</f>
        <v/>
      </c>
      <c r="U189" s="151" t="str">
        <f t="shared" si="59"/>
        <v xml:space="preserve"> </v>
      </c>
      <c r="V189" s="58" t="str">
        <f t="shared" si="53"/>
        <v/>
      </c>
      <c r="X189" s="205" t="str">
        <f>IF($B$1="Metric", IFERROR(0.0254*VLOOKUP(VALUE(SUBSTITUTE($AL189&amp;ROUND($G189,2)," ","")),WB5_Data_UL!$C$4:$O$1012,MATCH('Estimator Steel Portfolio'!$C189,WB5_Data_UL!$C$4:$O$4,0),TRUE)*1000,""), IFERROR(VLOOKUP(VALUE(SUBSTITUTE($AL189&amp;ROUND($G189,2)," ","")),WB5_Data_UL!$C$4:$O$1012,MATCH('Estimator Steel Portfolio'!$C189,WB5_Data_UL!$C$4:$O$4,0),TRUE)*1000,""))</f>
        <v/>
      </c>
      <c r="Y189" s="50" t="str">
        <f>IFERROR($X189/WB5_Data_UL!$J$1,"")</f>
        <v/>
      </c>
      <c r="Z189" s="148" t="str">
        <f t="shared" si="60"/>
        <v/>
      </c>
      <c r="AA189" s="51" t="str">
        <f>IFERROR(VLOOKUP(VALUE(SUBSTITUTE($AL189&amp;ROUND($G189,2)," ","")),WB5_Data_UL!$C$4:$P$1012,14,TRUE),"")</f>
        <v/>
      </c>
      <c r="AB189" s="151" t="str">
        <f t="shared" si="61"/>
        <v xml:space="preserve"> </v>
      </c>
      <c r="AC189" s="58" t="str">
        <f t="shared" si="54"/>
        <v/>
      </c>
      <c r="AE189" s="205" t="str">
        <f>IFERROR(
     1*AQ189,
     IF(
          $B$1="Metric",
          IFERROR(0.0254*VLOOKUP(VALUE(SUBSTITUTE($AL189&amp;ROUND($G189,2)," ","")),AWHB_Data_extrapolated!$C$4:$O$1011,MATCH('Estimator Steel Portfolio'!$C189,AWHB_Data_extrapolated!$C$4:$O$4,0),TRUE)*1000,""),
          IFERROR(VLOOKUP(VALUE(SUBSTITUTE($AL189&amp;ROUND($G189,2)," ","")),AWHB_Data_extrapolated!$C$4:$O$1011,MATCH('Estimator Steel Portfolio'!$C189,AWHB_Data_extrapolated!$C$4:$O$4,0),TRUE)*1000,"")
     )
)</f>
        <v/>
      </c>
      <c r="AF189" s="50" t="str">
        <f>IFERROR($AE189/AWHB_Data_UL!$J$1,"")</f>
        <v/>
      </c>
      <c r="AG189" s="148" t="str">
        <f t="shared" si="62"/>
        <v/>
      </c>
      <c r="AH189" s="51" t="str">
        <f>IF(
     $AE189=$AQ189,
     IFERROR(VLOOKUP(VALUE(SUBSTITUTE($AL189&amp;ROUND($G189,2)," ","")),AWHB_Data_UL!$C$4:$P$1004,14,TRUE),""),
     IF(ISNUMBER($AE189),"EJ needed","")
)</f>
        <v/>
      </c>
      <c r="AI189" s="151" t="str">
        <f t="shared" si="63"/>
        <v xml:space="preserve"> </v>
      </c>
      <c r="AJ189" s="58" t="str">
        <f t="shared" si="55"/>
        <v/>
      </c>
      <c r="AL189" s="141" t="str">
        <f>IF($B$1="Metric",IFERROR(VLOOKUP(SUBSTITUTE($A189&amp;"Metric"&amp;$B189," ",""),members_metric!$F$7:$K$2000,6,FALSE),""),IFERROR(VLOOKUP(SUBSTITUTE($A189&amp;$B189," ",""),members!$D$7:$I$2000,6,FALSE),""))</f>
        <v/>
      </c>
      <c r="AM189" s="146" t="str">
        <f>IF($B$1="Metric", IFERROR(VLOOKUP(SUBSTITUTE($A189&amp;"Metric"&amp;$B189," ",""),members_metric!$F$7:$L$2000,7,FALSE),""),IFERROR(VLOOKUP(SUBSTITUTE($A189&amp;$B189," ",""),members!$D$7:$G$2000,4,FALSE),""))</f>
        <v/>
      </c>
      <c r="AN189" s="147" t="str">
        <f>IF($B$1="Metric", IFERROR(VLOOKUP(SUBSTITUTE($A189&amp;"Metric"&amp;$B189," ",""),members_metric!$F$7:$J$2000,5,FALSE),""),IFERROR(VLOOKUP(SUBSTITUTE($A189&amp;$B189," ",""),members!$D$7:$H$2000,5,FALSE),""))</f>
        <v/>
      </c>
      <c r="AO189" s="189" t="str">
        <f>IF(
     $B$1="Metric",
     IFERROR(0.0254*VLOOKUP(VALUE(SUBSTITUTE($AL189&amp;ROUND($G189,2)," ","")),HFF60_Data_UL!$C$4:$O$1011,MATCH('Estimator Steel Portfolio'!$C189,HFF60_Data_UL!$C$4:$O$4,0),TRUE)*1000,"N/A"),
     IFERROR(VLOOKUP(VALUE(SUBSTITUTE($AL189&amp;ROUND($G189,2)," ","")),HFF60_Data_UL!$C$4:$O$1011,MATCH('Estimator Steel Portfolio'!$C189,HFF60_Data_UL!$C$4:$O$4,0),TRUE)*1000,"N/A")
)</f>
        <v>N/A</v>
      </c>
      <c r="AP189" s="189" t="str">
        <f>IF(
     $B$1="Metric",
     IFERROR(0.0254*VLOOKUP(VALUE(SUBSTITUTE($AL189&amp;ROUND($G189,2)," ","")),HFF120_Data_UL!$C$4:$O$1009,MATCH('Estimator Steel Portfolio'!$C189,HFF120_Data_UL!$C$4:$O$4,0),TRUE)*1000,"N/A"),
     IFERROR(VLOOKUP(VALUE(SUBSTITUTE($AL189&amp;ROUND($G189,2)," ","")),HFF120_Data_UL!$C$4:$O$1009,MATCH('Estimator Steel Portfolio'!$C189,HFF120_Data_UL!$C$4:$O$4,0),TRUE)*1000,"N/A")
)</f>
        <v>N/A</v>
      </c>
      <c r="AQ189" s="189" t="str">
        <f>IF(
     $B$1="Metric",
     IFERROR(0.0254*VLOOKUP(VALUE(SUBSTITUTE($AL189&amp;ROUND($G189,2)," ","")),AWHB_Data_UL!$C$4:$O$1004,MATCH('Estimator Steel Portfolio'!$C189,AWHB_Data_UL!$C$4:$O$4,0),TRUE)*1000,"N/A"),
     IFERROR(VLOOKUP(VALUE(SUBSTITUTE($AL189&amp;ROUND($G189,2)," ","")),AWHB_Data_UL!$C$4:$O$1004,MATCH('Estimator Steel Portfolio'!$C189,AWHB_Data_UL!$C$4:$O$4,0),TRUE)*1000,"N/A")
)</f>
        <v>N/A</v>
      </c>
      <c r="AR189" s="190"/>
    </row>
    <row r="190" spans="1:44" ht="15.5" x14ac:dyDescent="0.35">
      <c r="A190" s="130"/>
      <c r="B190" s="131"/>
      <c r="C190" s="131"/>
      <c r="D190" s="131"/>
      <c r="E190" s="131"/>
      <c r="F190" s="49" t="str">
        <f t="shared" si="56"/>
        <v/>
      </c>
      <c r="G190" s="50" t="str">
        <f>IF($B$1="Metric", IFERROR(VLOOKUP(SUBSTITUTE($A190&amp;"Metric"&amp;$B190," ",""),members_metric!$F$7:$J$2000,3,FALSE),""),  IFERROR(VLOOKUP(SUBSTITUTE($A190&amp;$B190," ",""),members!$D$7:$G$2000,3,FALSE),""))</f>
        <v/>
      </c>
      <c r="H190" s="140" t="str">
        <f t="shared" si="57"/>
        <v/>
      </c>
      <c r="I190" s="48"/>
      <c r="J190" s="50" t="str">
        <f>IFERROR(
     1*AO190,
     IF(
          $B$1="Metric",
          IFERROR(0.0254*VLOOKUP(VALUE(SUBSTITUTE($AL190&amp;ROUND($G190,2)," ","")),HFF60_Data_extrapolated!$C$4:$O$1011,MATCH('Estimator Steel Portfolio'!$C190,HFF60_Data_extrapolated!$C$4:$O$4,0),TRUE)*1000,""),
          IFERROR(VLOOKUP(VALUE(SUBSTITUTE($AL190&amp;ROUND($G190,2)," ","")),HFF60_Data_extrapolated!$C$4:$O$1011,MATCH('Estimator Steel Portfolio'!$C190,HFF60_Data_extrapolated!$C$4:$O$4,0),TRUE)*1000,"")
     )
)</f>
        <v/>
      </c>
      <c r="K190" s="50" t="str">
        <f>IFERROR($J190/HFF60_Data_UL!$J$1,"")</f>
        <v/>
      </c>
      <c r="L190" s="148" t="str">
        <f t="shared" si="52"/>
        <v/>
      </c>
      <c r="M190" s="51" t="str">
        <f>IF(
     $J190=$AO190,
     IFERROR(VLOOKUP(VALUE(SUBSTITUTE($AL190&amp;ROUND($G190,2)," ","")),HFF60_Data_UL!$C$4:$P$1011,14,TRUE),""),
     IF(ISNUMBER($J190),"EJ needed","")
)</f>
        <v/>
      </c>
      <c r="N190" s="151" t="str">
        <f t="shared" si="44"/>
        <v/>
      </c>
      <c r="O190" s="58" t="str">
        <f t="shared" si="45"/>
        <v/>
      </c>
      <c r="P190" s="48"/>
      <c r="Q190" s="50" t="str">
        <f>IFERROR(
     1*AP190,
     IF(
          $B$1="Metric",
          IFERROR(0.0254*VLOOKUP(VALUE(SUBSTITUTE($AL190&amp;ROUND($G190,2)," ","")),HFF120_Data_extrapolated!$C$4:$O$1025,MATCH('Estimator Steel Portfolio'!$C190,HFF120_Data_extrapolated!$C$4:$O$4,0),TRUE)*1000,""),
          IFERROR(VLOOKUP(VALUE(SUBSTITUTE($AL190&amp;ROUND($G190,2)," ","")),HFF120_Data_extrapolated!$C$4:$O$1025,MATCH('Estimator Steel Portfolio'!$C190,HFF120_Data_extrapolated!$C$4:$O$4,0),TRUE)*1000,"")
     )
)</f>
        <v/>
      </c>
      <c r="R190" s="50" t="str">
        <f>IFERROR($Q190/HFF120_Data_UL!$J$1,"")</f>
        <v/>
      </c>
      <c r="S190" s="148" t="str">
        <f t="shared" si="58"/>
        <v/>
      </c>
      <c r="T190" s="51" t="str">
        <f>IF(
     $Q190=$AP190,
     IFERROR(VLOOKUP(VALUE(SUBSTITUTE($AL190&amp;ROUND($G190,2)," ","")),HFF120_Data_UL!$C$4:$P$1009,14,TRUE),""),
     IF(ISNUMBER($Q190),"EJ needed","")
)</f>
        <v/>
      </c>
      <c r="U190" s="151" t="str">
        <f t="shared" si="59"/>
        <v xml:space="preserve"> </v>
      </c>
      <c r="V190" s="58" t="str">
        <f t="shared" si="53"/>
        <v/>
      </c>
      <c r="X190" s="205" t="str">
        <f>IF($B$1="Metric", IFERROR(0.0254*VLOOKUP(VALUE(SUBSTITUTE($AL190&amp;ROUND($G190,2)," ","")),WB5_Data_UL!$C$4:$O$1012,MATCH('Estimator Steel Portfolio'!$C190,WB5_Data_UL!$C$4:$O$4,0),TRUE)*1000,""), IFERROR(VLOOKUP(VALUE(SUBSTITUTE($AL190&amp;ROUND($G190,2)," ","")),WB5_Data_UL!$C$4:$O$1012,MATCH('Estimator Steel Portfolio'!$C190,WB5_Data_UL!$C$4:$O$4,0),TRUE)*1000,""))</f>
        <v/>
      </c>
      <c r="Y190" s="50" t="str">
        <f>IFERROR($X190/WB5_Data_UL!$J$1,"")</f>
        <v/>
      </c>
      <c r="Z190" s="148" t="str">
        <f t="shared" si="60"/>
        <v/>
      </c>
      <c r="AA190" s="51" t="str">
        <f>IFERROR(VLOOKUP(VALUE(SUBSTITUTE($AL190&amp;ROUND($G190,2)," ","")),WB5_Data_UL!$C$4:$P$1012,14,TRUE),"")</f>
        <v/>
      </c>
      <c r="AB190" s="151" t="str">
        <f t="shared" si="61"/>
        <v xml:space="preserve"> </v>
      </c>
      <c r="AC190" s="58" t="str">
        <f t="shared" si="54"/>
        <v/>
      </c>
      <c r="AE190" s="205" t="str">
        <f>IFERROR(
     1*AQ190,
     IF(
          $B$1="Metric",
          IFERROR(0.0254*VLOOKUP(VALUE(SUBSTITUTE($AL190&amp;ROUND($G190,2)," ","")),AWHB_Data_extrapolated!$C$4:$O$1011,MATCH('Estimator Steel Portfolio'!$C190,AWHB_Data_extrapolated!$C$4:$O$4,0),TRUE)*1000,""),
          IFERROR(VLOOKUP(VALUE(SUBSTITUTE($AL190&amp;ROUND($G190,2)," ","")),AWHB_Data_extrapolated!$C$4:$O$1011,MATCH('Estimator Steel Portfolio'!$C190,AWHB_Data_extrapolated!$C$4:$O$4,0),TRUE)*1000,"")
     )
)</f>
        <v/>
      </c>
      <c r="AF190" s="50" t="str">
        <f>IFERROR($AE190/AWHB_Data_UL!$J$1,"")</f>
        <v/>
      </c>
      <c r="AG190" s="148" t="str">
        <f t="shared" si="62"/>
        <v/>
      </c>
      <c r="AH190" s="51" t="str">
        <f>IF(
     $AE190=$AQ190,
     IFERROR(VLOOKUP(VALUE(SUBSTITUTE($AL190&amp;ROUND($G190,2)," ","")),AWHB_Data_UL!$C$4:$P$1004,14,TRUE),""),
     IF(ISNUMBER($AE190),"EJ needed","")
)</f>
        <v/>
      </c>
      <c r="AI190" s="151" t="str">
        <f t="shared" si="63"/>
        <v xml:space="preserve"> </v>
      </c>
      <c r="AJ190" s="58" t="str">
        <f t="shared" si="55"/>
        <v/>
      </c>
      <c r="AL190" s="141" t="str">
        <f>IF($B$1="Metric",IFERROR(VLOOKUP(SUBSTITUTE($A190&amp;"Metric"&amp;$B190," ",""),members_metric!$F$7:$K$2000,6,FALSE),""),IFERROR(VLOOKUP(SUBSTITUTE($A190&amp;$B190," ",""),members!$D$7:$I$2000,6,FALSE),""))</f>
        <v/>
      </c>
      <c r="AM190" s="146" t="str">
        <f>IF($B$1="Metric", IFERROR(VLOOKUP(SUBSTITUTE($A190&amp;"Metric"&amp;$B190," ",""),members_metric!$F$7:$L$2000,7,FALSE),""),IFERROR(VLOOKUP(SUBSTITUTE($A190&amp;$B190," ",""),members!$D$7:$G$2000,4,FALSE),""))</f>
        <v/>
      </c>
      <c r="AN190" s="147" t="str">
        <f>IF($B$1="Metric", IFERROR(VLOOKUP(SUBSTITUTE($A190&amp;"Metric"&amp;$B190," ",""),members_metric!$F$7:$J$2000,5,FALSE),""),IFERROR(VLOOKUP(SUBSTITUTE($A190&amp;$B190," ",""),members!$D$7:$H$2000,5,FALSE),""))</f>
        <v/>
      </c>
      <c r="AO190" s="189" t="str">
        <f>IF(
     $B$1="Metric",
     IFERROR(0.0254*VLOOKUP(VALUE(SUBSTITUTE($AL190&amp;ROUND($G190,2)," ","")),HFF60_Data_UL!$C$4:$O$1011,MATCH('Estimator Steel Portfolio'!$C190,HFF60_Data_UL!$C$4:$O$4,0),TRUE)*1000,"N/A"),
     IFERROR(VLOOKUP(VALUE(SUBSTITUTE($AL190&amp;ROUND($G190,2)," ","")),HFF60_Data_UL!$C$4:$O$1011,MATCH('Estimator Steel Portfolio'!$C190,HFF60_Data_UL!$C$4:$O$4,0),TRUE)*1000,"N/A")
)</f>
        <v>N/A</v>
      </c>
      <c r="AP190" s="189" t="str">
        <f>IF(
     $B$1="Metric",
     IFERROR(0.0254*VLOOKUP(VALUE(SUBSTITUTE($AL190&amp;ROUND($G190,2)," ","")),HFF120_Data_UL!$C$4:$O$1009,MATCH('Estimator Steel Portfolio'!$C190,HFF120_Data_UL!$C$4:$O$4,0),TRUE)*1000,"N/A"),
     IFERROR(VLOOKUP(VALUE(SUBSTITUTE($AL190&amp;ROUND($G190,2)," ","")),HFF120_Data_UL!$C$4:$O$1009,MATCH('Estimator Steel Portfolio'!$C190,HFF120_Data_UL!$C$4:$O$4,0),TRUE)*1000,"N/A")
)</f>
        <v>N/A</v>
      </c>
      <c r="AQ190" s="189" t="str">
        <f>IF(
     $B$1="Metric",
     IFERROR(0.0254*VLOOKUP(VALUE(SUBSTITUTE($AL190&amp;ROUND($G190,2)," ","")),AWHB_Data_UL!$C$4:$O$1004,MATCH('Estimator Steel Portfolio'!$C190,AWHB_Data_UL!$C$4:$O$4,0),TRUE)*1000,"N/A"),
     IFERROR(VLOOKUP(VALUE(SUBSTITUTE($AL190&amp;ROUND($G190,2)," ","")),AWHB_Data_UL!$C$4:$O$1004,MATCH('Estimator Steel Portfolio'!$C190,AWHB_Data_UL!$C$4:$O$4,0),TRUE)*1000,"N/A")
)</f>
        <v>N/A</v>
      </c>
      <c r="AR190" s="190"/>
    </row>
    <row r="191" spans="1:44" ht="15.5" x14ac:dyDescent="0.35">
      <c r="A191" s="130"/>
      <c r="B191" s="131"/>
      <c r="C191" s="131"/>
      <c r="D191" s="131"/>
      <c r="E191" s="131"/>
      <c r="F191" s="49" t="str">
        <f t="shared" si="56"/>
        <v/>
      </c>
      <c r="G191" s="50" t="str">
        <f>IF($B$1="Metric", IFERROR(VLOOKUP(SUBSTITUTE($A191&amp;"Metric"&amp;$B191," ",""),members_metric!$F$7:$J$2000,3,FALSE),""),  IFERROR(VLOOKUP(SUBSTITUTE($A191&amp;$B191," ",""),members!$D$7:$G$2000,3,FALSE),""))</f>
        <v/>
      </c>
      <c r="H191" s="140" t="str">
        <f t="shared" si="57"/>
        <v/>
      </c>
      <c r="I191" s="48"/>
      <c r="J191" s="50" t="str">
        <f>IFERROR(
     1*AO191,
     IF(
          $B$1="Metric",
          IFERROR(0.0254*VLOOKUP(VALUE(SUBSTITUTE($AL191&amp;ROUND($G191,2)," ","")),HFF60_Data_extrapolated!$C$4:$O$1011,MATCH('Estimator Steel Portfolio'!$C191,HFF60_Data_extrapolated!$C$4:$O$4,0),TRUE)*1000,""),
          IFERROR(VLOOKUP(VALUE(SUBSTITUTE($AL191&amp;ROUND($G191,2)," ","")),HFF60_Data_extrapolated!$C$4:$O$1011,MATCH('Estimator Steel Portfolio'!$C191,HFF60_Data_extrapolated!$C$4:$O$4,0),TRUE)*1000,"")
     )
)</f>
        <v/>
      </c>
      <c r="K191" s="50" t="str">
        <f>IFERROR($J191/HFF60_Data_UL!$J$1,"")</f>
        <v/>
      </c>
      <c r="L191" s="148" t="str">
        <f t="shared" si="52"/>
        <v/>
      </c>
      <c r="M191" s="51" t="str">
        <f>IF(
     $J191=$AO191,
     IFERROR(VLOOKUP(VALUE(SUBSTITUTE($AL191&amp;ROUND($G191,2)," ","")),HFF60_Data_UL!$C$4:$P$1011,14,TRUE),""),
     IF(ISNUMBER($J191),"EJ needed","")
)</f>
        <v/>
      </c>
      <c r="N191" s="151" t="str">
        <f t="shared" si="44"/>
        <v/>
      </c>
      <c r="O191" s="58" t="str">
        <f t="shared" si="45"/>
        <v/>
      </c>
      <c r="P191" s="48"/>
      <c r="Q191" s="50" t="str">
        <f>IFERROR(
     1*AP191,
     IF(
          $B$1="Metric",
          IFERROR(0.0254*VLOOKUP(VALUE(SUBSTITUTE($AL191&amp;ROUND($G191,2)," ","")),HFF120_Data_extrapolated!$C$4:$O$1025,MATCH('Estimator Steel Portfolio'!$C191,HFF120_Data_extrapolated!$C$4:$O$4,0),TRUE)*1000,""),
          IFERROR(VLOOKUP(VALUE(SUBSTITUTE($AL191&amp;ROUND($G191,2)," ","")),HFF120_Data_extrapolated!$C$4:$O$1025,MATCH('Estimator Steel Portfolio'!$C191,HFF120_Data_extrapolated!$C$4:$O$4,0),TRUE)*1000,"")
     )
)</f>
        <v/>
      </c>
      <c r="R191" s="50" t="str">
        <f>IFERROR($Q191/HFF120_Data_UL!$J$1,"")</f>
        <v/>
      </c>
      <c r="S191" s="148" t="str">
        <f t="shared" si="58"/>
        <v/>
      </c>
      <c r="T191" s="51" t="str">
        <f>IF(
     $Q191=$AP191,
     IFERROR(VLOOKUP(VALUE(SUBSTITUTE($AL191&amp;ROUND($G191,2)," ","")),HFF120_Data_UL!$C$4:$P$1009,14,TRUE),""),
     IF(ISNUMBER($Q191),"EJ needed","")
)</f>
        <v/>
      </c>
      <c r="U191" s="151" t="str">
        <f t="shared" si="59"/>
        <v xml:space="preserve"> </v>
      </c>
      <c r="V191" s="58" t="str">
        <f t="shared" si="53"/>
        <v/>
      </c>
      <c r="X191" s="205" t="str">
        <f>IF($B$1="Metric", IFERROR(0.0254*VLOOKUP(VALUE(SUBSTITUTE($AL191&amp;ROUND($G191,2)," ","")),WB5_Data_UL!$C$4:$O$1012,MATCH('Estimator Steel Portfolio'!$C191,WB5_Data_UL!$C$4:$O$4,0),TRUE)*1000,""), IFERROR(VLOOKUP(VALUE(SUBSTITUTE($AL191&amp;ROUND($G191,2)," ","")),WB5_Data_UL!$C$4:$O$1012,MATCH('Estimator Steel Portfolio'!$C191,WB5_Data_UL!$C$4:$O$4,0),TRUE)*1000,""))</f>
        <v/>
      </c>
      <c r="Y191" s="50" t="str">
        <f>IFERROR($X191/WB5_Data_UL!$J$1,"")</f>
        <v/>
      </c>
      <c r="Z191" s="148" t="str">
        <f t="shared" si="60"/>
        <v/>
      </c>
      <c r="AA191" s="51" t="str">
        <f>IFERROR(VLOOKUP(VALUE(SUBSTITUTE($AL191&amp;ROUND($G191,2)," ","")),WB5_Data_UL!$C$4:$P$1012,14,TRUE),"")</f>
        <v/>
      </c>
      <c r="AB191" s="151" t="str">
        <f t="shared" si="61"/>
        <v xml:space="preserve"> </v>
      </c>
      <c r="AC191" s="58" t="str">
        <f t="shared" si="54"/>
        <v/>
      </c>
      <c r="AE191" s="205" t="str">
        <f>IFERROR(
     1*AQ191,
     IF(
          $B$1="Metric",
          IFERROR(0.0254*VLOOKUP(VALUE(SUBSTITUTE($AL191&amp;ROUND($G191,2)," ","")),AWHB_Data_extrapolated!$C$4:$O$1011,MATCH('Estimator Steel Portfolio'!$C191,AWHB_Data_extrapolated!$C$4:$O$4,0),TRUE)*1000,""),
          IFERROR(VLOOKUP(VALUE(SUBSTITUTE($AL191&amp;ROUND($G191,2)," ","")),AWHB_Data_extrapolated!$C$4:$O$1011,MATCH('Estimator Steel Portfolio'!$C191,AWHB_Data_extrapolated!$C$4:$O$4,0),TRUE)*1000,"")
     )
)</f>
        <v/>
      </c>
      <c r="AF191" s="50" t="str">
        <f>IFERROR($AE191/AWHB_Data_UL!$J$1,"")</f>
        <v/>
      </c>
      <c r="AG191" s="148" t="str">
        <f t="shared" si="62"/>
        <v/>
      </c>
      <c r="AH191" s="51" t="str">
        <f>IF(
     $AE191=$AQ191,
     IFERROR(VLOOKUP(VALUE(SUBSTITUTE($AL191&amp;ROUND($G191,2)," ","")),AWHB_Data_UL!$C$4:$P$1004,14,TRUE),""),
     IF(ISNUMBER($AE191),"EJ needed","")
)</f>
        <v/>
      </c>
      <c r="AI191" s="151" t="str">
        <f t="shared" si="63"/>
        <v xml:space="preserve"> </v>
      </c>
      <c r="AJ191" s="58" t="str">
        <f t="shared" si="55"/>
        <v/>
      </c>
      <c r="AL191" s="141" t="str">
        <f>IF($B$1="Metric",IFERROR(VLOOKUP(SUBSTITUTE($A191&amp;"Metric"&amp;$B191," ",""),members_metric!$F$7:$K$2000,6,FALSE),""),IFERROR(VLOOKUP(SUBSTITUTE($A191&amp;$B191," ",""),members!$D$7:$I$2000,6,FALSE),""))</f>
        <v/>
      </c>
      <c r="AM191" s="146" t="str">
        <f>IF($B$1="Metric", IFERROR(VLOOKUP(SUBSTITUTE($A191&amp;"Metric"&amp;$B191," ",""),members_metric!$F$7:$L$2000,7,FALSE),""),IFERROR(VLOOKUP(SUBSTITUTE($A191&amp;$B191," ",""),members!$D$7:$G$2000,4,FALSE),""))</f>
        <v/>
      </c>
      <c r="AN191" s="147" t="str">
        <f>IF($B$1="Metric", IFERROR(VLOOKUP(SUBSTITUTE($A191&amp;"Metric"&amp;$B191," ",""),members_metric!$F$7:$J$2000,5,FALSE),""),IFERROR(VLOOKUP(SUBSTITUTE($A191&amp;$B191," ",""),members!$D$7:$H$2000,5,FALSE),""))</f>
        <v/>
      </c>
      <c r="AO191" s="189" t="str">
        <f>IF(
     $B$1="Metric",
     IFERROR(0.0254*VLOOKUP(VALUE(SUBSTITUTE($AL191&amp;ROUND($G191,2)," ","")),HFF60_Data_UL!$C$4:$O$1011,MATCH('Estimator Steel Portfolio'!$C191,HFF60_Data_UL!$C$4:$O$4,0),TRUE)*1000,"N/A"),
     IFERROR(VLOOKUP(VALUE(SUBSTITUTE($AL191&amp;ROUND($G191,2)," ","")),HFF60_Data_UL!$C$4:$O$1011,MATCH('Estimator Steel Portfolio'!$C191,HFF60_Data_UL!$C$4:$O$4,0),TRUE)*1000,"N/A")
)</f>
        <v>N/A</v>
      </c>
      <c r="AP191" s="189" t="str">
        <f>IF(
     $B$1="Metric",
     IFERROR(0.0254*VLOOKUP(VALUE(SUBSTITUTE($AL191&amp;ROUND($G191,2)," ","")),HFF120_Data_UL!$C$4:$O$1009,MATCH('Estimator Steel Portfolio'!$C191,HFF120_Data_UL!$C$4:$O$4,0),TRUE)*1000,"N/A"),
     IFERROR(VLOOKUP(VALUE(SUBSTITUTE($AL191&amp;ROUND($G191,2)," ","")),HFF120_Data_UL!$C$4:$O$1009,MATCH('Estimator Steel Portfolio'!$C191,HFF120_Data_UL!$C$4:$O$4,0),TRUE)*1000,"N/A")
)</f>
        <v>N/A</v>
      </c>
      <c r="AQ191" s="189" t="str">
        <f>IF(
     $B$1="Metric",
     IFERROR(0.0254*VLOOKUP(VALUE(SUBSTITUTE($AL191&amp;ROUND($G191,2)," ","")),AWHB_Data_UL!$C$4:$O$1004,MATCH('Estimator Steel Portfolio'!$C191,AWHB_Data_UL!$C$4:$O$4,0),TRUE)*1000,"N/A"),
     IFERROR(VLOOKUP(VALUE(SUBSTITUTE($AL191&amp;ROUND($G191,2)," ","")),AWHB_Data_UL!$C$4:$O$1004,MATCH('Estimator Steel Portfolio'!$C191,AWHB_Data_UL!$C$4:$O$4,0),TRUE)*1000,"N/A")
)</f>
        <v>N/A</v>
      </c>
      <c r="AR191" s="190"/>
    </row>
    <row r="192" spans="1:44" ht="15.5" x14ac:dyDescent="0.35">
      <c r="A192" s="130"/>
      <c r="B192" s="131"/>
      <c r="C192" s="131"/>
      <c r="D192" s="131"/>
      <c r="E192" s="131"/>
      <c r="F192" s="49" t="str">
        <f t="shared" si="56"/>
        <v/>
      </c>
      <c r="G192" s="50" t="str">
        <f>IF($B$1="Metric", IFERROR(VLOOKUP(SUBSTITUTE($A192&amp;"Metric"&amp;$B192," ",""),members_metric!$F$7:$J$2000,3,FALSE),""),  IFERROR(VLOOKUP(SUBSTITUTE($A192&amp;$B192," ",""),members!$D$7:$G$2000,3,FALSE),""))</f>
        <v/>
      </c>
      <c r="H192" s="140" t="str">
        <f t="shared" si="57"/>
        <v/>
      </c>
      <c r="I192" s="48"/>
      <c r="J192" s="50" t="str">
        <f>IFERROR(
     1*AO192,
     IF(
          $B$1="Metric",
          IFERROR(0.0254*VLOOKUP(VALUE(SUBSTITUTE($AL192&amp;ROUND($G192,2)," ","")),HFF60_Data_extrapolated!$C$4:$O$1011,MATCH('Estimator Steel Portfolio'!$C192,HFF60_Data_extrapolated!$C$4:$O$4,0),TRUE)*1000,""),
          IFERROR(VLOOKUP(VALUE(SUBSTITUTE($AL192&amp;ROUND($G192,2)," ","")),HFF60_Data_extrapolated!$C$4:$O$1011,MATCH('Estimator Steel Portfolio'!$C192,HFF60_Data_extrapolated!$C$4:$O$4,0),TRUE)*1000,"")
     )
)</f>
        <v/>
      </c>
      <c r="K192" s="50" t="str">
        <f>IFERROR($J192/HFF60_Data_UL!$J$1,"")</f>
        <v/>
      </c>
      <c r="L192" s="148" t="str">
        <f t="shared" si="52"/>
        <v/>
      </c>
      <c r="M192" s="51" t="str">
        <f>IF(
     $J192=$AO192,
     IFERROR(VLOOKUP(VALUE(SUBSTITUTE($AL192&amp;ROUND($G192,2)," ","")),HFF60_Data_UL!$C$4:$P$1011,14,TRUE),""),
     IF(ISNUMBER($J192),"EJ needed","")
)</f>
        <v/>
      </c>
      <c r="N192" s="151" t="str">
        <f t="shared" si="44"/>
        <v/>
      </c>
      <c r="O192" s="58" t="str">
        <f t="shared" si="45"/>
        <v/>
      </c>
      <c r="P192" s="48"/>
      <c r="Q192" s="50" t="str">
        <f>IFERROR(
     1*AP192,
     IF(
          $B$1="Metric",
          IFERROR(0.0254*VLOOKUP(VALUE(SUBSTITUTE($AL192&amp;ROUND($G192,2)," ","")),HFF120_Data_extrapolated!$C$4:$O$1025,MATCH('Estimator Steel Portfolio'!$C192,HFF120_Data_extrapolated!$C$4:$O$4,0),TRUE)*1000,""),
          IFERROR(VLOOKUP(VALUE(SUBSTITUTE($AL192&amp;ROUND($G192,2)," ","")),HFF120_Data_extrapolated!$C$4:$O$1025,MATCH('Estimator Steel Portfolio'!$C192,HFF120_Data_extrapolated!$C$4:$O$4,0),TRUE)*1000,"")
     )
)</f>
        <v/>
      </c>
      <c r="R192" s="50" t="str">
        <f>IFERROR($Q192/HFF120_Data_UL!$J$1,"")</f>
        <v/>
      </c>
      <c r="S192" s="148" t="str">
        <f t="shared" si="58"/>
        <v/>
      </c>
      <c r="T192" s="51" t="str">
        <f>IF(
     $Q192=$AP192,
     IFERROR(VLOOKUP(VALUE(SUBSTITUTE($AL192&amp;ROUND($G192,2)," ","")),HFF120_Data_UL!$C$4:$P$1009,14,TRUE),""),
     IF(ISNUMBER($Q192),"EJ needed","")
)</f>
        <v/>
      </c>
      <c r="U192" s="151" t="str">
        <f t="shared" si="59"/>
        <v xml:space="preserve"> </v>
      </c>
      <c r="V192" s="58" t="str">
        <f t="shared" si="53"/>
        <v/>
      </c>
      <c r="X192" s="205" t="str">
        <f>IF($B$1="Metric", IFERROR(0.0254*VLOOKUP(VALUE(SUBSTITUTE($AL192&amp;ROUND($G192,2)," ","")),WB5_Data_UL!$C$4:$O$1012,MATCH('Estimator Steel Portfolio'!$C192,WB5_Data_UL!$C$4:$O$4,0),TRUE)*1000,""), IFERROR(VLOOKUP(VALUE(SUBSTITUTE($AL192&amp;ROUND($G192,2)," ","")),WB5_Data_UL!$C$4:$O$1012,MATCH('Estimator Steel Portfolio'!$C192,WB5_Data_UL!$C$4:$O$4,0),TRUE)*1000,""))</f>
        <v/>
      </c>
      <c r="Y192" s="50" t="str">
        <f>IFERROR($X192/WB5_Data_UL!$J$1,"")</f>
        <v/>
      </c>
      <c r="Z192" s="148" t="str">
        <f t="shared" si="60"/>
        <v/>
      </c>
      <c r="AA192" s="51" t="str">
        <f>IFERROR(VLOOKUP(VALUE(SUBSTITUTE($AL192&amp;ROUND($G192,2)," ","")),WB5_Data_UL!$C$4:$P$1012,14,TRUE),"")</f>
        <v/>
      </c>
      <c r="AB192" s="151" t="str">
        <f t="shared" si="61"/>
        <v xml:space="preserve"> </v>
      </c>
      <c r="AC192" s="58" t="str">
        <f t="shared" si="54"/>
        <v/>
      </c>
      <c r="AE192" s="205" t="str">
        <f>IFERROR(
     1*AQ192,
     IF(
          $B$1="Metric",
          IFERROR(0.0254*VLOOKUP(VALUE(SUBSTITUTE($AL192&amp;ROUND($G192,2)," ","")),AWHB_Data_extrapolated!$C$4:$O$1011,MATCH('Estimator Steel Portfolio'!$C192,AWHB_Data_extrapolated!$C$4:$O$4,0),TRUE)*1000,""),
          IFERROR(VLOOKUP(VALUE(SUBSTITUTE($AL192&amp;ROUND($G192,2)," ","")),AWHB_Data_extrapolated!$C$4:$O$1011,MATCH('Estimator Steel Portfolio'!$C192,AWHB_Data_extrapolated!$C$4:$O$4,0),TRUE)*1000,"")
     )
)</f>
        <v/>
      </c>
      <c r="AF192" s="50" t="str">
        <f>IFERROR($AE192/AWHB_Data_UL!$J$1,"")</f>
        <v/>
      </c>
      <c r="AG192" s="148" t="str">
        <f t="shared" si="62"/>
        <v/>
      </c>
      <c r="AH192" s="51" t="str">
        <f>IF(
     $AE192=$AQ192,
     IFERROR(VLOOKUP(VALUE(SUBSTITUTE($AL192&amp;ROUND($G192,2)," ","")),AWHB_Data_UL!$C$4:$P$1004,14,TRUE),""),
     IF(ISNUMBER($AE192),"EJ needed","")
)</f>
        <v/>
      </c>
      <c r="AI192" s="151" t="str">
        <f t="shared" si="63"/>
        <v xml:space="preserve"> </v>
      </c>
      <c r="AJ192" s="58" t="str">
        <f t="shared" si="55"/>
        <v/>
      </c>
      <c r="AL192" s="141" t="str">
        <f>IF($B$1="Metric",IFERROR(VLOOKUP(SUBSTITUTE($A192&amp;"Metric"&amp;$B192," ",""),members_metric!$F$7:$K$2000,6,FALSE),""),IFERROR(VLOOKUP(SUBSTITUTE($A192&amp;$B192," ",""),members!$D$7:$I$2000,6,FALSE),""))</f>
        <v/>
      </c>
      <c r="AM192" s="146" t="str">
        <f>IF($B$1="Metric", IFERROR(VLOOKUP(SUBSTITUTE($A192&amp;"Metric"&amp;$B192," ",""),members_metric!$F$7:$L$2000,7,FALSE),""),IFERROR(VLOOKUP(SUBSTITUTE($A192&amp;$B192," ",""),members!$D$7:$G$2000,4,FALSE),""))</f>
        <v/>
      </c>
      <c r="AN192" s="147" t="str">
        <f>IF($B$1="Metric", IFERROR(VLOOKUP(SUBSTITUTE($A192&amp;"Metric"&amp;$B192," ",""),members_metric!$F$7:$J$2000,5,FALSE),""),IFERROR(VLOOKUP(SUBSTITUTE($A192&amp;$B192," ",""),members!$D$7:$H$2000,5,FALSE),""))</f>
        <v/>
      </c>
      <c r="AO192" s="189" t="str">
        <f>IF(
     $B$1="Metric",
     IFERROR(0.0254*VLOOKUP(VALUE(SUBSTITUTE($AL192&amp;ROUND($G192,2)," ","")),HFF60_Data_UL!$C$4:$O$1011,MATCH('Estimator Steel Portfolio'!$C192,HFF60_Data_UL!$C$4:$O$4,0),TRUE)*1000,"N/A"),
     IFERROR(VLOOKUP(VALUE(SUBSTITUTE($AL192&amp;ROUND($G192,2)," ","")),HFF60_Data_UL!$C$4:$O$1011,MATCH('Estimator Steel Portfolio'!$C192,HFF60_Data_UL!$C$4:$O$4,0),TRUE)*1000,"N/A")
)</f>
        <v>N/A</v>
      </c>
      <c r="AP192" s="189" t="str">
        <f>IF(
     $B$1="Metric",
     IFERROR(0.0254*VLOOKUP(VALUE(SUBSTITUTE($AL192&amp;ROUND($G192,2)," ","")),HFF120_Data_UL!$C$4:$O$1009,MATCH('Estimator Steel Portfolio'!$C192,HFF120_Data_UL!$C$4:$O$4,0),TRUE)*1000,"N/A"),
     IFERROR(VLOOKUP(VALUE(SUBSTITUTE($AL192&amp;ROUND($G192,2)," ","")),HFF120_Data_UL!$C$4:$O$1009,MATCH('Estimator Steel Portfolio'!$C192,HFF120_Data_UL!$C$4:$O$4,0),TRUE)*1000,"N/A")
)</f>
        <v>N/A</v>
      </c>
      <c r="AQ192" s="189" t="str">
        <f>IF(
     $B$1="Metric",
     IFERROR(0.0254*VLOOKUP(VALUE(SUBSTITUTE($AL192&amp;ROUND($G192,2)," ","")),AWHB_Data_UL!$C$4:$O$1004,MATCH('Estimator Steel Portfolio'!$C192,AWHB_Data_UL!$C$4:$O$4,0),TRUE)*1000,"N/A"),
     IFERROR(VLOOKUP(VALUE(SUBSTITUTE($AL192&amp;ROUND($G192,2)," ","")),AWHB_Data_UL!$C$4:$O$1004,MATCH('Estimator Steel Portfolio'!$C192,AWHB_Data_UL!$C$4:$O$4,0),TRUE)*1000,"N/A")
)</f>
        <v>N/A</v>
      </c>
      <c r="AR192" s="190"/>
    </row>
    <row r="193" spans="1:44" ht="15.5" x14ac:dyDescent="0.35">
      <c r="A193" s="130"/>
      <c r="B193" s="131"/>
      <c r="C193" s="131"/>
      <c r="D193" s="131"/>
      <c r="E193" s="131"/>
      <c r="F193" s="49" t="str">
        <f t="shared" si="56"/>
        <v/>
      </c>
      <c r="G193" s="50" t="str">
        <f>IF($B$1="Metric", IFERROR(VLOOKUP(SUBSTITUTE($A193&amp;"Metric"&amp;$B193," ",""),members_metric!$F$7:$J$2000,3,FALSE),""),  IFERROR(VLOOKUP(SUBSTITUTE($A193&amp;$B193," ",""),members!$D$7:$G$2000,3,FALSE),""))</f>
        <v/>
      </c>
      <c r="H193" s="140" t="str">
        <f t="shared" si="57"/>
        <v/>
      </c>
      <c r="I193" s="48"/>
      <c r="J193" s="50" t="str">
        <f>IFERROR(
     1*AO193,
     IF(
          $B$1="Metric",
          IFERROR(0.0254*VLOOKUP(VALUE(SUBSTITUTE($AL193&amp;ROUND($G193,2)," ","")),HFF60_Data_extrapolated!$C$4:$O$1011,MATCH('Estimator Steel Portfolio'!$C193,HFF60_Data_extrapolated!$C$4:$O$4,0),TRUE)*1000,""),
          IFERROR(VLOOKUP(VALUE(SUBSTITUTE($AL193&amp;ROUND($G193,2)," ","")),HFF60_Data_extrapolated!$C$4:$O$1011,MATCH('Estimator Steel Portfolio'!$C193,HFF60_Data_extrapolated!$C$4:$O$4,0),TRUE)*1000,"")
     )
)</f>
        <v/>
      </c>
      <c r="K193" s="50" t="str">
        <f>IFERROR($J193/HFF60_Data_UL!$J$1,"")</f>
        <v/>
      </c>
      <c r="L193" s="148" t="str">
        <f t="shared" si="52"/>
        <v/>
      </c>
      <c r="M193" s="51" t="str">
        <f>IF(
     $J193=$AO193,
     IFERROR(VLOOKUP(VALUE(SUBSTITUTE($AL193&amp;ROUND($G193,2)," ","")),HFF60_Data_UL!$C$4:$P$1011,14,TRUE),""),
     IF(ISNUMBER($J193),"EJ needed","")
)</f>
        <v/>
      </c>
      <c r="N193" s="151" t="str">
        <f t="shared" si="44"/>
        <v/>
      </c>
      <c r="O193" s="58" t="str">
        <f t="shared" si="45"/>
        <v/>
      </c>
      <c r="P193" s="48"/>
      <c r="Q193" s="50" t="str">
        <f>IFERROR(
     1*AP193,
     IF(
          $B$1="Metric",
          IFERROR(0.0254*VLOOKUP(VALUE(SUBSTITUTE($AL193&amp;ROUND($G193,2)," ","")),HFF120_Data_extrapolated!$C$4:$O$1025,MATCH('Estimator Steel Portfolio'!$C193,HFF120_Data_extrapolated!$C$4:$O$4,0),TRUE)*1000,""),
          IFERROR(VLOOKUP(VALUE(SUBSTITUTE($AL193&amp;ROUND($G193,2)," ","")),HFF120_Data_extrapolated!$C$4:$O$1025,MATCH('Estimator Steel Portfolio'!$C193,HFF120_Data_extrapolated!$C$4:$O$4,0),TRUE)*1000,"")
     )
)</f>
        <v/>
      </c>
      <c r="R193" s="50" t="str">
        <f>IFERROR($Q193/HFF120_Data_UL!$J$1,"")</f>
        <v/>
      </c>
      <c r="S193" s="148" t="str">
        <f t="shared" si="58"/>
        <v/>
      </c>
      <c r="T193" s="51" t="str">
        <f>IF(
     $Q193=$AP193,
     IFERROR(VLOOKUP(VALUE(SUBSTITUTE($AL193&amp;ROUND($G193,2)," ","")),HFF120_Data_UL!$C$4:$P$1009,14,TRUE),""),
     IF(ISNUMBER($Q193),"EJ needed","")
)</f>
        <v/>
      </c>
      <c r="U193" s="151" t="str">
        <f t="shared" si="59"/>
        <v xml:space="preserve"> </v>
      </c>
      <c r="V193" s="58" t="str">
        <f t="shared" si="53"/>
        <v/>
      </c>
      <c r="X193" s="205" t="str">
        <f>IF($B$1="Metric", IFERROR(0.0254*VLOOKUP(VALUE(SUBSTITUTE($AL193&amp;ROUND($G193,2)," ","")),WB5_Data_UL!$C$4:$O$1012,MATCH('Estimator Steel Portfolio'!$C193,WB5_Data_UL!$C$4:$O$4,0),TRUE)*1000,""), IFERROR(VLOOKUP(VALUE(SUBSTITUTE($AL193&amp;ROUND($G193,2)," ","")),WB5_Data_UL!$C$4:$O$1012,MATCH('Estimator Steel Portfolio'!$C193,WB5_Data_UL!$C$4:$O$4,0),TRUE)*1000,""))</f>
        <v/>
      </c>
      <c r="Y193" s="50" t="str">
        <f>IFERROR($X193/WB5_Data_UL!$J$1,"")</f>
        <v/>
      </c>
      <c r="Z193" s="148" t="str">
        <f t="shared" si="60"/>
        <v/>
      </c>
      <c r="AA193" s="51" t="str">
        <f>IFERROR(VLOOKUP(VALUE(SUBSTITUTE($AL193&amp;ROUND($G193,2)," ","")),WB5_Data_UL!$C$4:$P$1012,14,TRUE),"")</f>
        <v/>
      </c>
      <c r="AB193" s="151" t="str">
        <f t="shared" si="61"/>
        <v xml:space="preserve"> </v>
      </c>
      <c r="AC193" s="58" t="str">
        <f t="shared" si="54"/>
        <v/>
      </c>
      <c r="AE193" s="205" t="str">
        <f>IFERROR(
     1*AQ193,
     IF(
          $B$1="Metric",
          IFERROR(0.0254*VLOOKUP(VALUE(SUBSTITUTE($AL193&amp;ROUND($G193,2)," ","")),AWHB_Data_extrapolated!$C$4:$O$1011,MATCH('Estimator Steel Portfolio'!$C193,AWHB_Data_extrapolated!$C$4:$O$4,0),TRUE)*1000,""),
          IFERROR(VLOOKUP(VALUE(SUBSTITUTE($AL193&amp;ROUND($G193,2)," ","")),AWHB_Data_extrapolated!$C$4:$O$1011,MATCH('Estimator Steel Portfolio'!$C193,AWHB_Data_extrapolated!$C$4:$O$4,0),TRUE)*1000,"")
     )
)</f>
        <v/>
      </c>
      <c r="AF193" s="50" t="str">
        <f>IFERROR($AE193/AWHB_Data_UL!$J$1,"")</f>
        <v/>
      </c>
      <c r="AG193" s="148" t="str">
        <f t="shared" si="62"/>
        <v/>
      </c>
      <c r="AH193" s="51" t="str">
        <f>IF(
     $AE193=$AQ193,
     IFERROR(VLOOKUP(VALUE(SUBSTITUTE($AL193&amp;ROUND($G193,2)," ","")),AWHB_Data_UL!$C$4:$P$1004,14,TRUE),""),
     IF(ISNUMBER($AE193),"EJ needed","")
)</f>
        <v/>
      </c>
      <c r="AI193" s="151" t="str">
        <f t="shared" si="63"/>
        <v xml:space="preserve"> </v>
      </c>
      <c r="AJ193" s="58" t="str">
        <f t="shared" si="55"/>
        <v/>
      </c>
      <c r="AL193" s="141" t="str">
        <f>IF($B$1="Metric",IFERROR(VLOOKUP(SUBSTITUTE($A193&amp;"Metric"&amp;$B193," ",""),members_metric!$F$7:$K$2000,6,FALSE),""),IFERROR(VLOOKUP(SUBSTITUTE($A193&amp;$B193," ",""),members!$D$7:$I$2000,6,FALSE),""))</f>
        <v/>
      </c>
      <c r="AM193" s="146" t="str">
        <f>IF($B$1="Metric", IFERROR(VLOOKUP(SUBSTITUTE($A193&amp;"Metric"&amp;$B193," ",""),members_metric!$F$7:$L$2000,7,FALSE),""),IFERROR(VLOOKUP(SUBSTITUTE($A193&amp;$B193," ",""),members!$D$7:$G$2000,4,FALSE),""))</f>
        <v/>
      </c>
      <c r="AN193" s="147" t="str">
        <f>IF($B$1="Metric", IFERROR(VLOOKUP(SUBSTITUTE($A193&amp;"Metric"&amp;$B193," ",""),members_metric!$F$7:$J$2000,5,FALSE),""),IFERROR(VLOOKUP(SUBSTITUTE($A193&amp;$B193," ",""),members!$D$7:$H$2000,5,FALSE),""))</f>
        <v/>
      </c>
      <c r="AO193" s="189" t="str">
        <f>IF(
     $B$1="Metric",
     IFERROR(0.0254*VLOOKUP(VALUE(SUBSTITUTE($AL193&amp;ROUND($G193,2)," ","")),HFF60_Data_UL!$C$4:$O$1011,MATCH('Estimator Steel Portfolio'!$C193,HFF60_Data_UL!$C$4:$O$4,0),TRUE)*1000,"N/A"),
     IFERROR(VLOOKUP(VALUE(SUBSTITUTE($AL193&amp;ROUND($G193,2)," ","")),HFF60_Data_UL!$C$4:$O$1011,MATCH('Estimator Steel Portfolio'!$C193,HFF60_Data_UL!$C$4:$O$4,0),TRUE)*1000,"N/A")
)</f>
        <v>N/A</v>
      </c>
      <c r="AP193" s="189" t="str">
        <f>IF(
     $B$1="Metric",
     IFERROR(0.0254*VLOOKUP(VALUE(SUBSTITUTE($AL193&amp;ROUND($G193,2)," ","")),HFF120_Data_UL!$C$4:$O$1009,MATCH('Estimator Steel Portfolio'!$C193,HFF120_Data_UL!$C$4:$O$4,0),TRUE)*1000,"N/A"),
     IFERROR(VLOOKUP(VALUE(SUBSTITUTE($AL193&amp;ROUND($G193,2)," ","")),HFF120_Data_UL!$C$4:$O$1009,MATCH('Estimator Steel Portfolio'!$C193,HFF120_Data_UL!$C$4:$O$4,0),TRUE)*1000,"N/A")
)</f>
        <v>N/A</v>
      </c>
      <c r="AQ193" s="189" t="str">
        <f>IF(
     $B$1="Metric",
     IFERROR(0.0254*VLOOKUP(VALUE(SUBSTITUTE($AL193&amp;ROUND($G193,2)," ","")),AWHB_Data_UL!$C$4:$O$1004,MATCH('Estimator Steel Portfolio'!$C193,AWHB_Data_UL!$C$4:$O$4,0),TRUE)*1000,"N/A"),
     IFERROR(VLOOKUP(VALUE(SUBSTITUTE($AL193&amp;ROUND($G193,2)," ","")),AWHB_Data_UL!$C$4:$O$1004,MATCH('Estimator Steel Portfolio'!$C193,AWHB_Data_UL!$C$4:$O$4,0),TRUE)*1000,"N/A")
)</f>
        <v>N/A</v>
      </c>
      <c r="AR193" s="190"/>
    </row>
    <row r="194" spans="1:44" ht="15.5" x14ac:dyDescent="0.35">
      <c r="A194" s="130"/>
      <c r="B194" s="131"/>
      <c r="C194" s="131"/>
      <c r="D194" s="131"/>
      <c r="E194" s="131"/>
      <c r="F194" s="49" t="str">
        <f t="shared" si="56"/>
        <v/>
      </c>
      <c r="G194" s="50" t="str">
        <f>IF($B$1="Metric", IFERROR(VLOOKUP(SUBSTITUTE($A194&amp;"Metric"&amp;$B194," ",""),members_metric!$F$7:$J$2000,3,FALSE),""),  IFERROR(VLOOKUP(SUBSTITUTE($A194&amp;$B194," ",""),members!$D$7:$G$2000,3,FALSE),""))</f>
        <v/>
      </c>
      <c r="H194" s="140" t="str">
        <f t="shared" si="57"/>
        <v/>
      </c>
      <c r="I194" s="48"/>
      <c r="J194" s="50" t="str">
        <f>IFERROR(
     1*AO194,
     IF(
          $B$1="Metric",
          IFERROR(0.0254*VLOOKUP(VALUE(SUBSTITUTE($AL194&amp;ROUND($G194,2)," ","")),HFF60_Data_extrapolated!$C$4:$O$1011,MATCH('Estimator Steel Portfolio'!$C194,HFF60_Data_extrapolated!$C$4:$O$4,0),TRUE)*1000,""),
          IFERROR(VLOOKUP(VALUE(SUBSTITUTE($AL194&amp;ROUND($G194,2)," ","")),HFF60_Data_extrapolated!$C$4:$O$1011,MATCH('Estimator Steel Portfolio'!$C194,HFF60_Data_extrapolated!$C$4:$O$4,0),TRUE)*1000,"")
     )
)</f>
        <v/>
      </c>
      <c r="K194" s="50" t="str">
        <f>IFERROR($J194/HFF60_Data_UL!$J$1,"")</f>
        <v/>
      </c>
      <c r="L194" s="148" t="str">
        <f t="shared" si="52"/>
        <v/>
      </c>
      <c r="M194" s="51" t="str">
        <f>IF(
     $J194=$AO194,
     IFERROR(VLOOKUP(VALUE(SUBSTITUTE($AL194&amp;ROUND($G194,2)," ","")),HFF60_Data_UL!$C$4:$P$1011,14,TRUE),""),
     IF(ISNUMBER($J194),"EJ needed","")
)</f>
        <v/>
      </c>
      <c r="N194" s="151" t="str">
        <f t="shared" si="44"/>
        <v/>
      </c>
      <c r="O194" s="58" t="str">
        <f t="shared" si="45"/>
        <v/>
      </c>
      <c r="P194" s="48"/>
      <c r="Q194" s="50" t="str">
        <f>IFERROR(
     1*AP194,
     IF(
          $B$1="Metric",
          IFERROR(0.0254*VLOOKUP(VALUE(SUBSTITUTE($AL194&amp;ROUND($G194,2)," ","")),HFF120_Data_extrapolated!$C$4:$O$1025,MATCH('Estimator Steel Portfolio'!$C194,HFF120_Data_extrapolated!$C$4:$O$4,0),TRUE)*1000,""),
          IFERROR(VLOOKUP(VALUE(SUBSTITUTE($AL194&amp;ROUND($G194,2)," ","")),HFF120_Data_extrapolated!$C$4:$O$1025,MATCH('Estimator Steel Portfolio'!$C194,HFF120_Data_extrapolated!$C$4:$O$4,0),TRUE)*1000,"")
     )
)</f>
        <v/>
      </c>
      <c r="R194" s="50" t="str">
        <f>IFERROR($Q194/HFF120_Data_UL!$J$1,"")</f>
        <v/>
      </c>
      <c r="S194" s="148" t="str">
        <f t="shared" si="58"/>
        <v/>
      </c>
      <c r="T194" s="51" t="str">
        <f>IF(
     $Q194=$AP194,
     IFERROR(VLOOKUP(VALUE(SUBSTITUTE($AL194&amp;ROUND($G194,2)," ","")),HFF120_Data_UL!$C$4:$P$1009,14,TRUE),""),
     IF(ISNUMBER($Q194),"EJ needed","")
)</f>
        <v/>
      </c>
      <c r="U194" s="151" t="str">
        <f t="shared" si="59"/>
        <v xml:space="preserve"> </v>
      </c>
      <c r="V194" s="58" t="str">
        <f t="shared" si="53"/>
        <v/>
      </c>
      <c r="X194" s="205" t="str">
        <f>IF($B$1="Metric", IFERROR(0.0254*VLOOKUP(VALUE(SUBSTITUTE($AL194&amp;ROUND($G194,2)," ","")),WB5_Data_UL!$C$4:$O$1012,MATCH('Estimator Steel Portfolio'!$C194,WB5_Data_UL!$C$4:$O$4,0),TRUE)*1000,""), IFERROR(VLOOKUP(VALUE(SUBSTITUTE($AL194&amp;ROUND($G194,2)," ","")),WB5_Data_UL!$C$4:$O$1012,MATCH('Estimator Steel Portfolio'!$C194,WB5_Data_UL!$C$4:$O$4,0),TRUE)*1000,""))</f>
        <v/>
      </c>
      <c r="Y194" s="50" t="str">
        <f>IFERROR($X194/WB5_Data_UL!$J$1,"")</f>
        <v/>
      </c>
      <c r="Z194" s="148" t="str">
        <f t="shared" si="60"/>
        <v/>
      </c>
      <c r="AA194" s="51" t="str">
        <f>IFERROR(VLOOKUP(VALUE(SUBSTITUTE($AL194&amp;ROUND($G194,2)," ","")),WB5_Data_UL!$C$4:$P$1012,14,TRUE),"")</f>
        <v/>
      </c>
      <c r="AB194" s="151" t="str">
        <f t="shared" si="61"/>
        <v xml:space="preserve"> </v>
      </c>
      <c r="AC194" s="58" t="str">
        <f t="shared" si="54"/>
        <v/>
      </c>
      <c r="AE194" s="205" t="str">
        <f>IFERROR(
     1*AQ194,
     IF(
          $B$1="Metric",
          IFERROR(0.0254*VLOOKUP(VALUE(SUBSTITUTE($AL194&amp;ROUND($G194,2)," ","")),AWHB_Data_extrapolated!$C$4:$O$1011,MATCH('Estimator Steel Portfolio'!$C194,AWHB_Data_extrapolated!$C$4:$O$4,0),TRUE)*1000,""),
          IFERROR(VLOOKUP(VALUE(SUBSTITUTE($AL194&amp;ROUND($G194,2)," ","")),AWHB_Data_extrapolated!$C$4:$O$1011,MATCH('Estimator Steel Portfolio'!$C194,AWHB_Data_extrapolated!$C$4:$O$4,0),TRUE)*1000,"")
     )
)</f>
        <v/>
      </c>
      <c r="AF194" s="50" t="str">
        <f>IFERROR($AE194/AWHB_Data_UL!$J$1,"")</f>
        <v/>
      </c>
      <c r="AG194" s="148" t="str">
        <f t="shared" si="62"/>
        <v/>
      </c>
      <c r="AH194" s="51" t="str">
        <f>IF(
     $AE194=$AQ194,
     IFERROR(VLOOKUP(VALUE(SUBSTITUTE($AL194&amp;ROUND($G194,2)," ","")),AWHB_Data_UL!$C$4:$P$1004,14,TRUE),""),
     IF(ISNUMBER($AE194),"EJ needed","")
)</f>
        <v/>
      </c>
      <c r="AI194" s="151" t="str">
        <f t="shared" si="63"/>
        <v xml:space="preserve"> </v>
      </c>
      <c r="AJ194" s="58" t="str">
        <f t="shared" si="55"/>
        <v/>
      </c>
      <c r="AL194" s="141" t="str">
        <f>IF($B$1="Metric",IFERROR(VLOOKUP(SUBSTITUTE($A194&amp;"Metric"&amp;$B194," ",""),members_metric!$F$7:$K$2000,6,FALSE),""),IFERROR(VLOOKUP(SUBSTITUTE($A194&amp;$B194," ",""),members!$D$7:$I$2000,6,FALSE),""))</f>
        <v/>
      </c>
      <c r="AM194" s="146" t="str">
        <f>IF($B$1="Metric", IFERROR(VLOOKUP(SUBSTITUTE($A194&amp;"Metric"&amp;$B194," ",""),members_metric!$F$7:$L$2000,7,FALSE),""),IFERROR(VLOOKUP(SUBSTITUTE($A194&amp;$B194," ",""),members!$D$7:$G$2000,4,FALSE),""))</f>
        <v/>
      </c>
      <c r="AN194" s="147" t="str">
        <f>IF($B$1="Metric", IFERROR(VLOOKUP(SUBSTITUTE($A194&amp;"Metric"&amp;$B194," ",""),members_metric!$F$7:$J$2000,5,FALSE),""),IFERROR(VLOOKUP(SUBSTITUTE($A194&amp;$B194," ",""),members!$D$7:$H$2000,5,FALSE),""))</f>
        <v/>
      </c>
      <c r="AO194" s="189" t="str">
        <f>IF(
     $B$1="Metric",
     IFERROR(0.0254*VLOOKUP(VALUE(SUBSTITUTE($AL194&amp;ROUND($G194,2)," ","")),HFF60_Data_UL!$C$4:$O$1011,MATCH('Estimator Steel Portfolio'!$C194,HFF60_Data_UL!$C$4:$O$4,0),TRUE)*1000,"N/A"),
     IFERROR(VLOOKUP(VALUE(SUBSTITUTE($AL194&amp;ROUND($G194,2)," ","")),HFF60_Data_UL!$C$4:$O$1011,MATCH('Estimator Steel Portfolio'!$C194,HFF60_Data_UL!$C$4:$O$4,0),TRUE)*1000,"N/A")
)</f>
        <v>N/A</v>
      </c>
      <c r="AP194" s="189" t="str">
        <f>IF(
     $B$1="Metric",
     IFERROR(0.0254*VLOOKUP(VALUE(SUBSTITUTE($AL194&amp;ROUND($G194,2)," ","")),HFF120_Data_UL!$C$4:$O$1009,MATCH('Estimator Steel Portfolio'!$C194,HFF120_Data_UL!$C$4:$O$4,0),TRUE)*1000,"N/A"),
     IFERROR(VLOOKUP(VALUE(SUBSTITUTE($AL194&amp;ROUND($G194,2)," ","")),HFF120_Data_UL!$C$4:$O$1009,MATCH('Estimator Steel Portfolio'!$C194,HFF120_Data_UL!$C$4:$O$4,0),TRUE)*1000,"N/A")
)</f>
        <v>N/A</v>
      </c>
      <c r="AQ194" s="189" t="str">
        <f>IF(
     $B$1="Metric",
     IFERROR(0.0254*VLOOKUP(VALUE(SUBSTITUTE($AL194&amp;ROUND($G194,2)," ","")),AWHB_Data_UL!$C$4:$O$1004,MATCH('Estimator Steel Portfolio'!$C194,AWHB_Data_UL!$C$4:$O$4,0),TRUE)*1000,"N/A"),
     IFERROR(VLOOKUP(VALUE(SUBSTITUTE($AL194&amp;ROUND($G194,2)," ","")),AWHB_Data_UL!$C$4:$O$1004,MATCH('Estimator Steel Portfolio'!$C194,AWHB_Data_UL!$C$4:$O$4,0),TRUE)*1000,"N/A")
)</f>
        <v>N/A</v>
      </c>
      <c r="AR194" s="190"/>
    </row>
    <row r="195" spans="1:44" ht="15.5" x14ac:dyDescent="0.35">
      <c r="A195" s="130"/>
      <c r="B195" s="131"/>
      <c r="C195" s="131"/>
      <c r="D195" s="131"/>
      <c r="E195" s="131"/>
      <c r="F195" s="49" t="str">
        <f t="shared" si="56"/>
        <v/>
      </c>
      <c r="G195" s="50" t="str">
        <f>IF($B$1="Metric", IFERROR(VLOOKUP(SUBSTITUTE($A195&amp;"Metric"&amp;$B195," ",""),members_metric!$F$7:$J$2000,3,FALSE),""),  IFERROR(VLOOKUP(SUBSTITUTE($A195&amp;$B195," ",""),members!$D$7:$G$2000,3,FALSE),""))</f>
        <v/>
      </c>
      <c r="H195" s="140" t="str">
        <f t="shared" si="57"/>
        <v/>
      </c>
      <c r="I195" s="48"/>
      <c r="J195" s="50" t="str">
        <f>IFERROR(
     1*AO195,
     IF(
          $B$1="Metric",
          IFERROR(0.0254*VLOOKUP(VALUE(SUBSTITUTE($AL195&amp;ROUND($G195,2)," ","")),HFF60_Data_extrapolated!$C$4:$O$1011,MATCH('Estimator Steel Portfolio'!$C195,HFF60_Data_extrapolated!$C$4:$O$4,0),TRUE)*1000,""),
          IFERROR(VLOOKUP(VALUE(SUBSTITUTE($AL195&amp;ROUND($G195,2)," ","")),HFF60_Data_extrapolated!$C$4:$O$1011,MATCH('Estimator Steel Portfolio'!$C195,HFF60_Data_extrapolated!$C$4:$O$4,0),TRUE)*1000,"")
     )
)</f>
        <v/>
      </c>
      <c r="K195" s="50" t="str">
        <f>IFERROR($J195/HFF60_Data_UL!$J$1,"")</f>
        <v/>
      </c>
      <c r="L195" s="148" t="str">
        <f t="shared" si="52"/>
        <v/>
      </c>
      <c r="M195" s="51" t="str">
        <f>IF(
     $J195=$AO195,
     IFERROR(VLOOKUP(VALUE(SUBSTITUTE($AL195&amp;ROUND($G195,2)," ","")),HFF60_Data_UL!$C$4:$P$1011,14,TRUE),""),
     IF(ISNUMBER($J195),"EJ needed","")
)</f>
        <v/>
      </c>
      <c r="N195" s="151" t="str">
        <f t="shared" si="44"/>
        <v/>
      </c>
      <c r="O195" s="58" t="str">
        <f t="shared" si="45"/>
        <v/>
      </c>
      <c r="P195" s="48"/>
      <c r="Q195" s="50" t="str">
        <f>IFERROR(
     1*AP195,
     IF(
          $B$1="Metric",
          IFERROR(0.0254*VLOOKUP(VALUE(SUBSTITUTE($AL195&amp;ROUND($G195,2)," ","")),HFF120_Data_extrapolated!$C$4:$O$1025,MATCH('Estimator Steel Portfolio'!$C195,HFF120_Data_extrapolated!$C$4:$O$4,0),TRUE)*1000,""),
          IFERROR(VLOOKUP(VALUE(SUBSTITUTE($AL195&amp;ROUND($G195,2)," ","")),HFF120_Data_extrapolated!$C$4:$O$1025,MATCH('Estimator Steel Portfolio'!$C195,HFF120_Data_extrapolated!$C$4:$O$4,0),TRUE)*1000,"")
     )
)</f>
        <v/>
      </c>
      <c r="R195" s="50" t="str">
        <f>IFERROR($Q195/HFF120_Data_UL!$J$1,"")</f>
        <v/>
      </c>
      <c r="S195" s="148" t="str">
        <f t="shared" si="58"/>
        <v/>
      </c>
      <c r="T195" s="51" t="str">
        <f>IF(
     $Q195=$AP195,
     IFERROR(VLOOKUP(VALUE(SUBSTITUTE($AL195&amp;ROUND($G195,2)," ","")),HFF120_Data_UL!$C$4:$P$1009,14,TRUE),""),
     IF(ISNUMBER($Q195),"EJ needed","")
)</f>
        <v/>
      </c>
      <c r="U195" s="151" t="str">
        <f t="shared" si="59"/>
        <v xml:space="preserve"> </v>
      </c>
      <c r="V195" s="58" t="str">
        <f t="shared" si="53"/>
        <v/>
      </c>
      <c r="X195" s="205" t="str">
        <f>IF($B$1="Metric", IFERROR(0.0254*VLOOKUP(VALUE(SUBSTITUTE($AL195&amp;ROUND($G195,2)," ","")),WB5_Data_UL!$C$4:$O$1012,MATCH('Estimator Steel Portfolio'!$C195,WB5_Data_UL!$C$4:$O$4,0),TRUE)*1000,""), IFERROR(VLOOKUP(VALUE(SUBSTITUTE($AL195&amp;ROUND($G195,2)," ","")),WB5_Data_UL!$C$4:$O$1012,MATCH('Estimator Steel Portfolio'!$C195,WB5_Data_UL!$C$4:$O$4,0),TRUE)*1000,""))</f>
        <v/>
      </c>
      <c r="Y195" s="50" t="str">
        <f>IFERROR($X195/WB5_Data_UL!$J$1,"")</f>
        <v/>
      </c>
      <c r="Z195" s="148" t="str">
        <f t="shared" si="60"/>
        <v/>
      </c>
      <c r="AA195" s="51" t="str">
        <f>IFERROR(VLOOKUP(VALUE(SUBSTITUTE($AL195&amp;ROUND($G195,2)," ","")),WB5_Data_UL!$C$4:$P$1012,14,TRUE),"")</f>
        <v/>
      </c>
      <c r="AB195" s="151" t="str">
        <f t="shared" si="61"/>
        <v xml:space="preserve"> </v>
      </c>
      <c r="AC195" s="58" t="str">
        <f t="shared" si="54"/>
        <v/>
      </c>
      <c r="AE195" s="205" t="str">
        <f>IFERROR(
     1*AQ195,
     IF(
          $B$1="Metric",
          IFERROR(0.0254*VLOOKUP(VALUE(SUBSTITUTE($AL195&amp;ROUND($G195,2)," ","")),AWHB_Data_extrapolated!$C$4:$O$1011,MATCH('Estimator Steel Portfolio'!$C195,AWHB_Data_extrapolated!$C$4:$O$4,0),TRUE)*1000,""),
          IFERROR(VLOOKUP(VALUE(SUBSTITUTE($AL195&amp;ROUND($G195,2)," ","")),AWHB_Data_extrapolated!$C$4:$O$1011,MATCH('Estimator Steel Portfolio'!$C195,AWHB_Data_extrapolated!$C$4:$O$4,0),TRUE)*1000,"")
     )
)</f>
        <v/>
      </c>
      <c r="AF195" s="50" t="str">
        <f>IFERROR($AE195/AWHB_Data_UL!$J$1,"")</f>
        <v/>
      </c>
      <c r="AG195" s="148" t="str">
        <f t="shared" si="62"/>
        <v/>
      </c>
      <c r="AH195" s="51" t="str">
        <f>IF(
     $AE195=$AQ195,
     IFERROR(VLOOKUP(VALUE(SUBSTITUTE($AL195&amp;ROUND($G195,2)," ","")),AWHB_Data_UL!$C$4:$P$1004,14,TRUE),""),
     IF(ISNUMBER($AE195),"EJ needed","")
)</f>
        <v/>
      </c>
      <c r="AI195" s="151" t="str">
        <f t="shared" si="63"/>
        <v xml:space="preserve"> </v>
      </c>
      <c r="AJ195" s="58" t="str">
        <f t="shared" si="55"/>
        <v/>
      </c>
      <c r="AL195" s="141" t="str">
        <f>IF($B$1="Metric",IFERROR(VLOOKUP(SUBSTITUTE($A195&amp;"Metric"&amp;$B195," ",""),members_metric!$F$7:$K$2000,6,FALSE),""),IFERROR(VLOOKUP(SUBSTITUTE($A195&amp;$B195," ",""),members!$D$7:$I$2000,6,FALSE),""))</f>
        <v/>
      </c>
      <c r="AM195" s="146" t="str">
        <f>IF($B$1="Metric", IFERROR(VLOOKUP(SUBSTITUTE($A195&amp;"Metric"&amp;$B195," ",""),members_metric!$F$7:$L$2000,7,FALSE),""),IFERROR(VLOOKUP(SUBSTITUTE($A195&amp;$B195," ",""),members!$D$7:$G$2000,4,FALSE),""))</f>
        <v/>
      </c>
      <c r="AN195" s="147" t="str">
        <f>IF($B$1="Metric", IFERROR(VLOOKUP(SUBSTITUTE($A195&amp;"Metric"&amp;$B195," ",""),members_metric!$F$7:$J$2000,5,FALSE),""),IFERROR(VLOOKUP(SUBSTITUTE($A195&amp;$B195," ",""),members!$D$7:$H$2000,5,FALSE),""))</f>
        <v/>
      </c>
      <c r="AO195" s="189" t="str">
        <f>IF(
     $B$1="Metric",
     IFERROR(0.0254*VLOOKUP(VALUE(SUBSTITUTE($AL195&amp;ROUND($G195,2)," ","")),HFF60_Data_UL!$C$4:$O$1011,MATCH('Estimator Steel Portfolio'!$C195,HFF60_Data_UL!$C$4:$O$4,0),TRUE)*1000,"N/A"),
     IFERROR(VLOOKUP(VALUE(SUBSTITUTE($AL195&amp;ROUND($G195,2)," ","")),HFF60_Data_UL!$C$4:$O$1011,MATCH('Estimator Steel Portfolio'!$C195,HFF60_Data_UL!$C$4:$O$4,0),TRUE)*1000,"N/A")
)</f>
        <v>N/A</v>
      </c>
      <c r="AP195" s="189" t="str">
        <f>IF(
     $B$1="Metric",
     IFERROR(0.0254*VLOOKUP(VALUE(SUBSTITUTE($AL195&amp;ROUND($G195,2)," ","")),HFF120_Data_UL!$C$4:$O$1009,MATCH('Estimator Steel Portfolio'!$C195,HFF120_Data_UL!$C$4:$O$4,0),TRUE)*1000,"N/A"),
     IFERROR(VLOOKUP(VALUE(SUBSTITUTE($AL195&amp;ROUND($G195,2)," ","")),HFF120_Data_UL!$C$4:$O$1009,MATCH('Estimator Steel Portfolio'!$C195,HFF120_Data_UL!$C$4:$O$4,0),TRUE)*1000,"N/A")
)</f>
        <v>N/A</v>
      </c>
      <c r="AQ195" s="189" t="str">
        <f>IF(
     $B$1="Metric",
     IFERROR(0.0254*VLOOKUP(VALUE(SUBSTITUTE($AL195&amp;ROUND($G195,2)," ","")),AWHB_Data_UL!$C$4:$O$1004,MATCH('Estimator Steel Portfolio'!$C195,AWHB_Data_UL!$C$4:$O$4,0),TRUE)*1000,"N/A"),
     IFERROR(VLOOKUP(VALUE(SUBSTITUTE($AL195&amp;ROUND($G195,2)," ","")),AWHB_Data_UL!$C$4:$O$1004,MATCH('Estimator Steel Portfolio'!$C195,AWHB_Data_UL!$C$4:$O$4,0),TRUE)*1000,"N/A")
)</f>
        <v>N/A</v>
      </c>
      <c r="AR195" s="190"/>
    </row>
    <row r="196" spans="1:44" ht="15.5" x14ac:dyDescent="0.35">
      <c r="A196" s="130"/>
      <c r="B196" s="131"/>
      <c r="C196" s="131"/>
      <c r="D196" s="131"/>
      <c r="E196" s="131"/>
      <c r="F196" s="49" t="str">
        <f t="shared" si="56"/>
        <v/>
      </c>
      <c r="G196" s="50" t="str">
        <f>IF($B$1="Metric", IFERROR(VLOOKUP(SUBSTITUTE($A196&amp;"Metric"&amp;$B196," ",""),members_metric!$F$7:$J$2000,3,FALSE),""),  IFERROR(VLOOKUP(SUBSTITUTE($A196&amp;$B196," ",""),members!$D$7:$G$2000,3,FALSE),""))</f>
        <v/>
      </c>
      <c r="H196" s="140" t="str">
        <f t="shared" si="57"/>
        <v/>
      </c>
      <c r="I196" s="48"/>
      <c r="J196" s="50" t="str">
        <f>IFERROR(
     1*AO196,
     IF(
          $B$1="Metric",
          IFERROR(0.0254*VLOOKUP(VALUE(SUBSTITUTE($AL196&amp;ROUND($G196,2)," ","")),HFF60_Data_extrapolated!$C$4:$O$1011,MATCH('Estimator Steel Portfolio'!$C196,HFF60_Data_extrapolated!$C$4:$O$4,0),TRUE)*1000,""),
          IFERROR(VLOOKUP(VALUE(SUBSTITUTE($AL196&amp;ROUND($G196,2)," ","")),HFF60_Data_extrapolated!$C$4:$O$1011,MATCH('Estimator Steel Portfolio'!$C196,HFF60_Data_extrapolated!$C$4:$O$4,0),TRUE)*1000,"")
     )
)</f>
        <v/>
      </c>
      <c r="K196" s="50" t="str">
        <f>IFERROR($J196/HFF60_Data_UL!$J$1,"")</f>
        <v/>
      </c>
      <c r="L196" s="148" t="str">
        <f t="shared" si="52"/>
        <v/>
      </c>
      <c r="M196" s="51" t="str">
        <f>IF(
     $J196=$AO196,
     IFERROR(VLOOKUP(VALUE(SUBSTITUTE($AL196&amp;ROUND($G196,2)," ","")),HFF60_Data_UL!$C$4:$P$1011,14,TRUE),""),
     IF(ISNUMBER($J196),"EJ needed","")
)</f>
        <v/>
      </c>
      <c r="N196" s="151" t="str">
        <f t="shared" si="44"/>
        <v/>
      </c>
      <c r="O196" s="58" t="str">
        <f t="shared" si="45"/>
        <v/>
      </c>
      <c r="P196" s="48"/>
      <c r="Q196" s="50" t="str">
        <f>IFERROR(
     1*AP196,
     IF(
          $B$1="Metric",
          IFERROR(0.0254*VLOOKUP(VALUE(SUBSTITUTE($AL196&amp;ROUND($G196,2)," ","")),HFF120_Data_extrapolated!$C$4:$O$1025,MATCH('Estimator Steel Portfolio'!$C196,HFF120_Data_extrapolated!$C$4:$O$4,0),TRUE)*1000,""),
          IFERROR(VLOOKUP(VALUE(SUBSTITUTE($AL196&amp;ROUND($G196,2)," ","")),HFF120_Data_extrapolated!$C$4:$O$1025,MATCH('Estimator Steel Portfolio'!$C196,HFF120_Data_extrapolated!$C$4:$O$4,0),TRUE)*1000,"")
     )
)</f>
        <v/>
      </c>
      <c r="R196" s="50" t="str">
        <f>IFERROR($Q196/HFF120_Data_UL!$J$1,"")</f>
        <v/>
      </c>
      <c r="S196" s="148" t="str">
        <f t="shared" si="58"/>
        <v/>
      </c>
      <c r="T196" s="51" t="str">
        <f>IF(
     $Q196=$AP196,
     IFERROR(VLOOKUP(VALUE(SUBSTITUTE($AL196&amp;ROUND($G196,2)," ","")),HFF120_Data_UL!$C$4:$P$1009,14,TRUE),""),
     IF(ISNUMBER($Q196),"EJ needed","")
)</f>
        <v/>
      </c>
      <c r="U196" s="151" t="str">
        <f t="shared" si="59"/>
        <v xml:space="preserve"> </v>
      </c>
      <c r="V196" s="58" t="str">
        <f t="shared" si="53"/>
        <v/>
      </c>
      <c r="X196" s="205" t="str">
        <f>IF($B$1="Metric", IFERROR(0.0254*VLOOKUP(VALUE(SUBSTITUTE($AL196&amp;ROUND($G196,2)," ","")),WB5_Data_UL!$C$4:$O$1012,MATCH('Estimator Steel Portfolio'!$C196,WB5_Data_UL!$C$4:$O$4,0),TRUE)*1000,""), IFERROR(VLOOKUP(VALUE(SUBSTITUTE($AL196&amp;ROUND($G196,2)," ","")),WB5_Data_UL!$C$4:$O$1012,MATCH('Estimator Steel Portfolio'!$C196,WB5_Data_UL!$C$4:$O$4,0),TRUE)*1000,""))</f>
        <v/>
      </c>
      <c r="Y196" s="50" t="str">
        <f>IFERROR($X196/WB5_Data_UL!$J$1,"")</f>
        <v/>
      </c>
      <c r="Z196" s="148" t="str">
        <f t="shared" si="60"/>
        <v/>
      </c>
      <c r="AA196" s="51" t="str">
        <f>IFERROR(VLOOKUP(VALUE(SUBSTITUTE($AL196&amp;ROUND($G196,2)," ","")),WB5_Data_UL!$C$4:$P$1012,14,TRUE),"")</f>
        <v/>
      </c>
      <c r="AB196" s="151" t="str">
        <f t="shared" si="61"/>
        <v xml:space="preserve"> </v>
      </c>
      <c r="AC196" s="58" t="str">
        <f t="shared" si="54"/>
        <v/>
      </c>
      <c r="AE196" s="205" t="str">
        <f>IFERROR(
     1*AQ196,
     IF(
          $B$1="Metric",
          IFERROR(0.0254*VLOOKUP(VALUE(SUBSTITUTE($AL196&amp;ROUND($G196,2)," ","")),AWHB_Data_extrapolated!$C$4:$O$1011,MATCH('Estimator Steel Portfolio'!$C196,AWHB_Data_extrapolated!$C$4:$O$4,0),TRUE)*1000,""),
          IFERROR(VLOOKUP(VALUE(SUBSTITUTE($AL196&amp;ROUND($G196,2)," ","")),AWHB_Data_extrapolated!$C$4:$O$1011,MATCH('Estimator Steel Portfolio'!$C196,AWHB_Data_extrapolated!$C$4:$O$4,0),TRUE)*1000,"")
     )
)</f>
        <v/>
      </c>
      <c r="AF196" s="50" t="str">
        <f>IFERROR($AE196/AWHB_Data_UL!$J$1,"")</f>
        <v/>
      </c>
      <c r="AG196" s="148" t="str">
        <f t="shared" si="62"/>
        <v/>
      </c>
      <c r="AH196" s="51" t="str">
        <f>IF(
     $AE196=$AQ196,
     IFERROR(VLOOKUP(VALUE(SUBSTITUTE($AL196&amp;ROUND($G196,2)," ","")),AWHB_Data_UL!$C$4:$P$1004,14,TRUE),""),
     IF(ISNUMBER($AE196),"EJ needed","")
)</f>
        <v/>
      </c>
      <c r="AI196" s="151" t="str">
        <f t="shared" si="63"/>
        <v xml:space="preserve"> </v>
      </c>
      <c r="AJ196" s="58" t="str">
        <f t="shared" si="55"/>
        <v/>
      </c>
      <c r="AL196" s="141" t="str">
        <f>IF($B$1="Metric",IFERROR(VLOOKUP(SUBSTITUTE($A196&amp;"Metric"&amp;$B196," ",""),members_metric!$F$7:$K$2000,6,FALSE),""),IFERROR(VLOOKUP(SUBSTITUTE($A196&amp;$B196," ",""),members!$D$7:$I$2000,6,FALSE),""))</f>
        <v/>
      </c>
      <c r="AM196" s="146" t="str">
        <f>IF($B$1="Metric", IFERROR(VLOOKUP(SUBSTITUTE($A196&amp;"Metric"&amp;$B196," ",""),members_metric!$F$7:$L$2000,7,FALSE),""),IFERROR(VLOOKUP(SUBSTITUTE($A196&amp;$B196," ",""),members!$D$7:$G$2000,4,FALSE),""))</f>
        <v/>
      </c>
      <c r="AN196" s="147" t="str">
        <f>IF($B$1="Metric", IFERROR(VLOOKUP(SUBSTITUTE($A196&amp;"Metric"&amp;$B196," ",""),members_metric!$F$7:$J$2000,5,FALSE),""),IFERROR(VLOOKUP(SUBSTITUTE($A196&amp;$B196," ",""),members!$D$7:$H$2000,5,FALSE),""))</f>
        <v/>
      </c>
      <c r="AO196" s="189" t="str">
        <f>IF(
     $B$1="Metric",
     IFERROR(0.0254*VLOOKUP(VALUE(SUBSTITUTE($AL196&amp;ROUND($G196,2)," ","")),HFF60_Data_UL!$C$4:$O$1011,MATCH('Estimator Steel Portfolio'!$C196,HFF60_Data_UL!$C$4:$O$4,0),TRUE)*1000,"N/A"),
     IFERROR(VLOOKUP(VALUE(SUBSTITUTE($AL196&amp;ROUND($G196,2)," ","")),HFF60_Data_UL!$C$4:$O$1011,MATCH('Estimator Steel Portfolio'!$C196,HFF60_Data_UL!$C$4:$O$4,0),TRUE)*1000,"N/A")
)</f>
        <v>N/A</v>
      </c>
      <c r="AP196" s="189" t="str">
        <f>IF(
     $B$1="Metric",
     IFERROR(0.0254*VLOOKUP(VALUE(SUBSTITUTE($AL196&amp;ROUND($G196,2)," ","")),HFF120_Data_UL!$C$4:$O$1009,MATCH('Estimator Steel Portfolio'!$C196,HFF120_Data_UL!$C$4:$O$4,0),TRUE)*1000,"N/A"),
     IFERROR(VLOOKUP(VALUE(SUBSTITUTE($AL196&amp;ROUND($G196,2)," ","")),HFF120_Data_UL!$C$4:$O$1009,MATCH('Estimator Steel Portfolio'!$C196,HFF120_Data_UL!$C$4:$O$4,0),TRUE)*1000,"N/A")
)</f>
        <v>N/A</v>
      </c>
      <c r="AQ196" s="189" t="str">
        <f>IF(
     $B$1="Metric",
     IFERROR(0.0254*VLOOKUP(VALUE(SUBSTITUTE($AL196&amp;ROUND($G196,2)," ","")),AWHB_Data_UL!$C$4:$O$1004,MATCH('Estimator Steel Portfolio'!$C196,AWHB_Data_UL!$C$4:$O$4,0),TRUE)*1000,"N/A"),
     IFERROR(VLOOKUP(VALUE(SUBSTITUTE($AL196&amp;ROUND($G196,2)," ","")),AWHB_Data_UL!$C$4:$O$1004,MATCH('Estimator Steel Portfolio'!$C196,AWHB_Data_UL!$C$4:$O$4,0),TRUE)*1000,"N/A")
)</f>
        <v>N/A</v>
      </c>
      <c r="AR196" s="190"/>
    </row>
    <row r="197" spans="1:44" ht="15.5" x14ac:dyDescent="0.35">
      <c r="A197" s="130"/>
      <c r="B197" s="131"/>
      <c r="C197" s="131"/>
      <c r="D197" s="131"/>
      <c r="E197" s="131"/>
      <c r="F197" s="49" t="str">
        <f t="shared" si="56"/>
        <v/>
      </c>
      <c r="G197" s="50" t="str">
        <f>IF($B$1="Metric", IFERROR(VLOOKUP(SUBSTITUTE($A197&amp;"Metric"&amp;$B197," ",""),members_metric!$F$7:$J$2000,3,FALSE),""),  IFERROR(VLOOKUP(SUBSTITUTE($A197&amp;$B197," ",""),members!$D$7:$G$2000,3,FALSE),""))</f>
        <v/>
      </c>
      <c r="H197" s="140" t="str">
        <f t="shared" si="57"/>
        <v/>
      </c>
      <c r="I197" s="48"/>
      <c r="J197" s="50" t="str">
        <f>IFERROR(
     1*AO197,
     IF(
          $B$1="Metric",
          IFERROR(0.0254*VLOOKUP(VALUE(SUBSTITUTE($AL197&amp;ROUND($G197,2)," ","")),HFF60_Data_extrapolated!$C$4:$O$1011,MATCH('Estimator Steel Portfolio'!$C197,HFF60_Data_extrapolated!$C$4:$O$4,0),TRUE)*1000,""),
          IFERROR(VLOOKUP(VALUE(SUBSTITUTE($AL197&amp;ROUND($G197,2)," ","")),HFF60_Data_extrapolated!$C$4:$O$1011,MATCH('Estimator Steel Portfolio'!$C197,HFF60_Data_extrapolated!$C$4:$O$4,0),TRUE)*1000,"")
     )
)</f>
        <v/>
      </c>
      <c r="K197" s="50" t="str">
        <f>IFERROR($J197/HFF60_Data_UL!$J$1,"")</f>
        <v/>
      </c>
      <c r="L197" s="148" t="str">
        <f t="shared" si="52"/>
        <v/>
      </c>
      <c r="M197" s="51" t="str">
        <f>IF(
     $J197=$AO197,
     IFERROR(VLOOKUP(VALUE(SUBSTITUTE($AL197&amp;ROUND($G197,2)," ","")),HFF60_Data_UL!$C$4:$P$1011,14,TRUE),""),
     IF(ISNUMBER($J197),"EJ needed","")
)</f>
        <v/>
      </c>
      <c r="N197" s="151" t="str">
        <f t="shared" si="44"/>
        <v/>
      </c>
      <c r="O197" s="58" t="str">
        <f t="shared" si="45"/>
        <v/>
      </c>
      <c r="P197" s="48"/>
      <c r="Q197" s="50" t="str">
        <f>IFERROR(
     1*AP197,
     IF(
          $B$1="Metric",
          IFERROR(0.0254*VLOOKUP(VALUE(SUBSTITUTE($AL197&amp;ROUND($G197,2)," ","")),HFF120_Data_extrapolated!$C$4:$O$1025,MATCH('Estimator Steel Portfolio'!$C197,HFF120_Data_extrapolated!$C$4:$O$4,0),TRUE)*1000,""),
          IFERROR(VLOOKUP(VALUE(SUBSTITUTE($AL197&amp;ROUND($G197,2)," ","")),HFF120_Data_extrapolated!$C$4:$O$1025,MATCH('Estimator Steel Portfolio'!$C197,HFF120_Data_extrapolated!$C$4:$O$4,0),TRUE)*1000,"")
     )
)</f>
        <v/>
      </c>
      <c r="R197" s="50" t="str">
        <f>IFERROR($Q197/HFF120_Data_UL!$J$1,"")</f>
        <v/>
      </c>
      <c r="S197" s="148" t="str">
        <f t="shared" si="58"/>
        <v/>
      </c>
      <c r="T197" s="51" t="str">
        <f>IF(
     $Q197=$AP197,
     IFERROR(VLOOKUP(VALUE(SUBSTITUTE($AL197&amp;ROUND($G197,2)," ","")),HFF120_Data_UL!$C$4:$P$1009,14,TRUE),""),
     IF(ISNUMBER($Q197),"EJ needed","")
)</f>
        <v/>
      </c>
      <c r="U197" s="151" t="str">
        <f t="shared" si="59"/>
        <v xml:space="preserve"> </v>
      </c>
      <c r="V197" s="58" t="str">
        <f t="shared" si="53"/>
        <v/>
      </c>
      <c r="X197" s="205" t="str">
        <f>IF($B$1="Metric", IFERROR(0.0254*VLOOKUP(VALUE(SUBSTITUTE($AL197&amp;ROUND($G197,2)," ","")),WB5_Data_UL!$C$4:$O$1012,MATCH('Estimator Steel Portfolio'!$C197,WB5_Data_UL!$C$4:$O$4,0),TRUE)*1000,""), IFERROR(VLOOKUP(VALUE(SUBSTITUTE($AL197&amp;ROUND($G197,2)," ","")),WB5_Data_UL!$C$4:$O$1012,MATCH('Estimator Steel Portfolio'!$C197,WB5_Data_UL!$C$4:$O$4,0),TRUE)*1000,""))</f>
        <v/>
      </c>
      <c r="Y197" s="50" t="str">
        <f>IFERROR($X197/WB5_Data_UL!$J$1,"")</f>
        <v/>
      </c>
      <c r="Z197" s="148" t="str">
        <f t="shared" si="60"/>
        <v/>
      </c>
      <c r="AA197" s="51" t="str">
        <f>IFERROR(VLOOKUP(VALUE(SUBSTITUTE($AL197&amp;ROUND($G197,2)," ","")),WB5_Data_UL!$C$4:$P$1012,14,TRUE),"")</f>
        <v/>
      </c>
      <c r="AB197" s="151" t="str">
        <f t="shared" si="61"/>
        <v xml:space="preserve"> </v>
      </c>
      <c r="AC197" s="58" t="str">
        <f t="shared" si="54"/>
        <v/>
      </c>
      <c r="AE197" s="205" t="str">
        <f>IFERROR(
     1*AQ197,
     IF(
          $B$1="Metric",
          IFERROR(0.0254*VLOOKUP(VALUE(SUBSTITUTE($AL197&amp;ROUND($G197,2)," ","")),AWHB_Data_extrapolated!$C$4:$O$1011,MATCH('Estimator Steel Portfolio'!$C197,AWHB_Data_extrapolated!$C$4:$O$4,0),TRUE)*1000,""),
          IFERROR(VLOOKUP(VALUE(SUBSTITUTE($AL197&amp;ROUND($G197,2)," ","")),AWHB_Data_extrapolated!$C$4:$O$1011,MATCH('Estimator Steel Portfolio'!$C197,AWHB_Data_extrapolated!$C$4:$O$4,0),TRUE)*1000,"")
     )
)</f>
        <v/>
      </c>
      <c r="AF197" s="50" t="str">
        <f>IFERROR($AE197/AWHB_Data_UL!$J$1,"")</f>
        <v/>
      </c>
      <c r="AG197" s="148" t="str">
        <f t="shared" si="62"/>
        <v/>
      </c>
      <c r="AH197" s="51" t="str">
        <f>IF(
     $AE197=$AQ197,
     IFERROR(VLOOKUP(VALUE(SUBSTITUTE($AL197&amp;ROUND($G197,2)," ","")),AWHB_Data_UL!$C$4:$P$1004,14,TRUE),""),
     IF(ISNUMBER($AE197),"EJ needed","")
)</f>
        <v/>
      </c>
      <c r="AI197" s="151" t="str">
        <f t="shared" si="63"/>
        <v xml:space="preserve"> </v>
      </c>
      <c r="AJ197" s="58" t="str">
        <f t="shared" si="55"/>
        <v/>
      </c>
      <c r="AL197" s="141" t="str">
        <f>IF($B$1="Metric",IFERROR(VLOOKUP(SUBSTITUTE($A197&amp;"Metric"&amp;$B197," ",""),members_metric!$F$7:$K$2000,6,FALSE),""),IFERROR(VLOOKUP(SUBSTITUTE($A197&amp;$B197," ",""),members!$D$7:$I$2000,6,FALSE),""))</f>
        <v/>
      </c>
      <c r="AM197" s="146" t="str">
        <f>IF($B$1="Metric", IFERROR(VLOOKUP(SUBSTITUTE($A197&amp;"Metric"&amp;$B197," ",""),members_metric!$F$7:$L$2000,7,FALSE),""),IFERROR(VLOOKUP(SUBSTITUTE($A197&amp;$B197," ",""),members!$D$7:$G$2000,4,FALSE),""))</f>
        <v/>
      </c>
      <c r="AN197" s="147" t="str">
        <f>IF($B$1="Metric", IFERROR(VLOOKUP(SUBSTITUTE($A197&amp;"Metric"&amp;$B197," ",""),members_metric!$F$7:$J$2000,5,FALSE),""),IFERROR(VLOOKUP(SUBSTITUTE($A197&amp;$B197," ",""),members!$D$7:$H$2000,5,FALSE),""))</f>
        <v/>
      </c>
      <c r="AO197" s="189" t="str">
        <f>IF(
     $B$1="Metric",
     IFERROR(0.0254*VLOOKUP(VALUE(SUBSTITUTE($AL197&amp;ROUND($G197,2)," ","")),HFF60_Data_UL!$C$4:$O$1011,MATCH('Estimator Steel Portfolio'!$C197,HFF60_Data_UL!$C$4:$O$4,0),TRUE)*1000,"N/A"),
     IFERROR(VLOOKUP(VALUE(SUBSTITUTE($AL197&amp;ROUND($G197,2)," ","")),HFF60_Data_UL!$C$4:$O$1011,MATCH('Estimator Steel Portfolio'!$C197,HFF60_Data_UL!$C$4:$O$4,0),TRUE)*1000,"N/A")
)</f>
        <v>N/A</v>
      </c>
      <c r="AP197" s="189" t="str">
        <f>IF(
     $B$1="Metric",
     IFERROR(0.0254*VLOOKUP(VALUE(SUBSTITUTE($AL197&amp;ROUND($G197,2)," ","")),HFF120_Data_UL!$C$4:$O$1009,MATCH('Estimator Steel Portfolio'!$C197,HFF120_Data_UL!$C$4:$O$4,0),TRUE)*1000,"N/A"),
     IFERROR(VLOOKUP(VALUE(SUBSTITUTE($AL197&amp;ROUND($G197,2)," ","")),HFF120_Data_UL!$C$4:$O$1009,MATCH('Estimator Steel Portfolio'!$C197,HFF120_Data_UL!$C$4:$O$4,0),TRUE)*1000,"N/A")
)</f>
        <v>N/A</v>
      </c>
      <c r="AQ197" s="189" t="str">
        <f>IF(
     $B$1="Metric",
     IFERROR(0.0254*VLOOKUP(VALUE(SUBSTITUTE($AL197&amp;ROUND($G197,2)," ","")),AWHB_Data_UL!$C$4:$O$1004,MATCH('Estimator Steel Portfolio'!$C197,AWHB_Data_UL!$C$4:$O$4,0),TRUE)*1000,"N/A"),
     IFERROR(VLOOKUP(VALUE(SUBSTITUTE($AL197&amp;ROUND($G197,2)," ","")),AWHB_Data_UL!$C$4:$O$1004,MATCH('Estimator Steel Portfolio'!$C197,AWHB_Data_UL!$C$4:$O$4,0),TRUE)*1000,"N/A")
)</f>
        <v>N/A</v>
      </c>
      <c r="AR197" s="190"/>
    </row>
    <row r="198" spans="1:44" ht="15.5" x14ac:dyDescent="0.35">
      <c r="A198" s="130"/>
      <c r="B198" s="131"/>
      <c r="C198" s="131"/>
      <c r="D198" s="131"/>
      <c r="E198" s="131"/>
      <c r="F198" s="49" t="str">
        <f t="shared" si="56"/>
        <v/>
      </c>
      <c r="G198" s="50" t="str">
        <f>IF($B$1="Metric", IFERROR(VLOOKUP(SUBSTITUTE($A198&amp;"Metric"&amp;$B198," ",""),members_metric!$F$7:$J$2000,3,FALSE),""),  IFERROR(VLOOKUP(SUBSTITUTE($A198&amp;$B198," ",""),members!$D$7:$G$2000,3,FALSE),""))</f>
        <v/>
      </c>
      <c r="H198" s="140" t="str">
        <f t="shared" si="57"/>
        <v/>
      </c>
      <c r="I198" s="48"/>
      <c r="J198" s="50" t="str">
        <f>IFERROR(
     1*AO198,
     IF(
          $B$1="Metric",
          IFERROR(0.0254*VLOOKUP(VALUE(SUBSTITUTE($AL198&amp;ROUND($G198,2)," ","")),HFF60_Data_extrapolated!$C$4:$O$1011,MATCH('Estimator Steel Portfolio'!$C198,HFF60_Data_extrapolated!$C$4:$O$4,0),TRUE)*1000,""),
          IFERROR(VLOOKUP(VALUE(SUBSTITUTE($AL198&amp;ROUND($G198,2)," ","")),HFF60_Data_extrapolated!$C$4:$O$1011,MATCH('Estimator Steel Portfolio'!$C198,HFF60_Data_extrapolated!$C$4:$O$4,0),TRUE)*1000,"")
     )
)</f>
        <v/>
      </c>
      <c r="K198" s="50" t="str">
        <f>IFERROR($J198/HFF60_Data_UL!$J$1,"")</f>
        <v/>
      </c>
      <c r="L198" s="148" t="str">
        <f t="shared" si="52"/>
        <v/>
      </c>
      <c r="M198" s="51" t="str">
        <f>IF(
     $J198=$AO198,
     IFERROR(VLOOKUP(VALUE(SUBSTITUTE($AL198&amp;ROUND($G198,2)," ","")),HFF60_Data_UL!$C$4:$P$1011,14,TRUE),""),
     IF(ISNUMBER($J198),"EJ needed","")
)</f>
        <v/>
      </c>
      <c r="N198" s="151" t="str">
        <f t="shared" si="44"/>
        <v/>
      </c>
      <c r="O198" s="58" t="str">
        <f t="shared" si="45"/>
        <v/>
      </c>
      <c r="P198" s="48"/>
      <c r="Q198" s="50" t="str">
        <f>IFERROR(
     1*AP198,
     IF(
          $B$1="Metric",
          IFERROR(0.0254*VLOOKUP(VALUE(SUBSTITUTE($AL198&amp;ROUND($G198,2)," ","")),HFF120_Data_extrapolated!$C$4:$O$1025,MATCH('Estimator Steel Portfolio'!$C198,HFF120_Data_extrapolated!$C$4:$O$4,0),TRUE)*1000,""),
          IFERROR(VLOOKUP(VALUE(SUBSTITUTE($AL198&amp;ROUND($G198,2)," ","")),HFF120_Data_extrapolated!$C$4:$O$1025,MATCH('Estimator Steel Portfolio'!$C198,HFF120_Data_extrapolated!$C$4:$O$4,0),TRUE)*1000,"")
     )
)</f>
        <v/>
      </c>
      <c r="R198" s="50" t="str">
        <f>IFERROR($Q198/HFF120_Data_UL!$J$1,"")</f>
        <v/>
      </c>
      <c r="S198" s="148" t="str">
        <f t="shared" si="58"/>
        <v/>
      </c>
      <c r="T198" s="51" t="str">
        <f>IF(
     $Q198=$AP198,
     IFERROR(VLOOKUP(VALUE(SUBSTITUTE($AL198&amp;ROUND($G198,2)," ","")),HFF120_Data_UL!$C$4:$P$1009,14,TRUE),""),
     IF(ISNUMBER($Q198),"EJ needed","")
)</f>
        <v/>
      </c>
      <c r="U198" s="151" t="str">
        <f t="shared" si="59"/>
        <v xml:space="preserve"> </v>
      </c>
      <c r="V198" s="58" t="str">
        <f t="shared" si="53"/>
        <v/>
      </c>
      <c r="X198" s="205" t="str">
        <f>IF($B$1="Metric", IFERROR(0.0254*VLOOKUP(VALUE(SUBSTITUTE($AL198&amp;ROUND($G198,2)," ","")),WB5_Data_UL!$C$4:$O$1012,MATCH('Estimator Steel Portfolio'!$C198,WB5_Data_UL!$C$4:$O$4,0),TRUE)*1000,""), IFERROR(VLOOKUP(VALUE(SUBSTITUTE($AL198&amp;ROUND($G198,2)," ","")),WB5_Data_UL!$C$4:$O$1012,MATCH('Estimator Steel Portfolio'!$C198,WB5_Data_UL!$C$4:$O$4,0),TRUE)*1000,""))</f>
        <v/>
      </c>
      <c r="Y198" s="50" t="str">
        <f>IFERROR($X198/WB5_Data_UL!$J$1,"")</f>
        <v/>
      </c>
      <c r="Z198" s="148" t="str">
        <f t="shared" si="60"/>
        <v/>
      </c>
      <c r="AA198" s="51" t="str">
        <f>IFERROR(VLOOKUP(VALUE(SUBSTITUTE($AL198&amp;ROUND($G198,2)," ","")),WB5_Data_UL!$C$4:$P$1012,14,TRUE),"")</f>
        <v/>
      </c>
      <c r="AB198" s="151" t="str">
        <f t="shared" si="61"/>
        <v xml:space="preserve"> </v>
      </c>
      <c r="AC198" s="58" t="str">
        <f t="shared" si="54"/>
        <v/>
      </c>
      <c r="AE198" s="205" t="str">
        <f>IFERROR(
     1*AQ198,
     IF(
          $B$1="Metric",
          IFERROR(0.0254*VLOOKUP(VALUE(SUBSTITUTE($AL198&amp;ROUND($G198,2)," ","")),AWHB_Data_extrapolated!$C$4:$O$1011,MATCH('Estimator Steel Portfolio'!$C198,AWHB_Data_extrapolated!$C$4:$O$4,0),TRUE)*1000,""),
          IFERROR(VLOOKUP(VALUE(SUBSTITUTE($AL198&amp;ROUND($G198,2)," ","")),AWHB_Data_extrapolated!$C$4:$O$1011,MATCH('Estimator Steel Portfolio'!$C198,AWHB_Data_extrapolated!$C$4:$O$4,0),TRUE)*1000,"")
     )
)</f>
        <v/>
      </c>
      <c r="AF198" s="50" t="str">
        <f>IFERROR($AE198/AWHB_Data_UL!$J$1,"")</f>
        <v/>
      </c>
      <c r="AG198" s="148" t="str">
        <f t="shared" si="62"/>
        <v/>
      </c>
      <c r="AH198" s="51" t="str">
        <f>IF(
     $AE198=$AQ198,
     IFERROR(VLOOKUP(VALUE(SUBSTITUTE($AL198&amp;ROUND($G198,2)," ","")),AWHB_Data_UL!$C$4:$P$1004,14,TRUE),""),
     IF(ISNUMBER($AE198),"EJ needed","")
)</f>
        <v/>
      </c>
      <c r="AI198" s="151" t="str">
        <f t="shared" si="63"/>
        <v xml:space="preserve"> </v>
      </c>
      <c r="AJ198" s="58" t="str">
        <f t="shared" si="55"/>
        <v/>
      </c>
      <c r="AL198" s="141" t="str">
        <f>IF($B$1="Metric",IFERROR(VLOOKUP(SUBSTITUTE($A198&amp;"Metric"&amp;$B198," ",""),members_metric!$F$7:$K$2000,6,FALSE),""),IFERROR(VLOOKUP(SUBSTITUTE($A198&amp;$B198," ",""),members!$D$7:$I$2000,6,FALSE),""))</f>
        <v/>
      </c>
      <c r="AM198" s="146" t="str">
        <f>IF($B$1="Metric", IFERROR(VLOOKUP(SUBSTITUTE($A198&amp;"Metric"&amp;$B198," ",""),members_metric!$F$7:$L$2000,7,FALSE),""),IFERROR(VLOOKUP(SUBSTITUTE($A198&amp;$B198," ",""),members!$D$7:$G$2000,4,FALSE),""))</f>
        <v/>
      </c>
      <c r="AN198" s="147" t="str">
        <f>IF($B$1="Metric", IFERROR(VLOOKUP(SUBSTITUTE($A198&amp;"Metric"&amp;$B198," ",""),members_metric!$F$7:$J$2000,5,FALSE),""),IFERROR(VLOOKUP(SUBSTITUTE($A198&amp;$B198," ",""),members!$D$7:$H$2000,5,FALSE),""))</f>
        <v/>
      </c>
      <c r="AO198" s="189" t="str">
        <f>IF(
     $B$1="Metric",
     IFERROR(0.0254*VLOOKUP(VALUE(SUBSTITUTE($AL198&amp;ROUND($G198,2)," ","")),HFF60_Data_UL!$C$4:$O$1011,MATCH('Estimator Steel Portfolio'!$C198,HFF60_Data_UL!$C$4:$O$4,0),TRUE)*1000,"N/A"),
     IFERROR(VLOOKUP(VALUE(SUBSTITUTE($AL198&amp;ROUND($G198,2)," ","")),HFF60_Data_UL!$C$4:$O$1011,MATCH('Estimator Steel Portfolio'!$C198,HFF60_Data_UL!$C$4:$O$4,0),TRUE)*1000,"N/A")
)</f>
        <v>N/A</v>
      </c>
      <c r="AP198" s="189" t="str">
        <f>IF(
     $B$1="Metric",
     IFERROR(0.0254*VLOOKUP(VALUE(SUBSTITUTE($AL198&amp;ROUND($G198,2)," ","")),HFF120_Data_UL!$C$4:$O$1009,MATCH('Estimator Steel Portfolio'!$C198,HFF120_Data_UL!$C$4:$O$4,0),TRUE)*1000,"N/A"),
     IFERROR(VLOOKUP(VALUE(SUBSTITUTE($AL198&amp;ROUND($G198,2)," ","")),HFF120_Data_UL!$C$4:$O$1009,MATCH('Estimator Steel Portfolio'!$C198,HFF120_Data_UL!$C$4:$O$4,0),TRUE)*1000,"N/A")
)</f>
        <v>N/A</v>
      </c>
      <c r="AQ198" s="189" t="str">
        <f>IF(
     $B$1="Metric",
     IFERROR(0.0254*VLOOKUP(VALUE(SUBSTITUTE($AL198&amp;ROUND($G198,2)," ","")),AWHB_Data_UL!$C$4:$O$1004,MATCH('Estimator Steel Portfolio'!$C198,AWHB_Data_UL!$C$4:$O$4,0),TRUE)*1000,"N/A"),
     IFERROR(VLOOKUP(VALUE(SUBSTITUTE($AL198&amp;ROUND($G198,2)," ","")),AWHB_Data_UL!$C$4:$O$1004,MATCH('Estimator Steel Portfolio'!$C198,AWHB_Data_UL!$C$4:$O$4,0),TRUE)*1000,"N/A")
)</f>
        <v>N/A</v>
      </c>
      <c r="AR198" s="190"/>
    </row>
    <row r="199" spans="1:44" ht="15.5" x14ac:dyDescent="0.35">
      <c r="A199" s="130"/>
      <c r="B199" s="131"/>
      <c r="C199" s="131"/>
      <c r="D199" s="131"/>
      <c r="E199" s="131"/>
      <c r="F199" s="49" t="str">
        <f t="shared" si="56"/>
        <v/>
      </c>
      <c r="G199" s="50" t="str">
        <f>IF($B$1="Metric", IFERROR(VLOOKUP(SUBSTITUTE($A199&amp;"Metric"&amp;$B199," ",""),members_metric!$F$7:$J$2000,3,FALSE),""),  IFERROR(VLOOKUP(SUBSTITUTE($A199&amp;$B199," ",""),members!$D$7:$G$2000,3,FALSE),""))</f>
        <v/>
      </c>
      <c r="H199" s="140" t="str">
        <f t="shared" si="57"/>
        <v/>
      </c>
      <c r="I199" s="48"/>
      <c r="J199" s="50" t="str">
        <f>IFERROR(
     1*AO199,
     IF(
          $B$1="Metric",
          IFERROR(0.0254*VLOOKUP(VALUE(SUBSTITUTE($AL199&amp;ROUND($G199,2)," ","")),HFF60_Data_extrapolated!$C$4:$O$1011,MATCH('Estimator Steel Portfolio'!$C199,HFF60_Data_extrapolated!$C$4:$O$4,0),TRUE)*1000,""),
          IFERROR(VLOOKUP(VALUE(SUBSTITUTE($AL199&amp;ROUND($G199,2)," ","")),HFF60_Data_extrapolated!$C$4:$O$1011,MATCH('Estimator Steel Portfolio'!$C199,HFF60_Data_extrapolated!$C$4:$O$4,0),TRUE)*1000,"")
     )
)</f>
        <v/>
      </c>
      <c r="K199" s="50" t="str">
        <f>IFERROR($J199/HFF60_Data_UL!$J$1,"")</f>
        <v/>
      </c>
      <c r="L199" s="148" t="str">
        <f t="shared" si="52"/>
        <v/>
      </c>
      <c r="M199" s="51" t="str">
        <f>IF(
     $J199=$AO199,
     IFERROR(VLOOKUP(VALUE(SUBSTITUTE($AL199&amp;ROUND($G199,2)," ","")),HFF60_Data_UL!$C$4:$P$1011,14,TRUE),""),
     IF(ISNUMBER($J199),"EJ needed","")
)</f>
        <v/>
      </c>
      <c r="N199" s="151" t="str">
        <f t="shared" si="44"/>
        <v/>
      </c>
      <c r="O199" s="58" t="str">
        <f t="shared" si="45"/>
        <v/>
      </c>
      <c r="P199" s="48"/>
      <c r="Q199" s="50" t="str">
        <f>IFERROR(
     1*AP199,
     IF(
          $B$1="Metric",
          IFERROR(0.0254*VLOOKUP(VALUE(SUBSTITUTE($AL199&amp;ROUND($G199,2)," ","")),HFF120_Data_extrapolated!$C$4:$O$1025,MATCH('Estimator Steel Portfolio'!$C199,HFF120_Data_extrapolated!$C$4:$O$4,0),TRUE)*1000,""),
          IFERROR(VLOOKUP(VALUE(SUBSTITUTE($AL199&amp;ROUND($G199,2)," ","")),HFF120_Data_extrapolated!$C$4:$O$1025,MATCH('Estimator Steel Portfolio'!$C199,HFF120_Data_extrapolated!$C$4:$O$4,0),TRUE)*1000,"")
     )
)</f>
        <v/>
      </c>
      <c r="R199" s="50" t="str">
        <f>IFERROR($Q199/HFF120_Data_UL!$J$1,"")</f>
        <v/>
      </c>
      <c r="S199" s="148" t="str">
        <f t="shared" si="58"/>
        <v/>
      </c>
      <c r="T199" s="51" t="str">
        <f>IF(
     $Q199=$AP199,
     IFERROR(VLOOKUP(VALUE(SUBSTITUTE($AL199&amp;ROUND($G199,2)," ","")),HFF120_Data_UL!$C$4:$P$1009,14,TRUE),""),
     IF(ISNUMBER($Q199),"EJ needed","")
)</f>
        <v/>
      </c>
      <c r="U199" s="151" t="str">
        <f t="shared" si="59"/>
        <v xml:space="preserve"> </v>
      </c>
      <c r="V199" s="58" t="str">
        <f t="shared" si="53"/>
        <v/>
      </c>
      <c r="X199" s="205" t="str">
        <f>IF($B$1="Metric", IFERROR(0.0254*VLOOKUP(VALUE(SUBSTITUTE($AL199&amp;ROUND($G199,2)," ","")),WB5_Data_UL!$C$4:$O$1012,MATCH('Estimator Steel Portfolio'!$C199,WB5_Data_UL!$C$4:$O$4,0),TRUE)*1000,""), IFERROR(VLOOKUP(VALUE(SUBSTITUTE($AL199&amp;ROUND($G199,2)," ","")),WB5_Data_UL!$C$4:$O$1012,MATCH('Estimator Steel Portfolio'!$C199,WB5_Data_UL!$C$4:$O$4,0),TRUE)*1000,""))</f>
        <v/>
      </c>
      <c r="Y199" s="50" t="str">
        <f>IFERROR($X199/WB5_Data_UL!$J$1,"")</f>
        <v/>
      </c>
      <c r="Z199" s="148" t="str">
        <f t="shared" si="60"/>
        <v/>
      </c>
      <c r="AA199" s="51" t="str">
        <f>IFERROR(VLOOKUP(VALUE(SUBSTITUTE($AL199&amp;ROUND($G199,2)," ","")),WB5_Data_UL!$C$4:$P$1012,14,TRUE),"")</f>
        <v/>
      </c>
      <c r="AB199" s="151" t="str">
        <f t="shared" si="61"/>
        <v xml:space="preserve"> </v>
      </c>
      <c r="AC199" s="58" t="str">
        <f t="shared" si="54"/>
        <v/>
      </c>
      <c r="AE199" s="205" t="str">
        <f>IFERROR(
     1*AQ199,
     IF(
          $B$1="Metric",
          IFERROR(0.0254*VLOOKUP(VALUE(SUBSTITUTE($AL199&amp;ROUND($G199,2)," ","")),AWHB_Data_extrapolated!$C$4:$O$1011,MATCH('Estimator Steel Portfolio'!$C199,AWHB_Data_extrapolated!$C$4:$O$4,0),TRUE)*1000,""),
          IFERROR(VLOOKUP(VALUE(SUBSTITUTE($AL199&amp;ROUND($G199,2)," ","")),AWHB_Data_extrapolated!$C$4:$O$1011,MATCH('Estimator Steel Portfolio'!$C199,AWHB_Data_extrapolated!$C$4:$O$4,0),TRUE)*1000,"")
     )
)</f>
        <v/>
      </c>
      <c r="AF199" s="50" t="str">
        <f>IFERROR($AE199/AWHB_Data_UL!$J$1,"")</f>
        <v/>
      </c>
      <c r="AG199" s="148" t="str">
        <f t="shared" si="62"/>
        <v/>
      </c>
      <c r="AH199" s="51" t="str">
        <f>IF(
     $AE199=$AQ199,
     IFERROR(VLOOKUP(VALUE(SUBSTITUTE($AL199&amp;ROUND($G199,2)," ","")),AWHB_Data_UL!$C$4:$P$1004,14,TRUE),""),
     IF(ISNUMBER($AE199),"EJ needed","")
)</f>
        <v/>
      </c>
      <c r="AI199" s="151" t="str">
        <f t="shared" si="63"/>
        <v xml:space="preserve"> </v>
      </c>
      <c r="AJ199" s="58" t="str">
        <f t="shared" si="55"/>
        <v/>
      </c>
      <c r="AL199" s="141" t="str">
        <f>IF($B$1="Metric",IFERROR(VLOOKUP(SUBSTITUTE($A199&amp;"Metric"&amp;$B199," ",""),members_metric!$F$7:$K$2000,6,FALSE),""),IFERROR(VLOOKUP(SUBSTITUTE($A199&amp;$B199," ",""),members!$D$7:$I$2000,6,FALSE),""))</f>
        <v/>
      </c>
      <c r="AM199" s="146" t="str">
        <f>IF($B$1="Metric", IFERROR(VLOOKUP(SUBSTITUTE($A199&amp;"Metric"&amp;$B199," ",""),members_metric!$F$7:$L$2000,7,FALSE),""),IFERROR(VLOOKUP(SUBSTITUTE($A199&amp;$B199," ",""),members!$D$7:$G$2000,4,FALSE),""))</f>
        <v/>
      </c>
      <c r="AN199" s="147" t="str">
        <f>IF($B$1="Metric", IFERROR(VLOOKUP(SUBSTITUTE($A199&amp;"Metric"&amp;$B199," ",""),members_metric!$F$7:$J$2000,5,FALSE),""),IFERROR(VLOOKUP(SUBSTITUTE($A199&amp;$B199," ",""),members!$D$7:$H$2000,5,FALSE),""))</f>
        <v/>
      </c>
      <c r="AO199" s="189" t="str">
        <f>IF(
     $B$1="Metric",
     IFERROR(0.0254*VLOOKUP(VALUE(SUBSTITUTE($AL199&amp;ROUND($G199,2)," ","")),HFF60_Data_UL!$C$4:$O$1011,MATCH('Estimator Steel Portfolio'!$C199,HFF60_Data_UL!$C$4:$O$4,0),TRUE)*1000,"N/A"),
     IFERROR(VLOOKUP(VALUE(SUBSTITUTE($AL199&amp;ROUND($G199,2)," ","")),HFF60_Data_UL!$C$4:$O$1011,MATCH('Estimator Steel Portfolio'!$C199,HFF60_Data_UL!$C$4:$O$4,0),TRUE)*1000,"N/A")
)</f>
        <v>N/A</v>
      </c>
      <c r="AP199" s="189" t="str">
        <f>IF(
     $B$1="Metric",
     IFERROR(0.0254*VLOOKUP(VALUE(SUBSTITUTE($AL199&amp;ROUND($G199,2)," ","")),HFF120_Data_UL!$C$4:$O$1009,MATCH('Estimator Steel Portfolio'!$C199,HFF120_Data_UL!$C$4:$O$4,0),TRUE)*1000,"N/A"),
     IFERROR(VLOOKUP(VALUE(SUBSTITUTE($AL199&amp;ROUND($G199,2)," ","")),HFF120_Data_UL!$C$4:$O$1009,MATCH('Estimator Steel Portfolio'!$C199,HFF120_Data_UL!$C$4:$O$4,0),TRUE)*1000,"N/A")
)</f>
        <v>N/A</v>
      </c>
      <c r="AQ199" s="189" t="str">
        <f>IF(
     $B$1="Metric",
     IFERROR(0.0254*VLOOKUP(VALUE(SUBSTITUTE($AL199&amp;ROUND($G199,2)," ","")),AWHB_Data_UL!$C$4:$O$1004,MATCH('Estimator Steel Portfolio'!$C199,AWHB_Data_UL!$C$4:$O$4,0),TRUE)*1000,"N/A"),
     IFERROR(VLOOKUP(VALUE(SUBSTITUTE($AL199&amp;ROUND($G199,2)," ","")),AWHB_Data_UL!$C$4:$O$1004,MATCH('Estimator Steel Portfolio'!$C199,AWHB_Data_UL!$C$4:$O$4,0),TRUE)*1000,"N/A")
)</f>
        <v>N/A</v>
      </c>
      <c r="AR199" s="190"/>
    </row>
    <row r="200" spans="1:44" ht="15.5" x14ac:dyDescent="0.35">
      <c r="A200" s="130"/>
      <c r="B200" s="131"/>
      <c r="C200" s="131"/>
      <c r="D200" s="131"/>
      <c r="E200" s="131"/>
      <c r="F200" s="49" t="str">
        <f t="shared" si="56"/>
        <v/>
      </c>
      <c r="G200" s="50" t="str">
        <f>IF($B$1="Metric", IFERROR(VLOOKUP(SUBSTITUTE($A200&amp;"Metric"&amp;$B200," ",""),members_metric!$F$7:$J$2000,3,FALSE),""),  IFERROR(VLOOKUP(SUBSTITUTE($A200&amp;$B200," ",""),members!$D$7:$G$2000,3,FALSE),""))</f>
        <v/>
      </c>
      <c r="H200" s="140" t="str">
        <f t="shared" si="57"/>
        <v/>
      </c>
      <c r="I200" s="48"/>
      <c r="J200" s="50" t="str">
        <f>IFERROR(
     1*AO200,
     IF(
          $B$1="Metric",
          IFERROR(0.0254*VLOOKUP(VALUE(SUBSTITUTE($AL200&amp;ROUND($G200,2)," ","")),HFF60_Data_extrapolated!$C$4:$O$1011,MATCH('Estimator Steel Portfolio'!$C200,HFF60_Data_extrapolated!$C$4:$O$4,0),TRUE)*1000,""),
          IFERROR(VLOOKUP(VALUE(SUBSTITUTE($AL200&amp;ROUND($G200,2)," ","")),HFF60_Data_extrapolated!$C$4:$O$1011,MATCH('Estimator Steel Portfolio'!$C200,HFF60_Data_extrapolated!$C$4:$O$4,0),TRUE)*1000,"")
     )
)</f>
        <v/>
      </c>
      <c r="K200" s="50" t="str">
        <f>IFERROR($J200/HFF60_Data_UL!$J$1,"")</f>
        <v/>
      </c>
      <c r="L200" s="148" t="str">
        <f t="shared" si="52"/>
        <v/>
      </c>
      <c r="M200" s="51" t="str">
        <f>IF(
     $J200=$AO200,
     IFERROR(VLOOKUP(VALUE(SUBSTITUTE($AL200&amp;ROUND($G200,2)," ","")),HFF60_Data_UL!$C$4:$P$1011,14,TRUE),""),
     IF(ISNUMBER($J200),"EJ needed","")
)</f>
        <v/>
      </c>
      <c r="N200" s="151" t="str">
        <f t="shared" si="44"/>
        <v/>
      </c>
      <c r="O200" s="58" t="str">
        <f t="shared" si="45"/>
        <v/>
      </c>
      <c r="P200" s="48"/>
      <c r="Q200" s="50" t="str">
        <f>IFERROR(
     1*AP200,
     IF(
          $B$1="Metric",
          IFERROR(0.0254*VLOOKUP(VALUE(SUBSTITUTE($AL200&amp;ROUND($G200,2)," ","")),HFF120_Data_extrapolated!$C$4:$O$1025,MATCH('Estimator Steel Portfolio'!$C200,HFF120_Data_extrapolated!$C$4:$O$4,0),TRUE)*1000,""),
          IFERROR(VLOOKUP(VALUE(SUBSTITUTE($AL200&amp;ROUND($G200,2)," ","")),HFF120_Data_extrapolated!$C$4:$O$1025,MATCH('Estimator Steel Portfolio'!$C200,HFF120_Data_extrapolated!$C$4:$O$4,0),TRUE)*1000,"")
     )
)</f>
        <v/>
      </c>
      <c r="R200" s="50" t="str">
        <f>IFERROR($Q200/HFF120_Data_UL!$J$1,"")</f>
        <v/>
      </c>
      <c r="S200" s="148" t="str">
        <f t="shared" si="58"/>
        <v/>
      </c>
      <c r="T200" s="51" t="str">
        <f>IF(
     $Q200=$AP200,
     IFERROR(VLOOKUP(VALUE(SUBSTITUTE($AL200&amp;ROUND($G200,2)," ","")),HFF120_Data_UL!$C$4:$P$1009,14,TRUE),""),
     IF(ISNUMBER($Q200),"EJ needed","")
)</f>
        <v/>
      </c>
      <c r="U200" s="151" t="str">
        <f t="shared" si="59"/>
        <v xml:space="preserve"> </v>
      </c>
      <c r="V200" s="58" t="str">
        <f t="shared" si="53"/>
        <v/>
      </c>
      <c r="X200" s="205" t="str">
        <f>IF($B$1="Metric", IFERROR(0.0254*VLOOKUP(VALUE(SUBSTITUTE($AL200&amp;ROUND($G200,2)," ","")),WB5_Data_UL!$C$4:$O$1012,MATCH('Estimator Steel Portfolio'!$C200,WB5_Data_UL!$C$4:$O$4,0),TRUE)*1000,""), IFERROR(VLOOKUP(VALUE(SUBSTITUTE($AL200&amp;ROUND($G200,2)," ","")),WB5_Data_UL!$C$4:$O$1012,MATCH('Estimator Steel Portfolio'!$C200,WB5_Data_UL!$C$4:$O$4,0),TRUE)*1000,""))</f>
        <v/>
      </c>
      <c r="Y200" s="50" t="str">
        <f>IFERROR($X200/WB5_Data_UL!$J$1,"")</f>
        <v/>
      </c>
      <c r="Z200" s="148" t="str">
        <f t="shared" si="60"/>
        <v/>
      </c>
      <c r="AA200" s="51" t="str">
        <f>IFERROR(VLOOKUP(VALUE(SUBSTITUTE($AL200&amp;ROUND($G200,2)," ","")),WB5_Data_UL!$C$4:$P$1012,14,TRUE),"")</f>
        <v/>
      </c>
      <c r="AB200" s="151" t="str">
        <f t="shared" si="61"/>
        <v xml:space="preserve"> </v>
      </c>
      <c r="AC200" s="58" t="str">
        <f t="shared" si="54"/>
        <v/>
      </c>
      <c r="AE200" s="205" t="str">
        <f>IFERROR(
     1*AQ200,
     IF(
          $B$1="Metric",
          IFERROR(0.0254*VLOOKUP(VALUE(SUBSTITUTE($AL200&amp;ROUND($G200,2)," ","")),AWHB_Data_extrapolated!$C$4:$O$1011,MATCH('Estimator Steel Portfolio'!$C200,AWHB_Data_extrapolated!$C$4:$O$4,0),TRUE)*1000,""),
          IFERROR(VLOOKUP(VALUE(SUBSTITUTE($AL200&amp;ROUND($G200,2)," ","")),AWHB_Data_extrapolated!$C$4:$O$1011,MATCH('Estimator Steel Portfolio'!$C200,AWHB_Data_extrapolated!$C$4:$O$4,0),TRUE)*1000,"")
     )
)</f>
        <v/>
      </c>
      <c r="AF200" s="50" t="str">
        <f>IFERROR($AE200/AWHB_Data_UL!$J$1,"")</f>
        <v/>
      </c>
      <c r="AG200" s="148" t="str">
        <f t="shared" si="62"/>
        <v/>
      </c>
      <c r="AH200" s="51" t="str">
        <f>IF(
     $AE200=$AQ200,
     IFERROR(VLOOKUP(VALUE(SUBSTITUTE($AL200&amp;ROUND($G200,2)," ","")),AWHB_Data_UL!$C$4:$P$1004,14,TRUE),""),
     IF(ISNUMBER($AE200),"EJ needed","")
)</f>
        <v/>
      </c>
      <c r="AI200" s="151" t="str">
        <f t="shared" si="63"/>
        <v xml:space="preserve"> </v>
      </c>
      <c r="AJ200" s="58" t="str">
        <f t="shared" si="55"/>
        <v/>
      </c>
      <c r="AL200" s="141" t="str">
        <f>IF($B$1="Metric",IFERROR(VLOOKUP(SUBSTITUTE($A200&amp;"Metric"&amp;$B200," ",""),members_metric!$F$7:$K$2000,6,FALSE),""),IFERROR(VLOOKUP(SUBSTITUTE($A200&amp;$B200," ",""),members!$D$7:$I$2000,6,FALSE),""))</f>
        <v/>
      </c>
      <c r="AM200" s="146" t="str">
        <f>IF($B$1="Metric", IFERROR(VLOOKUP(SUBSTITUTE($A200&amp;"Metric"&amp;$B200," ",""),members_metric!$F$7:$L$2000,7,FALSE),""),IFERROR(VLOOKUP(SUBSTITUTE($A200&amp;$B200," ",""),members!$D$7:$G$2000,4,FALSE),""))</f>
        <v/>
      </c>
      <c r="AN200" s="147" t="str">
        <f>IF($B$1="Metric", IFERROR(VLOOKUP(SUBSTITUTE($A200&amp;"Metric"&amp;$B200," ",""),members_metric!$F$7:$J$2000,5,FALSE),""),IFERROR(VLOOKUP(SUBSTITUTE($A200&amp;$B200," ",""),members!$D$7:$H$2000,5,FALSE),""))</f>
        <v/>
      </c>
      <c r="AO200" s="189" t="str">
        <f>IF(
     $B$1="Metric",
     IFERROR(0.0254*VLOOKUP(VALUE(SUBSTITUTE($AL200&amp;ROUND($G200,2)," ","")),HFF60_Data_UL!$C$4:$O$1011,MATCH('Estimator Steel Portfolio'!$C200,HFF60_Data_UL!$C$4:$O$4,0),TRUE)*1000,"N/A"),
     IFERROR(VLOOKUP(VALUE(SUBSTITUTE($AL200&amp;ROUND($G200,2)," ","")),HFF60_Data_UL!$C$4:$O$1011,MATCH('Estimator Steel Portfolio'!$C200,HFF60_Data_UL!$C$4:$O$4,0),TRUE)*1000,"N/A")
)</f>
        <v>N/A</v>
      </c>
      <c r="AP200" s="189" t="str">
        <f>IF(
     $B$1="Metric",
     IFERROR(0.0254*VLOOKUP(VALUE(SUBSTITUTE($AL200&amp;ROUND($G200,2)," ","")),HFF120_Data_UL!$C$4:$O$1009,MATCH('Estimator Steel Portfolio'!$C200,HFF120_Data_UL!$C$4:$O$4,0),TRUE)*1000,"N/A"),
     IFERROR(VLOOKUP(VALUE(SUBSTITUTE($AL200&amp;ROUND($G200,2)," ","")),HFF120_Data_UL!$C$4:$O$1009,MATCH('Estimator Steel Portfolio'!$C200,HFF120_Data_UL!$C$4:$O$4,0),TRUE)*1000,"N/A")
)</f>
        <v>N/A</v>
      </c>
      <c r="AQ200" s="189" t="str">
        <f>IF(
     $B$1="Metric",
     IFERROR(0.0254*VLOOKUP(VALUE(SUBSTITUTE($AL200&amp;ROUND($G200,2)," ","")),AWHB_Data_UL!$C$4:$O$1004,MATCH('Estimator Steel Portfolio'!$C200,AWHB_Data_UL!$C$4:$O$4,0),TRUE)*1000,"N/A"),
     IFERROR(VLOOKUP(VALUE(SUBSTITUTE($AL200&amp;ROUND($G200,2)," ","")),AWHB_Data_UL!$C$4:$O$1004,MATCH('Estimator Steel Portfolio'!$C200,AWHB_Data_UL!$C$4:$O$4,0),TRUE)*1000,"N/A")
)</f>
        <v>N/A</v>
      </c>
      <c r="AR200" s="190"/>
    </row>
    <row r="201" spans="1:44" ht="15.5" x14ac:dyDescent="0.35">
      <c r="A201" s="130"/>
      <c r="B201" s="131"/>
      <c r="C201" s="131"/>
      <c r="D201" s="131"/>
      <c r="E201" s="131"/>
      <c r="F201" s="49" t="str">
        <f t="shared" si="56"/>
        <v/>
      </c>
      <c r="G201" s="50" t="str">
        <f>IF($B$1="Metric", IFERROR(VLOOKUP(SUBSTITUTE($A201&amp;"Metric"&amp;$B201," ",""),members_metric!$F$7:$J$2000,3,FALSE),""),  IFERROR(VLOOKUP(SUBSTITUTE($A201&amp;$B201," ",""),members!$D$7:$G$2000,3,FALSE),""))</f>
        <v/>
      </c>
      <c r="H201" s="140" t="str">
        <f t="shared" si="57"/>
        <v/>
      </c>
      <c r="I201" s="48"/>
      <c r="J201" s="50" t="str">
        <f>IFERROR(
     1*AO201,
     IF(
          $B$1="Metric",
          IFERROR(0.0254*VLOOKUP(VALUE(SUBSTITUTE($AL201&amp;ROUND($G201,2)," ","")),HFF60_Data_extrapolated!$C$4:$O$1011,MATCH('Estimator Steel Portfolio'!$C201,HFF60_Data_extrapolated!$C$4:$O$4,0),TRUE)*1000,""),
          IFERROR(VLOOKUP(VALUE(SUBSTITUTE($AL201&amp;ROUND($G201,2)," ","")),HFF60_Data_extrapolated!$C$4:$O$1011,MATCH('Estimator Steel Portfolio'!$C201,HFF60_Data_extrapolated!$C$4:$O$4,0),TRUE)*1000,"")
     )
)</f>
        <v/>
      </c>
      <c r="K201" s="50" t="str">
        <f>IFERROR($J201/HFF60_Data_UL!$J$1,"")</f>
        <v/>
      </c>
      <c r="L201" s="148" t="str">
        <f t="shared" si="52"/>
        <v/>
      </c>
      <c r="M201" s="51" t="str">
        <f>IF(
     $J201=$AO201,
     IFERROR(VLOOKUP(VALUE(SUBSTITUTE($AL201&amp;ROUND($G201,2)," ","")),HFF60_Data_UL!$C$4:$P$1011,14,TRUE),""),
     IF(ISNUMBER($J201),"EJ needed","")
)</f>
        <v/>
      </c>
      <c r="N201" s="151" t="str">
        <f t="shared" si="44"/>
        <v/>
      </c>
      <c r="O201" s="58" t="str">
        <f t="shared" si="45"/>
        <v/>
      </c>
      <c r="P201" s="48"/>
      <c r="Q201" s="50" t="str">
        <f>IFERROR(
     1*AP201,
     IF(
          $B$1="Metric",
          IFERROR(0.0254*VLOOKUP(VALUE(SUBSTITUTE($AL201&amp;ROUND($G201,2)," ","")),HFF120_Data_extrapolated!$C$4:$O$1025,MATCH('Estimator Steel Portfolio'!$C201,HFF120_Data_extrapolated!$C$4:$O$4,0),TRUE)*1000,""),
          IFERROR(VLOOKUP(VALUE(SUBSTITUTE($AL201&amp;ROUND($G201,2)," ","")),HFF120_Data_extrapolated!$C$4:$O$1025,MATCH('Estimator Steel Portfolio'!$C201,HFF120_Data_extrapolated!$C$4:$O$4,0),TRUE)*1000,"")
     )
)</f>
        <v/>
      </c>
      <c r="R201" s="50" t="str">
        <f>IFERROR($Q201/HFF120_Data_UL!$J$1,"")</f>
        <v/>
      </c>
      <c r="S201" s="148" t="str">
        <f t="shared" si="58"/>
        <v/>
      </c>
      <c r="T201" s="51" t="str">
        <f>IF(
     $Q201=$AP201,
     IFERROR(VLOOKUP(VALUE(SUBSTITUTE($AL201&amp;ROUND($G201,2)," ","")),HFF120_Data_UL!$C$4:$P$1009,14,TRUE),""),
     IF(ISNUMBER($Q201),"EJ needed","")
)</f>
        <v/>
      </c>
      <c r="U201" s="151" t="str">
        <f t="shared" si="59"/>
        <v xml:space="preserve"> </v>
      </c>
      <c r="V201" s="58" t="str">
        <f t="shared" si="53"/>
        <v/>
      </c>
      <c r="X201" s="205" t="str">
        <f>IF($B$1="Metric", IFERROR(0.0254*VLOOKUP(VALUE(SUBSTITUTE($AL201&amp;ROUND($G201,2)," ","")),WB5_Data_UL!$C$4:$O$1012,MATCH('Estimator Steel Portfolio'!$C201,WB5_Data_UL!$C$4:$O$4,0),TRUE)*1000,""), IFERROR(VLOOKUP(VALUE(SUBSTITUTE($AL201&amp;ROUND($G201,2)," ","")),WB5_Data_UL!$C$4:$O$1012,MATCH('Estimator Steel Portfolio'!$C201,WB5_Data_UL!$C$4:$O$4,0),TRUE)*1000,""))</f>
        <v/>
      </c>
      <c r="Y201" s="50" t="str">
        <f>IFERROR($X201/WB5_Data_UL!$J$1,"")</f>
        <v/>
      </c>
      <c r="Z201" s="148" t="str">
        <f t="shared" si="60"/>
        <v/>
      </c>
      <c r="AA201" s="51" t="str">
        <f>IFERROR(VLOOKUP(VALUE(SUBSTITUTE($AL201&amp;ROUND($G201,2)," ","")),WB5_Data_UL!$C$4:$P$1012,14,TRUE),"")</f>
        <v/>
      </c>
      <c r="AB201" s="151" t="str">
        <f t="shared" si="61"/>
        <v xml:space="preserve"> </v>
      </c>
      <c r="AC201" s="58" t="str">
        <f t="shared" si="54"/>
        <v/>
      </c>
      <c r="AE201" s="205" t="str">
        <f>IFERROR(
     1*AQ201,
     IF(
          $B$1="Metric",
          IFERROR(0.0254*VLOOKUP(VALUE(SUBSTITUTE($AL201&amp;ROUND($G201,2)," ","")),AWHB_Data_extrapolated!$C$4:$O$1011,MATCH('Estimator Steel Portfolio'!$C201,AWHB_Data_extrapolated!$C$4:$O$4,0),TRUE)*1000,""),
          IFERROR(VLOOKUP(VALUE(SUBSTITUTE($AL201&amp;ROUND($G201,2)," ","")),AWHB_Data_extrapolated!$C$4:$O$1011,MATCH('Estimator Steel Portfolio'!$C201,AWHB_Data_extrapolated!$C$4:$O$4,0),TRUE)*1000,"")
     )
)</f>
        <v/>
      </c>
      <c r="AF201" s="50" t="str">
        <f>IFERROR($AE201/AWHB_Data_UL!$J$1,"")</f>
        <v/>
      </c>
      <c r="AG201" s="148" t="str">
        <f t="shared" si="62"/>
        <v/>
      </c>
      <c r="AH201" s="51" t="str">
        <f>IF(
     $AE201=$AQ201,
     IFERROR(VLOOKUP(VALUE(SUBSTITUTE($AL201&amp;ROUND($G201,2)," ","")),AWHB_Data_UL!$C$4:$P$1004,14,TRUE),""),
     IF(ISNUMBER($AE201),"EJ needed","")
)</f>
        <v/>
      </c>
      <c r="AI201" s="151" t="str">
        <f t="shared" si="63"/>
        <v xml:space="preserve"> </v>
      </c>
      <c r="AJ201" s="58" t="str">
        <f t="shared" si="55"/>
        <v/>
      </c>
      <c r="AL201" s="141" t="str">
        <f>IF($B$1="Metric",IFERROR(VLOOKUP(SUBSTITUTE($A201&amp;"Metric"&amp;$B201," ",""),members_metric!$F$7:$K$2000,6,FALSE),""),IFERROR(VLOOKUP(SUBSTITUTE($A201&amp;$B201," ",""),members!$D$7:$I$2000,6,FALSE),""))</f>
        <v/>
      </c>
      <c r="AM201" s="146" t="str">
        <f>IF($B$1="Metric", IFERROR(VLOOKUP(SUBSTITUTE($A201&amp;"Metric"&amp;$B201," ",""),members_metric!$F$7:$L$2000,7,FALSE),""),IFERROR(VLOOKUP(SUBSTITUTE($A201&amp;$B201," ",""),members!$D$7:$G$2000,4,FALSE),""))</f>
        <v/>
      </c>
      <c r="AN201" s="147" t="str">
        <f>IF($B$1="Metric", IFERROR(VLOOKUP(SUBSTITUTE($A201&amp;"Metric"&amp;$B201," ",""),members_metric!$F$7:$J$2000,5,FALSE),""),IFERROR(VLOOKUP(SUBSTITUTE($A201&amp;$B201," ",""),members!$D$7:$H$2000,5,FALSE),""))</f>
        <v/>
      </c>
      <c r="AO201" s="189" t="str">
        <f>IF(
     $B$1="Metric",
     IFERROR(0.0254*VLOOKUP(VALUE(SUBSTITUTE($AL201&amp;ROUND($G201,2)," ","")),HFF60_Data_UL!$C$4:$O$1011,MATCH('Estimator Steel Portfolio'!$C201,HFF60_Data_UL!$C$4:$O$4,0),TRUE)*1000,"N/A"),
     IFERROR(VLOOKUP(VALUE(SUBSTITUTE($AL201&amp;ROUND($G201,2)," ","")),HFF60_Data_UL!$C$4:$O$1011,MATCH('Estimator Steel Portfolio'!$C201,HFF60_Data_UL!$C$4:$O$4,0),TRUE)*1000,"N/A")
)</f>
        <v>N/A</v>
      </c>
      <c r="AP201" s="189" t="str">
        <f>IF(
     $B$1="Metric",
     IFERROR(0.0254*VLOOKUP(VALUE(SUBSTITUTE($AL201&amp;ROUND($G201,2)," ","")),HFF120_Data_UL!$C$4:$O$1009,MATCH('Estimator Steel Portfolio'!$C201,HFF120_Data_UL!$C$4:$O$4,0),TRUE)*1000,"N/A"),
     IFERROR(VLOOKUP(VALUE(SUBSTITUTE($AL201&amp;ROUND($G201,2)," ","")),HFF120_Data_UL!$C$4:$O$1009,MATCH('Estimator Steel Portfolio'!$C201,HFF120_Data_UL!$C$4:$O$4,0),TRUE)*1000,"N/A")
)</f>
        <v>N/A</v>
      </c>
      <c r="AQ201" s="189" t="str">
        <f>IF(
     $B$1="Metric",
     IFERROR(0.0254*VLOOKUP(VALUE(SUBSTITUTE($AL201&amp;ROUND($G201,2)," ","")),AWHB_Data_UL!$C$4:$O$1004,MATCH('Estimator Steel Portfolio'!$C201,AWHB_Data_UL!$C$4:$O$4,0),TRUE)*1000,"N/A"),
     IFERROR(VLOOKUP(VALUE(SUBSTITUTE($AL201&amp;ROUND($G201,2)," ","")),AWHB_Data_UL!$C$4:$O$1004,MATCH('Estimator Steel Portfolio'!$C201,AWHB_Data_UL!$C$4:$O$4,0),TRUE)*1000,"N/A")
)</f>
        <v>N/A</v>
      </c>
      <c r="AR201" s="190"/>
    </row>
    <row r="202" spans="1:44" ht="15.5" x14ac:dyDescent="0.35">
      <c r="A202" s="130"/>
      <c r="B202" s="131"/>
      <c r="C202" s="131"/>
      <c r="D202" s="131"/>
      <c r="E202" s="131"/>
      <c r="F202" s="49" t="str">
        <f t="shared" si="56"/>
        <v/>
      </c>
      <c r="G202" s="50" t="str">
        <f>IF($B$1="Metric", IFERROR(VLOOKUP(SUBSTITUTE($A202&amp;"Metric"&amp;$B202," ",""),members_metric!$F$7:$J$2000,3,FALSE),""),  IFERROR(VLOOKUP(SUBSTITUTE($A202&amp;$B202," ",""),members!$D$7:$G$2000,3,FALSE),""))</f>
        <v/>
      </c>
      <c r="H202" s="140" t="str">
        <f t="shared" si="57"/>
        <v/>
      </c>
      <c r="I202" s="48"/>
      <c r="J202" s="50" t="str">
        <f>IFERROR(
     1*AO202,
     IF(
          $B$1="Metric",
          IFERROR(0.0254*VLOOKUP(VALUE(SUBSTITUTE($AL202&amp;ROUND($G202,2)," ","")),HFF60_Data_extrapolated!$C$4:$O$1011,MATCH('Estimator Steel Portfolio'!$C202,HFF60_Data_extrapolated!$C$4:$O$4,0),TRUE)*1000,""),
          IFERROR(VLOOKUP(VALUE(SUBSTITUTE($AL202&amp;ROUND($G202,2)," ","")),HFF60_Data_extrapolated!$C$4:$O$1011,MATCH('Estimator Steel Portfolio'!$C202,HFF60_Data_extrapolated!$C$4:$O$4,0),TRUE)*1000,"")
     )
)</f>
        <v/>
      </c>
      <c r="K202" s="50" t="str">
        <f>IFERROR($J202/HFF60_Data_UL!$J$1,"")</f>
        <v/>
      </c>
      <c r="L202" s="148" t="str">
        <f t="shared" si="52"/>
        <v/>
      </c>
      <c r="M202" s="51" t="str">
        <f>IF(
     $J202=$AO202,
     IFERROR(VLOOKUP(VALUE(SUBSTITUTE($AL202&amp;ROUND($G202,2)," ","")),HFF60_Data_UL!$C$4:$P$1011,14,TRUE),""),
     IF(ISNUMBER($J202),"EJ needed","")
)</f>
        <v/>
      </c>
      <c r="N202" s="151" t="str">
        <f t="shared" si="44"/>
        <v/>
      </c>
      <c r="O202" s="58" t="str">
        <f t="shared" si="45"/>
        <v/>
      </c>
      <c r="P202" s="48"/>
      <c r="Q202" s="50" t="str">
        <f>IFERROR(
     1*AP202,
     IF(
          $B$1="Metric",
          IFERROR(0.0254*VLOOKUP(VALUE(SUBSTITUTE($AL202&amp;ROUND($G202,2)," ","")),HFF120_Data_extrapolated!$C$4:$O$1025,MATCH('Estimator Steel Portfolio'!$C202,HFF120_Data_extrapolated!$C$4:$O$4,0),TRUE)*1000,""),
          IFERROR(VLOOKUP(VALUE(SUBSTITUTE($AL202&amp;ROUND($G202,2)," ","")),HFF120_Data_extrapolated!$C$4:$O$1025,MATCH('Estimator Steel Portfolio'!$C202,HFF120_Data_extrapolated!$C$4:$O$4,0),TRUE)*1000,"")
     )
)</f>
        <v/>
      </c>
      <c r="R202" s="50" t="str">
        <f>IFERROR($Q202/HFF120_Data_UL!$J$1,"")</f>
        <v/>
      </c>
      <c r="S202" s="148" t="str">
        <f t="shared" si="58"/>
        <v/>
      </c>
      <c r="T202" s="51" t="str">
        <f>IF(
     $Q202=$AP202,
     IFERROR(VLOOKUP(VALUE(SUBSTITUTE($AL202&amp;ROUND($G202,2)," ","")),HFF120_Data_UL!$C$4:$P$1009,14,TRUE),""),
     IF(ISNUMBER($Q202),"EJ needed","")
)</f>
        <v/>
      </c>
      <c r="U202" s="151" t="str">
        <f t="shared" si="59"/>
        <v xml:space="preserve"> </v>
      </c>
      <c r="V202" s="58" t="str">
        <f t="shared" si="53"/>
        <v/>
      </c>
      <c r="X202" s="205" t="str">
        <f>IF($B$1="Metric", IFERROR(0.0254*VLOOKUP(VALUE(SUBSTITUTE($AL202&amp;ROUND($G202,2)," ","")),WB5_Data_UL!$C$4:$O$1012,MATCH('Estimator Steel Portfolio'!$C202,WB5_Data_UL!$C$4:$O$4,0),TRUE)*1000,""), IFERROR(VLOOKUP(VALUE(SUBSTITUTE($AL202&amp;ROUND($G202,2)," ","")),WB5_Data_UL!$C$4:$O$1012,MATCH('Estimator Steel Portfolio'!$C202,WB5_Data_UL!$C$4:$O$4,0),TRUE)*1000,""))</f>
        <v/>
      </c>
      <c r="Y202" s="50" t="str">
        <f>IFERROR($X202/WB5_Data_UL!$J$1,"")</f>
        <v/>
      </c>
      <c r="Z202" s="148" t="str">
        <f t="shared" si="60"/>
        <v/>
      </c>
      <c r="AA202" s="51" t="str">
        <f>IFERROR(VLOOKUP(VALUE(SUBSTITUTE($AL202&amp;ROUND($G202,2)," ","")),WB5_Data_UL!$C$4:$P$1012,14,TRUE),"")</f>
        <v/>
      </c>
      <c r="AB202" s="151" t="str">
        <f t="shared" si="61"/>
        <v xml:space="preserve"> </v>
      </c>
      <c r="AC202" s="58" t="str">
        <f t="shared" si="54"/>
        <v/>
      </c>
      <c r="AE202" s="205" t="str">
        <f>IFERROR(
     1*AQ202,
     IF(
          $B$1="Metric",
          IFERROR(0.0254*VLOOKUP(VALUE(SUBSTITUTE($AL202&amp;ROUND($G202,2)," ","")),AWHB_Data_extrapolated!$C$4:$O$1011,MATCH('Estimator Steel Portfolio'!$C202,AWHB_Data_extrapolated!$C$4:$O$4,0),TRUE)*1000,""),
          IFERROR(VLOOKUP(VALUE(SUBSTITUTE($AL202&amp;ROUND($G202,2)," ","")),AWHB_Data_extrapolated!$C$4:$O$1011,MATCH('Estimator Steel Portfolio'!$C202,AWHB_Data_extrapolated!$C$4:$O$4,0),TRUE)*1000,"")
     )
)</f>
        <v/>
      </c>
      <c r="AF202" s="50" t="str">
        <f>IFERROR($AE202/AWHB_Data_UL!$J$1,"")</f>
        <v/>
      </c>
      <c r="AG202" s="148" t="str">
        <f t="shared" si="62"/>
        <v/>
      </c>
      <c r="AH202" s="51" t="str">
        <f>IF(
     $AE202=$AQ202,
     IFERROR(VLOOKUP(VALUE(SUBSTITUTE($AL202&amp;ROUND($G202,2)," ","")),AWHB_Data_UL!$C$4:$P$1004,14,TRUE),""),
     IF(ISNUMBER($AE202),"EJ needed","")
)</f>
        <v/>
      </c>
      <c r="AI202" s="151" t="str">
        <f t="shared" si="63"/>
        <v xml:space="preserve"> </v>
      </c>
      <c r="AJ202" s="58" t="str">
        <f t="shared" si="55"/>
        <v/>
      </c>
      <c r="AL202" s="141" t="str">
        <f>IF($B$1="Metric",IFERROR(VLOOKUP(SUBSTITUTE($A202&amp;"Metric"&amp;$B202," ",""),members_metric!$F$7:$K$2000,6,FALSE),""),IFERROR(VLOOKUP(SUBSTITUTE($A202&amp;$B202," ",""),members!$D$7:$I$2000,6,FALSE),""))</f>
        <v/>
      </c>
      <c r="AM202" s="146" t="str">
        <f>IF($B$1="Metric", IFERROR(VLOOKUP(SUBSTITUTE($A202&amp;"Metric"&amp;$B202," ",""),members_metric!$F$7:$L$2000,7,FALSE),""),IFERROR(VLOOKUP(SUBSTITUTE($A202&amp;$B202," ",""),members!$D$7:$G$2000,4,FALSE),""))</f>
        <v/>
      </c>
      <c r="AN202" s="147" t="str">
        <f>IF($B$1="Metric", IFERROR(VLOOKUP(SUBSTITUTE($A202&amp;"Metric"&amp;$B202," ",""),members_metric!$F$7:$J$2000,5,FALSE),""),IFERROR(VLOOKUP(SUBSTITUTE($A202&amp;$B202," ",""),members!$D$7:$H$2000,5,FALSE),""))</f>
        <v/>
      </c>
      <c r="AO202" s="189" t="str">
        <f>IF(
     $B$1="Metric",
     IFERROR(0.0254*VLOOKUP(VALUE(SUBSTITUTE($AL202&amp;ROUND($G202,2)," ","")),HFF60_Data_UL!$C$4:$O$1011,MATCH('Estimator Steel Portfolio'!$C202,HFF60_Data_UL!$C$4:$O$4,0),TRUE)*1000,"N/A"),
     IFERROR(VLOOKUP(VALUE(SUBSTITUTE($AL202&amp;ROUND($G202,2)," ","")),HFF60_Data_UL!$C$4:$O$1011,MATCH('Estimator Steel Portfolio'!$C202,HFF60_Data_UL!$C$4:$O$4,0),TRUE)*1000,"N/A")
)</f>
        <v>N/A</v>
      </c>
      <c r="AP202" s="189" t="str">
        <f>IF(
     $B$1="Metric",
     IFERROR(0.0254*VLOOKUP(VALUE(SUBSTITUTE($AL202&amp;ROUND($G202,2)," ","")),HFF120_Data_UL!$C$4:$O$1009,MATCH('Estimator Steel Portfolio'!$C202,HFF120_Data_UL!$C$4:$O$4,0),TRUE)*1000,"N/A"),
     IFERROR(VLOOKUP(VALUE(SUBSTITUTE($AL202&amp;ROUND($G202,2)," ","")),HFF120_Data_UL!$C$4:$O$1009,MATCH('Estimator Steel Portfolio'!$C202,HFF120_Data_UL!$C$4:$O$4,0),TRUE)*1000,"N/A")
)</f>
        <v>N/A</v>
      </c>
      <c r="AQ202" s="189" t="str">
        <f>IF(
     $B$1="Metric",
     IFERROR(0.0254*VLOOKUP(VALUE(SUBSTITUTE($AL202&amp;ROUND($G202,2)," ","")),AWHB_Data_UL!$C$4:$O$1004,MATCH('Estimator Steel Portfolio'!$C202,AWHB_Data_UL!$C$4:$O$4,0),TRUE)*1000,"N/A"),
     IFERROR(VLOOKUP(VALUE(SUBSTITUTE($AL202&amp;ROUND($G202,2)," ","")),AWHB_Data_UL!$C$4:$O$1004,MATCH('Estimator Steel Portfolio'!$C202,AWHB_Data_UL!$C$4:$O$4,0),TRUE)*1000,"N/A")
)</f>
        <v>N/A</v>
      </c>
      <c r="AR202" s="190"/>
    </row>
    <row r="203" spans="1:44" ht="15.5" x14ac:dyDescent="0.35">
      <c r="A203" s="130"/>
      <c r="B203" s="131"/>
      <c r="C203" s="131"/>
      <c r="D203" s="131"/>
      <c r="E203" s="131"/>
      <c r="F203" s="49" t="str">
        <f t="shared" si="56"/>
        <v/>
      </c>
      <c r="G203" s="50" t="str">
        <f>IF($B$1="Metric", IFERROR(VLOOKUP(SUBSTITUTE($A203&amp;"Metric"&amp;$B203," ",""),members_metric!$F$7:$J$2000,3,FALSE),""),  IFERROR(VLOOKUP(SUBSTITUTE($A203&amp;$B203," ",""),members!$D$7:$G$2000,3,FALSE),""))</f>
        <v/>
      </c>
      <c r="H203" s="140" t="str">
        <f t="shared" si="57"/>
        <v/>
      </c>
      <c r="I203" s="48"/>
      <c r="J203" s="50" t="str">
        <f>IFERROR(
     1*AO203,
     IF(
          $B$1="Metric",
          IFERROR(0.0254*VLOOKUP(VALUE(SUBSTITUTE($AL203&amp;ROUND($G203,2)," ","")),HFF60_Data_extrapolated!$C$4:$O$1011,MATCH('Estimator Steel Portfolio'!$C203,HFF60_Data_extrapolated!$C$4:$O$4,0),TRUE)*1000,""),
          IFERROR(VLOOKUP(VALUE(SUBSTITUTE($AL203&amp;ROUND($G203,2)," ","")),HFF60_Data_extrapolated!$C$4:$O$1011,MATCH('Estimator Steel Portfolio'!$C203,HFF60_Data_extrapolated!$C$4:$O$4,0),TRUE)*1000,"")
     )
)</f>
        <v/>
      </c>
      <c r="K203" s="50" t="str">
        <f>IFERROR($J203/HFF60_Data_UL!$J$1,"")</f>
        <v/>
      </c>
      <c r="L203" s="148" t="str">
        <f t="shared" si="52"/>
        <v/>
      </c>
      <c r="M203" s="51" t="str">
        <f>IF(
     $J203=$AO203,
     IFERROR(VLOOKUP(VALUE(SUBSTITUTE($AL203&amp;ROUND($G203,2)," ","")),HFF60_Data_UL!$C$4:$P$1011,14,TRUE),""),
     IF(ISNUMBER($J203),"EJ needed","")
)</f>
        <v/>
      </c>
      <c r="N203" s="151" t="str">
        <f t="shared" si="44"/>
        <v/>
      </c>
      <c r="O203" s="58" t="str">
        <f t="shared" si="45"/>
        <v/>
      </c>
      <c r="P203" s="48"/>
      <c r="Q203" s="50" t="str">
        <f>IFERROR(
     1*AP203,
     IF(
          $B$1="Metric",
          IFERROR(0.0254*VLOOKUP(VALUE(SUBSTITUTE($AL203&amp;ROUND($G203,2)," ","")),HFF120_Data_extrapolated!$C$4:$O$1025,MATCH('Estimator Steel Portfolio'!$C203,HFF120_Data_extrapolated!$C$4:$O$4,0),TRUE)*1000,""),
          IFERROR(VLOOKUP(VALUE(SUBSTITUTE($AL203&amp;ROUND($G203,2)," ","")),HFF120_Data_extrapolated!$C$4:$O$1025,MATCH('Estimator Steel Portfolio'!$C203,HFF120_Data_extrapolated!$C$4:$O$4,0),TRUE)*1000,"")
     )
)</f>
        <v/>
      </c>
      <c r="R203" s="50" t="str">
        <f>IFERROR($Q203/HFF120_Data_UL!$J$1,"")</f>
        <v/>
      </c>
      <c r="S203" s="148" t="str">
        <f t="shared" si="58"/>
        <v/>
      </c>
      <c r="T203" s="51" t="str">
        <f>IF(
     $Q203=$AP203,
     IFERROR(VLOOKUP(VALUE(SUBSTITUTE($AL203&amp;ROUND($G203,2)," ","")),HFF120_Data_UL!$C$4:$P$1009,14,TRUE),""),
     IF(ISNUMBER($Q203),"EJ needed","")
)</f>
        <v/>
      </c>
      <c r="U203" s="151" t="str">
        <f t="shared" si="59"/>
        <v xml:space="preserve"> </v>
      </c>
      <c r="V203" s="58" t="str">
        <f t="shared" si="53"/>
        <v/>
      </c>
      <c r="X203" s="205" t="str">
        <f>IF($B$1="Metric", IFERROR(0.0254*VLOOKUP(VALUE(SUBSTITUTE($AL203&amp;ROUND($G203,2)," ","")),WB5_Data_UL!$C$4:$O$1012,MATCH('Estimator Steel Portfolio'!$C203,WB5_Data_UL!$C$4:$O$4,0),TRUE)*1000,""), IFERROR(VLOOKUP(VALUE(SUBSTITUTE($AL203&amp;ROUND($G203,2)," ","")),WB5_Data_UL!$C$4:$O$1012,MATCH('Estimator Steel Portfolio'!$C203,WB5_Data_UL!$C$4:$O$4,0),TRUE)*1000,""))</f>
        <v/>
      </c>
      <c r="Y203" s="50" t="str">
        <f>IFERROR($X203/WB5_Data_UL!$J$1,"")</f>
        <v/>
      </c>
      <c r="Z203" s="148" t="str">
        <f t="shared" si="60"/>
        <v/>
      </c>
      <c r="AA203" s="51" t="str">
        <f>IFERROR(VLOOKUP(VALUE(SUBSTITUTE($AL203&amp;ROUND($G203,2)," ","")),WB5_Data_UL!$C$4:$P$1012,14,TRUE),"")</f>
        <v/>
      </c>
      <c r="AB203" s="151" t="str">
        <f t="shared" si="61"/>
        <v xml:space="preserve"> </v>
      </c>
      <c r="AC203" s="58" t="str">
        <f t="shared" si="54"/>
        <v/>
      </c>
      <c r="AE203" s="205" t="str">
        <f>IFERROR(
     1*AQ203,
     IF(
          $B$1="Metric",
          IFERROR(0.0254*VLOOKUP(VALUE(SUBSTITUTE($AL203&amp;ROUND($G203,2)," ","")),AWHB_Data_extrapolated!$C$4:$O$1011,MATCH('Estimator Steel Portfolio'!$C203,AWHB_Data_extrapolated!$C$4:$O$4,0),TRUE)*1000,""),
          IFERROR(VLOOKUP(VALUE(SUBSTITUTE($AL203&amp;ROUND($G203,2)," ","")),AWHB_Data_extrapolated!$C$4:$O$1011,MATCH('Estimator Steel Portfolio'!$C203,AWHB_Data_extrapolated!$C$4:$O$4,0),TRUE)*1000,"")
     )
)</f>
        <v/>
      </c>
      <c r="AF203" s="50" t="str">
        <f>IFERROR($AE203/AWHB_Data_UL!$J$1,"")</f>
        <v/>
      </c>
      <c r="AG203" s="148" t="str">
        <f t="shared" si="62"/>
        <v/>
      </c>
      <c r="AH203" s="51" t="str">
        <f>IF(
     $AE203=$AQ203,
     IFERROR(VLOOKUP(VALUE(SUBSTITUTE($AL203&amp;ROUND($G203,2)," ","")),AWHB_Data_UL!$C$4:$P$1004,14,TRUE),""),
     IF(ISNUMBER($AE203),"EJ needed","")
)</f>
        <v/>
      </c>
      <c r="AI203" s="151" t="str">
        <f t="shared" si="63"/>
        <v xml:space="preserve"> </v>
      </c>
      <c r="AJ203" s="58" t="str">
        <f t="shared" si="55"/>
        <v/>
      </c>
      <c r="AL203" s="141" t="str">
        <f>IF($B$1="Metric",IFERROR(VLOOKUP(SUBSTITUTE($A203&amp;"Metric"&amp;$B203," ",""),members_metric!$F$7:$K$2000,6,FALSE),""),IFERROR(VLOOKUP(SUBSTITUTE($A203&amp;$B203," ",""),members!$D$7:$I$2000,6,FALSE),""))</f>
        <v/>
      </c>
      <c r="AM203" s="146" t="str">
        <f>IF($B$1="Metric", IFERROR(VLOOKUP(SUBSTITUTE($A203&amp;"Metric"&amp;$B203," ",""),members_metric!$F$7:$L$2000,7,FALSE),""),IFERROR(VLOOKUP(SUBSTITUTE($A203&amp;$B203," ",""),members!$D$7:$G$2000,4,FALSE),""))</f>
        <v/>
      </c>
      <c r="AN203" s="147" t="str">
        <f>IF($B$1="Metric", IFERROR(VLOOKUP(SUBSTITUTE($A203&amp;"Metric"&amp;$B203," ",""),members_metric!$F$7:$J$2000,5,FALSE),""),IFERROR(VLOOKUP(SUBSTITUTE($A203&amp;$B203," ",""),members!$D$7:$H$2000,5,FALSE),""))</f>
        <v/>
      </c>
      <c r="AO203" s="189" t="str">
        <f>IF(
     $B$1="Metric",
     IFERROR(0.0254*VLOOKUP(VALUE(SUBSTITUTE($AL203&amp;ROUND($G203,2)," ","")),HFF60_Data_UL!$C$4:$O$1011,MATCH('Estimator Steel Portfolio'!$C203,HFF60_Data_UL!$C$4:$O$4,0),TRUE)*1000,"N/A"),
     IFERROR(VLOOKUP(VALUE(SUBSTITUTE($AL203&amp;ROUND($G203,2)," ","")),HFF60_Data_UL!$C$4:$O$1011,MATCH('Estimator Steel Portfolio'!$C203,HFF60_Data_UL!$C$4:$O$4,0),TRUE)*1000,"N/A")
)</f>
        <v>N/A</v>
      </c>
      <c r="AP203" s="189" t="str">
        <f>IF(
     $B$1="Metric",
     IFERROR(0.0254*VLOOKUP(VALUE(SUBSTITUTE($AL203&amp;ROUND($G203,2)," ","")),HFF120_Data_UL!$C$4:$O$1009,MATCH('Estimator Steel Portfolio'!$C203,HFF120_Data_UL!$C$4:$O$4,0),TRUE)*1000,"N/A"),
     IFERROR(VLOOKUP(VALUE(SUBSTITUTE($AL203&amp;ROUND($G203,2)," ","")),HFF120_Data_UL!$C$4:$O$1009,MATCH('Estimator Steel Portfolio'!$C203,HFF120_Data_UL!$C$4:$O$4,0),TRUE)*1000,"N/A")
)</f>
        <v>N/A</v>
      </c>
      <c r="AQ203" s="189" t="str">
        <f>IF(
     $B$1="Metric",
     IFERROR(0.0254*VLOOKUP(VALUE(SUBSTITUTE($AL203&amp;ROUND($G203,2)," ","")),AWHB_Data_UL!$C$4:$O$1004,MATCH('Estimator Steel Portfolio'!$C203,AWHB_Data_UL!$C$4:$O$4,0),TRUE)*1000,"N/A"),
     IFERROR(VLOOKUP(VALUE(SUBSTITUTE($AL203&amp;ROUND($G203,2)," ","")),AWHB_Data_UL!$C$4:$O$1004,MATCH('Estimator Steel Portfolio'!$C203,AWHB_Data_UL!$C$4:$O$4,0),TRUE)*1000,"N/A")
)</f>
        <v>N/A</v>
      </c>
      <c r="AR203" s="190"/>
    </row>
    <row r="204" spans="1:44" ht="15.5" x14ac:dyDescent="0.35">
      <c r="A204" s="130"/>
      <c r="B204" s="131"/>
      <c r="C204" s="131"/>
      <c r="D204" s="131"/>
      <c r="E204" s="131"/>
      <c r="F204" s="49" t="str">
        <f t="shared" si="56"/>
        <v/>
      </c>
      <c r="G204" s="50" t="str">
        <f>IF($B$1="Metric", IFERROR(VLOOKUP(SUBSTITUTE($A204&amp;"Metric"&amp;$B204," ",""),members_metric!$F$7:$J$2000,3,FALSE),""),  IFERROR(VLOOKUP(SUBSTITUTE($A204&amp;$B204," ",""),members!$D$7:$G$2000,3,FALSE),""))</f>
        <v/>
      </c>
      <c r="H204" s="140" t="str">
        <f t="shared" si="57"/>
        <v/>
      </c>
      <c r="I204" s="48"/>
      <c r="J204" s="50" t="str">
        <f>IFERROR(
     1*AO204,
     IF(
          $B$1="Metric",
          IFERROR(0.0254*VLOOKUP(VALUE(SUBSTITUTE($AL204&amp;ROUND($G204,2)," ","")),HFF60_Data_extrapolated!$C$4:$O$1011,MATCH('Estimator Steel Portfolio'!$C204,HFF60_Data_extrapolated!$C$4:$O$4,0),TRUE)*1000,""),
          IFERROR(VLOOKUP(VALUE(SUBSTITUTE($AL204&amp;ROUND($G204,2)," ","")),HFF60_Data_extrapolated!$C$4:$O$1011,MATCH('Estimator Steel Portfolio'!$C204,HFF60_Data_extrapolated!$C$4:$O$4,0),TRUE)*1000,"")
     )
)</f>
        <v/>
      </c>
      <c r="K204" s="50" t="str">
        <f>IFERROR($J204/HFF60_Data_UL!$J$1,"")</f>
        <v/>
      </c>
      <c r="L204" s="148" t="str">
        <f t="shared" si="52"/>
        <v/>
      </c>
      <c r="M204" s="51" t="str">
        <f>IF(
     $J204=$AO204,
     IFERROR(VLOOKUP(VALUE(SUBSTITUTE($AL204&amp;ROUND($G204,2)," ","")),HFF60_Data_UL!$C$4:$P$1011,14,TRUE),""),
     IF(ISNUMBER($J204),"EJ needed","")
)</f>
        <v/>
      </c>
      <c r="N204" s="151" t="str">
        <f t="shared" si="44"/>
        <v/>
      </c>
      <c r="O204" s="58" t="str">
        <f t="shared" si="45"/>
        <v/>
      </c>
      <c r="P204" s="48"/>
      <c r="Q204" s="50" t="str">
        <f>IFERROR(
     1*AP204,
     IF(
          $B$1="Metric",
          IFERROR(0.0254*VLOOKUP(VALUE(SUBSTITUTE($AL204&amp;ROUND($G204,2)," ","")),HFF120_Data_extrapolated!$C$4:$O$1025,MATCH('Estimator Steel Portfolio'!$C204,HFF120_Data_extrapolated!$C$4:$O$4,0),TRUE)*1000,""),
          IFERROR(VLOOKUP(VALUE(SUBSTITUTE($AL204&amp;ROUND($G204,2)," ","")),HFF120_Data_extrapolated!$C$4:$O$1025,MATCH('Estimator Steel Portfolio'!$C204,HFF120_Data_extrapolated!$C$4:$O$4,0),TRUE)*1000,"")
     )
)</f>
        <v/>
      </c>
      <c r="R204" s="50" t="str">
        <f>IFERROR($Q204/HFF120_Data_UL!$J$1,"")</f>
        <v/>
      </c>
      <c r="S204" s="148" t="str">
        <f t="shared" si="58"/>
        <v/>
      </c>
      <c r="T204" s="51" t="str">
        <f>IF(
     $Q204=$AP204,
     IFERROR(VLOOKUP(VALUE(SUBSTITUTE($AL204&amp;ROUND($G204,2)," ","")),HFF120_Data_UL!$C$4:$P$1009,14,TRUE),""),
     IF(ISNUMBER($Q204),"EJ needed","")
)</f>
        <v/>
      </c>
      <c r="U204" s="151" t="str">
        <f t="shared" si="59"/>
        <v xml:space="preserve"> </v>
      </c>
      <c r="V204" s="58" t="str">
        <f t="shared" si="53"/>
        <v/>
      </c>
      <c r="X204" s="205" t="str">
        <f>IF($B$1="Metric", IFERROR(0.0254*VLOOKUP(VALUE(SUBSTITUTE($AL204&amp;ROUND($G204,2)," ","")),WB5_Data_UL!$C$4:$O$1012,MATCH('Estimator Steel Portfolio'!$C204,WB5_Data_UL!$C$4:$O$4,0),TRUE)*1000,""), IFERROR(VLOOKUP(VALUE(SUBSTITUTE($AL204&amp;ROUND($G204,2)," ","")),WB5_Data_UL!$C$4:$O$1012,MATCH('Estimator Steel Portfolio'!$C204,WB5_Data_UL!$C$4:$O$4,0),TRUE)*1000,""))</f>
        <v/>
      </c>
      <c r="Y204" s="50" t="str">
        <f>IFERROR($X204/WB5_Data_UL!$J$1,"")</f>
        <v/>
      </c>
      <c r="Z204" s="148" t="str">
        <f t="shared" si="60"/>
        <v/>
      </c>
      <c r="AA204" s="51" t="str">
        <f>IFERROR(VLOOKUP(VALUE(SUBSTITUTE($AL204&amp;ROUND($G204,2)," ","")),WB5_Data_UL!$C$4:$P$1012,14,TRUE),"")</f>
        <v/>
      </c>
      <c r="AB204" s="151" t="str">
        <f t="shared" si="61"/>
        <v xml:space="preserve"> </v>
      </c>
      <c r="AC204" s="58" t="str">
        <f t="shared" si="54"/>
        <v/>
      </c>
      <c r="AE204" s="205" t="str">
        <f>IFERROR(
     1*AQ204,
     IF(
          $B$1="Metric",
          IFERROR(0.0254*VLOOKUP(VALUE(SUBSTITUTE($AL204&amp;ROUND($G204,2)," ","")),AWHB_Data_extrapolated!$C$4:$O$1011,MATCH('Estimator Steel Portfolio'!$C204,AWHB_Data_extrapolated!$C$4:$O$4,0),TRUE)*1000,""),
          IFERROR(VLOOKUP(VALUE(SUBSTITUTE($AL204&amp;ROUND($G204,2)," ","")),AWHB_Data_extrapolated!$C$4:$O$1011,MATCH('Estimator Steel Portfolio'!$C204,AWHB_Data_extrapolated!$C$4:$O$4,0),TRUE)*1000,"")
     )
)</f>
        <v/>
      </c>
      <c r="AF204" s="50" t="str">
        <f>IFERROR($AE204/AWHB_Data_UL!$J$1,"")</f>
        <v/>
      </c>
      <c r="AG204" s="148" t="str">
        <f t="shared" si="62"/>
        <v/>
      </c>
      <c r="AH204" s="51" t="str">
        <f>IF(
     $AE204=$AQ204,
     IFERROR(VLOOKUP(VALUE(SUBSTITUTE($AL204&amp;ROUND($G204,2)," ","")),AWHB_Data_UL!$C$4:$P$1004,14,TRUE),""),
     IF(ISNUMBER($AE204),"EJ needed","")
)</f>
        <v/>
      </c>
      <c r="AI204" s="151" t="str">
        <f t="shared" si="63"/>
        <v xml:space="preserve"> </v>
      </c>
      <c r="AJ204" s="58" t="str">
        <f t="shared" si="55"/>
        <v/>
      </c>
      <c r="AL204" s="141" t="str">
        <f>IF($B$1="Metric",IFERROR(VLOOKUP(SUBSTITUTE($A204&amp;"Metric"&amp;$B204," ",""),members_metric!$F$7:$K$2000,6,FALSE),""),IFERROR(VLOOKUP(SUBSTITUTE($A204&amp;$B204," ",""),members!$D$7:$I$2000,6,FALSE),""))</f>
        <v/>
      </c>
      <c r="AM204" s="146" t="str">
        <f>IF($B$1="Metric", IFERROR(VLOOKUP(SUBSTITUTE($A204&amp;"Metric"&amp;$B204," ",""),members_metric!$F$7:$L$2000,7,FALSE),""),IFERROR(VLOOKUP(SUBSTITUTE($A204&amp;$B204," ",""),members!$D$7:$G$2000,4,FALSE),""))</f>
        <v/>
      </c>
      <c r="AN204" s="147" t="str">
        <f>IF($B$1="Metric", IFERROR(VLOOKUP(SUBSTITUTE($A204&amp;"Metric"&amp;$B204," ",""),members_metric!$F$7:$J$2000,5,FALSE),""),IFERROR(VLOOKUP(SUBSTITUTE($A204&amp;$B204," ",""),members!$D$7:$H$2000,5,FALSE),""))</f>
        <v/>
      </c>
      <c r="AO204" s="189" t="str">
        <f>IF(
     $B$1="Metric",
     IFERROR(0.0254*VLOOKUP(VALUE(SUBSTITUTE($AL204&amp;ROUND($G204,2)," ","")),HFF60_Data_UL!$C$4:$O$1011,MATCH('Estimator Steel Portfolio'!$C204,HFF60_Data_UL!$C$4:$O$4,0),TRUE)*1000,"N/A"),
     IFERROR(VLOOKUP(VALUE(SUBSTITUTE($AL204&amp;ROUND($G204,2)," ","")),HFF60_Data_UL!$C$4:$O$1011,MATCH('Estimator Steel Portfolio'!$C204,HFF60_Data_UL!$C$4:$O$4,0),TRUE)*1000,"N/A")
)</f>
        <v>N/A</v>
      </c>
      <c r="AP204" s="189" t="str">
        <f>IF(
     $B$1="Metric",
     IFERROR(0.0254*VLOOKUP(VALUE(SUBSTITUTE($AL204&amp;ROUND($G204,2)," ","")),HFF120_Data_UL!$C$4:$O$1009,MATCH('Estimator Steel Portfolio'!$C204,HFF120_Data_UL!$C$4:$O$4,0),TRUE)*1000,"N/A"),
     IFERROR(VLOOKUP(VALUE(SUBSTITUTE($AL204&amp;ROUND($G204,2)," ","")),HFF120_Data_UL!$C$4:$O$1009,MATCH('Estimator Steel Portfolio'!$C204,HFF120_Data_UL!$C$4:$O$4,0),TRUE)*1000,"N/A")
)</f>
        <v>N/A</v>
      </c>
      <c r="AQ204" s="189" t="str">
        <f>IF(
     $B$1="Metric",
     IFERROR(0.0254*VLOOKUP(VALUE(SUBSTITUTE($AL204&amp;ROUND($G204,2)," ","")),AWHB_Data_UL!$C$4:$O$1004,MATCH('Estimator Steel Portfolio'!$C204,AWHB_Data_UL!$C$4:$O$4,0),TRUE)*1000,"N/A"),
     IFERROR(VLOOKUP(VALUE(SUBSTITUTE($AL204&amp;ROUND($G204,2)," ","")),AWHB_Data_UL!$C$4:$O$1004,MATCH('Estimator Steel Portfolio'!$C204,AWHB_Data_UL!$C$4:$O$4,0),TRUE)*1000,"N/A")
)</f>
        <v>N/A</v>
      </c>
      <c r="AR204" s="190"/>
    </row>
    <row r="205" spans="1:44" ht="15.5" x14ac:dyDescent="0.35">
      <c r="A205" s="130"/>
      <c r="B205" s="131"/>
      <c r="C205" s="131"/>
      <c r="D205" s="131"/>
      <c r="E205" s="131"/>
      <c r="F205" s="49" t="str">
        <f t="shared" si="56"/>
        <v/>
      </c>
      <c r="G205" s="50" t="str">
        <f>IF($B$1="Metric", IFERROR(VLOOKUP(SUBSTITUTE($A205&amp;"Metric"&amp;$B205," ",""),members_metric!$F$7:$J$2000,3,FALSE),""),  IFERROR(VLOOKUP(SUBSTITUTE($A205&amp;$B205," ",""),members!$D$7:$G$2000,3,FALSE),""))</f>
        <v/>
      </c>
      <c r="H205" s="140" t="str">
        <f t="shared" si="57"/>
        <v/>
      </c>
      <c r="I205" s="48"/>
      <c r="J205" s="50" t="str">
        <f>IFERROR(
     1*AO205,
     IF(
          $B$1="Metric",
          IFERROR(0.0254*VLOOKUP(VALUE(SUBSTITUTE($AL205&amp;ROUND($G205,2)," ","")),HFF60_Data_extrapolated!$C$4:$O$1011,MATCH('Estimator Steel Portfolio'!$C205,HFF60_Data_extrapolated!$C$4:$O$4,0),TRUE)*1000,""),
          IFERROR(VLOOKUP(VALUE(SUBSTITUTE($AL205&amp;ROUND($G205,2)," ","")),HFF60_Data_extrapolated!$C$4:$O$1011,MATCH('Estimator Steel Portfolio'!$C205,HFF60_Data_extrapolated!$C$4:$O$4,0),TRUE)*1000,"")
     )
)</f>
        <v/>
      </c>
      <c r="K205" s="50" t="str">
        <f>IFERROR($J205/HFF60_Data_UL!$J$1,"")</f>
        <v/>
      </c>
      <c r="L205" s="148" t="str">
        <f t="shared" si="52"/>
        <v/>
      </c>
      <c r="M205" s="51" t="str">
        <f>IF(
     $J205=$AO205,
     IFERROR(VLOOKUP(VALUE(SUBSTITUTE($AL205&amp;ROUND($G205,2)," ","")),HFF60_Data_UL!$C$4:$P$1011,14,TRUE),""),
     IF(ISNUMBER($J205),"EJ needed","")
)</f>
        <v/>
      </c>
      <c r="N205" s="151" t="str">
        <f t="shared" si="44"/>
        <v/>
      </c>
      <c r="O205" s="58" t="str">
        <f t="shared" si="45"/>
        <v/>
      </c>
      <c r="P205" s="48"/>
      <c r="Q205" s="50" t="str">
        <f>IFERROR(
     1*AP205,
     IF(
          $B$1="Metric",
          IFERROR(0.0254*VLOOKUP(VALUE(SUBSTITUTE($AL205&amp;ROUND($G205,2)," ","")),HFF120_Data_extrapolated!$C$4:$O$1025,MATCH('Estimator Steel Portfolio'!$C205,HFF120_Data_extrapolated!$C$4:$O$4,0),TRUE)*1000,""),
          IFERROR(VLOOKUP(VALUE(SUBSTITUTE($AL205&amp;ROUND($G205,2)," ","")),HFF120_Data_extrapolated!$C$4:$O$1025,MATCH('Estimator Steel Portfolio'!$C205,HFF120_Data_extrapolated!$C$4:$O$4,0),TRUE)*1000,"")
     )
)</f>
        <v/>
      </c>
      <c r="R205" s="50" t="str">
        <f>IFERROR($Q205/HFF120_Data_UL!$J$1,"")</f>
        <v/>
      </c>
      <c r="S205" s="148" t="str">
        <f t="shared" si="58"/>
        <v/>
      </c>
      <c r="T205" s="51" t="str">
        <f>IF(
     $Q205=$AP205,
     IFERROR(VLOOKUP(VALUE(SUBSTITUTE($AL205&amp;ROUND($G205,2)," ","")),HFF120_Data_UL!$C$4:$P$1009,14,TRUE),""),
     IF(ISNUMBER($Q205),"EJ needed","")
)</f>
        <v/>
      </c>
      <c r="U205" s="151" t="str">
        <f t="shared" si="59"/>
        <v xml:space="preserve"> </v>
      </c>
      <c r="V205" s="58" t="str">
        <f t="shared" si="53"/>
        <v/>
      </c>
      <c r="X205" s="205" t="str">
        <f>IF($B$1="Metric", IFERROR(0.0254*VLOOKUP(VALUE(SUBSTITUTE($AL205&amp;ROUND($G205,2)," ","")),WB5_Data_UL!$C$4:$O$1012,MATCH('Estimator Steel Portfolio'!$C205,WB5_Data_UL!$C$4:$O$4,0),TRUE)*1000,""), IFERROR(VLOOKUP(VALUE(SUBSTITUTE($AL205&amp;ROUND($G205,2)," ","")),WB5_Data_UL!$C$4:$O$1012,MATCH('Estimator Steel Portfolio'!$C205,WB5_Data_UL!$C$4:$O$4,0),TRUE)*1000,""))</f>
        <v/>
      </c>
      <c r="Y205" s="50" t="str">
        <f>IFERROR($X205/WB5_Data_UL!$J$1,"")</f>
        <v/>
      </c>
      <c r="Z205" s="148" t="str">
        <f t="shared" si="60"/>
        <v/>
      </c>
      <c r="AA205" s="51" t="str">
        <f>IFERROR(VLOOKUP(VALUE(SUBSTITUTE($AL205&amp;ROUND($G205,2)," ","")),WB5_Data_UL!$C$4:$P$1012,14,TRUE),"")</f>
        <v/>
      </c>
      <c r="AB205" s="151" t="str">
        <f t="shared" si="61"/>
        <v xml:space="preserve"> </v>
      </c>
      <c r="AC205" s="58" t="str">
        <f t="shared" si="54"/>
        <v/>
      </c>
      <c r="AE205" s="205" t="str">
        <f>IFERROR(
     1*AQ205,
     IF(
          $B$1="Metric",
          IFERROR(0.0254*VLOOKUP(VALUE(SUBSTITUTE($AL205&amp;ROUND($G205,2)," ","")),AWHB_Data_extrapolated!$C$4:$O$1011,MATCH('Estimator Steel Portfolio'!$C205,AWHB_Data_extrapolated!$C$4:$O$4,0),TRUE)*1000,""),
          IFERROR(VLOOKUP(VALUE(SUBSTITUTE($AL205&amp;ROUND($G205,2)," ","")),AWHB_Data_extrapolated!$C$4:$O$1011,MATCH('Estimator Steel Portfolio'!$C205,AWHB_Data_extrapolated!$C$4:$O$4,0),TRUE)*1000,"")
     )
)</f>
        <v/>
      </c>
      <c r="AF205" s="50" t="str">
        <f>IFERROR($AE205/AWHB_Data_UL!$J$1,"")</f>
        <v/>
      </c>
      <c r="AG205" s="148" t="str">
        <f t="shared" si="62"/>
        <v/>
      </c>
      <c r="AH205" s="51" t="str">
        <f>IF(
     $AE205=$AQ205,
     IFERROR(VLOOKUP(VALUE(SUBSTITUTE($AL205&amp;ROUND($G205,2)," ","")),AWHB_Data_UL!$C$4:$P$1004,14,TRUE),""),
     IF(ISNUMBER($AE205),"EJ needed","")
)</f>
        <v/>
      </c>
      <c r="AI205" s="151" t="str">
        <f t="shared" si="63"/>
        <v xml:space="preserve"> </v>
      </c>
      <c r="AJ205" s="58" t="str">
        <f t="shared" si="55"/>
        <v/>
      </c>
      <c r="AL205" s="141" t="str">
        <f>IF($B$1="Metric",IFERROR(VLOOKUP(SUBSTITUTE($A205&amp;"Metric"&amp;$B205," ",""),members_metric!$F$7:$K$2000,6,FALSE),""),IFERROR(VLOOKUP(SUBSTITUTE($A205&amp;$B205," ",""),members!$D$7:$I$2000,6,FALSE),""))</f>
        <v/>
      </c>
      <c r="AM205" s="146" t="str">
        <f>IF($B$1="Metric", IFERROR(VLOOKUP(SUBSTITUTE($A205&amp;"Metric"&amp;$B205," ",""),members_metric!$F$7:$L$2000,7,FALSE),""),IFERROR(VLOOKUP(SUBSTITUTE($A205&amp;$B205," ",""),members!$D$7:$G$2000,4,FALSE),""))</f>
        <v/>
      </c>
      <c r="AN205" s="147" t="str">
        <f>IF($B$1="Metric", IFERROR(VLOOKUP(SUBSTITUTE($A205&amp;"Metric"&amp;$B205," ",""),members_metric!$F$7:$J$2000,5,FALSE),""),IFERROR(VLOOKUP(SUBSTITUTE($A205&amp;$B205," ",""),members!$D$7:$H$2000,5,FALSE),""))</f>
        <v/>
      </c>
      <c r="AO205" s="189" t="str">
        <f>IF(
     $B$1="Metric",
     IFERROR(0.0254*VLOOKUP(VALUE(SUBSTITUTE($AL205&amp;ROUND($G205,2)," ","")),HFF60_Data_UL!$C$4:$O$1011,MATCH('Estimator Steel Portfolio'!$C205,HFF60_Data_UL!$C$4:$O$4,0),TRUE)*1000,"N/A"),
     IFERROR(VLOOKUP(VALUE(SUBSTITUTE($AL205&amp;ROUND($G205,2)," ","")),HFF60_Data_UL!$C$4:$O$1011,MATCH('Estimator Steel Portfolio'!$C205,HFF60_Data_UL!$C$4:$O$4,0),TRUE)*1000,"N/A")
)</f>
        <v>N/A</v>
      </c>
      <c r="AP205" s="189" t="str">
        <f>IF(
     $B$1="Metric",
     IFERROR(0.0254*VLOOKUP(VALUE(SUBSTITUTE($AL205&amp;ROUND($G205,2)," ","")),HFF120_Data_UL!$C$4:$O$1009,MATCH('Estimator Steel Portfolio'!$C205,HFF120_Data_UL!$C$4:$O$4,0),TRUE)*1000,"N/A"),
     IFERROR(VLOOKUP(VALUE(SUBSTITUTE($AL205&amp;ROUND($G205,2)," ","")),HFF120_Data_UL!$C$4:$O$1009,MATCH('Estimator Steel Portfolio'!$C205,HFF120_Data_UL!$C$4:$O$4,0),TRUE)*1000,"N/A")
)</f>
        <v>N/A</v>
      </c>
      <c r="AQ205" s="189" t="str">
        <f>IF(
     $B$1="Metric",
     IFERROR(0.0254*VLOOKUP(VALUE(SUBSTITUTE($AL205&amp;ROUND($G205,2)," ","")),AWHB_Data_UL!$C$4:$O$1004,MATCH('Estimator Steel Portfolio'!$C205,AWHB_Data_UL!$C$4:$O$4,0),TRUE)*1000,"N/A"),
     IFERROR(VLOOKUP(VALUE(SUBSTITUTE($AL205&amp;ROUND($G205,2)," ","")),AWHB_Data_UL!$C$4:$O$1004,MATCH('Estimator Steel Portfolio'!$C205,AWHB_Data_UL!$C$4:$O$4,0),TRUE)*1000,"N/A")
)</f>
        <v>N/A</v>
      </c>
      <c r="AR205" s="190"/>
    </row>
    <row r="206" spans="1:44" x14ac:dyDescent="0.25">
      <c r="F206" s="15"/>
      <c r="G206" s="15"/>
      <c r="H206" s="15"/>
      <c r="I206" s="15"/>
      <c r="J206" s="15"/>
      <c r="K206" s="15"/>
      <c r="N206" s="15"/>
      <c r="O206" s="15"/>
      <c r="P206" s="15"/>
      <c r="Q206" s="15"/>
      <c r="R206" s="15"/>
      <c r="S206" s="15"/>
      <c r="T206" s="15"/>
      <c r="U206" s="15"/>
      <c r="X206" s="15"/>
      <c r="Y206" s="15"/>
      <c r="Z206" s="15"/>
      <c r="AA206" s="15"/>
      <c r="AB206" s="15"/>
      <c r="AE206" s="15"/>
      <c r="AF206" s="15"/>
      <c r="AG206" s="15"/>
      <c r="AH206" s="15"/>
      <c r="AI206" s="15"/>
    </row>
  </sheetData>
  <sheetProtection algorithmName="SHA-512" hashValue="QrS7bHfMSgKdCu29LQjtKvbqy7OA3qvHRk42XKUQwZ/RNCsc0PFB6rjJz0x4MyvL6Dxh3Q0urYheKyTr3Xh+og==" saltValue="yRzjPuMEKo/w66DGgFqrmg==" spinCount="100000" sheet="1" objects="1" scenarios="1"/>
  <mergeCells count="48">
    <mergeCell ref="X7:AA7"/>
    <mergeCell ref="X8:AA8"/>
    <mergeCell ref="X9:AA9"/>
    <mergeCell ref="AE3:AI5"/>
    <mergeCell ref="AE7:AH7"/>
    <mergeCell ref="AE8:AH8"/>
    <mergeCell ref="AE9:AH9"/>
    <mergeCell ref="Q8:T8"/>
    <mergeCell ref="Q9:T9"/>
    <mergeCell ref="Q10:T10"/>
    <mergeCell ref="Q11:U11"/>
    <mergeCell ref="B3:H5"/>
    <mergeCell ref="B7:H7"/>
    <mergeCell ref="B8:H8"/>
    <mergeCell ref="B9:H9"/>
    <mergeCell ref="Q7:T7"/>
    <mergeCell ref="AL12:AQ12"/>
    <mergeCell ref="J7:M7"/>
    <mergeCell ref="A11:H11"/>
    <mergeCell ref="B10:H10"/>
    <mergeCell ref="J12:M12"/>
    <mergeCell ref="J8:M8"/>
    <mergeCell ref="J9:M9"/>
    <mergeCell ref="J10:M10"/>
    <mergeCell ref="J11:N11"/>
    <mergeCell ref="X10:AA10"/>
    <mergeCell ref="X11:AB11"/>
    <mergeCell ref="X12:AA12"/>
    <mergeCell ref="AE10:AH10"/>
    <mergeCell ref="AE11:AI11"/>
    <mergeCell ref="AE12:AH12"/>
    <mergeCell ref="Q12:T12"/>
    <mergeCell ref="Q1:U2"/>
    <mergeCell ref="Q3:U5"/>
    <mergeCell ref="X1:AB2"/>
    <mergeCell ref="AE1:AI2"/>
    <mergeCell ref="J1:N2"/>
    <mergeCell ref="J3:N5"/>
    <mergeCell ref="X3:AB5"/>
    <mergeCell ref="AY3:BA4"/>
    <mergeCell ref="AY9:BA9"/>
    <mergeCell ref="BB3:BD4"/>
    <mergeCell ref="BB9:BD9"/>
    <mergeCell ref="AS1:BD2"/>
    <mergeCell ref="AS3:AU4"/>
    <mergeCell ref="AV3:AX4"/>
    <mergeCell ref="AS9:AU9"/>
    <mergeCell ref="AV9:AX9"/>
  </mergeCells>
  <conditionalFormatting sqref="M14:M205 T14:T205 AA14:AA205 AH14:AH205">
    <cfRule type="containsText" dxfId="5" priority="5" operator="containsText" text="EJ needed">
      <formula>NOT(ISERROR(SEARCH("EJ needed",M14)))</formula>
    </cfRule>
  </conditionalFormatting>
  <conditionalFormatting sqref="N14:N205">
    <cfRule type="expression" dxfId="4" priority="4">
      <formula>AND($N14&lt;$U14, $N14&lt;&gt;"", $U14&lt;&gt;"")</formula>
    </cfRule>
  </conditionalFormatting>
  <conditionalFormatting sqref="O14:O205">
    <cfRule type="expression" dxfId="3" priority="1">
      <formula>AND($O14&lt;$V14, $O14&lt;&gt;"", $V14&lt;&gt;"")</formula>
    </cfRule>
  </conditionalFormatting>
  <conditionalFormatting sqref="U14:U205">
    <cfRule type="expression" dxfId="2" priority="3">
      <formula>AND($U14&lt;$N14, $N14&lt;&gt;"", $U14&lt;&gt;"")</formula>
    </cfRule>
  </conditionalFormatting>
  <conditionalFormatting sqref="V14:V205">
    <cfRule type="expression" dxfId="1" priority="2">
      <formula>AND($V14&lt;$O14, $O14&lt;&gt;"", $V14&lt;&gt;"")</formula>
    </cfRule>
  </conditionalFormatting>
  <dataValidations count="5">
    <dataValidation type="list" allowBlank="1" showInputMessage="1" showErrorMessage="1" sqref="B1" xr:uid="{D2183369-6BAF-44F0-A344-06C8D7F06576}">
      <formula1>EstimatorMode</formula1>
    </dataValidation>
    <dataValidation type="list" allowBlank="1" showInputMessage="1" showErrorMessage="1" sqref="N8" xr:uid="{BD751769-E6D3-4BCC-9374-419AB8EA2250}">
      <formula1>Overspray</formula1>
    </dataValidation>
    <dataValidation type="list" allowBlank="1" showInputMessage="1" showErrorMessage="1" sqref="C14:C205" xr:uid="{02FFBCF3-8E9D-4FFE-A5E3-2F7B7A609E2F}">
      <formula1>FireRating</formula1>
    </dataValidation>
    <dataValidation type="list" allowBlank="1" showInputMessage="1" showErrorMessage="1" sqref="A14:A205" xr:uid="{B07DBCFF-0C0C-4CF5-92AF-64DCE8532300}">
      <formula1>BeamType</formula1>
    </dataValidation>
    <dataValidation type="list" allowBlank="1" showInputMessage="1" showErrorMessage="1" sqref="B14:B205" xr:uid="{875E1A23-DB4C-49A2-8BD8-FDB153568579}">
      <formula1>INDIRECT(IF($B$1="Metric",SUBSTITUTE($A14," ","")&amp;"Metric",SUBSTITUTE($A14," ","")))</formula1>
    </dataValidation>
  </dataValidations>
  <pageMargins left="0.7" right="0.7" top="0.78740157499999996" bottom="0.78740157499999996" header="0.3" footer="0.3"/>
  <pageSetup paperSize="9" orientation="portrait" r:id="rId1"/>
  <customProperties>
    <customPr name="_pios_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02CB9D-5A0F-4180-B524-1013316E14DD}">
  <sheetPr codeName="Tabelle7"/>
  <dimension ref="A1:AN141"/>
  <sheetViews>
    <sheetView zoomScale="90" zoomScaleNormal="90" workbookViewId="0">
      <selection activeCell="B6" sqref="B6"/>
    </sheetView>
  </sheetViews>
  <sheetFormatPr baseColWidth="10" defaultColWidth="8.6328125" defaultRowHeight="12.5" x14ac:dyDescent="0.25"/>
  <cols>
    <col min="1" max="1" width="18.6328125" style="207" customWidth="1"/>
    <col min="2" max="2" width="17.6328125" style="207" customWidth="1"/>
    <col min="3" max="3" width="14.453125" style="207" customWidth="1"/>
    <col min="4" max="10" width="15.54296875" style="207" customWidth="1"/>
    <col min="11" max="11" width="12.54296875" style="207" customWidth="1"/>
    <col min="12" max="12" width="8.54296875" style="207" customWidth="1"/>
    <col min="13" max="13" width="15.54296875" style="207" customWidth="1"/>
    <col min="14" max="14" width="8.54296875" style="207" customWidth="1"/>
    <col min="15" max="16" width="10.54296875" style="207" customWidth="1"/>
    <col min="17" max="17" width="11.90625" style="207" customWidth="1"/>
    <col min="18" max="19" width="10.54296875" style="207" customWidth="1"/>
    <col min="20" max="20" width="11.453125" style="207" customWidth="1"/>
    <col min="21" max="22" width="10.54296875" style="207" hidden="1" customWidth="1"/>
    <col min="23" max="23" width="11.453125" style="207" hidden="1" customWidth="1"/>
    <col min="24" max="24" width="4" style="207" customWidth="1"/>
    <col min="25" max="25" width="8.54296875" style="207" customWidth="1"/>
    <col min="26" max="26" width="16.36328125" style="207" customWidth="1"/>
    <col min="27" max="27" width="8.54296875" style="207" customWidth="1"/>
    <col min="28" max="28" width="15.54296875" style="207" customWidth="1"/>
    <col min="29" max="29" width="10.54296875" style="207" customWidth="1"/>
    <col min="30" max="30" width="15.54296875" style="207" customWidth="1"/>
    <col min="31" max="31" width="10.54296875" style="207" customWidth="1"/>
    <col min="32" max="32" width="15.54296875" style="207" hidden="1" customWidth="1"/>
    <col min="33" max="33" width="10.54296875" style="207" hidden="1" customWidth="1"/>
    <col min="34" max="34" width="3.36328125" style="207" customWidth="1"/>
    <col min="35" max="35" width="2.36328125" style="207" customWidth="1"/>
    <col min="36" max="36" width="2.453125" style="207" customWidth="1"/>
    <col min="37" max="37" width="1.6328125" style="207" customWidth="1"/>
    <col min="38" max="38" width="20.6328125" style="210" hidden="1" customWidth="1"/>
    <col min="39" max="39" width="18.6328125" style="210" hidden="1" customWidth="1"/>
    <col min="40" max="40" width="19.36328125" style="210" hidden="1" customWidth="1"/>
    <col min="41" max="16384" width="8.6328125" style="207"/>
  </cols>
  <sheetData>
    <row r="1" spans="1:40" ht="13" x14ac:dyDescent="0.25">
      <c r="A1" s="206" t="s">
        <v>27</v>
      </c>
      <c r="B1" s="231" t="s">
        <v>76</v>
      </c>
      <c r="F1" s="208" t="s">
        <v>77</v>
      </c>
      <c r="G1" s="232">
        <v>7850</v>
      </c>
      <c r="H1" s="209" t="str">
        <f>IF($B$1="Metric", "kg/m^3", "lb/ft^3")</f>
        <v>kg/m^3</v>
      </c>
    </row>
    <row r="3" spans="1:40" ht="13" thickBot="1" x14ac:dyDescent="0.3"/>
    <row r="4" spans="1:40" ht="25.5" thickBot="1" x14ac:dyDescent="0.3">
      <c r="F4" s="208" t="s">
        <v>78</v>
      </c>
      <c r="G4" s="232" t="s">
        <v>79</v>
      </c>
    </row>
    <row r="9" spans="1:40" ht="13" thickBot="1" x14ac:dyDescent="0.3"/>
    <row r="10" spans="1:40" ht="17.899999999999999" customHeight="1" x14ac:dyDescent="0.25">
      <c r="A10" s="314" t="s">
        <v>80</v>
      </c>
      <c r="B10" s="315"/>
      <c r="C10" s="315"/>
      <c r="D10" s="315"/>
      <c r="E10" s="315"/>
      <c r="F10" s="315"/>
      <c r="G10" s="315"/>
      <c r="H10" s="315"/>
      <c r="I10" s="315"/>
      <c r="J10" s="315"/>
      <c r="K10" s="315"/>
      <c r="L10" s="315"/>
      <c r="M10" s="315"/>
      <c r="N10" s="315"/>
      <c r="O10" s="315"/>
      <c r="P10" s="315"/>
      <c r="Q10" s="315"/>
      <c r="R10" s="315"/>
      <c r="S10" s="315"/>
      <c r="T10" s="315"/>
      <c r="U10" s="315"/>
      <c r="V10" s="315"/>
      <c r="W10" s="315"/>
      <c r="X10" s="315"/>
      <c r="Y10" s="315"/>
      <c r="Z10" s="315"/>
      <c r="AA10" s="315"/>
      <c r="AB10" s="315"/>
      <c r="AC10" s="315"/>
      <c r="AD10" s="315"/>
      <c r="AE10" s="315"/>
      <c r="AF10" s="315"/>
      <c r="AG10" s="315"/>
      <c r="AH10" s="211"/>
    </row>
    <row r="11" spans="1:40" ht="17.899999999999999" customHeight="1" x14ac:dyDescent="0.25">
      <c r="A11" s="212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  <c r="AH11" s="214"/>
    </row>
    <row r="12" spans="1:40" ht="13.25" customHeight="1" x14ac:dyDescent="0.25">
      <c r="A12" s="212"/>
      <c r="O12" s="318" t="s">
        <v>81</v>
      </c>
      <c r="P12" s="318"/>
      <c r="Q12" s="318"/>
      <c r="R12" s="318" t="s">
        <v>82</v>
      </c>
      <c r="S12" s="318"/>
      <c r="T12" s="318"/>
      <c r="U12" s="318" t="s">
        <v>39</v>
      </c>
      <c r="V12" s="318"/>
      <c r="W12" s="318"/>
      <c r="AB12" s="310" t="s">
        <v>81</v>
      </c>
      <c r="AC12" s="311"/>
      <c r="AD12" s="310" t="s">
        <v>82</v>
      </c>
      <c r="AE12" s="311"/>
      <c r="AF12" s="310" t="s">
        <v>39</v>
      </c>
      <c r="AG12" s="311"/>
      <c r="AH12" s="214"/>
      <c r="AL12" s="313" t="s">
        <v>57</v>
      </c>
      <c r="AM12" s="313"/>
      <c r="AN12" s="313"/>
    </row>
    <row r="13" spans="1:40" ht="30" customHeight="1" thickBot="1" x14ac:dyDescent="0.3">
      <c r="A13" s="212"/>
      <c r="F13" s="316" t="s">
        <v>83</v>
      </c>
      <c r="G13" s="210" t="str">
        <f>IF($B$1="Metric", "Breadth [cm]", "Breadth [in]")</f>
        <v>Breadth [cm]</v>
      </c>
      <c r="H13" s="210" t="str">
        <f>IF($B$1="Metric", "Thickness [cm]", "Thickness [in]")</f>
        <v>Thickness [cm]</v>
      </c>
      <c r="I13" s="210" t="str">
        <f>IF($B$1="Metric", "Volume / Linear meter [cm^3]", "Volume / Linear foot [in^3]")</f>
        <v>Volume / Linear meter [cm^3]</v>
      </c>
      <c r="J13" s="210" t="str">
        <f>IF($B$1="Metric", "Weight / Linear meter [kg/m]", "Weight / Linear foot [lbs/ft]")</f>
        <v>Weight / Linear meter [kg/m]</v>
      </c>
      <c r="K13" s="210" t="str">
        <f>IF($B$1="Metric", "Heated Perimeter [cm]", "Heated Perimeter [in]")</f>
        <v>Heated Perimeter [cm]</v>
      </c>
      <c r="L13" s="216" t="s">
        <v>84</v>
      </c>
      <c r="M13" s="210" t="str">
        <f>IF($B$1="Metric", "Heated Surface Area [m^2/m]", "Heated Surface Area [ft^2/ft]")</f>
        <v>Heated Surface Area [m^2/m]</v>
      </c>
      <c r="N13" s="210" t="s">
        <v>85</v>
      </c>
      <c r="O13" s="215" t="str">
        <f>IF($B$1="Metric", "Required dft [mm]", "Required dft [mils]")</f>
        <v>Required dft [mm]</v>
      </c>
      <c r="P13" s="215" t="str">
        <f>IF($B$1="Metric", "Required wft [mm]", "Required wft [mils]")</f>
        <v>Required wft [mm]</v>
      </c>
      <c r="Q13" s="215" t="s">
        <v>63</v>
      </c>
      <c r="R13" s="215" t="str">
        <f>IF($B$1="Metric", "Required dft [mm]", "Required dft [mils]")</f>
        <v>Required dft [mm]</v>
      </c>
      <c r="S13" s="215" t="str">
        <f>IF($B$1="Metric", "Required wft [mm]", "Required wft [mils]")</f>
        <v>Required wft [mm]</v>
      </c>
      <c r="T13" s="215" t="s">
        <v>63</v>
      </c>
      <c r="U13" s="215" t="str">
        <f>IF($B$1="Metric", "Required dft [mm]", "Required dft [mils]")</f>
        <v>Required dft [mm]</v>
      </c>
      <c r="V13" s="215" t="str">
        <f>IF($B$1="Metric", "Required wft [mm]", "Required wft [mils]")</f>
        <v>Required wft [mm]</v>
      </c>
      <c r="W13" s="215" t="s">
        <v>63</v>
      </c>
      <c r="Y13" s="210" t="str">
        <f>IF($B$1="Metric", "Length [m]", "Length [ft]")</f>
        <v>Length [m]</v>
      </c>
      <c r="Z13" s="210" t="s">
        <v>86</v>
      </c>
      <c r="AA13" s="207" t="str">
        <f>IF($B$1="Metric", "Total sq. meter", "Total sq. feet")</f>
        <v>Total sq. meter</v>
      </c>
      <c r="AB13" s="215" t="str">
        <f>IF($B$1="Metric", "Consumption [m^2 / Liter]", "Consumption [ft^2 / Gallon]")</f>
        <v>Consumption [m^2 / Liter]</v>
      </c>
      <c r="AC13" s="215" t="str">
        <f>IF($B$1="Metric", "Required Liters", "Required Gallons")</f>
        <v>Required Liters</v>
      </c>
      <c r="AD13" s="215" t="str">
        <f>IF($B$1="Metric", "Consumption [m^2 / Liter]", "Consumption [ft^2 / Gallon]")</f>
        <v>Consumption [m^2 / Liter]</v>
      </c>
      <c r="AE13" s="215" t="str">
        <f>IF($B$1="Metric", "Required Liters", "Required Gallons")</f>
        <v>Required Liters</v>
      </c>
      <c r="AF13" s="215" t="str">
        <f>IF($B$1="Metric", "Consumption [m^2 / Liter]", "Consumption [ft^2 / Gallon]")</f>
        <v>Consumption [m^2 / Liter]</v>
      </c>
      <c r="AG13" s="215" t="str">
        <f>IF($B$1="Metric", "Required Liters", "Required Gallons")</f>
        <v>Required Liters</v>
      </c>
      <c r="AH13" s="214"/>
      <c r="AL13" s="163" t="str">
        <f>IF($B$1="Metric", "Required FF60+ dft acc. UL listing [mm]", "Required FF60+ dft acc. UL listing [mils]")</f>
        <v>Required FF60+ dft acc. UL listing [mm]</v>
      </c>
      <c r="AM13" s="163" t="str">
        <f>IF($B$1="Metric", "Required FF120+ dft acc. UL listing [mm]", "Required FF120+ dft acc. UL listing [mils]")</f>
        <v>Required FF120+ dft acc. UL listing [mm]</v>
      </c>
      <c r="AN13" s="163" t="str">
        <f>IF($B$1="Metric", "Required AWHB dft acc. UL listing [mm]", "Required AWHB dft acc. UL listing [mils]")</f>
        <v>Required AWHB dft acc. UL listing [mm]</v>
      </c>
    </row>
    <row r="14" spans="1:40" x14ac:dyDescent="0.25">
      <c r="A14" s="212"/>
      <c r="F14" s="316"/>
      <c r="G14" s="233"/>
      <c r="H14" s="234"/>
      <c r="I14" s="207">
        <f>IF($B$1="Metric", G14*H14*100, G14*H14*12)</f>
        <v>0</v>
      </c>
      <c r="J14" s="207">
        <f>IF($B$1="Metric", (I14/1000000)*$G$1, (I14/1728)*$G$1)</f>
        <v>0</v>
      </c>
      <c r="K14" s="207">
        <f>(G14+H14)*2</f>
        <v>0</v>
      </c>
      <c r="L14" s="217" t="e">
        <f>IF($B$1="Metric", (J14*0.671968975)/(K14*0.39370079), J14/K14)</f>
        <v>#DIV/0!</v>
      </c>
      <c r="M14" s="218">
        <f>IF($B$1="Metric", K14/100, K14/12)</f>
        <v>0</v>
      </c>
      <c r="N14" s="239"/>
      <c r="O14" s="252" t="str">
        <f>IFERROR(
     1*AL14,
     IF(
          $B$1="Metric",
          IFERROR(0.0254*VLOOKUP(VALUE(SUBSTITUTE("1"&amp;ROUND(L14,2)," ","")),HFF60_Data_extrapolated!$C$4:$O$1011,MATCH($N14,HFF60_Data_extrapolated!$C$4:$O$4,0),TRUE)*1000,""),
          IFERROR(VLOOKUP(VALUE(SUBSTITUTE("1"&amp;ROUND(L14,2)," ","")),HFF60_Data_extrapolated!$C$4:$O$1011,MATCH($N14,HFF60_Data_extrapolated!$C$4:$O$4,0),TRUE)*1000,"")
     )
)</f>
        <v/>
      </c>
      <c r="P14" s="219" t="str">
        <f>IFERROR($O14/HFF60_Data_UL!$J$1,"")</f>
        <v/>
      </c>
      <c r="Q14" s="166" t="str">
        <f>IF(
     $O14=$AL14,
     IFERROR(VLOOKUP(VALUE(SUBSTITUTE("1"&amp;ROUND($L14,2)," ","")),HFF60_Data_UL!$C$4:$P$1011,14,TRUE),""),
     IF(ISNUMBER($O14),"EJ needed","")
)</f>
        <v/>
      </c>
      <c r="R14" s="253" t="str">
        <f>IFERROR(
     1*AM14,
     IF(
          $B$1="Metric",
          IFERROR(0.0254*VLOOKUP(VALUE(SUBSTITUTE("1"&amp;ROUND(L14,2)," ","")),HFF120_Data_extrapolated!$C$4:$O$1025,MATCH($N14,HFF120_Data_extrapolated!$C$4:$O$4,0),TRUE)*1000,""),
          IFERROR(VLOOKUP(VALUE(SUBSTITUTE("1"&amp;ROUND(L14,2)," ","")),HFF120_Data_extrapolated!$C$4:$O$1025,MATCH($N14,HFF120_Data_extrapolated!$C$4:$O$4,0),TRUE)*1000,"")
     )
)</f>
        <v/>
      </c>
      <c r="S14" s="219" t="str">
        <f>IFERROR($R14/HFF120_Data_UL!$J$1,"")</f>
        <v/>
      </c>
      <c r="T14" s="166" t="str">
        <f>IF(
     $R14=$AM14,
     IFERROR(VLOOKUP(VALUE(SUBSTITUTE("1"&amp;ROUND($L14,2)," ","")),HFF120_Data_UL!$C$4:$P$1009,14,TRUE),""),
     IF(ISNUMBER($R14),"EJ needed","")
)</f>
        <v/>
      </c>
      <c r="U14" s="251" t="str">
        <f>IFERROR(
     1*AN14,
     IF(
          $B$1="Metric",
          IFERROR(0.0254*VLOOKUP(VALUE(SUBSTITUTE("1"&amp;ROUND(L14,2)," ","")),AWHB_Data_extrapolated!$C$4:$O$1011,MATCH($N14,AWHB_Data_extrapolated!$C$4:$O$4,0),TRUE)*1000,""),
          IFERROR(VLOOKUP(VALUE(SUBSTITUTE("1"&amp;ROUND(L14,2)," ","")),AWHB_Data_extrapolated!$C$4:$O$1011,MATCH($N14,AWHB_Data_extrapolated!$C$4:$O$4,0),TRUE)*1000,"")
     )
)</f>
        <v/>
      </c>
      <c r="V14" s="219" t="str">
        <f>IFERROR($U14/AWHB_Data_UL!$J$1,"")</f>
        <v/>
      </c>
      <c r="W14" s="166" t="str">
        <f>IF(
     $U14=$AN14,
     IFERROR(VLOOKUP(VALUE(SUBSTITUTE("1"&amp;ROUND($L14,2)," ","")),AWHB_Data_UL!$C$4:$P$1004,14,TRUE),""),
     IF(ISNUMBER($U14),"EJ needed","")
)</f>
        <v/>
      </c>
      <c r="Y14" s="233"/>
      <c r="Z14" s="234"/>
      <c r="AA14" s="220">
        <f>Z14*Y14*M14</f>
        <v>0</v>
      </c>
      <c r="AB14" s="221" t="str">
        <f>IF($B$1="Metric", IFERROR((1/$P14),""), IFERROR(1/((($P14/1000)*12*12)/231),""))</f>
        <v/>
      </c>
      <c r="AC14" s="221" t="str">
        <f>IFERROR(AA14/AB14,"")</f>
        <v/>
      </c>
      <c r="AD14" s="221" t="str">
        <f>IF($B$1="Metric", IFERROR((1/$S14),""), IFERROR(1/((($S14/1000)*12*12)/231),""))</f>
        <v/>
      </c>
      <c r="AE14" s="221" t="str">
        <f>IFERROR(AA14/AD14,"")</f>
        <v/>
      </c>
      <c r="AF14" s="221" t="str">
        <f>IF($B$1="Metric", IFERROR((1/$V14),""), IFERROR(1/((($V14/1000)*12*12)/231),""))</f>
        <v/>
      </c>
      <c r="AG14" s="221" t="str">
        <f>IFERROR(AA14/AF14,"")</f>
        <v/>
      </c>
      <c r="AH14" s="214"/>
      <c r="AL14" s="215" t="str">
        <f>IF(
     $B$1="Metric",
     IFERROR(0.0254*VLOOKUP(VALUE(SUBSTITUTE("1"&amp;ROUND($L14,2)," ","")),HFF60_Data_UL!$C$4:$O$1012,MATCH($N14,HFF60_Data_UL!$C$4:$O$4,0),TRUE)*1000,"N/A"),
     IFERROR(VLOOKUP(VALUE(SUBSTITUTE("1"&amp;ROUND($L14,2)," ","")),HFF60_Data_UL!$C$4:$O$1012,MATCH($N14,HFF60_Data_UL!$C$4:$O$4,0),TRUE)*1000,"N/A")
)</f>
        <v>N/A</v>
      </c>
      <c r="AM14" s="215" t="str">
        <f>IF(
     $B$1="Metric",
     IFERROR(0.0254*VLOOKUP(VALUE(SUBSTITUTE("1"&amp;ROUND($L14,2)," ","")),HFF120_Data_UL!$C$4:$O$1010,MATCH($N14,HFF120_Data_UL!$C$4:$O$4,0),TRUE)*1000,"N/A"),
     IFERROR(VLOOKUP(VALUE(SUBSTITUTE("1"&amp;ROUND($L14,2)," ","")),HFF120_Data_UL!$C$4:$O$1010,MATCH($N14,HFF120_Data_UL!$C$4:$O$4,0),TRUE)*1000,"N/A")
)</f>
        <v>N/A</v>
      </c>
      <c r="AN14" s="215" t="str">
        <f>IF(
     $B$1="Metric",
     IFERROR(0.0254*VLOOKUP(VALUE(SUBSTITUTE("1"&amp;ROUND($L14,2)," ","")),AWHB_Data_UL!$C$4:$O$1005,MATCH($N14,AWHB_Data_UL!$C$4:$O$4,0),TRUE)*1000,"N/A"),
     IFERROR(VLOOKUP(VALUE(SUBSTITUTE("1"&amp;ROUND($L14,2)," ","")),AWHB_Data_UL!$C$4:$O$1005,MATCH($N14,AWHB_Data_UL!$C$4:$O$4,0),TRUE)*1000,"N/A")
)</f>
        <v>N/A</v>
      </c>
    </row>
    <row r="15" spans="1:40" x14ac:dyDescent="0.25">
      <c r="A15" s="212"/>
      <c r="F15" s="316"/>
      <c r="G15" s="235"/>
      <c r="H15" s="236"/>
      <c r="I15" s="207">
        <f t="shared" ref="I15:I18" si="0">IF($B$1="Metric", G15*H15*100, G15*H15*12)</f>
        <v>0</v>
      </c>
      <c r="J15" s="207">
        <f t="shared" ref="J15:J17" si="1">IF($B$1="Metric", (I15/1000000)*$G$1, (I15/1728)*$G$1)</f>
        <v>0</v>
      </c>
      <c r="K15" s="207">
        <f>(G15+H15)*2</f>
        <v>0</v>
      </c>
      <c r="L15" s="217" t="e">
        <f t="shared" ref="L15:L18" si="2">IF($B$1="Metric", (J15*0.671968975)/(K15*0.39370079), J15/K15)</f>
        <v>#DIV/0!</v>
      </c>
      <c r="M15" s="218">
        <f t="shared" ref="M15:M18" si="3">IF($B$1="Metric", K15/100, K15/12)</f>
        <v>0</v>
      </c>
      <c r="N15" s="240"/>
      <c r="O15" s="252" t="str">
        <f>IFERROR(
     1*AL15,
     IF(
          $B$1="Metric",
          IFERROR(0.0254*VLOOKUP(VALUE(SUBSTITUTE("1"&amp;ROUND(L15,2)," ","")),HFF60_Data_extrapolated!$C$4:$O$1011,MATCH($N15,HFF60_Data_extrapolated!$C$4:$O$4,0),TRUE)*1000,""),
          IFERROR(VLOOKUP(VALUE(SUBSTITUTE("1"&amp;ROUND(L15,2)," ","")),HFF60_Data_extrapolated!$C$4:$O$1011,MATCH($N15,HFF60_Data_extrapolated!$C$4:$O$4,0),TRUE)*1000,"")
     )
)</f>
        <v/>
      </c>
      <c r="P15" s="219" t="str">
        <f>IFERROR($O15/HFF60_Data_UL!$J$1,"")</f>
        <v/>
      </c>
      <c r="Q15" s="166" t="str">
        <f>IF(
     $O15=$AL15,
     IFERROR(VLOOKUP(VALUE(SUBSTITUTE("1"&amp;ROUND($L15,2)," ","")),HFF60_Data_UL!$C$4:$P$1011,14,TRUE),""),
     IF(ISNUMBER($O15),"EJ needed","")
)</f>
        <v/>
      </c>
      <c r="R15" s="253" t="str">
        <f>IFERROR(
     1*AM15,
     IF(
          $B$1="Metric",
          IFERROR(0.0254*VLOOKUP(VALUE(SUBSTITUTE("1"&amp;ROUND(L15,2)," ","")),HFF120_Data_extrapolated!$C$4:$O$1025,MATCH($N15,HFF120_Data_extrapolated!$C$4:$O$4,0),TRUE)*1000,""),
          IFERROR(VLOOKUP(VALUE(SUBSTITUTE("1"&amp;ROUND(L15,2)," ","")),HFF120_Data_extrapolated!$C$4:$O$1025,MATCH($N15,HFF120_Data_extrapolated!$C$4:$O$4,0),TRUE)*1000,"")
     )
)</f>
        <v/>
      </c>
      <c r="S15" s="219" t="str">
        <f>IFERROR($R15/HFF120_Data_UL!$J$1,"")</f>
        <v/>
      </c>
      <c r="T15" s="166" t="str">
        <f>IF(
     $R15=$AM15,
     IFERROR(VLOOKUP(VALUE(SUBSTITUTE("1"&amp;ROUND($L15,2)," ","")),HFF120_Data_UL!$C$4:$P$1009,14,TRUE),""),
     IF(ISNUMBER($R15),"EJ needed","")
)</f>
        <v/>
      </c>
      <c r="U15" s="251" t="str">
        <f>IFERROR(
     1*AN15,
     IF(
          $B$1="Metric",
          IFERROR(0.0254*VLOOKUP(VALUE(SUBSTITUTE("1"&amp;ROUND(L15,2)," ","")),AWHB_Data_extrapolated!$C$4:$O$1011,MATCH($N15,AWHB_Data_extrapolated!$C$4:$O$4,0),TRUE)*1000,""),
          IFERROR(VLOOKUP(VALUE(SUBSTITUTE("1"&amp;ROUND(L15,2)," ","")),AWHB_Data_extrapolated!$C$4:$O$1011,MATCH($N15,AWHB_Data_extrapolated!$C$4:$O$4,0),TRUE)*1000,"")
     )
)</f>
        <v/>
      </c>
      <c r="V15" s="219" t="str">
        <f>IFERROR($U15/AWHB_Data_UL!$J$1,"")</f>
        <v/>
      </c>
      <c r="W15" s="166" t="str">
        <f>IF(
     $U15=$AN15,
     IFERROR(VLOOKUP(VALUE(SUBSTITUTE("1"&amp;ROUND($L15,2)," ","")),AWHB_Data_UL!$C$4:$P$1004,14,TRUE),""),
     IF(ISNUMBER($U15),"EJ needed","")
)</f>
        <v/>
      </c>
      <c r="Y15" s="235"/>
      <c r="Z15" s="236"/>
      <c r="AA15" s="220">
        <f>Z15*Y15*M15</f>
        <v>0</v>
      </c>
      <c r="AB15" s="221" t="str">
        <f t="shared" ref="AB15:AB18" si="4">IF($B$1="Metric", IFERROR((1/$P15),""), IFERROR(1/((($P15/1000)*12*12)/231),""))</f>
        <v/>
      </c>
      <c r="AC15" s="221" t="str">
        <f t="shared" ref="AC15:AC18" si="5">IFERROR(AA15/AB15,"")</f>
        <v/>
      </c>
      <c r="AD15" s="221" t="str">
        <f t="shared" ref="AD15:AD18" si="6">IF($B$1="Metric", IFERROR((1/$S15),""), IFERROR(1/((($S15/1000)*12*12)/231),""))</f>
        <v/>
      </c>
      <c r="AE15" s="221" t="str">
        <f t="shared" ref="AE15:AE18" si="7">IFERROR(AA15/AD15,"")</f>
        <v/>
      </c>
      <c r="AF15" s="221" t="str">
        <f t="shared" ref="AF15:AF18" si="8">IF($B$1="Metric", IFERROR((1/$V15),""), IFERROR(1/((($V15/1000)*12*12)/231),""))</f>
        <v/>
      </c>
      <c r="AG15" s="221" t="str">
        <f t="shared" ref="AG15:AG18" si="9">IFERROR(AA15/AF15,"")</f>
        <v/>
      </c>
      <c r="AH15" s="214"/>
      <c r="AL15" s="215" t="str">
        <f>IF(
     $B$1="Metric",
     IFERROR(0.0254*VLOOKUP(VALUE(SUBSTITUTE("1"&amp;ROUND($L15,2)," ","")),HFF60_Data_UL!$C$4:$O$1012,MATCH($N15,HFF60_Data_UL!$C$4:$O$4,0),TRUE)*1000,"N/A"),
     IFERROR(VLOOKUP(VALUE(SUBSTITUTE("1"&amp;ROUND($L15,2)," ","")),HFF60_Data_UL!$C$4:$O$1012,MATCH($N15,HFF60_Data_UL!$C$4:$O$4,0),TRUE)*1000,"N/A")
)</f>
        <v>N/A</v>
      </c>
      <c r="AM15" s="215" t="str">
        <f>IF(
     $B$1="Metric",
     IFERROR(0.0254*VLOOKUP(VALUE(SUBSTITUTE("1"&amp;ROUND($L15,2)," ","")),HFF120_Data_UL!$C$4:$O$1010,MATCH($N15,HFF120_Data_UL!$C$4:$O$4,0),TRUE)*1000,"N/A"),
     IFERROR(VLOOKUP(VALUE(SUBSTITUTE("1"&amp;ROUND($L15,2)," ","")),HFF120_Data_UL!$C$4:$O$1010,MATCH($N15,HFF120_Data_UL!$C$4:$O$4,0),TRUE)*1000,"N/A")
)</f>
        <v>N/A</v>
      </c>
      <c r="AN15" s="215" t="str">
        <f>IF(
     $B$1="Metric",
     IFERROR(0.0254*VLOOKUP(VALUE(SUBSTITUTE("1"&amp;ROUND($L15,2)," ","")),AWHB_Data_UL!$C$4:$O$1005,MATCH($N15,AWHB_Data_UL!$C$4:$O$4,0),TRUE)*1000,"N/A"),
     IFERROR(VLOOKUP(VALUE(SUBSTITUTE("1"&amp;ROUND($L15,2)," ","")),AWHB_Data_UL!$C$4:$O$1005,MATCH($N15,AWHB_Data_UL!$C$4:$O$4,0),TRUE)*1000,"N/A")
)</f>
        <v>N/A</v>
      </c>
    </row>
    <row r="16" spans="1:40" x14ac:dyDescent="0.25">
      <c r="A16" s="212"/>
      <c r="F16" s="316"/>
      <c r="G16" s="235"/>
      <c r="H16" s="236"/>
      <c r="I16" s="207">
        <f t="shared" si="0"/>
        <v>0</v>
      </c>
      <c r="J16" s="207">
        <f t="shared" si="1"/>
        <v>0</v>
      </c>
      <c r="K16" s="207">
        <f>(G16+H16)*2</f>
        <v>0</v>
      </c>
      <c r="L16" s="217" t="e">
        <f t="shared" si="2"/>
        <v>#DIV/0!</v>
      </c>
      <c r="M16" s="218">
        <f t="shared" si="3"/>
        <v>0</v>
      </c>
      <c r="N16" s="240"/>
      <c r="O16" s="252" t="str">
        <f>IFERROR(
     1*AL16,
     IF(
          $B$1="Metric",
          IFERROR(0.0254*VLOOKUP(VALUE(SUBSTITUTE("1"&amp;ROUND(L16,2)," ","")),HFF60_Data_extrapolated!$C$4:$O$1011,MATCH($N16,HFF60_Data_extrapolated!$C$4:$O$4,0),TRUE)*1000,""),
          IFERROR(VLOOKUP(VALUE(SUBSTITUTE("1"&amp;ROUND(L16,2)," ","")),HFF60_Data_extrapolated!$C$4:$O$1011,MATCH($N16,HFF60_Data_extrapolated!$C$4:$O$4,0),TRUE)*1000,"")
     )
)</f>
        <v/>
      </c>
      <c r="P16" s="219" t="str">
        <f>IFERROR($O16/HFF60_Data_UL!$J$1,"")</f>
        <v/>
      </c>
      <c r="Q16" s="166" t="str">
        <f>IF(
     $O16=$AL16,
     IFERROR(VLOOKUP(VALUE(SUBSTITUTE("1"&amp;ROUND($L16,2)," ","")),HFF60_Data_UL!$C$4:$P$1011,14,TRUE),""),
     IF(ISNUMBER($O16),"EJ needed","")
)</f>
        <v/>
      </c>
      <c r="R16" s="253" t="str">
        <f>IFERROR(
     1*AM16,
     IF(
          $B$1="Metric",
          IFERROR(0.0254*VLOOKUP(VALUE(SUBSTITUTE("1"&amp;ROUND(L16,2)," ","")),HFF120_Data_extrapolated!$C$4:$O$1025,MATCH($N16,HFF120_Data_extrapolated!$C$4:$O$4,0),TRUE)*1000,""),
          IFERROR(VLOOKUP(VALUE(SUBSTITUTE("1"&amp;ROUND(L16,2)," ","")),HFF120_Data_extrapolated!$C$4:$O$1025,MATCH($N16,HFF120_Data_extrapolated!$C$4:$O$4,0),TRUE)*1000,"")
     )
)</f>
        <v/>
      </c>
      <c r="S16" s="219" t="str">
        <f>IFERROR($R16/HFF120_Data_UL!$J$1,"")</f>
        <v/>
      </c>
      <c r="T16" s="166" t="str">
        <f>IF(
     $R16=$AM16,
     IFERROR(VLOOKUP(VALUE(SUBSTITUTE("1"&amp;ROUND($L16,2)," ","")),HFF120_Data_UL!$C$4:$P$1009,14,TRUE),""),
     IF(ISNUMBER($R16),"EJ needed","")
)</f>
        <v/>
      </c>
      <c r="U16" s="251" t="str">
        <f>IFERROR(
     1*AN16,
     IF(
          $B$1="Metric",
          IFERROR(0.0254*VLOOKUP(VALUE(SUBSTITUTE("1"&amp;ROUND(L16,2)," ","")),AWHB_Data_extrapolated!$C$4:$O$1011,MATCH($N16,AWHB_Data_extrapolated!$C$4:$O$4,0),TRUE)*1000,""),
          IFERROR(VLOOKUP(VALUE(SUBSTITUTE("1"&amp;ROUND(L16,2)," ","")),AWHB_Data_extrapolated!$C$4:$O$1011,MATCH($N16,AWHB_Data_extrapolated!$C$4:$O$4,0),TRUE)*1000,"")
     )
)</f>
        <v/>
      </c>
      <c r="V16" s="219" t="str">
        <f>IFERROR($U16/AWHB_Data_UL!$J$1,"")</f>
        <v/>
      </c>
      <c r="W16" s="166" t="str">
        <f>IF(
     $U16=$AN16,
     IFERROR(VLOOKUP(VALUE(SUBSTITUTE("1"&amp;ROUND($L16,2)," ","")),AWHB_Data_UL!$C$4:$P$1004,14,TRUE),""),
     IF(ISNUMBER($U16),"EJ needed","")
)</f>
        <v/>
      </c>
      <c r="Y16" s="235"/>
      <c r="Z16" s="236"/>
      <c r="AA16" s="220">
        <f>Z16*Y16*M16</f>
        <v>0</v>
      </c>
      <c r="AB16" s="221" t="str">
        <f t="shared" si="4"/>
        <v/>
      </c>
      <c r="AC16" s="221" t="str">
        <f t="shared" si="5"/>
        <v/>
      </c>
      <c r="AD16" s="221" t="str">
        <f t="shared" si="6"/>
        <v/>
      </c>
      <c r="AE16" s="221" t="str">
        <f t="shared" si="7"/>
        <v/>
      </c>
      <c r="AF16" s="221" t="str">
        <f t="shared" si="8"/>
        <v/>
      </c>
      <c r="AG16" s="221" t="str">
        <f t="shared" si="9"/>
        <v/>
      </c>
      <c r="AH16" s="214"/>
      <c r="AL16" s="215" t="str">
        <f>IF(
     $B$1="Metric",
     IFERROR(0.0254*VLOOKUP(VALUE(SUBSTITUTE("1"&amp;ROUND($L16,2)," ","")),HFF60_Data_UL!$C$4:$O$1012,MATCH($N16,HFF60_Data_UL!$C$4:$O$4,0),TRUE)*1000,"N/A"),
     IFERROR(VLOOKUP(VALUE(SUBSTITUTE("1"&amp;ROUND($L16,2)," ","")),HFF60_Data_UL!$C$4:$O$1012,MATCH($N16,HFF60_Data_UL!$C$4:$O$4,0),TRUE)*1000,"N/A")
)</f>
        <v>N/A</v>
      </c>
      <c r="AM16" s="215" t="str">
        <f>IF(
     $B$1="Metric",
     IFERROR(0.0254*VLOOKUP(VALUE(SUBSTITUTE("1"&amp;ROUND($L16,2)," ","")),HFF120_Data_UL!$C$4:$O$1010,MATCH($N16,HFF120_Data_UL!$C$4:$O$4,0),TRUE)*1000,"N/A"),
     IFERROR(VLOOKUP(VALUE(SUBSTITUTE("1"&amp;ROUND($L16,2)," ","")),HFF120_Data_UL!$C$4:$O$1010,MATCH($N16,HFF120_Data_UL!$C$4:$O$4,0),TRUE)*1000,"N/A")
)</f>
        <v>N/A</v>
      </c>
      <c r="AN16" s="215" t="str">
        <f>IF(
     $B$1="Metric",
     IFERROR(0.0254*VLOOKUP(VALUE(SUBSTITUTE("1"&amp;ROUND($L16,2)," ","")),AWHB_Data_UL!$C$4:$O$1005,MATCH($N16,AWHB_Data_UL!$C$4:$O$4,0),TRUE)*1000,"N/A"),
     IFERROR(VLOOKUP(VALUE(SUBSTITUTE("1"&amp;ROUND($L16,2)," ","")),AWHB_Data_UL!$C$4:$O$1005,MATCH($N16,AWHB_Data_UL!$C$4:$O$4,0),TRUE)*1000,"N/A")
)</f>
        <v>N/A</v>
      </c>
    </row>
    <row r="17" spans="1:40" x14ac:dyDescent="0.25">
      <c r="A17" s="212"/>
      <c r="F17" s="316"/>
      <c r="G17" s="235"/>
      <c r="H17" s="236"/>
      <c r="I17" s="207">
        <f t="shared" si="0"/>
        <v>0</v>
      </c>
      <c r="J17" s="207">
        <f t="shared" si="1"/>
        <v>0</v>
      </c>
      <c r="K17" s="207">
        <f>(G17+H17)*2</f>
        <v>0</v>
      </c>
      <c r="L17" s="217" t="e">
        <f t="shared" si="2"/>
        <v>#DIV/0!</v>
      </c>
      <c r="M17" s="218">
        <f t="shared" si="3"/>
        <v>0</v>
      </c>
      <c r="N17" s="240"/>
      <c r="O17" s="252" t="str">
        <f>IFERROR(
     1*AL17,
     IF(
          $B$1="Metric",
          IFERROR(0.0254*VLOOKUP(VALUE(SUBSTITUTE("1"&amp;ROUND(L17,2)," ","")),HFF60_Data_extrapolated!$C$4:$O$1011,MATCH($N17,HFF60_Data_extrapolated!$C$4:$O$4,0),TRUE)*1000,""),
          IFERROR(VLOOKUP(VALUE(SUBSTITUTE("1"&amp;ROUND(L17,2)," ","")),HFF60_Data_extrapolated!$C$4:$O$1011,MATCH($N17,HFF60_Data_extrapolated!$C$4:$O$4,0),TRUE)*1000,"")
     )
)</f>
        <v/>
      </c>
      <c r="P17" s="219" t="str">
        <f>IFERROR($O17/HFF60_Data_UL!$J$1,"")</f>
        <v/>
      </c>
      <c r="Q17" s="166" t="str">
        <f>IF(
     $O17=$AL17,
     IFERROR(VLOOKUP(VALUE(SUBSTITUTE("1"&amp;ROUND($L17,2)," ","")),HFF60_Data_UL!$C$4:$P$1011,14,TRUE),""),
     IF(ISNUMBER($O17),"EJ needed","")
)</f>
        <v/>
      </c>
      <c r="R17" s="253" t="str">
        <f>IFERROR(
     1*AM17,
     IF(
          $B$1="Metric",
          IFERROR(0.0254*VLOOKUP(VALUE(SUBSTITUTE("1"&amp;ROUND(L17,2)," ","")),HFF120_Data_extrapolated!$C$4:$O$1025,MATCH($N17,HFF120_Data_extrapolated!$C$4:$O$4,0),TRUE)*1000,""),
          IFERROR(VLOOKUP(VALUE(SUBSTITUTE("1"&amp;ROUND(L17,2)," ","")),HFF120_Data_extrapolated!$C$4:$O$1025,MATCH($N17,HFF120_Data_extrapolated!$C$4:$O$4,0),TRUE)*1000,"")
     )
)</f>
        <v/>
      </c>
      <c r="S17" s="219" t="str">
        <f>IFERROR($R17/HFF120_Data_UL!$J$1,"")</f>
        <v/>
      </c>
      <c r="T17" s="166" t="str">
        <f>IF(
     $R17=$AM17,
     IFERROR(VLOOKUP(VALUE(SUBSTITUTE("1"&amp;ROUND($L17,2)," ","")),HFF120_Data_UL!$C$4:$P$1009,14,TRUE),""),
     IF(ISNUMBER($R17),"EJ needed","")
)</f>
        <v/>
      </c>
      <c r="U17" s="251" t="str">
        <f>IFERROR(
     1*AN17,
     IF(
          $B$1="Metric",
          IFERROR(0.0254*VLOOKUP(VALUE(SUBSTITUTE("1"&amp;ROUND(L17,2)," ","")),AWHB_Data_extrapolated!$C$4:$O$1011,MATCH($N17,AWHB_Data_extrapolated!$C$4:$O$4,0),TRUE)*1000,""),
          IFERROR(VLOOKUP(VALUE(SUBSTITUTE("1"&amp;ROUND(L17,2)," ","")),AWHB_Data_extrapolated!$C$4:$O$1011,MATCH($N17,AWHB_Data_extrapolated!$C$4:$O$4,0),TRUE)*1000,"")
     )
)</f>
        <v/>
      </c>
      <c r="V17" s="219" t="str">
        <f>IFERROR($U17/AWHB_Data_UL!$J$1,"")</f>
        <v/>
      </c>
      <c r="W17" s="166" t="str">
        <f>IF(
     $U17=$AN17,
     IFERROR(VLOOKUP(VALUE(SUBSTITUTE("1"&amp;ROUND($L17,2)," ","")),AWHB_Data_UL!$C$4:$P$1004,14,TRUE),""),
     IF(ISNUMBER($U17),"EJ needed","")
)</f>
        <v/>
      </c>
      <c r="Y17" s="235"/>
      <c r="Z17" s="236"/>
      <c r="AA17" s="220">
        <f>Z17*Y17*M17</f>
        <v>0</v>
      </c>
      <c r="AB17" s="221" t="str">
        <f t="shared" si="4"/>
        <v/>
      </c>
      <c r="AC17" s="221" t="str">
        <f t="shared" si="5"/>
        <v/>
      </c>
      <c r="AD17" s="221" t="str">
        <f t="shared" si="6"/>
        <v/>
      </c>
      <c r="AE17" s="221" t="str">
        <f t="shared" si="7"/>
        <v/>
      </c>
      <c r="AF17" s="221" t="str">
        <f t="shared" si="8"/>
        <v/>
      </c>
      <c r="AG17" s="221" t="str">
        <f t="shared" si="9"/>
        <v/>
      </c>
      <c r="AH17" s="214"/>
      <c r="AL17" s="215" t="str">
        <f>IF(
     $B$1="Metric",
     IFERROR(0.0254*VLOOKUP(VALUE(SUBSTITUTE("1"&amp;ROUND($L17,2)," ","")),HFF60_Data_UL!$C$4:$O$1012,MATCH($N17,HFF60_Data_UL!$C$4:$O$4,0),TRUE)*1000,"N/A"),
     IFERROR(VLOOKUP(VALUE(SUBSTITUTE("1"&amp;ROUND($L17,2)," ","")),HFF60_Data_UL!$C$4:$O$1012,MATCH($N17,HFF60_Data_UL!$C$4:$O$4,0),TRUE)*1000,"N/A")
)</f>
        <v>N/A</v>
      </c>
      <c r="AM17" s="215" t="str">
        <f>IF(
     $B$1="Metric",
     IFERROR(0.0254*VLOOKUP(VALUE(SUBSTITUTE("1"&amp;ROUND($L17,2)," ","")),HFF120_Data_UL!$C$4:$O$1010,MATCH($N17,HFF120_Data_UL!$C$4:$O$4,0),TRUE)*1000,"N/A"),
     IFERROR(VLOOKUP(VALUE(SUBSTITUTE("1"&amp;ROUND($L17,2)," ","")),HFF120_Data_UL!$C$4:$O$1010,MATCH($N17,HFF120_Data_UL!$C$4:$O$4,0),TRUE)*1000,"N/A")
)</f>
        <v>N/A</v>
      </c>
      <c r="AN17" s="215" t="str">
        <f>IF(
     $B$1="Metric",
     IFERROR(0.0254*VLOOKUP(VALUE(SUBSTITUTE("1"&amp;ROUND($L17,2)," ","")),AWHB_Data_UL!$C$4:$O$1005,MATCH($N17,AWHB_Data_UL!$C$4:$O$4,0),TRUE)*1000,"N/A"),
     IFERROR(VLOOKUP(VALUE(SUBSTITUTE("1"&amp;ROUND($L17,2)," ","")),AWHB_Data_UL!$C$4:$O$1005,MATCH($N17,AWHB_Data_UL!$C$4:$O$4,0),TRUE)*1000,"N/A")
)</f>
        <v>N/A</v>
      </c>
    </row>
    <row r="18" spans="1:40" ht="13" thickBot="1" x14ac:dyDescent="0.3">
      <c r="A18" s="212"/>
      <c r="F18" s="316"/>
      <c r="G18" s="237"/>
      <c r="H18" s="238"/>
      <c r="I18" s="207">
        <f t="shared" si="0"/>
        <v>0</v>
      </c>
      <c r="J18" s="207">
        <f>IF($B$1="Metric", (I18/1000000)*$G$1, (I18/1728)*$G$1)</f>
        <v>0</v>
      </c>
      <c r="K18" s="207">
        <f>(G18+H18)*2</f>
        <v>0</v>
      </c>
      <c r="L18" s="217" t="e">
        <f t="shared" si="2"/>
        <v>#DIV/0!</v>
      </c>
      <c r="M18" s="218">
        <f t="shared" si="3"/>
        <v>0</v>
      </c>
      <c r="N18" s="241"/>
      <c r="O18" s="252" t="str">
        <f>IFERROR(
     1*AL18,
     IF(
          $B$1="Metric",
          IFERROR(0.0254*VLOOKUP(VALUE(SUBSTITUTE("1"&amp;ROUND(L18,2)," ","")),HFF60_Data_extrapolated!$C$4:$O$1011,MATCH($N18,HFF60_Data_extrapolated!$C$4:$O$4,0),TRUE)*1000,""),
          IFERROR(VLOOKUP(VALUE(SUBSTITUTE("1"&amp;ROUND(L18,2)," ","")),HFF60_Data_extrapolated!$C$4:$O$1011,MATCH($N18,HFF60_Data_extrapolated!$C$4:$O$4,0),TRUE)*1000,"")
     )
)</f>
        <v/>
      </c>
      <c r="P18" s="219" t="str">
        <f>IFERROR($O18/HFF60_Data_UL!$J$1,"")</f>
        <v/>
      </c>
      <c r="Q18" s="166" t="str">
        <f>IF(
     $O18=$AL18,
     IFERROR(VLOOKUP(VALUE(SUBSTITUTE("1"&amp;ROUND($L18,2)," ","")),HFF60_Data_UL!$C$4:$P$1011,14,TRUE),""),
     IF(ISNUMBER($O18),"EJ needed","")
)</f>
        <v/>
      </c>
      <c r="R18" s="253" t="str">
        <f>IFERROR(
     1*AM18,
     IF(
          $B$1="Metric",
          IFERROR(0.0254*VLOOKUP(VALUE(SUBSTITUTE("1"&amp;ROUND(L18,2)," ","")),HFF120_Data_extrapolated!$C$4:$O$1025,MATCH($N18,HFF120_Data_extrapolated!$C$4:$O$4,0),TRUE)*1000,""),
          IFERROR(VLOOKUP(VALUE(SUBSTITUTE("1"&amp;ROUND(L18,2)," ","")),HFF120_Data_extrapolated!$C$4:$O$1025,MATCH($N18,HFF120_Data_extrapolated!$C$4:$O$4,0),TRUE)*1000,"")
     )
)</f>
        <v/>
      </c>
      <c r="S18" s="219" t="str">
        <f>IFERROR($R18/HFF120_Data_UL!$J$1,"")</f>
        <v/>
      </c>
      <c r="T18" s="166" t="str">
        <f>IF(
     $R18=$AM18,
     IFERROR(VLOOKUP(VALUE(SUBSTITUTE("1"&amp;ROUND($L18,2)," ","")),HFF120_Data_UL!$C$4:$P$1009,14,TRUE),""),
     IF(ISNUMBER($R18),"EJ needed","")
)</f>
        <v/>
      </c>
      <c r="U18" s="251" t="str">
        <f>IFERROR(
     1*AN18,
     IF(
          $B$1="Metric",
          IFERROR(0.0254*VLOOKUP(VALUE(SUBSTITUTE("1"&amp;ROUND(L18,2)," ","")),AWHB_Data_extrapolated!$C$4:$O$1011,MATCH($N18,AWHB_Data_extrapolated!$C$4:$O$4,0),TRUE)*1000,""),
          IFERROR(VLOOKUP(VALUE(SUBSTITUTE("1"&amp;ROUND(L18,2)," ","")),AWHB_Data_extrapolated!$C$4:$O$1011,MATCH($N18,AWHB_Data_extrapolated!$C$4:$O$4,0),TRUE)*1000,"")
     )
)</f>
        <v/>
      </c>
      <c r="V18" s="219" t="str">
        <f>IFERROR($U18/AWHB_Data_UL!$J$1,"")</f>
        <v/>
      </c>
      <c r="W18" s="166" t="str">
        <f>IF(
     $U18=$AN18,
     IFERROR(VLOOKUP(VALUE(SUBSTITUTE("1"&amp;ROUND($L18,2)," ","")),AWHB_Data_UL!$C$4:$P$1004,14,TRUE),""),
     IF(ISNUMBER($U18),"EJ needed","")
)</f>
        <v/>
      </c>
      <c r="Y18" s="237"/>
      <c r="Z18" s="238"/>
      <c r="AA18" s="220">
        <f>Z18*Y18*M18</f>
        <v>0</v>
      </c>
      <c r="AB18" s="221" t="str">
        <f t="shared" si="4"/>
        <v/>
      </c>
      <c r="AC18" s="221" t="str">
        <f t="shared" si="5"/>
        <v/>
      </c>
      <c r="AD18" s="221" t="str">
        <f t="shared" si="6"/>
        <v/>
      </c>
      <c r="AE18" s="221" t="str">
        <f t="shared" si="7"/>
        <v/>
      </c>
      <c r="AF18" s="221" t="str">
        <f t="shared" si="8"/>
        <v/>
      </c>
      <c r="AG18" s="221" t="str">
        <f t="shared" si="9"/>
        <v/>
      </c>
      <c r="AH18" s="214"/>
      <c r="AL18" s="215" t="str">
        <f>IF(
     $B$1="Metric",
     IFERROR(0.0254*VLOOKUP(VALUE(SUBSTITUTE("1"&amp;ROUND($L18,2)," ","")),HFF60_Data_UL!$C$4:$O$1012,MATCH($N18,HFF60_Data_UL!$C$4:$O$4,0),TRUE)*1000,"N/A"),
     IFERROR(VLOOKUP(VALUE(SUBSTITUTE("1"&amp;ROUND($L18,2)," ","")),HFF60_Data_UL!$C$4:$O$1012,MATCH($N18,HFF60_Data_UL!$C$4:$O$4,0),TRUE)*1000,"N/A")
)</f>
        <v>N/A</v>
      </c>
      <c r="AM18" s="215" t="str">
        <f>IF(
     $B$1="Metric",
     IFERROR(0.0254*VLOOKUP(VALUE(SUBSTITUTE("1"&amp;ROUND($L18,2)," ","")),HFF120_Data_UL!$C$4:$O$1010,MATCH($N18,HFF120_Data_UL!$C$4:$O$4,0),TRUE)*1000,"N/A"),
     IFERROR(VLOOKUP(VALUE(SUBSTITUTE("1"&amp;ROUND($L18,2)," ","")),HFF120_Data_UL!$C$4:$O$1010,MATCH($N18,HFF120_Data_UL!$C$4:$O$4,0),TRUE)*1000,"N/A")
)</f>
        <v>N/A</v>
      </c>
      <c r="AN18" s="215" t="str">
        <f>IF(
     $B$1="Metric",
     IFERROR(0.0254*VLOOKUP(VALUE(SUBSTITUTE("1"&amp;ROUND($L18,2)," ","")),AWHB_Data_UL!$C$4:$O$1005,MATCH($N18,AWHB_Data_UL!$C$4:$O$4,0),TRUE)*1000,"N/A"),
     IFERROR(VLOOKUP(VALUE(SUBSTITUTE("1"&amp;ROUND($L18,2)," ","")),AWHB_Data_UL!$C$4:$O$1005,MATCH($N18,AWHB_Data_UL!$C$4:$O$4,0),TRUE)*1000,"N/A")
)</f>
        <v>N/A</v>
      </c>
    </row>
    <row r="19" spans="1:40" x14ac:dyDescent="0.25">
      <c r="A19" s="212"/>
      <c r="L19" s="217"/>
      <c r="AH19" s="214"/>
    </row>
    <row r="20" spans="1:40" ht="12.75" customHeight="1" x14ac:dyDescent="0.25">
      <c r="A20" s="212"/>
      <c r="L20" s="217"/>
      <c r="O20" s="310" t="s">
        <v>81</v>
      </c>
      <c r="P20" s="312"/>
      <c r="Q20" s="311"/>
      <c r="R20" s="310" t="s">
        <v>82</v>
      </c>
      <c r="S20" s="312"/>
      <c r="T20" s="311"/>
      <c r="U20" s="310" t="s">
        <v>39</v>
      </c>
      <c r="V20" s="312"/>
      <c r="W20" s="311"/>
      <c r="AB20" s="310" t="s">
        <v>81</v>
      </c>
      <c r="AC20" s="311"/>
      <c r="AD20" s="310" t="s">
        <v>82</v>
      </c>
      <c r="AE20" s="311"/>
      <c r="AF20" s="310" t="s">
        <v>39</v>
      </c>
      <c r="AG20" s="311"/>
      <c r="AH20" s="214"/>
      <c r="AL20" s="313" t="s">
        <v>57</v>
      </c>
      <c r="AM20" s="313"/>
      <c r="AN20" s="313"/>
    </row>
    <row r="21" spans="1:40" ht="30" customHeight="1" thickBot="1" x14ac:dyDescent="0.3">
      <c r="A21" s="212"/>
      <c r="F21" s="316" t="s">
        <v>87</v>
      </c>
      <c r="G21" s="210" t="str">
        <f>IF($B$1="Metric", "Breadth [cm]", "Breadth [in]")</f>
        <v>Breadth [cm]</v>
      </c>
      <c r="H21" s="210" t="str">
        <f>IF($B$1="Metric", "Thickness [cm]", "Thickness [in]")</f>
        <v>Thickness [cm]</v>
      </c>
      <c r="I21" s="210" t="str">
        <f>IF($B$1="Metric", "Volume / Linear meter [cm^3]", "Volume / Linear foot [in^3]")</f>
        <v>Volume / Linear meter [cm^3]</v>
      </c>
      <c r="J21" s="210" t="str">
        <f>IF($B$1="Metric", "Weight / Linear meter [kg/m]", "Weight / Linear foot [lbs/ft]")</f>
        <v>Weight / Linear meter [kg/m]</v>
      </c>
      <c r="K21" s="210" t="str">
        <f>IF($B$1="Metric", "Heated Perimeter [cm]", "Heated Perimeter [in]")</f>
        <v>Heated Perimeter [cm]</v>
      </c>
      <c r="L21" s="216" t="s">
        <v>84</v>
      </c>
      <c r="M21" s="210" t="str">
        <f>IF($B$1="Metric", "Heated Surface Area [m^2/m]", "Heated Surface Area [ft^2/ft]")</f>
        <v>Heated Surface Area [m^2/m]</v>
      </c>
      <c r="N21" s="210" t="s">
        <v>85</v>
      </c>
      <c r="O21" s="215" t="str">
        <f>IF($B$1="Metric", "Required dft [mm]", "Required dft [mils]")</f>
        <v>Required dft [mm]</v>
      </c>
      <c r="P21" s="215" t="str">
        <f>IF($B$1="Metric", "Required wft [mm]", "Required wft [mils]")</f>
        <v>Required wft [mm]</v>
      </c>
      <c r="Q21" s="215" t="s">
        <v>63</v>
      </c>
      <c r="R21" s="215" t="str">
        <f>IF($B$1="Metric", "Required dft [mm]", "Required dft [mils]")</f>
        <v>Required dft [mm]</v>
      </c>
      <c r="S21" s="215" t="str">
        <f>IF($B$1="Metric", "Required wft [mm]", "Required wft [mils]")</f>
        <v>Required wft [mm]</v>
      </c>
      <c r="T21" s="215" t="s">
        <v>63</v>
      </c>
      <c r="U21" s="215" t="str">
        <f>IF($B$1="Metric", "Required dft [mm]", "Required dft [mils]")</f>
        <v>Required dft [mm]</v>
      </c>
      <c r="V21" s="215" t="str">
        <f>IF($B$1="Metric", "Required wft [mm]", "Required wft [mils]")</f>
        <v>Required wft [mm]</v>
      </c>
      <c r="W21" s="215" t="s">
        <v>63</v>
      </c>
      <c r="Y21" s="210" t="str">
        <f>IF($B$1="Metric", "Length [m]", "Length [ft]")</f>
        <v>Length [m]</v>
      </c>
      <c r="Z21" s="210" t="s">
        <v>86</v>
      </c>
      <c r="AA21" s="207" t="str">
        <f>IF($B$1="Metric", "Total sq. meter", "Total sq. feet")</f>
        <v>Total sq. meter</v>
      </c>
      <c r="AB21" s="215" t="str">
        <f>IF($B$1="Metric", "Consumption [m^2 / Liter]", "Consumption [ft^2 / Gallon]")</f>
        <v>Consumption [m^2 / Liter]</v>
      </c>
      <c r="AC21" s="215" t="str">
        <f>IF($B$1="Metric", "Required Liters", "Required Gallons")</f>
        <v>Required Liters</v>
      </c>
      <c r="AD21" s="215" t="str">
        <f>IF($B$1="Metric", "Consumption [m^2 / Liter]", "Consumption [ft^2 / Gallon]")</f>
        <v>Consumption [m^2 / Liter]</v>
      </c>
      <c r="AE21" s="215" t="str">
        <f>IF($B$1="Metric", "Required Liters", "Required Gallons")</f>
        <v>Required Liters</v>
      </c>
      <c r="AF21" s="215" t="str">
        <f>IF($B$1="Metric", "Consumption [m^2 / Liter]", "Consumption [ft^2 / Gallon]")</f>
        <v>Consumption [m^2 / Liter]</v>
      </c>
      <c r="AG21" s="215" t="str">
        <f>IF($B$1="Metric", "Required Liters", "Required Gallons")</f>
        <v>Required Liters</v>
      </c>
      <c r="AH21" s="214"/>
      <c r="AL21" s="163" t="str">
        <f>IF($B$1="Metric", "Required FF60+ dft acc. UL listing [mm]", "Required FF60+ dft acc. UL listing [mils]")</f>
        <v>Required FF60+ dft acc. UL listing [mm]</v>
      </c>
      <c r="AM21" s="163" t="str">
        <f>IF($B$1="Metric", "Required FF120+ dft acc. UL listing [mm]", "Required FF120+ dft acc. UL listing [mils]")</f>
        <v>Required FF120+ dft acc. UL listing [mm]</v>
      </c>
      <c r="AN21" s="163" t="str">
        <f>IF($B$1="Metric", "Required AWHB dft acc. UL listing [mm]", "Required AWHB dft acc. UL listing [mils]")</f>
        <v>Required AWHB dft acc. UL listing [mm]</v>
      </c>
    </row>
    <row r="22" spans="1:40" ht="13.25" customHeight="1" x14ac:dyDescent="0.25">
      <c r="A22" s="212"/>
      <c r="F22" s="316"/>
      <c r="G22" s="233"/>
      <c r="H22" s="234"/>
      <c r="I22" s="207">
        <f>IF($B$1="Metric", G22*H22*100, G22*H22*12)</f>
        <v>0</v>
      </c>
      <c r="J22" s="207">
        <f>IF($B$1="Metric", (I22/1000000)*$G$1, (I22/1728)*$G$1)</f>
        <v>0</v>
      </c>
      <c r="K22" s="207">
        <f>G22+(H22*2)</f>
        <v>0</v>
      </c>
      <c r="L22" s="217" t="e">
        <f>IF($B$1="Metric", (J22*0.671968975)/(K22*0.39370079), J22/K22)</f>
        <v>#DIV/0!</v>
      </c>
      <c r="M22" s="218">
        <f>IF($B$1="Metric", K22/100, K22/12)</f>
        <v>0</v>
      </c>
      <c r="N22" s="239"/>
      <c r="O22" s="252" t="str">
        <f>IFERROR(
     1*AL22,
     IF(
          $B$1="Metric",
          IFERROR(0.0254*VLOOKUP(VALUE(SUBSTITUTE("1"&amp;ROUND(L22,2)," ","")),HFF60_Data_extrapolated!$C$4:$O$1011,MATCH($N22,HFF60_Data_extrapolated!$C$4:$O$4,0),TRUE)*1000,""),
          IFERROR(VLOOKUP(VALUE(SUBSTITUTE("1"&amp;ROUND(L22,2)," ","")),HFF60_Data_extrapolated!$C$4:$O$1011,MATCH($N22,HFF60_Data_extrapolated!$C$4:$O$4,0),TRUE)*1000,"")
     )
)</f>
        <v/>
      </c>
      <c r="P22" s="219" t="str">
        <f>IFERROR($O22/HFF60_Data_UL!$J$1,"")</f>
        <v/>
      </c>
      <c r="Q22" s="166" t="str">
        <f>IF(
     $O22=$AL22,
     IFERROR(VLOOKUP(VALUE(SUBSTITUTE("1"&amp;ROUND($L22,2)," ","")),HFF60_Data_UL!$C$4:$P$1011,14,TRUE),""),
     IF(ISNUMBER($O22),"EJ needed","")
)</f>
        <v/>
      </c>
      <c r="R22" s="253" t="str">
        <f>IFERROR(
     1*AM22,
     IF(
          $B$1="Metric",
          IFERROR(0.0254*VLOOKUP(VALUE(SUBSTITUTE("1"&amp;ROUND(L22,2)," ","")),HFF120_Data_extrapolated!$C$4:$O$1025,MATCH($N22,HFF120_Data_extrapolated!$C$4:$O$4,0),TRUE)*1000,""),
          IFERROR(VLOOKUP(VALUE(SUBSTITUTE("1"&amp;ROUND(L22,2)," ","")),HFF120_Data_extrapolated!$C$4:$O$1025,MATCH($N22,HFF120_Data_extrapolated!$C$4:$O$4,0),TRUE)*1000,"")
     )
)</f>
        <v/>
      </c>
      <c r="S22" s="219" t="str">
        <f>IFERROR($R22/HFF120_Data_UL!$J$1,"")</f>
        <v/>
      </c>
      <c r="T22" s="166" t="str">
        <f>IF(
     $R22=$AM22,
     IFERROR(VLOOKUP(VALUE(SUBSTITUTE("1"&amp;ROUND($L22,2)," ","")),HFF120_Data_UL!$C$4:$P$1009,14,TRUE),""),
     IF(ISNUMBER($R22),"EJ needed","")
)</f>
        <v/>
      </c>
      <c r="U22" s="251" t="str">
        <f>IFERROR(
     1*AN22,
     IF(
          $B$1="Metric",
          IFERROR(0.0254*VLOOKUP(VALUE(SUBSTITUTE("1"&amp;ROUND(L22,2)," ","")),AWHB_Data_extrapolated!$C$4:$O$1011,MATCH($N22,AWHB_Data_extrapolated!$C$4:$O$4,0),TRUE)*1000,""),
          IFERROR(VLOOKUP(VALUE(SUBSTITUTE("1"&amp;ROUND(L22,2)," ","")),AWHB_Data_extrapolated!$C$4:$O$1011,MATCH($N22,AWHB_Data_extrapolated!$C$4:$O$4,0),TRUE)*1000,"")
     )
)</f>
        <v/>
      </c>
      <c r="V22" s="219" t="str">
        <f>IFERROR($U22/AWHB_Data_UL!$J$1,"")</f>
        <v/>
      </c>
      <c r="W22" s="166" t="str">
        <f>IF(
     $U22=$AN22,
     IFERROR(VLOOKUP(VALUE(SUBSTITUTE("1"&amp;ROUND($L22,2)," ","")),AWHB_Data_UL!$C$4:$P$1004,14,TRUE),""),
     IF(ISNUMBER($U22),"EJ needed","")
)</f>
        <v/>
      </c>
      <c r="Y22" s="233"/>
      <c r="Z22" s="234"/>
      <c r="AA22" s="220">
        <f>Z22*Y22*M22</f>
        <v>0</v>
      </c>
      <c r="AB22" s="221" t="str">
        <f>IF($B$1="Metric", IFERROR((1/$P22),""), IFERROR(1/((($P22/1000)*12*12)/231),""))</f>
        <v/>
      </c>
      <c r="AC22" s="221" t="str">
        <f>IFERROR(AA22/AB22,"")</f>
        <v/>
      </c>
      <c r="AD22" s="221" t="str">
        <f>IF($B$1="Metric", IFERROR((1/$S22),""), IFERROR(1/((($S22/1000)*12*12)/231),""))</f>
        <v/>
      </c>
      <c r="AE22" s="221" t="str">
        <f>IFERROR(AA22/AD22,"")</f>
        <v/>
      </c>
      <c r="AF22" s="221" t="str">
        <f>IF($B$1="Metric", IFERROR((1/$V22),""), IFERROR(1/((($V22/1000)*12*12)/231),""))</f>
        <v/>
      </c>
      <c r="AG22" s="221" t="str">
        <f>IFERROR(AA22/AF22,"")</f>
        <v/>
      </c>
      <c r="AH22" s="214"/>
      <c r="AL22" s="215" t="str">
        <f>IF(
     $B$1="Metric",
     IFERROR(0.0254*VLOOKUP(VALUE(SUBSTITUTE("1"&amp;ROUND($L22,2)," ","")),HFF60_Data_UL!$C$4:$O$1012,MATCH($N22,HFF60_Data_UL!$C$4:$O$4,0),TRUE)*1000,"N/A"),
     IFERROR(VLOOKUP(VALUE(SUBSTITUTE("1"&amp;ROUND($L22,2)," ","")),HFF60_Data_UL!$C$4:$O$1012,MATCH($N22,HFF60_Data_UL!$C$4:$O$4,0),TRUE)*1000,"N/A")
)</f>
        <v>N/A</v>
      </c>
      <c r="AM22" s="215" t="str">
        <f>IF(
     $B$1="Metric",
     IFERROR(0.0254*VLOOKUP(VALUE(SUBSTITUTE("1"&amp;ROUND($L22,2)," ","")),HFF120_Data_UL!$C$4:$O$1010,MATCH($N22,HFF120_Data_UL!$C$4:$O$4,0),TRUE)*1000,"N/A"),
     IFERROR(VLOOKUP(VALUE(SUBSTITUTE("1"&amp;ROUND($L22,2)," ","")),HFF120_Data_UL!$C$4:$O$1010,MATCH($N22,HFF120_Data_UL!$C$4:$O$4,0),TRUE)*1000,"N/A")
)</f>
        <v>N/A</v>
      </c>
      <c r="AN22" s="215" t="str">
        <f>IF(
     $B$1="Metric",
     IFERROR(0.0254*VLOOKUP(VALUE(SUBSTITUTE("1"&amp;ROUND($L22,2)," ","")),AWHB_Data_UL!$C$4:$O$1005,MATCH($N22,AWHB_Data_UL!$C$4:$O$4,0),TRUE)*1000,"N/A"),
     IFERROR(VLOOKUP(VALUE(SUBSTITUTE("1"&amp;ROUND($L22,2)," ","")),AWHB_Data_UL!$C$4:$O$1005,MATCH($N22,AWHB_Data_UL!$C$4:$O$4,0),TRUE)*1000,"N/A")
)</f>
        <v>N/A</v>
      </c>
    </row>
    <row r="23" spans="1:40" ht="13.25" customHeight="1" x14ac:dyDescent="0.25">
      <c r="A23" s="212"/>
      <c r="F23" s="316"/>
      <c r="G23" s="235"/>
      <c r="H23" s="236"/>
      <c r="I23" s="207">
        <f t="shared" ref="I23:I26" si="10">IF($B$1="Metric", G23*H23*100, G23*H23*12)</f>
        <v>0</v>
      </c>
      <c r="J23" s="207">
        <f t="shared" ref="J23:J26" si="11">IF($B$1="Metric", (I23/1000000)*$G$1, (I23/1728)*$G$1)</f>
        <v>0</v>
      </c>
      <c r="K23" s="207">
        <f>G23+(H23*2)</f>
        <v>0</v>
      </c>
      <c r="L23" s="217" t="e">
        <f t="shared" ref="L23:L26" si="12">IF($B$1="Metric", (J23*0.671968975)/(K23*0.39370079), J23/K23)</f>
        <v>#DIV/0!</v>
      </c>
      <c r="M23" s="218">
        <f t="shared" ref="M23:M26" si="13">IF($B$1="Metric", K23/100, K23/12)</f>
        <v>0</v>
      </c>
      <c r="N23" s="240"/>
      <c r="O23" s="252" t="str">
        <f>IFERROR(
     1*AL23,
     IF(
          $B$1="Metric",
          IFERROR(0.0254*VLOOKUP(VALUE(SUBSTITUTE("1"&amp;ROUND(L23,2)," ","")),HFF60_Data_extrapolated!$C$4:$O$1011,MATCH($N23,HFF60_Data_extrapolated!$C$4:$O$4,0),TRUE)*1000,""),
          IFERROR(VLOOKUP(VALUE(SUBSTITUTE("1"&amp;ROUND(L23,2)," ","")),HFF60_Data_extrapolated!$C$4:$O$1011,MATCH($N23,HFF60_Data_extrapolated!$C$4:$O$4,0),TRUE)*1000,"")
     )
)</f>
        <v/>
      </c>
      <c r="P23" s="219" t="str">
        <f>IFERROR($O23/HFF60_Data_UL!$J$1,"")</f>
        <v/>
      </c>
      <c r="Q23" s="166" t="str">
        <f>IF(
     $O23=$AL23,
     IFERROR(VLOOKUP(VALUE(SUBSTITUTE("1"&amp;ROUND($L23,2)," ","")),HFF60_Data_UL!$C$4:$P$1011,14,TRUE),""),
     IF(ISNUMBER($O23),"EJ needed","")
)</f>
        <v/>
      </c>
      <c r="R23" s="253" t="str">
        <f>IFERROR(
     1*AM23,
     IF(
          $B$1="Metric",
          IFERROR(0.0254*VLOOKUP(VALUE(SUBSTITUTE("1"&amp;ROUND(L23,2)," ","")),HFF120_Data_extrapolated!$C$4:$O$1025,MATCH($N23,HFF120_Data_extrapolated!$C$4:$O$4,0),TRUE)*1000,""),
          IFERROR(VLOOKUP(VALUE(SUBSTITUTE("1"&amp;ROUND(L23,2)," ","")),HFF120_Data_extrapolated!$C$4:$O$1025,MATCH($N23,HFF120_Data_extrapolated!$C$4:$O$4,0),TRUE)*1000,"")
     )
)</f>
        <v/>
      </c>
      <c r="S23" s="219" t="str">
        <f>IFERROR($R23/HFF120_Data_UL!$J$1,"")</f>
        <v/>
      </c>
      <c r="T23" s="166" t="str">
        <f>IF(
     $R23=$AM23,
     IFERROR(VLOOKUP(VALUE(SUBSTITUTE("1"&amp;ROUND($L23,2)," ","")),HFF120_Data_UL!$C$4:$P$1009,14,TRUE),""),
     IF(ISNUMBER($R23),"EJ needed","")
)</f>
        <v/>
      </c>
      <c r="U23" s="251" t="str">
        <f>IFERROR(
     1*AN23,
     IF(
          $B$1="Metric",
          IFERROR(0.0254*VLOOKUP(VALUE(SUBSTITUTE("1"&amp;ROUND(L23,2)," ","")),AWHB_Data_extrapolated!$C$4:$O$1011,MATCH($N23,AWHB_Data_extrapolated!$C$4:$O$4,0),TRUE)*1000,""),
          IFERROR(VLOOKUP(VALUE(SUBSTITUTE("1"&amp;ROUND(L23,2)," ","")),AWHB_Data_extrapolated!$C$4:$O$1011,MATCH($N23,AWHB_Data_extrapolated!$C$4:$O$4,0),TRUE)*1000,"")
     )
)</f>
        <v/>
      </c>
      <c r="V23" s="219" t="str">
        <f>IFERROR($U23/AWHB_Data_UL!$J$1,"")</f>
        <v/>
      </c>
      <c r="W23" s="166" t="str">
        <f>IF(
     $U23=$AN23,
     IFERROR(VLOOKUP(VALUE(SUBSTITUTE("1"&amp;ROUND($L23,2)," ","")),AWHB_Data_UL!$C$4:$P$1004,14,TRUE),""),
     IF(ISNUMBER($U23),"EJ needed","")
)</f>
        <v/>
      </c>
      <c r="Y23" s="235"/>
      <c r="Z23" s="236"/>
      <c r="AA23" s="220">
        <f>Z23*Y23*M23</f>
        <v>0</v>
      </c>
      <c r="AB23" s="221" t="str">
        <f t="shared" ref="AB23:AB26" si="14">IF($B$1="Metric", IFERROR((1/$P23),""), IFERROR(1/((($P23/1000)*12*12)/231),""))</f>
        <v/>
      </c>
      <c r="AC23" s="221" t="str">
        <f t="shared" ref="AC23:AC26" si="15">IFERROR(AA23/AB23,"")</f>
        <v/>
      </c>
      <c r="AD23" s="221" t="str">
        <f t="shared" ref="AD23:AD26" si="16">IF($B$1="Metric", IFERROR((1/$S23),""), IFERROR(1/((($S23/1000)*12*12)/231),""))</f>
        <v/>
      </c>
      <c r="AE23" s="221" t="str">
        <f t="shared" ref="AE23:AE26" si="17">IFERROR(AA23/AD23,"")</f>
        <v/>
      </c>
      <c r="AF23" s="221" t="str">
        <f t="shared" ref="AF23:AF26" si="18">IF($B$1="Metric", IFERROR((1/$V23),""), IFERROR(1/((($V23/1000)*12*12)/231),""))</f>
        <v/>
      </c>
      <c r="AG23" s="221" t="str">
        <f t="shared" ref="AG23:AG26" si="19">IFERROR(AA23/AF23,"")</f>
        <v/>
      </c>
      <c r="AH23" s="214"/>
      <c r="AL23" s="215" t="str">
        <f>IF(
     $B$1="Metric",
     IFERROR(0.0254*VLOOKUP(VALUE(SUBSTITUTE("1"&amp;ROUND($L23,2)," ","")),HFF60_Data_UL!$C$4:$O$1012,MATCH($N23,HFF60_Data_UL!$C$4:$O$4,0),TRUE)*1000,"N/A"),
     IFERROR(VLOOKUP(VALUE(SUBSTITUTE("1"&amp;ROUND($L23,2)," ","")),HFF60_Data_UL!$C$4:$O$1012,MATCH($N23,HFF60_Data_UL!$C$4:$O$4,0),TRUE)*1000,"N/A")
)</f>
        <v>N/A</v>
      </c>
      <c r="AM23" s="215" t="str">
        <f>IF(
     $B$1="Metric",
     IFERROR(0.0254*VLOOKUP(VALUE(SUBSTITUTE("1"&amp;ROUND($L23,2)," ","")),HFF120_Data_UL!$C$4:$O$1010,MATCH($N23,HFF120_Data_UL!$C$4:$O$4,0),TRUE)*1000,"N/A"),
     IFERROR(VLOOKUP(VALUE(SUBSTITUTE("1"&amp;ROUND($L23,2)," ","")),HFF120_Data_UL!$C$4:$O$1010,MATCH($N23,HFF120_Data_UL!$C$4:$O$4,0),TRUE)*1000,"N/A")
)</f>
        <v>N/A</v>
      </c>
      <c r="AN23" s="215" t="str">
        <f>IF(
     $B$1="Metric",
     IFERROR(0.0254*VLOOKUP(VALUE(SUBSTITUTE("1"&amp;ROUND($L23,2)," ","")),AWHB_Data_UL!$C$4:$O$1005,MATCH($N23,AWHB_Data_UL!$C$4:$O$4,0),TRUE)*1000,"N/A"),
     IFERROR(VLOOKUP(VALUE(SUBSTITUTE("1"&amp;ROUND($L23,2)," ","")),AWHB_Data_UL!$C$4:$O$1005,MATCH($N23,AWHB_Data_UL!$C$4:$O$4,0),TRUE)*1000,"N/A")
)</f>
        <v>N/A</v>
      </c>
    </row>
    <row r="24" spans="1:40" ht="13.25" customHeight="1" x14ac:dyDescent="0.25">
      <c r="A24" s="212"/>
      <c r="F24" s="316"/>
      <c r="G24" s="235"/>
      <c r="H24" s="236"/>
      <c r="I24" s="207">
        <f t="shared" si="10"/>
        <v>0</v>
      </c>
      <c r="J24" s="207">
        <f t="shared" si="11"/>
        <v>0</v>
      </c>
      <c r="K24" s="207">
        <f>G24+(H24*2)</f>
        <v>0</v>
      </c>
      <c r="L24" s="217" t="e">
        <f t="shared" si="12"/>
        <v>#DIV/0!</v>
      </c>
      <c r="M24" s="218">
        <f t="shared" si="13"/>
        <v>0</v>
      </c>
      <c r="N24" s="240"/>
      <c r="O24" s="252" t="str">
        <f>IFERROR(
     1*AL24,
     IF(
          $B$1="Metric",
          IFERROR(0.0254*VLOOKUP(VALUE(SUBSTITUTE("1"&amp;ROUND(L24,2)," ","")),HFF60_Data_extrapolated!$C$4:$O$1011,MATCH($N24,HFF60_Data_extrapolated!$C$4:$O$4,0),TRUE)*1000,""),
          IFERROR(VLOOKUP(VALUE(SUBSTITUTE("1"&amp;ROUND(L24,2)," ","")),HFF60_Data_extrapolated!$C$4:$O$1011,MATCH($N24,HFF60_Data_extrapolated!$C$4:$O$4,0),TRUE)*1000,"")
     )
)</f>
        <v/>
      </c>
      <c r="P24" s="219" t="str">
        <f>IFERROR($O24/HFF60_Data_UL!$J$1,"")</f>
        <v/>
      </c>
      <c r="Q24" s="166" t="str">
        <f>IF(
     $O24=$AL24,
     IFERROR(VLOOKUP(VALUE(SUBSTITUTE("1"&amp;ROUND($L24,2)," ","")),HFF60_Data_UL!$C$4:$P$1011,14,TRUE),""),
     IF(ISNUMBER($O24),"EJ needed","")
)</f>
        <v/>
      </c>
      <c r="R24" s="253" t="str">
        <f>IFERROR(
     1*AM24,
     IF(
          $B$1="Metric",
          IFERROR(0.0254*VLOOKUP(VALUE(SUBSTITUTE("1"&amp;ROUND(L24,2)," ","")),HFF120_Data_extrapolated!$C$4:$O$1025,MATCH($N24,HFF120_Data_extrapolated!$C$4:$O$4,0),TRUE)*1000,""),
          IFERROR(VLOOKUP(VALUE(SUBSTITUTE("1"&amp;ROUND(L24,2)," ","")),HFF120_Data_extrapolated!$C$4:$O$1025,MATCH($N24,HFF120_Data_extrapolated!$C$4:$O$4,0),TRUE)*1000,"")
     )
)</f>
        <v/>
      </c>
      <c r="S24" s="219" t="str">
        <f>IFERROR($R24/HFF120_Data_UL!$J$1,"")</f>
        <v/>
      </c>
      <c r="T24" s="166" t="str">
        <f>IF(
     $R24=$AM24,
     IFERROR(VLOOKUP(VALUE(SUBSTITUTE("1"&amp;ROUND($L24,2)," ","")),HFF120_Data_UL!$C$4:$P$1009,14,TRUE),""),
     IF(ISNUMBER($R24),"EJ needed","")
)</f>
        <v/>
      </c>
      <c r="U24" s="251" t="str">
        <f>IFERROR(
     1*AN24,
     IF(
          $B$1="Metric",
          IFERROR(0.0254*VLOOKUP(VALUE(SUBSTITUTE("1"&amp;ROUND(L24,2)," ","")),AWHB_Data_extrapolated!$C$4:$O$1011,MATCH($N24,AWHB_Data_extrapolated!$C$4:$O$4,0),TRUE)*1000,""),
          IFERROR(VLOOKUP(VALUE(SUBSTITUTE("1"&amp;ROUND(L24,2)," ","")),AWHB_Data_extrapolated!$C$4:$O$1011,MATCH($N24,AWHB_Data_extrapolated!$C$4:$O$4,0),TRUE)*1000,"")
     )
)</f>
        <v/>
      </c>
      <c r="V24" s="219" t="str">
        <f>IFERROR($U24/AWHB_Data_UL!$J$1,"")</f>
        <v/>
      </c>
      <c r="W24" s="166" t="str">
        <f>IF(
     $U24=$AN24,
     IFERROR(VLOOKUP(VALUE(SUBSTITUTE("1"&amp;ROUND($L24,2)," ","")),AWHB_Data_UL!$C$4:$P$1004,14,TRUE),""),
     IF(ISNUMBER($U24),"EJ needed","")
)</f>
        <v/>
      </c>
      <c r="Y24" s="235"/>
      <c r="Z24" s="236"/>
      <c r="AA24" s="220">
        <f>Z24*Y24*M24</f>
        <v>0</v>
      </c>
      <c r="AB24" s="221" t="str">
        <f t="shared" si="14"/>
        <v/>
      </c>
      <c r="AC24" s="221" t="str">
        <f t="shared" si="15"/>
        <v/>
      </c>
      <c r="AD24" s="221" t="str">
        <f t="shared" si="16"/>
        <v/>
      </c>
      <c r="AE24" s="221" t="str">
        <f t="shared" si="17"/>
        <v/>
      </c>
      <c r="AF24" s="221" t="str">
        <f t="shared" si="18"/>
        <v/>
      </c>
      <c r="AG24" s="221" t="str">
        <f t="shared" si="19"/>
        <v/>
      </c>
      <c r="AH24" s="214"/>
      <c r="AL24" s="215" t="str">
        <f>IF(
     $B$1="Metric",
     IFERROR(0.0254*VLOOKUP(VALUE(SUBSTITUTE("1"&amp;ROUND($L24,2)," ","")),HFF60_Data_UL!$C$4:$O$1012,MATCH($N24,HFF60_Data_UL!$C$4:$O$4,0),TRUE)*1000,"N/A"),
     IFERROR(VLOOKUP(VALUE(SUBSTITUTE("1"&amp;ROUND($L24,2)," ","")),HFF60_Data_UL!$C$4:$O$1012,MATCH($N24,HFF60_Data_UL!$C$4:$O$4,0),TRUE)*1000,"N/A")
)</f>
        <v>N/A</v>
      </c>
      <c r="AM24" s="215" t="str">
        <f>IF(
     $B$1="Metric",
     IFERROR(0.0254*VLOOKUP(VALUE(SUBSTITUTE("1"&amp;ROUND($L24,2)," ","")),HFF120_Data_UL!$C$4:$O$1010,MATCH($N24,HFF120_Data_UL!$C$4:$O$4,0),TRUE)*1000,"N/A"),
     IFERROR(VLOOKUP(VALUE(SUBSTITUTE("1"&amp;ROUND($L24,2)," ","")),HFF120_Data_UL!$C$4:$O$1010,MATCH($N24,HFF120_Data_UL!$C$4:$O$4,0),TRUE)*1000,"N/A")
)</f>
        <v>N/A</v>
      </c>
      <c r="AN24" s="215" t="str">
        <f>IF(
     $B$1="Metric",
     IFERROR(0.0254*VLOOKUP(VALUE(SUBSTITUTE("1"&amp;ROUND($L24,2)," ","")),AWHB_Data_UL!$C$4:$O$1005,MATCH($N24,AWHB_Data_UL!$C$4:$O$4,0),TRUE)*1000,"N/A"),
     IFERROR(VLOOKUP(VALUE(SUBSTITUTE("1"&amp;ROUND($L24,2)," ","")),AWHB_Data_UL!$C$4:$O$1005,MATCH($N24,AWHB_Data_UL!$C$4:$O$4,0),TRUE)*1000,"N/A")
)</f>
        <v>N/A</v>
      </c>
    </row>
    <row r="25" spans="1:40" x14ac:dyDescent="0.25">
      <c r="A25" s="212"/>
      <c r="F25" s="316"/>
      <c r="G25" s="235"/>
      <c r="H25" s="236"/>
      <c r="I25" s="207">
        <f t="shared" si="10"/>
        <v>0</v>
      </c>
      <c r="J25" s="207">
        <f t="shared" si="11"/>
        <v>0</v>
      </c>
      <c r="K25" s="207">
        <f>G25+(H25*2)</f>
        <v>0</v>
      </c>
      <c r="L25" s="217" t="e">
        <f t="shared" si="12"/>
        <v>#DIV/0!</v>
      </c>
      <c r="M25" s="218">
        <f t="shared" si="13"/>
        <v>0</v>
      </c>
      <c r="N25" s="240"/>
      <c r="O25" s="252" t="str">
        <f>IFERROR(
     1*AL25,
     IF(
          $B$1="Metric",
          IFERROR(0.0254*VLOOKUP(VALUE(SUBSTITUTE("1"&amp;ROUND(L25,2)," ","")),HFF60_Data_extrapolated!$C$4:$O$1011,MATCH($N25,HFF60_Data_extrapolated!$C$4:$O$4,0),TRUE)*1000,""),
          IFERROR(VLOOKUP(VALUE(SUBSTITUTE("1"&amp;ROUND(L25,2)," ","")),HFF60_Data_extrapolated!$C$4:$O$1011,MATCH($N25,HFF60_Data_extrapolated!$C$4:$O$4,0),TRUE)*1000,"")
     )
)</f>
        <v/>
      </c>
      <c r="P25" s="219" t="str">
        <f>IFERROR($O25/HFF60_Data_UL!$J$1,"")</f>
        <v/>
      </c>
      <c r="Q25" s="166" t="str">
        <f>IF(
     $O25=$AL25,
     IFERROR(VLOOKUP(VALUE(SUBSTITUTE("1"&amp;ROUND($L25,2)," ","")),HFF60_Data_UL!$C$4:$P$1011,14,TRUE),""),
     IF(ISNUMBER($O25),"EJ needed","")
)</f>
        <v/>
      </c>
      <c r="R25" s="253" t="str">
        <f>IFERROR(
     1*AM25,
     IF(
          $B$1="Metric",
          IFERROR(0.0254*VLOOKUP(VALUE(SUBSTITUTE("1"&amp;ROUND(L25,2)," ","")),HFF120_Data_extrapolated!$C$4:$O$1025,MATCH($N25,HFF120_Data_extrapolated!$C$4:$O$4,0),TRUE)*1000,""),
          IFERROR(VLOOKUP(VALUE(SUBSTITUTE("1"&amp;ROUND(L25,2)," ","")),HFF120_Data_extrapolated!$C$4:$O$1025,MATCH($N25,HFF120_Data_extrapolated!$C$4:$O$4,0),TRUE)*1000,"")
     )
)</f>
        <v/>
      </c>
      <c r="S25" s="219" t="str">
        <f>IFERROR($R25/HFF120_Data_UL!$J$1,"")</f>
        <v/>
      </c>
      <c r="T25" s="166" t="str">
        <f>IF(
     $R25=$AM25,
     IFERROR(VLOOKUP(VALUE(SUBSTITUTE("1"&amp;ROUND($L25,2)," ","")),HFF120_Data_UL!$C$4:$P$1009,14,TRUE),""),
     IF(ISNUMBER($R25),"EJ needed","")
)</f>
        <v/>
      </c>
      <c r="U25" s="251" t="str">
        <f>IFERROR(
     1*AN25,
     IF(
          $B$1="Metric",
          IFERROR(0.0254*VLOOKUP(VALUE(SUBSTITUTE("1"&amp;ROUND(L25,2)," ","")),AWHB_Data_extrapolated!$C$4:$O$1011,MATCH($N25,AWHB_Data_extrapolated!$C$4:$O$4,0),TRUE)*1000,""),
          IFERROR(VLOOKUP(VALUE(SUBSTITUTE("1"&amp;ROUND(L25,2)," ","")),AWHB_Data_extrapolated!$C$4:$O$1011,MATCH($N25,AWHB_Data_extrapolated!$C$4:$O$4,0),TRUE)*1000,"")
     )
)</f>
        <v/>
      </c>
      <c r="V25" s="219" t="str">
        <f>IFERROR($U25/AWHB_Data_UL!$J$1,"")</f>
        <v/>
      </c>
      <c r="W25" s="166" t="str">
        <f>IF(
     $U25=$AN25,
     IFERROR(VLOOKUP(VALUE(SUBSTITUTE("1"&amp;ROUND($L25,2)," ","")),AWHB_Data_UL!$C$4:$P$1004,14,TRUE),""),
     IF(ISNUMBER($U25),"EJ needed","")
)</f>
        <v/>
      </c>
      <c r="Y25" s="235"/>
      <c r="Z25" s="236"/>
      <c r="AA25" s="220">
        <f>Z25*Y25*M25</f>
        <v>0</v>
      </c>
      <c r="AB25" s="221" t="str">
        <f t="shared" si="14"/>
        <v/>
      </c>
      <c r="AC25" s="221" t="str">
        <f t="shared" si="15"/>
        <v/>
      </c>
      <c r="AD25" s="221" t="str">
        <f t="shared" si="16"/>
        <v/>
      </c>
      <c r="AE25" s="221" t="str">
        <f t="shared" si="17"/>
        <v/>
      </c>
      <c r="AF25" s="221" t="str">
        <f t="shared" si="18"/>
        <v/>
      </c>
      <c r="AG25" s="221" t="str">
        <f t="shared" si="19"/>
        <v/>
      </c>
      <c r="AH25" s="214"/>
      <c r="AL25" s="215" t="str">
        <f>IF(
     $B$1="Metric",
     IFERROR(0.0254*VLOOKUP(VALUE(SUBSTITUTE("1"&amp;ROUND($L25,2)," ","")),HFF60_Data_UL!$C$4:$O$1012,MATCH($N25,HFF60_Data_UL!$C$4:$O$4,0),TRUE)*1000,"N/A"),
     IFERROR(VLOOKUP(VALUE(SUBSTITUTE("1"&amp;ROUND($L25,2)," ","")),HFF60_Data_UL!$C$4:$O$1012,MATCH($N25,HFF60_Data_UL!$C$4:$O$4,0),TRUE)*1000,"N/A")
)</f>
        <v>N/A</v>
      </c>
      <c r="AM25" s="215" t="str">
        <f>IF(
     $B$1="Metric",
     IFERROR(0.0254*VLOOKUP(VALUE(SUBSTITUTE("1"&amp;ROUND($L25,2)," ","")),HFF120_Data_UL!$C$4:$O$1010,MATCH($N25,HFF120_Data_UL!$C$4:$O$4,0),TRUE)*1000,"N/A"),
     IFERROR(VLOOKUP(VALUE(SUBSTITUTE("1"&amp;ROUND($L25,2)," ","")),HFF120_Data_UL!$C$4:$O$1010,MATCH($N25,HFF120_Data_UL!$C$4:$O$4,0),TRUE)*1000,"N/A")
)</f>
        <v>N/A</v>
      </c>
      <c r="AN25" s="215" t="str">
        <f>IF(
     $B$1="Metric",
     IFERROR(0.0254*VLOOKUP(VALUE(SUBSTITUTE("1"&amp;ROUND($L25,2)," ","")),AWHB_Data_UL!$C$4:$O$1005,MATCH($N25,AWHB_Data_UL!$C$4:$O$4,0),TRUE)*1000,"N/A"),
     IFERROR(VLOOKUP(VALUE(SUBSTITUTE("1"&amp;ROUND($L25,2)," ","")),AWHB_Data_UL!$C$4:$O$1005,MATCH($N25,AWHB_Data_UL!$C$4:$O$4,0),TRUE)*1000,"N/A")
)</f>
        <v>N/A</v>
      </c>
    </row>
    <row r="26" spans="1:40" ht="13" thickBot="1" x14ac:dyDescent="0.3">
      <c r="A26" s="212"/>
      <c r="F26" s="316"/>
      <c r="G26" s="237"/>
      <c r="H26" s="238"/>
      <c r="I26" s="207">
        <f t="shared" si="10"/>
        <v>0</v>
      </c>
      <c r="J26" s="207">
        <f t="shared" si="11"/>
        <v>0</v>
      </c>
      <c r="K26" s="207">
        <f>G26+(H26*2)</f>
        <v>0</v>
      </c>
      <c r="L26" s="217" t="e">
        <f t="shared" si="12"/>
        <v>#DIV/0!</v>
      </c>
      <c r="M26" s="218">
        <f t="shared" si="13"/>
        <v>0</v>
      </c>
      <c r="N26" s="241"/>
      <c r="O26" s="252" t="str">
        <f>IFERROR(
     1*AL26,
     IF(
          $B$1="Metric",
          IFERROR(0.0254*VLOOKUP(VALUE(SUBSTITUTE("1"&amp;ROUND(L26,2)," ","")),HFF60_Data_extrapolated!$C$4:$O$1011,MATCH($N26,HFF60_Data_extrapolated!$C$4:$O$4,0),TRUE)*1000,""),
          IFERROR(VLOOKUP(VALUE(SUBSTITUTE("1"&amp;ROUND(L26,2)," ","")),HFF60_Data_extrapolated!$C$4:$O$1011,MATCH($N26,HFF60_Data_extrapolated!$C$4:$O$4,0),TRUE)*1000,"")
     )
)</f>
        <v/>
      </c>
      <c r="P26" s="219" t="str">
        <f>IFERROR($O26/HFF60_Data_UL!$J$1,"")</f>
        <v/>
      </c>
      <c r="Q26" s="166" t="str">
        <f>IF(
     $O26=$AL26,
     IFERROR(VLOOKUP(VALUE(SUBSTITUTE("1"&amp;ROUND($L26,2)," ","")),HFF60_Data_UL!$C$4:$P$1011,14,TRUE),""),
     IF(ISNUMBER($O26),"EJ needed","")
)</f>
        <v/>
      </c>
      <c r="R26" s="253" t="str">
        <f>IFERROR(
     1*AM26,
     IF(
          $B$1="Metric",
          IFERROR(0.0254*VLOOKUP(VALUE(SUBSTITUTE("1"&amp;ROUND(L26,2)," ","")),HFF120_Data_extrapolated!$C$4:$O$1025,MATCH($N26,HFF120_Data_extrapolated!$C$4:$O$4,0),TRUE)*1000,""),
          IFERROR(VLOOKUP(VALUE(SUBSTITUTE("1"&amp;ROUND(L26,2)," ","")),HFF120_Data_extrapolated!$C$4:$O$1025,MATCH($N26,HFF120_Data_extrapolated!$C$4:$O$4,0),TRUE)*1000,"")
     )
)</f>
        <v/>
      </c>
      <c r="S26" s="219" t="str">
        <f>IFERROR($R26/HFF120_Data_UL!$J$1,"")</f>
        <v/>
      </c>
      <c r="T26" s="166" t="str">
        <f>IF(
     $R26=$AM26,
     IFERROR(VLOOKUP(VALUE(SUBSTITUTE("1"&amp;ROUND($L26,2)," ","")),HFF120_Data_UL!$C$4:$P$1009,14,TRUE),""),
     IF(ISNUMBER($R26),"EJ needed","")
)</f>
        <v/>
      </c>
      <c r="U26" s="251" t="str">
        <f>IFERROR(
     1*AN26,
     IF(
          $B$1="Metric",
          IFERROR(0.0254*VLOOKUP(VALUE(SUBSTITUTE("1"&amp;ROUND(L26,2)," ","")),AWHB_Data_extrapolated!$C$4:$O$1011,MATCH($N26,AWHB_Data_extrapolated!$C$4:$O$4,0),TRUE)*1000,""),
          IFERROR(VLOOKUP(VALUE(SUBSTITUTE("1"&amp;ROUND(L26,2)," ","")),AWHB_Data_extrapolated!$C$4:$O$1011,MATCH($N26,AWHB_Data_extrapolated!$C$4:$O$4,0),TRUE)*1000,"")
     )
)</f>
        <v/>
      </c>
      <c r="V26" s="219" t="str">
        <f>IFERROR($U26/AWHB_Data_UL!$J$1,"")</f>
        <v/>
      </c>
      <c r="W26" s="166" t="str">
        <f>IF(
     $U26=$AN26,
     IFERROR(VLOOKUP(VALUE(SUBSTITUTE("1"&amp;ROUND($L26,2)," ","")),AWHB_Data_UL!$C$4:$P$1004,14,TRUE),""),
     IF(ISNUMBER($U26),"EJ needed","")
)</f>
        <v/>
      </c>
      <c r="Y26" s="237"/>
      <c r="Z26" s="238"/>
      <c r="AA26" s="220">
        <f>Z26*Y26*M26</f>
        <v>0</v>
      </c>
      <c r="AB26" s="221" t="str">
        <f t="shared" si="14"/>
        <v/>
      </c>
      <c r="AC26" s="221" t="str">
        <f t="shared" si="15"/>
        <v/>
      </c>
      <c r="AD26" s="221" t="str">
        <f t="shared" si="16"/>
        <v/>
      </c>
      <c r="AE26" s="221" t="str">
        <f t="shared" si="17"/>
        <v/>
      </c>
      <c r="AF26" s="221" t="str">
        <f t="shared" si="18"/>
        <v/>
      </c>
      <c r="AG26" s="221" t="str">
        <f t="shared" si="19"/>
        <v/>
      </c>
      <c r="AH26" s="214"/>
      <c r="AL26" s="215" t="str">
        <f>IF(
     $B$1="Metric",
     IFERROR(0.0254*VLOOKUP(VALUE(SUBSTITUTE("1"&amp;ROUND($L26,2)," ","")),HFF60_Data_UL!$C$4:$O$1012,MATCH($N26,HFF60_Data_UL!$C$4:$O$4,0),TRUE)*1000,"N/A"),
     IFERROR(VLOOKUP(VALUE(SUBSTITUTE("1"&amp;ROUND($L26,2)," ","")),HFF60_Data_UL!$C$4:$O$1012,MATCH($N26,HFF60_Data_UL!$C$4:$O$4,0),TRUE)*1000,"N/A")
)</f>
        <v>N/A</v>
      </c>
      <c r="AM26" s="215" t="str">
        <f>IF(
     $B$1="Metric",
     IFERROR(0.0254*VLOOKUP(VALUE(SUBSTITUTE("1"&amp;ROUND($L26,2)," ","")),HFF120_Data_UL!$C$4:$O$1010,MATCH($N26,HFF120_Data_UL!$C$4:$O$4,0),TRUE)*1000,"N/A"),
     IFERROR(VLOOKUP(VALUE(SUBSTITUTE("1"&amp;ROUND($L26,2)," ","")),HFF120_Data_UL!$C$4:$O$1010,MATCH($N26,HFF120_Data_UL!$C$4:$O$4,0),TRUE)*1000,"N/A")
)</f>
        <v>N/A</v>
      </c>
      <c r="AN26" s="215" t="str">
        <f>IF(
     $B$1="Metric",
     IFERROR(0.0254*VLOOKUP(VALUE(SUBSTITUTE("1"&amp;ROUND($L26,2)," ","")),AWHB_Data_UL!$C$4:$O$1005,MATCH($N26,AWHB_Data_UL!$C$4:$O$4,0),TRUE)*1000,"N/A"),
     IFERROR(VLOOKUP(VALUE(SUBSTITUTE("1"&amp;ROUND($L26,2)," ","")),AWHB_Data_UL!$C$4:$O$1005,MATCH($N26,AWHB_Data_UL!$C$4:$O$4,0),TRUE)*1000,"N/A")
)</f>
        <v>N/A</v>
      </c>
    </row>
    <row r="27" spans="1:40" x14ac:dyDescent="0.25">
      <c r="A27" s="212"/>
      <c r="L27" s="217"/>
      <c r="AH27" s="214"/>
    </row>
    <row r="28" spans="1:40" ht="12.75" customHeight="1" x14ac:dyDescent="0.25">
      <c r="A28" s="212"/>
      <c r="L28" s="217"/>
      <c r="O28" s="310" t="s">
        <v>81</v>
      </c>
      <c r="P28" s="312"/>
      <c r="Q28" s="311"/>
      <c r="R28" s="310" t="s">
        <v>82</v>
      </c>
      <c r="S28" s="312"/>
      <c r="T28" s="311"/>
      <c r="U28" s="310" t="s">
        <v>39</v>
      </c>
      <c r="V28" s="312"/>
      <c r="W28" s="311"/>
      <c r="AB28" s="310" t="s">
        <v>81</v>
      </c>
      <c r="AC28" s="311"/>
      <c r="AD28" s="310" t="s">
        <v>82</v>
      </c>
      <c r="AE28" s="311"/>
      <c r="AF28" s="310" t="s">
        <v>39</v>
      </c>
      <c r="AG28" s="311"/>
      <c r="AH28" s="214"/>
      <c r="AL28" s="313" t="s">
        <v>57</v>
      </c>
      <c r="AM28" s="313"/>
      <c r="AN28" s="313"/>
    </row>
    <row r="29" spans="1:40" ht="30" customHeight="1" thickBot="1" x14ac:dyDescent="0.3">
      <c r="A29" s="212"/>
      <c r="F29" s="316" t="s">
        <v>88</v>
      </c>
      <c r="G29" s="210" t="str">
        <f>IF($B$1="Metric", "Breadth [cm]", "Breadth [in]")</f>
        <v>Breadth [cm]</v>
      </c>
      <c r="H29" s="210" t="str">
        <f>IF($B$1="Metric", "Thickness [cm]", "Thickness [in]")</f>
        <v>Thickness [cm]</v>
      </c>
      <c r="I29" s="210" t="str">
        <f>IF($B$1="Metric", "Volume / Linear meter [cm^3]", "Volume / Linear foot [in^3]")</f>
        <v>Volume / Linear meter [cm^3]</v>
      </c>
      <c r="J29" s="210" t="str">
        <f>IF($B$1="Metric", "Weight / Linear meter [kg/m]", "Weight / Linear foot [lbs/ft]")</f>
        <v>Weight / Linear meter [kg/m]</v>
      </c>
      <c r="K29" s="210" t="str">
        <f>IF($B$1="Metric", "Heated Perimeter [cm]", "Heated Perimeter [in]")</f>
        <v>Heated Perimeter [cm]</v>
      </c>
      <c r="L29" s="216" t="s">
        <v>84</v>
      </c>
      <c r="M29" s="210" t="str">
        <f>IF($B$1="Metric", "Heated Surface Area [m^2/m]", "Heated Surface Area [ft^2/ft]")</f>
        <v>Heated Surface Area [m^2/m]</v>
      </c>
      <c r="N29" s="210" t="s">
        <v>85</v>
      </c>
      <c r="O29" s="215" t="str">
        <f>IF($B$1="Metric", "Required dft [mm]", "Required dft [mils]")</f>
        <v>Required dft [mm]</v>
      </c>
      <c r="P29" s="215" t="str">
        <f>IF($B$1="Metric", "Required wft [mm]", "Required wft [mils]")</f>
        <v>Required wft [mm]</v>
      </c>
      <c r="Q29" s="215" t="s">
        <v>63</v>
      </c>
      <c r="R29" s="215" t="str">
        <f>IF($B$1="Metric", "Required dft [mm]", "Required dft [mils]")</f>
        <v>Required dft [mm]</v>
      </c>
      <c r="S29" s="215" t="str">
        <f>IF($B$1="Metric", "Required wft [mm]", "Required wft [mils]")</f>
        <v>Required wft [mm]</v>
      </c>
      <c r="T29" s="215" t="s">
        <v>63</v>
      </c>
      <c r="U29" s="215" t="str">
        <f>IF($B$1="Metric", "Required dft [mm]", "Required dft [mils]")</f>
        <v>Required dft [mm]</v>
      </c>
      <c r="V29" s="215" t="str">
        <f>IF($B$1="Metric", "Required wft [mm]", "Required wft [mils]")</f>
        <v>Required wft [mm]</v>
      </c>
      <c r="W29" s="215" t="s">
        <v>63</v>
      </c>
      <c r="Y29" s="210" t="str">
        <f>IF($B$1="Metric", "Length [m]", "Length [ft]")</f>
        <v>Length [m]</v>
      </c>
      <c r="Z29" s="210" t="s">
        <v>86</v>
      </c>
      <c r="AA29" s="207" t="str">
        <f>IF($B$1="Metric", "Total sq. meter", "Total sq. feet")</f>
        <v>Total sq. meter</v>
      </c>
      <c r="AB29" s="215" t="str">
        <f>IF($B$1="Metric", "Consumption [m^2 / Liter]", "Consumption [ft^2 / Gallon]")</f>
        <v>Consumption [m^2 / Liter]</v>
      </c>
      <c r="AC29" s="215" t="str">
        <f>IF($B$1="Metric", "Required Liters", "Required Gallons")</f>
        <v>Required Liters</v>
      </c>
      <c r="AD29" s="215" t="str">
        <f>IF($B$1="Metric", "Consumption [m^2 / Liter]", "Consumption [ft^2 / Gallon]")</f>
        <v>Consumption [m^2 / Liter]</v>
      </c>
      <c r="AE29" s="215" t="str">
        <f>IF($B$1="Metric", "Required Liters", "Required Gallons")</f>
        <v>Required Liters</v>
      </c>
      <c r="AF29" s="215" t="str">
        <f>IF($B$1="Metric", "Consumption [m^2 / Liter]", "Consumption [ft^2 / Gallon]")</f>
        <v>Consumption [m^2 / Liter]</v>
      </c>
      <c r="AG29" s="215" t="str">
        <f>IF($B$1="Metric", "Required Liters", "Required Gallons")</f>
        <v>Required Liters</v>
      </c>
      <c r="AH29" s="214"/>
      <c r="AL29" s="163" t="str">
        <f>IF($B$1="Metric", "Required FF60+ dft acc. UL listing [mm]", "Required FF60+ dft acc. UL listing [mils]")</f>
        <v>Required FF60+ dft acc. UL listing [mm]</v>
      </c>
      <c r="AM29" s="163" t="str">
        <f>IF($B$1="Metric", "Required FF120+ dft acc. UL listing [mm]", "Required FF120+ dft acc. UL listing [mils]")</f>
        <v>Required FF120+ dft acc. UL listing [mm]</v>
      </c>
      <c r="AN29" s="163" t="str">
        <f>IF($B$1="Metric", "Required AWHB dft acc. UL listing [mm]", "Required AWHB dft acc. UL listing [mils]")</f>
        <v>Required AWHB dft acc. UL listing [mm]</v>
      </c>
    </row>
    <row r="30" spans="1:40" x14ac:dyDescent="0.25">
      <c r="A30" s="212"/>
      <c r="F30" s="316"/>
      <c r="G30" s="233"/>
      <c r="H30" s="234"/>
      <c r="I30" s="207">
        <f>IF($B$1="Metric", G30*H30*100, G30*H30*12)</f>
        <v>0</v>
      </c>
      <c r="J30" s="207">
        <f>IF($B$1="Metric", (I30/1000000)*$G$1, (I30/1728)*$G$1)</f>
        <v>0</v>
      </c>
      <c r="K30" s="207">
        <f>G30</f>
        <v>0</v>
      </c>
      <c r="L30" s="217" t="e">
        <f>IF($B$1="Metric", (J30*0.671968975)/(K30*0.39370079), J30/K30)</f>
        <v>#DIV/0!</v>
      </c>
      <c r="M30" s="218">
        <f>IF($B$1="Metric", K30/100, K30/12)</f>
        <v>0</v>
      </c>
      <c r="N30" s="239"/>
      <c r="O30" s="252" t="str">
        <f>IFERROR(
     1*AL30,
     IF(
          $B$1="Metric",
          IFERROR(0.0254*VLOOKUP(VALUE(SUBSTITUTE("1"&amp;ROUND(L30,2)," ","")),HFF60_Data_extrapolated!$C$4:$O$1011,MATCH($N30,HFF60_Data_extrapolated!$C$4:$O$4,0),TRUE)*1000,""),
          IFERROR(VLOOKUP(VALUE(SUBSTITUTE("1"&amp;ROUND(L30,2)," ","")),HFF60_Data_extrapolated!$C$4:$O$1011,MATCH($N30,HFF60_Data_extrapolated!$C$4:$O$4,0),TRUE)*1000,"")
     )
)</f>
        <v/>
      </c>
      <c r="P30" s="219" t="str">
        <f>IFERROR($O30/HFF60_Data_UL!$J$1,"")</f>
        <v/>
      </c>
      <c r="Q30" s="166" t="str">
        <f>IF(
     $O30=$AL30,
     IFERROR(VLOOKUP(VALUE(SUBSTITUTE("1"&amp;ROUND($L30,2)," ","")),HFF60_Data_UL!$C$4:$P$1011,14,TRUE),""),
     IF(ISNUMBER($O30),"EJ needed","")
)</f>
        <v/>
      </c>
      <c r="R30" s="253" t="str">
        <f>IFERROR(
     1*AM30,
     IF(
          $B$1="Metric",
          IFERROR(0.0254*VLOOKUP(VALUE(SUBSTITUTE("1"&amp;ROUND(L30,2)," ","")),HFF120_Data_extrapolated!$C$4:$O$1025,MATCH($N30,HFF120_Data_extrapolated!$C$4:$O$4,0),TRUE)*1000,""),
          IFERROR(VLOOKUP(VALUE(SUBSTITUTE("1"&amp;ROUND(L30,2)," ","")),HFF120_Data_extrapolated!$C$4:$O$1025,MATCH($N30,HFF120_Data_extrapolated!$C$4:$O$4,0),TRUE)*1000,"")
     )
)</f>
        <v/>
      </c>
      <c r="S30" s="219" t="str">
        <f>IFERROR($R30/HFF120_Data_UL!$J$1,"")</f>
        <v/>
      </c>
      <c r="T30" s="166" t="str">
        <f>IF(
     $R30=$AM30,
     IFERROR(VLOOKUP(VALUE(SUBSTITUTE("1"&amp;ROUND($L30,2)," ","")),HFF120_Data_UL!$C$4:$P$1009,14,TRUE),""),
     IF(ISNUMBER($R30),"EJ needed","")
)</f>
        <v/>
      </c>
      <c r="U30" s="251" t="str">
        <f>IFERROR(
     1*AN30,
     IF(
          $B$1="Metric",
          IFERROR(0.0254*VLOOKUP(VALUE(SUBSTITUTE("1"&amp;ROUND(L30,2)," ","")),AWHB_Data_extrapolated!$C$4:$O$1011,MATCH($N30,AWHB_Data_extrapolated!$C$4:$O$4,0),TRUE)*1000,""),
          IFERROR(VLOOKUP(VALUE(SUBSTITUTE("1"&amp;ROUND(L30,2)," ","")),AWHB_Data_extrapolated!$C$4:$O$1011,MATCH($N30,AWHB_Data_extrapolated!$C$4:$O$4,0),TRUE)*1000,"")
     )
)</f>
        <v/>
      </c>
      <c r="V30" s="219" t="str">
        <f>IFERROR($U30/AWHB_Data_UL!$J$1,"")</f>
        <v/>
      </c>
      <c r="W30" s="166" t="str">
        <f>IF(
     $U30=$AN30,
     IFERROR(VLOOKUP(VALUE(SUBSTITUTE("1"&amp;ROUND($L30,2)," ","")),AWHB_Data_UL!$C$4:$P$1004,14,TRUE),""),
     IF(ISNUMBER($U30),"EJ needed","")
)</f>
        <v/>
      </c>
      <c r="Y30" s="233"/>
      <c r="Z30" s="234"/>
      <c r="AA30" s="220">
        <f>Z30*Y30*M30</f>
        <v>0</v>
      </c>
      <c r="AB30" s="221" t="str">
        <f>IF($B$1="Metric", IFERROR((1/$P30),""), IFERROR(1/((($P30/1000)*12*12)/231),""))</f>
        <v/>
      </c>
      <c r="AC30" s="221" t="str">
        <f>IFERROR(AA30/AB30,"")</f>
        <v/>
      </c>
      <c r="AD30" s="221" t="str">
        <f>IF($B$1="Metric", IFERROR((1/$S30),""), IFERROR(1/((($S30/1000)*12*12)/231),""))</f>
        <v/>
      </c>
      <c r="AE30" s="221" t="str">
        <f>IFERROR(AA30/AD30,"")</f>
        <v/>
      </c>
      <c r="AF30" s="221" t="str">
        <f>IF($B$1="Metric", IFERROR((1/$V30),""), IFERROR(1/((($V30/1000)*12*12)/231),""))</f>
        <v/>
      </c>
      <c r="AG30" s="221" t="str">
        <f>IFERROR(AA30/AF30,"")</f>
        <v/>
      </c>
      <c r="AH30" s="214"/>
      <c r="AL30" s="215" t="str">
        <f>IF(
     $B$1="Metric",
     IFERROR(0.0254*VLOOKUP(VALUE(SUBSTITUTE("1"&amp;ROUND($L30,2)," ","")),HFF60_Data_UL!$C$4:$O$1012,MATCH($N30,HFF60_Data_UL!$C$4:$O$4,0),TRUE)*1000,"N/A"),
     IFERROR(VLOOKUP(VALUE(SUBSTITUTE("1"&amp;ROUND($L30,2)," ","")),HFF60_Data_UL!$C$4:$O$1012,MATCH($N30,HFF60_Data_UL!$C$4:$O$4,0),TRUE)*1000,"N/A")
)</f>
        <v>N/A</v>
      </c>
      <c r="AM30" s="215" t="str">
        <f>IF(
     $B$1="Metric",
     IFERROR(0.0254*VLOOKUP(VALUE(SUBSTITUTE("1"&amp;ROUND($L30,2)," ","")),HFF120_Data_UL!$C$4:$O$1010,MATCH($N30,HFF120_Data_UL!$C$4:$O$4,0),TRUE)*1000,"N/A"),
     IFERROR(VLOOKUP(VALUE(SUBSTITUTE("1"&amp;ROUND($L30,2)," ","")),HFF120_Data_UL!$C$4:$O$1010,MATCH($N30,HFF120_Data_UL!$C$4:$O$4,0),TRUE)*1000,"N/A")
)</f>
        <v>N/A</v>
      </c>
      <c r="AN30" s="215" t="str">
        <f>IF(
     $B$1="Metric",
     IFERROR(0.0254*VLOOKUP(VALUE(SUBSTITUTE("1"&amp;ROUND($L30,2)," ","")),AWHB_Data_UL!$C$4:$O$1005,MATCH($N30,AWHB_Data_UL!$C$4:$O$4,0),TRUE)*1000,"N/A"),
     IFERROR(VLOOKUP(VALUE(SUBSTITUTE("1"&amp;ROUND($L30,2)," ","")),AWHB_Data_UL!$C$4:$O$1005,MATCH($N30,AWHB_Data_UL!$C$4:$O$4,0),TRUE)*1000,"N/A")
)</f>
        <v>N/A</v>
      </c>
    </row>
    <row r="31" spans="1:40" x14ac:dyDescent="0.25">
      <c r="A31" s="212"/>
      <c r="F31" s="316"/>
      <c r="G31" s="235"/>
      <c r="H31" s="236"/>
      <c r="I31" s="207">
        <f t="shared" ref="I31:I34" si="20">IF($B$1="Metric", G31*H31*100, G31*H31*12)</f>
        <v>0</v>
      </c>
      <c r="J31" s="207">
        <f t="shared" ref="J31:J34" si="21">IF($B$1="Metric", (I31/1000000)*$G$1, (I31/1728)*$G$1)</f>
        <v>0</v>
      </c>
      <c r="K31" s="207">
        <f>G31</f>
        <v>0</v>
      </c>
      <c r="L31" s="217" t="e">
        <f t="shared" ref="L31:L34" si="22">IF($B$1="Metric", (J31*0.671968975)/(K31*0.39370079), J31/K31)</f>
        <v>#DIV/0!</v>
      </c>
      <c r="M31" s="218">
        <f t="shared" ref="M31:M34" si="23">IF($B$1="Metric", K31/100, K31/12)</f>
        <v>0</v>
      </c>
      <c r="N31" s="240"/>
      <c r="O31" s="252" t="str">
        <f>IFERROR(
     1*AL31,
     IF(
          $B$1="Metric",
          IFERROR(0.0254*VLOOKUP(VALUE(SUBSTITUTE("1"&amp;ROUND(L31,2)," ","")),HFF60_Data_extrapolated!$C$4:$O$1011,MATCH($N31,HFF60_Data_extrapolated!$C$4:$O$4,0),TRUE)*1000,""),
          IFERROR(VLOOKUP(VALUE(SUBSTITUTE("1"&amp;ROUND(L31,2)," ","")),HFF60_Data_extrapolated!$C$4:$O$1011,MATCH($N31,HFF60_Data_extrapolated!$C$4:$O$4,0),TRUE)*1000,"")
     )
)</f>
        <v/>
      </c>
      <c r="P31" s="219" t="str">
        <f>IFERROR($O31/HFF60_Data_UL!$J$1,"")</f>
        <v/>
      </c>
      <c r="Q31" s="166" t="str">
        <f>IF(
     $O31=$AL31,
     IFERROR(VLOOKUP(VALUE(SUBSTITUTE("1"&amp;ROUND($L31,2)," ","")),HFF60_Data_UL!$C$4:$P$1011,14,TRUE),""),
     IF(ISNUMBER($O31),"EJ needed","")
)</f>
        <v/>
      </c>
      <c r="R31" s="253" t="str">
        <f>IFERROR(
     1*AM31,
     IF(
          $B$1="Metric",
          IFERROR(0.0254*VLOOKUP(VALUE(SUBSTITUTE("1"&amp;ROUND(L31,2)," ","")),HFF120_Data_extrapolated!$C$4:$O$1025,MATCH($N31,HFF120_Data_extrapolated!$C$4:$O$4,0),TRUE)*1000,""),
          IFERROR(VLOOKUP(VALUE(SUBSTITUTE("1"&amp;ROUND(L31,2)," ","")),HFF120_Data_extrapolated!$C$4:$O$1025,MATCH($N31,HFF120_Data_extrapolated!$C$4:$O$4,0),TRUE)*1000,"")
     )
)</f>
        <v/>
      </c>
      <c r="S31" s="219" t="str">
        <f>IFERROR($R31/HFF120_Data_UL!$J$1,"")</f>
        <v/>
      </c>
      <c r="T31" s="166" t="str">
        <f>IF(
     $R31=$AM31,
     IFERROR(VLOOKUP(VALUE(SUBSTITUTE("1"&amp;ROUND($L31,2)," ","")),HFF120_Data_UL!$C$4:$P$1009,14,TRUE),""),
     IF(ISNUMBER($R31),"EJ needed","")
)</f>
        <v/>
      </c>
      <c r="U31" s="251" t="str">
        <f>IFERROR(
     1*AN31,
     IF(
          $B$1="Metric",
          IFERROR(0.0254*VLOOKUP(VALUE(SUBSTITUTE("1"&amp;ROUND(L31,2)," ","")),AWHB_Data_extrapolated!$C$4:$O$1011,MATCH($N31,AWHB_Data_extrapolated!$C$4:$O$4,0),TRUE)*1000,""),
          IFERROR(VLOOKUP(VALUE(SUBSTITUTE("1"&amp;ROUND(L31,2)," ","")),AWHB_Data_extrapolated!$C$4:$O$1011,MATCH($N31,AWHB_Data_extrapolated!$C$4:$O$4,0),TRUE)*1000,"")
     )
)</f>
        <v/>
      </c>
      <c r="V31" s="219" t="str">
        <f>IFERROR($U31/AWHB_Data_UL!$J$1,"")</f>
        <v/>
      </c>
      <c r="W31" s="166" t="str">
        <f>IF(
     $U31=$AN31,
     IFERROR(VLOOKUP(VALUE(SUBSTITUTE("1"&amp;ROUND($L31,2)," ","")),AWHB_Data_UL!$C$4:$P$1004,14,TRUE),""),
     IF(ISNUMBER($U31),"EJ needed","")
)</f>
        <v/>
      </c>
      <c r="Y31" s="235"/>
      <c r="Z31" s="236"/>
      <c r="AA31" s="220">
        <f>Z31*Y31*M31</f>
        <v>0</v>
      </c>
      <c r="AB31" s="221" t="str">
        <f t="shared" ref="AB31:AB34" si="24">IF($B$1="Metric", IFERROR((1/$P31),""), IFERROR(1/((($P31/1000)*12*12)/231),""))</f>
        <v/>
      </c>
      <c r="AC31" s="221" t="str">
        <f t="shared" ref="AC31:AC34" si="25">IFERROR(AA31/AB31,"")</f>
        <v/>
      </c>
      <c r="AD31" s="221" t="str">
        <f t="shared" ref="AD31:AD34" si="26">IF($B$1="Metric", IFERROR((1/$S31),""), IFERROR(1/((($S31/1000)*12*12)/231),""))</f>
        <v/>
      </c>
      <c r="AE31" s="221" t="str">
        <f t="shared" ref="AE31:AE34" si="27">IFERROR(AA31/AD31,"")</f>
        <v/>
      </c>
      <c r="AF31" s="221" t="str">
        <f t="shared" ref="AF31:AF34" si="28">IF($B$1="Metric", IFERROR((1/$V31),""), IFERROR(1/((($V31/1000)*12*12)/231),""))</f>
        <v/>
      </c>
      <c r="AG31" s="221" t="str">
        <f t="shared" ref="AG31:AG34" si="29">IFERROR(AA31/AF31,"")</f>
        <v/>
      </c>
      <c r="AH31" s="214"/>
      <c r="AL31" s="215" t="str">
        <f>IF(
     $B$1="Metric",
     IFERROR(0.0254*VLOOKUP(VALUE(SUBSTITUTE("1"&amp;ROUND($L31,2)," ","")),HFF60_Data_UL!$C$4:$O$1012,MATCH($N31,HFF60_Data_UL!$C$4:$O$4,0),TRUE)*1000,"N/A"),
     IFERROR(VLOOKUP(VALUE(SUBSTITUTE("1"&amp;ROUND($L31,2)," ","")),HFF60_Data_UL!$C$4:$O$1012,MATCH($N31,HFF60_Data_UL!$C$4:$O$4,0),TRUE)*1000,"N/A")
)</f>
        <v>N/A</v>
      </c>
      <c r="AM31" s="215" t="str">
        <f>IF(
     $B$1="Metric",
     IFERROR(0.0254*VLOOKUP(VALUE(SUBSTITUTE("1"&amp;ROUND($L31,2)," ","")),HFF120_Data_UL!$C$4:$O$1010,MATCH($N31,HFF120_Data_UL!$C$4:$O$4,0),TRUE)*1000,"N/A"),
     IFERROR(VLOOKUP(VALUE(SUBSTITUTE("1"&amp;ROUND($L31,2)," ","")),HFF120_Data_UL!$C$4:$O$1010,MATCH($N31,HFF120_Data_UL!$C$4:$O$4,0),TRUE)*1000,"N/A")
)</f>
        <v>N/A</v>
      </c>
      <c r="AN31" s="215" t="str">
        <f>IF(
     $B$1="Metric",
     IFERROR(0.0254*VLOOKUP(VALUE(SUBSTITUTE("1"&amp;ROUND($L31,2)," ","")),AWHB_Data_UL!$C$4:$O$1005,MATCH($N31,AWHB_Data_UL!$C$4:$O$4,0),TRUE)*1000,"N/A"),
     IFERROR(VLOOKUP(VALUE(SUBSTITUTE("1"&amp;ROUND($L31,2)," ","")),AWHB_Data_UL!$C$4:$O$1005,MATCH($N31,AWHB_Data_UL!$C$4:$O$4,0),TRUE)*1000,"N/A")
)</f>
        <v>N/A</v>
      </c>
    </row>
    <row r="32" spans="1:40" x14ac:dyDescent="0.25">
      <c r="A32" s="212"/>
      <c r="F32" s="316"/>
      <c r="G32" s="235"/>
      <c r="H32" s="236"/>
      <c r="I32" s="207">
        <f t="shared" si="20"/>
        <v>0</v>
      </c>
      <c r="J32" s="207">
        <f t="shared" si="21"/>
        <v>0</v>
      </c>
      <c r="K32" s="207">
        <f>G32</f>
        <v>0</v>
      </c>
      <c r="L32" s="217" t="e">
        <f t="shared" si="22"/>
        <v>#DIV/0!</v>
      </c>
      <c r="M32" s="218">
        <f t="shared" si="23"/>
        <v>0</v>
      </c>
      <c r="N32" s="240"/>
      <c r="O32" s="252" t="str">
        <f>IFERROR(
     1*AL32,
     IF(
          $B$1="Metric",
          IFERROR(0.0254*VLOOKUP(VALUE(SUBSTITUTE("1"&amp;ROUND(L32,2)," ","")),HFF60_Data_extrapolated!$C$4:$O$1011,MATCH($N32,HFF60_Data_extrapolated!$C$4:$O$4,0),TRUE)*1000,""),
          IFERROR(VLOOKUP(VALUE(SUBSTITUTE("1"&amp;ROUND(L32,2)," ","")),HFF60_Data_extrapolated!$C$4:$O$1011,MATCH($N32,HFF60_Data_extrapolated!$C$4:$O$4,0),TRUE)*1000,"")
     )
)</f>
        <v/>
      </c>
      <c r="P32" s="219" t="str">
        <f>IFERROR($O32/HFF60_Data_UL!$J$1,"")</f>
        <v/>
      </c>
      <c r="Q32" s="166" t="str">
        <f>IF(
     $O32=$AL32,
     IFERROR(VLOOKUP(VALUE(SUBSTITUTE("1"&amp;ROUND($L32,2)," ","")),HFF60_Data_UL!$C$4:$P$1011,14,TRUE),""),
     IF(ISNUMBER($O32),"EJ needed","")
)</f>
        <v/>
      </c>
      <c r="R32" s="253" t="str">
        <f>IFERROR(
     1*AM32,
     IF(
          $B$1="Metric",
          IFERROR(0.0254*VLOOKUP(VALUE(SUBSTITUTE("1"&amp;ROUND(L32,2)," ","")),HFF120_Data_extrapolated!$C$4:$O$1025,MATCH($N32,HFF120_Data_extrapolated!$C$4:$O$4,0),TRUE)*1000,""),
          IFERROR(VLOOKUP(VALUE(SUBSTITUTE("1"&amp;ROUND(L32,2)," ","")),HFF120_Data_extrapolated!$C$4:$O$1025,MATCH($N32,HFF120_Data_extrapolated!$C$4:$O$4,0),TRUE)*1000,"")
     )
)</f>
        <v/>
      </c>
      <c r="S32" s="219" t="str">
        <f>IFERROR($R32/HFF120_Data_UL!$J$1,"")</f>
        <v/>
      </c>
      <c r="T32" s="166" t="str">
        <f>IF(
     $R32=$AM32,
     IFERROR(VLOOKUP(VALUE(SUBSTITUTE("1"&amp;ROUND($L32,2)," ","")),HFF120_Data_UL!$C$4:$P$1009,14,TRUE),""),
     IF(ISNUMBER($R32),"EJ needed","")
)</f>
        <v/>
      </c>
      <c r="U32" s="251" t="str">
        <f>IFERROR(
     1*AN32,
     IF(
          $B$1="Metric",
          IFERROR(0.0254*VLOOKUP(VALUE(SUBSTITUTE("1"&amp;ROUND(L32,2)," ","")),AWHB_Data_extrapolated!$C$4:$O$1011,MATCH($N32,AWHB_Data_extrapolated!$C$4:$O$4,0),TRUE)*1000,""),
          IFERROR(VLOOKUP(VALUE(SUBSTITUTE("1"&amp;ROUND(L32,2)," ","")),AWHB_Data_extrapolated!$C$4:$O$1011,MATCH($N32,AWHB_Data_extrapolated!$C$4:$O$4,0),TRUE)*1000,"")
     )
)</f>
        <v/>
      </c>
      <c r="V32" s="219" t="str">
        <f>IFERROR($U32/AWHB_Data_UL!$J$1,"")</f>
        <v/>
      </c>
      <c r="W32" s="166" t="str">
        <f>IF(
     $U32=$AN32,
     IFERROR(VLOOKUP(VALUE(SUBSTITUTE("1"&amp;ROUND($L32,2)," ","")),AWHB_Data_UL!$C$4:$P$1004,14,TRUE),""),
     IF(ISNUMBER($U32),"EJ needed","")
)</f>
        <v/>
      </c>
      <c r="Y32" s="235"/>
      <c r="Z32" s="236"/>
      <c r="AA32" s="220">
        <f>Z32*Y32*M32</f>
        <v>0</v>
      </c>
      <c r="AB32" s="221" t="str">
        <f t="shared" si="24"/>
        <v/>
      </c>
      <c r="AC32" s="221" t="str">
        <f t="shared" si="25"/>
        <v/>
      </c>
      <c r="AD32" s="221" t="str">
        <f t="shared" si="26"/>
        <v/>
      </c>
      <c r="AE32" s="221" t="str">
        <f t="shared" si="27"/>
        <v/>
      </c>
      <c r="AF32" s="221" t="str">
        <f t="shared" si="28"/>
        <v/>
      </c>
      <c r="AG32" s="221" t="str">
        <f t="shared" si="29"/>
        <v/>
      </c>
      <c r="AH32" s="214"/>
      <c r="AL32" s="215" t="str">
        <f>IF(
     $B$1="Metric",
     IFERROR(0.0254*VLOOKUP(VALUE(SUBSTITUTE("1"&amp;ROUND($L32,2)," ","")),HFF60_Data_UL!$C$4:$O$1012,MATCH($N32,HFF60_Data_UL!$C$4:$O$4,0),TRUE)*1000,"N/A"),
     IFERROR(VLOOKUP(VALUE(SUBSTITUTE("1"&amp;ROUND($L32,2)," ","")),HFF60_Data_UL!$C$4:$O$1012,MATCH($N32,HFF60_Data_UL!$C$4:$O$4,0),TRUE)*1000,"N/A")
)</f>
        <v>N/A</v>
      </c>
      <c r="AM32" s="215" t="str">
        <f>IF(
     $B$1="Metric",
     IFERROR(0.0254*VLOOKUP(VALUE(SUBSTITUTE("1"&amp;ROUND($L32,2)," ","")),HFF120_Data_UL!$C$4:$O$1010,MATCH($N32,HFF120_Data_UL!$C$4:$O$4,0),TRUE)*1000,"N/A"),
     IFERROR(VLOOKUP(VALUE(SUBSTITUTE("1"&amp;ROUND($L32,2)," ","")),HFF120_Data_UL!$C$4:$O$1010,MATCH($N32,HFF120_Data_UL!$C$4:$O$4,0),TRUE)*1000,"N/A")
)</f>
        <v>N/A</v>
      </c>
      <c r="AN32" s="215" t="str">
        <f>IF(
     $B$1="Metric",
     IFERROR(0.0254*VLOOKUP(VALUE(SUBSTITUTE("1"&amp;ROUND($L32,2)," ","")),AWHB_Data_UL!$C$4:$O$1005,MATCH($N32,AWHB_Data_UL!$C$4:$O$4,0),TRUE)*1000,"N/A"),
     IFERROR(VLOOKUP(VALUE(SUBSTITUTE("1"&amp;ROUND($L32,2)," ","")),AWHB_Data_UL!$C$4:$O$1005,MATCH($N32,AWHB_Data_UL!$C$4:$O$4,0),TRUE)*1000,"N/A")
)</f>
        <v>N/A</v>
      </c>
    </row>
    <row r="33" spans="1:40" x14ac:dyDescent="0.25">
      <c r="A33" s="212"/>
      <c r="F33" s="316"/>
      <c r="G33" s="235"/>
      <c r="H33" s="236"/>
      <c r="I33" s="207">
        <f t="shared" si="20"/>
        <v>0</v>
      </c>
      <c r="J33" s="207">
        <f t="shared" si="21"/>
        <v>0</v>
      </c>
      <c r="K33" s="207">
        <f>G33</f>
        <v>0</v>
      </c>
      <c r="L33" s="217" t="e">
        <f t="shared" si="22"/>
        <v>#DIV/0!</v>
      </c>
      <c r="M33" s="218">
        <f t="shared" si="23"/>
        <v>0</v>
      </c>
      <c r="N33" s="240"/>
      <c r="O33" s="252" t="str">
        <f>IFERROR(
     1*AL33,
     IF(
          $B$1="Metric",
          IFERROR(0.0254*VLOOKUP(VALUE(SUBSTITUTE("1"&amp;ROUND(L33,2)," ","")),HFF60_Data_extrapolated!$C$4:$O$1011,MATCH($N33,HFF60_Data_extrapolated!$C$4:$O$4,0),TRUE)*1000,""),
          IFERROR(VLOOKUP(VALUE(SUBSTITUTE("1"&amp;ROUND(L33,2)," ","")),HFF60_Data_extrapolated!$C$4:$O$1011,MATCH($N33,HFF60_Data_extrapolated!$C$4:$O$4,0),TRUE)*1000,"")
     )
)</f>
        <v/>
      </c>
      <c r="P33" s="219" t="str">
        <f>IFERROR($O33/HFF60_Data_UL!$J$1,"")</f>
        <v/>
      </c>
      <c r="Q33" s="166" t="str">
        <f>IF(
     $O33=$AL33,
     IFERROR(VLOOKUP(VALUE(SUBSTITUTE("1"&amp;ROUND($L33,2)," ","")),HFF60_Data_UL!$C$4:$P$1011,14,TRUE),""),
     IF(ISNUMBER($O33),"EJ needed","")
)</f>
        <v/>
      </c>
      <c r="R33" s="253" t="str">
        <f>IFERROR(
     1*AM33,
     IF(
          $B$1="Metric",
          IFERROR(0.0254*VLOOKUP(VALUE(SUBSTITUTE("1"&amp;ROUND(L33,2)," ","")),HFF120_Data_extrapolated!$C$4:$O$1025,MATCH($N33,HFF120_Data_extrapolated!$C$4:$O$4,0),TRUE)*1000,""),
          IFERROR(VLOOKUP(VALUE(SUBSTITUTE("1"&amp;ROUND(L33,2)," ","")),HFF120_Data_extrapolated!$C$4:$O$1025,MATCH($N33,HFF120_Data_extrapolated!$C$4:$O$4,0),TRUE)*1000,"")
     )
)</f>
        <v/>
      </c>
      <c r="S33" s="219" t="str">
        <f>IFERROR($R33/HFF120_Data_UL!$J$1,"")</f>
        <v/>
      </c>
      <c r="T33" s="166" t="str">
        <f>IF(
     $R33=$AM33,
     IFERROR(VLOOKUP(VALUE(SUBSTITUTE("1"&amp;ROUND($L33,2)," ","")),HFF120_Data_UL!$C$4:$P$1009,14,TRUE),""),
     IF(ISNUMBER($R33),"EJ needed","")
)</f>
        <v/>
      </c>
      <c r="U33" s="251" t="str">
        <f>IFERROR(
     1*AN33,
     IF(
          $B$1="Metric",
          IFERROR(0.0254*VLOOKUP(VALUE(SUBSTITUTE("1"&amp;ROUND(L33,2)," ","")),AWHB_Data_extrapolated!$C$4:$O$1011,MATCH($N33,AWHB_Data_extrapolated!$C$4:$O$4,0),TRUE)*1000,""),
          IFERROR(VLOOKUP(VALUE(SUBSTITUTE("1"&amp;ROUND(L33,2)," ","")),AWHB_Data_extrapolated!$C$4:$O$1011,MATCH($N33,AWHB_Data_extrapolated!$C$4:$O$4,0),TRUE)*1000,"")
     )
)</f>
        <v/>
      </c>
      <c r="V33" s="219" t="str">
        <f>IFERROR($U33/AWHB_Data_UL!$J$1,"")</f>
        <v/>
      </c>
      <c r="W33" s="166" t="str">
        <f>IF(
     $U33=$AN33,
     IFERROR(VLOOKUP(VALUE(SUBSTITUTE("1"&amp;ROUND($L33,2)," ","")),AWHB_Data_UL!$C$4:$P$1004,14,TRUE),""),
     IF(ISNUMBER($U33),"EJ needed","")
)</f>
        <v/>
      </c>
      <c r="Y33" s="235"/>
      <c r="Z33" s="236"/>
      <c r="AA33" s="220">
        <f>Z33*Y33*M33</f>
        <v>0</v>
      </c>
      <c r="AB33" s="221" t="str">
        <f t="shared" si="24"/>
        <v/>
      </c>
      <c r="AC33" s="221" t="str">
        <f t="shared" si="25"/>
        <v/>
      </c>
      <c r="AD33" s="221" t="str">
        <f t="shared" si="26"/>
        <v/>
      </c>
      <c r="AE33" s="221" t="str">
        <f t="shared" si="27"/>
        <v/>
      </c>
      <c r="AF33" s="221" t="str">
        <f t="shared" si="28"/>
        <v/>
      </c>
      <c r="AG33" s="221" t="str">
        <f t="shared" si="29"/>
        <v/>
      </c>
      <c r="AH33" s="214"/>
      <c r="AL33" s="215" t="str">
        <f>IF(
     $B$1="Metric",
     IFERROR(0.0254*VLOOKUP(VALUE(SUBSTITUTE("1"&amp;ROUND($L33,2)," ","")),HFF60_Data_UL!$C$4:$O$1012,MATCH($N33,HFF60_Data_UL!$C$4:$O$4,0),TRUE)*1000,"N/A"),
     IFERROR(VLOOKUP(VALUE(SUBSTITUTE("1"&amp;ROUND($L33,2)," ","")),HFF60_Data_UL!$C$4:$O$1012,MATCH($N33,HFF60_Data_UL!$C$4:$O$4,0),TRUE)*1000,"N/A")
)</f>
        <v>N/A</v>
      </c>
      <c r="AM33" s="215" t="str">
        <f>IF(
     $B$1="Metric",
     IFERROR(0.0254*VLOOKUP(VALUE(SUBSTITUTE("1"&amp;ROUND($L33,2)," ","")),HFF120_Data_UL!$C$4:$O$1010,MATCH($N33,HFF120_Data_UL!$C$4:$O$4,0),TRUE)*1000,"N/A"),
     IFERROR(VLOOKUP(VALUE(SUBSTITUTE("1"&amp;ROUND($L33,2)," ","")),HFF120_Data_UL!$C$4:$O$1010,MATCH($N33,HFF120_Data_UL!$C$4:$O$4,0),TRUE)*1000,"N/A")
)</f>
        <v>N/A</v>
      </c>
      <c r="AN33" s="215" t="str">
        <f>IF(
     $B$1="Metric",
     IFERROR(0.0254*VLOOKUP(VALUE(SUBSTITUTE("1"&amp;ROUND($L33,2)," ","")),AWHB_Data_UL!$C$4:$O$1005,MATCH($N33,AWHB_Data_UL!$C$4:$O$4,0),TRUE)*1000,"N/A"),
     IFERROR(VLOOKUP(VALUE(SUBSTITUTE("1"&amp;ROUND($L33,2)," ","")),AWHB_Data_UL!$C$4:$O$1005,MATCH($N33,AWHB_Data_UL!$C$4:$O$4,0),TRUE)*1000,"N/A")
)</f>
        <v>N/A</v>
      </c>
    </row>
    <row r="34" spans="1:40" ht="13.25" customHeight="1" thickBot="1" x14ac:dyDescent="0.3">
      <c r="A34" s="212"/>
      <c r="F34" s="316"/>
      <c r="G34" s="237"/>
      <c r="H34" s="238"/>
      <c r="I34" s="207">
        <f t="shared" si="20"/>
        <v>0</v>
      </c>
      <c r="J34" s="207">
        <f t="shared" si="21"/>
        <v>0</v>
      </c>
      <c r="K34" s="207">
        <f>G34</f>
        <v>0</v>
      </c>
      <c r="L34" s="217" t="e">
        <f t="shared" si="22"/>
        <v>#DIV/0!</v>
      </c>
      <c r="M34" s="218">
        <f t="shared" si="23"/>
        <v>0</v>
      </c>
      <c r="N34" s="241"/>
      <c r="O34" s="252" t="str">
        <f>IFERROR(
     1*AL34,
     IF(
          $B$1="Metric",
          IFERROR(0.0254*VLOOKUP(VALUE(SUBSTITUTE("1"&amp;ROUND(L34,2)," ","")),HFF60_Data_extrapolated!$C$4:$O$1011,MATCH($N34,HFF60_Data_extrapolated!$C$4:$O$4,0),TRUE)*1000,""),
          IFERROR(VLOOKUP(VALUE(SUBSTITUTE("1"&amp;ROUND(L34,2)," ","")),HFF60_Data_extrapolated!$C$4:$O$1011,MATCH($N34,HFF60_Data_extrapolated!$C$4:$O$4,0),TRUE)*1000,"")
     )
)</f>
        <v/>
      </c>
      <c r="P34" s="219" t="str">
        <f>IFERROR($O34/HFF60_Data_UL!$J$1,"")</f>
        <v/>
      </c>
      <c r="Q34" s="166" t="str">
        <f>IF(
     $O34=$AL34,
     IFERROR(VLOOKUP(VALUE(SUBSTITUTE("1"&amp;ROUND($L34,2)," ","")),HFF60_Data_UL!$C$4:$P$1011,14,TRUE),""),
     IF(ISNUMBER($O34),"EJ needed","")
)</f>
        <v/>
      </c>
      <c r="R34" s="253" t="str">
        <f>IFERROR(
     1*AM34,
     IF(
          $B$1="Metric",
          IFERROR(0.0254*VLOOKUP(VALUE(SUBSTITUTE("1"&amp;ROUND(L34,2)," ","")),HFF120_Data_extrapolated!$C$4:$O$1025,MATCH($N34,HFF120_Data_extrapolated!$C$4:$O$4,0),TRUE)*1000,""),
          IFERROR(VLOOKUP(VALUE(SUBSTITUTE("1"&amp;ROUND(L34,2)," ","")),HFF120_Data_extrapolated!$C$4:$O$1025,MATCH($N34,HFF120_Data_extrapolated!$C$4:$O$4,0),TRUE)*1000,"")
     )
)</f>
        <v/>
      </c>
      <c r="S34" s="219" t="str">
        <f>IFERROR($R34/HFF120_Data_UL!$J$1,"")</f>
        <v/>
      </c>
      <c r="T34" s="166" t="str">
        <f>IF(
     $R34=$AM34,
     IFERROR(VLOOKUP(VALUE(SUBSTITUTE("1"&amp;ROUND($L34,2)," ","")),HFF120_Data_UL!$C$4:$P$1009,14,TRUE),""),
     IF(ISNUMBER($R34),"EJ needed","")
)</f>
        <v/>
      </c>
      <c r="U34" s="251" t="str">
        <f>IFERROR(
     1*AN34,
     IF(
          $B$1="Metric",
          IFERROR(0.0254*VLOOKUP(VALUE(SUBSTITUTE("1"&amp;ROUND(L34,2)," ","")),AWHB_Data_extrapolated!$C$4:$O$1011,MATCH($N34,AWHB_Data_extrapolated!$C$4:$O$4,0),TRUE)*1000,""),
          IFERROR(VLOOKUP(VALUE(SUBSTITUTE("1"&amp;ROUND(L34,2)," ","")),AWHB_Data_extrapolated!$C$4:$O$1011,MATCH($N34,AWHB_Data_extrapolated!$C$4:$O$4,0),TRUE)*1000,"")
     )
)</f>
        <v/>
      </c>
      <c r="V34" s="219" t="str">
        <f>IFERROR($U34/AWHB_Data_UL!$J$1,"")</f>
        <v/>
      </c>
      <c r="W34" s="166" t="str">
        <f>IF(
     $U34=$AN34,
     IFERROR(VLOOKUP(VALUE(SUBSTITUTE("1"&amp;ROUND($L34,2)," ","")),AWHB_Data_UL!$C$4:$P$1004,14,TRUE),""),
     IF(ISNUMBER($U34),"EJ needed","")
)</f>
        <v/>
      </c>
      <c r="Y34" s="237"/>
      <c r="Z34" s="238"/>
      <c r="AA34" s="220">
        <f>Z34*Y34*M34</f>
        <v>0</v>
      </c>
      <c r="AB34" s="221" t="str">
        <f t="shared" si="24"/>
        <v/>
      </c>
      <c r="AC34" s="221" t="str">
        <f t="shared" si="25"/>
        <v/>
      </c>
      <c r="AD34" s="221" t="str">
        <f t="shared" si="26"/>
        <v/>
      </c>
      <c r="AE34" s="221" t="str">
        <f t="shared" si="27"/>
        <v/>
      </c>
      <c r="AF34" s="221" t="str">
        <f t="shared" si="28"/>
        <v/>
      </c>
      <c r="AG34" s="221" t="str">
        <f t="shared" si="29"/>
        <v/>
      </c>
      <c r="AH34" s="214"/>
      <c r="AL34" s="215" t="str">
        <f>IF(
     $B$1="Metric",
     IFERROR(0.0254*VLOOKUP(VALUE(SUBSTITUTE("1"&amp;ROUND($L34,2)," ","")),HFF60_Data_UL!$C$4:$O$1012,MATCH($N34,HFF60_Data_UL!$C$4:$O$4,0),TRUE)*1000,"N/A"),
     IFERROR(VLOOKUP(VALUE(SUBSTITUTE("1"&amp;ROUND($L34,2)," ","")),HFF60_Data_UL!$C$4:$O$1012,MATCH($N34,HFF60_Data_UL!$C$4:$O$4,0),TRUE)*1000,"N/A")
)</f>
        <v>N/A</v>
      </c>
      <c r="AM34" s="215" t="str">
        <f>IF(
     $B$1="Metric",
     IFERROR(0.0254*VLOOKUP(VALUE(SUBSTITUTE("1"&amp;ROUND($L34,2)," ","")),HFF120_Data_UL!$C$4:$O$1010,MATCH($N34,HFF120_Data_UL!$C$4:$O$4,0),TRUE)*1000,"N/A"),
     IFERROR(VLOOKUP(VALUE(SUBSTITUTE("1"&amp;ROUND($L34,2)," ","")),HFF120_Data_UL!$C$4:$O$1010,MATCH($N34,HFF120_Data_UL!$C$4:$O$4,0),TRUE)*1000,"N/A")
)</f>
        <v>N/A</v>
      </c>
      <c r="AN34" s="215" t="str">
        <f>IF(
     $B$1="Metric",
     IFERROR(0.0254*VLOOKUP(VALUE(SUBSTITUTE("1"&amp;ROUND($L34,2)," ","")),AWHB_Data_UL!$C$4:$O$1005,MATCH($N34,AWHB_Data_UL!$C$4:$O$4,0),TRUE)*1000,"N/A"),
     IFERROR(VLOOKUP(VALUE(SUBSTITUTE("1"&amp;ROUND($L34,2)," ","")),AWHB_Data_UL!$C$4:$O$1005,MATCH($N34,AWHB_Data_UL!$C$4:$O$4,0),TRUE)*1000,"N/A")
)</f>
        <v>N/A</v>
      </c>
    </row>
    <row r="35" spans="1:40" x14ac:dyDescent="0.25">
      <c r="A35" s="212"/>
      <c r="L35" s="222"/>
      <c r="M35" s="223"/>
      <c r="N35" s="224"/>
      <c r="P35" s="225"/>
      <c r="R35" s="225"/>
      <c r="T35" s="225"/>
      <c r="AH35" s="214"/>
    </row>
    <row r="36" spans="1:40" ht="13" thickBot="1" x14ac:dyDescent="0.3">
      <c r="A36" s="226"/>
      <c r="B36" s="227"/>
      <c r="C36" s="227"/>
      <c r="D36" s="227"/>
      <c r="E36" s="227"/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27"/>
      <c r="AE36" s="227"/>
      <c r="AF36" s="227"/>
      <c r="AG36" s="227"/>
      <c r="AH36" s="228"/>
    </row>
    <row r="37" spans="1:40" ht="18" x14ac:dyDescent="0.25">
      <c r="A37" s="314" t="s">
        <v>89</v>
      </c>
      <c r="B37" s="315"/>
      <c r="C37" s="315"/>
      <c r="D37" s="315"/>
      <c r="E37" s="315"/>
      <c r="F37" s="315"/>
      <c r="G37" s="315"/>
      <c r="H37" s="315"/>
      <c r="I37" s="315"/>
      <c r="J37" s="315"/>
      <c r="K37" s="315"/>
      <c r="L37" s="315"/>
      <c r="M37" s="315"/>
      <c r="N37" s="315"/>
      <c r="O37" s="315"/>
      <c r="P37" s="315"/>
      <c r="Q37" s="315"/>
      <c r="R37" s="315"/>
      <c r="S37" s="315"/>
      <c r="T37" s="315"/>
      <c r="U37" s="315"/>
      <c r="V37" s="315"/>
      <c r="W37" s="315"/>
      <c r="X37" s="315"/>
      <c r="Y37" s="315"/>
      <c r="Z37" s="315"/>
      <c r="AA37" s="315"/>
      <c r="AB37" s="315"/>
      <c r="AC37" s="315"/>
      <c r="AD37" s="315"/>
      <c r="AE37" s="315"/>
      <c r="AF37" s="315"/>
      <c r="AG37" s="315"/>
      <c r="AH37" s="211"/>
    </row>
    <row r="38" spans="1:40" x14ac:dyDescent="0.25">
      <c r="A38" s="212"/>
      <c r="AH38" s="214"/>
    </row>
    <row r="39" spans="1:40" x14ac:dyDescent="0.25">
      <c r="A39" s="212"/>
      <c r="AH39" s="214"/>
    </row>
    <row r="40" spans="1:40" ht="12.75" customHeight="1" x14ac:dyDescent="0.25">
      <c r="A40" s="212"/>
      <c r="O40" s="310" t="s">
        <v>81</v>
      </c>
      <c r="P40" s="312"/>
      <c r="Q40" s="311"/>
      <c r="R40" s="310" t="s">
        <v>82</v>
      </c>
      <c r="S40" s="312"/>
      <c r="T40" s="311"/>
      <c r="U40" s="310" t="s">
        <v>39</v>
      </c>
      <c r="V40" s="312"/>
      <c r="W40" s="311"/>
      <c r="AB40" s="310" t="s">
        <v>81</v>
      </c>
      <c r="AC40" s="311"/>
      <c r="AD40" s="310" t="s">
        <v>82</v>
      </c>
      <c r="AE40" s="311"/>
      <c r="AF40" s="310" t="s">
        <v>39</v>
      </c>
      <c r="AG40" s="311"/>
      <c r="AH40" s="214"/>
      <c r="AL40" s="313" t="s">
        <v>57</v>
      </c>
      <c r="AM40" s="313"/>
      <c r="AN40" s="313"/>
    </row>
    <row r="41" spans="1:40" ht="30" customHeight="1" thickBot="1" x14ac:dyDescent="0.3">
      <c r="A41" s="212"/>
      <c r="F41" s="316" t="s">
        <v>90</v>
      </c>
      <c r="G41" s="210" t="str">
        <f>IF($B$1="Metric", "Outside Breadth [cm]", "Outside Breadth [in]")</f>
        <v>Outside Breadth [cm]</v>
      </c>
      <c r="H41" s="210" t="str">
        <f>IF($B$1="Metric", "Outside Length [cm]", "Outside Length [in]")</f>
        <v>Outside Length [cm]</v>
      </c>
      <c r="I41" s="210" t="str">
        <f>IF($B$1="Metric", "Thickness of steel [cm]", "Thickness of steel [in]")</f>
        <v>Thickness of steel [cm]</v>
      </c>
      <c r="J41" s="210" t="str">
        <f>IF($B$1="Metric", "Area [cm^2]", "Area [in^2]")</f>
        <v>Area [cm^2]</v>
      </c>
      <c r="K41" s="210" t="str">
        <f>IF($B$1="Metric", "Heated Perimeter [cm]", "Heated Perimeter [in]")</f>
        <v>Heated Perimeter [cm]</v>
      </c>
      <c r="L41" s="210" t="s">
        <v>91</v>
      </c>
      <c r="M41" s="210" t="str">
        <f>IF($B$1="Metric", "Heated Surface Area [m^2/m]", "Heated Surface Area [ft^2/ft]")</f>
        <v>Heated Surface Area [m^2/m]</v>
      </c>
      <c r="N41" s="210" t="s">
        <v>85</v>
      </c>
      <c r="O41" s="215" t="str">
        <f>IF($B$1="Metric", "Required dft [mm]", "Required dft [mils]")</f>
        <v>Required dft [mm]</v>
      </c>
      <c r="P41" s="215" t="str">
        <f>IF($B$1="Metric", "Required wft [mm]", "Required wft [mils]")</f>
        <v>Required wft [mm]</v>
      </c>
      <c r="Q41" s="215" t="s">
        <v>63</v>
      </c>
      <c r="R41" s="215" t="str">
        <f>IF($B$1="Metric", "Required dft [mm]", "Required dft [mils]")</f>
        <v>Required dft [mm]</v>
      </c>
      <c r="S41" s="215" t="str">
        <f>IF($B$1="Metric", "Required wft [mm]", "Required wft [mils]")</f>
        <v>Required wft [mm]</v>
      </c>
      <c r="T41" s="215" t="s">
        <v>63</v>
      </c>
      <c r="U41" s="215" t="str">
        <f>IF($B$1="Metric", "Required dft [mm]", "Required dft [mils]")</f>
        <v>Required dft [mm]</v>
      </c>
      <c r="V41" s="215" t="str">
        <f>IF($B$1="Metric", "Required wft [mm]", "Required wft [mils]")</f>
        <v>Required wft [mm]</v>
      </c>
      <c r="W41" s="215" t="s">
        <v>63</v>
      </c>
      <c r="Y41" s="210" t="str">
        <f>IF($B$1="Metric", "Length [m]", "Length [ft]")</f>
        <v>Length [m]</v>
      </c>
      <c r="Z41" s="210" t="s">
        <v>86</v>
      </c>
      <c r="AA41" s="207" t="str">
        <f>IF($B$1="Metric", "Total sq. meter", "Total sq. feet")</f>
        <v>Total sq. meter</v>
      </c>
      <c r="AB41" s="215" t="str">
        <f>IF($B$1="Metric", "Consumption [m^2 / Liter]", "Consumption [ft^2 / Gallon]")</f>
        <v>Consumption [m^2 / Liter]</v>
      </c>
      <c r="AC41" s="215" t="str">
        <f>IF($B$1="Metric", "Required Liters", "Required Gallons")</f>
        <v>Required Liters</v>
      </c>
      <c r="AD41" s="215" t="str">
        <f>IF($B$1="Metric", "Consumption [m^2 / Liter]", "Consumption [ft^2 / Gallon]")</f>
        <v>Consumption [m^2 / Liter]</v>
      </c>
      <c r="AE41" s="215" t="str">
        <f>IF($B$1="Metric", "Required Liters", "Required Gallons")</f>
        <v>Required Liters</v>
      </c>
      <c r="AF41" s="215" t="str">
        <f>IF($B$1="Metric", "Consumption [m^2 / Liter]", "Consumption [ft^2 / Gallon]")</f>
        <v>Consumption [m^2 / Liter]</v>
      </c>
      <c r="AG41" s="215" t="str">
        <f>IF($B$1="Metric", "Required Liters", "Required Gallons")</f>
        <v>Required Liters</v>
      </c>
      <c r="AH41" s="214"/>
      <c r="AL41" s="163" t="str">
        <f>IF($B$1="Metric", "Required FF60+ dft acc. UL listing [mm]", "Required FF60+ dft acc. UL listing [mils]")</f>
        <v>Required FF60+ dft acc. UL listing [mm]</v>
      </c>
      <c r="AM41" s="163" t="str">
        <f>IF($B$1="Metric", "Required FF120+ dft acc. UL listing [mm]", "Required FF120+ dft acc. UL listing [mils]")</f>
        <v>Required FF120+ dft acc. UL listing [mm]</v>
      </c>
      <c r="AN41" s="163" t="str">
        <f>IF($B$1="Metric", "Required AWHB dft acc. UL listing [mm]", "Required AWHB dft acc. UL listing [mils]")</f>
        <v>Required AWHB dft acc. UL listing [mm]</v>
      </c>
    </row>
    <row r="42" spans="1:40" x14ac:dyDescent="0.25">
      <c r="A42" s="212"/>
      <c r="F42" s="316"/>
      <c r="G42" s="233"/>
      <c r="H42" s="242"/>
      <c r="I42" s="234"/>
      <c r="J42" s="218">
        <f>(G42*H42)-((G42-(2*I42))*(H42-(2*I42)))</f>
        <v>0</v>
      </c>
      <c r="K42" s="207">
        <f>2*(G42+H42)</f>
        <v>0</v>
      </c>
      <c r="L42" s="217" t="e">
        <f>IF($B$1="Metric", (J42*0.15500031)/(K42*0.39370079), J42/K42)</f>
        <v>#DIV/0!</v>
      </c>
      <c r="M42" s="218">
        <f>IF($B$1="Metric", K42/100, K42/12)</f>
        <v>0</v>
      </c>
      <c r="N42" s="239"/>
      <c r="O42" s="252" t="str">
        <f>IFERROR(
     1*AL42,
     IF(
          $B$1="Metric",
          IFERROR(0.0254*VLOOKUP(VALUE(SUBSTITUTE("2"&amp;ROUND(L42,2)," ","")),HFF60_Data_extrapolated!$C$4:$O$1011,MATCH($N42,HFF60_Data_extrapolated!$C$4:$O$4,0),TRUE)*1000,""),
          IFERROR(VLOOKUP(VALUE(SUBSTITUTE("2"&amp;ROUND(L42,2)," ","")),HFF60_Data_extrapolated!$C$4:$O$1011,MATCH($N42,HFF60_Data_extrapolated!$C$4:$O$4,0),TRUE)*1000,"")
     )
)</f>
        <v/>
      </c>
      <c r="P42" s="219" t="str">
        <f>IFERROR($O42/HFF60_Data_UL!$J$1,"")</f>
        <v/>
      </c>
      <c r="Q42" s="166" t="str">
        <f>IF(
     $O42=$AL42,
     IFERROR(VLOOKUP(VALUE(SUBSTITUTE("1"&amp;ROUND($L42,2)," ","")),HFF60_Data_UL!$C$4:$P$1011,14,TRUE),""),
     IF(ISNUMBER($O42),"EJ needed","")
)</f>
        <v/>
      </c>
      <c r="R42" s="253" t="str">
        <f>IFERROR(
     1*AM42,
     IF(
          $B$1="Metric",
          IFERROR(0.0254*VLOOKUP(VALUE(SUBSTITUTE("2"&amp;ROUND(L42,2)," ","")),HFF120_Data_extrapolated!$C$4:$O$1025,MATCH($N42,HFF120_Data_extrapolated!$C$4:$O$4,0),TRUE)*1000,""),
          IFERROR(VLOOKUP(VALUE(SUBSTITUTE("2"&amp;ROUND(L42,2)," ","")),HFF120_Data_extrapolated!$C$4:$O$1025,MATCH($N42,HFF120_Data_extrapolated!$C$4:$O$4,0),TRUE)*1000,"")
     )
)</f>
        <v/>
      </c>
      <c r="S42" s="219" t="str">
        <f>IFERROR($R42/HFF120_Data_UL!$J$1,"")</f>
        <v/>
      </c>
      <c r="T42" s="166" t="str">
        <f>IF(
     $R42=$AM42,
     IFERROR(VLOOKUP(VALUE(SUBSTITUTE("1"&amp;ROUND($L42,2)," ","")),HFF120_Data_UL!$C$4:$P$1009,14,TRUE),""),
     IF(ISNUMBER($R42),"EJ needed","")
)</f>
        <v/>
      </c>
      <c r="U42" s="251" t="str">
        <f>IFERROR(
     1*AN42,
     IF(
          $B$1="Metric",
          IFERROR(0.0254*VLOOKUP(VALUE(SUBSTITUTE("2"&amp;ROUND(L42,2)," ","")),AWHB_Data_extrapolated!$C$4:$O$1011,MATCH($N42,AWHB_Data_extrapolated!$C$4:$O$4,0),TRUE)*1000,""),
          IFERROR(VLOOKUP(VALUE(SUBSTITUTE("2"&amp;ROUND(L42,2)," ","")),AWHB_Data_extrapolated!$C$4:$O$1011,MATCH($N42,AWHB_Data_extrapolated!$C$4:$O$4,0),TRUE)*1000,"")
     )
)</f>
        <v/>
      </c>
      <c r="V42" s="219" t="str">
        <f>IFERROR($U42/AWHB_Data_UL!$J$1,"")</f>
        <v/>
      </c>
      <c r="W42" s="166" t="str">
        <f>IF(
     $U42=$AN42,
     IFERROR(VLOOKUP(VALUE(SUBSTITUTE("1"&amp;ROUND($L42,2)," ","")),AWHB_Data_UL!$C$4:$P$1004,14,TRUE),""),
     IF(ISNUMBER($U42),"EJ needed","")
)</f>
        <v/>
      </c>
      <c r="Y42" s="233"/>
      <c r="Z42" s="234"/>
      <c r="AA42" s="220">
        <f>Z42*Y42*M42</f>
        <v>0</v>
      </c>
      <c r="AB42" s="221" t="str">
        <f>IF($B$1="Metric", IFERROR((1/$P42),""), IFERROR(1/((($P42/1000)*12*12)/231),""))</f>
        <v/>
      </c>
      <c r="AC42" s="221" t="str">
        <f>IFERROR(AA42/AB42,"")</f>
        <v/>
      </c>
      <c r="AD42" s="221" t="str">
        <f>IF($B$1="Metric", IFERROR((1/$S42),""), IFERROR(1/((($S42/1000)*12*12)/231),""))</f>
        <v/>
      </c>
      <c r="AE42" s="221" t="str">
        <f>IFERROR(AA42/AD42,"")</f>
        <v/>
      </c>
      <c r="AF42" s="221" t="str">
        <f>IF($B$1="Metric", IFERROR((1/$V42),""), IFERROR(1/((($V42/1000)*12*12)/231),""))</f>
        <v/>
      </c>
      <c r="AG42" s="221" t="str">
        <f>IFERROR(AA42/AF42,"")</f>
        <v/>
      </c>
      <c r="AH42" s="214"/>
      <c r="AL42" s="215" t="str">
        <f>IF(
     $B$1="Metric",
     IFERROR(0.0254*VLOOKUP(VALUE(SUBSTITUTE("2"&amp;ROUND($L42,2)," ","")),HFF60_Data_UL!$C$4:$O$1012,MATCH($N42,HFF60_Data_UL!$C$4:$O$4,0),TRUE)*1000,"N/A"),
     IFERROR(VLOOKUP(VALUE(SUBSTITUTE("2"&amp;ROUND($L42,2)," ","")),HFF60_Data_UL!$C$4:$O$1012,MATCH($N42,HFF60_Data_UL!$C$4:$O$4,0),TRUE)*1000,"N/A")
)</f>
        <v>N/A</v>
      </c>
      <c r="AM42" s="215" t="str">
        <f>IF(
     $B$1="Metric",
     IFERROR(0.0254*VLOOKUP(VALUE(SUBSTITUTE("2"&amp;ROUND($L42,2)," ","")),HFF120_Data_UL!$C$4:$O$1010,MATCH($N42,HFF120_Data_UL!$C$4:$O$4,0),TRUE)*1000,"N/A"),
     IFERROR(VLOOKUP(VALUE(SUBSTITUTE("2"&amp;ROUND($L42,2)," ","")),HFF120_Data_UL!$C$4:$O$1010,MATCH($N42,HFF120_Data_UL!$C$4:$O$4,0),TRUE)*1000,"N/A")
)</f>
        <v>N/A</v>
      </c>
      <c r="AN42" s="215" t="str">
        <f>IF(
     $B$1="Metric",
     IFERROR(0.0254*VLOOKUP(VALUE(SUBSTITUTE("2"&amp;ROUND($L42,2)," ","")),AWHB_Data_UL!$C$4:$O$1005,MATCH($N42,AWHB_Data_UL!$C$4:$O$4,0),TRUE)*1000,"N/A"),
     IFERROR(VLOOKUP(VALUE(SUBSTITUTE("2"&amp;ROUND($L42,2)," ","")),AWHB_Data_UL!$C$4:$O$1005,MATCH($N42,AWHB_Data_UL!$C$4:$O$4,0),TRUE)*1000,"N/A")
)</f>
        <v>N/A</v>
      </c>
    </row>
    <row r="43" spans="1:40" x14ac:dyDescent="0.25">
      <c r="A43" s="212"/>
      <c r="F43" s="316"/>
      <c r="G43" s="235"/>
      <c r="H43" s="243"/>
      <c r="I43" s="236"/>
      <c r="J43" s="218">
        <f>(G43*H43)-((G43-(2*I43))*(H43-(2*I43)))</f>
        <v>0</v>
      </c>
      <c r="K43" s="207">
        <f>2*(G43+H43)</f>
        <v>0</v>
      </c>
      <c r="L43" s="217" t="e">
        <f t="shared" ref="L43:L46" si="30">IF($B$1="Metric", (J43*0.15500031)/(K43*0.39370079), J43/K43)</f>
        <v>#DIV/0!</v>
      </c>
      <c r="M43" s="218">
        <f t="shared" ref="M43:M46" si="31">IF($B$1="Metric", K43/100, K43/12)</f>
        <v>0</v>
      </c>
      <c r="N43" s="240"/>
      <c r="O43" s="252" t="str">
        <f>IFERROR(
     1*AL43,
     IF(
          $B$1="Metric",
          IFERROR(0.0254*VLOOKUP(VALUE(SUBSTITUTE("2"&amp;ROUND(L43,2)," ","")),HFF60_Data_extrapolated!$C$4:$O$1011,MATCH($N43,HFF60_Data_extrapolated!$C$4:$O$4,0),TRUE)*1000,""),
          IFERROR(VLOOKUP(VALUE(SUBSTITUTE("2"&amp;ROUND(L43,2)," ","")),HFF60_Data_extrapolated!$C$4:$O$1011,MATCH($N43,HFF60_Data_extrapolated!$C$4:$O$4,0),TRUE)*1000,"")
     )
)</f>
        <v/>
      </c>
      <c r="P43" s="219" t="str">
        <f>IFERROR($O43/HFF60_Data_UL!$J$1,"")</f>
        <v/>
      </c>
      <c r="Q43" s="166" t="str">
        <f>IF(
     $O43=$AL43,
     IFERROR(VLOOKUP(VALUE(SUBSTITUTE("1"&amp;ROUND($L43,2)," ","")),HFF60_Data_UL!$C$4:$P$1011,14,TRUE),""),
     IF(ISNUMBER($O43),"EJ needed","")
)</f>
        <v/>
      </c>
      <c r="R43" s="253" t="str">
        <f>IFERROR(
     1*AM43,
     IF(
          $B$1="Metric",
          IFERROR(0.0254*VLOOKUP(VALUE(SUBSTITUTE("2"&amp;ROUND(L43,2)," ","")),HFF120_Data_extrapolated!$C$4:$O$1025,MATCH($N43,HFF120_Data_extrapolated!$C$4:$O$4,0),TRUE)*1000,""),
          IFERROR(VLOOKUP(VALUE(SUBSTITUTE("2"&amp;ROUND(L43,2)," ","")),HFF120_Data_extrapolated!$C$4:$O$1025,MATCH($N43,HFF120_Data_extrapolated!$C$4:$O$4,0),TRUE)*1000,"")
     )
)</f>
        <v/>
      </c>
      <c r="S43" s="219" t="str">
        <f>IFERROR($R43/HFF120_Data_UL!$J$1,"")</f>
        <v/>
      </c>
      <c r="T43" s="166" t="str">
        <f>IF(
     $R43=$AM43,
     IFERROR(VLOOKUP(VALUE(SUBSTITUTE("1"&amp;ROUND($L43,2)," ","")),HFF120_Data_UL!$C$4:$P$1009,14,TRUE),""),
     IF(ISNUMBER($R43),"EJ needed","")
)</f>
        <v/>
      </c>
      <c r="U43" s="251" t="str">
        <f>IFERROR(
     1*AN43,
     IF(
          $B$1="Metric",
          IFERROR(0.0254*VLOOKUP(VALUE(SUBSTITUTE("2"&amp;ROUND(L43,2)," ","")),AWHB_Data_extrapolated!$C$4:$O$1011,MATCH($N43,AWHB_Data_extrapolated!$C$4:$O$4,0),TRUE)*1000,""),
          IFERROR(VLOOKUP(VALUE(SUBSTITUTE("2"&amp;ROUND(L43,2)," ","")),AWHB_Data_extrapolated!$C$4:$O$1011,MATCH($N43,AWHB_Data_extrapolated!$C$4:$O$4,0),TRUE)*1000,"")
     )
)</f>
        <v/>
      </c>
      <c r="V43" s="219" t="str">
        <f>IFERROR($U43/AWHB_Data_UL!$J$1,"")</f>
        <v/>
      </c>
      <c r="W43" s="166" t="str">
        <f>IF(
     $U43=$AN43,
     IFERROR(VLOOKUP(VALUE(SUBSTITUTE("1"&amp;ROUND($L43,2)," ","")),AWHB_Data_UL!$C$4:$P$1004,14,TRUE),""),
     IF(ISNUMBER($U43),"EJ needed","")
)</f>
        <v/>
      </c>
      <c r="Y43" s="235"/>
      <c r="Z43" s="236"/>
      <c r="AA43" s="220">
        <f>Z43*Y43*M43</f>
        <v>0</v>
      </c>
      <c r="AB43" s="221" t="str">
        <f t="shared" ref="AB43:AB46" si="32">IF($B$1="Metric", IFERROR((1/$P43),""), IFERROR(1/((($P43/1000)*12*12)/231),""))</f>
        <v/>
      </c>
      <c r="AC43" s="221" t="str">
        <f t="shared" ref="AC43:AC46" si="33">IFERROR(AA43/AB43,"")</f>
        <v/>
      </c>
      <c r="AD43" s="221" t="str">
        <f t="shared" ref="AD43:AD46" si="34">IF($B$1="Metric", IFERROR((1/$S43),""), IFERROR(1/((($S43/1000)*12*12)/231),""))</f>
        <v/>
      </c>
      <c r="AE43" s="221" t="str">
        <f t="shared" ref="AE43:AE46" si="35">IFERROR(AA43/AD43,"")</f>
        <v/>
      </c>
      <c r="AF43" s="221" t="str">
        <f t="shared" ref="AF43:AF46" si="36">IF($B$1="Metric", IFERROR((1/$V43),""), IFERROR(1/((($V43/1000)*12*12)/231),""))</f>
        <v/>
      </c>
      <c r="AG43" s="221" t="str">
        <f t="shared" ref="AG43:AG46" si="37">IFERROR(AA43/AF43,"")</f>
        <v/>
      </c>
      <c r="AH43" s="214"/>
      <c r="AL43" s="215" t="str">
        <f>IF(
     $B$1="Metric",
     IFERROR(0.0254*VLOOKUP(VALUE(SUBSTITUTE("2"&amp;ROUND($L43,2)," ","")),HFF60_Data_UL!$C$4:$O$1012,MATCH($N43,HFF60_Data_UL!$C$4:$O$4,0),TRUE)*1000,"N/A"),
     IFERROR(VLOOKUP(VALUE(SUBSTITUTE("2"&amp;ROUND($L43,2)," ","")),HFF60_Data_UL!$C$4:$O$1012,MATCH($N43,HFF60_Data_UL!$C$4:$O$4,0),TRUE)*1000,"N/A")
)</f>
        <v>N/A</v>
      </c>
      <c r="AM43" s="215" t="str">
        <f>IF(
     $B$1="Metric",
     IFERROR(0.0254*VLOOKUP(VALUE(SUBSTITUTE("2"&amp;ROUND($L43,2)," ","")),HFF120_Data_UL!$C$4:$O$1010,MATCH($N43,HFF120_Data_UL!$C$4:$O$4,0),TRUE)*1000,"N/A"),
     IFERROR(VLOOKUP(VALUE(SUBSTITUTE("2"&amp;ROUND($L43,2)," ","")),HFF120_Data_UL!$C$4:$O$1010,MATCH($N43,HFF120_Data_UL!$C$4:$O$4,0),TRUE)*1000,"N/A")
)</f>
        <v>N/A</v>
      </c>
      <c r="AN43" s="215" t="str">
        <f>IF(
     $B$1="Metric",
     IFERROR(0.0254*VLOOKUP(VALUE(SUBSTITUTE("2"&amp;ROUND($L43,2)," ","")),AWHB_Data_UL!$C$4:$O$1005,MATCH($N43,AWHB_Data_UL!$C$4:$O$4,0),TRUE)*1000,"N/A"),
     IFERROR(VLOOKUP(VALUE(SUBSTITUTE("2"&amp;ROUND($L43,2)," ","")),AWHB_Data_UL!$C$4:$O$1005,MATCH($N43,AWHB_Data_UL!$C$4:$O$4,0),TRUE)*1000,"N/A")
)</f>
        <v>N/A</v>
      </c>
    </row>
    <row r="44" spans="1:40" x14ac:dyDescent="0.25">
      <c r="A44" s="212"/>
      <c r="F44" s="316"/>
      <c r="G44" s="235"/>
      <c r="H44" s="243"/>
      <c r="I44" s="236"/>
      <c r="J44" s="218">
        <f>(G44*H44)-((G44-(2*I44))*(H44-(2*I44)))</f>
        <v>0</v>
      </c>
      <c r="K44" s="207">
        <f>2*(G44+H44)</f>
        <v>0</v>
      </c>
      <c r="L44" s="217" t="e">
        <f t="shared" si="30"/>
        <v>#DIV/0!</v>
      </c>
      <c r="M44" s="218">
        <f t="shared" si="31"/>
        <v>0</v>
      </c>
      <c r="N44" s="240"/>
      <c r="O44" s="252" t="str">
        <f>IFERROR(
     1*AL44,
     IF(
          $B$1="Metric",
          IFERROR(0.0254*VLOOKUP(VALUE(SUBSTITUTE("2"&amp;ROUND(L44,2)," ","")),HFF60_Data_extrapolated!$C$4:$O$1011,MATCH($N44,HFF60_Data_extrapolated!$C$4:$O$4,0),TRUE)*1000,""),
          IFERROR(VLOOKUP(VALUE(SUBSTITUTE("2"&amp;ROUND(L44,2)," ","")),HFF60_Data_extrapolated!$C$4:$O$1011,MATCH($N44,HFF60_Data_extrapolated!$C$4:$O$4,0),TRUE)*1000,"")
     )
)</f>
        <v/>
      </c>
      <c r="P44" s="219" t="str">
        <f>IFERROR($O44/HFF60_Data_UL!$J$1,"")</f>
        <v/>
      </c>
      <c r="Q44" s="166" t="str">
        <f>IF(
     $O44=$AL44,
     IFERROR(VLOOKUP(VALUE(SUBSTITUTE("1"&amp;ROUND($L44,2)," ","")),HFF60_Data_UL!$C$4:$P$1011,14,TRUE),""),
     IF(ISNUMBER($O44),"EJ needed","")
)</f>
        <v/>
      </c>
      <c r="R44" s="253" t="str">
        <f>IFERROR(
     1*AM44,
     IF(
          $B$1="Metric",
          IFERROR(0.0254*VLOOKUP(VALUE(SUBSTITUTE("2"&amp;ROUND(L44,2)," ","")),HFF120_Data_extrapolated!$C$4:$O$1025,MATCH($N44,HFF120_Data_extrapolated!$C$4:$O$4,0),TRUE)*1000,""),
          IFERROR(VLOOKUP(VALUE(SUBSTITUTE("2"&amp;ROUND(L44,2)," ","")),HFF120_Data_extrapolated!$C$4:$O$1025,MATCH($N44,HFF120_Data_extrapolated!$C$4:$O$4,0),TRUE)*1000,"")
     )
)</f>
        <v/>
      </c>
      <c r="S44" s="219" t="str">
        <f>IFERROR($R44/HFF120_Data_UL!$J$1,"")</f>
        <v/>
      </c>
      <c r="T44" s="166" t="str">
        <f>IF(
     $R44=$AM44,
     IFERROR(VLOOKUP(VALUE(SUBSTITUTE("1"&amp;ROUND($L44,2)," ","")),HFF120_Data_UL!$C$4:$P$1009,14,TRUE),""),
     IF(ISNUMBER($R44),"EJ needed","")
)</f>
        <v/>
      </c>
      <c r="U44" s="251" t="str">
        <f>IFERROR(
     1*AN44,
     IF(
          $B$1="Metric",
          IFERROR(0.0254*VLOOKUP(VALUE(SUBSTITUTE("2"&amp;ROUND(L44,2)," ","")),AWHB_Data_extrapolated!$C$4:$O$1011,MATCH($N44,AWHB_Data_extrapolated!$C$4:$O$4,0),TRUE)*1000,""),
          IFERROR(VLOOKUP(VALUE(SUBSTITUTE("2"&amp;ROUND(L44,2)," ","")),AWHB_Data_extrapolated!$C$4:$O$1011,MATCH($N44,AWHB_Data_extrapolated!$C$4:$O$4,0),TRUE)*1000,"")
     )
)</f>
        <v/>
      </c>
      <c r="V44" s="219" t="str">
        <f>IFERROR($U44/AWHB_Data_UL!$J$1,"")</f>
        <v/>
      </c>
      <c r="W44" s="166" t="str">
        <f>IF(
     $U44=$AN44,
     IFERROR(VLOOKUP(VALUE(SUBSTITUTE("1"&amp;ROUND($L44,2)," ","")),AWHB_Data_UL!$C$4:$P$1004,14,TRUE),""),
     IF(ISNUMBER($U44),"EJ needed","")
)</f>
        <v/>
      </c>
      <c r="Y44" s="235"/>
      <c r="Z44" s="236"/>
      <c r="AA44" s="220">
        <f>Z44*Y44*M44</f>
        <v>0</v>
      </c>
      <c r="AB44" s="221" t="str">
        <f t="shared" si="32"/>
        <v/>
      </c>
      <c r="AC44" s="221" t="str">
        <f t="shared" si="33"/>
        <v/>
      </c>
      <c r="AD44" s="221" t="str">
        <f t="shared" si="34"/>
        <v/>
      </c>
      <c r="AE44" s="221" t="str">
        <f t="shared" si="35"/>
        <v/>
      </c>
      <c r="AF44" s="221" t="str">
        <f t="shared" si="36"/>
        <v/>
      </c>
      <c r="AG44" s="221" t="str">
        <f t="shared" si="37"/>
        <v/>
      </c>
      <c r="AH44" s="214"/>
      <c r="AL44" s="215" t="str">
        <f>IF(
     $B$1="Metric",
     IFERROR(0.0254*VLOOKUP(VALUE(SUBSTITUTE("2"&amp;ROUND($L44,2)," ","")),HFF60_Data_UL!$C$4:$O$1012,MATCH($N44,HFF60_Data_UL!$C$4:$O$4,0),TRUE)*1000,"N/A"),
     IFERROR(VLOOKUP(VALUE(SUBSTITUTE("2"&amp;ROUND($L44,2)," ","")),HFF60_Data_UL!$C$4:$O$1012,MATCH($N44,HFF60_Data_UL!$C$4:$O$4,0),TRUE)*1000,"N/A")
)</f>
        <v>N/A</v>
      </c>
      <c r="AM44" s="215" t="str">
        <f>IF(
     $B$1="Metric",
     IFERROR(0.0254*VLOOKUP(VALUE(SUBSTITUTE("2"&amp;ROUND($L44,2)," ","")),HFF120_Data_UL!$C$4:$O$1010,MATCH($N44,HFF120_Data_UL!$C$4:$O$4,0),TRUE)*1000,"N/A"),
     IFERROR(VLOOKUP(VALUE(SUBSTITUTE("2"&amp;ROUND($L44,2)," ","")),HFF120_Data_UL!$C$4:$O$1010,MATCH($N44,HFF120_Data_UL!$C$4:$O$4,0),TRUE)*1000,"N/A")
)</f>
        <v>N/A</v>
      </c>
      <c r="AN44" s="215" t="str">
        <f>IF(
     $B$1="Metric",
     IFERROR(0.0254*VLOOKUP(VALUE(SUBSTITUTE("2"&amp;ROUND($L44,2)," ","")),AWHB_Data_UL!$C$4:$O$1005,MATCH($N44,AWHB_Data_UL!$C$4:$O$4,0),TRUE)*1000,"N/A"),
     IFERROR(VLOOKUP(VALUE(SUBSTITUTE("2"&amp;ROUND($L44,2)," ","")),AWHB_Data_UL!$C$4:$O$1005,MATCH($N44,AWHB_Data_UL!$C$4:$O$4,0),TRUE)*1000,"N/A")
)</f>
        <v>N/A</v>
      </c>
    </row>
    <row r="45" spans="1:40" x14ac:dyDescent="0.25">
      <c r="A45" s="212"/>
      <c r="F45" s="316"/>
      <c r="G45" s="235"/>
      <c r="H45" s="243"/>
      <c r="I45" s="236"/>
      <c r="J45" s="218">
        <f>(G45*H45)-((G45-(2*I45))*(H45-(2*I45)))</f>
        <v>0</v>
      </c>
      <c r="K45" s="207">
        <f>2*(G45+H45)</f>
        <v>0</v>
      </c>
      <c r="L45" s="217" t="e">
        <f t="shared" si="30"/>
        <v>#DIV/0!</v>
      </c>
      <c r="M45" s="218">
        <f t="shared" si="31"/>
        <v>0</v>
      </c>
      <c r="N45" s="240"/>
      <c r="O45" s="252" t="str">
        <f>IFERROR(
     1*AL45,
     IF(
          $B$1="Metric",
          IFERROR(0.0254*VLOOKUP(VALUE(SUBSTITUTE("2"&amp;ROUND(L45,2)," ","")),HFF60_Data_extrapolated!$C$4:$O$1011,MATCH($N45,HFF60_Data_extrapolated!$C$4:$O$4,0),TRUE)*1000,""),
          IFERROR(VLOOKUP(VALUE(SUBSTITUTE("2"&amp;ROUND(L45,2)," ","")),HFF60_Data_extrapolated!$C$4:$O$1011,MATCH($N45,HFF60_Data_extrapolated!$C$4:$O$4,0),TRUE)*1000,"")
     )
)</f>
        <v/>
      </c>
      <c r="P45" s="219" t="str">
        <f>IFERROR($O45/HFF60_Data_UL!$J$1,"")</f>
        <v/>
      </c>
      <c r="Q45" s="166" t="str">
        <f>IF(
     $O45=$AL45,
     IFERROR(VLOOKUP(VALUE(SUBSTITUTE("1"&amp;ROUND($L45,2)," ","")),HFF60_Data_UL!$C$4:$P$1011,14,TRUE),""),
     IF(ISNUMBER($O45),"EJ needed","")
)</f>
        <v/>
      </c>
      <c r="R45" s="253" t="str">
        <f>IFERROR(
     1*AM45,
     IF(
          $B$1="Metric",
          IFERROR(0.0254*VLOOKUP(VALUE(SUBSTITUTE("2"&amp;ROUND(L45,2)," ","")),HFF120_Data_extrapolated!$C$4:$O$1025,MATCH($N45,HFF120_Data_extrapolated!$C$4:$O$4,0),TRUE)*1000,""),
          IFERROR(VLOOKUP(VALUE(SUBSTITUTE("2"&amp;ROUND(L45,2)," ","")),HFF120_Data_extrapolated!$C$4:$O$1025,MATCH($N45,HFF120_Data_extrapolated!$C$4:$O$4,0),TRUE)*1000,"")
     )
)</f>
        <v/>
      </c>
      <c r="S45" s="219" t="str">
        <f>IFERROR($R45/HFF120_Data_UL!$J$1,"")</f>
        <v/>
      </c>
      <c r="T45" s="166" t="str">
        <f>IF(
     $R45=$AM45,
     IFERROR(VLOOKUP(VALUE(SUBSTITUTE("1"&amp;ROUND($L45,2)," ","")),HFF120_Data_UL!$C$4:$P$1009,14,TRUE),""),
     IF(ISNUMBER($R45),"EJ needed","")
)</f>
        <v/>
      </c>
      <c r="U45" s="251" t="str">
        <f>IFERROR(
     1*AN45,
     IF(
          $B$1="Metric",
          IFERROR(0.0254*VLOOKUP(VALUE(SUBSTITUTE("2"&amp;ROUND(L45,2)," ","")),AWHB_Data_extrapolated!$C$4:$O$1011,MATCH($N45,AWHB_Data_extrapolated!$C$4:$O$4,0),TRUE)*1000,""),
          IFERROR(VLOOKUP(VALUE(SUBSTITUTE("2"&amp;ROUND(L45,2)," ","")),AWHB_Data_extrapolated!$C$4:$O$1011,MATCH($N45,AWHB_Data_extrapolated!$C$4:$O$4,0),TRUE)*1000,"")
     )
)</f>
        <v/>
      </c>
      <c r="V45" s="219" t="str">
        <f>IFERROR($U45/AWHB_Data_UL!$J$1,"")</f>
        <v/>
      </c>
      <c r="W45" s="166" t="str">
        <f>IF(
     $U45=$AN45,
     IFERROR(VLOOKUP(VALUE(SUBSTITUTE("1"&amp;ROUND($L45,2)," ","")),AWHB_Data_UL!$C$4:$P$1004,14,TRUE),""),
     IF(ISNUMBER($U45),"EJ needed","")
)</f>
        <v/>
      </c>
      <c r="Y45" s="235"/>
      <c r="Z45" s="236"/>
      <c r="AA45" s="220">
        <f>Z45*Y45*M45</f>
        <v>0</v>
      </c>
      <c r="AB45" s="221" t="str">
        <f t="shared" si="32"/>
        <v/>
      </c>
      <c r="AC45" s="221" t="str">
        <f t="shared" si="33"/>
        <v/>
      </c>
      <c r="AD45" s="221" t="str">
        <f t="shared" si="34"/>
        <v/>
      </c>
      <c r="AE45" s="221" t="str">
        <f t="shared" si="35"/>
        <v/>
      </c>
      <c r="AF45" s="221" t="str">
        <f t="shared" si="36"/>
        <v/>
      </c>
      <c r="AG45" s="221" t="str">
        <f t="shared" si="37"/>
        <v/>
      </c>
      <c r="AH45" s="214"/>
      <c r="AL45" s="215" t="str">
        <f>IF(
     $B$1="Metric",
     IFERROR(0.0254*VLOOKUP(VALUE(SUBSTITUTE("2"&amp;ROUND($L45,2)," ","")),HFF60_Data_UL!$C$4:$O$1012,MATCH($N45,HFF60_Data_UL!$C$4:$O$4,0),TRUE)*1000,"N/A"),
     IFERROR(VLOOKUP(VALUE(SUBSTITUTE("2"&amp;ROUND($L45,2)," ","")),HFF60_Data_UL!$C$4:$O$1012,MATCH($N45,HFF60_Data_UL!$C$4:$O$4,0),TRUE)*1000,"N/A")
)</f>
        <v>N/A</v>
      </c>
      <c r="AM45" s="215" t="str">
        <f>IF(
     $B$1="Metric",
     IFERROR(0.0254*VLOOKUP(VALUE(SUBSTITUTE("2"&amp;ROUND($L45,2)," ","")),HFF120_Data_UL!$C$4:$O$1010,MATCH($N45,HFF120_Data_UL!$C$4:$O$4,0),TRUE)*1000,"N/A"),
     IFERROR(VLOOKUP(VALUE(SUBSTITUTE("2"&amp;ROUND($L45,2)," ","")),HFF120_Data_UL!$C$4:$O$1010,MATCH($N45,HFF120_Data_UL!$C$4:$O$4,0),TRUE)*1000,"N/A")
)</f>
        <v>N/A</v>
      </c>
      <c r="AN45" s="215" t="str">
        <f>IF(
     $B$1="Metric",
     IFERROR(0.0254*VLOOKUP(VALUE(SUBSTITUTE("2"&amp;ROUND($L45,2)," ","")),AWHB_Data_UL!$C$4:$O$1005,MATCH($N45,AWHB_Data_UL!$C$4:$O$4,0),TRUE)*1000,"N/A"),
     IFERROR(VLOOKUP(VALUE(SUBSTITUTE("2"&amp;ROUND($L45,2)," ","")),AWHB_Data_UL!$C$4:$O$1005,MATCH($N45,AWHB_Data_UL!$C$4:$O$4,0),TRUE)*1000,"N/A")
)</f>
        <v>N/A</v>
      </c>
    </row>
    <row r="46" spans="1:40" ht="13" thickBot="1" x14ac:dyDescent="0.3">
      <c r="A46" s="212"/>
      <c r="F46" s="316"/>
      <c r="G46" s="237"/>
      <c r="H46" s="244"/>
      <c r="I46" s="238"/>
      <c r="J46" s="218">
        <f>(G46*H46)-((G46-(2*I46))*(H46-(2*I46)))</f>
        <v>0</v>
      </c>
      <c r="K46" s="207">
        <f>2*(G46+H46)</f>
        <v>0</v>
      </c>
      <c r="L46" s="217" t="e">
        <f t="shared" si="30"/>
        <v>#DIV/0!</v>
      </c>
      <c r="M46" s="218">
        <f t="shared" si="31"/>
        <v>0</v>
      </c>
      <c r="N46" s="241"/>
      <c r="O46" s="252" t="str">
        <f>IFERROR(
     1*AL46,
     IF(
          $B$1="Metric",
          IFERROR(0.0254*VLOOKUP(VALUE(SUBSTITUTE("2"&amp;ROUND(L46,2)," ","")),HFF60_Data_extrapolated!$C$4:$O$1011,MATCH($N46,HFF60_Data_extrapolated!$C$4:$O$4,0),TRUE)*1000,""),
          IFERROR(VLOOKUP(VALUE(SUBSTITUTE("2"&amp;ROUND(L46,2)," ","")),HFF60_Data_extrapolated!$C$4:$O$1011,MATCH($N46,HFF60_Data_extrapolated!$C$4:$O$4,0),TRUE)*1000,"")
     )
)</f>
        <v/>
      </c>
      <c r="P46" s="219" t="str">
        <f>IFERROR($O46/HFF60_Data_UL!$J$1,"")</f>
        <v/>
      </c>
      <c r="Q46" s="166" t="str">
        <f>IF(
     $O46=$AL46,
     IFERROR(VLOOKUP(VALUE(SUBSTITUTE("1"&amp;ROUND($L46,2)," ","")),HFF60_Data_UL!$C$4:$P$1011,14,TRUE),""),
     IF(ISNUMBER($O46),"EJ needed","")
)</f>
        <v/>
      </c>
      <c r="R46" s="253" t="str">
        <f>IFERROR(
     1*AM46,
     IF(
          $B$1="Metric",
          IFERROR(0.0254*VLOOKUP(VALUE(SUBSTITUTE("2"&amp;ROUND(L46,2)," ","")),HFF120_Data_extrapolated!$C$4:$O$1025,MATCH($N46,HFF120_Data_extrapolated!$C$4:$O$4,0),TRUE)*1000,""),
          IFERROR(VLOOKUP(VALUE(SUBSTITUTE("2"&amp;ROUND(L46,2)," ","")),HFF120_Data_extrapolated!$C$4:$O$1025,MATCH($N46,HFF120_Data_extrapolated!$C$4:$O$4,0),TRUE)*1000,"")
     )
)</f>
        <v/>
      </c>
      <c r="S46" s="219" t="str">
        <f>IFERROR($R46/HFF120_Data_UL!$J$1,"")</f>
        <v/>
      </c>
      <c r="T46" s="166" t="str">
        <f>IF(
     $R46=$AM46,
     IFERROR(VLOOKUP(VALUE(SUBSTITUTE("1"&amp;ROUND($L46,2)," ","")),HFF120_Data_UL!$C$4:$P$1009,14,TRUE),""),
     IF(ISNUMBER($R46),"EJ needed","")
)</f>
        <v/>
      </c>
      <c r="U46" s="251" t="str">
        <f>IFERROR(
     1*AN46,
     IF(
          $B$1="Metric",
          IFERROR(0.0254*VLOOKUP(VALUE(SUBSTITUTE("2"&amp;ROUND(L46,2)," ","")),AWHB_Data_extrapolated!$C$4:$O$1011,MATCH($N46,AWHB_Data_extrapolated!$C$4:$O$4,0),TRUE)*1000,""),
          IFERROR(VLOOKUP(VALUE(SUBSTITUTE("2"&amp;ROUND(L46,2)," ","")),AWHB_Data_extrapolated!$C$4:$O$1011,MATCH($N46,AWHB_Data_extrapolated!$C$4:$O$4,0),TRUE)*1000,"")
     )
)</f>
        <v/>
      </c>
      <c r="V46" s="219" t="str">
        <f>IFERROR($U46/AWHB_Data_UL!$J$1,"")</f>
        <v/>
      </c>
      <c r="W46" s="166" t="str">
        <f>IF(
     $U46=$AN46,
     IFERROR(VLOOKUP(VALUE(SUBSTITUTE("1"&amp;ROUND($L46,2)," ","")),AWHB_Data_UL!$C$4:$P$1004,14,TRUE),""),
     IF(ISNUMBER($U46),"EJ needed","")
)</f>
        <v/>
      </c>
      <c r="Y46" s="237"/>
      <c r="Z46" s="238"/>
      <c r="AA46" s="220">
        <f>Z46*Y46*M46</f>
        <v>0</v>
      </c>
      <c r="AB46" s="221" t="str">
        <f t="shared" si="32"/>
        <v/>
      </c>
      <c r="AC46" s="221" t="str">
        <f t="shared" si="33"/>
        <v/>
      </c>
      <c r="AD46" s="221" t="str">
        <f t="shared" si="34"/>
        <v/>
      </c>
      <c r="AE46" s="221" t="str">
        <f t="shared" si="35"/>
        <v/>
      </c>
      <c r="AF46" s="221" t="str">
        <f t="shared" si="36"/>
        <v/>
      </c>
      <c r="AG46" s="221" t="str">
        <f t="shared" si="37"/>
        <v/>
      </c>
      <c r="AH46" s="214"/>
      <c r="AL46" s="215" t="str">
        <f>IF(
     $B$1="Metric",
     IFERROR(0.0254*VLOOKUP(VALUE(SUBSTITUTE("2"&amp;ROUND($L46,2)," ","")),HFF60_Data_UL!$C$4:$O$1012,MATCH($N46,HFF60_Data_UL!$C$4:$O$4,0),TRUE)*1000,"N/A"),
     IFERROR(VLOOKUP(VALUE(SUBSTITUTE("2"&amp;ROUND($L46,2)," ","")),HFF60_Data_UL!$C$4:$O$1012,MATCH($N46,HFF60_Data_UL!$C$4:$O$4,0),TRUE)*1000,"N/A")
)</f>
        <v>N/A</v>
      </c>
      <c r="AM46" s="215" t="str">
        <f>IF(
     $B$1="Metric",
     IFERROR(0.0254*VLOOKUP(VALUE(SUBSTITUTE("2"&amp;ROUND($L46,2)," ","")),HFF120_Data_UL!$C$4:$O$1010,MATCH($N46,HFF120_Data_UL!$C$4:$O$4,0),TRUE)*1000,"N/A"),
     IFERROR(VLOOKUP(VALUE(SUBSTITUTE("2"&amp;ROUND($L46,2)," ","")),HFF120_Data_UL!$C$4:$O$1010,MATCH($N46,HFF120_Data_UL!$C$4:$O$4,0),TRUE)*1000,"N/A")
)</f>
        <v>N/A</v>
      </c>
      <c r="AN46" s="215" t="str">
        <f>IF(
     $B$1="Metric",
     IFERROR(0.0254*VLOOKUP(VALUE(SUBSTITUTE("2"&amp;ROUND($L46,2)," ","")),AWHB_Data_UL!$C$4:$O$1005,MATCH($N46,AWHB_Data_UL!$C$4:$O$4,0),TRUE)*1000,"N/A"),
     IFERROR(VLOOKUP(VALUE(SUBSTITUTE("2"&amp;ROUND($L46,2)," ","")),AWHB_Data_UL!$C$4:$O$1005,MATCH($N46,AWHB_Data_UL!$C$4:$O$4,0),TRUE)*1000,"N/A")
)</f>
        <v>N/A</v>
      </c>
    </row>
    <row r="47" spans="1:40" x14ac:dyDescent="0.25">
      <c r="A47" s="212"/>
      <c r="J47" s="223"/>
      <c r="L47" s="222"/>
      <c r="M47" s="223"/>
      <c r="N47" s="224"/>
      <c r="P47" s="225"/>
      <c r="S47" s="225"/>
      <c r="U47" s="225"/>
      <c r="AH47" s="214"/>
    </row>
    <row r="48" spans="1:40" x14ac:dyDescent="0.25">
      <c r="A48" s="212"/>
      <c r="AH48" s="214"/>
    </row>
    <row r="49" spans="1:40" x14ac:dyDescent="0.25">
      <c r="A49" s="212"/>
      <c r="AH49" s="214"/>
    </row>
    <row r="50" spans="1:40" ht="13.25" customHeight="1" x14ac:dyDescent="0.25">
      <c r="A50" s="212"/>
      <c r="AH50" s="214"/>
    </row>
    <row r="51" spans="1:40" ht="12.75" customHeight="1" x14ac:dyDescent="0.25">
      <c r="A51" s="212"/>
      <c r="O51" s="310" t="s">
        <v>81</v>
      </c>
      <c r="P51" s="312"/>
      <c r="Q51" s="311"/>
      <c r="R51" s="310" t="s">
        <v>82</v>
      </c>
      <c r="S51" s="312"/>
      <c r="T51" s="311"/>
      <c r="U51" s="310" t="s">
        <v>39</v>
      </c>
      <c r="V51" s="312"/>
      <c r="W51" s="311"/>
      <c r="AB51" s="310" t="s">
        <v>81</v>
      </c>
      <c r="AC51" s="311"/>
      <c r="AD51" s="310" t="s">
        <v>82</v>
      </c>
      <c r="AE51" s="311"/>
      <c r="AF51" s="310" t="s">
        <v>39</v>
      </c>
      <c r="AG51" s="311"/>
      <c r="AH51" s="214"/>
      <c r="AL51" s="313" t="s">
        <v>57</v>
      </c>
      <c r="AM51" s="313"/>
      <c r="AN51" s="313"/>
    </row>
    <row r="52" spans="1:40" ht="30" customHeight="1" thickBot="1" x14ac:dyDescent="0.3">
      <c r="A52" s="212"/>
      <c r="F52" s="316" t="s">
        <v>92</v>
      </c>
      <c r="G52" s="210" t="str">
        <f>IF($B$1="Metric", "Outside Breadth [cm]", "Outside Breadth [in]")</f>
        <v>Outside Breadth [cm]</v>
      </c>
      <c r="H52" s="210" t="str">
        <f>IF($B$1="Metric", "Outside Length [cm]", "Outside Length [in]")</f>
        <v>Outside Length [cm]</v>
      </c>
      <c r="I52" s="210" t="str">
        <f>IF($B$1="Metric", "Thickness of steel [cm]", "Thickness of steel [in]")</f>
        <v>Thickness of steel [cm]</v>
      </c>
      <c r="J52" s="210" t="str">
        <f>IF($B$1="Metric", "Area [cm^2]", "Area [in^2]")</f>
        <v>Area [cm^2]</v>
      </c>
      <c r="K52" s="210" t="str">
        <f>IF($B$1="Metric", "Heated Perimeter [cm]", "Heated Perimeter [in]")</f>
        <v>Heated Perimeter [cm]</v>
      </c>
      <c r="L52" s="210" t="s">
        <v>91</v>
      </c>
      <c r="M52" s="210" t="str">
        <f>IF($B$1="Metric", "Heated Surface Area [m^2/m]", "Heated Surface Area [ft^2/ft]")</f>
        <v>Heated Surface Area [m^2/m]</v>
      </c>
      <c r="N52" s="210" t="s">
        <v>85</v>
      </c>
      <c r="O52" s="215" t="str">
        <f>IF($B$1="Metric", "Required dft [mm]", "Required dft [mils]")</f>
        <v>Required dft [mm]</v>
      </c>
      <c r="P52" s="215" t="str">
        <f>IF($B$1="Metric", "Required wft [mm]", "Required wft [mils]")</f>
        <v>Required wft [mm]</v>
      </c>
      <c r="Q52" s="215" t="s">
        <v>63</v>
      </c>
      <c r="R52" s="215" t="str">
        <f>IF($B$1="Metric", "Required dft [mm]", "Required dft [mils]")</f>
        <v>Required dft [mm]</v>
      </c>
      <c r="S52" s="215" t="str">
        <f>IF($B$1="Metric", "Required wft [mm]", "Required wft [mils]")</f>
        <v>Required wft [mm]</v>
      </c>
      <c r="T52" s="215" t="s">
        <v>63</v>
      </c>
      <c r="U52" s="215" t="str">
        <f>IF($B$1="Metric", "Required dft [mm]", "Required dft [mils]")</f>
        <v>Required dft [mm]</v>
      </c>
      <c r="V52" s="215" t="str">
        <f>IF($B$1="Metric", "Required wft [mm]", "Required wft [mils]")</f>
        <v>Required wft [mm]</v>
      </c>
      <c r="W52" s="215" t="s">
        <v>63</v>
      </c>
      <c r="Y52" s="210" t="str">
        <f>IF($B$1="Metric", "Length [m]", "Length [ft]")</f>
        <v>Length [m]</v>
      </c>
      <c r="Z52" s="210" t="s">
        <v>86</v>
      </c>
      <c r="AA52" s="207" t="str">
        <f>IF($B$1="Metric", "Total sq. meter", "Total sq. feet")</f>
        <v>Total sq. meter</v>
      </c>
      <c r="AB52" s="215" t="str">
        <f>IF($B$1="Metric", "Consumption [m^2 / Liter]", "Consumption [ft^2 / Gallon]")</f>
        <v>Consumption [m^2 / Liter]</v>
      </c>
      <c r="AC52" s="215" t="str">
        <f>IF($B$1="Metric", "Required Liters", "Required Gallons")</f>
        <v>Required Liters</v>
      </c>
      <c r="AD52" s="215" t="str">
        <f>IF($B$1="Metric", "Consumption [m^2 / Liter]", "Consumption [ft^2 / Gallon]")</f>
        <v>Consumption [m^2 / Liter]</v>
      </c>
      <c r="AE52" s="215" t="str">
        <f>IF($B$1="Metric", "Required Liters", "Required Gallons")</f>
        <v>Required Liters</v>
      </c>
      <c r="AF52" s="215" t="str">
        <f>IF($B$1="Metric", "Consumption [m^2 / Liter]", "Consumption [ft^2 / Gallon]")</f>
        <v>Consumption [m^2 / Liter]</v>
      </c>
      <c r="AG52" s="215" t="str">
        <f>IF($B$1="Metric", "Required Liters", "Required Gallons")</f>
        <v>Required Liters</v>
      </c>
      <c r="AH52" s="214"/>
      <c r="AL52" s="163" t="str">
        <f>IF($B$1="Metric", "Required FF60+ dft acc. UL listing [mm]", "Required FF60+ dft acc. UL listing [mils]")</f>
        <v>Required FF60+ dft acc. UL listing [mm]</v>
      </c>
      <c r="AM52" s="163" t="str">
        <f>IF($B$1="Metric", "Required FF120+ dft acc. UL listing [mm]", "Required FF120+ dft acc. UL listing [mils]")</f>
        <v>Required FF120+ dft acc. UL listing [mm]</v>
      </c>
      <c r="AN52" s="163" t="str">
        <f>IF($B$1="Metric", "Required AWHB dft acc. UL listing [mm]", "Required AWHB dft acc. UL listing [mils]")</f>
        <v>Required AWHB dft acc. UL listing [mm]</v>
      </c>
    </row>
    <row r="53" spans="1:40" x14ac:dyDescent="0.25">
      <c r="A53" s="212"/>
      <c r="F53" s="316"/>
      <c r="G53" s="233"/>
      <c r="H53" s="242"/>
      <c r="I53" s="234"/>
      <c r="J53" s="218">
        <f>(G53*H53)-((G53-(2*I53))*(H53-(2*I53)))</f>
        <v>0</v>
      </c>
      <c r="K53" s="207">
        <f>G53+(2*H53)</f>
        <v>0</v>
      </c>
      <c r="L53" s="217" t="e">
        <f>IF($B$1="Metric", (J53*0.15500031)/(K53*0.39370079), J53/K53)</f>
        <v>#DIV/0!</v>
      </c>
      <c r="M53" s="218">
        <f>IF($B$1="Metric", K53/100, K53/12)</f>
        <v>0</v>
      </c>
      <c r="N53" s="239"/>
      <c r="O53" s="252" t="str">
        <f>IFERROR(
     1*AL53,
     IF(
          $B$1="Metric",
          IFERROR(0.0254*VLOOKUP(VALUE(SUBSTITUTE("2"&amp;ROUND(L53,2)," ","")),HFF60_Data_extrapolated!$C$4:$O$1011,MATCH($N53,HFF60_Data_extrapolated!$C$4:$O$4,0),TRUE)*1000,""),
          IFERROR(VLOOKUP(VALUE(SUBSTITUTE("2"&amp;ROUND(L53,2)," ","")),HFF60_Data_extrapolated!$C$4:$O$1011,MATCH($N53,HFF60_Data_extrapolated!$C$4:$O$4,0),TRUE)*1000,"")
     )
)</f>
        <v/>
      </c>
      <c r="P53" s="219" t="str">
        <f>IFERROR($O53/HFF60_Data_UL!$J$1,"")</f>
        <v/>
      </c>
      <c r="Q53" s="166" t="str">
        <f>IF(
     $O53=$AL53,
     IFERROR(VLOOKUP(VALUE(SUBSTITUTE("1"&amp;ROUND($L53,2)," ","")),HFF60_Data_UL!$C$4:$P$1011,14,TRUE),""),
     IF(ISNUMBER($O53),"EJ needed","")
)</f>
        <v/>
      </c>
      <c r="R53" s="253" t="str">
        <f>IFERROR(
     1*AM53,
     IF(
          $B$1="Metric",
          IFERROR(0.0254*VLOOKUP(VALUE(SUBSTITUTE("2"&amp;ROUND(L53,2)," ","")),HFF120_Data_extrapolated!$C$4:$O$1025,MATCH($N53,HFF120_Data_extrapolated!$C$4:$O$4,0),TRUE)*1000,""),
          IFERROR(VLOOKUP(VALUE(SUBSTITUTE("2"&amp;ROUND(L53,2)," ","")),HFF120_Data_extrapolated!$C$4:$O$1025,MATCH($N53,HFF120_Data_extrapolated!$C$4:$O$4,0),TRUE)*1000,"")
     )
)</f>
        <v/>
      </c>
      <c r="S53" s="219" t="str">
        <f>IFERROR($R53/HFF120_Data_UL!$J$1,"")</f>
        <v/>
      </c>
      <c r="T53" s="166" t="str">
        <f>IF(
     $R53=$AM53,
     IFERROR(VLOOKUP(VALUE(SUBSTITUTE("1"&amp;ROUND($L53,2)," ","")),HFF120_Data_UL!$C$4:$P$1009,14,TRUE),""),
     IF(ISNUMBER($R53),"EJ needed","")
)</f>
        <v/>
      </c>
      <c r="U53" s="251" t="str">
        <f>IFERROR(
     1*AN53,
     IF(
          $B$1="Metric",
          IFERROR(0.0254*VLOOKUP(VALUE(SUBSTITUTE("2"&amp;ROUND(L53,2)," ","")),AWHB_Data_extrapolated!$C$4:$O$1011,MATCH($N53,AWHB_Data_extrapolated!$C$4:$O$4,0),TRUE)*1000,""),
          IFERROR(VLOOKUP(VALUE(SUBSTITUTE("2"&amp;ROUND(L53,2)," ","")),AWHB_Data_extrapolated!$C$4:$O$1011,MATCH($N53,AWHB_Data_extrapolated!$C$4:$O$4,0),TRUE)*1000,"")
     )
)</f>
        <v/>
      </c>
      <c r="V53" s="219" t="str">
        <f>IFERROR($U53/AWHB_Data_UL!$J$1,"")</f>
        <v/>
      </c>
      <c r="W53" s="166" t="str">
        <f>IF(
     $U53=$AN53,
     IFERROR(VLOOKUP(VALUE(SUBSTITUTE("1"&amp;ROUND($L53,2)," ","")),AWHB_Data_UL!$C$4:$P$1004,14,TRUE),""),
     IF(ISNUMBER($U53),"EJ needed","")
)</f>
        <v/>
      </c>
      <c r="Y53" s="233"/>
      <c r="Z53" s="234"/>
      <c r="AA53" s="220">
        <f>Z53*Y53*M53</f>
        <v>0</v>
      </c>
      <c r="AB53" s="221" t="str">
        <f>IF($B$1="Metric", IFERROR((1/$P53),""), IFERROR(1/((($P53/1000)*12*12)/231),""))</f>
        <v/>
      </c>
      <c r="AC53" s="221" t="str">
        <f>IFERROR(AA53/AB53,"")</f>
        <v/>
      </c>
      <c r="AD53" s="221" t="str">
        <f>IF($B$1="Metric", IFERROR((1/$S53),""), IFERROR(1/((($S53/1000)*12*12)/231),""))</f>
        <v/>
      </c>
      <c r="AE53" s="221" t="str">
        <f>IFERROR(AA53/AD53,"")</f>
        <v/>
      </c>
      <c r="AF53" s="221" t="str">
        <f>IF($B$1="Metric", IFERROR((1/$V53),""), IFERROR(1/((($V53/1000)*12*12)/231),""))</f>
        <v/>
      </c>
      <c r="AG53" s="221" t="str">
        <f>IFERROR(AA53/AF53,"")</f>
        <v/>
      </c>
      <c r="AH53" s="214"/>
      <c r="AL53" s="215" t="str">
        <f>IF(
     $B$1="Metric",
     IFERROR(0.0254*VLOOKUP(VALUE(SUBSTITUTE("2"&amp;ROUND($L53,2)," ","")),HFF60_Data_UL!$C$4:$O$1012,MATCH($N53,HFF60_Data_UL!$C$4:$O$4,0),TRUE)*1000,"N/A"),
     IFERROR(VLOOKUP(VALUE(SUBSTITUTE("2"&amp;ROUND($L53,2)," ","")),HFF60_Data_UL!$C$4:$O$1012,MATCH($N53,HFF60_Data_UL!$C$4:$O$4,0),TRUE)*1000,"N/A")
)</f>
        <v>N/A</v>
      </c>
      <c r="AM53" s="215" t="str">
        <f>IF(
     $B$1="Metric",
     IFERROR(0.0254*VLOOKUP(VALUE(SUBSTITUTE("2"&amp;ROUND($L53,2)," ","")),HFF120_Data_UL!$C$4:$O$1010,MATCH($N53,HFF120_Data_UL!$C$4:$O$4,0),TRUE)*1000,"N/A"),
     IFERROR(VLOOKUP(VALUE(SUBSTITUTE("2"&amp;ROUND($L53,2)," ","")),HFF120_Data_UL!$C$4:$O$1010,MATCH($N53,HFF120_Data_UL!$C$4:$O$4,0),TRUE)*1000,"N/A")
)</f>
        <v>N/A</v>
      </c>
      <c r="AN53" s="215" t="str">
        <f>IF(
     $B$1="Metric",
     IFERROR(0.0254*VLOOKUP(VALUE(SUBSTITUTE("2"&amp;ROUND($L53,2)," ","")),AWHB_Data_UL!$C$4:$O$1005,MATCH($N53,AWHB_Data_UL!$C$4:$O$4,0),TRUE)*1000,"N/A"),
     IFERROR(VLOOKUP(VALUE(SUBSTITUTE("2"&amp;ROUND($L53,2)," ","")),AWHB_Data_UL!$C$4:$O$1005,MATCH($N53,AWHB_Data_UL!$C$4:$O$4,0),TRUE)*1000,"N/A")
)</f>
        <v>N/A</v>
      </c>
    </row>
    <row r="54" spans="1:40" x14ac:dyDescent="0.25">
      <c r="A54" s="212"/>
      <c r="F54" s="316"/>
      <c r="G54" s="235"/>
      <c r="H54" s="243"/>
      <c r="I54" s="236"/>
      <c r="J54" s="218">
        <f>(G54*H54)-((G54-(2*I54))*(H54-(2*I54)))</f>
        <v>0</v>
      </c>
      <c r="K54" s="207">
        <f>G54+(2*H54)</f>
        <v>0</v>
      </c>
      <c r="L54" s="217" t="e">
        <f t="shared" ref="L54:L57" si="38">IF($B$1="Metric", (J54*0.15500031)/(K54*0.39370079), J54/K54)</f>
        <v>#DIV/0!</v>
      </c>
      <c r="M54" s="218">
        <f t="shared" ref="M54:M57" si="39">IF($B$1="Metric", K54/100, K54/12)</f>
        <v>0</v>
      </c>
      <c r="N54" s="240"/>
      <c r="O54" s="252" t="str">
        <f>IFERROR(
     1*AL54,
     IF(
          $B$1="Metric",
          IFERROR(0.0254*VLOOKUP(VALUE(SUBSTITUTE("2"&amp;ROUND(L54,2)," ","")),HFF60_Data_extrapolated!$C$4:$O$1011,MATCH($N54,HFF60_Data_extrapolated!$C$4:$O$4,0),TRUE)*1000,""),
          IFERROR(VLOOKUP(VALUE(SUBSTITUTE("2"&amp;ROUND(L54,2)," ","")),HFF60_Data_extrapolated!$C$4:$O$1011,MATCH($N54,HFF60_Data_extrapolated!$C$4:$O$4,0),TRUE)*1000,"")
     )
)</f>
        <v/>
      </c>
      <c r="P54" s="219" t="str">
        <f>IFERROR($O54/HFF60_Data_UL!$J$1,"")</f>
        <v/>
      </c>
      <c r="Q54" s="166" t="str">
        <f>IF(
     $O54=$AL54,
     IFERROR(VLOOKUP(VALUE(SUBSTITUTE("1"&amp;ROUND($L54,2)," ","")),HFF60_Data_UL!$C$4:$P$1011,14,TRUE),""),
     IF(ISNUMBER($O54),"EJ needed","")
)</f>
        <v/>
      </c>
      <c r="R54" s="253" t="str">
        <f>IFERROR(
     1*AM54,
     IF(
          $B$1="Metric",
          IFERROR(0.0254*VLOOKUP(VALUE(SUBSTITUTE("2"&amp;ROUND(L54,2)," ","")),HFF120_Data_extrapolated!$C$4:$O$1025,MATCH($N54,HFF120_Data_extrapolated!$C$4:$O$4,0),TRUE)*1000,""),
          IFERROR(VLOOKUP(VALUE(SUBSTITUTE("2"&amp;ROUND(L54,2)," ","")),HFF120_Data_extrapolated!$C$4:$O$1025,MATCH($N54,HFF120_Data_extrapolated!$C$4:$O$4,0),TRUE)*1000,"")
     )
)</f>
        <v/>
      </c>
      <c r="S54" s="219" t="str">
        <f>IFERROR($R54/HFF120_Data_UL!$J$1,"")</f>
        <v/>
      </c>
      <c r="T54" s="166" t="str">
        <f>IF(
     $R54=$AM54,
     IFERROR(VLOOKUP(VALUE(SUBSTITUTE("1"&amp;ROUND($L54,2)," ","")),HFF120_Data_UL!$C$4:$P$1009,14,TRUE),""),
     IF(ISNUMBER($R54),"EJ needed","")
)</f>
        <v/>
      </c>
      <c r="U54" s="251" t="str">
        <f>IFERROR(
     1*AN54,
     IF(
          $B$1="Metric",
          IFERROR(0.0254*VLOOKUP(VALUE(SUBSTITUTE("2"&amp;ROUND(L54,2)," ","")),AWHB_Data_extrapolated!$C$4:$O$1011,MATCH($N54,AWHB_Data_extrapolated!$C$4:$O$4,0),TRUE)*1000,""),
          IFERROR(VLOOKUP(VALUE(SUBSTITUTE("2"&amp;ROUND(L54,2)," ","")),AWHB_Data_extrapolated!$C$4:$O$1011,MATCH($N54,AWHB_Data_extrapolated!$C$4:$O$4,0),TRUE)*1000,"")
     )
)</f>
        <v/>
      </c>
      <c r="V54" s="219" t="str">
        <f>IFERROR($U54/AWHB_Data_UL!$J$1,"")</f>
        <v/>
      </c>
      <c r="W54" s="166" t="str">
        <f>IF(
     $U54=$AN54,
     IFERROR(VLOOKUP(VALUE(SUBSTITUTE("1"&amp;ROUND($L54,2)," ","")),AWHB_Data_UL!$C$4:$P$1004,14,TRUE),""),
     IF(ISNUMBER($U54),"EJ needed","")
)</f>
        <v/>
      </c>
      <c r="Y54" s="235"/>
      <c r="Z54" s="236"/>
      <c r="AA54" s="220">
        <f>Z54*Y54*M54</f>
        <v>0</v>
      </c>
      <c r="AB54" s="221" t="str">
        <f t="shared" ref="AB54:AB57" si="40">IF($B$1="Metric", IFERROR((1/$P54),""), IFERROR(1/((($P54/1000)*12*12)/231),""))</f>
        <v/>
      </c>
      <c r="AC54" s="221" t="str">
        <f t="shared" ref="AC54:AC57" si="41">IFERROR(AA54/AB54,"")</f>
        <v/>
      </c>
      <c r="AD54" s="221" t="str">
        <f t="shared" ref="AD54:AD57" si="42">IF($B$1="Metric", IFERROR((1/$S54),""), IFERROR(1/((($S54/1000)*12*12)/231),""))</f>
        <v/>
      </c>
      <c r="AE54" s="221" t="str">
        <f t="shared" ref="AE54:AE57" si="43">IFERROR(AA54/AD54,"")</f>
        <v/>
      </c>
      <c r="AF54" s="221" t="str">
        <f t="shared" ref="AF54:AF57" si="44">IF($B$1="Metric", IFERROR((1/$V54),""), IFERROR(1/((($V54/1000)*12*12)/231),""))</f>
        <v/>
      </c>
      <c r="AG54" s="221" t="str">
        <f t="shared" ref="AG54:AG57" si="45">IFERROR(AA54/AF54,"")</f>
        <v/>
      </c>
      <c r="AH54" s="214"/>
      <c r="AL54" s="215" t="str">
        <f>IF(
     $B$1="Metric",
     IFERROR(0.0254*VLOOKUP(VALUE(SUBSTITUTE("2"&amp;ROUND($L54,2)," ","")),HFF60_Data_UL!$C$4:$O$1012,MATCH($N54,HFF60_Data_UL!$C$4:$O$4,0),TRUE)*1000,"N/A"),
     IFERROR(VLOOKUP(VALUE(SUBSTITUTE("2"&amp;ROUND($L54,2)," ","")),HFF60_Data_UL!$C$4:$O$1012,MATCH($N54,HFF60_Data_UL!$C$4:$O$4,0),TRUE)*1000,"N/A")
)</f>
        <v>N/A</v>
      </c>
      <c r="AM54" s="215" t="str">
        <f>IF(
     $B$1="Metric",
     IFERROR(0.0254*VLOOKUP(VALUE(SUBSTITUTE("2"&amp;ROUND($L54,2)," ","")),HFF120_Data_UL!$C$4:$O$1010,MATCH($N54,HFF120_Data_UL!$C$4:$O$4,0),TRUE)*1000,"N/A"),
     IFERROR(VLOOKUP(VALUE(SUBSTITUTE("2"&amp;ROUND($L54,2)," ","")),HFF120_Data_UL!$C$4:$O$1010,MATCH($N54,HFF120_Data_UL!$C$4:$O$4,0),TRUE)*1000,"N/A")
)</f>
        <v>N/A</v>
      </c>
      <c r="AN54" s="215" t="str">
        <f>IF(
     $B$1="Metric",
     IFERROR(0.0254*VLOOKUP(VALUE(SUBSTITUTE("2"&amp;ROUND($L54,2)," ","")),AWHB_Data_UL!$C$4:$O$1005,MATCH($N54,AWHB_Data_UL!$C$4:$O$4,0),TRUE)*1000,"N/A"),
     IFERROR(VLOOKUP(VALUE(SUBSTITUTE("2"&amp;ROUND($L54,2)," ","")),AWHB_Data_UL!$C$4:$O$1005,MATCH($N54,AWHB_Data_UL!$C$4:$O$4,0),TRUE)*1000,"N/A")
)</f>
        <v>N/A</v>
      </c>
    </row>
    <row r="55" spans="1:40" x14ac:dyDescent="0.25">
      <c r="A55" s="212"/>
      <c r="F55" s="316"/>
      <c r="G55" s="235"/>
      <c r="H55" s="243"/>
      <c r="I55" s="236"/>
      <c r="J55" s="218">
        <f>(G55*H55)-((G55-(2*I55))*(H55-(2*I55)))</f>
        <v>0</v>
      </c>
      <c r="K55" s="207">
        <f>G55+(2*H55)</f>
        <v>0</v>
      </c>
      <c r="L55" s="217" t="e">
        <f t="shared" si="38"/>
        <v>#DIV/0!</v>
      </c>
      <c r="M55" s="218">
        <f t="shared" si="39"/>
        <v>0</v>
      </c>
      <c r="N55" s="240"/>
      <c r="O55" s="252" t="str">
        <f>IFERROR(
     1*AL55,
     IF(
          $B$1="Metric",
          IFERROR(0.0254*VLOOKUP(VALUE(SUBSTITUTE("2"&amp;ROUND(L55,2)," ","")),HFF60_Data_extrapolated!$C$4:$O$1011,MATCH($N55,HFF60_Data_extrapolated!$C$4:$O$4,0),TRUE)*1000,""),
          IFERROR(VLOOKUP(VALUE(SUBSTITUTE("2"&amp;ROUND(L55,2)," ","")),HFF60_Data_extrapolated!$C$4:$O$1011,MATCH($N55,HFF60_Data_extrapolated!$C$4:$O$4,0),TRUE)*1000,"")
     )
)</f>
        <v/>
      </c>
      <c r="P55" s="219" t="str">
        <f>IFERROR($O55/HFF60_Data_UL!$J$1,"")</f>
        <v/>
      </c>
      <c r="Q55" s="166" t="str">
        <f>IF(
     $O55=$AL55,
     IFERROR(VLOOKUP(VALUE(SUBSTITUTE("1"&amp;ROUND($L55,2)," ","")),HFF60_Data_UL!$C$4:$P$1011,14,TRUE),""),
     IF(ISNUMBER($O55),"EJ needed","")
)</f>
        <v/>
      </c>
      <c r="R55" s="253" t="str">
        <f>IFERROR(
     1*AM55,
     IF(
          $B$1="Metric",
          IFERROR(0.0254*VLOOKUP(VALUE(SUBSTITUTE("2"&amp;ROUND(L55,2)," ","")),HFF120_Data_extrapolated!$C$4:$O$1025,MATCH($N55,HFF120_Data_extrapolated!$C$4:$O$4,0),TRUE)*1000,""),
          IFERROR(VLOOKUP(VALUE(SUBSTITUTE("2"&amp;ROUND(L55,2)," ","")),HFF120_Data_extrapolated!$C$4:$O$1025,MATCH($N55,HFF120_Data_extrapolated!$C$4:$O$4,0),TRUE)*1000,"")
     )
)</f>
        <v/>
      </c>
      <c r="S55" s="219" t="str">
        <f>IFERROR($R55/HFF120_Data_UL!$J$1,"")</f>
        <v/>
      </c>
      <c r="T55" s="166" t="str">
        <f>IF(
     $R55=$AM55,
     IFERROR(VLOOKUP(VALUE(SUBSTITUTE("1"&amp;ROUND($L55,2)," ","")),HFF120_Data_UL!$C$4:$P$1009,14,TRUE),""),
     IF(ISNUMBER($R55),"EJ needed","")
)</f>
        <v/>
      </c>
      <c r="U55" s="251" t="str">
        <f>IFERROR(
     1*AN55,
     IF(
          $B$1="Metric",
          IFERROR(0.0254*VLOOKUP(VALUE(SUBSTITUTE("2"&amp;ROUND(L55,2)," ","")),AWHB_Data_extrapolated!$C$4:$O$1011,MATCH($N55,AWHB_Data_extrapolated!$C$4:$O$4,0),TRUE)*1000,""),
          IFERROR(VLOOKUP(VALUE(SUBSTITUTE("2"&amp;ROUND(L55,2)," ","")),AWHB_Data_extrapolated!$C$4:$O$1011,MATCH($N55,AWHB_Data_extrapolated!$C$4:$O$4,0),TRUE)*1000,"")
     )
)</f>
        <v/>
      </c>
      <c r="V55" s="219" t="str">
        <f>IFERROR($U55/AWHB_Data_UL!$J$1,"")</f>
        <v/>
      </c>
      <c r="W55" s="166" t="str">
        <f>IF(
     $U55=$AN55,
     IFERROR(VLOOKUP(VALUE(SUBSTITUTE("1"&amp;ROUND($L55,2)," ","")),AWHB_Data_UL!$C$4:$P$1004,14,TRUE),""),
     IF(ISNUMBER($U55),"EJ needed","")
)</f>
        <v/>
      </c>
      <c r="Y55" s="235"/>
      <c r="Z55" s="236"/>
      <c r="AA55" s="220">
        <f>Z55*Y55*M55</f>
        <v>0</v>
      </c>
      <c r="AB55" s="221" t="str">
        <f t="shared" si="40"/>
        <v/>
      </c>
      <c r="AC55" s="221" t="str">
        <f t="shared" si="41"/>
        <v/>
      </c>
      <c r="AD55" s="221" t="str">
        <f t="shared" si="42"/>
        <v/>
      </c>
      <c r="AE55" s="221" t="str">
        <f t="shared" si="43"/>
        <v/>
      </c>
      <c r="AF55" s="221" t="str">
        <f t="shared" si="44"/>
        <v/>
      </c>
      <c r="AG55" s="221" t="str">
        <f t="shared" si="45"/>
        <v/>
      </c>
      <c r="AH55" s="214"/>
      <c r="AL55" s="215" t="str">
        <f>IF(
     $B$1="Metric",
     IFERROR(0.0254*VLOOKUP(VALUE(SUBSTITUTE("2"&amp;ROUND($L55,2)," ","")),HFF60_Data_UL!$C$4:$O$1012,MATCH($N55,HFF60_Data_UL!$C$4:$O$4,0),TRUE)*1000,"N/A"),
     IFERROR(VLOOKUP(VALUE(SUBSTITUTE("2"&amp;ROUND($L55,2)," ","")),HFF60_Data_UL!$C$4:$O$1012,MATCH($N55,HFF60_Data_UL!$C$4:$O$4,0),TRUE)*1000,"N/A")
)</f>
        <v>N/A</v>
      </c>
      <c r="AM55" s="215" t="str">
        <f>IF(
     $B$1="Metric",
     IFERROR(0.0254*VLOOKUP(VALUE(SUBSTITUTE("2"&amp;ROUND($L55,2)," ","")),HFF120_Data_UL!$C$4:$O$1010,MATCH($N55,HFF120_Data_UL!$C$4:$O$4,0),TRUE)*1000,"N/A"),
     IFERROR(VLOOKUP(VALUE(SUBSTITUTE("2"&amp;ROUND($L55,2)," ","")),HFF120_Data_UL!$C$4:$O$1010,MATCH($N55,HFF120_Data_UL!$C$4:$O$4,0),TRUE)*1000,"N/A")
)</f>
        <v>N/A</v>
      </c>
      <c r="AN55" s="215" t="str">
        <f>IF(
     $B$1="Metric",
     IFERROR(0.0254*VLOOKUP(VALUE(SUBSTITUTE("2"&amp;ROUND($L55,2)," ","")),AWHB_Data_UL!$C$4:$O$1005,MATCH($N55,AWHB_Data_UL!$C$4:$O$4,0),TRUE)*1000,"N/A"),
     IFERROR(VLOOKUP(VALUE(SUBSTITUTE("2"&amp;ROUND($L55,2)," ","")),AWHB_Data_UL!$C$4:$O$1005,MATCH($N55,AWHB_Data_UL!$C$4:$O$4,0),TRUE)*1000,"N/A")
)</f>
        <v>N/A</v>
      </c>
    </row>
    <row r="56" spans="1:40" x14ac:dyDescent="0.25">
      <c r="A56" s="212"/>
      <c r="F56" s="316"/>
      <c r="G56" s="235"/>
      <c r="H56" s="243"/>
      <c r="I56" s="236"/>
      <c r="J56" s="218">
        <f>(G56*H56)-((G56-(2*I56))*(H56-(2*I56)))</f>
        <v>0</v>
      </c>
      <c r="K56" s="207">
        <f>G56+(2*H56)</f>
        <v>0</v>
      </c>
      <c r="L56" s="217" t="e">
        <f t="shared" si="38"/>
        <v>#DIV/0!</v>
      </c>
      <c r="M56" s="218">
        <f t="shared" si="39"/>
        <v>0</v>
      </c>
      <c r="N56" s="240"/>
      <c r="O56" s="252" t="str">
        <f>IFERROR(
     1*AL56,
     IF(
          $B$1="Metric",
          IFERROR(0.0254*VLOOKUP(VALUE(SUBSTITUTE("2"&amp;ROUND(L56,2)," ","")),HFF60_Data_extrapolated!$C$4:$O$1011,MATCH($N56,HFF60_Data_extrapolated!$C$4:$O$4,0),TRUE)*1000,""),
          IFERROR(VLOOKUP(VALUE(SUBSTITUTE("2"&amp;ROUND(L56,2)," ","")),HFF60_Data_extrapolated!$C$4:$O$1011,MATCH($N56,HFF60_Data_extrapolated!$C$4:$O$4,0),TRUE)*1000,"")
     )
)</f>
        <v/>
      </c>
      <c r="P56" s="219" t="str">
        <f>IFERROR($O56/HFF60_Data_UL!$J$1,"")</f>
        <v/>
      </c>
      <c r="Q56" s="166" t="str">
        <f>IF(
     $O56=$AL56,
     IFERROR(VLOOKUP(VALUE(SUBSTITUTE("1"&amp;ROUND($L56,2)," ","")),HFF60_Data_UL!$C$4:$P$1011,14,TRUE),""),
     IF(ISNUMBER($O56),"EJ needed","")
)</f>
        <v/>
      </c>
      <c r="R56" s="253" t="str">
        <f>IFERROR(
     1*AM56,
     IF(
          $B$1="Metric",
          IFERROR(0.0254*VLOOKUP(VALUE(SUBSTITUTE("2"&amp;ROUND(L56,2)," ","")),HFF120_Data_extrapolated!$C$4:$O$1025,MATCH($N56,HFF120_Data_extrapolated!$C$4:$O$4,0),TRUE)*1000,""),
          IFERROR(VLOOKUP(VALUE(SUBSTITUTE("2"&amp;ROUND(L56,2)," ","")),HFF120_Data_extrapolated!$C$4:$O$1025,MATCH($N56,HFF120_Data_extrapolated!$C$4:$O$4,0),TRUE)*1000,"")
     )
)</f>
        <v/>
      </c>
      <c r="S56" s="219" t="str">
        <f>IFERROR($R56/HFF120_Data_UL!$J$1,"")</f>
        <v/>
      </c>
      <c r="T56" s="166" t="str">
        <f>IF(
     $R56=$AM56,
     IFERROR(VLOOKUP(VALUE(SUBSTITUTE("1"&amp;ROUND($L56,2)," ","")),HFF120_Data_UL!$C$4:$P$1009,14,TRUE),""),
     IF(ISNUMBER($R56),"EJ needed","")
)</f>
        <v/>
      </c>
      <c r="U56" s="251" t="str">
        <f>IFERROR(
     1*AN56,
     IF(
          $B$1="Metric",
          IFERROR(0.0254*VLOOKUP(VALUE(SUBSTITUTE("2"&amp;ROUND(L56,2)," ","")),AWHB_Data_extrapolated!$C$4:$O$1011,MATCH($N56,AWHB_Data_extrapolated!$C$4:$O$4,0),TRUE)*1000,""),
          IFERROR(VLOOKUP(VALUE(SUBSTITUTE("2"&amp;ROUND(L56,2)," ","")),AWHB_Data_extrapolated!$C$4:$O$1011,MATCH($N56,AWHB_Data_extrapolated!$C$4:$O$4,0),TRUE)*1000,"")
     )
)</f>
        <v/>
      </c>
      <c r="V56" s="219" t="str">
        <f>IFERROR($U56/AWHB_Data_UL!$J$1,"")</f>
        <v/>
      </c>
      <c r="W56" s="166" t="str">
        <f>IF(
     $U56=$AN56,
     IFERROR(VLOOKUP(VALUE(SUBSTITUTE("1"&amp;ROUND($L56,2)," ","")),AWHB_Data_UL!$C$4:$P$1004,14,TRUE),""),
     IF(ISNUMBER($U56),"EJ needed","")
)</f>
        <v/>
      </c>
      <c r="Y56" s="235"/>
      <c r="Z56" s="236"/>
      <c r="AA56" s="220">
        <f>Z56*Y56*M56</f>
        <v>0</v>
      </c>
      <c r="AB56" s="221" t="str">
        <f t="shared" si="40"/>
        <v/>
      </c>
      <c r="AC56" s="221" t="str">
        <f t="shared" si="41"/>
        <v/>
      </c>
      <c r="AD56" s="221" t="str">
        <f t="shared" si="42"/>
        <v/>
      </c>
      <c r="AE56" s="221" t="str">
        <f t="shared" si="43"/>
        <v/>
      </c>
      <c r="AF56" s="221" t="str">
        <f t="shared" si="44"/>
        <v/>
      </c>
      <c r="AG56" s="221" t="str">
        <f t="shared" si="45"/>
        <v/>
      </c>
      <c r="AH56" s="214"/>
      <c r="AL56" s="215" t="str">
        <f>IF(
     $B$1="Metric",
     IFERROR(0.0254*VLOOKUP(VALUE(SUBSTITUTE("2"&amp;ROUND($L56,2)," ","")),HFF60_Data_UL!$C$4:$O$1012,MATCH($N56,HFF60_Data_UL!$C$4:$O$4,0),TRUE)*1000,"N/A"),
     IFERROR(VLOOKUP(VALUE(SUBSTITUTE("2"&amp;ROUND($L56,2)," ","")),HFF60_Data_UL!$C$4:$O$1012,MATCH($N56,HFF60_Data_UL!$C$4:$O$4,0),TRUE)*1000,"N/A")
)</f>
        <v>N/A</v>
      </c>
      <c r="AM56" s="215" t="str">
        <f>IF(
     $B$1="Metric",
     IFERROR(0.0254*VLOOKUP(VALUE(SUBSTITUTE("2"&amp;ROUND($L56,2)," ","")),HFF120_Data_UL!$C$4:$O$1010,MATCH($N56,HFF120_Data_UL!$C$4:$O$4,0),TRUE)*1000,"N/A"),
     IFERROR(VLOOKUP(VALUE(SUBSTITUTE("2"&amp;ROUND($L56,2)," ","")),HFF120_Data_UL!$C$4:$O$1010,MATCH($N56,HFF120_Data_UL!$C$4:$O$4,0),TRUE)*1000,"N/A")
)</f>
        <v>N/A</v>
      </c>
      <c r="AN56" s="215" t="str">
        <f>IF(
     $B$1="Metric",
     IFERROR(0.0254*VLOOKUP(VALUE(SUBSTITUTE("2"&amp;ROUND($L56,2)," ","")),AWHB_Data_UL!$C$4:$O$1005,MATCH($N56,AWHB_Data_UL!$C$4:$O$4,0),TRUE)*1000,"N/A"),
     IFERROR(VLOOKUP(VALUE(SUBSTITUTE("2"&amp;ROUND($L56,2)," ","")),AWHB_Data_UL!$C$4:$O$1005,MATCH($N56,AWHB_Data_UL!$C$4:$O$4,0),TRUE)*1000,"N/A")
)</f>
        <v>N/A</v>
      </c>
    </row>
    <row r="57" spans="1:40" ht="13" thickBot="1" x14ac:dyDescent="0.3">
      <c r="A57" s="212"/>
      <c r="F57" s="316"/>
      <c r="G57" s="237"/>
      <c r="H57" s="244"/>
      <c r="I57" s="238"/>
      <c r="J57" s="218">
        <f>(G57*H57)-((G57-(2*I57))*(H57-(2*I57)))</f>
        <v>0</v>
      </c>
      <c r="K57" s="207">
        <f>G57+(2*H57)</f>
        <v>0</v>
      </c>
      <c r="L57" s="217" t="e">
        <f t="shared" si="38"/>
        <v>#DIV/0!</v>
      </c>
      <c r="M57" s="218">
        <f t="shared" si="39"/>
        <v>0</v>
      </c>
      <c r="N57" s="241"/>
      <c r="O57" s="252" t="str">
        <f>IFERROR(
     1*AL57,
     IF(
          $B$1="Metric",
          IFERROR(0.0254*VLOOKUP(VALUE(SUBSTITUTE("2"&amp;ROUND(L57,2)," ","")),HFF60_Data_extrapolated!$C$4:$O$1011,MATCH($N57,HFF60_Data_extrapolated!$C$4:$O$4,0),TRUE)*1000,""),
          IFERROR(VLOOKUP(VALUE(SUBSTITUTE("2"&amp;ROUND(L57,2)," ","")),HFF60_Data_extrapolated!$C$4:$O$1011,MATCH($N57,HFF60_Data_extrapolated!$C$4:$O$4,0),TRUE)*1000,"")
     )
)</f>
        <v/>
      </c>
      <c r="P57" s="219" t="str">
        <f>IFERROR($O57/HFF60_Data_UL!$J$1,"")</f>
        <v/>
      </c>
      <c r="Q57" s="166" t="str">
        <f>IF(
     $O57=$AL57,
     IFERROR(VLOOKUP(VALUE(SUBSTITUTE("1"&amp;ROUND($L57,2)," ","")),HFF60_Data_UL!$C$4:$P$1011,14,TRUE),""),
     IF(ISNUMBER($O57),"EJ needed","")
)</f>
        <v/>
      </c>
      <c r="R57" s="253" t="str">
        <f>IFERROR(
     1*AM57,
     IF(
          $B$1="Metric",
          IFERROR(0.0254*VLOOKUP(VALUE(SUBSTITUTE("2"&amp;ROUND(L57,2)," ","")),HFF120_Data_extrapolated!$C$4:$O$1025,MATCH($N57,HFF120_Data_extrapolated!$C$4:$O$4,0),TRUE)*1000,""),
          IFERROR(VLOOKUP(VALUE(SUBSTITUTE("2"&amp;ROUND(L57,2)," ","")),HFF120_Data_extrapolated!$C$4:$O$1025,MATCH($N57,HFF120_Data_extrapolated!$C$4:$O$4,0),TRUE)*1000,"")
     )
)</f>
        <v/>
      </c>
      <c r="S57" s="219" t="str">
        <f>IFERROR($R57/HFF120_Data_UL!$J$1,"")</f>
        <v/>
      </c>
      <c r="T57" s="166" t="str">
        <f>IF(
     $R57=$AM57,
     IFERROR(VLOOKUP(VALUE(SUBSTITUTE("1"&amp;ROUND($L57,2)," ","")),HFF120_Data_UL!$C$4:$P$1009,14,TRUE),""),
     IF(ISNUMBER($R57),"EJ needed","")
)</f>
        <v/>
      </c>
      <c r="U57" s="251" t="str">
        <f>IFERROR(
     1*AN57,
     IF(
          $B$1="Metric",
          IFERROR(0.0254*VLOOKUP(VALUE(SUBSTITUTE("2"&amp;ROUND(L57,2)," ","")),AWHB_Data_extrapolated!$C$4:$O$1011,MATCH($N57,AWHB_Data_extrapolated!$C$4:$O$4,0),TRUE)*1000,""),
          IFERROR(VLOOKUP(VALUE(SUBSTITUTE("2"&amp;ROUND(L57,2)," ","")),AWHB_Data_extrapolated!$C$4:$O$1011,MATCH($N57,AWHB_Data_extrapolated!$C$4:$O$4,0),TRUE)*1000,"")
     )
)</f>
        <v/>
      </c>
      <c r="V57" s="219" t="str">
        <f>IFERROR($U57/AWHB_Data_UL!$J$1,"")</f>
        <v/>
      </c>
      <c r="W57" s="166" t="str">
        <f>IF(
     $U57=$AN57,
     IFERROR(VLOOKUP(VALUE(SUBSTITUTE("1"&amp;ROUND($L57,2)," ","")),AWHB_Data_UL!$C$4:$P$1004,14,TRUE),""),
     IF(ISNUMBER($U57),"EJ needed","")
)</f>
        <v/>
      </c>
      <c r="Y57" s="237"/>
      <c r="Z57" s="238"/>
      <c r="AA57" s="220">
        <f>Z57*Y57*M57</f>
        <v>0</v>
      </c>
      <c r="AB57" s="221" t="str">
        <f t="shared" si="40"/>
        <v/>
      </c>
      <c r="AC57" s="221" t="str">
        <f t="shared" si="41"/>
        <v/>
      </c>
      <c r="AD57" s="221" t="str">
        <f t="shared" si="42"/>
        <v/>
      </c>
      <c r="AE57" s="221" t="str">
        <f t="shared" si="43"/>
        <v/>
      </c>
      <c r="AF57" s="221" t="str">
        <f t="shared" si="44"/>
        <v/>
      </c>
      <c r="AG57" s="221" t="str">
        <f t="shared" si="45"/>
        <v/>
      </c>
      <c r="AH57" s="214"/>
      <c r="AL57" s="215" t="str">
        <f>IF(
     $B$1="Metric",
     IFERROR(0.0254*VLOOKUP(VALUE(SUBSTITUTE("2"&amp;ROUND($L57,2)," ","")),HFF60_Data_UL!$C$4:$O$1012,MATCH($N57,HFF60_Data_UL!$C$4:$O$4,0),TRUE)*1000,"N/A"),
     IFERROR(VLOOKUP(VALUE(SUBSTITUTE("2"&amp;ROUND($L57,2)," ","")),HFF60_Data_UL!$C$4:$O$1012,MATCH($N57,HFF60_Data_UL!$C$4:$O$4,0),TRUE)*1000,"N/A")
)</f>
        <v>N/A</v>
      </c>
      <c r="AM57" s="215" t="str">
        <f>IF(
     $B$1="Metric",
     IFERROR(0.0254*VLOOKUP(VALUE(SUBSTITUTE("2"&amp;ROUND($L57,2)," ","")),HFF120_Data_UL!$C$4:$O$1010,MATCH($N57,HFF120_Data_UL!$C$4:$O$4,0),TRUE)*1000,"N/A"),
     IFERROR(VLOOKUP(VALUE(SUBSTITUTE("2"&amp;ROUND($L57,2)," ","")),HFF120_Data_UL!$C$4:$O$1010,MATCH($N57,HFF120_Data_UL!$C$4:$O$4,0),TRUE)*1000,"N/A")
)</f>
        <v>N/A</v>
      </c>
      <c r="AN57" s="215" t="str">
        <f>IF(
     $B$1="Metric",
     IFERROR(0.0254*VLOOKUP(VALUE(SUBSTITUTE("2"&amp;ROUND($L57,2)," ","")),AWHB_Data_UL!$C$4:$O$1005,MATCH($N57,AWHB_Data_UL!$C$4:$O$4,0),TRUE)*1000,"N/A"),
     IFERROR(VLOOKUP(VALUE(SUBSTITUTE("2"&amp;ROUND($L57,2)," ","")),AWHB_Data_UL!$C$4:$O$1005,MATCH($N57,AWHB_Data_UL!$C$4:$O$4,0),TRUE)*1000,"N/A")
)</f>
        <v>N/A</v>
      </c>
    </row>
    <row r="58" spans="1:40" x14ac:dyDescent="0.25">
      <c r="A58" s="212"/>
      <c r="AH58" s="214"/>
    </row>
    <row r="59" spans="1:40" ht="13" x14ac:dyDescent="0.25">
      <c r="A59" s="212"/>
      <c r="G59" s="316" t="s">
        <v>93</v>
      </c>
      <c r="H59" s="316"/>
      <c r="I59" s="316"/>
      <c r="AH59" s="214"/>
    </row>
    <row r="60" spans="1:40" ht="13" thickBot="1" x14ac:dyDescent="0.3">
      <c r="A60" s="226"/>
      <c r="B60" s="227"/>
      <c r="C60" s="227"/>
      <c r="D60" s="227"/>
      <c r="E60" s="227"/>
      <c r="F60" s="227"/>
      <c r="G60" s="227"/>
      <c r="H60" s="227"/>
      <c r="I60" s="227"/>
      <c r="J60" s="227"/>
      <c r="K60" s="227"/>
      <c r="L60" s="227"/>
      <c r="M60" s="227"/>
      <c r="N60" s="227"/>
      <c r="O60" s="227"/>
      <c r="P60" s="227"/>
      <c r="Q60" s="227"/>
      <c r="R60" s="227"/>
      <c r="S60" s="227"/>
      <c r="T60" s="227"/>
      <c r="U60" s="227"/>
      <c r="V60" s="227"/>
      <c r="W60" s="227"/>
      <c r="X60" s="227"/>
      <c r="Y60" s="227"/>
      <c r="Z60" s="227"/>
      <c r="AA60" s="227"/>
      <c r="AB60" s="227"/>
      <c r="AC60" s="227"/>
      <c r="AD60" s="227"/>
      <c r="AE60" s="227"/>
      <c r="AF60" s="227"/>
      <c r="AG60" s="227"/>
      <c r="AH60" s="228"/>
    </row>
    <row r="61" spans="1:40" ht="18" x14ac:dyDescent="0.25">
      <c r="A61" s="314" t="s">
        <v>94</v>
      </c>
      <c r="B61" s="315"/>
      <c r="C61" s="315"/>
      <c r="D61" s="315"/>
      <c r="E61" s="315"/>
      <c r="F61" s="315"/>
      <c r="G61" s="315"/>
      <c r="H61" s="315"/>
      <c r="I61" s="315"/>
      <c r="J61" s="315"/>
      <c r="K61" s="315"/>
      <c r="L61" s="315"/>
      <c r="M61" s="315"/>
      <c r="N61" s="315"/>
      <c r="O61" s="315"/>
      <c r="P61" s="315"/>
      <c r="Q61" s="315"/>
      <c r="R61" s="315"/>
      <c r="S61" s="315"/>
      <c r="T61" s="315"/>
      <c r="U61" s="315"/>
      <c r="V61" s="315"/>
      <c r="W61" s="315"/>
      <c r="X61" s="315"/>
      <c r="Y61" s="315"/>
      <c r="Z61" s="315"/>
      <c r="AA61" s="315"/>
      <c r="AB61" s="315"/>
      <c r="AC61" s="315"/>
      <c r="AD61" s="315"/>
      <c r="AE61" s="315"/>
      <c r="AF61" s="315"/>
      <c r="AG61" s="315"/>
      <c r="AH61" s="317"/>
    </row>
    <row r="62" spans="1:40" x14ac:dyDescent="0.25">
      <c r="A62" s="212"/>
      <c r="AH62" s="214"/>
    </row>
    <row r="63" spans="1:40" x14ac:dyDescent="0.25">
      <c r="A63" s="212"/>
      <c r="AH63" s="214"/>
    </row>
    <row r="64" spans="1:40" ht="12.75" customHeight="1" x14ac:dyDescent="0.25">
      <c r="A64" s="212"/>
      <c r="O64" s="310" t="s">
        <v>81</v>
      </c>
      <c r="P64" s="312"/>
      <c r="Q64" s="311"/>
      <c r="R64" s="310" t="s">
        <v>82</v>
      </c>
      <c r="S64" s="312"/>
      <c r="T64" s="311"/>
      <c r="U64" s="310" t="s">
        <v>39</v>
      </c>
      <c r="V64" s="312"/>
      <c r="W64" s="311"/>
      <c r="AB64" s="310" t="s">
        <v>81</v>
      </c>
      <c r="AC64" s="311"/>
      <c r="AD64" s="310" t="s">
        <v>82</v>
      </c>
      <c r="AE64" s="311"/>
      <c r="AF64" s="310" t="s">
        <v>39</v>
      </c>
      <c r="AG64" s="311"/>
      <c r="AH64" s="214"/>
      <c r="AL64" s="313" t="s">
        <v>57</v>
      </c>
      <c r="AM64" s="313"/>
      <c r="AN64" s="313"/>
    </row>
    <row r="65" spans="1:40" ht="30" customHeight="1" thickBot="1" x14ac:dyDescent="0.3">
      <c r="A65" s="212"/>
      <c r="F65" s="316" t="s">
        <v>95</v>
      </c>
      <c r="G65" s="210" t="str">
        <f>IF($B$1="Metric", "Outer diameter [cm]", "Outer diameter [in]")</f>
        <v>Outer diameter [cm]</v>
      </c>
      <c r="H65" s="210" t="str">
        <f>IF($B$1="Metric", "Thickness of steel [cm]", "Thickness of steel [in]")</f>
        <v>Thickness of steel [cm]</v>
      </c>
      <c r="J65" s="210" t="str">
        <f>IF($B$1="Metric", "Area [cm^2]", "Area [in^2]")</f>
        <v>Area [cm^2]</v>
      </c>
      <c r="K65" s="210" t="str">
        <f>IF($B$1="Metric", "Heated Perimeter [cm]", "Heated Perimeter [in]")</f>
        <v>Heated Perimeter [cm]</v>
      </c>
      <c r="L65" s="210" t="s">
        <v>91</v>
      </c>
      <c r="M65" s="210" t="str">
        <f>IF($B$1="Metric", "Heated Surface Area [m^2/m]", "Heated Surface Area [ft^2/ft]")</f>
        <v>Heated Surface Area [m^2/m]</v>
      </c>
      <c r="N65" s="210" t="s">
        <v>85</v>
      </c>
      <c r="O65" s="215" t="str">
        <f>IF($B$1="Metric", "Required dft [mm]", "Required dft [mils]")</f>
        <v>Required dft [mm]</v>
      </c>
      <c r="P65" s="215" t="str">
        <f>IF($B$1="Metric", "Required wft [mm]", "Required wft [mils]")</f>
        <v>Required wft [mm]</v>
      </c>
      <c r="Q65" s="215" t="s">
        <v>63</v>
      </c>
      <c r="R65" s="215" t="str">
        <f>IF($B$1="Metric", "Required dft [mm]", "Required dft [mils]")</f>
        <v>Required dft [mm]</v>
      </c>
      <c r="S65" s="215" t="str">
        <f>IF($B$1="Metric", "Required wft [mm]", "Required wft [mils]")</f>
        <v>Required wft [mm]</v>
      </c>
      <c r="T65" s="215" t="s">
        <v>63</v>
      </c>
      <c r="U65" s="215" t="str">
        <f>IF($B$1="Metric", "Required dft [mm]", "Required dft [mils]")</f>
        <v>Required dft [mm]</v>
      </c>
      <c r="V65" s="215" t="str">
        <f>IF($B$1="Metric", "Required wft [mm]", "Required wft [mils]")</f>
        <v>Required wft [mm]</v>
      </c>
      <c r="W65" s="215" t="s">
        <v>63</v>
      </c>
      <c r="Y65" s="210" t="str">
        <f>IF($B$1="Metric", "Length [m]", "Length [ft]")</f>
        <v>Length [m]</v>
      </c>
      <c r="Z65" s="210" t="s">
        <v>86</v>
      </c>
      <c r="AA65" s="207" t="str">
        <f>IF($B$1="Metric", "Total sq. meter", "Total sq. feet")</f>
        <v>Total sq. meter</v>
      </c>
      <c r="AB65" s="215" t="str">
        <f>IF($B$1="Metric", "Consumption [m^2 / Liter]", "Consumption [ft^2 / Gallon]")</f>
        <v>Consumption [m^2 / Liter]</v>
      </c>
      <c r="AC65" s="215" t="str">
        <f>IF($B$1="Metric", "Required Liters", "Required Gallons")</f>
        <v>Required Liters</v>
      </c>
      <c r="AD65" s="215" t="str">
        <f>IF($B$1="Metric", "Consumption [m^2 / Liter]", "Consumption [ft^2 / Gallon]")</f>
        <v>Consumption [m^2 / Liter]</v>
      </c>
      <c r="AE65" s="215" t="str">
        <f>IF($B$1="Metric", "Required Liters", "Required Gallons")</f>
        <v>Required Liters</v>
      </c>
      <c r="AF65" s="215" t="str">
        <f>IF($B$1="Metric", "Consumption [m^2 / Liter]", "Consumption [ft^2 / Gallon]")</f>
        <v>Consumption [m^2 / Liter]</v>
      </c>
      <c r="AG65" s="215" t="str">
        <f>IF($B$1="Metric", "Required Liters", "Required Gallons")</f>
        <v>Required Liters</v>
      </c>
      <c r="AH65" s="214"/>
      <c r="AL65" s="163" t="str">
        <f>IF($B$1="Metric", "Required FF60+ dft acc. UL listing [mm]", "Required FF60+ dft acc. UL listing [mils]")</f>
        <v>Required FF60+ dft acc. UL listing [mm]</v>
      </c>
      <c r="AM65" s="163" t="str">
        <f>IF($B$1="Metric", "Required FF120+ dft acc. UL listing [mm]", "Required FF120+ dft acc. UL listing [mils]")</f>
        <v>Required FF120+ dft acc. UL listing [mm]</v>
      </c>
      <c r="AN65" s="163" t="str">
        <f>IF($B$1="Metric", "Required AWHB dft acc. UL listing [mm]", "Required AWHB dft acc. UL listing [mils]")</f>
        <v>Required AWHB dft acc. UL listing [mm]</v>
      </c>
    </row>
    <row r="66" spans="1:40" x14ac:dyDescent="0.25">
      <c r="A66" s="212"/>
      <c r="F66" s="316"/>
      <c r="G66" s="233"/>
      <c r="H66" s="234"/>
      <c r="J66" s="218">
        <f>(PI()*((G66/2)^2))-(PI()*(((G66-(2*H66))/2)^2))</f>
        <v>0</v>
      </c>
      <c r="K66" s="218">
        <f>PI()*G66</f>
        <v>0</v>
      </c>
      <c r="L66" s="217" t="e">
        <f>IF($B$1="Metric", (J66*0.15500031)/(K66*0.39370079), J66/K66)</f>
        <v>#DIV/0!</v>
      </c>
      <c r="M66" s="218">
        <f>IF($B$1="Metric", K66/100, K66/12)</f>
        <v>0</v>
      </c>
      <c r="N66" s="239"/>
      <c r="O66" s="252" t="str">
        <f>IFERROR(
     1*AL66,
     IF(
          $B$1="Metric",
          IFERROR(0.0254*VLOOKUP(VALUE(SUBSTITUTE("2"&amp;ROUND(L66,2)," ","")),HFF60_Data_extrapolated!$C$4:$O$1011,MATCH($N66,HFF60_Data_extrapolated!$C$4:$O$4,0),TRUE)*1000,""),
          IFERROR(VLOOKUP(VALUE(SUBSTITUTE("2"&amp;ROUND(L66,2)," ","")),HFF60_Data_extrapolated!$C$4:$O$1011,MATCH($N66,HFF60_Data_extrapolated!$C$4:$O$4,0),TRUE)*1000,"")
     )
)</f>
        <v/>
      </c>
      <c r="P66" s="219" t="str">
        <f>IFERROR($O66/HFF60_Data_UL!$J$1,"")</f>
        <v/>
      </c>
      <c r="Q66" s="166" t="str">
        <f>IF(
     $O66=$AL66,
     IFERROR(VLOOKUP(VALUE(SUBSTITUTE("1"&amp;ROUND($L66,2)," ","")),HFF60_Data_UL!$C$4:$P$1011,14,TRUE),""),
     IF(ISNUMBER($O66),"EJ needed","")
)</f>
        <v/>
      </c>
      <c r="R66" s="253" t="str">
        <f>IFERROR(
     1*AM66,
     IF(
          $B$1="Metric",
          IFERROR(0.0254*VLOOKUP(VALUE(SUBSTITUTE("2"&amp;ROUND(L66,2)," ","")),HFF120_Data_extrapolated!$C$4:$O$1025,MATCH($N66,HFF120_Data_extrapolated!$C$4:$O$4,0),TRUE)*1000,""),
          IFERROR(VLOOKUP(VALUE(SUBSTITUTE("2"&amp;ROUND(L66,2)," ","")),HFF120_Data_extrapolated!$C$4:$O$1025,MATCH($N66,HFF120_Data_extrapolated!$C$4:$O$4,0),TRUE)*1000,"")
     )
)</f>
        <v/>
      </c>
      <c r="S66" s="219" t="str">
        <f>IFERROR($R66/HFF120_Data_UL!$J$1,"")</f>
        <v/>
      </c>
      <c r="T66" s="166" t="str">
        <f>IF(
     $R66=$AM66,
     IFERROR(VLOOKUP(VALUE(SUBSTITUTE("1"&amp;ROUND($L66,2)," ","")),HFF120_Data_UL!$C$4:$P$1009,14,TRUE),""),
     IF(ISNUMBER($R66),"EJ needed","")
)</f>
        <v/>
      </c>
      <c r="U66" s="251" t="str">
        <f>IFERROR(
     1*AN66,
     IF(
          $B$1="Metric",
          IFERROR(0.0254*VLOOKUP(VALUE(SUBSTITUTE("2"&amp;ROUND(L66,2)," ","")),AWHB_Data_extrapolated!$C$4:$O$1011,MATCH($N66,AWHB_Data_extrapolated!$C$4:$O$4,0),TRUE)*1000,""),
          IFERROR(VLOOKUP(VALUE(SUBSTITUTE("2"&amp;ROUND(L66,2)," ","")),AWHB_Data_extrapolated!$C$4:$O$1011,MATCH($N66,AWHB_Data_extrapolated!$C$4:$O$4,0),TRUE)*1000,"")
     )
)</f>
        <v/>
      </c>
      <c r="V66" s="219" t="str">
        <f>IFERROR($U66/AWHB_Data_UL!$J$1,"")</f>
        <v/>
      </c>
      <c r="W66" s="166" t="str">
        <f>IF(
     $U66=$AN66,
     IFERROR(VLOOKUP(VALUE(SUBSTITUTE("1"&amp;ROUND($L66,2)," ","")),AWHB_Data_UL!$C$4:$P$1004,14,TRUE),""),
     IF(ISNUMBER($U66),"EJ needed","")
)</f>
        <v/>
      </c>
      <c r="Y66" s="233"/>
      <c r="Z66" s="234"/>
      <c r="AA66" s="220">
        <f>Z66*Y66*M66</f>
        <v>0</v>
      </c>
      <c r="AB66" s="221" t="str">
        <f>IF($B$1="Metric", IFERROR((1/$P66),""), IFERROR(1/((($P66/1000)*12*12)/231),""))</f>
        <v/>
      </c>
      <c r="AC66" s="221" t="str">
        <f>IFERROR(AA66/AB66,"")</f>
        <v/>
      </c>
      <c r="AD66" s="221" t="str">
        <f>IF($B$1="Metric", IFERROR((1/$S66),""), IFERROR(1/((($S66/1000)*12*12)/231),""))</f>
        <v/>
      </c>
      <c r="AE66" s="221" t="str">
        <f>IFERROR(AA66/AD66,"")</f>
        <v/>
      </c>
      <c r="AF66" s="221" t="str">
        <f>IF($B$1="Metric", IFERROR((1/$V66),""), IFERROR(1/((($V66/1000)*12*12)/231),""))</f>
        <v/>
      </c>
      <c r="AG66" s="221" t="str">
        <f>IFERROR(AA66/AF66,"")</f>
        <v/>
      </c>
      <c r="AH66" s="214"/>
      <c r="AL66" s="215" t="str">
        <f>IF(
     $B$1="Metric",
     IFERROR(0.0254*VLOOKUP(VALUE(SUBSTITUTE("2"&amp;ROUND($L66,2)," ","")),HFF60_Data_UL!$C$4:$O$1012,MATCH($N66,HFF60_Data_UL!$C$4:$O$4,0),TRUE)*1000,"N/A"),
     IFERROR(VLOOKUP(VALUE(SUBSTITUTE("2"&amp;ROUND($L66,2)," ","")),HFF60_Data_UL!$C$4:$O$1012,MATCH($N66,HFF60_Data_UL!$C$4:$O$4,0),TRUE)*1000,"N/A")
)</f>
        <v>N/A</v>
      </c>
      <c r="AM66" s="215" t="str">
        <f>IF(
     $B$1="Metric",
     IFERROR(0.0254*VLOOKUP(VALUE(SUBSTITUTE("2"&amp;ROUND($L66,2)," ","")),HFF120_Data_UL!$C$4:$O$1010,MATCH($N66,HFF120_Data_UL!$C$4:$O$4,0),TRUE)*1000,"N/A"),
     IFERROR(VLOOKUP(VALUE(SUBSTITUTE("2"&amp;ROUND($L66,2)," ","")),HFF120_Data_UL!$C$4:$O$1010,MATCH($N66,HFF120_Data_UL!$C$4:$O$4,0),TRUE)*1000,"N/A")
)</f>
        <v>N/A</v>
      </c>
      <c r="AN66" s="215" t="str">
        <f>IF(
     $B$1="Metric",
     IFERROR(0.0254*VLOOKUP(VALUE(SUBSTITUTE("2"&amp;ROUND($L66,2)," ","")),AWHB_Data_UL!$C$4:$O$1005,MATCH($N66,AWHB_Data_UL!$C$4:$O$4,0),TRUE)*1000,"N/A"),
     IFERROR(VLOOKUP(VALUE(SUBSTITUTE("2"&amp;ROUND($L66,2)," ","")),AWHB_Data_UL!$C$4:$O$1005,MATCH($N66,AWHB_Data_UL!$C$4:$O$4,0),TRUE)*1000,"N/A")
)</f>
        <v>N/A</v>
      </c>
    </row>
    <row r="67" spans="1:40" x14ac:dyDescent="0.25">
      <c r="A67" s="212"/>
      <c r="F67" s="316"/>
      <c r="G67" s="235"/>
      <c r="H67" s="236"/>
      <c r="J67" s="218">
        <f>(PI()*((G67/2)^2))-(PI()*(((G67-(2*H67))/2)^2))</f>
        <v>0</v>
      </c>
      <c r="K67" s="218">
        <f>PI()*G67</f>
        <v>0</v>
      </c>
      <c r="L67" s="217" t="e">
        <f>IF($B$1="Metric", (J67*0.15500031)/(K67*0.39370079), J67/K67)</f>
        <v>#DIV/0!</v>
      </c>
      <c r="M67" s="218">
        <f>IF($B$1="Metric", K67/100, K67/12)</f>
        <v>0</v>
      </c>
      <c r="N67" s="240"/>
      <c r="O67" s="252" t="str">
        <f>IFERROR(
     1*AL67,
     IF(
          $B$1="Metric",
          IFERROR(0.0254*VLOOKUP(VALUE(SUBSTITUTE("2"&amp;ROUND(L67,2)," ","")),HFF60_Data_extrapolated!$C$4:$O$1011,MATCH($N67,HFF60_Data_extrapolated!$C$4:$O$4,0),TRUE)*1000,""),
          IFERROR(VLOOKUP(VALUE(SUBSTITUTE("2"&amp;ROUND(L67,2)," ","")),HFF60_Data_extrapolated!$C$4:$O$1011,MATCH($N67,HFF60_Data_extrapolated!$C$4:$O$4,0),TRUE)*1000,"")
     )
)</f>
        <v/>
      </c>
      <c r="P67" s="219" t="str">
        <f>IFERROR($O67/HFF60_Data_UL!$J$1,"")</f>
        <v/>
      </c>
      <c r="Q67" s="166" t="str">
        <f>IF(
     $O67=$AL67,
     IFERROR(VLOOKUP(VALUE(SUBSTITUTE("1"&amp;ROUND($L67,2)," ","")),HFF60_Data_UL!$C$4:$P$1011,14,TRUE),""),
     IF(ISNUMBER($O67),"EJ needed","")
)</f>
        <v/>
      </c>
      <c r="R67" s="253" t="str">
        <f>IFERROR(
     1*AM67,
     IF(
          $B$1="Metric",
          IFERROR(0.0254*VLOOKUP(VALUE(SUBSTITUTE("2"&amp;ROUND(L67,2)," ","")),HFF120_Data_extrapolated!$C$4:$O$1025,MATCH($N67,HFF120_Data_extrapolated!$C$4:$O$4,0),TRUE)*1000,""),
          IFERROR(VLOOKUP(VALUE(SUBSTITUTE("2"&amp;ROUND(L67,2)," ","")),HFF120_Data_extrapolated!$C$4:$O$1025,MATCH($N67,HFF120_Data_extrapolated!$C$4:$O$4,0),TRUE)*1000,"")
     )
)</f>
        <v/>
      </c>
      <c r="S67" s="219" t="str">
        <f>IFERROR($R67/HFF120_Data_UL!$J$1,"")</f>
        <v/>
      </c>
      <c r="T67" s="166" t="str">
        <f>IF(
     $R67=$AM67,
     IFERROR(VLOOKUP(VALUE(SUBSTITUTE("1"&amp;ROUND($L67,2)," ","")),HFF120_Data_UL!$C$4:$P$1009,14,TRUE),""),
     IF(ISNUMBER($R67),"EJ needed","")
)</f>
        <v/>
      </c>
      <c r="U67" s="251" t="str">
        <f>IFERROR(
     1*AN67,
     IF(
          $B$1="Metric",
          IFERROR(0.0254*VLOOKUP(VALUE(SUBSTITUTE("2"&amp;ROUND(L67,2)," ","")),AWHB_Data_extrapolated!$C$4:$O$1011,MATCH($N67,AWHB_Data_extrapolated!$C$4:$O$4,0),TRUE)*1000,""),
          IFERROR(VLOOKUP(VALUE(SUBSTITUTE("2"&amp;ROUND(L67,2)," ","")),AWHB_Data_extrapolated!$C$4:$O$1011,MATCH($N67,AWHB_Data_extrapolated!$C$4:$O$4,0),TRUE)*1000,"")
     )
)</f>
        <v/>
      </c>
      <c r="V67" s="219" t="str">
        <f>IFERROR($U67/AWHB_Data_UL!$J$1,"")</f>
        <v/>
      </c>
      <c r="W67" s="166" t="str">
        <f>IF(
     $U67=$AN67,
     IFERROR(VLOOKUP(VALUE(SUBSTITUTE("1"&amp;ROUND($L67,2)," ","")),AWHB_Data_UL!$C$4:$P$1004,14,TRUE),""),
     IF(ISNUMBER($U67),"EJ needed","")
)</f>
        <v/>
      </c>
      <c r="Y67" s="235"/>
      <c r="Z67" s="236"/>
      <c r="AA67" s="220">
        <f>Z67*Y67*M67</f>
        <v>0</v>
      </c>
      <c r="AB67" s="221" t="str">
        <f>IF($B$1="Metric", IFERROR((1/$P67),""), IFERROR(1/((($P67/1000)*12*12)/231),""))</f>
        <v/>
      </c>
      <c r="AC67" s="221" t="str">
        <f>IFERROR(AA67/AB67,"")</f>
        <v/>
      </c>
      <c r="AD67" s="221" t="str">
        <f>IF($B$1="Metric", IFERROR((1/$S67),""), IFERROR(1/((($S67/1000)*12*12)/231),""))</f>
        <v/>
      </c>
      <c r="AE67" s="221" t="str">
        <f>IFERROR(AA67/AD67,"")</f>
        <v/>
      </c>
      <c r="AF67" s="221" t="str">
        <f>IF($B$1="Metric", IFERROR((1/$V67),""), IFERROR(1/((($V67/1000)*12*12)/231),""))</f>
        <v/>
      </c>
      <c r="AG67" s="221" t="str">
        <f>IFERROR(AA67/AF67,"")</f>
        <v/>
      </c>
      <c r="AH67" s="214"/>
      <c r="AL67" s="215" t="str">
        <f>IF(
     $B$1="Metric",
     IFERROR(0.0254*VLOOKUP(VALUE(SUBSTITUTE("2"&amp;ROUND($L67,2)," ","")),HFF60_Data_UL!$C$4:$O$1012,MATCH($N67,HFF60_Data_UL!$C$4:$O$4,0),TRUE)*1000,"N/A"),
     IFERROR(VLOOKUP(VALUE(SUBSTITUTE("2"&amp;ROUND($L67,2)," ","")),HFF60_Data_UL!$C$4:$O$1012,MATCH($N67,HFF60_Data_UL!$C$4:$O$4,0),TRUE)*1000,"N/A")
)</f>
        <v>N/A</v>
      </c>
      <c r="AM67" s="215" t="str">
        <f>IF(
     $B$1="Metric",
     IFERROR(0.0254*VLOOKUP(VALUE(SUBSTITUTE("2"&amp;ROUND($L67,2)," ","")),HFF120_Data_UL!$C$4:$O$1010,MATCH($N67,HFF120_Data_UL!$C$4:$O$4,0),TRUE)*1000,"N/A"),
     IFERROR(VLOOKUP(VALUE(SUBSTITUTE("2"&amp;ROUND($L67,2)," ","")),HFF120_Data_UL!$C$4:$O$1010,MATCH($N67,HFF120_Data_UL!$C$4:$O$4,0),TRUE)*1000,"N/A")
)</f>
        <v>N/A</v>
      </c>
      <c r="AN67" s="215" t="str">
        <f>IF(
     $B$1="Metric",
     IFERROR(0.0254*VLOOKUP(VALUE(SUBSTITUTE("2"&amp;ROUND($L67,2)," ","")),AWHB_Data_UL!$C$4:$O$1005,MATCH($N67,AWHB_Data_UL!$C$4:$O$4,0),TRUE)*1000,"N/A"),
     IFERROR(VLOOKUP(VALUE(SUBSTITUTE("2"&amp;ROUND($L67,2)," ","")),AWHB_Data_UL!$C$4:$O$1005,MATCH($N67,AWHB_Data_UL!$C$4:$O$4,0),TRUE)*1000,"N/A")
)</f>
        <v>N/A</v>
      </c>
    </row>
    <row r="68" spans="1:40" x14ac:dyDescent="0.25">
      <c r="A68" s="212"/>
      <c r="F68" s="316"/>
      <c r="G68" s="235"/>
      <c r="H68" s="236"/>
      <c r="J68" s="218">
        <f>(PI()*((G68/2)^2))-(PI()*(((G68-(2*H68))/2)^2))</f>
        <v>0</v>
      </c>
      <c r="K68" s="218">
        <f>PI()*G68</f>
        <v>0</v>
      </c>
      <c r="L68" s="217" t="e">
        <f>IF($B$1="Metric", (J68*0.15500031)/(K68*0.39370079), J68/K68)</f>
        <v>#DIV/0!</v>
      </c>
      <c r="M68" s="218">
        <f>IF($B$1="Metric", K68/100, K68/12)</f>
        <v>0</v>
      </c>
      <c r="N68" s="240"/>
      <c r="O68" s="252" t="str">
        <f>IFERROR(
     1*AL68,
     IF(
          $B$1="Metric",
          IFERROR(0.0254*VLOOKUP(VALUE(SUBSTITUTE("2"&amp;ROUND(L68,2)," ","")),HFF60_Data_extrapolated!$C$4:$O$1011,MATCH($N68,HFF60_Data_extrapolated!$C$4:$O$4,0),TRUE)*1000,""),
          IFERROR(VLOOKUP(VALUE(SUBSTITUTE("2"&amp;ROUND(L68,2)," ","")),HFF60_Data_extrapolated!$C$4:$O$1011,MATCH($N68,HFF60_Data_extrapolated!$C$4:$O$4,0),TRUE)*1000,"")
     )
)</f>
        <v/>
      </c>
      <c r="P68" s="219" t="str">
        <f>IFERROR($O68/HFF60_Data_UL!$J$1,"")</f>
        <v/>
      </c>
      <c r="Q68" s="166" t="str">
        <f>IF(
     $O68=$AL68,
     IFERROR(VLOOKUP(VALUE(SUBSTITUTE("1"&amp;ROUND($L68,2)," ","")),HFF60_Data_UL!$C$4:$P$1011,14,TRUE),""),
     IF(ISNUMBER($O68),"EJ needed","")
)</f>
        <v/>
      </c>
      <c r="R68" s="253" t="str">
        <f>IFERROR(
     1*AM68,
     IF(
          $B$1="Metric",
          IFERROR(0.0254*VLOOKUP(VALUE(SUBSTITUTE("2"&amp;ROUND(L68,2)," ","")),HFF120_Data_extrapolated!$C$4:$O$1025,MATCH($N68,HFF120_Data_extrapolated!$C$4:$O$4,0),TRUE)*1000,""),
          IFERROR(VLOOKUP(VALUE(SUBSTITUTE("2"&amp;ROUND(L68,2)," ","")),HFF120_Data_extrapolated!$C$4:$O$1025,MATCH($N68,HFF120_Data_extrapolated!$C$4:$O$4,0),TRUE)*1000,"")
     )
)</f>
        <v/>
      </c>
      <c r="S68" s="219" t="str">
        <f>IFERROR($R68/HFF120_Data_UL!$J$1,"")</f>
        <v/>
      </c>
      <c r="T68" s="166" t="str">
        <f>IF(
     $R68=$AM68,
     IFERROR(VLOOKUP(VALUE(SUBSTITUTE("1"&amp;ROUND($L68,2)," ","")),HFF120_Data_UL!$C$4:$P$1009,14,TRUE),""),
     IF(ISNUMBER($R68),"EJ needed","")
)</f>
        <v/>
      </c>
      <c r="U68" s="251" t="str">
        <f>IFERROR(
     1*AN68,
     IF(
          $B$1="Metric",
          IFERROR(0.0254*VLOOKUP(VALUE(SUBSTITUTE("2"&amp;ROUND(L68,2)," ","")),AWHB_Data_extrapolated!$C$4:$O$1011,MATCH($N68,AWHB_Data_extrapolated!$C$4:$O$4,0),TRUE)*1000,""),
          IFERROR(VLOOKUP(VALUE(SUBSTITUTE("2"&amp;ROUND(L68,2)," ","")),AWHB_Data_extrapolated!$C$4:$O$1011,MATCH($N68,AWHB_Data_extrapolated!$C$4:$O$4,0),TRUE)*1000,"")
     )
)</f>
        <v/>
      </c>
      <c r="V68" s="219" t="str">
        <f>IFERROR($U68/AWHB_Data_UL!$J$1,"")</f>
        <v/>
      </c>
      <c r="W68" s="166" t="str">
        <f>IF(
     $U68=$AN68,
     IFERROR(VLOOKUP(VALUE(SUBSTITUTE("1"&amp;ROUND($L68,2)," ","")),AWHB_Data_UL!$C$4:$P$1004,14,TRUE),""),
     IF(ISNUMBER($U68),"EJ needed","")
)</f>
        <v/>
      </c>
      <c r="Y68" s="235"/>
      <c r="Z68" s="236"/>
      <c r="AA68" s="220">
        <f>Z68*Y68*M68</f>
        <v>0</v>
      </c>
      <c r="AB68" s="221" t="str">
        <f>IF($B$1="Metric", IFERROR((1/$P68),""), IFERROR(1/((($P68/1000)*12*12)/231),""))</f>
        <v/>
      </c>
      <c r="AC68" s="221" t="str">
        <f>IFERROR(AA68/AB68,"")</f>
        <v/>
      </c>
      <c r="AD68" s="221" t="str">
        <f>IF($B$1="Metric", IFERROR((1/$S68),""), IFERROR(1/((($S68/1000)*12*12)/231),""))</f>
        <v/>
      </c>
      <c r="AE68" s="221" t="str">
        <f>IFERROR(AA68/AD68,"")</f>
        <v/>
      </c>
      <c r="AF68" s="221" t="str">
        <f>IF($B$1="Metric", IFERROR((1/$V68),""), IFERROR(1/((($V68/1000)*12*12)/231),""))</f>
        <v/>
      </c>
      <c r="AG68" s="221" t="str">
        <f>IFERROR(AA68/AF68,"")</f>
        <v/>
      </c>
      <c r="AH68" s="214"/>
      <c r="AL68" s="215" t="str">
        <f>IF(
     $B$1="Metric",
     IFERROR(0.0254*VLOOKUP(VALUE(SUBSTITUTE("2"&amp;ROUND($L68,2)," ","")),HFF60_Data_UL!$C$4:$O$1012,MATCH($N68,HFF60_Data_UL!$C$4:$O$4,0),TRUE)*1000,"N/A"),
     IFERROR(VLOOKUP(VALUE(SUBSTITUTE("2"&amp;ROUND($L68,2)," ","")),HFF60_Data_UL!$C$4:$O$1012,MATCH($N68,HFF60_Data_UL!$C$4:$O$4,0),TRUE)*1000,"N/A")
)</f>
        <v>N/A</v>
      </c>
      <c r="AM68" s="215" t="str">
        <f>IF(
     $B$1="Metric",
     IFERROR(0.0254*VLOOKUP(VALUE(SUBSTITUTE("2"&amp;ROUND($L68,2)," ","")),HFF120_Data_UL!$C$4:$O$1010,MATCH($N68,HFF120_Data_UL!$C$4:$O$4,0),TRUE)*1000,"N/A"),
     IFERROR(VLOOKUP(VALUE(SUBSTITUTE("2"&amp;ROUND($L68,2)," ","")),HFF120_Data_UL!$C$4:$O$1010,MATCH($N68,HFF120_Data_UL!$C$4:$O$4,0),TRUE)*1000,"N/A")
)</f>
        <v>N/A</v>
      </c>
      <c r="AN68" s="215" t="str">
        <f>IF(
     $B$1="Metric",
     IFERROR(0.0254*VLOOKUP(VALUE(SUBSTITUTE("2"&amp;ROUND($L68,2)," ","")),AWHB_Data_UL!$C$4:$O$1005,MATCH($N68,AWHB_Data_UL!$C$4:$O$4,0),TRUE)*1000,"N/A"),
     IFERROR(VLOOKUP(VALUE(SUBSTITUTE("2"&amp;ROUND($L68,2)," ","")),AWHB_Data_UL!$C$4:$O$1005,MATCH($N68,AWHB_Data_UL!$C$4:$O$4,0),TRUE)*1000,"N/A")
)</f>
        <v>N/A</v>
      </c>
    </row>
    <row r="69" spans="1:40" x14ac:dyDescent="0.25">
      <c r="A69" s="212"/>
      <c r="F69" s="316"/>
      <c r="G69" s="235"/>
      <c r="H69" s="236"/>
      <c r="J69" s="218">
        <f>(PI()*((G69/2)^2))-(PI()*(((G69-(2*H69))/2)^2))</f>
        <v>0</v>
      </c>
      <c r="K69" s="218">
        <f>PI()*G69</f>
        <v>0</v>
      </c>
      <c r="L69" s="217" t="e">
        <f>IF($B$1="Metric", (J69*0.15500031)/(K69*0.39370079), J69/K69)</f>
        <v>#DIV/0!</v>
      </c>
      <c r="M69" s="218">
        <f>IF($B$1="Metric", K69/100, K69/12)</f>
        <v>0</v>
      </c>
      <c r="N69" s="240"/>
      <c r="O69" s="252" t="str">
        <f>IFERROR(
     1*AL69,
     IF(
          $B$1="Metric",
          IFERROR(0.0254*VLOOKUP(VALUE(SUBSTITUTE("2"&amp;ROUND(L69,2)," ","")),HFF60_Data_extrapolated!$C$4:$O$1011,MATCH($N69,HFF60_Data_extrapolated!$C$4:$O$4,0),TRUE)*1000,""),
          IFERROR(VLOOKUP(VALUE(SUBSTITUTE("2"&amp;ROUND(L69,2)," ","")),HFF60_Data_extrapolated!$C$4:$O$1011,MATCH($N69,HFF60_Data_extrapolated!$C$4:$O$4,0),TRUE)*1000,"")
     )
)</f>
        <v/>
      </c>
      <c r="P69" s="219" t="str">
        <f>IFERROR($O69/HFF60_Data_UL!$J$1,"")</f>
        <v/>
      </c>
      <c r="Q69" s="166" t="str">
        <f>IF(
     $O69=$AL69,
     IFERROR(VLOOKUP(VALUE(SUBSTITUTE("1"&amp;ROUND($L69,2)," ","")),HFF60_Data_UL!$C$4:$P$1011,14,TRUE),""),
     IF(ISNUMBER($O69),"EJ needed","")
)</f>
        <v/>
      </c>
      <c r="R69" s="253" t="str">
        <f>IFERROR(
     1*AM69,
     IF(
          $B$1="Metric",
          IFERROR(0.0254*VLOOKUP(VALUE(SUBSTITUTE("2"&amp;ROUND(L69,2)," ","")),HFF120_Data_extrapolated!$C$4:$O$1025,MATCH($N69,HFF120_Data_extrapolated!$C$4:$O$4,0),TRUE)*1000,""),
          IFERROR(VLOOKUP(VALUE(SUBSTITUTE("2"&amp;ROUND(L69,2)," ","")),HFF120_Data_extrapolated!$C$4:$O$1025,MATCH($N69,HFF120_Data_extrapolated!$C$4:$O$4,0),TRUE)*1000,"")
     )
)</f>
        <v/>
      </c>
      <c r="S69" s="219" t="str">
        <f>IFERROR($R69/HFF120_Data_UL!$J$1,"")</f>
        <v/>
      </c>
      <c r="T69" s="166" t="str">
        <f>IF(
     $R69=$AM69,
     IFERROR(VLOOKUP(VALUE(SUBSTITUTE("1"&amp;ROUND($L69,2)," ","")),HFF120_Data_UL!$C$4:$P$1009,14,TRUE),""),
     IF(ISNUMBER($R69),"EJ needed","")
)</f>
        <v/>
      </c>
      <c r="U69" s="251" t="str">
        <f>IFERROR(
     1*AN69,
     IF(
          $B$1="Metric",
          IFERROR(0.0254*VLOOKUP(VALUE(SUBSTITUTE("2"&amp;ROUND(L69,2)," ","")),AWHB_Data_extrapolated!$C$4:$O$1011,MATCH($N69,AWHB_Data_extrapolated!$C$4:$O$4,0),TRUE)*1000,""),
          IFERROR(VLOOKUP(VALUE(SUBSTITUTE("2"&amp;ROUND(L69,2)," ","")),AWHB_Data_extrapolated!$C$4:$O$1011,MATCH($N69,AWHB_Data_extrapolated!$C$4:$O$4,0),TRUE)*1000,"")
     )
)</f>
        <v/>
      </c>
      <c r="V69" s="219" t="str">
        <f>IFERROR($U69/AWHB_Data_UL!$J$1,"")</f>
        <v/>
      </c>
      <c r="W69" s="166" t="str">
        <f>IF(
     $U69=$AN69,
     IFERROR(VLOOKUP(VALUE(SUBSTITUTE("1"&amp;ROUND($L69,2)," ","")),AWHB_Data_UL!$C$4:$P$1004,14,TRUE),""),
     IF(ISNUMBER($U69),"EJ needed","")
)</f>
        <v/>
      </c>
      <c r="Y69" s="235"/>
      <c r="Z69" s="236"/>
      <c r="AA69" s="220">
        <f>Z69*Y69*M69</f>
        <v>0</v>
      </c>
      <c r="AB69" s="221" t="str">
        <f>IF($B$1="Metric", IFERROR((1/$P69),""), IFERROR(1/((($P69/1000)*12*12)/231),""))</f>
        <v/>
      </c>
      <c r="AC69" s="221" t="str">
        <f>IFERROR(AA69/AB69,"")</f>
        <v/>
      </c>
      <c r="AD69" s="221" t="str">
        <f>IF($B$1="Metric", IFERROR((1/$S69),""), IFERROR(1/((($S69/1000)*12*12)/231),""))</f>
        <v/>
      </c>
      <c r="AE69" s="221" t="str">
        <f>IFERROR(AA69/AD69,"")</f>
        <v/>
      </c>
      <c r="AF69" s="221" t="str">
        <f>IF($B$1="Metric", IFERROR((1/$V69),""), IFERROR(1/((($V69/1000)*12*12)/231),""))</f>
        <v/>
      </c>
      <c r="AG69" s="221" t="str">
        <f>IFERROR(AA69/AF69,"")</f>
        <v/>
      </c>
      <c r="AH69" s="214"/>
      <c r="AL69" s="215" t="str">
        <f>IF(
     $B$1="Metric",
     IFERROR(0.0254*VLOOKUP(VALUE(SUBSTITUTE("2"&amp;ROUND($L69,2)," ","")),HFF60_Data_UL!$C$4:$O$1012,MATCH($N69,HFF60_Data_UL!$C$4:$O$4,0),TRUE)*1000,"N/A"),
     IFERROR(VLOOKUP(VALUE(SUBSTITUTE("2"&amp;ROUND($L69,2)," ","")),HFF60_Data_UL!$C$4:$O$1012,MATCH($N69,HFF60_Data_UL!$C$4:$O$4,0),TRUE)*1000,"N/A")
)</f>
        <v>N/A</v>
      </c>
      <c r="AM69" s="215" t="str">
        <f>IF(
     $B$1="Metric",
     IFERROR(0.0254*VLOOKUP(VALUE(SUBSTITUTE("2"&amp;ROUND($L69,2)," ","")),HFF120_Data_UL!$C$4:$O$1010,MATCH($N69,HFF120_Data_UL!$C$4:$O$4,0),TRUE)*1000,"N/A"),
     IFERROR(VLOOKUP(VALUE(SUBSTITUTE("2"&amp;ROUND($L69,2)," ","")),HFF120_Data_UL!$C$4:$O$1010,MATCH($N69,HFF120_Data_UL!$C$4:$O$4,0),TRUE)*1000,"N/A")
)</f>
        <v>N/A</v>
      </c>
      <c r="AN69" s="215" t="str">
        <f>IF(
     $B$1="Metric",
     IFERROR(0.0254*VLOOKUP(VALUE(SUBSTITUTE("2"&amp;ROUND($L69,2)," ","")),AWHB_Data_UL!$C$4:$O$1005,MATCH($N69,AWHB_Data_UL!$C$4:$O$4,0),TRUE)*1000,"N/A"),
     IFERROR(VLOOKUP(VALUE(SUBSTITUTE("2"&amp;ROUND($L69,2)," ","")),AWHB_Data_UL!$C$4:$O$1005,MATCH($N69,AWHB_Data_UL!$C$4:$O$4,0),TRUE)*1000,"N/A")
)</f>
        <v>N/A</v>
      </c>
    </row>
    <row r="70" spans="1:40" ht="13" thickBot="1" x14ac:dyDescent="0.3">
      <c r="A70" s="212"/>
      <c r="F70" s="316"/>
      <c r="G70" s="237"/>
      <c r="H70" s="238"/>
      <c r="J70" s="218">
        <f>(PI()*((G70/2)^2))-(PI()*(((G70-(2*H70))/2)^2))</f>
        <v>0</v>
      </c>
      <c r="K70" s="218">
        <f>PI()*G70</f>
        <v>0</v>
      </c>
      <c r="L70" s="217" t="e">
        <f>IF($B$1="Metric", (J70*0.15500031)/(K70*0.39370079), J70/K70)</f>
        <v>#DIV/0!</v>
      </c>
      <c r="M70" s="218">
        <f>IF($B$1="Metric", K70/100, K70/12)</f>
        <v>0</v>
      </c>
      <c r="N70" s="241"/>
      <c r="O70" s="252" t="str">
        <f>IFERROR(
     1*AL70,
     IF(
          $B$1="Metric",
          IFERROR(0.0254*VLOOKUP(VALUE(SUBSTITUTE("2"&amp;ROUND(L70,2)," ","")),HFF60_Data_extrapolated!$C$4:$O$1011,MATCH($N70,HFF60_Data_extrapolated!$C$4:$O$4,0),TRUE)*1000,""),
          IFERROR(VLOOKUP(VALUE(SUBSTITUTE("2"&amp;ROUND(L70,2)," ","")),HFF60_Data_extrapolated!$C$4:$O$1011,MATCH($N70,HFF60_Data_extrapolated!$C$4:$O$4,0),TRUE)*1000,"")
     )
)</f>
        <v/>
      </c>
      <c r="P70" s="219" t="str">
        <f>IFERROR($O70/HFF60_Data_UL!$J$1,"")</f>
        <v/>
      </c>
      <c r="Q70" s="166" t="str">
        <f>IF(
     $O70=$AL70,
     IFERROR(VLOOKUP(VALUE(SUBSTITUTE("1"&amp;ROUND($L70,2)," ","")),HFF60_Data_UL!$C$4:$P$1011,14,TRUE),""),
     IF(ISNUMBER($O70),"EJ needed","")
)</f>
        <v/>
      </c>
      <c r="R70" s="253" t="str">
        <f>IFERROR(
     1*AM70,
     IF(
          $B$1="Metric",
          IFERROR(0.0254*VLOOKUP(VALUE(SUBSTITUTE("2"&amp;ROUND(L70,2)," ","")),HFF120_Data_extrapolated!$C$4:$O$1025,MATCH($N70,HFF120_Data_extrapolated!$C$4:$O$4,0),TRUE)*1000,""),
          IFERROR(VLOOKUP(VALUE(SUBSTITUTE("2"&amp;ROUND(L70,2)," ","")),HFF120_Data_extrapolated!$C$4:$O$1025,MATCH($N70,HFF120_Data_extrapolated!$C$4:$O$4,0),TRUE)*1000,"")
     )
)</f>
        <v/>
      </c>
      <c r="S70" s="219" t="str">
        <f>IFERROR($R70/HFF120_Data_UL!$J$1,"")</f>
        <v/>
      </c>
      <c r="T70" s="166" t="str">
        <f>IF(
     $R70=$AM70,
     IFERROR(VLOOKUP(VALUE(SUBSTITUTE("1"&amp;ROUND($L70,2)," ","")),HFF120_Data_UL!$C$4:$P$1009,14,TRUE),""),
     IF(ISNUMBER($R70),"EJ needed","")
)</f>
        <v/>
      </c>
      <c r="U70" s="251" t="str">
        <f>IFERROR(
     1*AN70,
     IF(
          $B$1="Metric",
          IFERROR(0.0254*VLOOKUP(VALUE(SUBSTITUTE("2"&amp;ROUND(L70,2)," ","")),AWHB_Data_extrapolated!$C$4:$O$1011,MATCH($N70,AWHB_Data_extrapolated!$C$4:$O$4,0),TRUE)*1000,""),
          IFERROR(VLOOKUP(VALUE(SUBSTITUTE("2"&amp;ROUND(L70,2)," ","")),AWHB_Data_extrapolated!$C$4:$O$1011,MATCH($N70,AWHB_Data_extrapolated!$C$4:$O$4,0),TRUE)*1000,"")
     )
)</f>
        <v/>
      </c>
      <c r="V70" s="219" t="str">
        <f>IFERROR($U70/AWHB_Data_UL!$J$1,"")</f>
        <v/>
      </c>
      <c r="W70" s="166" t="str">
        <f>IF(
     $U70=$AN70,
     IFERROR(VLOOKUP(VALUE(SUBSTITUTE("1"&amp;ROUND($L70,2)," ","")),AWHB_Data_UL!$C$4:$P$1004,14,TRUE),""),
     IF(ISNUMBER($U70),"EJ needed","")
)</f>
        <v/>
      </c>
      <c r="Y70" s="237"/>
      <c r="Z70" s="238"/>
      <c r="AA70" s="220">
        <f>Z70*Y70*M70</f>
        <v>0</v>
      </c>
      <c r="AB70" s="221" t="str">
        <f>IF($B$1="Metric", IFERROR((1/$P70),""), IFERROR(1/((($P70/1000)*12*12)/231),""))</f>
        <v/>
      </c>
      <c r="AC70" s="221" t="str">
        <f>IFERROR(AA70/AB70,"")</f>
        <v/>
      </c>
      <c r="AD70" s="221" t="str">
        <f>IF($B$1="Metric", IFERROR((1/$S70),""), IFERROR(1/((($S70/1000)*12*12)/231),""))</f>
        <v/>
      </c>
      <c r="AE70" s="221" t="str">
        <f>IFERROR(AA70/AD70,"")</f>
        <v/>
      </c>
      <c r="AF70" s="221" t="str">
        <f>IF($B$1="Metric", IFERROR((1/$V70),""), IFERROR(1/((($V70/1000)*12*12)/231),""))</f>
        <v/>
      </c>
      <c r="AG70" s="221" t="str">
        <f>IFERROR(AA70/AF70,"")</f>
        <v/>
      </c>
      <c r="AH70" s="214"/>
      <c r="AL70" s="215" t="str">
        <f>IF(
     $B$1="Metric",
     IFERROR(0.0254*VLOOKUP(VALUE(SUBSTITUTE("2"&amp;ROUND($L70,2)," ","")),HFF60_Data_UL!$C$4:$O$1012,MATCH($N70,HFF60_Data_UL!$C$4:$O$4,0),TRUE)*1000,"N/A"),
     IFERROR(VLOOKUP(VALUE(SUBSTITUTE("2"&amp;ROUND($L70,2)," ","")),HFF60_Data_UL!$C$4:$O$1012,MATCH($N70,HFF60_Data_UL!$C$4:$O$4,0),TRUE)*1000,"N/A")
)</f>
        <v>N/A</v>
      </c>
      <c r="AM70" s="215" t="str">
        <f>IF(
     $B$1="Metric",
     IFERROR(0.0254*VLOOKUP(VALUE(SUBSTITUTE("2"&amp;ROUND($L70,2)," ","")),HFF120_Data_UL!$C$4:$O$1010,MATCH($N70,HFF120_Data_UL!$C$4:$O$4,0),TRUE)*1000,"N/A"),
     IFERROR(VLOOKUP(VALUE(SUBSTITUTE("2"&amp;ROUND($L70,2)," ","")),HFF120_Data_UL!$C$4:$O$1010,MATCH($N70,HFF120_Data_UL!$C$4:$O$4,0),TRUE)*1000,"N/A")
)</f>
        <v>N/A</v>
      </c>
      <c r="AN70" s="215" t="str">
        <f>IF(
     $B$1="Metric",
     IFERROR(0.0254*VLOOKUP(VALUE(SUBSTITUTE("2"&amp;ROUND($L70,2)," ","")),AWHB_Data_UL!$C$4:$O$1005,MATCH($N70,AWHB_Data_UL!$C$4:$O$4,0),TRUE)*1000,"N/A"),
     IFERROR(VLOOKUP(VALUE(SUBSTITUTE("2"&amp;ROUND($L70,2)," ","")),AWHB_Data_UL!$C$4:$O$1005,MATCH($N70,AWHB_Data_UL!$C$4:$O$4,0),TRUE)*1000,"N/A")
)</f>
        <v>N/A</v>
      </c>
    </row>
    <row r="71" spans="1:40" ht="13.25" customHeight="1" x14ac:dyDescent="0.25">
      <c r="A71" s="212"/>
      <c r="AH71" s="214"/>
    </row>
    <row r="72" spans="1:40" x14ac:dyDescent="0.25">
      <c r="A72" s="212"/>
      <c r="AH72" s="214"/>
    </row>
    <row r="73" spans="1:40" x14ac:dyDescent="0.25">
      <c r="A73" s="212"/>
      <c r="AH73" s="214"/>
    </row>
    <row r="74" spans="1:40" x14ac:dyDescent="0.25">
      <c r="A74" s="212"/>
      <c r="AH74" s="214"/>
    </row>
    <row r="75" spans="1:40" x14ac:dyDescent="0.25">
      <c r="A75" s="212"/>
      <c r="AH75" s="214"/>
    </row>
    <row r="76" spans="1:40" ht="13.25" customHeight="1" x14ac:dyDescent="0.25">
      <c r="A76" s="212"/>
      <c r="O76" s="310" t="s">
        <v>81</v>
      </c>
      <c r="P76" s="312"/>
      <c r="Q76" s="311"/>
      <c r="R76" s="310" t="s">
        <v>82</v>
      </c>
      <c r="S76" s="312"/>
      <c r="T76" s="311"/>
      <c r="U76" s="310" t="s">
        <v>39</v>
      </c>
      <c r="V76" s="312"/>
      <c r="W76" s="311"/>
      <c r="AB76" s="310" t="s">
        <v>81</v>
      </c>
      <c r="AC76" s="311"/>
      <c r="AD76" s="310" t="s">
        <v>82</v>
      </c>
      <c r="AE76" s="311"/>
      <c r="AF76" s="310" t="s">
        <v>39</v>
      </c>
      <c r="AG76" s="311"/>
      <c r="AH76" s="214"/>
      <c r="AL76" s="313" t="s">
        <v>57</v>
      </c>
      <c r="AM76" s="313"/>
      <c r="AN76" s="313"/>
    </row>
    <row r="77" spans="1:40" ht="30" customHeight="1" thickBot="1" x14ac:dyDescent="0.3">
      <c r="A77" s="212"/>
      <c r="F77" s="316" t="s">
        <v>96</v>
      </c>
      <c r="G77" s="210" t="str">
        <f>IF($B$1="Metric", "Outer diameter [cm]", "Outer diameter [in]")</f>
        <v>Outer diameter [cm]</v>
      </c>
      <c r="I77" s="210" t="str">
        <f>IF($B$1="Metric", "Volume / Linear meter [cm^3]", "Volume / Linear foot [in^3]")</f>
        <v>Volume / Linear meter [cm^3]</v>
      </c>
      <c r="J77" s="210" t="str">
        <f>IF($B$1="Metric", "Weight / Linear meter [kg/m]", "Weight / Linear foot [lbs/ft]")</f>
        <v>Weight / Linear meter [kg/m]</v>
      </c>
      <c r="K77" s="210" t="str">
        <f>IF($B$1="Metric", "Heated Perimeter [cm]", "Heated Perimeter [in]")</f>
        <v>Heated Perimeter [cm]</v>
      </c>
      <c r="L77" s="210" t="s">
        <v>84</v>
      </c>
      <c r="M77" s="210" t="str">
        <f>IF($B$1="Metric", "Heated Surface Area [m^2/m]", "Heated Surface Area [ft^2/ft]")</f>
        <v>Heated Surface Area [m^2/m]</v>
      </c>
      <c r="N77" s="210" t="s">
        <v>85</v>
      </c>
      <c r="O77" s="215" t="str">
        <f>IF($B$1="Metric", "Required dft [mm]", "Required dft [mils]")</f>
        <v>Required dft [mm]</v>
      </c>
      <c r="P77" s="215" t="str">
        <f>IF($B$1="Metric", "Required wft [mm]", "Required wft [mils]")</f>
        <v>Required wft [mm]</v>
      </c>
      <c r="Q77" s="215" t="s">
        <v>63</v>
      </c>
      <c r="R77" s="215" t="str">
        <f>IF($B$1="Metric", "Required dft [mm]", "Required dft [mils]")</f>
        <v>Required dft [mm]</v>
      </c>
      <c r="S77" s="215" t="str">
        <f>IF($B$1="Metric", "Required wft [mm]", "Required wft [mils]")</f>
        <v>Required wft [mm]</v>
      </c>
      <c r="T77" s="215" t="s">
        <v>63</v>
      </c>
      <c r="U77" s="215" t="str">
        <f>IF($B$1="Metric", "Required dft [mm]", "Required dft [mils]")</f>
        <v>Required dft [mm]</v>
      </c>
      <c r="V77" s="215" t="str">
        <f>IF($B$1="Metric", "Required wft [mm]", "Required wft [mils]")</f>
        <v>Required wft [mm]</v>
      </c>
      <c r="W77" s="215" t="s">
        <v>63</v>
      </c>
      <c r="Y77" s="210" t="str">
        <f>IF($B$1="Metric", "Length [m]", "Length [ft]")</f>
        <v>Length [m]</v>
      </c>
      <c r="Z77" s="210" t="s">
        <v>86</v>
      </c>
      <c r="AA77" s="207" t="str">
        <f>IF($B$1="Metric", "Total sq. meter", "Total sq. feet")</f>
        <v>Total sq. meter</v>
      </c>
      <c r="AB77" s="215" t="str">
        <f>IF($B$1="Metric", "Consumption [m^2 / Liter]", "Consumption [ft^2 / Gallon]")</f>
        <v>Consumption [m^2 / Liter]</v>
      </c>
      <c r="AC77" s="215" t="str">
        <f>IF($B$1="Metric", "Required Liters", "Required Gallons")</f>
        <v>Required Liters</v>
      </c>
      <c r="AD77" s="215" t="str">
        <f>IF($B$1="Metric", "Consumption [m^2 / Liter]", "Consumption [ft^2 / Gallon]")</f>
        <v>Consumption [m^2 / Liter]</v>
      </c>
      <c r="AE77" s="215" t="str">
        <f>IF($B$1="Metric", "Required Liters", "Required Gallons")</f>
        <v>Required Liters</v>
      </c>
      <c r="AF77" s="215" t="str">
        <f>IF($B$1="Metric", "Consumption [m^2 / Liter]", "Consumption [ft^2 / Gallon]")</f>
        <v>Consumption [m^2 / Liter]</v>
      </c>
      <c r="AG77" s="215" t="str">
        <f>IF($B$1="Metric", "Required Liters", "Required Gallons")</f>
        <v>Required Liters</v>
      </c>
      <c r="AH77" s="214"/>
      <c r="AL77" s="163" t="str">
        <f>IF($B$1="Metric", "Required FF60+ dft acc. UL listing [mm]", "Required FF60+ dft acc. UL listing [mils]")</f>
        <v>Required FF60+ dft acc. UL listing [mm]</v>
      </c>
      <c r="AM77" s="163" t="str">
        <f>IF($B$1="Metric", "Required FF120+ dft acc. UL listing [mm]", "Required FF120+ dft acc. UL listing [mils]")</f>
        <v>Required FF120+ dft acc. UL listing [mm]</v>
      </c>
      <c r="AN77" s="163" t="str">
        <f>IF($B$1="Metric", "Required AWHB dft acc. UL listing [mm]", "Required AWHB dft acc. UL listing [mils]")</f>
        <v>Required AWHB dft acc. UL listing [mm]</v>
      </c>
    </row>
    <row r="78" spans="1:40" x14ac:dyDescent="0.25">
      <c r="A78" s="212"/>
      <c r="F78" s="316"/>
      <c r="G78" s="245"/>
      <c r="I78" s="229">
        <f>IF($B$1="Metric", (PI()*((G78/2)^2))*100, (PI()*((G78/2)^2))*12)</f>
        <v>0</v>
      </c>
      <c r="J78" s="218">
        <f>IF($B$1="Metric", (I78/1000000)*$G$1, (I78/1728)*$G$1)</f>
        <v>0</v>
      </c>
      <c r="K78" s="229">
        <f>PI()*G78</f>
        <v>0</v>
      </c>
      <c r="L78" s="230" t="e">
        <f>IF($B$1="Metric", (J78*0.671968975)/(K78*0.39370079), J78/K78)</f>
        <v>#DIV/0!</v>
      </c>
      <c r="M78" s="218">
        <f>IF($B$1="Metric", K78/100, K78/12)</f>
        <v>0</v>
      </c>
      <c r="N78" s="239"/>
      <c r="O78" s="252" t="str">
        <f>IFERROR(
     1*AL78,
     IF(
          $B$1="Metric",
          IFERROR(0.0254*VLOOKUP(VALUE(SUBSTITUTE("1"&amp;ROUND(L78,2)," ","")),HFF60_Data_extrapolated!$C$4:$O$1011,MATCH($N78,HFF60_Data_extrapolated!$C$4:$O$4,0),TRUE)*1000,""),
          IFERROR(VLOOKUP(VALUE(SUBSTITUTE("1"&amp;ROUND(L78,2)," ","")),HFF60_Data_extrapolated!$C$4:$O$1011,MATCH($N78,HFF60_Data_extrapolated!$C$4:$O$4,0),TRUE)*1000,"")
     )
)</f>
        <v/>
      </c>
      <c r="P78" s="219" t="str">
        <f>IFERROR($O78/HFF60_Data_UL!$J$1,"")</f>
        <v/>
      </c>
      <c r="Q78" s="166" t="str">
        <f>IF(
     $O78=$AL78,
     IFERROR(VLOOKUP(VALUE(SUBSTITUTE("1"&amp;ROUND($L78,2)," ","")),HFF60_Data_UL!$C$4:$P$1011,14,TRUE),""),
     IF(ISNUMBER($O78),"EJ needed","")
)</f>
        <v/>
      </c>
      <c r="R78" s="253" t="str">
        <f>IFERROR(
     1*AM78,
     IF(
          $B$1="Metric",
          IFERROR(0.0254*VLOOKUP(VALUE(SUBSTITUTE("1"&amp;ROUND(L78,2)," ","")),HFF120_Data_extrapolated!$C$4:$O$1025,MATCH($N78,HFF120_Data_extrapolated!$C$4:$O$4,0),TRUE)*1000,""),
          IFERROR(VLOOKUP(VALUE(SUBSTITUTE("1"&amp;ROUND(L78,2)," ","")),HFF120_Data_extrapolated!$C$4:$O$1025,MATCH($N78,HFF120_Data_extrapolated!$C$4:$O$4,0),TRUE)*1000,"")
     )
)</f>
        <v/>
      </c>
      <c r="S78" s="219" t="str">
        <f>IFERROR($R78/HFF120_Data_UL!$J$1,"")</f>
        <v/>
      </c>
      <c r="T78" s="166" t="str">
        <f>IF(
     $R78=$AM78,
     IFERROR(VLOOKUP(VALUE(SUBSTITUTE("1"&amp;ROUND($L78,2)," ","")),HFF120_Data_UL!$C$4:$P$1009,14,TRUE),""),
     IF(ISNUMBER($R78),"EJ needed","")
)</f>
        <v/>
      </c>
      <c r="U78" s="251" t="str">
        <f>IFERROR(
     1*AN78,
     IF(
          $B$1="Metric",
          IFERROR(0.0254*VLOOKUP(VALUE(SUBSTITUTE("1"&amp;ROUND(L78,2)," ","")),AWHB_Data_extrapolated!$C$4:$O$1011,MATCH($N78,AWHB_Data_extrapolated!$C$4:$O$4,0),TRUE)*1000,""),
          IFERROR(VLOOKUP(VALUE(SUBSTITUTE("1"&amp;ROUND(L78,2)," ","")),AWHB_Data_extrapolated!$C$4:$O$1011,MATCH($N78,AWHB_Data_extrapolated!$C$4:$O$4,0),TRUE)*1000,"")
     )
)</f>
        <v/>
      </c>
      <c r="V78" s="219" t="str">
        <f>IFERROR($U78/AWHB_Data_UL!$J$1,"")</f>
        <v/>
      </c>
      <c r="W78" s="166" t="str">
        <f>IF(
     $U78=$AN78,
     IFERROR(VLOOKUP(VALUE(SUBSTITUTE("1"&amp;ROUND($L78,2)," ","")),AWHB_Data_UL!$C$4:$P$1004,14,TRUE),""),
     IF(ISNUMBER($U78),"EJ needed","")
)</f>
        <v/>
      </c>
      <c r="Y78" s="233"/>
      <c r="Z78" s="234"/>
      <c r="AA78" s="220">
        <f>Z78*Y78*M78</f>
        <v>0</v>
      </c>
      <c r="AB78" s="221" t="str">
        <f>IF($B$1="Metric", IFERROR((1/$P78),""), IFERROR(1/((($P78/1000)*12*12)/231),""))</f>
        <v/>
      </c>
      <c r="AC78" s="221" t="str">
        <f>IFERROR(AA78/AB78,"")</f>
        <v/>
      </c>
      <c r="AD78" s="221" t="str">
        <f>IF($B$1="Metric", IFERROR((1/$S78),""), IFERROR(1/((($S78/1000)*12*12)/231),""))</f>
        <v/>
      </c>
      <c r="AE78" s="221" t="str">
        <f>IFERROR(AA78/AD78,"")</f>
        <v/>
      </c>
      <c r="AF78" s="221" t="str">
        <f>IF($B$1="Metric", IFERROR((1/$V78),""), IFERROR(1/((($V78/1000)*12*12)/231),""))</f>
        <v/>
      </c>
      <c r="AG78" s="221" t="str">
        <f>IFERROR(AA78/AF78,"")</f>
        <v/>
      </c>
      <c r="AH78" s="214"/>
      <c r="AL78" s="215" t="str">
        <f>IF(
     $B$1="Metric",
     IFERROR(0.0254*VLOOKUP(VALUE(SUBSTITUTE("1"&amp;ROUND($L78,2)," ","")),HFF60_Data_UL!$C$4:$O$1012,MATCH($N78,HFF60_Data_UL!$C$4:$O$4,0),TRUE)*1000,"N/A"),
     IFERROR(VLOOKUP(VALUE(SUBSTITUTE("1"&amp;ROUND($L78,2)," ","")),HFF60_Data_UL!$C$4:$O$1012,MATCH($N78,HFF60_Data_UL!$C$4:$O$4,0),TRUE)*1000,"N/A")
)</f>
        <v>N/A</v>
      </c>
      <c r="AM78" s="215" t="str">
        <f>IF(
     $B$1="Metric",
     IFERROR(0.0254*VLOOKUP(VALUE(SUBSTITUTE("1"&amp;ROUND($L78,2)," ","")),HFF120_Data_UL!$C$4:$O$1010,MATCH($N78,HFF120_Data_UL!$C$4:$O$4,0),TRUE)*1000,"N/A"),
     IFERROR(VLOOKUP(VALUE(SUBSTITUTE("1"&amp;ROUND($L78,2)," ","")),HFF120_Data_UL!$C$4:$O$1010,MATCH($N78,HFF120_Data_UL!$C$4:$O$4,0),TRUE)*1000,"N/A")
)</f>
        <v>N/A</v>
      </c>
      <c r="AN78" s="215" t="str">
        <f>IF(
     $B$1="Metric",
     IFERROR(0.0254*VLOOKUP(VALUE(SUBSTITUTE("1"&amp;ROUND($L78,2)," ","")),AWHB_Data_UL!$C$4:$O$1005,MATCH($N78,AWHB_Data_UL!$C$4:$O$4,0),TRUE)*1000,"N/A"),
     IFERROR(VLOOKUP(VALUE(SUBSTITUTE("1"&amp;ROUND($L78,2)," ","")),AWHB_Data_UL!$C$4:$O$1005,MATCH($N78,AWHB_Data_UL!$C$4:$O$4,0),TRUE)*1000,"N/A")
)</f>
        <v>N/A</v>
      </c>
    </row>
    <row r="79" spans="1:40" x14ac:dyDescent="0.25">
      <c r="A79" s="212"/>
      <c r="F79" s="316"/>
      <c r="G79" s="246"/>
      <c r="I79" s="229">
        <f>IF($B$1="Metric", (PI()*((G79/2)^2))*100, (PI()*((G79/2)^2))*12)</f>
        <v>0</v>
      </c>
      <c r="J79" s="218">
        <f t="shared" ref="J79:J82" si="46">IF($B$1="Metric", (I79/1000000)*$G$1, (I79/1728)*$G$1)</f>
        <v>0</v>
      </c>
      <c r="K79" s="229">
        <f>PI()*G79</f>
        <v>0</v>
      </c>
      <c r="L79" s="230" t="e">
        <f t="shared" ref="L79:L82" si="47">IF($B$1="Metric", (J79*0.671968975)/(K79*0.39370079), J79/K79)</f>
        <v>#DIV/0!</v>
      </c>
      <c r="M79" s="218">
        <f t="shared" ref="M79:M82" si="48">IF($B$1="Metric", K79/100, K79/12)</f>
        <v>0</v>
      </c>
      <c r="N79" s="240"/>
      <c r="O79" s="252" t="str">
        <f>IFERROR(
     1*AL79,
     IF(
          $B$1="Metric",
          IFERROR(0.0254*VLOOKUP(VALUE(SUBSTITUTE("1"&amp;ROUND(L79,2)," ","")),HFF60_Data_extrapolated!$C$4:$O$1011,MATCH($N79,HFF60_Data_extrapolated!$C$4:$O$4,0),TRUE)*1000,""),
          IFERROR(VLOOKUP(VALUE(SUBSTITUTE("1"&amp;ROUND(L79,2)," ","")),HFF60_Data_extrapolated!$C$4:$O$1011,MATCH($N79,HFF60_Data_extrapolated!$C$4:$O$4,0),TRUE)*1000,"")
     )
)</f>
        <v/>
      </c>
      <c r="P79" s="219" t="str">
        <f>IFERROR($O79/HFF60_Data_UL!$J$1,"")</f>
        <v/>
      </c>
      <c r="Q79" s="166" t="str">
        <f>IF(
     $O79=$AL79,
     IFERROR(VLOOKUP(VALUE(SUBSTITUTE("1"&amp;ROUND($L79,2)," ","")),HFF60_Data_UL!$C$4:$P$1011,14,TRUE),""),
     IF(ISNUMBER($O79),"EJ needed","")
)</f>
        <v/>
      </c>
      <c r="R79" s="253" t="str">
        <f>IFERROR(
     1*AM79,
     IF(
          $B$1="Metric",
          IFERROR(0.0254*VLOOKUP(VALUE(SUBSTITUTE("1"&amp;ROUND(L79,2)," ","")),HFF120_Data_extrapolated!$C$4:$O$1025,MATCH($N79,HFF120_Data_extrapolated!$C$4:$O$4,0),TRUE)*1000,""),
          IFERROR(VLOOKUP(VALUE(SUBSTITUTE("1"&amp;ROUND(L79,2)," ","")),HFF120_Data_extrapolated!$C$4:$O$1025,MATCH($N79,HFF120_Data_extrapolated!$C$4:$O$4,0),TRUE)*1000,"")
     )
)</f>
        <v/>
      </c>
      <c r="S79" s="219" t="str">
        <f>IFERROR($R79/HFF120_Data_UL!$J$1,"")</f>
        <v/>
      </c>
      <c r="T79" s="166" t="str">
        <f>IF(
     $R79=$AM79,
     IFERROR(VLOOKUP(VALUE(SUBSTITUTE("1"&amp;ROUND($L79,2)," ","")),HFF120_Data_UL!$C$4:$P$1009,14,TRUE),""),
     IF(ISNUMBER($R79),"EJ needed","")
)</f>
        <v/>
      </c>
      <c r="U79" s="251" t="str">
        <f>IFERROR(
     1*AN79,
     IF(
          $B$1="Metric",
          IFERROR(0.0254*VLOOKUP(VALUE(SUBSTITUTE("1"&amp;ROUND(L79,2)," ","")),AWHB_Data_extrapolated!$C$4:$O$1011,MATCH($N79,AWHB_Data_extrapolated!$C$4:$O$4,0),TRUE)*1000,""),
          IFERROR(VLOOKUP(VALUE(SUBSTITUTE("1"&amp;ROUND(L79,2)," ","")),AWHB_Data_extrapolated!$C$4:$O$1011,MATCH($N79,AWHB_Data_extrapolated!$C$4:$O$4,0),TRUE)*1000,"")
     )
)</f>
        <v/>
      </c>
      <c r="V79" s="219" t="str">
        <f>IFERROR($U79/AWHB_Data_UL!$J$1,"")</f>
        <v/>
      </c>
      <c r="W79" s="166" t="str">
        <f>IF(
     $U79=$AN79,
     IFERROR(VLOOKUP(VALUE(SUBSTITUTE("1"&amp;ROUND($L79,2)," ","")),AWHB_Data_UL!$C$4:$P$1004,14,TRUE),""),
     IF(ISNUMBER($U79),"EJ needed","")
)</f>
        <v/>
      </c>
      <c r="Y79" s="235"/>
      <c r="Z79" s="236"/>
      <c r="AA79" s="220">
        <f>Z79*Y79*M79</f>
        <v>0</v>
      </c>
      <c r="AB79" s="221" t="str">
        <f>IF($B$1="Metric", IFERROR((1/$P79),""), IFERROR(1/((($P79/1000)*12*12)/231),""))</f>
        <v/>
      </c>
      <c r="AC79" s="221" t="str">
        <f>IFERROR(AA79/AB79,"")</f>
        <v/>
      </c>
      <c r="AD79" s="221" t="str">
        <f>IF($B$1="Metric", IFERROR((1/$S79),""), IFERROR(1/((($S79/1000)*12*12)/231),""))</f>
        <v/>
      </c>
      <c r="AE79" s="221" t="str">
        <f>IFERROR(AA79/AD79,"")</f>
        <v/>
      </c>
      <c r="AF79" s="221" t="str">
        <f>IF($B$1="Metric", IFERROR((1/$V79),""), IFERROR(1/((($V79/1000)*12*12)/231),""))</f>
        <v/>
      </c>
      <c r="AG79" s="221" t="str">
        <f>IFERROR(AA79/AF79,"")</f>
        <v/>
      </c>
      <c r="AH79" s="214"/>
      <c r="AL79" s="215" t="str">
        <f>IF(
     $B$1="Metric",
     IFERROR(0.0254*VLOOKUP(VALUE(SUBSTITUTE("1"&amp;ROUND($L79,2)," ","")),HFF60_Data_UL!$C$4:$O$1012,MATCH($N79,HFF60_Data_UL!$C$4:$O$4,0),TRUE)*1000,"N/A"),
     IFERROR(VLOOKUP(VALUE(SUBSTITUTE("1"&amp;ROUND($L79,2)," ","")),HFF60_Data_UL!$C$4:$O$1012,MATCH($N79,HFF60_Data_UL!$C$4:$O$4,0),TRUE)*1000,"N/A")
)</f>
        <v>N/A</v>
      </c>
      <c r="AM79" s="215" t="str">
        <f>IF(
     $B$1="Metric",
     IFERROR(0.0254*VLOOKUP(VALUE(SUBSTITUTE("1"&amp;ROUND($L79,2)," ","")),HFF120_Data_UL!$C$4:$O$1010,MATCH($N79,HFF120_Data_UL!$C$4:$O$4,0),TRUE)*1000,"N/A"),
     IFERROR(VLOOKUP(VALUE(SUBSTITUTE("1"&amp;ROUND($L79,2)," ","")),HFF120_Data_UL!$C$4:$O$1010,MATCH($N79,HFF120_Data_UL!$C$4:$O$4,0),TRUE)*1000,"N/A")
)</f>
        <v>N/A</v>
      </c>
      <c r="AN79" s="215" t="str">
        <f>IF(
     $B$1="Metric",
     IFERROR(0.0254*VLOOKUP(VALUE(SUBSTITUTE("1"&amp;ROUND($L79,2)," ","")),AWHB_Data_UL!$C$4:$O$1005,MATCH($N79,AWHB_Data_UL!$C$4:$O$4,0),TRUE)*1000,"N/A"),
     IFERROR(VLOOKUP(VALUE(SUBSTITUTE("1"&amp;ROUND($L79,2)," ","")),AWHB_Data_UL!$C$4:$O$1005,MATCH($N79,AWHB_Data_UL!$C$4:$O$4,0),TRUE)*1000,"N/A")
)</f>
        <v>N/A</v>
      </c>
    </row>
    <row r="80" spans="1:40" x14ac:dyDescent="0.25">
      <c r="A80" s="212"/>
      <c r="F80" s="316"/>
      <c r="G80" s="246"/>
      <c r="I80" s="229">
        <f>IF($B$1="Metric", (PI()*((G80/2)^2))*100, (PI()*((G80/2)^2))*12)</f>
        <v>0</v>
      </c>
      <c r="J80" s="218">
        <f t="shared" si="46"/>
        <v>0</v>
      </c>
      <c r="K80" s="229">
        <f>PI()*G80</f>
        <v>0</v>
      </c>
      <c r="L80" s="230" t="e">
        <f t="shared" si="47"/>
        <v>#DIV/0!</v>
      </c>
      <c r="M80" s="218">
        <f t="shared" si="48"/>
        <v>0</v>
      </c>
      <c r="N80" s="240"/>
      <c r="O80" s="252" t="str">
        <f>IFERROR(
     1*AL80,
     IF(
          $B$1="Metric",
          IFERROR(0.0254*VLOOKUP(VALUE(SUBSTITUTE("1"&amp;ROUND(L80,2)," ","")),HFF60_Data_extrapolated!$C$4:$O$1011,MATCH($N80,HFF60_Data_extrapolated!$C$4:$O$4,0),TRUE)*1000,""),
          IFERROR(VLOOKUP(VALUE(SUBSTITUTE("1"&amp;ROUND(L80,2)," ","")),HFF60_Data_extrapolated!$C$4:$O$1011,MATCH($N80,HFF60_Data_extrapolated!$C$4:$O$4,0),TRUE)*1000,"")
     )
)</f>
        <v/>
      </c>
      <c r="P80" s="219" t="str">
        <f>IFERROR($O80/HFF60_Data_UL!$J$1,"")</f>
        <v/>
      </c>
      <c r="Q80" s="166" t="str">
        <f>IF(
     $O80=$AL80,
     IFERROR(VLOOKUP(VALUE(SUBSTITUTE("1"&amp;ROUND($L80,2)," ","")),HFF60_Data_UL!$C$4:$P$1011,14,TRUE),""),
     IF(ISNUMBER($O80),"EJ needed","")
)</f>
        <v/>
      </c>
      <c r="R80" s="253" t="str">
        <f>IFERROR(
     1*AM80,
     IF(
          $B$1="Metric",
          IFERROR(0.0254*VLOOKUP(VALUE(SUBSTITUTE("1"&amp;ROUND(L80,2)," ","")),HFF120_Data_extrapolated!$C$4:$O$1025,MATCH($N80,HFF120_Data_extrapolated!$C$4:$O$4,0),TRUE)*1000,""),
          IFERROR(VLOOKUP(VALUE(SUBSTITUTE("1"&amp;ROUND(L80,2)," ","")),HFF120_Data_extrapolated!$C$4:$O$1025,MATCH($N80,HFF120_Data_extrapolated!$C$4:$O$4,0),TRUE)*1000,"")
     )
)</f>
        <v/>
      </c>
      <c r="S80" s="219" t="str">
        <f>IFERROR($R80/HFF120_Data_UL!$J$1,"")</f>
        <v/>
      </c>
      <c r="T80" s="166" t="str">
        <f>IF(
     $R80=$AM80,
     IFERROR(VLOOKUP(VALUE(SUBSTITUTE("1"&amp;ROUND($L80,2)," ","")),HFF120_Data_UL!$C$4:$P$1009,14,TRUE),""),
     IF(ISNUMBER($R80),"EJ needed","")
)</f>
        <v/>
      </c>
      <c r="U80" s="251" t="str">
        <f>IFERROR(
     1*AN80,
     IF(
          $B$1="Metric",
          IFERROR(0.0254*VLOOKUP(VALUE(SUBSTITUTE("1"&amp;ROUND(L80,2)," ","")),AWHB_Data_extrapolated!$C$4:$O$1011,MATCH($N80,AWHB_Data_extrapolated!$C$4:$O$4,0),TRUE)*1000,""),
          IFERROR(VLOOKUP(VALUE(SUBSTITUTE("1"&amp;ROUND(L80,2)," ","")),AWHB_Data_extrapolated!$C$4:$O$1011,MATCH($N80,AWHB_Data_extrapolated!$C$4:$O$4,0),TRUE)*1000,"")
     )
)</f>
        <v/>
      </c>
      <c r="V80" s="219" t="str">
        <f>IFERROR($U80/AWHB_Data_UL!$J$1,"")</f>
        <v/>
      </c>
      <c r="W80" s="166" t="str">
        <f>IF(
     $U80=$AN80,
     IFERROR(VLOOKUP(VALUE(SUBSTITUTE("1"&amp;ROUND($L80,2)," ","")),AWHB_Data_UL!$C$4:$P$1004,14,TRUE),""),
     IF(ISNUMBER($U80),"EJ needed","")
)</f>
        <v/>
      </c>
      <c r="Y80" s="235"/>
      <c r="Z80" s="236"/>
      <c r="AA80" s="220">
        <f>Z80*Y80*M80</f>
        <v>0</v>
      </c>
      <c r="AB80" s="221" t="str">
        <f>IF($B$1="Metric", IFERROR((1/$P80),""), IFERROR(1/((($P80/1000)*12*12)/231),""))</f>
        <v/>
      </c>
      <c r="AC80" s="221" t="str">
        <f>IFERROR(AA80/AB80,"")</f>
        <v/>
      </c>
      <c r="AD80" s="221" t="str">
        <f>IF($B$1="Metric", IFERROR((1/$S80),""), IFERROR(1/((($S80/1000)*12*12)/231),""))</f>
        <v/>
      </c>
      <c r="AE80" s="221" t="str">
        <f>IFERROR(AA80/AD80,"")</f>
        <v/>
      </c>
      <c r="AF80" s="221" t="str">
        <f>IF($B$1="Metric", IFERROR((1/$V80),""), IFERROR(1/((($V80/1000)*12*12)/231),""))</f>
        <v/>
      </c>
      <c r="AG80" s="221" t="str">
        <f>IFERROR(AA80/AF80,"")</f>
        <v/>
      </c>
      <c r="AH80" s="214"/>
      <c r="AL80" s="215" t="str">
        <f>IF(
     $B$1="Metric",
     IFERROR(0.0254*VLOOKUP(VALUE(SUBSTITUTE("1"&amp;ROUND($L80,2)," ","")),HFF60_Data_UL!$C$4:$O$1012,MATCH($N80,HFF60_Data_UL!$C$4:$O$4,0),TRUE)*1000,"N/A"),
     IFERROR(VLOOKUP(VALUE(SUBSTITUTE("1"&amp;ROUND($L80,2)," ","")),HFF60_Data_UL!$C$4:$O$1012,MATCH($N80,HFF60_Data_UL!$C$4:$O$4,0),TRUE)*1000,"N/A")
)</f>
        <v>N/A</v>
      </c>
      <c r="AM80" s="215" t="str">
        <f>IF(
     $B$1="Metric",
     IFERROR(0.0254*VLOOKUP(VALUE(SUBSTITUTE("1"&amp;ROUND($L80,2)," ","")),HFF120_Data_UL!$C$4:$O$1010,MATCH($N80,HFF120_Data_UL!$C$4:$O$4,0),TRUE)*1000,"N/A"),
     IFERROR(VLOOKUP(VALUE(SUBSTITUTE("1"&amp;ROUND($L80,2)," ","")),HFF120_Data_UL!$C$4:$O$1010,MATCH($N80,HFF120_Data_UL!$C$4:$O$4,0),TRUE)*1000,"N/A")
)</f>
        <v>N/A</v>
      </c>
      <c r="AN80" s="215" t="str">
        <f>IF(
     $B$1="Metric",
     IFERROR(0.0254*VLOOKUP(VALUE(SUBSTITUTE("1"&amp;ROUND($L80,2)," ","")),AWHB_Data_UL!$C$4:$O$1005,MATCH($N80,AWHB_Data_UL!$C$4:$O$4,0),TRUE)*1000,"N/A"),
     IFERROR(VLOOKUP(VALUE(SUBSTITUTE("1"&amp;ROUND($L80,2)," ","")),AWHB_Data_UL!$C$4:$O$1005,MATCH($N80,AWHB_Data_UL!$C$4:$O$4,0),TRUE)*1000,"N/A")
)</f>
        <v>N/A</v>
      </c>
    </row>
    <row r="81" spans="1:40" x14ac:dyDescent="0.25">
      <c r="A81" s="212"/>
      <c r="F81" s="316"/>
      <c r="G81" s="246"/>
      <c r="I81" s="229">
        <f>IF($B$1="Metric", (PI()*((G81/2)^2))*100, (PI()*((G81/2)^2))*12)</f>
        <v>0</v>
      </c>
      <c r="J81" s="218">
        <f t="shared" si="46"/>
        <v>0</v>
      </c>
      <c r="K81" s="229">
        <f>PI()*G81</f>
        <v>0</v>
      </c>
      <c r="L81" s="230" t="e">
        <f t="shared" si="47"/>
        <v>#DIV/0!</v>
      </c>
      <c r="M81" s="218">
        <f t="shared" si="48"/>
        <v>0</v>
      </c>
      <c r="N81" s="240"/>
      <c r="O81" s="252" t="str">
        <f>IFERROR(
     1*AL81,
     IF(
          $B$1="Metric",
          IFERROR(0.0254*VLOOKUP(VALUE(SUBSTITUTE("1"&amp;ROUND(L81,2)," ","")),HFF60_Data_extrapolated!$C$4:$O$1011,MATCH($N81,HFF60_Data_extrapolated!$C$4:$O$4,0),TRUE)*1000,""),
          IFERROR(VLOOKUP(VALUE(SUBSTITUTE("1"&amp;ROUND(L81,2)," ","")),HFF60_Data_extrapolated!$C$4:$O$1011,MATCH($N81,HFF60_Data_extrapolated!$C$4:$O$4,0),TRUE)*1000,"")
     )
)</f>
        <v/>
      </c>
      <c r="P81" s="219" t="str">
        <f>IFERROR($O81/HFF60_Data_UL!$J$1,"")</f>
        <v/>
      </c>
      <c r="Q81" s="166" t="str">
        <f>IF(
     $O81=$AL81,
     IFERROR(VLOOKUP(VALUE(SUBSTITUTE("1"&amp;ROUND($L81,2)," ","")),HFF60_Data_UL!$C$4:$P$1011,14,TRUE),""),
     IF(ISNUMBER($O81),"EJ needed","")
)</f>
        <v/>
      </c>
      <c r="R81" s="253" t="str">
        <f>IFERROR(
     1*AM81,
     IF(
          $B$1="Metric",
          IFERROR(0.0254*VLOOKUP(VALUE(SUBSTITUTE("1"&amp;ROUND(L81,2)," ","")),HFF120_Data_extrapolated!$C$4:$O$1025,MATCH($N81,HFF120_Data_extrapolated!$C$4:$O$4,0),TRUE)*1000,""),
          IFERROR(VLOOKUP(VALUE(SUBSTITUTE("1"&amp;ROUND(L81,2)," ","")),HFF120_Data_extrapolated!$C$4:$O$1025,MATCH($N81,HFF120_Data_extrapolated!$C$4:$O$4,0),TRUE)*1000,"")
     )
)</f>
        <v/>
      </c>
      <c r="S81" s="219" t="str">
        <f>IFERROR($R81/HFF120_Data_UL!$J$1,"")</f>
        <v/>
      </c>
      <c r="T81" s="166" t="str">
        <f>IF(
     $R81=$AM81,
     IFERROR(VLOOKUP(VALUE(SUBSTITUTE("1"&amp;ROUND($L81,2)," ","")),HFF120_Data_UL!$C$4:$P$1009,14,TRUE),""),
     IF(ISNUMBER($R81),"EJ needed","")
)</f>
        <v/>
      </c>
      <c r="U81" s="251" t="str">
        <f>IFERROR(
     1*AN81,
     IF(
          $B$1="Metric",
          IFERROR(0.0254*VLOOKUP(VALUE(SUBSTITUTE("1"&amp;ROUND(L81,2)," ","")),AWHB_Data_extrapolated!$C$4:$O$1011,MATCH($N81,AWHB_Data_extrapolated!$C$4:$O$4,0),TRUE)*1000,""),
          IFERROR(VLOOKUP(VALUE(SUBSTITUTE("1"&amp;ROUND(L81,2)," ","")),AWHB_Data_extrapolated!$C$4:$O$1011,MATCH($N81,AWHB_Data_extrapolated!$C$4:$O$4,0),TRUE)*1000,"")
     )
)</f>
        <v/>
      </c>
      <c r="V81" s="219" t="str">
        <f>IFERROR($U81/AWHB_Data_UL!$J$1,"")</f>
        <v/>
      </c>
      <c r="W81" s="166" t="str">
        <f>IF(
     $U81=$AN81,
     IFERROR(VLOOKUP(VALUE(SUBSTITUTE("1"&amp;ROUND($L81,2)," ","")),AWHB_Data_UL!$C$4:$P$1004,14,TRUE),""),
     IF(ISNUMBER($U81),"EJ needed","")
)</f>
        <v/>
      </c>
      <c r="Y81" s="235"/>
      <c r="Z81" s="236"/>
      <c r="AA81" s="220">
        <f>Z81*Y81*M81</f>
        <v>0</v>
      </c>
      <c r="AB81" s="221" t="str">
        <f>IF($B$1="Metric", IFERROR((1/$P81),""), IFERROR(1/((($P81/1000)*12*12)/231),""))</f>
        <v/>
      </c>
      <c r="AC81" s="221" t="str">
        <f>IFERROR(AA81/AB81,"")</f>
        <v/>
      </c>
      <c r="AD81" s="221" t="str">
        <f>IF($B$1="Metric", IFERROR((1/$S81),""), IFERROR(1/((($S81/1000)*12*12)/231),""))</f>
        <v/>
      </c>
      <c r="AE81" s="221" t="str">
        <f>IFERROR(AA81/AD81,"")</f>
        <v/>
      </c>
      <c r="AF81" s="221" t="str">
        <f>IF($B$1="Metric", IFERROR((1/$V81),""), IFERROR(1/((($V81/1000)*12*12)/231),""))</f>
        <v/>
      </c>
      <c r="AG81" s="221" t="str">
        <f>IFERROR(AA81/AF81,"")</f>
        <v/>
      </c>
      <c r="AH81" s="214"/>
      <c r="AL81" s="215" t="str">
        <f>IF(
     $B$1="Metric",
     IFERROR(0.0254*VLOOKUP(VALUE(SUBSTITUTE("1"&amp;ROUND($L81,2)," ","")),HFF60_Data_UL!$C$4:$O$1012,MATCH($N81,HFF60_Data_UL!$C$4:$O$4,0),TRUE)*1000,"N/A"),
     IFERROR(VLOOKUP(VALUE(SUBSTITUTE("1"&amp;ROUND($L81,2)," ","")),HFF60_Data_UL!$C$4:$O$1012,MATCH($N81,HFF60_Data_UL!$C$4:$O$4,0),TRUE)*1000,"N/A")
)</f>
        <v>N/A</v>
      </c>
      <c r="AM81" s="215" t="str">
        <f>IF(
     $B$1="Metric",
     IFERROR(0.0254*VLOOKUP(VALUE(SUBSTITUTE("1"&amp;ROUND($L81,2)," ","")),HFF120_Data_UL!$C$4:$O$1010,MATCH($N81,HFF120_Data_UL!$C$4:$O$4,0),TRUE)*1000,"N/A"),
     IFERROR(VLOOKUP(VALUE(SUBSTITUTE("1"&amp;ROUND($L81,2)," ","")),HFF120_Data_UL!$C$4:$O$1010,MATCH($N81,HFF120_Data_UL!$C$4:$O$4,0),TRUE)*1000,"N/A")
)</f>
        <v>N/A</v>
      </c>
      <c r="AN81" s="215" t="str">
        <f>IF(
     $B$1="Metric",
     IFERROR(0.0254*VLOOKUP(VALUE(SUBSTITUTE("1"&amp;ROUND($L81,2)," ","")),AWHB_Data_UL!$C$4:$O$1005,MATCH($N81,AWHB_Data_UL!$C$4:$O$4,0),TRUE)*1000,"N/A"),
     IFERROR(VLOOKUP(VALUE(SUBSTITUTE("1"&amp;ROUND($L81,2)," ","")),AWHB_Data_UL!$C$4:$O$1005,MATCH($N81,AWHB_Data_UL!$C$4:$O$4,0),TRUE)*1000,"N/A")
)</f>
        <v>N/A</v>
      </c>
    </row>
    <row r="82" spans="1:40" ht="13" thickBot="1" x14ac:dyDescent="0.3">
      <c r="A82" s="212"/>
      <c r="F82" s="316"/>
      <c r="G82" s="247"/>
      <c r="I82" s="229">
        <f>IF($B$1="Metric", (PI()*((G82/2)^2))*100, (PI()*((G82/2)^2))*12)</f>
        <v>0</v>
      </c>
      <c r="J82" s="218">
        <f t="shared" si="46"/>
        <v>0</v>
      </c>
      <c r="K82" s="229">
        <f>PI()*G82</f>
        <v>0</v>
      </c>
      <c r="L82" s="230" t="e">
        <f t="shared" si="47"/>
        <v>#DIV/0!</v>
      </c>
      <c r="M82" s="218">
        <f t="shared" si="48"/>
        <v>0</v>
      </c>
      <c r="N82" s="241"/>
      <c r="O82" s="252" t="str">
        <f>IFERROR(
     1*AL82,
     IF(
          $B$1="Metric",
          IFERROR(0.0254*VLOOKUP(VALUE(SUBSTITUTE("1"&amp;ROUND(L82,2)," ","")),HFF60_Data_extrapolated!$C$4:$O$1011,MATCH($N82,HFF60_Data_extrapolated!$C$4:$O$4,0),TRUE)*1000,""),
          IFERROR(VLOOKUP(VALUE(SUBSTITUTE("1"&amp;ROUND(L82,2)," ","")),HFF60_Data_extrapolated!$C$4:$O$1011,MATCH($N82,HFF60_Data_extrapolated!$C$4:$O$4,0),TRUE)*1000,"")
     )
)</f>
        <v/>
      </c>
      <c r="P82" s="219" t="str">
        <f>IFERROR($O82/HFF60_Data_UL!$J$1,"")</f>
        <v/>
      </c>
      <c r="Q82" s="166" t="str">
        <f>IF(
     $O82=$AL82,
     IFERROR(VLOOKUP(VALUE(SUBSTITUTE("1"&amp;ROUND($L82,2)," ","")),HFF60_Data_UL!$C$4:$P$1011,14,TRUE),""),
     IF(ISNUMBER($O82),"EJ needed","")
)</f>
        <v/>
      </c>
      <c r="R82" s="253" t="str">
        <f>IFERROR(
     1*AM82,
     IF(
          $B$1="Metric",
          IFERROR(0.0254*VLOOKUP(VALUE(SUBSTITUTE("1"&amp;ROUND(L82,2)," ","")),HFF120_Data_extrapolated!$C$4:$O$1025,MATCH($N82,HFF120_Data_extrapolated!$C$4:$O$4,0),TRUE)*1000,""),
          IFERROR(VLOOKUP(VALUE(SUBSTITUTE("1"&amp;ROUND(L82,2)," ","")),HFF120_Data_extrapolated!$C$4:$O$1025,MATCH($N82,HFF120_Data_extrapolated!$C$4:$O$4,0),TRUE)*1000,"")
     )
)</f>
        <v/>
      </c>
      <c r="S82" s="219" t="str">
        <f>IFERROR($R82/HFF120_Data_UL!$J$1,"")</f>
        <v/>
      </c>
      <c r="T82" s="166" t="str">
        <f>IF(
     $R82=$AM82,
     IFERROR(VLOOKUP(VALUE(SUBSTITUTE("1"&amp;ROUND($L82,2)," ","")),HFF120_Data_UL!$C$4:$P$1009,14,TRUE),""),
     IF(ISNUMBER($R82),"EJ needed","")
)</f>
        <v/>
      </c>
      <c r="U82" s="251" t="str">
        <f>IFERROR(
     1*AN82,
     IF(
          $B$1="Metric",
          IFERROR(0.0254*VLOOKUP(VALUE(SUBSTITUTE("1"&amp;ROUND(L82,2)," ","")),AWHB_Data_extrapolated!$C$4:$O$1011,MATCH($N82,AWHB_Data_extrapolated!$C$4:$O$4,0),TRUE)*1000,""),
          IFERROR(VLOOKUP(VALUE(SUBSTITUTE("1"&amp;ROUND(L82,2)," ","")),AWHB_Data_extrapolated!$C$4:$O$1011,MATCH($N82,AWHB_Data_extrapolated!$C$4:$O$4,0),TRUE)*1000,"")
     )
)</f>
        <v/>
      </c>
      <c r="V82" s="219" t="str">
        <f>IFERROR($U82/AWHB_Data_UL!$J$1,"")</f>
        <v/>
      </c>
      <c r="W82" s="166" t="str">
        <f>IF(
     $U82=$AN82,
     IFERROR(VLOOKUP(VALUE(SUBSTITUTE("1"&amp;ROUND($L82,2)," ","")),AWHB_Data_UL!$C$4:$P$1004,14,TRUE),""),
     IF(ISNUMBER($U82),"EJ needed","")
)</f>
        <v/>
      </c>
      <c r="Y82" s="237"/>
      <c r="Z82" s="238"/>
      <c r="AA82" s="220">
        <f>Z82*Y82*M82</f>
        <v>0</v>
      </c>
      <c r="AB82" s="221" t="str">
        <f>IF($B$1="Metric", IFERROR((1/$P82),""), IFERROR(1/((($P82/1000)*12*12)/231),""))</f>
        <v/>
      </c>
      <c r="AC82" s="221" t="str">
        <f>IFERROR(AA82/AB82,"")</f>
        <v/>
      </c>
      <c r="AD82" s="221" t="str">
        <f>IF($B$1="Metric", IFERROR((1/$S82),""), IFERROR(1/((($S82/1000)*12*12)/231),""))</f>
        <v/>
      </c>
      <c r="AE82" s="221" t="str">
        <f>IFERROR(AA82/AD82,"")</f>
        <v/>
      </c>
      <c r="AF82" s="221" t="str">
        <f>IF($B$1="Metric", IFERROR((1/$V82),""), IFERROR(1/((($V82/1000)*12*12)/231),""))</f>
        <v/>
      </c>
      <c r="AG82" s="221" t="str">
        <f>IFERROR(AA82/AF82,"")</f>
        <v/>
      </c>
      <c r="AH82" s="214"/>
      <c r="AL82" s="215" t="str">
        <f>IF(
     $B$1="Metric",
     IFERROR(0.0254*VLOOKUP(VALUE(SUBSTITUTE("1"&amp;ROUND($L82,2)," ","")),HFF60_Data_UL!$C$4:$O$1012,MATCH($N82,HFF60_Data_UL!$C$4:$O$4,0),TRUE)*1000,"N/A"),
     IFERROR(VLOOKUP(VALUE(SUBSTITUTE("1"&amp;ROUND($L82,2)," ","")),HFF60_Data_UL!$C$4:$O$1012,MATCH($N82,HFF60_Data_UL!$C$4:$O$4,0),TRUE)*1000,"N/A")
)</f>
        <v>N/A</v>
      </c>
      <c r="AM82" s="215" t="str">
        <f>IF(
     $B$1="Metric",
     IFERROR(0.0254*VLOOKUP(VALUE(SUBSTITUTE("1"&amp;ROUND($L82,2)," ","")),HFF120_Data_UL!$C$4:$O$1010,MATCH($N82,HFF120_Data_UL!$C$4:$O$4,0),TRUE)*1000,"N/A"),
     IFERROR(VLOOKUP(VALUE(SUBSTITUTE("1"&amp;ROUND($L82,2)," ","")),HFF120_Data_UL!$C$4:$O$1010,MATCH($N82,HFF120_Data_UL!$C$4:$O$4,0),TRUE)*1000,"N/A")
)</f>
        <v>N/A</v>
      </c>
      <c r="AN82" s="215" t="str">
        <f>IF(
     $B$1="Metric",
     IFERROR(0.0254*VLOOKUP(VALUE(SUBSTITUTE("1"&amp;ROUND($L82,2)," ","")),AWHB_Data_UL!$C$4:$O$1005,MATCH($N82,AWHB_Data_UL!$C$4:$O$4,0),TRUE)*1000,"N/A"),
     IFERROR(VLOOKUP(VALUE(SUBSTITUTE("1"&amp;ROUND($L82,2)," ","")),AWHB_Data_UL!$C$4:$O$1005,MATCH($N82,AWHB_Data_UL!$C$4:$O$4,0),TRUE)*1000,"N/A")
)</f>
        <v>N/A</v>
      </c>
    </row>
    <row r="83" spans="1:40" x14ac:dyDescent="0.25">
      <c r="A83" s="212"/>
      <c r="K83" s="230"/>
      <c r="AH83" s="214"/>
    </row>
    <row r="84" spans="1:40" ht="13" thickBot="1" x14ac:dyDescent="0.3">
      <c r="A84" s="212"/>
      <c r="AH84" s="214"/>
    </row>
    <row r="85" spans="1:40" ht="90" customHeight="1" x14ac:dyDescent="0.25">
      <c r="A85" s="314" t="s">
        <v>97</v>
      </c>
      <c r="B85" s="315"/>
      <c r="C85" s="315"/>
      <c r="D85" s="315"/>
      <c r="E85" s="315"/>
      <c r="F85" s="315"/>
      <c r="G85" s="315"/>
      <c r="H85" s="315"/>
      <c r="I85" s="315"/>
      <c r="J85" s="315"/>
      <c r="K85" s="315"/>
      <c r="L85" s="315"/>
      <c r="M85" s="315"/>
      <c r="N85" s="315"/>
      <c r="O85" s="315"/>
      <c r="P85" s="315"/>
      <c r="Q85" s="315"/>
      <c r="R85" s="315"/>
      <c r="S85" s="315"/>
      <c r="T85" s="315"/>
      <c r="U85" s="315"/>
      <c r="V85" s="315"/>
      <c r="W85" s="315"/>
      <c r="X85" s="315"/>
      <c r="Y85" s="315"/>
      <c r="Z85" s="315"/>
      <c r="AA85" s="315"/>
      <c r="AB85" s="315"/>
      <c r="AC85" s="315"/>
      <c r="AD85" s="315"/>
      <c r="AE85" s="315"/>
      <c r="AF85" s="315"/>
      <c r="AG85" s="315"/>
      <c r="AH85" s="317"/>
    </row>
    <row r="86" spans="1:40" x14ac:dyDescent="0.25">
      <c r="A86" s="212"/>
      <c r="AH86" s="214"/>
    </row>
    <row r="87" spans="1:40" x14ac:dyDescent="0.25">
      <c r="A87" s="212"/>
      <c r="AH87" s="214"/>
    </row>
    <row r="88" spans="1:40" x14ac:dyDescent="0.25">
      <c r="A88" s="212"/>
      <c r="O88" s="310" t="s">
        <v>81</v>
      </c>
      <c r="P88" s="312"/>
      <c r="Q88" s="311"/>
      <c r="R88" s="310" t="s">
        <v>82</v>
      </c>
      <c r="S88" s="312"/>
      <c r="T88" s="311"/>
      <c r="U88" s="310" t="s">
        <v>39</v>
      </c>
      <c r="V88" s="312"/>
      <c r="W88" s="311"/>
      <c r="AB88" s="310" t="s">
        <v>81</v>
      </c>
      <c r="AC88" s="311"/>
      <c r="AD88" s="310" t="s">
        <v>82</v>
      </c>
      <c r="AE88" s="311"/>
      <c r="AF88" s="310" t="s">
        <v>39</v>
      </c>
      <c r="AG88" s="311"/>
      <c r="AH88" s="214"/>
      <c r="AL88" s="313" t="s">
        <v>57</v>
      </c>
      <c r="AM88" s="313"/>
      <c r="AN88" s="313"/>
    </row>
    <row r="89" spans="1:40" ht="30" customHeight="1" thickBot="1" x14ac:dyDescent="0.3">
      <c r="A89" s="212"/>
      <c r="C89" s="316" t="s">
        <v>98</v>
      </c>
      <c r="D89" s="210" t="str">
        <f>IF($B$1="Metric", "Beam Height [cm]", "Beam Height [in]")</f>
        <v>Beam Height [cm]</v>
      </c>
      <c r="E89" s="210" t="str">
        <f>IF($B$1="Metric", "Flange Width [cm]", "Flange Width [in]")</f>
        <v>Flange Width [cm]</v>
      </c>
      <c r="F89" s="210" t="str">
        <f>IF($B$1="Metric", "Flange Thickness [cm]", "Flange Thickness [in]")</f>
        <v>Flange Thickness [cm]</v>
      </c>
      <c r="G89" s="210" t="str">
        <f>IF($B$1="Metric", "Web Thickness [cm]", "Web Thickness [in]")</f>
        <v>Web Thickness [cm]</v>
      </c>
      <c r="H89" s="210" t="str">
        <f>IF($B$1="Metric", "Area [cm^2]", "Area [in^2]")</f>
        <v>Area [cm^2]</v>
      </c>
      <c r="I89" s="210" t="str">
        <f>IF($B$1="Metric", "Volume / Linear meter [cm^3]", "Volume / Linear foot [in^3]")</f>
        <v>Volume / Linear meter [cm^3]</v>
      </c>
      <c r="J89" s="210" t="str">
        <f>IF($B$1="Metric", "Weight / Linear meter [kg/m]", "Weight / Linear foot [lbs/ft]")</f>
        <v>Weight / Linear meter [kg/m]</v>
      </c>
      <c r="K89" s="210" t="str">
        <f>IF($B$1="Metric", "Heated Perimeter [cm]", "Heated Perimeter [in]")</f>
        <v>Heated Perimeter [cm]</v>
      </c>
      <c r="L89" s="210" t="s">
        <v>84</v>
      </c>
      <c r="M89" s="210" t="str">
        <f>IF($B$1="Metric", "Heated Surface Area [m^2/m]", "Heated Surface Area [ft^2/ft]")</f>
        <v>Heated Surface Area [m^2/m]</v>
      </c>
      <c r="N89" s="210" t="s">
        <v>85</v>
      </c>
      <c r="O89" s="215" t="str">
        <f>IF($B$1="Metric", "Required dft [mm]", "Required dft [mils]")</f>
        <v>Required dft [mm]</v>
      </c>
      <c r="P89" s="215" t="str">
        <f>IF($B$1="Metric", "Required wft [mm]", "Required wft [mils]")</f>
        <v>Required wft [mm]</v>
      </c>
      <c r="Q89" s="215" t="s">
        <v>63</v>
      </c>
      <c r="R89" s="215" t="str">
        <f>IF($B$1="Metric", "Required dft [mm]", "Required dft [mils]")</f>
        <v>Required dft [mm]</v>
      </c>
      <c r="S89" s="215" t="str">
        <f>IF($B$1="Metric", "Required wft [mm]", "Required wft [mils]")</f>
        <v>Required wft [mm]</v>
      </c>
      <c r="T89" s="215" t="s">
        <v>63</v>
      </c>
      <c r="U89" s="215" t="str">
        <f>IF($B$1="Metric", "Required dft [mm]", "Required dft [mils]")</f>
        <v>Required dft [mm]</v>
      </c>
      <c r="V89" s="215" t="str">
        <f>IF($B$1="Metric", "Required wft [mm]", "Required wft [mils]")</f>
        <v>Required wft [mm]</v>
      </c>
      <c r="W89" s="215" t="s">
        <v>63</v>
      </c>
      <c r="Y89" s="210" t="str">
        <f>IF($B$1="Metric", "Length [m]", "Length [ft]")</f>
        <v>Length [m]</v>
      </c>
      <c r="Z89" s="210" t="s">
        <v>86</v>
      </c>
      <c r="AA89" s="207" t="str">
        <f>IF($B$1="Metric", "Total sq. meter", "Total sq. feet")</f>
        <v>Total sq. meter</v>
      </c>
      <c r="AB89" s="215" t="str">
        <f>IF($B$1="Metric", "Consumption [m^2 / Liter]", "Consumption [ft^2 / Gallon]")</f>
        <v>Consumption [m^2 / Liter]</v>
      </c>
      <c r="AC89" s="215" t="str">
        <f>IF($B$1="Metric", "Required Liters", "Required Gallons")</f>
        <v>Required Liters</v>
      </c>
      <c r="AD89" s="215" t="str">
        <f>IF($B$1="Metric", "Consumption [m^2 / Liter]", "Consumption [ft^2 / Gallon]")</f>
        <v>Consumption [m^2 / Liter]</v>
      </c>
      <c r="AE89" s="215" t="str">
        <f>IF($B$1="Metric", "Required Liters", "Required Gallons")</f>
        <v>Required Liters</v>
      </c>
      <c r="AF89" s="215" t="str">
        <f>IF($B$1="Metric", "Consumption [m^2 / Liter]", "Consumption [ft^2 / Gallon]")</f>
        <v>Consumption [m^2 / Liter]</v>
      </c>
      <c r="AG89" s="215" t="str">
        <f>IF($B$1="Metric", "Required Liters", "Required Gallons")</f>
        <v>Required Liters</v>
      </c>
      <c r="AH89" s="214"/>
      <c r="AL89" s="163" t="str">
        <f>IF($B$1="Metric", "Required FF60+ dft acc. UL listing [mm]", "Required FF60+ dft acc. UL listing [mils]")</f>
        <v>Required FF60+ dft acc. UL listing [mm]</v>
      </c>
      <c r="AM89" s="163" t="str">
        <f>IF($B$1="Metric", "Required FF120+ dft acc. UL listing [mm]", "Required FF120+ dft acc. UL listing [mils]")</f>
        <v>Required FF120+ dft acc. UL listing [mm]</v>
      </c>
      <c r="AN89" s="163" t="str">
        <f>IF($B$1="Metric", "Required AWHB dft acc. UL listing [mm]", "Required AWHB dft acc. UL listing [mils]")</f>
        <v>Required AWHB dft acc. UL listing [mm]</v>
      </c>
    </row>
    <row r="90" spans="1:40" ht="12.75" customHeight="1" x14ac:dyDescent="0.25">
      <c r="A90" s="212"/>
      <c r="C90" s="316"/>
      <c r="D90" s="233"/>
      <c r="E90" s="248"/>
      <c r="F90" s="242"/>
      <c r="G90" s="234"/>
      <c r="H90" s="229">
        <f>(D90*E90) - ((D90-(2*F90))*(E90-G90))</f>
        <v>0</v>
      </c>
      <c r="I90" s="229">
        <f>IF($B$1="Metric", H90*100, H90*12)</f>
        <v>0</v>
      </c>
      <c r="J90" s="229">
        <f>IF($B$1="Metric", (I90/1000000)*$G$1, (I90/1728)*$G$1)</f>
        <v>0</v>
      </c>
      <c r="K90" s="207">
        <f>(2*E90)+(2*D90)+(2*(E90-G90))</f>
        <v>0</v>
      </c>
      <c r="L90" s="217" t="e">
        <f>IF($B$1="Metric", (J90*0.671968975)/(K90*0.39370079), J90/K90)</f>
        <v>#DIV/0!</v>
      </c>
      <c r="M90" s="218">
        <f>IF($B$1="Metric", K90/100, K90/12)</f>
        <v>0</v>
      </c>
      <c r="N90" s="239"/>
      <c r="O90" s="252" t="str">
        <f>IFERROR(
     1*AL90,
     IF(
          $B$1="Metric",
          IFERROR(0.0254*VLOOKUP(VALUE(SUBSTITUTE("1"&amp;ROUND(L90,2)," ","")),HFF60_Data_extrapolated!$C$4:$O$1011,MATCH($N90,HFF60_Data_extrapolated!$C$4:$O$4,0),TRUE)*1000,""),
          IFERROR(VLOOKUP(VALUE(SUBSTITUTE("1"&amp;ROUND(L90,2)," ","")),HFF60_Data_extrapolated!$C$4:$O$1011,MATCH($N90,HFF60_Data_extrapolated!$C$4:$O$4,0),TRUE)*1000,"")
     )
)</f>
        <v/>
      </c>
      <c r="P90" s="219" t="str">
        <f>IFERROR($O90/HFF60_Data_UL!$J$1,"")</f>
        <v/>
      </c>
      <c r="Q90" s="166" t="str">
        <f>IF(
     $O90=$AL90,
     IFERROR(VLOOKUP(VALUE(SUBSTITUTE("1"&amp;ROUND($L90,2)," ","")),HFF60_Data_UL!$C$4:$P$1011,14,TRUE),""),
     IF(ISNUMBER($O90),"EJ needed","")
)</f>
        <v/>
      </c>
      <c r="R90" s="253" t="str">
        <f>IFERROR(
     1*AM90,
     IF(
          $B$1="Metric",
          IFERROR(0.0254*VLOOKUP(VALUE(SUBSTITUTE("1"&amp;ROUND(L90,2)," ","")),HFF120_Data_extrapolated!$C$4:$O$1025,MATCH($N90,HFF120_Data_extrapolated!$C$4:$O$4,0),TRUE)*1000,""),
          IFERROR(VLOOKUP(VALUE(SUBSTITUTE("1"&amp;ROUND(L90,2)," ","")),HFF120_Data_extrapolated!$C$4:$O$1025,MATCH($N90,HFF120_Data_extrapolated!$C$4:$O$4,0),TRUE)*1000,"")
     )
)</f>
        <v/>
      </c>
      <c r="S90" s="219" t="str">
        <f>IFERROR($R90/HFF120_Data_UL!$J$1,"")</f>
        <v/>
      </c>
      <c r="T90" s="166" t="str">
        <f>IF(
     $R90=$AM90,
     IFERROR(VLOOKUP(VALUE(SUBSTITUTE("1"&amp;ROUND($L90,2)," ","")),HFF120_Data_UL!$C$4:$P$1009,14,TRUE),""),
     IF(ISNUMBER($R90),"EJ needed","")
)</f>
        <v/>
      </c>
      <c r="U90" s="251" t="str">
        <f>IFERROR(
     1*AN90,
     IF(
          $B$1="Metric",
          IFERROR(0.0254*VLOOKUP(VALUE(SUBSTITUTE("1"&amp;ROUND(L90,2)," ","")),AWHB_Data_extrapolated!$C$4:$O$1011,MATCH($N90,AWHB_Data_extrapolated!$C$4:$O$4,0),TRUE)*1000,""),
          IFERROR(VLOOKUP(VALUE(SUBSTITUTE("1"&amp;ROUND(L90,2)," ","")),AWHB_Data_extrapolated!$C$4:$O$1011,MATCH($N90,AWHB_Data_extrapolated!$C$4:$O$4,0),TRUE)*1000,"")
     )
)</f>
        <v/>
      </c>
      <c r="V90" s="219" t="str">
        <f>IFERROR($U90/AWHB_Data_UL!$J$1,"")</f>
        <v/>
      </c>
      <c r="W90" s="166" t="str">
        <f>IF(
     $U90=$AN90,
     IFERROR(VLOOKUP(VALUE(SUBSTITUTE("1"&amp;ROUND($L90,2)," ","")),AWHB_Data_UL!$C$4:$P$1004,14,TRUE),""),
     IF(ISNUMBER($U90),"EJ needed","")
)</f>
        <v/>
      </c>
      <c r="Y90" s="233"/>
      <c r="Z90" s="234"/>
      <c r="AA90" s="220">
        <f>Z90*Y90*M90</f>
        <v>0</v>
      </c>
      <c r="AB90" s="221" t="str">
        <f>IF($B$1="Metric", IFERROR((1/$P90),""), IFERROR(1/((($P90/1000)*12*12)/231),""))</f>
        <v/>
      </c>
      <c r="AC90" s="221" t="str">
        <f>IFERROR(AA90/AB90,"")</f>
        <v/>
      </c>
      <c r="AD90" s="221" t="str">
        <f>IF($B$1="Metric", IFERROR((1/$S90),""), IFERROR(1/((($S90/1000)*12*12)/231),""))</f>
        <v/>
      </c>
      <c r="AE90" s="221" t="str">
        <f>IFERROR(AA90/AD90,"")</f>
        <v/>
      </c>
      <c r="AF90" s="221" t="str">
        <f>IF($B$1="Metric", IFERROR((1/$V90),""), IFERROR(1/((($V90/1000)*12*12)/231),""))</f>
        <v/>
      </c>
      <c r="AG90" s="221" t="str">
        <f>IFERROR(AA90/AF90,"")</f>
        <v/>
      </c>
      <c r="AH90" s="214"/>
      <c r="AL90" s="215" t="str">
        <f>IF(
     $B$1="Metric",
     IFERROR(0.0254*VLOOKUP(VALUE(SUBSTITUTE("1"&amp;ROUND($L90,2)," ","")),HFF60_Data_UL!$C$4:$O$1012,MATCH($N90,HFF60_Data_UL!$C$4:$O$4,0),TRUE)*1000,"N/A"),
     IFERROR(VLOOKUP(VALUE(SUBSTITUTE("1"&amp;ROUND($L90,2)," ","")),HFF60_Data_UL!$C$4:$O$1012,MATCH($N90,HFF60_Data_UL!$C$4:$O$4,0),TRUE)*1000,"N/A")
)</f>
        <v>N/A</v>
      </c>
      <c r="AM90" s="215" t="str">
        <f>IF(
     $B$1="Metric",
     IFERROR(0.0254*VLOOKUP(VALUE(SUBSTITUTE("1"&amp;ROUND($L90,2)," ","")),HFF120_Data_UL!$C$4:$O$1010,MATCH($N90,HFF120_Data_UL!$C$4:$O$4,0),TRUE)*1000,"N/A"),
     IFERROR(VLOOKUP(VALUE(SUBSTITUTE("1"&amp;ROUND($L90,2)," ","")),HFF120_Data_UL!$C$4:$O$1010,MATCH($N90,HFF120_Data_UL!$C$4:$O$4,0),TRUE)*1000,"N/A")
)</f>
        <v>N/A</v>
      </c>
      <c r="AN90" s="215" t="str">
        <f>IF(
     $B$1="Metric",
     IFERROR(0.0254*VLOOKUP(VALUE(SUBSTITUTE("1"&amp;ROUND($L90,2)," ","")),AWHB_Data_UL!$C$4:$O$1005,MATCH($N90,AWHB_Data_UL!$C$4:$O$4,0),TRUE)*1000,"N/A"),
     IFERROR(VLOOKUP(VALUE(SUBSTITUTE("1"&amp;ROUND($L90,2)," ","")),AWHB_Data_UL!$C$4:$O$1005,MATCH($N90,AWHB_Data_UL!$C$4:$O$4,0),TRUE)*1000,"N/A")
)</f>
        <v>N/A</v>
      </c>
    </row>
    <row r="91" spans="1:40" ht="12.75" customHeight="1" x14ac:dyDescent="0.25">
      <c r="A91" s="212"/>
      <c r="C91" s="316"/>
      <c r="D91" s="235"/>
      <c r="E91" s="249"/>
      <c r="F91" s="243"/>
      <c r="G91" s="236"/>
      <c r="H91" s="229">
        <f>(D91*E91) - ((D91-(2*F91))*(E91-G91))</f>
        <v>0</v>
      </c>
      <c r="I91" s="229">
        <f>IF($B$1="Metric", H91*100, H91*12)</f>
        <v>0</v>
      </c>
      <c r="J91" s="229">
        <f>IF($B$1="Metric", (I91/1000000)*$G$1, (I91/1728)*$G$1)</f>
        <v>0</v>
      </c>
      <c r="K91" s="207">
        <f>(2*E91)+(2*D91)+(2*(E91-G91))</f>
        <v>0</v>
      </c>
      <c r="L91" s="217" t="e">
        <f>IF($B$1="Metric", (J91*0.671968975)/(K91*0.39370079), J91/K91)</f>
        <v>#DIV/0!</v>
      </c>
      <c r="M91" s="218">
        <f>IF($B$1="Metric", K91/100, K91/12)</f>
        <v>0</v>
      </c>
      <c r="N91" s="240"/>
      <c r="O91" s="252" t="str">
        <f>IFERROR(
     1*AL91,
     IF(
          $B$1="Metric",
          IFERROR(0.0254*VLOOKUP(VALUE(SUBSTITUTE("1"&amp;ROUND(L91,2)," ","")),HFF60_Data_extrapolated!$C$4:$O$1011,MATCH($N91,HFF60_Data_extrapolated!$C$4:$O$4,0),TRUE)*1000,""),
          IFERROR(VLOOKUP(VALUE(SUBSTITUTE("1"&amp;ROUND(L91,2)," ","")),HFF60_Data_extrapolated!$C$4:$O$1011,MATCH($N91,HFF60_Data_extrapolated!$C$4:$O$4,0),TRUE)*1000,"")
     )
)</f>
        <v/>
      </c>
      <c r="P91" s="219" t="str">
        <f>IFERROR($O91/HFF60_Data_UL!$J$1,"")</f>
        <v/>
      </c>
      <c r="Q91" s="166" t="str">
        <f>IF(
     $O91=$AL91,
     IFERROR(VLOOKUP(VALUE(SUBSTITUTE("1"&amp;ROUND($L91,2)," ","")),HFF60_Data_UL!$C$4:$P$1011,14,TRUE),""),
     IF(ISNUMBER($O91),"EJ needed","")
)</f>
        <v/>
      </c>
      <c r="R91" s="253" t="str">
        <f>IFERROR(
     1*AM91,
     IF(
          $B$1="Metric",
          IFERROR(0.0254*VLOOKUP(VALUE(SUBSTITUTE("1"&amp;ROUND(L91,2)," ","")),HFF120_Data_extrapolated!$C$4:$O$1025,MATCH($N91,HFF120_Data_extrapolated!$C$4:$O$4,0),TRUE)*1000,""),
          IFERROR(VLOOKUP(VALUE(SUBSTITUTE("1"&amp;ROUND(L91,2)," ","")),HFF120_Data_extrapolated!$C$4:$O$1025,MATCH($N91,HFF120_Data_extrapolated!$C$4:$O$4,0),TRUE)*1000,"")
     )
)</f>
        <v/>
      </c>
      <c r="S91" s="219" t="str">
        <f>IFERROR($R91/HFF120_Data_UL!$J$1,"")</f>
        <v/>
      </c>
      <c r="T91" s="166" t="str">
        <f>IF(
     $R91=$AM91,
     IFERROR(VLOOKUP(VALUE(SUBSTITUTE("1"&amp;ROUND($L91,2)," ","")),HFF120_Data_UL!$C$4:$P$1009,14,TRUE),""),
     IF(ISNUMBER($R91),"EJ needed","")
)</f>
        <v/>
      </c>
      <c r="U91" s="251" t="str">
        <f>IFERROR(
     1*AN91,
     IF(
          $B$1="Metric",
          IFERROR(0.0254*VLOOKUP(VALUE(SUBSTITUTE("1"&amp;ROUND(L91,2)," ","")),AWHB_Data_extrapolated!$C$4:$O$1011,MATCH($N91,AWHB_Data_extrapolated!$C$4:$O$4,0),TRUE)*1000,""),
          IFERROR(VLOOKUP(VALUE(SUBSTITUTE("1"&amp;ROUND(L91,2)," ","")),AWHB_Data_extrapolated!$C$4:$O$1011,MATCH($N91,AWHB_Data_extrapolated!$C$4:$O$4,0),TRUE)*1000,"")
     )
)</f>
        <v/>
      </c>
      <c r="V91" s="219" t="str">
        <f>IFERROR($U91/AWHB_Data_UL!$J$1,"")</f>
        <v/>
      </c>
      <c r="W91" s="166" t="str">
        <f>IF(
     $U91=$AN91,
     IFERROR(VLOOKUP(VALUE(SUBSTITUTE("1"&amp;ROUND($L91,2)," ","")),AWHB_Data_UL!$C$4:$P$1004,14,TRUE),""),
     IF(ISNUMBER($U91),"EJ needed","")
)</f>
        <v/>
      </c>
      <c r="Y91" s="235"/>
      <c r="Z91" s="236"/>
      <c r="AA91" s="220">
        <f>Z91*Y91*M91</f>
        <v>0</v>
      </c>
      <c r="AB91" s="221" t="str">
        <f>IF($B$1="Metric", IFERROR((1/$P91),""), IFERROR(1/((($P91/1000)*12*12)/231),""))</f>
        <v/>
      </c>
      <c r="AC91" s="221" t="str">
        <f>IFERROR(AA91/AB91,"")</f>
        <v/>
      </c>
      <c r="AD91" s="221" t="str">
        <f>IF($B$1="Metric", IFERROR((1/$S91),""), IFERROR(1/((($S91/1000)*12*12)/231),""))</f>
        <v/>
      </c>
      <c r="AE91" s="221" t="str">
        <f>IFERROR(AA91/AD91,"")</f>
        <v/>
      </c>
      <c r="AF91" s="221" t="str">
        <f>IF($B$1="Metric", IFERROR((1/$V91),""), IFERROR(1/((($V91/1000)*12*12)/231),""))</f>
        <v/>
      </c>
      <c r="AG91" s="221" t="str">
        <f>IFERROR(AA91/AF91,"")</f>
        <v/>
      </c>
      <c r="AH91" s="214"/>
      <c r="AL91" s="215" t="str">
        <f>IF(
     $B$1="Metric",
     IFERROR(0.0254*VLOOKUP(VALUE(SUBSTITUTE("1"&amp;ROUND($L91,2)," ","")),HFF60_Data_UL!$C$4:$O$1012,MATCH($N91,HFF60_Data_UL!$C$4:$O$4,0),TRUE)*1000,"N/A"),
     IFERROR(VLOOKUP(VALUE(SUBSTITUTE("1"&amp;ROUND($L91,2)," ","")),HFF60_Data_UL!$C$4:$O$1012,MATCH($N91,HFF60_Data_UL!$C$4:$O$4,0),TRUE)*1000,"N/A")
)</f>
        <v>N/A</v>
      </c>
      <c r="AM91" s="215" t="str">
        <f>IF(
     $B$1="Metric",
     IFERROR(0.0254*VLOOKUP(VALUE(SUBSTITUTE("1"&amp;ROUND($L91,2)," ","")),HFF120_Data_UL!$C$4:$O$1010,MATCH($N91,HFF120_Data_UL!$C$4:$O$4,0),TRUE)*1000,"N/A"),
     IFERROR(VLOOKUP(VALUE(SUBSTITUTE("1"&amp;ROUND($L91,2)," ","")),HFF120_Data_UL!$C$4:$O$1010,MATCH($N91,HFF120_Data_UL!$C$4:$O$4,0),TRUE)*1000,"N/A")
)</f>
        <v>N/A</v>
      </c>
      <c r="AN91" s="215" t="str">
        <f>IF(
     $B$1="Metric",
     IFERROR(0.0254*VLOOKUP(VALUE(SUBSTITUTE("1"&amp;ROUND($L91,2)," ","")),AWHB_Data_UL!$C$4:$O$1005,MATCH($N91,AWHB_Data_UL!$C$4:$O$4,0),TRUE)*1000,"N/A"),
     IFERROR(VLOOKUP(VALUE(SUBSTITUTE("1"&amp;ROUND($L91,2)," ","")),AWHB_Data_UL!$C$4:$O$1005,MATCH($N91,AWHB_Data_UL!$C$4:$O$4,0),TRUE)*1000,"N/A")
)</f>
        <v>N/A</v>
      </c>
    </row>
    <row r="92" spans="1:40" ht="12.75" customHeight="1" x14ac:dyDescent="0.25">
      <c r="A92" s="212"/>
      <c r="C92" s="316"/>
      <c r="D92" s="235"/>
      <c r="E92" s="249"/>
      <c r="F92" s="243"/>
      <c r="G92" s="236"/>
      <c r="H92" s="229">
        <f>(D92*E92) - ((D92-(2*F92))*(E92-G92))</f>
        <v>0</v>
      </c>
      <c r="I92" s="229">
        <f>IF($B$1="Metric", H92*100, H92*12)</f>
        <v>0</v>
      </c>
      <c r="J92" s="229">
        <f>IF($B$1="Metric", (I92/1000000)*$G$1, (I92/1728)*$G$1)</f>
        <v>0</v>
      </c>
      <c r="K92" s="207">
        <f>(2*E92)+(2*D92)+(2*(E92-G92))</f>
        <v>0</v>
      </c>
      <c r="L92" s="217" t="e">
        <f>IF($B$1="Metric", (J92*0.671968975)/(K92*0.39370079), J92/K92)</f>
        <v>#DIV/0!</v>
      </c>
      <c r="M92" s="218">
        <f>IF($B$1="Metric", K92/100, K92/12)</f>
        <v>0</v>
      </c>
      <c r="N92" s="240"/>
      <c r="O92" s="252" t="str">
        <f>IFERROR(
     1*AL92,
     IF(
          $B$1="Metric",
          IFERROR(0.0254*VLOOKUP(VALUE(SUBSTITUTE("1"&amp;ROUND(L92,2)," ","")),HFF60_Data_extrapolated!$C$4:$O$1011,MATCH($N92,HFF60_Data_extrapolated!$C$4:$O$4,0),TRUE)*1000,""),
          IFERROR(VLOOKUP(VALUE(SUBSTITUTE("1"&amp;ROUND(L92,2)," ","")),HFF60_Data_extrapolated!$C$4:$O$1011,MATCH($N92,HFF60_Data_extrapolated!$C$4:$O$4,0),TRUE)*1000,"")
     )
)</f>
        <v/>
      </c>
      <c r="P92" s="219" t="str">
        <f>IFERROR($O92/HFF60_Data_UL!$J$1,"")</f>
        <v/>
      </c>
      <c r="Q92" s="166" t="str">
        <f>IF(
     $O92=$AL92,
     IFERROR(VLOOKUP(VALUE(SUBSTITUTE("1"&amp;ROUND($L92,2)," ","")),HFF60_Data_UL!$C$4:$P$1011,14,TRUE),""),
     IF(ISNUMBER($O92),"EJ needed","")
)</f>
        <v/>
      </c>
      <c r="R92" s="253" t="str">
        <f>IFERROR(
     1*AM92,
     IF(
          $B$1="Metric",
          IFERROR(0.0254*VLOOKUP(VALUE(SUBSTITUTE("1"&amp;ROUND(L92,2)," ","")),HFF120_Data_extrapolated!$C$4:$O$1025,MATCH($N92,HFF120_Data_extrapolated!$C$4:$O$4,0),TRUE)*1000,""),
          IFERROR(VLOOKUP(VALUE(SUBSTITUTE("1"&amp;ROUND(L92,2)," ","")),HFF120_Data_extrapolated!$C$4:$O$1025,MATCH($N92,HFF120_Data_extrapolated!$C$4:$O$4,0),TRUE)*1000,"")
     )
)</f>
        <v/>
      </c>
      <c r="S92" s="219" t="str">
        <f>IFERROR($R92/HFF120_Data_UL!$J$1,"")</f>
        <v/>
      </c>
      <c r="T92" s="166" t="str">
        <f>IF(
     $R92=$AM92,
     IFERROR(VLOOKUP(VALUE(SUBSTITUTE("1"&amp;ROUND($L92,2)," ","")),HFF120_Data_UL!$C$4:$P$1009,14,TRUE),""),
     IF(ISNUMBER($R92),"EJ needed","")
)</f>
        <v/>
      </c>
      <c r="U92" s="251" t="str">
        <f>IFERROR(
     1*AN92,
     IF(
          $B$1="Metric",
          IFERROR(0.0254*VLOOKUP(VALUE(SUBSTITUTE("1"&amp;ROUND(L92,2)," ","")),AWHB_Data_extrapolated!$C$4:$O$1011,MATCH($N92,AWHB_Data_extrapolated!$C$4:$O$4,0),TRUE)*1000,""),
          IFERROR(VLOOKUP(VALUE(SUBSTITUTE("1"&amp;ROUND(L92,2)," ","")),AWHB_Data_extrapolated!$C$4:$O$1011,MATCH($N92,AWHB_Data_extrapolated!$C$4:$O$4,0),TRUE)*1000,"")
     )
)</f>
        <v/>
      </c>
      <c r="V92" s="219" t="str">
        <f>IFERROR($U92/AWHB_Data_UL!$J$1,"")</f>
        <v/>
      </c>
      <c r="W92" s="166" t="str">
        <f>IF(
     $U92=$AN92,
     IFERROR(VLOOKUP(VALUE(SUBSTITUTE("1"&amp;ROUND($L92,2)," ","")),AWHB_Data_UL!$C$4:$P$1004,14,TRUE),""),
     IF(ISNUMBER($U92),"EJ needed","")
)</f>
        <v/>
      </c>
      <c r="Y92" s="235"/>
      <c r="Z92" s="236"/>
      <c r="AA92" s="220">
        <f>Z92*Y92*M92</f>
        <v>0</v>
      </c>
      <c r="AB92" s="221" t="str">
        <f>IF($B$1="Metric", IFERROR((1/$P92),""), IFERROR(1/((($P92/1000)*12*12)/231),""))</f>
        <v/>
      </c>
      <c r="AC92" s="221" t="str">
        <f>IFERROR(AA92/AB92,"")</f>
        <v/>
      </c>
      <c r="AD92" s="221" t="str">
        <f>IF($B$1="Metric", IFERROR((1/$S92),""), IFERROR(1/((($S92/1000)*12*12)/231),""))</f>
        <v/>
      </c>
      <c r="AE92" s="221" t="str">
        <f>IFERROR(AA92/AD92,"")</f>
        <v/>
      </c>
      <c r="AF92" s="221" t="str">
        <f>IF($B$1="Metric", IFERROR((1/$V92),""), IFERROR(1/((($V92/1000)*12*12)/231),""))</f>
        <v/>
      </c>
      <c r="AG92" s="221" t="str">
        <f>IFERROR(AA92/AF92,"")</f>
        <v/>
      </c>
      <c r="AH92" s="214"/>
      <c r="AL92" s="215" t="str">
        <f>IF(
     $B$1="Metric",
     IFERROR(0.0254*VLOOKUP(VALUE(SUBSTITUTE("1"&amp;ROUND($L92,2)," ","")),HFF60_Data_UL!$C$4:$O$1012,MATCH($N92,HFF60_Data_UL!$C$4:$O$4,0),TRUE)*1000,"N/A"),
     IFERROR(VLOOKUP(VALUE(SUBSTITUTE("1"&amp;ROUND($L92,2)," ","")),HFF60_Data_UL!$C$4:$O$1012,MATCH($N92,HFF60_Data_UL!$C$4:$O$4,0),TRUE)*1000,"N/A")
)</f>
        <v>N/A</v>
      </c>
      <c r="AM92" s="215" t="str">
        <f>IF(
     $B$1="Metric",
     IFERROR(0.0254*VLOOKUP(VALUE(SUBSTITUTE("1"&amp;ROUND($L92,2)," ","")),HFF120_Data_UL!$C$4:$O$1010,MATCH($N92,HFF120_Data_UL!$C$4:$O$4,0),TRUE)*1000,"N/A"),
     IFERROR(VLOOKUP(VALUE(SUBSTITUTE("1"&amp;ROUND($L92,2)," ","")),HFF120_Data_UL!$C$4:$O$1010,MATCH($N92,HFF120_Data_UL!$C$4:$O$4,0),TRUE)*1000,"N/A")
)</f>
        <v>N/A</v>
      </c>
      <c r="AN92" s="215" t="str">
        <f>IF(
     $B$1="Metric",
     IFERROR(0.0254*VLOOKUP(VALUE(SUBSTITUTE("1"&amp;ROUND($L92,2)," ","")),AWHB_Data_UL!$C$4:$O$1005,MATCH($N92,AWHB_Data_UL!$C$4:$O$4,0),TRUE)*1000,"N/A"),
     IFERROR(VLOOKUP(VALUE(SUBSTITUTE("1"&amp;ROUND($L92,2)," ","")),AWHB_Data_UL!$C$4:$O$1005,MATCH($N92,AWHB_Data_UL!$C$4:$O$4,0),TRUE)*1000,"N/A")
)</f>
        <v>N/A</v>
      </c>
    </row>
    <row r="93" spans="1:40" ht="12.75" customHeight="1" x14ac:dyDescent="0.25">
      <c r="A93" s="212"/>
      <c r="C93" s="316"/>
      <c r="D93" s="235"/>
      <c r="E93" s="249"/>
      <c r="F93" s="243"/>
      <c r="G93" s="236"/>
      <c r="H93" s="229">
        <f>(D93*E93) - ((D93-(2*F93))*(E93-G93))</f>
        <v>0</v>
      </c>
      <c r="I93" s="229">
        <f>IF($B$1="Metric", H93*100, H93*12)</f>
        <v>0</v>
      </c>
      <c r="J93" s="229">
        <f>IF($B$1="Metric", (I93/1000000)*$G$1, (I93/1728)*$G$1)</f>
        <v>0</v>
      </c>
      <c r="K93" s="207">
        <f>(2*E93)+(2*D93)+(2*(E93-G93))</f>
        <v>0</v>
      </c>
      <c r="L93" s="217" t="e">
        <f>IF($B$1="Metric", (J93*0.671968975)/(K93*0.39370079), J93/K93)</f>
        <v>#DIV/0!</v>
      </c>
      <c r="M93" s="218">
        <f>IF($B$1="Metric", K93/100, K93/12)</f>
        <v>0</v>
      </c>
      <c r="N93" s="240"/>
      <c r="O93" s="252" t="str">
        <f>IFERROR(
     1*AL93,
     IF(
          $B$1="Metric",
          IFERROR(0.0254*VLOOKUP(VALUE(SUBSTITUTE("1"&amp;ROUND(L93,2)," ","")),HFF60_Data_extrapolated!$C$4:$O$1011,MATCH($N93,HFF60_Data_extrapolated!$C$4:$O$4,0),TRUE)*1000,""),
          IFERROR(VLOOKUP(VALUE(SUBSTITUTE("1"&amp;ROUND(L93,2)," ","")),HFF60_Data_extrapolated!$C$4:$O$1011,MATCH($N93,HFF60_Data_extrapolated!$C$4:$O$4,0),TRUE)*1000,"")
     )
)</f>
        <v/>
      </c>
      <c r="P93" s="219" t="str">
        <f>IFERROR($O93/HFF60_Data_UL!$J$1,"")</f>
        <v/>
      </c>
      <c r="Q93" s="166" t="str">
        <f>IF(
     $O93=$AL93,
     IFERROR(VLOOKUP(VALUE(SUBSTITUTE("1"&amp;ROUND($L93,2)," ","")),HFF60_Data_UL!$C$4:$P$1011,14,TRUE),""),
     IF(ISNUMBER($O93),"EJ needed","")
)</f>
        <v/>
      </c>
      <c r="R93" s="253" t="str">
        <f>IFERROR(
     1*AM93,
     IF(
          $B$1="Metric",
          IFERROR(0.0254*VLOOKUP(VALUE(SUBSTITUTE("1"&amp;ROUND(L93,2)," ","")),HFF120_Data_extrapolated!$C$4:$O$1025,MATCH($N93,HFF120_Data_extrapolated!$C$4:$O$4,0),TRUE)*1000,""),
          IFERROR(VLOOKUP(VALUE(SUBSTITUTE("1"&amp;ROUND(L93,2)," ","")),HFF120_Data_extrapolated!$C$4:$O$1025,MATCH($N93,HFF120_Data_extrapolated!$C$4:$O$4,0),TRUE)*1000,"")
     )
)</f>
        <v/>
      </c>
      <c r="S93" s="219" t="str">
        <f>IFERROR($R93/HFF120_Data_UL!$J$1,"")</f>
        <v/>
      </c>
      <c r="T93" s="166" t="str">
        <f>IF(
     $R93=$AM93,
     IFERROR(VLOOKUP(VALUE(SUBSTITUTE("1"&amp;ROUND($L93,2)," ","")),HFF120_Data_UL!$C$4:$P$1009,14,TRUE),""),
     IF(ISNUMBER($R93),"EJ needed","")
)</f>
        <v/>
      </c>
      <c r="U93" s="251" t="str">
        <f>IFERROR(
     1*AN93,
     IF(
          $B$1="Metric",
          IFERROR(0.0254*VLOOKUP(VALUE(SUBSTITUTE("1"&amp;ROUND(L93,2)," ","")),AWHB_Data_extrapolated!$C$4:$O$1011,MATCH($N93,AWHB_Data_extrapolated!$C$4:$O$4,0),TRUE)*1000,""),
          IFERROR(VLOOKUP(VALUE(SUBSTITUTE("1"&amp;ROUND(L93,2)," ","")),AWHB_Data_extrapolated!$C$4:$O$1011,MATCH($N93,AWHB_Data_extrapolated!$C$4:$O$4,0),TRUE)*1000,"")
     )
)</f>
        <v/>
      </c>
      <c r="V93" s="219" t="str">
        <f>IFERROR($U93/AWHB_Data_UL!$J$1,"")</f>
        <v/>
      </c>
      <c r="W93" s="166" t="str">
        <f>IF(
     $U93=$AN93,
     IFERROR(VLOOKUP(VALUE(SUBSTITUTE("1"&amp;ROUND($L93,2)," ","")),AWHB_Data_UL!$C$4:$P$1004,14,TRUE),""),
     IF(ISNUMBER($U93),"EJ needed","")
)</f>
        <v/>
      </c>
      <c r="Y93" s="235"/>
      <c r="Z93" s="236"/>
      <c r="AA93" s="220">
        <f>Z93*Y93*M93</f>
        <v>0</v>
      </c>
      <c r="AB93" s="221" t="str">
        <f>IF($B$1="Metric", IFERROR((1/$P93),""), IFERROR(1/((($P93/1000)*12*12)/231),""))</f>
        <v/>
      </c>
      <c r="AC93" s="221" t="str">
        <f>IFERROR(AA93/AB93,"")</f>
        <v/>
      </c>
      <c r="AD93" s="221" t="str">
        <f>IF($B$1="Metric", IFERROR((1/$S93),""), IFERROR(1/((($S93/1000)*12*12)/231),""))</f>
        <v/>
      </c>
      <c r="AE93" s="221" t="str">
        <f>IFERROR(AA93/AD93,"")</f>
        <v/>
      </c>
      <c r="AF93" s="221" t="str">
        <f>IF($B$1="Metric", IFERROR((1/$V93),""), IFERROR(1/((($V93/1000)*12*12)/231),""))</f>
        <v/>
      </c>
      <c r="AG93" s="221" t="str">
        <f>IFERROR(AA93/AF93,"")</f>
        <v/>
      </c>
      <c r="AH93" s="214"/>
      <c r="AL93" s="215" t="str">
        <f>IF(
     $B$1="Metric",
     IFERROR(0.0254*VLOOKUP(VALUE(SUBSTITUTE("1"&amp;ROUND($L93,2)," ","")),HFF60_Data_UL!$C$4:$O$1012,MATCH($N93,HFF60_Data_UL!$C$4:$O$4,0),TRUE)*1000,"N/A"),
     IFERROR(VLOOKUP(VALUE(SUBSTITUTE("1"&amp;ROUND($L93,2)," ","")),HFF60_Data_UL!$C$4:$O$1012,MATCH($N93,HFF60_Data_UL!$C$4:$O$4,0),TRUE)*1000,"N/A")
)</f>
        <v>N/A</v>
      </c>
      <c r="AM93" s="215" t="str">
        <f>IF(
     $B$1="Metric",
     IFERROR(0.0254*VLOOKUP(VALUE(SUBSTITUTE("1"&amp;ROUND($L93,2)," ","")),HFF120_Data_UL!$C$4:$O$1010,MATCH($N93,HFF120_Data_UL!$C$4:$O$4,0),TRUE)*1000,"N/A"),
     IFERROR(VLOOKUP(VALUE(SUBSTITUTE("1"&amp;ROUND($L93,2)," ","")),HFF120_Data_UL!$C$4:$O$1010,MATCH($N93,HFF120_Data_UL!$C$4:$O$4,0),TRUE)*1000,"N/A")
)</f>
        <v>N/A</v>
      </c>
      <c r="AN93" s="215" t="str">
        <f>IF(
     $B$1="Metric",
     IFERROR(0.0254*VLOOKUP(VALUE(SUBSTITUTE("1"&amp;ROUND($L93,2)," ","")),AWHB_Data_UL!$C$4:$O$1005,MATCH($N93,AWHB_Data_UL!$C$4:$O$4,0),TRUE)*1000,"N/A"),
     IFERROR(VLOOKUP(VALUE(SUBSTITUTE("1"&amp;ROUND($L93,2)," ","")),AWHB_Data_UL!$C$4:$O$1005,MATCH($N93,AWHB_Data_UL!$C$4:$O$4,0),TRUE)*1000,"N/A")
)</f>
        <v>N/A</v>
      </c>
    </row>
    <row r="94" spans="1:40" ht="12.75" customHeight="1" thickBot="1" x14ac:dyDescent="0.3">
      <c r="A94" s="212"/>
      <c r="C94" s="316"/>
      <c r="D94" s="237"/>
      <c r="E94" s="250"/>
      <c r="F94" s="244"/>
      <c r="G94" s="238"/>
      <c r="H94" s="229">
        <f>(D94*E94) - ((D94-(2*F94))*(E94-G94))</f>
        <v>0</v>
      </c>
      <c r="I94" s="229">
        <f>IF($B$1="Metric", H94*100, H94*12)</f>
        <v>0</v>
      </c>
      <c r="J94" s="229">
        <f>IF($B$1="Metric", (I94/1000000)*$G$1, (I94/1728)*$G$1)</f>
        <v>0</v>
      </c>
      <c r="K94" s="207">
        <f>(2*E94)+(2*D94)+(2*(E94-G94))</f>
        <v>0</v>
      </c>
      <c r="L94" s="217" t="e">
        <f>IF($B$1="Metric", (J94*0.671968975)/(K94*0.39370079), J94/K94)</f>
        <v>#DIV/0!</v>
      </c>
      <c r="M94" s="218">
        <f>IF($B$1="Metric", K94/100, K94/12)</f>
        <v>0</v>
      </c>
      <c r="N94" s="241"/>
      <c r="O94" s="252" t="str">
        <f>IFERROR(
     1*AL94,
     IF(
          $B$1="Metric",
          IFERROR(0.0254*VLOOKUP(VALUE(SUBSTITUTE("1"&amp;ROUND(L94,2)," ","")),HFF60_Data_extrapolated!$C$4:$O$1011,MATCH($N94,HFF60_Data_extrapolated!$C$4:$O$4,0),TRUE)*1000,""),
          IFERROR(VLOOKUP(VALUE(SUBSTITUTE("1"&amp;ROUND(L94,2)," ","")),HFF60_Data_extrapolated!$C$4:$O$1011,MATCH($N94,HFF60_Data_extrapolated!$C$4:$O$4,0),TRUE)*1000,"")
     )
)</f>
        <v/>
      </c>
      <c r="P94" s="219" t="str">
        <f>IFERROR($O94/HFF60_Data_UL!$J$1,"")</f>
        <v/>
      </c>
      <c r="Q94" s="166" t="str">
        <f>IF(
     $O94=$AL94,
     IFERROR(VLOOKUP(VALUE(SUBSTITUTE("1"&amp;ROUND($L94,2)," ","")),HFF60_Data_UL!$C$4:$P$1011,14,TRUE),""),
     IF(ISNUMBER($O94),"EJ needed","")
)</f>
        <v/>
      </c>
      <c r="R94" s="253" t="str">
        <f>IFERROR(
     1*AM94,
     IF(
          $B$1="Metric",
          IFERROR(0.0254*VLOOKUP(VALUE(SUBSTITUTE("1"&amp;ROUND(L94,2)," ","")),HFF120_Data_extrapolated!$C$4:$O$1025,MATCH($N94,HFF120_Data_extrapolated!$C$4:$O$4,0),TRUE)*1000,""),
          IFERROR(VLOOKUP(VALUE(SUBSTITUTE("1"&amp;ROUND(L94,2)," ","")),HFF120_Data_extrapolated!$C$4:$O$1025,MATCH($N94,HFF120_Data_extrapolated!$C$4:$O$4,0),TRUE)*1000,"")
     )
)</f>
        <v/>
      </c>
      <c r="S94" s="219" t="str">
        <f>IFERROR($R94/HFF120_Data_UL!$J$1,"")</f>
        <v/>
      </c>
      <c r="T94" s="166" t="str">
        <f>IF(
     $R94=$AM94,
     IFERROR(VLOOKUP(VALUE(SUBSTITUTE("1"&amp;ROUND($L94,2)," ","")),HFF120_Data_UL!$C$4:$P$1009,14,TRUE),""),
     IF(ISNUMBER($R94),"EJ needed","")
)</f>
        <v/>
      </c>
      <c r="U94" s="251" t="str">
        <f>IFERROR(
     1*AN94,
     IF(
          $B$1="Metric",
          IFERROR(0.0254*VLOOKUP(VALUE(SUBSTITUTE("1"&amp;ROUND(L94,2)," ","")),AWHB_Data_extrapolated!$C$4:$O$1011,MATCH($N94,AWHB_Data_extrapolated!$C$4:$O$4,0),TRUE)*1000,""),
          IFERROR(VLOOKUP(VALUE(SUBSTITUTE("1"&amp;ROUND(L94,2)," ","")),AWHB_Data_extrapolated!$C$4:$O$1011,MATCH($N94,AWHB_Data_extrapolated!$C$4:$O$4,0),TRUE)*1000,"")
     )
)</f>
        <v/>
      </c>
      <c r="V94" s="219" t="str">
        <f>IFERROR($U94/AWHB_Data_UL!$J$1,"")</f>
        <v/>
      </c>
      <c r="W94" s="166" t="str">
        <f>IF(
     $U94=$AN94,
     IFERROR(VLOOKUP(VALUE(SUBSTITUTE("1"&amp;ROUND($L94,2)," ","")),AWHB_Data_UL!$C$4:$P$1004,14,TRUE),""),
     IF(ISNUMBER($U94),"EJ needed","")
)</f>
        <v/>
      </c>
      <c r="Y94" s="237"/>
      <c r="Z94" s="238"/>
      <c r="AA94" s="220">
        <f>Z94*Y94*M94</f>
        <v>0</v>
      </c>
      <c r="AB94" s="221" t="str">
        <f>IF($B$1="Metric", IFERROR((1/$P94),""), IFERROR(1/((($P94/1000)*12*12)/231),""))</f>
        <v/>
      </c>
      <c r="AC94" s="221" t="str">
        <f>IFERROR(AA94/AB94,"")</f>
        <v/>
      </c>
      <c r="AD94" s="221" t="str">
        <f>IF($B$1="Metric", IFERROR((1/$S94),""), IFERROR(1/((($S94/1000)*12*12)/231),""))</f>
        <v/>
      </c>
      <c r="AE94" s="221" t="str">
        <f>IFERROR(AA94/AD94,"")</f>
        <v/>
      </c>
      <c r="AF94" s="221" t="str">
        <f>IF($B$1="Metric", IFERROR((1/$V94),""), IFERROR(1/((($V94/1000)*12*12)/231),""))</f>
        <v/>
      </c>
      <c r="AG94" s="221" t="str">
        <f>IFERROR(AA94/AF94,"")</f>
        <v/>
      </c>
      <c r="AH94" s="214"/>
      <c r="AL94" s="215" t="str">
        <f>IF(
     $B$1="Metric",
     IFERROR(0.0254*VLOOKUP(VALUE(SUBSTITUTE("1"&amp;ROUND($L94,2)," ","")),HFF60_Data_UL!$C$4:$O$1012,MATCH($N94,HFF60_Data_UL!$C$4:$O$4,0),TRUE)*1000,"N/A"),
     IFERROR(VLOOKUP(VALUE(SUBSTITUTE("1"&amp;ROUND($L94,2)," ","")),HFF60_Data_UL!$C$4:$O$1012,MATCH($N94,HFF60_Data_UL!$C$4:$O$4,0),TRUE)*1000,"N/A")
)</f>
        <v>N/A</v>
      </c>
      <c r="AM94" s="215" t="str">
        <f>IF(
     $B$1="Metric",
     IFERROR(0.0254*VLOOKUP(VALUE(SUBSTITUTE("1"&amp;ROUND($L94,2)," ","")),HFF120_Data_UL!$C$4:$O$1010,MATCH($N94,HFF120_Data_UL!$C$4:$O$4,0),TRUE)*1000,"N/A"),
     IFERROR(VLOOKUP(VALUE(SUBSTITUTE("1"&amp;ROUND($L94,2)," ","")),HFF120_Data_UL!$C$4:$O$1010,MATCH($N94,HFF120_Data_UL!$C$4:$O$4,0),TRUE)*1000,"N/A")
)</f>
        <v>N/A</v>
      </c>
      <c r="AN94" s="215" t="str">
        <f>IF(
     $B$1="Metric",
     IFERROR(0.0254*VLOOKUP(VALUE(SUBSTITUTE("1"&amp;ROUND($L94,2)," ","")),AWHB_Data_UL!$C$4:$O$1005,MATCH($N94,AWHB_Data_UL!$C$4:$O$4,0),TRUE)*1000,"N/A"),
     IFERROR(VLOOKUP(VALUE(SUBSTITUTE("1"&amp;ROUND($L94,2)," ","")),AWHB_Data_UL!$C$4:$O$1005,MATCH($N94,AWHB_Data_UL!$C$4:$O$4,0),TRUE)*1000,"N/A")
)</f>
        <v>N/A</v>
      </c>
    </row>
    <row r="95" spans="1:40" ht="12.75" customHeight="1" x14ac:dyDescent="0.25">
      <c r="A95" s="212"/>
      <c r="AH95" s="214"/>
    </row>
    <row r="96" spans="1:40" x14ac:dyDescent="0.25">
      <c r="A96" s="212"/>
      <c r="AH96" s="214"/>
    </row>
    <row r="97" spans="1:40" x14ac:dyDescent="0.25">
      <c r="A97" s="212"/>
      <c r="AH97" s="214"/>
    </row>
    <row r="98" spans="1:40" x14ac:dyDescent="0.25">
      <c r="A98" s="212"/>
      <c r="O98" s="310" t="s">
        <v>81</v>
      </c>
      <c r="P98" s="312"/>
      <c r="Q98" s="311"/>
      <c r="R98" s="310" t="s">
        <v>82</v>
      </c>
      <c r="S98" s="312"/>
      <c r="T98" s="311"/>
      <c r="U98" s="310" t="s">
        <v>39</v>
      </c>
      <c r="V98" s="312"/>
      <c r="W98" s="311"/>
      <c r="AB98" s="310" t="s">
        <v>81</v>
      </c>
      <c r="AC98" s="311"/>
      <c r="AD98" s="310" t="s">
        <v>82</v>
      </c>
      <c r="AE98" s="311"/>
      <c r="AF98" s="310" t="s">
        <v>39</v>
      </c>
      <c r="AG98" s="311"/>
      <c r="AH98" s="214"/>
      <c r="AL98" s="313" t="s">
        <v>57</v>
      </c>
      <c r="AM98" s="313"/>
      <c r="AN98" s="313"/>
    </row>
    <row r="99" spans="1:40" ht="30" customHeight="1" thickBot="1" x14ac:dyDescent="0.3">
      <c r="A99" s="212"/>
      <c r="C99" s="316" t="s">
        <v>99</v>
      </c>
      <c r="D99" s="210" t="str">
        <f>IF($B$1="Metric", "Beam Height [cm]", "Beam Height [in]")</f>
        <v>Beam Height [cm]</v>
      </c>
      <c r="E99" s="210" t="str">
        <f>IF($B$1="Metric", "Flange Width [cm]", "Flange Width [in]")</f>
        <v>Flange Width [cm]</v>
      </c>
      <c r="F99" s="210" t="str">
        <f>IF($B$1="Metric", "Flange Thickness [cm]", "Flange Thickness [in]")</f>
        <v>Flange Thickness [cm]</v>
      </c>
      <c r="G99" s="210" t="str">
        <f>IF($B$1="Metric", "Web Thickness [cm]", "Web Thickness [in]")</f>
        <v>Web Thickness [cm]</v>
      </c>
      <c r="H99" s="210" t="str">
        <f>IF($B$1="Metric", "Area [cm^2]", "Area [in^2]")</f>
        <v>Area [cm^2]</v>
      </c>
      <c r="I99" s="210" t="str">
        <f>IF($B$1="Metric", "Volume / Linear meter [cm^3]", "Volume / Linear foot [in^3]")</f>
        <v>Volume / Linear meter [cm^3]</v>
      </c>
      <c r="J99" s="210" t="str">
        <f>IF($B$1="Metric", "Weight / Linear meter [kg/m]", "Weight / Linear foot [lbs/ft]")</f>
        <v>Weight / Linear meter [kg/m]</v>
      </c>
      <c r="K99" s="210" t="str">
        <f>IF($B$1="Metric", "Heated Perimeter [cm]", "Heated Perimeter [in]")</f>
        <v>Heated Perimeter [cm]</v>
      </c>
      <c r="L99" s="210" t="s">
        <v>84</v>
      </c>
      <c r="M99" s="210" t="str">
        <f>IF($B$1="Metric", "Heated Surface Area [m^2/m]", "Heated Surface Area [ft^2/ft]")</f>
        <v>Heated Surface Area [m^2/m]</v>
      </c>
      <c r="N99" s="210" t="s">
        <v>85</v>
      </c>
      <c r="O99" s="215" t="str">
        <f>IF($B$1="Metric", "Required dft [mm]", "Required dft [mils]")</f>
        <v>Required dft [mm]</v>
      </c>
      <c r="P99" s="215" t="str">
        <f>IF($B$1="Metric", "Required wft [mm]", "Required wft [mils]")</f>
        <v>Required wft [mm]</v>
      </c>
      <c r="Q99" s="215" t="s">
        <v>63</v>
      </c>
      <c r="R99" s="215" t="str">
        <f>IF($B$1="Metric", "Required dft [mm]", "Required dft [mils]")</f>
        <v>Required dft [mm]</v>
      </c>
      <c r="S99" s="215" t="str">
        <f>IF($B$1="Metric", "Required wft [mm]", "Required wft [mils]")</f>
        <v>Required wft [mm]</v>
      </c>
      <c r="T99" s="215" t="s">
        <v>63</v>
      </c>
      <c r="U99" s="215" t="str">
        <f>IF($B$1="Metric", "Required dft [mm]", "Required dft [mils]")</f>
        <v>Required dft [mm]</v>
      </c>
      <c r="V99" s="215" t="str">
        <f>IF($B$1="Metric", "Required wft [mm]", "Required wft [mils]")</f>
        <v>Required wft [mm]</v>
      </c>
      <c r="W99" s="215" t="s">
        <v>63</v>
      </c>
      <c r="Y99" s="210" t="str">
        <f>IF($B$1="Metric", "Length [m]", "Length [ft]")</f>
        <v>Length [m]</v>
      </c>
      <c r="Z99" s="210" t="s">
        <v>86</v>
      </c>
      <c r="AA99" s="207" t="str">
        <f>IF($B$1="Metric", "Total sq. meter", "Total sq. feet")</f>
        <v>Total sq. meter</v>
      </c>
      <c r="AB99" s="215" t="str">
        <f>IF($B$1="Metric", "Consumption [m^2 / Liter]", "Consumption [ft^2 / Gallon]")</f>
        <v>Consumption [m^2 / Liter]</v>
      </c>
      <c r="AC99" s="215" t="str">
        <f>IF($B$1="Metric", "Required Liters", "Required Gallons")</f>
        <v>Required Liters</v>
      </c>
      <c r="AD99" s="215" t="str">
        <f>IF($B$1="Metric", "Consumption [m^2 / Liter]", "Consumption [ft^2 / Gallon]")</f>
        <v>Consumption [m^2 / Liter]</v>
      </c>
      <c r="AE99" s="215" t="str">
        <f>IF($B$1="Metric", "Required Liters", "Required Gallons")</f>
        <v>Required Liters</v>
      </c>
      <c r="AF99" s="215" t="str">
        <f>IF($B$1="Metric", "Consumption [m^2 / Liter]", "Consumption [ft^2 / Gallon]")</f>
        <v>Consumption [m^2 / Liter]</v>
      </c>
      <c r="AG99" s="215" t="str">
        <f>IF($B$1="Metric", "Required Liters", "Required Gallons")</f>
        <v>Required Liters</v>
      </c>
      <c r="AH99" s="214"/>
      <c r="AL99" s="163" t="str">
        <f>IF($B$1="Metric", "Required FF60+ dft acc. UL listing [mm]", "Required FF60+ dft acc. UL listing [mils]")</f>
        <v>Required FF60+ dft acc. UL listing [mm]</v>
      </c>
      <c r="AM99" s="163" t="str">
        <f>IF($B$1="Metric", "Required FF120+ dft acc. UL listing [mm]", "Required FF120+ dft acc. UL listing [mils]")</f>
        <v>Required FF120+ dft acc. UL listing [mm]</v>
      </c>
      <c r="AN99" s="163" t="str">
        <f>IF($B$1="Metric", "Required AWHB dft acc. UL listing [mm]", "Required AWHB dft acc. UL listing [mils]")</f>
        <v>Required AWHB dft acc. UL listing [mm]</v>
      </c>
    </row>
    <row r="100" spans="1:40" ht="12.75" customHeight="1" x14ac:dyDescent="0.25">
      <c r="A100" s="212"/>
      <c r="C100" s="316"/>
      <c r="D100" s="233"/>
      <c r="E100" s="248"/>
      <c r="F100" s="242"/>
      <c r="G100" s="234"/>
      <c r="H100" s="229">
        <f>(D100*E100) - ((D100-(2*F100))*(E100-G100))</f>
        <v>0</v>
      </c>
      <c r="I100" s="229">
        <f>IF($B$1="Metric", H100*100, H100*12)</f>
        <v>0</v>
      </c>
      <c r="J100" s="229">
        <f>IF($B$1="Metric", (I100/1000000)*$G$1, (I100/1728)*$G$1)</f>
        <v>0</v>
      </c>
      <c r="K100" s="207">
        <f>(E100)+(2*D100)+(2*(E100-G100))</f>
        <v>0</v>
      </c>
      <c r="L100" s="217" t="e">
        <f>IF($B$1="Metric", (J100*0.671968975)/(K100*0.39370079), J100/K100)</f>
        <v>#DIV/0!</v>
      </c>
      <c r="M100" s="218">
        <f>IF($B$1="Metric", K100/100, K100/12)</f>
        <v>0</v>
      </c>
      <c r="N100" s="239"/>
      <c r="O100" s="252" t="str">
        <f>IFERROR(
     1*AL100,
     IF(
          $B$1="Metric",
          IFERROR(0.0254*VLOOKUP(VALUE(SUBSTITUTE("1"&amp;ROUND(L100,2)," ","")),HFF60_Data_extrapolated!$C$4:$O$1011,MATCH($N100,HFF60_Data_extrapolated!$C$4:$O$4,0),TRUE)*1000,""),
          IFERROR(VLOOKUP(VALUE(SUBSTITUTE("1"&amp;ROUND(L100,2)," ","")),HFF60_Data_extrapolated!$C$4:$O$1011,MATCH($N100,HFF60_Data_extrapolated!$C$4:$O$4,0),TRUE)*1000,"")
     )
)</f>
        <v/>
      </c>
      <c r="P100" s="219" t="str">
        <f>IFERROR($O100/HFF60_Data_UL!$J$1,"")</f>
        <v/>
      </c>
      <c r="Q100" s="166" t="str">
        <f>IF(
     $O100=$AL100,
     IFERROR(VLOOKUP(VALUE(SUBSTITUTE("1"&amp;ROUND($L100,2)," ","")),HFF60_Data_UL!$C$4:$P$1011,14,TRUE),""),
     IF(ISNUMBER($O100),"EJ needed","")
)</f>
        <v/>
      </c>
      <c r="R100" s="253" t="str">
        <f>IFERROR(
     1*AM100,
     IF(
          $B$1="Metric",
          IFERROR(0.0254*VLOOKUP(VALUE(SUBSTITUTE("1"&amp;ROUND(L100,2)," ","")),HFF120_Data_extrapolated!$C$4:$O$1025,MATCH($N100,HFF120_Data_extrapolated!$C$4:$O$4,0),TRUE)*1000,""),
          IFERROR(VLOOKUP(VALUE(SUBSTITUTE("1"&amp;ROUND(L100,2)," ","")),HFF120_Data_extrapolated!$C$4:$O$1025,MATCH($N100,HFF120_Data_extrapolated!$C$4:$O$4,0),TRUE)*1000,"")
     )
)</f>
        <v/>
      </c>
      <c r="S100" s="219" t="str">
        <f>IFERROR($R100/HFF120_Data_UL!$J$1,"")</f>
        <v/>
      </c>
      <c r="T100" s="166" t="str">
        <f>IF(
     $R100=$AM100,
     IFERROR(VLOOKUP(VALUE(SUBSTITUTE("1"&amp;ROUND($L100,2)," ","")),HFF120_Data_UL!$C$4:$P$1009,14,TRUE),""),
     IF(ISNUMBER($R100),"EJ needed","")
)</f>
        <v/>
      </c>
      <c r="U100" s="251" t="str">
        <f>IFERROR(
     1*AN100,
     IF(
          $B$1="Metric",
          IFERROR(0.0254*VLOOKUP(VALUE(SUBSTITUTE("1"&amp;ROUND(L100,2)," ","")),AWHB_Data_extrapolated!$C$4:$O$1011,MATCH($N100,AWHB_Data_extrapolated!$C$4:$O$4,0),TRUE)*1000,""),
          IFERROR(VLOOKUP(VALUE(SUBSTITUTE("1"&amp;ROUND(L100,2)," ","")),AWHB_Data_extrapolated!$C$4:$O$1011,MATCH($N100,AWHB_Data_extrapolated!$C$4:$O$4,0),TRUE)*1000,"")
     )
)</f>
        <v/>
      </c>
      <c r="V100" s="219" t="str">
        <f>IFERROR($U100/AWHB_Data_UL!$J$1,"")</f>
        <v/>
      </c>
      <c r="W100" s="166" t="str">
        <f>IF(
     $U100=$AN100,
     IFERROR(VLOOKUP(VALUE(SUBSTITUTE("1"&amp;ROUND($L100,2)," ","")),AWHB_Data_UL!$C$4:$P$1004,14,TRUE),""),
     IF(ISNUMBER($U100),"EJ needed","")
)</f>
        <v/>
      </c>
      <c r="Y100" s="233"/>
      <c r="Z100" s="234"/>
      <c r="AA100" s="220">
        <f>Z100*Y100*M100</f>
        <v>0</v>
      </c>
      <c r="AB100" s="221" t="str">
        <f>IF($B$1="Metric", IFERROR((1/$P100),""), IFERROR(1/((($P100/1000)*12*12)/231),""))</f>
        <v/>
      </c>
      <c r="AC100" s="221" t="str">
        <f>IFERROR(AA100/AB100,"")</f>
        <v/>
      </c>
      <c r="AD100" s="221" t="str">
        <f>IF($B$1="Metric", IFERROR((1/$S100),""), IFERROR(1/((($S100/1000)*12*12)/231),""))</f>
        <v/>
      </c>
      <c r="AE100" s="221" t="str">
        <f>IFERROR(AA100/AD100,"")</f>
        <v/>
      </c>
      <c r="AF100" s="221" t="str">
        <f>IF($B$1="Metric", IFERROR((1/$V100),""), IFERROR(1/((($V100/1000)*12*12)/231),""))</f>
        <v/>
      </c>
      <c r="AG100" s="221" t="str">
        <f>IFERROR(AA100/AF100,"")</f>
        <v/>
      </c>
      <c r="AH100" s="214"/>
      <c r="AL100" s="215" t="str">
        <f>IF(
     $B$1="Metric",
     IFERROR(0.0254*VLOOKUP(VALUE(SUBSTITUTE("1"&amp;ROUND($L100,2)," ","")),HFF60_Data_UL!$C$4:$O$1012,MATCH($N100,HFF60_Data_UL!$C$4:$O$4,0),TRUE)*1000,"N/A"),
     IFERROR(VLOOKUP(VALUE(SUBSTITUTE("1"&amp;ROUND($L100,2)," ","")),HFF60_Data_UL!$C$4:$O$1012,MATCH($N100,HFF60_Data_UL!$C$4:$O$4,0),TRUE)*1000,"N/A")
)</f>
        <v>N/A</v>
      </c>
      <c r="AM100" s="215" t="str">
        <f>IF(
     $B$1="Metric",
     IFERROR(0.0254*VLOOKUP(VALUE(SUBSTITUTE("1"&amp;ROUND($L100,2)," ","")),HFF120_Data_UL!$C$4:$O$1010,MATCH($N100,HFF120_Data_UL!$C$4:$O$4,0),TRUE)*1000,"N/A"),
     IFERROR(VLOOKUP(VALUE(SUBSTITUTE("1"&amp;ROUND($L100,2)," ","")),HFF120_Data_UL!$C$4:$O$1010,MATCH($N100,HFF120_Data_UL!$C$4:$O$4,0),TRUE)*1000,"N/A")
)</f>
        <v>N/A</v>
      </c>
      <c r="AN100" s="215" t="str">
        <f>IF(
     $B$1="Metric",
     IFERROR(0.0254*VLOOKUP(VALUE(SUBSTITUTE("1"&amp;ROUND($L100,2)," ","")),AWHB_Data_UL!$C$4:$O$1005,MATCH($N100,AWHB_Data_UL!$C$4:$O$4,0),TRUE)*1000,"N/A"),
     IFERROR(VLOOKUP(VALUE(SUBSTITUTE("1"&amp;ROUND($L100,2)," ","")),AWHB_Data_UL!$C$4:$O$1005,MATCH($N100,AWHB_Data_UL!$C$4:$O$4,0),TRUE)*1000,"N/A")
)</f>
        <v>N/A</v>
      </c>
    </row>
    <row r="101" spans="1:40" ht="12.75" customHeight="1" x14ac:dyDescent="0.25">
      <c r="A101" s="212"/>
      <c r="C101" s="316"/>
      <c r="D101" s="235"/>
      <c r="E101" s="249"/>
      <c r="F101" s="243"/>
      <c r="G101" s="236"/>
      <c r="H101" s="229">
        <f>(D101*E101) - ((D101-(2*F101))*(E101-G101))</f>
        <v>0</v>
      </c>
      <c r="I101" s="229">
        <f>IF($B$1="Metric", H101*100, H101*12)</f>
        <v>0</v>
      </c>
      <c r="J101" s="229">
        <f>IF($B$1="Metric", (I101/1000000)*$G$1, (I101/1728)*$G$1)</f>
        <v>0</v>
      </c>
      <c r="K101" s="207">
        <f>(E101)+(2*D101)+(2*(E101-G101))</f>
        <v>0</v>
      </c>
      <c r="L101" s="217" t="e">
        <f>IF($B$1="Metric", (J101*0.671968975)/(K101*0.39370079), J101/K101)</f>
        <v>#DIV/0!</v>
      </c>
      <c r="M101" s="218">
        <f>IF($B$1="Metric", K101/100, K101/12)</f>
        <v>0</v>
      </c>
      <c r="N101" s="240"/>
      <c r="O101" s="252" t="str">
        <f>IFERROR(
     1*AL101,
     IF(
          $B$1="Metric",
          IFERROR(0.0254*VLOOKUP(VALUE(SUBSTITUTE("1"&amp;ROUND(L101,2)," ","")),HFF60_Data_extrapolated!$C$4:$O$1011,MATCH($N101,HFF60_Data_extrapolated!$C$4:$O$4,0),TRUE)*1000,""),
          IFERROR(VLOOKUP(VALUE(SUBSTITUTE("1"&amp;ROUND(L101,2)," ","")),HFF60_Data_extrapolated!$C$4:$O$1011,MATCH($N101,HFF60_Data_extrapolated!$C$4:$O$4,0),TRUE)*1000,"")
     )
)</f>
        <v/>
      </c>
      <c r="P101" s="219" t="str">
        <f>IFERROR($O101/HFF60_Data_UL!$J$1,"")</f>
        <v/>
      </c>
      <c r="Q101" s="166" t="str">
        <f>IF(
     $O101=$AL101,
     IFERROR(VLOOKUP(VALUE(SUBSTITUTE("1"&amp;ROUND($L101,2)," ","")),HFF60_Data_UL!$C$4:$P$1011,14,TRUE),""),
     IF(ISNUMBER($O101),"EJ needed","")
)</f>
        <v/>
      </c>
      <c r="R101" s="253" t="str">
        <f>IFERROR(
     1*AM101,
     IF(
          $B$1="Metric",
          IFERROR(0.0254*VLOOKUP(VALUE(SUBSTITUTE("1"&amp;ROUND(L101,2)," ","")),HFF120_Data_extrapolated!$C$4:$O$1025,MATCH($N101,HFF120_Data_extrapolated!$C$4:$O$4,0),TRUE)*1000,""),
          IFERROR(VLOOKUP(VALUE(SUBSTITUTE("1"&amp;ROUND(L101,2)," ","")),HFF120_Data_extrapolated!$C$4:$O$1025,MATCH($N101,HFF120_Data_extrapolated!$C$4:$O$4,0),TRUE)*1000,"")
     )
)</f>
        <v/>
      </c>
      <c r="S101" s="219" t="str">
        <f>IFERROR($R101/HFF120_Data_UL!$J$1,"")</f>
        <v/>
      </c>
      <c r="T101" s="166" t="str">
        <f>IF(
     $R101=$AM101,
     IFERROR(VLOOKUP(VALUE(SUBSTITUTE("1"&amp;ROUND($L101,2)," ","")),HFF120_Data_UL!$C$4:$P$1009,14,TRUE),""),
     IF(ISNUMBER($R101),"EJ needed","")
)</f>
        <v/>
      </c>
      <c r="U101" s="251" t="str">
        <f>IFERROR(
     1*AN101,
     IF(
          $B$1="Metric",
          IFERROR(0.0254*VLOOKUP(VALUE(SUBSTITUTE("1"&amp;ROUND(L101,2)," ","")),AWHB_Data_extrapolated!$C$4:$O$1011,MATCH($N101,AWHB_Data_extrapolated!$C$4:$O$4,0),TRUE)*1000,""),
          IFERROR(VLOOKUP(VALUE(SUBSTITUTE("1"&amp;ROUND(L101,2)," ","")),AWHB_Data_extrapolated!$C$4:$O$1011,MATCH($N101,AWHB_Data_extrapolated!$C$4:$O$4,0),TRUE)*1000,"")
     )
)</f>
        <v/>
      </c>
      <c r="V101" s="219" t="str">
        <f>IFERROR($U101/AWHB_Data_UL!$J$1,"")</f>
        <v/>
      </c>
      <c r="W101" s="166" t="str">
        <f>IF(
     $U101=$AN101,
     IFERROR(VLOOKUP(VALUE(SUBSTITUTE("1"&amp;ROUND($L101,2)," ","")),AWHB_Data_UL!$C$4:$P$1004,14,TRUE),""),
     IF(ISNUMBER($U101),"EJ needed","")
)</f>
        <v/>
      </c>
      <c r="Y101" s="235"/>
      <c r="Z101" s="236"/>
      <c r="AA101" s="220">
        <f>Z101*Y101*M101</f>
        <v>0</v>
      </c>
      <c r="AB101" s="221" t="str">
        <f>IF($B$1="Metric", IFERROR((1/$P101),""), IFERROR(1/((($P101/1000)*12*12)/231),""))</f>
        <v/>
      </c>
      <c r="AC101" s="221" t="str">
        <f>IFERROR(AA101/AB101,"")</f>
        <v/>
      </c>
      <c r="AD101" s="221" t="str">
        <f>IF($B$1="Metric", IFERROR((1/$S101),""), IFERROR(1/((($S101/1000)*12*12)/231),""))</f>
        <v/>
      </c>
      <c r="AE101" s="221" t="str">
        <f>IFERROR(AA101/AD101,"")</f>
        <v/>
      </c>
      <c r="AF101" s="221" t="str">
        <f>IF($B$1="Metric", IFERROR((1/$V101),""), IFERROR(1/((($V101/1000)*12*12)/231),""))</f>
        <v/>
      </c>
      <c r="AG101" s="221" t="str">
        <f>IFERROR(AA101/AF101,"")</f>
        <v/>
      </c>
      <c r="AH101" s="214"/>
      <c r="AL101" s="215" t="str">
        <f>IF(
     $B$1="Metric",
     IFERROR(0.0254*VLOOKUP(VALUE(SUBSTITUTE("1"&amp;ROUND($L101,2)," ","")),HFF60_Data_UL!$C$4:$O$1012,MATCH($N101,HFF60_Data_UL!$C$4:$O$4,0),TRUE)*1000,"N/A"),
     IFERROR(VLOOKUP(VALUE(SUBSTITUTE("1"&amp;ROUND($L101,2)," ","")),HFF60_Data_UL!$C$4:$O$1012,MATCH($N101,HFF60_Data_UL!$C$4:$O$4,0),TRUE)*1000,"N/A")
)</f>
        <v>N/A</v>
      </c>
      <c r="AM101" s="215" t="str">
        <f>IF(
     $B$1="Metric",
     IFERROR(0.0254*VLOOKUP(VALUE(SUBSTITUTE("1"&amp;ROUND($L101,2)," ","")),HFF120_Data_UL!$C$4:$O$1010,MATCH($N101,HFF120_Data_UL!$C$4:$O$4,0),TRUE)*1000,"N/A"),
     IFERROR(VLOOKUP(VALUE(SUBSTITUTE("1"&amp;ROUND($L101,2)," ","")),HFF120_Data_UL!$C$4:$O$1010,MATCH($N101,HFF120_Data_UL!$C$4:$O$4,0),TRUE)*1000,"N/A")
)</f>
        <v>N/A</v>
      </c>
      <c r="AN101" s="215" t="str">
        <f>IF(
     $B$1="Metric",
     IFERROR(0.0254*VLOOKUP(VALUE(SUBSTITUTE("1"&amp;ROUND($L101,2)," ","")),AWHB_Data_UL!$C$4:$O$1005,MATCH($N101,AWHB_Data_UL!$C$4:$O$4,0),TRUE)*1000,"N/A"),
     IFERROR(VLOOKUP(VALUE(SUBSTITUTE("1"&amp;ROUND($L101,2)," ","")),AWHB_Data_UL!$C$4:$O$1005,MATCH($N101,AWHB_Data_UL!$C$4:$O$4,0),TRUE)*1000,"N/A")
)</f>
        <v>N/A</v>
      </c>
    </row>
    <row r="102" spans="1:40" ht="12.75" customHeight="1" x14ac:dyDescent="0.25">
      <c r="A102" s="212"/>
      <c r="C102" s="316"/>
      <c r="D102" s="235"/>
      <c r="E102" s="249"/>
      <c r="F102" s="243"/>
      <c r="G102" s="236"/>
      <c r="H102" s="229">
        <f>(D102*E102) - ((D102-(2*F102))*(E102-G102))</f>
        <v>0</v>
      </c>
      <c r="I102" s="229">
        <f>IF($B$1="Metric", H102*100, H102*12)</f>
        <v>0</v>
      </c>
      <c r="J102" s="229">
        <f>IF($B$1="Metric", (I102/1000000)*$G$1, (I102/1728)*$G$1)</f>
        <v>0</v>
      </c>
      <c r="K102" s="207">
        <f>(E102)+(2*D102)+(2*(E102-G102))</f>
        <v>0</v>
      </c>
      <c r="L102" s="217" t="e">
        <f>IF($B$1="Metric", (J102*0.671968975)/(K102*0.39370079), J102/K102)</f>
        <v>#DIV/0!</v>
      </c>
      <c r="M102" s="218">
        <f>IF($B$1="Metric", K102/100, K102/12)</f>
        <v>0</v>
      </c>
      <c r="N102" s="240"/>
      <c r="O102" s="252" t="str">
        <f>IFERROR(
     1*AL102,
     IF(
          $B$1="Metric",
          IFERROR(0.0254*VLOOKUP(VALUE(SUBSTITUTE("1"&amp;ROUND(L102,2)," ","")),HFF60_Data_extrapolated!$C$4:$O$1011,MATCH($N102,HFF60_Data_extrapolated!$C$4:$O$4,0),TRUE)*1000,""),
          IFERROR(VLOOKUP(VALUE(SUBSTITUTE("1"&amp;ROUND(L102,2)," ","")),HFF60_Data_extrapolated!$C$4:$O$1011,MATCH($N102,HFF60_Data_extrapolated!$C$4:$O$4,0),TRUE)*1000,"")
     )
)</f>
        <v/>
      </c>
      <c r="P102" s="219" t="str">
        <f>IFERROR($O102/HFF60_Data_UL!$J$1,"")</f>
        <v/>
      </c>
      <c r="Q102" s="166" t="str">
        <f>IF(
     $O102=$AL102,
     IFERROR(VLOOKUP(VALUE(SUBSTITUTE("1"&amp;ROUND($L102,2)," ","")),HFF60_Data_UL!$C$4:$P$1011,14,TRUE),""),
     IF(ISNUMBER($O102),"EJ needed","")
)</f>
        <v/>
      </c>
      <c r="R102" s="253" t="str">
        <f>IFERROR(
     1*AM102,
     IF(
          $B$1="Metric",
          IFERROR(0.0254*VLOOKUP(VALUE(SUBSTITUTE("1"&amp;ROUND(L102,2)," ","")),HFF120_Data_extrapolated!$C$4:$O$1025,MATCH($N102,HFF120_Data_extrapolated!$C$4:$O$4,0),TRUE)*1000,""),
          IFERROR(VLOOKUP(VALUE(SUBSTITUTE("1"&amp;ROUND(L102,2)," ","")),HFF120_Data_extrapolated!$C$4:$O$1025,MATCH($N102,HFF120_Data_extrapolated!$C$4:$O$4,0),TRUE)*1000,"")
     )
)</f>
        <v/>
      </c>
      <c r="S102" s="219" t="str">
        <f>IFERROR($R102/HFF120_Data_UL!$J$1,"")</f>
        <v/>
      </c>
      <c r="T102" s="166" t="str">
        <f>IF(
     $R102=$AM102,
     IFERROR(VLOOKUP(VALUE(SUBSTITUTE("1"&amp;ROUND($L102,2)," ","")),HFF120_Data_UL!$C$4:$P$1009,14,TRUE),""),
     IF(ISNUMBER($R102),"EJ needed","")
)</f>
        <v/>
      </c>
      <c r="U102" s="251" t="str">
        <f>IFERROR(
     1*AN102,
     IF(
          $B$1="Metric",
          IFERROR(0.0254*VLOOKUP(VALUE(SUBSTITUTE("1"&amp;ROUND(L102,2)," ","")),AWHB_Data_extrapolated!$C$4:$O$1011,MATCH($N102,AWHB_Data_extrapolated!$C$4:$O$4,0),TRUE)*1000,""),
          IFERROR(VLOOKUP(VALUE(SUBSTITUTE("1"&amp;ROUND(L102,2)," ","")),AWHB_Data_extrapolated!$C$4:$O$1011,MATCH($N102,AWHB_Data_extrapolated!$C$4:$O$4,0),TRUE)*1000,"")
     )
)</f>
        <v/>
      </c>
      <c r="V102" s="219" t="str">
        <f>IFERROR($U102/AWHB_Data_UL!$J$1,"")</f>
        <v/>
      </c>
      <c r="W102" s="166" t="str">
        <f>IF(
     $U102=$AN102,
     IFERROR(VLOOKUP(VALUE(SUBSTITUTE("1"&amp;ROUND($L102,2)," ","")),AWHB_Data_UL!$C$4:$P$1004,14,TRUE),""),
     IF(ISNUMBER($U102),"EJ needed","")
)</f>
        <v/>
      </c>
      <c r="Y102" s="235"/>
      <c r="Z102" s="236"/>
      <c r="AA102" s="220">
        <f>Z102*Y102*M102</f>
        <v>0</v>
      </c>
      <c r="AB102" s="221" t="str">
        <f>IF($B$1="Metric", IFERROR((1/$P102),""), IFERROR(1/((($P102/1000)*12*12)/231),""))</f>
        <v/>
      </c>
      <c r="AC102" s="221" t="str">
        <f>IFERROR(AA102/AB102,"")</f>
        <v/>
      </c>
      <c r="AD102" s="221" t="str">
        <f>IF($B$1="Metric", IFERROR((1/$S102),""), IFERROR(1/((($S102/1000)*12*12)/231),""))</f>
        <v/>
      </c>
      <c r="AE102" s="221" t="str">
        <f>IFERROR(AA102/AD102,"")</f>
        <v/>
      </c>
      <c r="AF102" s="221" t="str">
        <f>IF($B$1="Metric", IFERROR((1/$V102),""), IFERROR(1/((($V102/1000)*12*12)/231),""))</f>
        <v/>
      </c>
      <c r="AG102" s="221" t="str">
        <f>IFERROR(AA102/AF102,"")</f>
        <v/>
      </c>
      <c r="AH102" s="214"/>
      <c r="AL102" s="215" t="str">
        <f>IF(
     $B$1="Metric",
     IFERROR(0.0254*VLOOKUP(VALUE(SUBSTITUTE("1"&amp;ROUND($L102,2)," ","")),HFF60_Data_UL!$C$4:$O$1012,MATCH($N102,HFF60_Data_UL!$C$4:$O$4,0),TRUE)*1000,"N/A"),
     IFERROR(VLOOKUP(VALUE(SUBSTITUTE("1"&amp;ROUND($L102,2)," ","")),HFF60_Data_UL!$C$4:$O$1012,MATCH($N102,HFF60_Data_UL!$C$4:$O$4,0),TRUE)*1000,"N/A")
)</f>
        <v>N/A</v>
      </c>
      <c r="AM102" s="215" t="str">
        <f>IF(
     $B$1="Metric",
     IFERROR(0.0254*VLOOKUP(VALUE(SUBSTITUTE("1"&amp;ROUND($L102,2)," ","")),HFF120_Data_UL!$C$4:$O$1010,MATCH($N102,HFF120_Data_UL!$C$4:$O$4,0),TRUE)*1000,"N/A"),
     IFERROR(VLOOKUP(VALUE(SUBSTITUTE("1"&amp;ROUND($L102,2)," ","")),HFF120_Data_UL!$C$4:$O$1010,MATCH($N102,HFF120_Data_UL!$C$4:$O$4,0),TRUE)*1000,"N/A")
)</f>
        <v>N/A</v>
      </c>
      <c r="AN102" s="215" t="str">
        <f>IF(
     $B$1="Metric",
     IFERROR(0.0254*VLOOKUP(VALUE(SUBSTITUTE("1"&amp;ROUND($L102,2)," ","")),AWHB_Data_UL!$C$4:$O$1005,MATCH($N102,AWHB_Data_UL!$C$4:$O$4,0),TRUE)*1000,"N/A"),
     IFERROR(VLOOKUP(VALUE(SUBSTITUTE("1"&amp;ROUND($L102,2)," ","")),AWHB_Data_UL!$C$4:$O$1005,MATCH($N102,AWHB_Data_UL!$C$4:$O$4,0),TRUE)*1000,"N/A")
)</f>
        <v>N/A</v>
      </c>
    </row>
    <row r="103" spans="1:40" ht="12.75" customHeight="1" x14ac:dyDescent="0.25">
      <c r="A103" s="212"/>
      <c r="C103" s="316"/>
      <c r="D103" s="235"/>
      <c r="E103" s="249"/>
      <c r="F103" s="243"/>
      <c r="G103" s="236"/>
      <c r="H103" s="229">
        <f>(D103*E103) - ((D103-(2*F103))*(E103-G103))</f>
        <v>0</v>
      </c>
      <c r="I103" s="229">
        <f>IF($B$1="Metric", H103*100, H103*12)</f>
        <v>0</v>
      </c>
      <c r="J103" s="229">
        <f>IF($B$1="Metric", (I103/1000000)*$G$1, (I103/1728)*$G$1)</f>
        <v>0</v>
      </c>
      <c r="K103" s="207">
        <f>(E103)+(2*D103)+(2*(E103-G103))</f>
        <v>0</v>
      </c>
      <c r="L103" s="217" t="e">
        <f>IF($B$1="Metric", (J103*0.671968975)/(K103*0.39370079), J103/K103)</f>
        <v>#DIV/0!</v>
      </c>
      <c r="M103" s="218">
        <f>IF($B$1="Metric", K103/100, K103/12)</f>
        <v>0</v>
      </c>
      <c r="N103" s="240"/>
      <c r="O103" s="252" t="str">
        <f>IFERROR(
     1*AL103,
     IF(
          $B$1="Metric",
          IFERROR(0.0254*VLOOKUP(VALUE(SUBSTITUTE("1"&amp;ROUND(L103,2)," ","")),HFF60_Data_extrapolated!$C$4:$O$1011,MATCH($N103,HFF60_Data_extrapolated!$C$4:$O$4,0),TRUE)*1000,""),
          IFERROR(VLOOKUP(VALUE(SUBSTITUTE("1"&amp;ROUND(L103,2)," ","")),HFF60_Data_extrapolated!$C$4:$O$1011,MATCH($N103,HFF60_Data_extrapolated!$C$4:$O$4,0),TRUE)*1000,"")
     )
)</f>
        <v/>
      </c>
      <c r="P103" s="219" t="str">
        <f>IFERROR($O103/HFF60_Data_UL!$J$1,"")</f>
        <v/>
      </c>
      <c r="Q103" s="166" t="str">
        <f>IF(
     $O103=$AL103,
     IFERROR(VLOOKUP(VALUE(SUBSTITUTE("1"&amp;ROUND($L103,2)," ","")),HFF60_Data_UL!$C$4:$P$1011,14,TRUE),""),
     IF(ISNUMBER($O103),"EJ needed","")
)</f>
        <v/>
      </c>
      <c r="R103" s="253" t="str">
        <f>IFERROR(
     1*AM103,
     IF(
          $B$1="Metric",
          IFERROR(0.0254*VLOOKUP(VALUE(SUBSTITUTE("1"&amp;ROUND(L103,2)," ","")),HFF120_Data_extrapolated!$C$4:$O$1025,MATCH($N103,HFF120_Data_extrapolated!$C$4:$O$4,0),TRUE)*1000,""),
          IFERROR(VLOOKUP(VALUE(SUBSTITUTE("1"&amp;ROUND(L103,2)," ","")),HFF120_Data_extrapolated!$C$4:$O$1025,MATCH($N103,HFF120_Data_extrapolated!$C$4:$O$4,0),TRUE)*1000,"")
     )
)</f>
        <v/>
      </c>
      <c r="S103" s="219" t="str">
        <f>IFERROR($R103/HFF120_Data_UL!$J$1,"")</f>
        <v/>
      </c>
      <c r="T103" s="166" t="str">
        <f>IF(
     $R103=$AM103,
     IFERROR(VLOOKUP(VALUE(SUBSTITUTE("1"&amp;ROUND($L103,2)," ","")),HFF120_Data_UL!$C$4:$P$1009,14,TRUE),""),
     IF(ISNUMBER($R103),"EJ needed","")
)</f>
        <v/>
      </c>
      <c r="U103" s="251" t="str">
        <f>IFERROR(
     1*AN103,
     IF(
          $B$1="Metric",
          IFERROR(0.0254*VLOOKUP(VALUE(SUBSTITUTE("1"&amp;ROUND(L103,2)," ","")),AWHB_Data_extrapolated!$C$4:$O$1011,MATCH($N103,AWHB_Data_extrapolated!$C$4:$O$4,0),TRUE)*1000,""),
          IFERROR(VLOOKUP(VALUE(SUBSTITUTE("1"&amp;ROUND(L103,2)," ","")),AWHB_Data_extrapolated!$C$4:$O$1011,MATCH($N103,AWHB_Data_extrapolated!$C$4:$O$4,0),TRUE)*1000,"")
     )
)</f>
        <v/>
      </c>
      <c r="V103" s="219" t="str">
        <f>IFERROR($U103/AWHB_Data_UL!$J$1,"")</f>
        <v/>
      </c>
      <c r="W103" s="166" t="str">
        <f>IF(
     $U103=$AN103,
     IFERROR(VLOOKUP(VALUE(SUBSTITUTE("1"&amp;ROUND($L103,2)," ","")),AWHB_Data_UL!$C$4:$P$1004,14,TRUE),""),
     IF(ISNUMBER($U103),"EJ needed","")
)</f>
        <v/>
      </c>
      <c r="Y103" s="235"/>
      <c r="Z103" s="236"/>
      <c r="AA103" s="220">
        <f>Z103*Y103*M103</f>
        <v>0</v>
      </c>
      <c r="AB103" s="221" t="str">
        <f>IF($B$1="Metric", IFERROR((1/$P103),""), IFERROR(1/((($P103/1000)*12*12)/231),""))</f>
        <v/>
      </c>
      <c r="AC103" s="221" t="str">
        <f>IFERROR(AA103/AB103,"")</f>
        <v/>
      </c>
      <c r="AD103" s="221" t="str">
        <f>IF($B$1="Metric", IFERROR((1/$S103),""), IFERROR(1/((($S103/1000)*12*12)/231),""))</f>
        <v/>
      </c>
      <c r="AE103" s="221" t="str">
        <f>IFERROR(AA103/AD103,"")</f>
        <v/>
      </c>
      <c r="AF103" s="221" t="str">
        <f>IF($B$1="Metric", IFERROR((1/$V103),""), IFERROR(1/((($V103/1000)*12*12)/231),""))</f>
        <v/>
      </c>
      <c r="AG103" s="221" t="str">
        <f>IFERROR(AA103/AF103,"")</f>
        <v/>
      </c>
      <c r="AH103" s="214"/>
      <c r="AL103" s="215" t="str">
        <f>IF(
     $B$1="Metric",
     IFERROR(0.0254*VLOOKUP(VALUE(SUBSTITUTE("1"&amp;ROUND($L103,2)," ","")),HFF60_Data_UL!$C$4:$O$1012,MATCH($N103,HFF60_Data_UL!$C$4:$O$4,0),TRUE)*1000,"N/A"),
     IFERROR(VLOOKUP(VALUE(SUBSTITUTE("1"&amp;ROUND($L103,2)," ","")),HFF60_Data_UL!$C$4:$O$1012,MATCH($N103,HFF60_Data_UL!$C$4:$O$4,0),TRUE)*1000,"N/A")
)</f>
        <v>N/A</v>
      </c>
      <c r="AM103" s="215" t="str">
        <f>IF(
     $B$1="Metric",
     IFERROR(0.0254*VLOOKUP(VALUE(SUBSTITUTE("1"&amp;ROUND($L103,2)," ","")),HFF120_Data_UL!$C$4:$O$1010,MATCH($N103,HFF120_Data_UL!$C$4:$O$4,0),TRUE)*1000,"N/A"),
     IFERROR(VLOOKUP(VALUE(SUBSTITUTE("1"&amp;ROUND($L103,2)," ","")),HFF120_Data_UL!$C$4:$O$1010,MATCH($N103,HFF120_Data_UL!$C$4:$O$4,0),TRUE)*1000,"N/A")
)</f>
        <v>N/A</v>
      </c>
      <c r="AN103" s="215" t="str">
        <f>IF(
     $B$1="Metric",
     IFERROR(0.0254*VLOOKUP(VALUE(SUBSTITUTE("1"&amp;ROUND($L103,2)," ","")),AWHB_Data_UL!$C$4:$O$1005,MATCH($N103,AWHB_Data_UL!$C$4:$O$4,0),TRUE)*1000,"N/A"),
     IFERROR(VLOOKUP(VALUE(SUBSTITUTE("1"&amp;ROUND($L103,2)," ","")),AWHB_Data_UL!$C$4:$O$1005,MATCH($N103,AWHB_Data_UL!$C$4:$O$4,0),TRUE)*1000,"N/A")
)</f>
        <v>N/A</v>
      </c>
    </row>
    <row r="104" spans="1:40" ht="12.75" customHeight="1" thickBot="1" x14ac:dyDescent="0.3">
      <c r="A104" s="212"/>
      <c r="C104" s="316"/>
      <c r="D104" s="237"/>
      <c r="E104" s="250"/>
      <c r="F104" s="244"/>
      <c r="G104" s="238"/>
      <c r="H104" s="229">
        <f>(D104*E104) - ((D104-(2*F104))*(E104-G104))</f>
        <v>0</v>
      </c>
      <c r="I104" s="229">
        <f>IF($B$1="Metric", H104*100, H104*12)</f>
        <v>0</v>
      </c>
      <c r="J104" s="229">
        <f>IF($B$1="Metric", (I104/1000000)*$G$1, (I104/1728)*$G$1)</f>
        <v>0</v>
      </c>
      <c r="K104" s="207">
        <f>(E104)+(2*D104)+(2*(E104-G104))</f>
        <v>0</v>
      </c>
      <c r="L104" s="217" t="e">
        <f>IF($B$1="Metric", (J104*0.671968975)/(K104*0.39370079), J104/K104)</f>
        <v>#DIV/0!</v>
      </c>
      <c r="M104" s="218">
        <f>IF($B$1="Metric", K104/100, K104/12)</f>
        <v>0</v>
      </c>
      <c r="N104" s="241"/>
      <c r="O104" s="252" t="str">
        <f>IFERROR(
     1*AL104,
     IF(
          $B$1="Metric",
          IFERROR(0.0254*VLOOKUP(VALUE(SUBSTITUTE("1"&amp;ROUND(L104,2)," ","")),HFF60_Data_extrapolated!$C$4:$O$1011,MATCH($N104,HFF60_Data_extrapolated!$C$4:$O$4,0),TRUE)*1000,""),
          IFERROR(VLOOKUP(VALUE(SUBSTITUTE("1"&amp;ROUND(L104,2)," ","")),HFF60_Data_extrapolated!$C$4:$O$1011,MATCH($N104,HFF60_Data_extrapolated!$C$4:$O$4,0),TRUE)*1000,"")
     )
)</f>
        <v/>
      </c>
      <c r="P104" s="219" t="str">
        <f>IFERROR($O104/HFF60_Data_UL!$J$1,"")</f>
        <v/>
      </c>
      <c r="Q104" s="166" t="str">
        <f>IF(
     $O104=$AL104,
     IFERROR(VLOOKUP(VALUE(SUBSTITUTE("1"&amp;ROUND($L104,2)," ","")),HFF60_Data_UL!$C$4:$P$1011,14,TRUE),""),
     IF(ISNUMBER($O104),"EJ needed","")
)</f>
        <v/>
      </c>
      <c r="R104" s="253" t="str">
        <f>IFERROR(
     1*AM104,
     IF(
          $B$1="Metric",
          IFERROR(0.0254*VLOOKUP(VALUE(SUBSTITUTE("1"&amp;ROUND(L104,2)," ","")),HFF120_Data_extrapolated!$C$4:$O$1025,MATCH($N104,HFF120_Data_extrapolated!$C$4:$O$4,0),TRUE)*1000,""),
          IFERROR(VLOOKUP(VALUE(SUBSTITUTE("1"&amp;ROUND(L104,2)," ","")),HFF120_Data_extrapolated!$C$4:$O$1025,MATCH($N104,HFF120_Data_extrapolated!$C$4:$O$4,0),TRUE)*1000,"")
     )
)</f>
        <v/>
      </c>
      <c r="S104" s="219" t="str">
        <f>IFERROR($R104/HFF120_Data_UL!$J$1,"")</f>
        <v/>
      </c>
      <c r="T104" s="166" t="str">
        <f>IF(
     $R104=$AM104,
     IFERROR(VLOOKUP(VALUE(SUBSTITUTE("1"&amp;ROUND($L104,2)," ","")),HFF120_Data_UL!$C$4:$P$1009,14,TRUE),""),
     IF(ISNUMBER($R104),"EJ needed","")
)</f>
        <v/>
      </c>
      <c r="U104" s="251" t="str">
        <f>IFERROR(
     1*AN104,
     IF(
          $B$1="Metric",
          IFERROR(0.0254*VLOOKUP(VALUE(SUBSTITUTE("1"&amp;ROUND(L104,2)," ","")),AWHB_Data_extrapolated!$C$4:$O$1011,MATCH($N104,AWHB_Data_extrapolated!$C$4:$O$4,0),TRUE)*1000,""),
          IFERROR(VLOOKUP(VALUE(SUBSTITUTE("1"&amp;ROUND(L104,2)," ","")),AWHB_Data_extrapolated!$C$4:$O$1011,MATCH($N104,AWHB_Data_extrapolated!$C$4:$O$4,0),TRUE)*1000,"")
     )
)</f>
        <v/>
      </c>
      <c r="V104" s="219" t="str">
        <f>IFERROR($U104/AWHB_Data_UL!$J$1,"")</f>
        <v/>
      </c>
      <c r="W104" s="166" t="str">
        <f>IF(
     $U104=$AN104,
     IFERROR(VLOOKUP(VALUE(SUBSTITUTE("1"&amp;ROUND($L104,2)," ","")),AWHB_Data_UL!$C$4:$P$1004,14,TRUE),""),
     IF(ISNUMBER($U104),"EJ needed","")
)</f>
        <v/>
      </c>
      <c r="Y104" s="237"/>
      <c r="Z104" s="238"/>
      <c r="AA104" s="220">
        <f>Z104*Y104*M104</f>
        <v>0</v>
      </c>
      <c r="AB104" s="221" t="str">
        <f>IF($B$1="Metric", IFERROR((1/$P104),""), IFERROR(1/((($P104/1000)*12*12)/231),""))</f>
        <v/>
      </c>
      <c r="AC104" s="221" t="str">
        <f>IFERROR(AA104/AB104,"")</f>
        <v/>
      </c>
      <c r="AD104" s="221" t="str">
        <f>IF($B$1="Metric", IFERROR((1/$S104),""), IFERROR(1/((($S104/1000)*12*12)/231),""))</f>
        <v/>
      </c>
      <c r="AE104" s="221" t="str">
        <f>IFERROR(AA104/AD104,"")</f>
        <v/>
      </c>
      <c r="AF104" s="221" t="str">
        <f>IF($B$1="Metric", IFERROR((1/$V104),""), IFERROR(1/((($V104/1000)*12*12)/231),""))</f>
        <v/>
      </c>
      <c r="AG104" s="221" t="str">
        <f>IFERROR(AA104/AF104,"")</f>
        <v/>
      </c>
      <c r="AH104" s="214"/>
      <c r="AL104" s="215" t="str">
        <f>IF(
     $B$1="Metric",
     IFERROR(0.0254*VLOOKUP(VALUE(SUBSTITUTE("1"&amp;ROUND($L104,2)," ","")),HFF60_Data_UL!$C$4:$O$1012,MATCH($N104,HFF60_Data_UL!$C$4:$O$4,0),TRUE)*1000,"N/A"),
     IFERROR(VLOOKUP(VALUE(SUBSTITUTE("1"&amp;ROUND($L104,2)," ","")),HFF60_Data_UL!$C$4:$O$1012,MATCH($N104,HFF60_Data_UL!$C$4:$O$4,0),TRUE)*1000,"N/A")
)</f>
        <v>N/A</v>
      </c>
      <c r="AM104" s="215" t="str">
        <f>IF(
     $B$1="Metric",
     IFERROR(0.0254*VLOOKUP(VALUE(SUBSTITUTE("1"&amp;ROUND($L104,2)," ","")),HFF120_Data_UL!$C$4:$O$1010,MATCH($N104,HFF120_Data_UL!$C$4:$O$4,0),TRUE)*1000,"N/A"),
     IFERROR(VLOOKUP(VALUE(SUBSTITUTE("1"&amp;ROUND($L104,2)," ","")),HFF120_Data_UL!$C$4:$O$1010,MATCH($N104,HFF120_Data_UL!$C$4:$O$4,0),TRUE)*1000,"N/A")
)</f>
        <v>N/A</v>
      </c>
      <c r="AN104" s="215" t="str">
        <f>IF(
     $B$1="Metric",
     IFERROR(0.0254*VLOOKUP(VALUE(SUBSTITUTE("1"&amp;ROUND($L104,2)," ","")),AWHB_Data_UL!$C$4:$O$1005,MATCH($N104,AWHB_Data_UL!$C$4:$O$4,0),TRUE)*1000,"N/A"),
     IFERROR(VLOOKUP(VALUE(SUBSTITUTE("1"&amp;ROUND($L104,2)," ","")),AWHB_Data_UL!$C$4:$O$1005,MATCH($N104,AWHB_Data_UL!$C$4:$O$4,0),TRUE)*1000,"N/A")
)</f>
        <v>N/A</v>
      </c>
    </row>
    <row r="105" spans="1:40" ht="12.75" customHeight="1" x14ac:dyDescent="0.25">
      <c r="A105" s="212"/>
      <c r="AH105" s="214"/>
    </row>
    <row r="106" spans="1:40" ht="12.75" customHeight="1" x14ac:dyDescent="0.25">
      <c r="A106" s="212"/>
      <c r="AH106" s="214"/>
    </row>
    <row r="107" spans="1:40" x14ac:dyDescent="0.25">
      <c r="A107" s="212"/>
      <c r="AH107" s="214"/>
    </row>
    <row r="108" spans="1:40" x14ac:dyDescent="0.25">
      <c r="A108" s="212"/>
      <c r="O108" s="310" t="s">
        <v>81</v>
      </c>
      <c r="P108" s="312"/>
      <c r="Q108" s="311"/>
      <c r="R108" s="310" t="s">
        <v>82</v>
      </c>
      <c r="S108" s="312"/>
      <c r="T108" s="311"/>
      <c r="U108" s="310" t="s">
        <v>39</v>
      </c>
      <c r="V108" s="312"/>
      <c r="W108" s="311"/>
      <c r="AB108" s="310" t="s">
        <v>81</v>
      </c>
      <c r="AC108" s="311"/>
      <c r="AD108" s="310" t="s">
        <v>82</v>
      </c>
      <c r="AE108" s="311"/>
      <c r="AF108" s="310" t="s">
        <v>39</v>
      </c>
      <c r="AG108" s="311"/>
      <c r="AH108" s="214"/>
      <c r="AL108" s="313" t="s">
        <v>57</v>
      </c>
      <c r="AM108" s="313"/>
      <c r="AN108" s="313"/>
    </row>
    <row r="109" spans="1:40" ht="30" customHeight="1" thickBot="1" x14ac:dyDescent="0.3">
      <c r="A109" s="212"/>
      <c r="C109" s="316" t="s">
        <v>100</v>
      </c>
      <c r="D109" s="210" t="str">
        <f>IF($B$1="Metric", "Beam Height [cm]", "Beam Height [in]")</f>
        <v>Beam Height [cm]</v>
      </c>
      <c r="E109" s="210" t="str">
        <f>IF($B$1="Metric", "Flange Width [cm]", "Flange Width [in]")</f>
        <v>Flange Width [cm]</v>
      </c>
      <c r="F109" s="210" t="str">
        <f>IF($B$1="Metric", "Flange Thickness [cm]", "Flange Thickness [in]")</f>
        <v>Flange Thickness [cm]</v>
      </c>
      <c r="G109" s="210" t="str">
        <f>IF($B$1="Metric", "Web Thickness [cm]", "Web Thickness [in]")</f>
        <v>Web Thickness [cm]</v>
      </c>
      <c r="H109" s="210" t="str">
        <f>IF($B$1="Metric", "Area [cm^2]", "Area [in^2]")</f>
        <v>Area [cm^2]</v>
      </c>
      <c r="I109" s="210" t="str">
        <f>IF($B$1="Metric", "Volume / Linear meter [cm^3]", "Volume / Linear foot [in^3]")</f>
        <v>Volume / Linear meter [cm^3]</v>
      </c>
      <c r="J109" s="210" t="str">
        <f>IF($B$1="Metric", "Weight / Linear meter [kg/m]", "Weight / Linear foot [lbs/ft]")</f>
        <v>Weight / Linear meter [kg/m]</v>
      </c>
      <c r="K109" s="210" t="str">
        <f>IF($B$1="Metric", "Heated Perimeter [cm]", "Heated Perimeter [in]")</f>
        <v>Heated Perimeter [cm]</v>
      </c>
      <c r="L109" s="210" t="s">
        <v>84</v>
      </c>
      <c r="M109" s="210" t="str">
        <f>IF($B$1="Metric", "Heated Surface Area [m^2/m]", "Heated Surface Area [ft^2/ft]")</f>
        <v>Heated Surface Area [m^2/m]</v>
      </c>
      <c r="N109" s="210" t="s">
        <v>85</v>
      </c>
      <c r="O109" s="215" t="str">
        <f>IF($B$1="Metric", "Required dft [mm]", "Required dft [mils]")</f>
        <v>Required dft [mm]</v>
      </c>
      <c r="P109" s="215" t="str">
        <f>IF($B$1="Metric", "Required wft [mm]", "Required wft [mils]")</f>
        <v>Required wft [mm]</v>
      </c>
      <c r="Q109" s="215" t="s">
        <v>63</v>
      </c>
      <c r="R109" s="215" t="str">
        <f>IF($B$1="Metric", "Required dft [mm]", "Required dft [mils]")</f>
        <v>Required dft [mm]</v>
      </c>
      <c r="S109" s="215" t="str">
        <f>IF($B$1="Metric", "Required wft [mm]", "Required wft [mils]")</f>
        <v>Required wft [mm]</v>
      </c>
      <c r="T109" s="215" t="s">
        <v>63</v>
      </c>
      <c r="U109" s="215" t="str">
        <f>IF($B$1="Metric", "Required dft [mm]", "Required dft [mils]")</f>
        <v>Required dft [mm]</v>
      </c>
      <c r="V109" s="215" t="str">
        <f>IF($B$1="Metric", "Required wft [mm]", "Required wft [mils]")</f>
        <v>Required wft [mm]</v>
      </c>
      <c r="W109" s="215" t="s">
        <v>63</v>
      </c>
      <c r="Y109" s="210" t="str">
        <f>IF($B$1="Metric", "Length [m]", "Length [ft]")</f>
        <v>Length [m]</v>
      </c>
      <c r="Z109" s="210" t="s">
        <v>86</v>
      </c>
      <c r="AA109" s="207" t="str">
        <f>IF($B$1="Metric", "Total sq. meter", "Total sq. feet")</f>
        <v>Total sq. meter</v>
      </c>
      <c r="AB109" s="215" t="str">
        <f>IF($B$1="Metric", "Consumption [m^2 / Liter]", "Consumption [ft^2 / Gallon]")</f>
        <v>Consumption [m^2 / Liter]</v>
      </c>
      <c r="AC109" s="215" t="str">
        <f>IF($B$1="Metric", "Required Liters", "Required Gallons")</f>
        <v>Required Liters</v>
      </c>
      <c r="AD109" s="215" t="str">
        <f>IF($B$1="Metric", "Consumption [m^2 / Liter]", "Consumption [ft^2 / Gallon]")</f>
        <v>Consumption [m^2 / Liter]</v>
      </c>
      <c r="AE109" s="215" t="str">
        <f>IF($B$1="Metric", "Required Liters", "Required Gallons")</f>
        <v>Required Liters</v>
      </c>
      <c r="AF109" s="215" t="str">
        <f>IF($B$1="Metric", "Consumption [m^2 / Liter]", "Consumption [ft^2 / Gallon]")</f>
        <v>Consumption [m^2 / Liter]</v>
      </c>
      <c r="AG109" s="215" t="str">
        <f>IF($B$1="Metric", "Required Liters", "Required Gallons")</f>
        <v>Required Liters</v>
      </c>
      <c r="AH109" s="214"/>
      <c r="AL109" s="163" t="str">
        <f>IF($B$1="Metric", "Required FF60+ dft acc. UL listing [mm]", "Required FF60+ dft acc. UL listing [mils]")</f>
        <v>Required FF60+ dft acc. UL listing [mm]</v>
      </c>
      <c r="AM109" s="163" t="str">
        <f>IF($B$1="Metric", "Required FF120+ dft acc. UL listing [mm]", "Required FF120+ dft acc. UL listing [mils]")</f>
        <v>Required FF120+ dft acc. UL listing [mm]</v>
      </c>
      <c r="AN109" s="163" t="str">
        <f>IF($B$1="Metric", "Required AWHB dft acc. UL listing [mm]", "Required AWHB dft acc. UL listing [mils]")</f>
        <v>Required AWHB dft acc. UL listing [mm]</v>
      </c>
    </row>
    <row r="110" spans="1:40" ht="12.75" customHeight="1" x14ac:dyDescent="0.25">
      <c r="A110" s="212"/>
      <c r="C110" s="316"/>
      <c r="D110" s="233"/>
      <c r="E110" s="248"/>
      <c r="F110" s="242"/>
      <c r="G110" s="234"/>
      <c r="H110" s="229">
        <f>(D110*E110) - ((D110-(2*F110))*(E110-G110))</f>
        <v>0</v>
      </c>
      <c r="I110" s="229">
        <f>IF($B$1="Metric", H110*100, H110*12)</f>
        <v>0</v>
      </c>
      <c r="J110" s="229">
        <f>IF($B$1="Metric", (I110/1000000)*$G$1, (I110/1728)*$G$1)</f>
        <v>0</v>
      </c>
      <c r="K110" s="207">
        <f>(E110)+(2*(D110-F110))+(2*(E110-G110))</f>
        <v>0</v>
      </c>
      <c r="L110" s="217" t="e">
        <f>IF($B$1="Metric", (J110*0.671968975)/(K110*0.39370079), J110/K110)</f>
        <v>#DIV/0!</v>
      </c>
      <c r="M110" s="218">
        <f>IF($B$1="Metric", K110/100, K110/12)</f>
        <v>0</v>
      </c>
      <c r="N110" s="239"/>
      <c r="O110" s="252" t="str">
        <f>IFERROR(
     1*AL110,
     IF(
          $B$1="Metric",
          IFERROR(0.0254*VLOOKUP(VALUE(SUBSTITUTE("1"&amp;ROUND(L110,2)," ","")),HFF60_Data_extrapolated!$C$4:$O$1011,MATCH($N110,HFF60_Data_extrapolated!$C$4:$O$4,0),TRUE)*1000,""),
          IFERROR(VLOOKUP(VALUE(SUBSTITUTE("1"&amp;ROUND(L110,2)," ","")),HFF60_Data_extrapolated!$C$4:$O$1011,MATCH($N110,HFF60_Data_extrapolated!$C$4:$O$4,0),TRUE)*1000,"")
     )
)</f>
        <v/>
      </c>
      <c r="P110" s="219" t="str">
        <f>IFERROR($O110/HFF60_Data_UL!$J$1,"")</f>
        <v/>
      </c>
      <c r="Q110" s="166" t="str">
        <f>IF(
     $O110=$AL110,
     IFERROR(VLOOKUP(VALUE(SUBSTITUTE("1"&amp;ROUND($L110,2)," ","")),HFF60_Data_UL!$C$4:$P$1011,14,TRUE),""),
     IF(ISNUMBER($O110),"EJ needed","")
)</f>
        <v/>
      </c>
      <c r="R110" s="253" t="str">
        <f>IFERROR(
     1*AM110,
     IF(
          $B$1="Metric",
          IFERROR(0.0254*VLOOKUP(VALUE(SUBSTITUTE("1"&amp;ROUND(L110,2)," ","")),HFF120_Data_extrapolated!$C$4:$O$1025,MATCH($N110,HFF120_Data_extrapolated!$C$4:$O$4,0),TRUE)*1000,""),
          IFERROR(VLOOKUP(VALUE(SUBSTITUTE("1"&amp;ROUND(L110,2)," ","")),HFF120_Data_extrapolated!$C$4:$O$1025,MATCH($N110,HFF120_Data_extrapolated!$C$4:$O$4,0),TRUE)*1000,"")
     )
)</f>
        <v/>
      </c>
      <c r="S110" s="219" t="str">
        <f>IFERROR($R110/HFF120_Data_UL!$J$1,"")</f>
        <v/>
      </c>
      <c r="T110" s="166" t="str">
        <f>IF(
     $R110=$AM110,
     IFERROR(VLOOKUP(VALUE(SUBSTITUTE("1"&amp;ROUND($L110,2)," ","")),HFF120_Data_UL!$C$4:$P$1009,14,TRUE),""),
     IF(ISNUMBER($R110),"EJ needed","")
)</f>
        <v/>
      </c>
      <c r="U110" s="251" t="str">
        <f>IFERROR(
     1*AN110,
     IF(
          $B$1="Metric",
          IFERROR(0.0254*VLOOKUP(VALUE(SUBSTITUTE("1"&amp;ROUND(L110,2)," ","")),AWHB_Data_extrapolated!$C$4:$O$1011,MATCH($N110,AWHB_Data_extrapolated!$C$4:$O$4,0),TRUE)*1000,""),
          IFERROR(VLOOKUP(VALUE(SUBSTITUTE("1"&amp;ROUND(L110,2)," ","")),AWHB_Data_extrapolated!$C$4:$O$1011,MATCH($N110,AWHB_Data_extrapolated!$C$4:$O$4,0),TRUE)*1000,"")
     )
)</f>
        <v/>
      </c>
      <c r="V110" s="219" t="str">
        <f>IFERROR($U110/AWHB_Data_UL!$J$1,"")</f>
        <v/>
      </c>
      <c r="W110" s="166" t="str">
        <f>IF(
     $U110=$AN110,
     IFERROR(VLOOKUP(VALUE(SUBSTITUTE("1"&amp;ROUND($L110,2)," ","")),AWHB_Data_UL!$C$4:$P$1004,14,TRUE),""),
     IF(ISNUMBER($U110),"EJ needed","")
)</f>
        <v/>
      </c>
      <c r="Y110" s="233"/>
      <c r="Z110" s="234"/>
      <c r="AA110" s="220">
        <f>Z110*Y110*M110</f>
        <v>0</v>
      </c>
      <c r="AB110" s="221" t="str">
        <f>IF($B$1="Metric", IFERROR((1/$P110),""), IFERROR(1/((($P110/1000)*12*12)/231),""))</f>
        <v/>
      </c>
      <c r="AC110" s="221" t="str">
        <f>IFERROR(AA110/AB110,"")</f>
        <v/>
      </c>
      <c r="AD110" s="221" t="str">
        <f>IF($B$1="Metric", IFERROR((1/$S110),""), IFERROR(1/((($S110/1000)*12*12)/231),""))</f>
        <v/>
      </c>
      <c r="AE110" s="221" t="str">
        <f>IFERROR(AA110/AD110,"")</f>
        <v/>
      </c>
      <c r="AF110" s="221" t="str">
        <f>IF($B$1="Metric", IFERROR((1/$V110),""), IFERROR(1/((($V110/1000)*12*12)/231),""))</f>
        <v/>
      </c>
      <c r="AG110" s="221" t="str">
        <f>IFERROR(AA110/AF110,"")</f>
        <v/>
      </c>
      <c r="AH110" s="214"/>
      <c r="AL110" s="215" t="str">
        <f>IF(
     $B$1="Metric",
     IFERROR(0.0254*VLOOKUP(VALUE(SUBSTITUTE("1"&amp;ROUND($L110,2)," ","")),HFF60_Data_UL!$C$4:$O$1012,MATCH($N110,HFF60_Data_UL!$C$4:$O$4,0),TRUE)*1000,"N/A"),
     IFERROR(VLOOKUP(VALUE(SUBSTITUTE("1"&amp;ROUND($L110,2)," ","")),HFF60_Data_UL!$C$4:$O$1012,MATCH($N110,HFF60_Data_UL!$C$4:$O$4,0),TRUE)*1000,"N/A")
)</f>
        <v>N/A</v>
      </c>
      <c r="AM110" s="215" t="str">
        <f>IF(
     $B$1="Metric",
     IFERROR(0.0254*VLOOKUP(VALUE(SUBSTITUTE("1"&amp;ROUND($L110,2)," ","")),HFF120_Data_UL!$C$4:$O$1010,MATCH($N110,HFF120_Data_UL!$C$4:$O$4,0),TRUE)*1000,"N/A"),
     IFERROR(VLOOKUP(VALUE(SUBSTITUTE("1"&amp;ROUND($L110,2)," ","")),HFF120_Data_UL!$C$4:$O$1010,MATCH($N110,HFF120_Data_UL!$C$4:$O$4,0),TRUE)*1000,"N/A")
)</f>
        <v>N/A</v>
      </c>
      <c r="AN110" s="215" t="str">
        <f>IF(
     $B$1="Metric",
     IFERROR(0.0254*VLOOKUP(VALUE(SUBSTITUTE("1"&amp;ROUND($L110,2)," ","")),AWHB_Data_UL!$C$4:$O$1005,MATCH($N110,AWHB_Data_UL!$C$4:$O$4,0),TRUE)*1000,"N/A"),
     IFERROR(VLOOKUP(VALUE(SUBSTITUTE("1"&amp;ROUND($L110,2)," ","")),AWHB_Data_UL!$C$4:$O$1005,MATCH($N110,AWHB_Data_UL!$C$4:$O$4,0),TRUE)*1000,"N/A")
)</f>
        <v>N/A</v>
      </c>
    </row>
    <row r="111" spans="1:40" ht="12.75" customHeight="1" x14ac:dyDescent="0.25">
      <c r="A111" s="212"/>
      <c r="C111" s="316"/>
      <c r="D111" s="235"/>
      <c r="E111" s="249"/>
      <c r="F111" s="243"/>
      <c r="G111" s="236"/>
      <c r="H111" s="229">
        <f>(D111*E111) - ((D111-(2*F111))*(E111-G111))</f>
        <v>0</v>
      </c>
      <c r="I111" s="229">
        <f>IF($B$1="Metric", H111*100, H111*12)</f>
        <v>0</v>
      </c>
      <c r="J111" s="229">
        <f>IF($B$1="Metric", (I111/1000000)*$G$1, (I111/1728)*$G$1)</f>
        <v>0</v>
      </c>
      <c r="K111" s="207">
        <f>(E111)+(2*(D111-F111))+(2*(E111-G111))</f>
        <v>0</v>
      </c>
      <c r="L111" s="217" t="e">
        <f>IF($B$1="Metric", (J111*0.671968975)/(K111*0.39370079), J111/K111)</f>
        <v>#DIV/0!</v>
      </c>
      <c r="M111" s="218">
        <f>IF($B$1="Metric", K111/100, K111/12)</f>
        <v>0</v>
      </c>
      <c r="N111" s="240"/>
      <c r="O111" s="252" t="str">
        <f>IFERROR(
     1*AL111,
     IF(
          $B$1="Metric",
          IFERROR(0.0254*VLOOKUP(VALUE(SUBSTITUTE("1"&amp;ROUND(L111,2)," ","")),HFF60_Data_extrapolated!$C$4:$O$1011,MATCH($N111,HFF60_Data_extrapolated!$C$4:$O$4,0),TRUE)*1000,""),
          IFERROR(VLOOKUP(VALUE(SUBSTITUTE("1"&amp;ROUND(L111,2)," ","")),HFF60_Data_extrapolated!$C$4:$O$1011,MATCH($N111,HFF60_Data_extrapolated!$C$4:$O$4,0),TRUE)*1000,"")
     )
)</f>
        <v/>
      </c>
      <c r="P111" s="219" t="str">
        <f>IFERROR($O111/HFF60_Data_UL!$J$1,"")</f>
        <v/>
      </c>
      <c r="Q111" s="166" t="str">
        <f>IF(
     $O111=$AL111,
     IFERROR(VLOOKUP(VALUE(SUBSTITUTE("1"&amp;ROUND($L111,2)," ","")),HFF60_Data_UL!$C$4:$P$1011,14,TRUE),""),
     IF(ISNUMBER($O111),"EJ needed","")
)</f>
        <v/>
      </c>
      <c r="R111" s="253" t="str">
        <f>IFERROR(
     1*AM111,
     IF(
          $B$1="Metric",
          IFERROR(0.0254*VLOOKUP(VALUE(SUBSTITUTE("1"&amp;ROUND(L111,2)," ","")),HFF120_Data_extrapolated!$C$4:$O$1025,MATCH($N111,HFF120_Data_extrapolated!$C$4:$O$4,0),TRUE)*1000,""),
          IFERROR(VLOOKUP(VALUE(SUBSTITUTE("1"&amp;ROUND(L111,2)," ","")),HFF120_Data_extrapolated!$C$4:$O$1025,MATCH($N111,HFF120_Data_extrapolated!$C$4:$O$4,0),TRUE)*1000,"")
     )
)</f>
        <v/>
      </c>
      <c r="S111" s="219" t="str">
        <f>IFERROR($R111/HFF120_Data_UL!$J$1,"")</f>
        <v/>
      </c>
      <c r="T111" s="166" t="str">
        <f>IF(
     $R111=$AM111,
     IFERROR(VLOOKUP(VALUE(SUBSTITUTE("1"&amp;ROUND($L111,2)," ","")),HFF120_Data_UL!$C$4:$P$1009,14,TRUE),""),
     IF(ISNUMBER($R111),"EJ needed","")
)</f>
        <v/>
      </c>
      <c r="U111" s="251" t="str">
        <f>IFERROR(
     1*AN111,
     IF(
          $B$1="Metric",
          IFERROR(0.0254*VLOOKUP(VALUE(SUBSTITUTE("1"&amp;ROUND(L111,2)," ","")),AWHB_Data_extrapolated!$C$4:$O$1011,MATCH($N111,AWHB_Data_extrapolated!$C$4:$O$4,0),TRUE)*1000,""),
          IFERROR(VLOOKUP(VALUE(SUBSTITUTE("1"&amp;ROUND(L111,2)," ","")),AWHB_Data_extrapolated!$C$4:$O$1011,MATCH($N111,AWHB_Data_extrapolated!$C$4:$O$4,0),TRUE)*1000,"")
     )
)</f>
        <v/>
      </c>
      <c r="V111" s="219" t="str">
        <f>IFERROR($U111/AWHB_Data_UL!$J$1,"")</f>
        <v/>
      </c>
      <c r="W111" s="166" t="str">
        <f>IF(
     $U111=$AN111,
     IFERROR(VLOOKUP(VALUE(SUBSTITUTE("1"&amp;ROUND($L111,2)," ","")),AWHB_Data_UL!$C$4:$P$1004,14,TRUE),""),
     IF(ISNUMBER($U111),"EJ needed","")
)</f>
        <v/>
      </c>
      <c r="Y111" s="235"/>
      <c r="Z111" s="236"/>
      <c r="AA111" s="220">
        <f>Z111*Y111*M111</f>
        <v>0</v>
      </c>
      <c r="AB111" s="221" t="str">
        <f>IF($B$1="Metric", IFERROR((1/$P111),""), IFERROR(1/((($P111/1000)*12*12)/231),""))</f>
        <v/>
      </c>
      <c r="AC111" s="221" t="str">
        <f>IFERROR(AA111/AB111,"")</f>
        <v/>
      </c>
      <c r="AD111" s="221" t="str">
        <f>IF($B$1="Metric", IFERROR((1/$S111),""), IFERROR(1/((($S111/1000)*12*12)/231),""))</f>
        <v/>
      </c>
      <c r="AE111" s="221" t="str">
        <f>IFERROR(AA111/AD111,"")</f>
        <v/>
      </c>
      <c r="AF111" s="221" t="str">
        <f>IF($B$1="Metric", IFERROR((1/$V111),""), IFERROR(1/((($V111/1000)*12*12)/231),""))</f>
        <v/>
      </c>
      <c r="AG111" s="221" t="str">
        <f>IFERROR(AA111/AF111,"")</f>
        <v/>
      </c>
      <c r="AH111" s="214"/>
      <c r="AL111" s="215" t="str">
        <f>IF(
     $B$1="Metric",
     IFERROR(0.0254*VLOOKUP(VALUE(SUBSTITUTE("1"&amp;ROUND($L111,2)," ","")),HFF60_Data_UL!$C$4:$O$1012,MATCH($N111,HFF60_Data_UL!$C$4:$O$4,0),TRUE)*1000,"N/A"),
     IFERROR(VLOOKUP(VALUE(SUBSTITUTE("1"&amp;ROUND($L111,2)," ","")),HFF60_Data_UL!$C$4:$O$1012,MATCH($N111,HFF60_Data_UL!$C$4:$O$4,0),TRUE)*1000,"N/A")
)</f>
        <v>N/A</v>
      </c>
      <c r="AM111" s="215" t="str">
        <f>IF(
     $B$1="Metric",
     IFERROR(0.0254*VLOOKUP(VALUE(SUBSTITUTE("1"&amp;ROUND($L111,2)," ","")),HFF120_Data_UL!$C$4:$O$1010,MATCH($N111,HFF120_Data_UL!$C$4:$O$4,0),TRUE)*1000,"N/A"),
     IFERROR(VLOOKUP(VALUE(SUBSTITUTE("1"&amp;ROUND($L111,2)," ","")),HFF120_Data_UL!$C$4:$O$1010,MATCH($N111,HFF120_Data_UL!$C$4:$O$4,0),TRUE)*1000,"N/A")
)</f>
        <v>N/A</v>
      </c>
      <c r="AN111" s="215" t="str">
        <f>IF(
     $B$1="Metric",
     IFERROR(0.0254*VLOOKUP(VALUE(SUBSTITUTE("1"&amp;ROUND($L111,2)," ","")),AWHB_Data_UL!$C$4:$O$1005,MATCH($N111,AWHB_Data_UL!$C$4:$O$4,0),TRUE)*1000,"N/A"),
     IFERROR(VLOOKUP(VALUE(SUBSTITUTE("1"&amp;ROUND($L111,2)," ","")),AWHB_Data_UL!$C$4:$O$1005,MATCH($N111,AWHB_Data_UL!$C$4:$O$4,0),TRUE)*1000,"N/A")
)</f>
        <v>N/A</v>
      </c>
    </row>
    <row r="112" spans="1:40" ht="12.75" customHeight="1" x14ac:dyDescent="0.25">
      <c r="A112" s="212"/>
      <c r="C112" s="316"/>
      <c r="D112" s="235"/>
      <c r="E112" s="249"/>
      <c r="F112" s="243"/>
      <c r="G112" s="236"/>
      <c r="H112" s="229">
        <f>(D112*E112) - ((D112-(2*F112))*(E112-G112))</f>
        <v>0</v>
      </c>
      <c r="I112" s="229">
        <f>IF($B$1="Metric", H112*100, H112*12)</f>
        <v>0</v>
      </c>
      <c r="J112" s="229">
        <f>IF($B$1="Metric", (I112/1000000)*$G$1, (I112/1728)*$G$1)</f>
        <v>0</v>
      </c>
      <c r="K112" s="207">
        <f>(E112)+(2*(D112-F112))+(2*(E112-G112))</f>
        <v>0</v>
      </c>
      <c r="L112" s="217" t="e">
        <f>IF($B$1="Metric", (J112*0.671968975)/(K112*0.39370079), J112/K112)</f>
        <v>#DIV/0!</v>
      </c>
      <c r="M112" s="218">
        <f>IF($B$1="Metric", K112/100, K112/12)</f>
        <v>0</v>
      </c>
      <c r="N112" s="240"/>
      <c r="O112" s="252" t="str">
        <f>IFERROR(
     1*AL112,
     IF(
          $B$1="Metric",
          IFERROR(0.0254*VLOOKUP(VALUE(SUBSTITUTE("1"&amp;ROUND(L112,2)," ","")),HFF60_Data_extrapolated!$C$4:$O$1011,MATCH($N112,HFF60_Data_extrapolated!$C$4:$O$4,0),TRUE)*1000,""),
          IFERROR(VLOOKUP(VALUE(SUBSTITUTE("1"&amp;ROUND(L112,2)," ","")),HFF60_Data_extrapolated!$C$4:$O$1011,MATCH($N112,HFF60_Data_extrapolated!$C$4:$O$4,0),TRUE)*1000,"")
     )
)</f>
        <v/>
      </c>
      <c r="P112" s="219" t="str">
        <f>IFERROR($O112/HFF60_Data_UL!$J$1,"")</f>
        <v/>
      </c>
      <c r="Q112" s="166" t="str">
        <f>IF(
     $O112=$AL112,
     IFERROR(VLOOKUP(VALUE(SUBSTITUTE("1"&amp;ROUND($L112,2)," ","")),HFF60_Data_UL!$C$4:$P$1011,14,TRUE),""),
     IF(ISNUMBER($O112),"EJ needed","")
)</f>
        <v/>
      </c>
      <c r="R112" s="253" t="str">
        <f>IFERROR(
     1*AM112,
     IF(
          $B$1="Metric",
          IFERROR(0.0254*VLOOKUP(VALUE(SUBSTITUTE("1"&amp;ROUND(L112,2)," ","")),HFF120_Data_extrapolated!$C$4:$O$1025,MATCH($N112,HFF120_Data_extrapolated!$C$4:$O$4,0),TRUE)*1000,""),
          IFERROR(VLOOKUP(VALUE(SUBSTITUTE("1"&amp;ROUND(L112,2)," ","")),HFF120_Data_extrapolated!$C$4:$O$1025,MATCH($N112,HFF120_Data_extrapolated!$C$4:$O$4,0),TRUE)*1000,"")
     )
)</f>
        <v/>
      </c>
      <c r="S112" s="219" t="str">
        <f>IFERROR($R112/HFF120_Data_UL!$J$1,"")</f>
        <v/>
      </c>
      <c r="T112" s="166" t="str">
        <f>IF(
     $R112=$AM112,
     IFERROR(VLOOKUP(VALUE(SUBSTITUTE("1"&amp;ROUND($L112,2)," ","")),HFF120_Data_UL!$C$4:$P$1009,14,TRUE),""),
     IF(ISNUMBER($R112),"EJ needed","")
)</f>
        <v/>
      </c>
      <c r="U112" s="251" t="str">
        <f>IFERROR(
     1*AN112,
     IF(
          $B$1="Metric",
          IFERROR(0.0254*VLOOKUP(VALUE(SUBSTITUTE("1"&amp;ROUND(L112,2)," ","")),AWHB_Data_extrapolated!$C$4:$O$1011,MATCH($N112,AWHB_Data_extrapolated!$C$4:$O$4,0),TRUE)*1000,""),
          IFERROR(VLOOKUP(VALUE(SUBSTITUTE("1"&amp;ROUND(L112,2)," ","")),AWHB_Data_extrapolated!$C$4:$O$1011,MATCH($N112,AWHB_Data_extrapolated!$C$4:$O$4,0),TRUE)*1000,"")
     )
)</f>
        <v/>
      </c>
      <c r="V112" s="219" t="str">
        <f>IFERROR($U112/AWHB_Data_UL!$J$1,"")</f>
        <v/>
      </c>
      <c r="W112" s="166" t="str">
        <f>IF(
     $U112=$AN112,
     IFERROR(VLOOKUP(VALUE(SUBSTITUTE("1"&amp;ROUND($L112,2)," ","")),AWHB_Data_UL!$C$4:$P$1004,14,TRUE),""),
     IF(ISNUMBER($U112),"EJ needed","")
)</f>
        <v/>
      </c>
      <c r="Y112" s="235"/>
      <c r="Z112" s="236"/>
      <c r="AA112" s="220">
        <f>Z112*Y112*M112</f>
        <v>0</v>
      </c>
      <c r="AB112" s="221" t="str">
        <f>IF($B$1="Metric", IFERROR((1/$P112),""), IFERROR(1/((($P112/1000)*12*12)/231),""))</f>
        <v/>
      </c>
      <c r="AC112" s="221" t="str">
        <f>IFERROR(AA112/AB112,"")</f>
        <v/>
      </c>
      <c r="AD112" s="221" t="str">
        <f>IF($B$1="Metric", IFERROR((1/$S112),""), IFERROR(1/((($S112/1000)*12*12)/231),""))</f>
        <v/>
      </c>
      <c r="AE112" s="221" t="str">
        <f>IFERROR(AA112/AD112,"")</f>
        <v/>
      </c>
      <c r="AF112" s="221" t="str">
        <f>IF($B$1="Metric", IFERROR((1/$V112),""), IFERROR(1/((($V112/1000)*12*12)/231),""))</f>
        <v/>
      </c>
      <c r="AG112" s="221" t="str">
        <f>IFERROR(AA112/AF112,"")</f>
        <v/>
      </c>
      <c r="AH112" s="214"/>
      <c r="AL112" s="215" t="str">
        <f>IF(
     $B$1="Metric",
     IFERROR(0.0254*VLOOKUP(VALUE(SUBSTITUTE("1"&amp;ROUND($L112,2)," ","")),HFF60_Data_UL!$C$4:$O$1012,MATCH($N112,HFF60_Data_UL!$C$4:$O$4,0),TRUE)*1000,"N/A"),
     IFERROR(VLOOKUP(VALUE(SUBSTITUTE("1"&amp;ROUND($L112,2)," ","")),HFF60_Data_UL!$C$4:$O$1012,MATCH($N112,HFF60_Data_UL!$C$4:$O$4,0),TRUE)*1000,"N/A")
)</f>
        <v>N/A</v>
      </c>
      <c r="AM112" s="215" t="str">
        <f>IF(
     $B$1="Metric",
     IFERROR(0.0254*VLOOKUP(VALUE(SUBSTITUTE("1"&amp;ROUND($L112,2)," ","")),HFF120_Data_UL!$C$4:$O$1010,MATCH($N112,HFF120_Data_UL!$C$4:$O$4,0),TRUE)*1000,"N/A"),
     IFERROR(VLOOKUP(VALUE(SUBSTITUTE("1"&amp;ROUND($L112,2)," ","")),HFF120_Data_UL!$C$4:$O$1010,MATCH($N112,HFF120_Data_UL!$C$4:$O$4,0),TRUE)*1000,"N/A")
)</f>
        <v>N/A</v>
      </c>
      <c r="AN112" s="215" t="str">
        <f>IF(
     $B$1="Metric",
     IFERROR(0.0254*VLOOKUP(VALUE(SUBSTITUTE("1"&amp;ROUND($L112,2)," ","")),AWHB_Data_UL!$C$4:$O$1005,MATCH($N112,AWHB_Data_UL!$C$4:$O$4,0),TRUE)*1000,"N/A"),
     IFERROR(VLOOKUP(VALUE(SUBSTITUTE("1"&amp;ROUND($L112,2)," ","")),AWHB_Data_UL!$C$4:$O$1005,MATCH($N112,AWHB_Data_UL!$C$4:$O$4,0),TRUE)*1000,"N/A")
)</f>
        <v>N/A</v>
      </c>
    </row>
    <row r="113" spans="1:40" ht="12.75" customHeight="1" x14ac:dyDescent="0.25">
      <c r="A113" s="212"/>
      <c r="C113" s="316"/>
      <c r="D113" s="235"/>
      <c r="E113" s="249"/>
      <c r="F113" s="243"/>
      <c r="G113" s="236"/>
      <c r="H113" s="229">
        <f>(D113*E113) - ((D113-(2*F113))*(E113-G113))</f>
        <v>0</v>
      </c>
      <c r="I113" s="229">
        <f>IF($B$1="Metric", H113*100, H113*12)</f>
        <v>0</v>
      </c>
      <c r="J113" s="229">
        <f>IF($B$1="Metric", (I113/1000000)*$G$1, (I113/1728)*$G$1)</f>
        <v>0</v>
      </c>
      <c r="K113" s="207">
        <f>(E113)+(2*(D113-F113))+(2*(E113-G113))</f>
        <v>0</v>
      </c>
      <c r="L113" s="217" t="e">
        <f>IF($B$1="Metric", (J113*0.671968975)/(K113*0.39370079), J113/K113)</f>
        <v>#DIV/0!</v>
      </c>
      <c r="M113" s="218">
        <f>IF($B$1="Metric", K113/100, K113/12)</f>
        <v>0</v>
      </c>
      <c r="N113" s="240"/>
      <c r="O113" s="252" t="str">
        <f>IFERROR(
     1*AL113,
     IF(
          $B$1="Metric",
          IFERROR(0.0254*VLOOKUP(VALUE(SUBSTITUTE("1"&amp;ROUND(L113,2)," ","")),HFF60_Data_extrapolated!$C$4:$O$1011,MATCH($N113,HFF60_Data_extrapolated!$C$4:$O$4,0),TRUE)*1000,""),
          IFERROR(VLOOKUP(VALUE(SUBSTITUTE("1"&amp;ROUND(L113,2)," ","")),HFF60_Data_extrapolated!$C$4:$O$1011,MATCH($N113,HFF60_Data_extrapolated!$C$4:$O$4,0),TRUE)*1000,"")
     )
)</f>
        <v/>
      </c>
      <c r="P113" s="219" t="str">
        <f>IFERROR($O113/HFF60_Data_UL!$J$1,"")</f>
        <v/>
      </c>
      <c r="Q113" s="166" t="str">
        <f>IF(
     $O113=$AL113,
     IFERROR(VLOOKUP(VALUE(SUBSTITUTE("1"&amp;ROUND($L113,2)," ","")),HFF60_Data_UL!$C$4:$P$1011,14,TRUE),""),
     IF(ISNUMBER($O113),"EJ needed","")
)</f>
        <v/>
      </c>
      <c r="R113" s="253" t="str">
        <f>IFERROR(
     1*AM113,
     IF(
          $B$1="Metric",
          IFERROR(0.0254*VLOOKUP(VALUE(SUBSTITUTE("1"&amp;ROUND(L113,2)," ","")),HFF120_Data_extrapolated!$C$4:$O$1025,MATCH($N113,HFF120_Data_extrapolated!$C$4:$O$4,0),TRUE)*1000,""),
          IFERROR(VLOOKUP(VALUE(SUBSTITUTE("1"&amp;ROUND(L113,2)," ","")),HFF120_Data_extrapolated!$C$4:$O$1025,MATCH($N113,HFF120_Data_extrapolated!$C$4:$O$4,0),TRUE)*1000,"")
     )
)</f>
        <v/>
      </c>
      <c r="S113" s="219" t="str">
        <f>IFERROR($R113/HFF120_Data_UL!$J$1,"")</f>
        <v/>
      </c>
      <c r="T113" s="166" t="str">
        <f>IF(
     $R113=$AM113,
     IFERROR(VLOOKUP(VALUE(SUBSTITUTE("1"&amp;ROUND($L113,2)," ","")),HFF120_Data_UL!$C$4:$P$1009,14,TRUE),""),
     IF(ISNUMBER($R113),"EJ needed","")
)</f>
        <v/>
      </c>
      <c r="U113" s="251" t="str">
        <f>IFERROR(
     1*AN113,
     IF(
          $B$1="Metric",
          IFERROR(0.0254*VLOOKUP(VALUE(SUBSTITUTE("1"&amp;ROUND(L113,2)," ","")),AWHB_Data_extrapolated!$C$4:$O$1011,MATCH($N113,AWHB_Data_extrapolated!$C$4:$O$4,0),TRUE)*1000,""),
          IFERROR(VLOOKUP(VALUE(SUBSTITUTE("1"&amp;ROUND(L113,2)," ","")),AWHB_Data_extrapolated!$C$4:$O$1011,MATCH($N113,AWHB_Data_extrapolated!$C$4:$O$4,0),TRUE)*1000,"")
     )
)</f>
        <v/>
      </c>
      <c r="V113" s="219" t="str">
        <f>IFERROR($U113/AWHB_Data_UL!$J$1,"")</f>
        <v/>
      </c>
      <c r="W113" s="166" t="str">
        <f>IF(
     $U113=$AN113,
     IFERROR(VLOOKUP(VALUE(SUBSTITUTE("1"&amp;ROUND($L113,2)," ","")),AWHB_Data_UL!$C$4:$P$1004,14,TRUE),""),
     IF(ISNUMBER($U113),"EJ needed","")
)</f>
        <v/>
      </c>
      <c r="Y113" s="235"/>
      <c r="Z113" s="236"/>
      <c r="AA113" s="220">
        <f>Z113*Y113*M113</f>
        <v>0</v>
      </c>
      <c r="AB113" s="221" t="str">
        <f>IF($B$1="Metric", IFERROR((1/$P113),""), IFERROR(1/((($P113/1000)*12*12)/231),""))</f>
        <v/>
      </c>
      <c r="AC113" s="221" t="str">
        <f>IFERROR(AA113/AB113,"")</f>
        <v/>
      </c>
      <c r="AD113" s="221" t="str">
        <f>IF($B$1="Metric", IFERROR((1/$S113),""), IFERROR(1/((($S113/1000)*12*12)/231),""))</f>
        <v/>
      </c>
      <c r="AE113" s="221" t="str">
        <f>IFERROR(AA113/AD113,"")</f>
        <v/>
      </c>
      <c r="AF113" s="221" t="str">
        <f>IF($B$1="Metric", IFERROR((1/$V113),""), IFERROR(1/((($V113/1000)*12*12)/231),""))</f>
        <v/>
      </c>
      <c r="AG113" s="221" t="str">
        <f>IFERROR(AA113/AF113,"")</f>
        <v/>
      </c>
      <c r="AH113" s="214"/>
      <c r="AL113" s="215" t="str">
        <f>IF(
     $B$1="Metric",
     IFERROR(0.0254*VLOOKUP(VALUE(SUBSTITUTE("1"&amp;ROUND($L113,2)," ","")),HFF60_Data_UL!$C$4:$O$1012,MATCH($N113,HFF60_Data_UL!$C$4:$O$4,0),TRUE)*1000,"N/A"),
     IFERROR(VLOOKUP(VALUE(SUBSTITUTE("1"&amp;ROUND($L113,2)," ","")),HFF60_Data_UL!$C$4:$O$1012,MATCH($N113,HFF60_Data_UL!$C$4:$O$4,0),TRUE)*1000,"N/A")
)</f>
        <v>N/A</v>
      </c>
      <c r="AM113" s="215" t="str">
        <f>IF(
     $B$1="Metric",
     IFERROR(0.0254*VLOOKUP(VALUE(SUBSTITUTE("1"&amp;ROUND($L113,2)," ","")),HFF120_Data_UL!$C$4:$O$1010,MATCH($N113,HFF120_Data_UL!$C$4:$O$4,0),TRUE)*1000,"N/A"),
     IFERROR(VLOOKUP(VALUE(SUBSTITUTE("1"&amp;ROUND($L113,2)," ","")),HFF120_Data_UL!$C$4:$O$1010,MATCH($N113,HFF120_Data_UL!$C$4:$O$4,0),TRUE)*1000,"N/A")
)</f>
        <v>N/A</v>
      </c>
      <c r="AN113" s="215" t="str">
        <f>IF(
     $B$1="Metric",
     IFERROR(0.0254*VLOOKUP(VALUE(SUBSTITUTE("1"&amp;ROUND($L113,2)," ","")),AWHB_Data_UL!$C$4:$O$1005,MATCH($N113,AWHB_Data_UL!$C$4:$O$4,0),TRUE)*1000,"N/A"),
     IFERROR(VLOOKUP(VALUE(SUBSTITUTE("1"&amp;ROUND($L113,2)," ","")),AWHB_Data_UL!$C$4:$O$1005,MATCH($N113,AWHB_Data_UL!$C$4:$O$4,0),TRUE)*1000,"N/A")
)</f>
        <v>N/A</v>
      </c>
    </row>
    <row r="114" spans="1:40" ht="12.75" customHeight="1" thickBot="1" x14ac:dyDescent="0.3">
      <c r="A114" s="212"/>
      <c r="C114" s="316"/>
      <c r="D114" s="237"/>
      <c r="E114" s="250"/>
      <c r="F114" s="244"/>
      <c r="G114" s="238"/>
      <c r="H114" s="229">
        <f>(D114*E114) - ((D114-(2*F114))*(E114-G114))</f>
        <v>0</v>
      </c>
      <c r="I114" s="229">
        <f>IF($B$1="Metric", H114*100, H114*12)</f>
        <v>0</v>
      </c>
      <c r="J114" s="229">
        <f>IF($B$1="Metric", (I114/1000000)*$G$1, (I114/1728)*$G$1)</f>
        <v>0</v>
      </c>
      <c r="K114" s="207">
        <f>(E114)+(2*(D114-F114))+(2*(E114-G114))</f>
        <v>0</v>
      </c>
      <c r="L114" s="217" t="e">
        <f>IF($B$1="Metric", (J114*0.671968975)/(K114*0.39370079), J114/K114)</f>
        <v>#DIV/0!</v>
      </c>
      <c r="M114" s="218">
        <f>IF($B$1="Metric", K114/100, K114/12)</f>
        <v>0</v>
      </c>
      <c r="N114" s="241"/>
      <c r="O114" s="252" t="str">
        <f>IFERROR(
     1*AL114,
     IF(
          $B$1="Metric",
          IFERROR(0.0254*VLOOKUP(VALUE(SUBSTITUTE("1"&amp;ROUND(L114,2)," ","")),HFF60_Data_extrapolated!$C$4:$O$1011,MATCH($N114,HFF60_Data_extrapolated!$C$4:$O$4,0),TRUE)*1000,""),
          IFERROR(VLOOKUP(VALUE(SUBSTITUTE("1"&amp;ROUND(L114,2)," ","")),HFF60_Data_extrapolated!$C$4:$O$1011,MATCH($N114,HFF60_Data_extrapolated!$C$4:$O$4,0),TRUE)*1000,"")
     )
)</f>
        <v/>
      </c>
      <c r="P114" s="219" t="str">
        <f>IFERROR($O114/HFF60_Data_UL!$J$1,"")</f>
        <v/>
      </c>
      <c r="Q114" s="166" t="str">
        <f>IF(
     $O114=$AL114,
     IFERROR(VLOOKUP(VALUE(SUBSTITUTE("1"&amp;ROUND($L114,2)," ","")),HFF60_Data_UL!$C$4:$P$1011,14,TRUE),""),
     IF(ISNUMBER($O114),"EJ needed","")
)</f>
        <v/>
      </c>
      <c r="R114" s="253" t="str">
        <f>IFERROR(
     1*AM114,
     IF(
          $B$1="Metric",
          IFERROR(0.0254*VLOOKUP(VALUE(SUBSTITUTE("1"&amp;ROUND(L114,2)," ","")),HFF120_Data_extrapolated!$C$4:$O$1025,MATCH($N114,HFF120_Data_extrapolated!$C$4:$O$4,0),TRUE)*1000,""),
          IFERROR(VLOOKUP(VALUE(SUBSTITUTE("1"&amp;ROUND(L114,2)," ","")),HFF120_Data_extrapolated!$C$4:$O$1025,MATCH($N114,HFF120_Data_extrapolated!$C$4:$O$4,0),TRUE)*1000,"")
     )
)</f>
        <v/>
      </c>
      <c r="S114" s="219" t="str">
        <f>IFERROR($R114/HFF120_Data_UL!$J$1,"")</f>
        <v/>
      </c>
      <c r="T114" s="166" t="str">
        <f>IF(
     $R114=$AM114,
     IFERROR(VLOOKUP(VALUE(SUBSTITUTE("1"&amp;ROUND($L114,2)," ","")),HFF120_Data_UL!$C$4:$P$1009,14,TRUE),""),
     IF(ISNUMBER($R114),"EJ needed","")
)</f>
        <v/>
      </c>
      <c r="U114" s="251" t="str">
        <f>IFERROR(
     1*AN114,
     IF(
          $B$1="Metric",
          IFERROR(0.0254*VLOOKUP(VALUE(SUBSTITUTE("1"&amp;ROUND(L114,2)," ","")),AWHB_Data_extrapolated!$C$4:$O$1011,MATCH($N114,AWHB_Data_extrapolated!$C$4:$O$4,0),TRUE)*1000,""),
          IFERROR(VLOOKUP(VALUE(SUBSTITUTE("1"&amp;ROUND(L114,2)," ","")),AWHB_Data_extrapolated!$C$4:$O$1011,MATCH($N114,AWHB_Data_extrapolated!$C$4:$O$4,0),TRUE)*1000,"")
     )
)</f>
        <v/>
      </c>
      <c r="V114" s="219" t="str">
        <f>IFERROR($U114/AWHB_Data_UL!$J$1,"")</f>
        <v/>
      </c>
      <c r="W114" s="166" t="str">
        <f>IF(
     $U114=$AN114,
     IFERROR(VLOOKUP(VALUE(SUBSTITUTE("1"&amp;ROUND($L114,2)," ","")),AWHB_Data_UL!$C$4:$P$1004,14,TRUE),""),
     IF(ISNUMBER($U114),"EJ needed","")
)</f>
        <v/>
      </c>
      <c r="Y114" s="237"/>
      <c r="Z114" s="238"/>
      <c r="AA114" s="220">
        <f>Z114*Y114*M114</f>
        <v>0</v>
      </c>
      <c r="AB114" s="221" t="str">
        <f>IF($B$1="Metric", IFERROR((1/$P114),""), IFERROR(1/((($P114/1000)*12*12)/231),""))</f>
        <v/>
      </c>
      <c r="AC114" s="221" t="str">
        <f>IFERROR(AA114/AB114,"")</f>
        <v/>
      </c>
      <c r="AD114" s="221" t="str">
        <f>IF($B$1="Metric", IFERROR((1/$S114),""), IFERROR(1/((($S114/1000)*12*12)/231),""))</f>
        <v/>
      </c>
      <c r="AE114" s="221" t="str">
        <f>IFERROR(AA114/AD114,"")</f>
        <v/>
      </c>
      <c r="AF114" s="221" t="str">
        <f>IF($B$1="Metric", IFERROR((1/$V114),""), IFERROR(1/((($V114/1000)*12*12)/231),""))</f>
        <v/>
      </c>
      <c r="AG114" s="221" t="str">
        <f>IFERROR(AA114/AF114,"")</f>
        <v/>
      </c>
      <c r="AH114" s="214"/>
      <c r="AL114" s="215" t="str">
        <f>IF(
     $B$1="Metric",
     IFERROR(0.0254*VLOOKUP(VALUE(SUBSTITUTE("1"&amp;ROUND($L114,2)," ","")),HFF60_Data_UL!$C$4:$O$1012,MATCH($N114,HFF60_Data_UL!$C$4:$O$4,0),TRUE)*1000,"N/A"),
     IFERROR(VLOOKUP(VALUE(SUBSTITUTE("1"&amp;ROUND($L114,2)," ","")),HFF60_Data_UL!$C$4:$O$1012,MATCH($N114,HFF60_Data_UL!$C$4:$O$4,0),TRUE)*1000,"N/A")
)</f>
        <v>N/A</v>
      </c>
      <c r="AM114" s="215" t="str">
        <f>IF(
     $B$1="Metric",
     IFERROR(0.0254*VLOOKUP(VALUE(SUBSTITUTE("1"&amp;ROUND($L114,2)," ","")),HFF120_Data_UL!$C$4:$O$1010,MATCH($N114,HFF120_Data_UL!$C$4:$O$4,0),TRUE)*1000,"N/A"),
     IFERROR(VLOOKUP(VALUE(SUBSTITUTE("1"&amp;ROUND($L114,2)," ","")),HFF120_Data_UL!$C$4:$O$1010,MATCH($N114,HFF120_Data_UL!$C$4:$O$4,0),TRUE)*1000,"N/A")
)</f>
        <v>N/A</v>
      </c>
      <c r="AN114" s="215" t="str">
        <f>IF(
     $B$1="Metric",
     IFERROR(0.0254*VLOOKUP(VALUE(SUBSTITUTE("1"&amp;ROUND($L114,2)," ","")),AWHB_Data_UL!$C$4:$O$1005,MATCH($N114,AWHB_Data_UL!$C$4:$O$4,0),TRUE)*1000,"N/A"),
     IFERROR(VLOOKUP(VALUE(SUBSTITUTE("1"&amp;ROUND($L114,2)," ","")),AWHB_Data_UL!$C$4:$O$1005,MATCH($N114,AWHB_Data_UL!$C$4:$O$4,0),TRUE)*1000,"N/A")
)</f>
        <v>N/A</v>
      </c>
    </row>
    <row r="115" spans="1:40" x14ac:dyDescent="0.25">
      <c r="A115" s="212"/>
      <c r="AH115" s="214"/>
    </row>
    <row r="116" spans="1:40" x14ac:dyDescent="0.25">
      <c r="A116" s="212"/>
      <c r="AH116" s="214"/>
    </row>
    <row r="117" spans="1:40" ht="13" thickBot="1" x14ac:dyDescent="0.3">
      <c r="A117" s="212"/>
      <c r="AH117" s="214"/>
    </row>
    <row r="118" spans="1:40" ht="72" customHeight="1" x14ac:dyDescent="0.25">
      <c r="A118" s="314" t="s">
        <v>101</v>
      </c>
      <c r="B118" s="315"/>
      <c r="C118" s="315"/>
      <c r="D118" s="315"/>
      <c r="E118" s="315"/>
      <c r="F118" s="315"/>
      <c r="G118" s="315"/>
      <c r="H118" s="315"/>
      <c r="I118" s="315"/>
      <c r="J118" s="315"/>
      <c r="K118" s="315"/>
      <c r="L118" s="315"/>
      <c r="M118" s="315"/>
      <c r="N118" s="315"/>
      <c r="O118" s="315"/>
      <c r="P118" s="315"/>
      <c r="Q118" s="315"/>
      <c r="R118" s="315"/>
      <c r="S118" s="315"/>
      <c r="T118" s="315"/>
      <c r="U118" s="315"/>
      <c r="V118" s="315"/>
      <c r="W118" s="315"/>
      <c r="X118" s="315"/>
      <c r="Y118" s="315"/>
      <c r="Z118" s="315"/>
      <c r="AA118" s="315"/>
      <c r="AB118" s="315"/>
      <c r="AC118" s="315"/>
      <c r="AD118" s="315"/>
      <c r="AE118" s="315"/>
      <c r="AF118" s="315"/>
      <c r="AG118" s="315"/>
      <c r="AH118" s="317"/>
    </row>
    <row r="119" spans="1:40" x14ac:dyDescent="0.25">
      <c r="A119" s="212"/>
      <c r="AH119" s="214"/>
    </row>
    <row r="120" spans="1:40" x14ac:dyDescent="0.25">
      <c r="A120" s="212"/>
      <c r="AH120" s="214"/>
    </row>
    <row r="121" spans="1:40" x14ac:dyDescent="0.25">
      <c r="A121" s="212"/>
      <c r="O121" s="310" t="s">
        <v>81</v>
      </c>
      <c r="P121" s="312"/>
      <c r="Q121" s="311"/>
      <c r="R121" s="310" t="s">
        <v>82</v>
      </c>
      <c r="S121" s="312"/>
      <c r="T121" s="311"/>
      <c r="U121" s="310" t="s">
        <v>39</v>
      </c>
      <c r="V121" s="312"/>
      <c r="W121" s="311"/>
      <c r="AB121" s="310" t="s">
        <v>81</v>
      </c>
      <c r="AC121" s="311"/>
      <c r="AD121" s="310" t="s">
        <v>82</v>
      </c>
      <c r="AE121" s="311"/>
      <c r="AF121" s="310" t="s">
        <v>39</v>
      </c>
      <c r="AG121" s="311"/>
      <c r="AH121" s="214"/>
      <c r="AL121" s="313" t="s">
        <v>57</v>
      </c>
      <c r="AM121" s="313"/>
      <c r="AN121" s="313"/>
    </row>
    <row r="122" spans="1:40" ht="30" customHeight="1" thickBot="1" x14ac:dyDescent="0.3">
      <c r="A122" s="212"/>
      <c r="C122" s="316" t="s">
        <v>102</v>
      </c>
      <c r="D122" s="210" t="str">
        <f>IF($B$1="Metric", "Length [cm]", "Length [in]")</f>
        <v>Length [cm]</v>
      </c>
      <c r="E122" s="210" t="str">
        <f>IF($B$1="Metric", "Width [cm]", "Width [in]")</f>
        <v>Width [cm]</v>
      </c>
      <c r="F122" s="210" t="str">
        <f>IF($B$1="Metric", "Thickness [cm]", "Thickness [in]")</f>
        <v>Thickness [cm]</v>
      </c>
      <c r="G122" s="210" t="str">
        <f>IF($B$1="Metric", "Flange Thickness [cm]", "Flange Thickness [in]")</f>
        <v>Flange Thickness [cm]</v>
      </c>
      <c r="H122" s="210" t="str">
        <f>IF($B$1="Metric", "Area [cm^2]", "Area [in^2]")</f>
        <v>Area [cm^2]</v>
      </c>
      <c r="I122" s="210" t="str">
        <f>IF($B$1="Metric", "Volume / Linear meter [cm^3]", "Volume / Linear foot [in^3]")</f>
        <v>Volume / Linear meter [cm^3]</v>
      </c>
      <c r="J122" s="210" t="str">
        <f>IF($B$1="Metric", "Weight / Linear meter [kg/m]", "Weight / Linear foot [lbs/ft]")</f>
        <v>Weight / Linear meter [kg/m]</v>
      </c>
      <c r="K122" s="210" t="str">
        <f>IF($B$1="Metric", "Heated Perimeter [cm]", "Heated Perimeter [in]")</f>
        <v>Heated Perimeter [cm]</v>
      </c>
      <c r="L122" s="210" t="s">
        <v>84</v>
      </c>
      <c r="M122" s="210" t="str">
        <f>IF($B$1="Metric", "Heated Surface Area [m^2/m]", "Heated Surface Area [ft^2/ft]")</f>
        <v>Heated Surface Area [m^2/m]</v>
      </c>
      <c r="N122" s="210" t="s">
        <v>85</v>
      </c>
      <c r="O122" s="215" t="str">
        <f>IF($B$1="Metric", "Required dft [mm]", "Required dft [mils]")</f>
        <v>Required dft [mm]</v>
      </c>
      <c r="P122" s="215" t="str">
        <f>IF($B$1="Metric", "Required wft [mm]", "Required wft [mils]")</f>
        <v>Required wft [mm]</v>
      </c>
      <c r="Q122" s="215" t="s">
        <v>63</v>
      </c>
      <c r="R122" s="215" t="str">
        <f>IF($B$1="Metric", "Required dft [mm]", "Required dft [mils]")</f>
        <v>Required dft [mm]</v>
      </c>
      <c r="S122" s="215" t="str">
        <f>IF($B$1="Metric", "Required wft [mm]", "Required wft [mils]")</f>
        <v>Required wft [mm]</v>
      </c>
      <c r="T122" s="215" t="s">
        <v>63</v>
      </c>
      <c r="U122" s="215" t="str">
        <f>IF($B$1="Metric", "Required dft [mm]", "Required dft [mils]")</f>
        <v>Required dft [mm]</v>
      </c>
      <c r="V122" s="215" t="str">
        <f>IF($B$1="Metric", "Required wft [mm]", "Required wft [mils]")</f>
        <v>Required wft [mm]</v>
      </c>
      <c r="W122" s="215" t="s">
        <v>63</v>
      </c>
      <c r="Y122" s="210" t="str">
        <f>IF($B$1="Metric", "Length [m]", "Length [ft]")</f>
        <v>Length [m]</v>
      </c>
      <c r="Z122" s="210" t="s">
        <v>86</v>
      </c>
      <c r="AA122" s="207" t="str">
        <f>IF($B$1="Metric", "Total sq. meter", "Total sq. feet")</f>
        <v>Total sq. meter</v>
      </c>
      <c r="AB122" s="215" t="str">
        <f>IF($B$1="Metric", "Consumption [m^2 / Liter]", "Consumption [ft^2 / Gallon]")</f>
        <v>Consumption [m^2 / Liter]</v>
      </c>
      <c r="AC122" s="215" t="str">
        <f>IF($B$1="Metric", "Required Liters", "Required Gallons")</f>
        <v>Required Liters</v>
      </c>
      <c r="AD122" s="215" t="str">
        <f>IF($B$1="Metric", "Consumption [m^2 / Liter]", "Consumption [ft^2 / Gallon]")</f>
        <v>Consumption [m^2 / Liter]</v>
      </c>
      <c r="AE122" s="215" t="str">
        <f>IF($B$1="Metric", "Required Liters", "Required Gallons")</f>
        <v>Required Liters</v>
      </c>
      <c r="AF122" s="215" t="str">
        <f>IF($B$1="Metric", "Consumption [m^2 / Liter]", "Consumption [ft^2 / Gallon]")</f>
        <v>Consumption [m^2 / Liter]</v>
      </c>
      <c r="AG122" s="215" t="str">
        <f>IF($B$1="Metric", "Required Liters", "Required Gallons")</f>
        <v>Required Liters</v>
      </c>
      <c r="AH122" s="214"/>
      <c r="AL122" s="163" t="str">
        <f>IF($B$1="Metric", "Required FF60+ dft acc. UL listing [mm]", "Required FF60+ dft acc. UL listing [mils]")</f>
        <v>Required FF60+ dft acc. UL listing [mm]</v>
      </c>
      <c r="AM122" s="163" t="str">
        <f>IF($B$1="Metric", "Required FF120+ dft acc. UL listing [mm]", "Required FF120+ dft acc. UL listing [mils]")</f>
        <v>Required FF120+ dft acc. UL listing [mm]</v>
      </c>
      <c r="AN122" s="163" t="str">
        <f>IF($B$1="Metric", "Required AWHB dft acc. UL listing [mm]", "Required AWHB dft acc. UL listing [mils]")</f>
        <v>Required AWHB dft acc. UL listing [mm]</v>
      </c>
    </row>
    <row r="123" spans="1:40" x14ac:dyDescent="0.25">
      <c r="A123" s="212"/>
      <c r="C123" s="316"/>
      <c r="D123" s="233"/>
      <c r="E123" s="242"/>
      <c r="F123" s="242"/>
      <c r="G123" s="234"/>
      <c r="H123" s="218">
        <f>(D123*E123) - ((D123-G123)*(E123-F123))</f>
        <v>0</v>
      </c>
      <c r="I123" s="229">
        <f>IF($B$1="Metric", H123*100, H123*12)</f>
        <v>0</v>
      </c>
      <c r="J123" s="229">
        <f>IF($B$1="Metric", (I123/1000000)*$G$1, (I123/1728)*$G$1)</f>
        <v>0</v>
      </c>
      <c r="K123" s="218">
        <f>2*(D123+E123)</f>
        <v>0</v>
      </c>
      <c r="L123" s="217" t="e">
        <f>IF($B$1="Metric", (J123*0.671968975)/(K123*0.39370079), J123/K123)</f>
        <v>#DIV/0!</v>
      </c>
      <c r="M123" s="218">
        <f>IF($B$1="Metric", K123/100, K123/12)</f>
        <v>0</v>
      </c>
      <c r="N123" s="239"/>
      <c r="O123" s="252" t="str">
        <f>IFERROR(
     1*AL123,
     IF(
          $B$1="Metric",
          IFERROR(0.0254*VLOOKUP(VALUE(SUBSTITUTE("1"&amp;ROUND(L123,2)," ","")),HFF60_Data_extrapolated!$C$4:$O$1011,MATCH($N123,HFF60_Data_extrapolated!$C$4:$O$4,0),TRUE)*1000,""),
          IFERROR(VLOOKUP(VALUE(SUBSTITUTE("1"&amp;ROUND(L123,2)," ","")),HFF60_Data_extrapolated!$C$4:$O$1011,MATCH($N123,HFF60_Data_extrapolated!$C$4:$O$4,0),TRUE)*1000,"")
     )
)</f>
        <v/>
      </c>
      <c r="P123" s="219" t="str">
        <f>IFERROR($O123/HFF60_Data_UL!$J$1,"")</f>
        <v/>
      </c>
      <c r="Q123" s="166" t="str">
        <f>IF(
     $O123=$AL123,
     IFERROR(VLOOKUP(VALUE(SUBSTITUTE("1"&amp;ROUND($L123,2)," ","")),HFF60_Data_UL!$C$4:$P$1011,14,TRUE),""),
     IF(ISNUMBER($O123),"EJ needed","")
)</f>
        <v/>
      </c>
      <c r="R123" s="253" t="str">
        <f>IFERROR(
     1*AM123,
     IF(
          $B$1="Metric",
          IFERROR(0.0254*VLOOKUP(VALUE(SUBSTITUTE("1"&amp;ROUND(L123,2)," ","")),HFF120_Data_extrapolated!$C$4:$O$1025,MATCH($N123,HFF120_Data_extrapolated!$C$4:$O$4,0),TRUE)*1000,""),
          IFERROR(VLOOKUP(VALUE(SUBSTITUTE("1"&amp;ROUND(L123,2)," ","")),HFF120_Data_extrapolated!$C$4:$O$1025,MATCH($N123,HFF120_Data_extrapolated!$C$4:$O$4,0),TRUE)*1000,"")
     )
)</f>
        <v/>
      </c>
      <c r="S123" s="219" t="str">
        <f>IFERROR($R123/HFF120_Data_UL!$J$1,"")</f>
        <v/>
      </c>
      <c r="T123" s="166" t="str">
        <f>IF(
     $R123=$AM123,
     IFERROR(VLOOKUP(VALUE(SUBSTITUTE("1"&amp;ROUND($L123,2)," ","")),HFF120_Data_UL!$C$4:$P$1009,14,TRUE),""),
     IF(ISNUMBER($R123),"EJ needed","")
)</f>
        <v/>
      </c>
      <c r="U123" s="251" t="str">
        <f>IFERROR(
     1*AN123,
     IF(
          $B$1="Metric",
          IFERROR(0.0254*VLOOKUP(VALUE(SUBSTITUTE("1"&amp;ROUND(L123,2)," ","")),AWHB_Data_extrapolated!$C$4:$O$1011,MATCH($N123,AWHB_Data_extrapolated!$C$4:$O$4,0),TRUE)*1000,""),
          IFERROR(VLOOKUP(VALUE(SUBSTITUTE("1"&amp;ROUND(L123,2)," ","")),AWHB_Data_extrapolated!$C$4:$O$1011,MATCH($N123,AWHB_Data_extrapolated!$C$4:$O$4,0),TRUE)*1000,"")
     )
)</f>
        <v/>
      </c>
      <c r="V123" s="219" t="str">
        <f>IFERROR($U123/AWHB_Data_UL!$J$1,"")</f>
        <v/>
      </c>
      <c r="W123" s="166" t="str">
        <f>IF(
     $U123=$AN123,
     IFERROR(VLOOKUP(VALUE(SUBSTITUTE("1"&amp;ROUND($L123,2)," ","")),AWHB_Data_UL!$C$4:$P$1004,14,TRUE),""),
     IF(ISNUMBER($U123),"EJ needed","")
)</f>
        <v/>
      </c>
      <c r="Y123" s="233"/>
      <c r="Z123" s="234"/>
      <c r="AA123" s="220">
        <f>Z123*Y123*M123</f>
        <v>0</v>
      </c>
      <c r="AB123" s="221" t="str">
        <f>IF($B$1="Metric", IFERROR((1/$P123),""), IFERROR(1/((($P123/1000)*12*12)/231),""))</f>
        <v/>
      </c>
      <c r="AC123" s="221" t="str">
        <f>IFERROR(AA123/AB123,"")</f>
        <v/>
      </c>
      <c r="AD123" s="221" t="str">
        <f>IF($B$1="Metric", IFERROR((1/$S123),""), IFERROR(1/((($S123/1000)*12*12)/231),""))</f>
        <v/>
      </c>
      <c r="AE123" s="221" t="str">
        <f>IFERROR(AA123/AD123,"")</f>
        <v/>
      </c>
      <c r="AF123" s="221" t="str">
        <f>IF($B$1="Metric", IFERROR((1/$V123),""), IFERROR(1/((($V123/1000)*12*12)/231),""))</f>
        <v/>
      </c>
      <c r="AG123" s="221" t="str">
        <f>IFERROR(AA123/AF123,"")</f>
        <v/>
      </c>
      <c r="AH123" s="214"/>
      <c r="AL123" s="215" t="str">
        <f>IF(
     $B$1="Metric",
     IFERROR(0.0254*VLOOKUP(VALUE(SUBSTITUTE("1"&amp;ROUND($L123,2)," ","")),HFF60_Data_UL!$C$4:$O$1012,MATCH($N123,HFF60_Data_UL!$C$4:$O$4,0),TRUE)*1000,"N/A"),
     IFERROR(VLOOKUP(VALUE(SUBSTITUTE("1"&amp;ROUND($L123,2)," ","")),HFF60_Data_UL!$C$4:$O$1012,MATCH($N123,HFF60_Data_UL!$C$4:$O$4,0),TRUE)*1000,"N/A")
)</f>
        <v>N/A</v>
      </c>
      <c r="AM123" s="215" t="str">
        <f>IF(
     $B$1="Metric",
     IFERROR(0.0254*VLOOKUP(VALUE(SUBSTITUTE("1"&amp;ROUND($L123,2)," ","")),HFF120_Data_UL!$C$4:$O$1010,MATCH($N123,HFF120_Data_UL!$C$4:$O$4,0),TRUE)*1000,"N/A"),
     IFERROR(VLOOKUP(VALUE(SUBSTITUTE("1"&amp;ROUND($L123,2)," ","")),HFF120_Data_UL!$C$4:$O$1010,MATCH($N123,HFF120_Data_UL!$C$4:$O$4,0),TRUE)*1000,"N/A")
)</f>
        <v>N/A</v>
      </c>
      <c r="AN123" s="215" t="str">
        <f>IF(
     $B$1="Metric",
     IFERROR(0.0254*VLOOKUP(VALUE(SUBSTITUTE("1"&amp;ROUND($L123,2)," ","")),AWHB_Data_UL!$C$4:$O$1005,MATCH($N123,AWHB_Data_UL!$C$4:$O$4,0),TRUE)*1000,"N/A"),
     IFERROR(VLOOKUP(VALUE(SUBSTITUTE("1"&amp;ROUND($L123,2)," ","")),AWHB_Data_UL!$C$4:$O$1005,MATCH($N123,AWHB_Data_UL!$C$4:$O$4,0),TRUE)*1000,"N/A")
)</f>
        <v>N/A</v>
      </c>
    </row>
    <row r="124" spans="1:40" x14ac:dyDescent="0.25">
      <c r="A124" s="212"/>
      <c r="C124" s="316"/>
      <c r="D124" s="235"/>
      <c r="E124" s="243"/>
      <c r="F124" s="243"/>
      <c r="G124" s="236"/>
      <c r="H124" s="218">
        <f>(D124*E124) - ((D124-G124)*(E124-F124))</f>
        <v>0</v>
      </c>
      <c r="I124" s="229">
        <f>IF($B$1="Metric", H124*100, H124*12)</f>
        <v>0</v>
      </c>
      <c r="J124" s="229">
        <f>IF($B$1="Metric", (I124/1000000)*$G$1, (I124/1728)*$G$1)</f>
        <v>0</v>
      </c>
      <c r="K124" s="218">
        <f>2*(D124+E124)</f>
        <v>0</v>
      </c>
      <c r="L124" s="217" t="e">
        <f>IF($B$1="Metric", (J124*0.671968975)/(K124*0.39370079), J124/K124)</f>
        <v>#DIV/0!</v>
      </c>
      <c r="M124" s="218">
        <f>IF($B$1="Metric", K124/100, K124/12)</f>
        <v>0</v>
      </c>
      <c r="N124" s="240"/>
      <c r="O124" s="252" t="str">
        <f>IFERROR(
     1*AL124,
     IF(
          $B$1="Metric",
          IFERROR(0.0254*VLOOKUP(VALUE(SUBSTITUTE("1"&amp;ROUND(L124,2)," ","")),HFF60_Data_extrapolated!$C$4:$O$1011,MATCH($N124,HFF60_Data_extrapolated!$C$4:$O$4,0),TRUE)*1000,""),
          IFERROR(VLOOKUP(VALUE(SUBSTITUTE("1"&amp;ROUND(L124,2)," ","")),HFF60_Data_extrapolated!$C$4:$O$1011,MATCH($N124,HFF60_Data_extrapolated!$C$4:$O$4,0),TRUE)*1000,"")
     )
)</f>
        <v/>
      </c>
      <c r="P124" s="219" t="str">
        <f>IFERROR($O124/HFF60_Data_UL!$J$1,"")</f>
        <v/>
      </c>
      <c r="Q124" s="166" t="str">
        <f>IF(
     $O124=$AL124,
     IFERROR(VLOOKUP(VALUE(SUBSTITUTE("1"&amp;ROUND($L124,2)," ","")),HFF60_Data_UL!$C$4:$P$1011,14,TRUE),""),
     IF(ISNUMBER($O124),"EJ needed","")
)</f>
        <v/>
      </c>
      <c r="R124" s="253" t="str">
        <f>IFERROR(
     1*AM124,
     IF(
          $B$1="Metric",
          IFERROR(0.0254*VLOOKUP(VALUE(SUBSTITUTE("1"&amp;ROUND(L124,2)," ","")),HFF120_Data_extrapolated!$C$4:$O$1025,MATCH($N124,HFF120_Data_extrapolated!$C$4:$O$4,0),TRUE)*1000,""),
          IFERROR(VLOOKUP(VALUE(SUBSTITUTE("1"&amp;ROUND(L124,2)," ","")),HFF120_Data_extrapolated!$C$4:$O$1025,MATCH($N124,HFF120_Data_extrapolated!$C$4:$O$4,0),TRUE)*1000,"")
     )
)</f>
        <v/>
      </c>
      <c r="S124" s="219" t="str">
        <f>IFERROR($R124/HFF120_Data_UL!$J$1,"")</f>
        <v/>
      </c>
      <c r="T124" s="166" t="str">
        <f>IF(
     $R124=$AM124,
     IFERROR(VLOOKUP(VALUE(SUBSTITUTE("1"&amp;ROUND($L124,2)," ","")),HFF120_Data_UL!$C$4:$P$1009,14,TRUE),""),
     IF(ISNUMBER($R124),"EJ needed","")
)</f>
        <v/>
      </c>
      <c r="U124" s="251" t="str">
        <f>IFERROR(
     1*AN124,
     IF(
          $B$1="Metric",
          IFERROR(0.0254*VLOOKUP(VALUE(SUBSTITUTE("1"&amp;ROUND(L124,2)," ","")),AWHB_Data_extrapolated!$C$4:$O$1011,MATCH($N124,AWHB_Data_extrapolated!$C$4:$O$4,0),TRUE)*1000,""),
          IFERROR(VLOOKUP(VALUE(SUBSTITUTE("1"&amp;ROUND(L124,2)," ","")),AWHB_Data_extrapolated!$C$4:$O$1011,MATCH($N124,AWHB_Data_extrapolated!$C$4:$O$4,0),TRUE)*1000,"")
     )
)</f>
        <v/>
      </c>
      <c r="V124" s="219" t="str">
        <f>IFERROR($U124/AWHB_Data_UL!$J$1,"")</f>
        <v/>
      </c>
      <c r="W124" s="166" t="str">
        <f>IF(
     $U124=$AN124,
     IFERROR(VLOOKUP(VALUE(SUBSTITUTE("1"&amp;ROUND($L124,2)," ","")),AWHB_Data_UL!$C$4:$P$1004,14,TRUE),""),
     IF(ISNUMBER($U124),"EJ needed","")
)</f>
        <v/>
      </c>
      <c r="Y124" s="235"/>
      <c r="Z124" s="236"/>
      <c r="AA124" s="220">
        <f>Z124*Y124*M124</f>
        <v>0</v>
      </c>
      <c r="AB124" s="221" t="str">
        <f>IF($B$1="Metric", IFERROR((1/$P124),""), IFERROR(1/((($P124/1000)*12*12)/231),""))</f>
        <v/>
      </c>
      <c r="AC124" s="221" t="str">
        <f>IFERROR(AA124/AB124,"")</f>
        <v/>
      </c>
      <c r="AD124" s="221" t="str">
        <f>IF($B$1="Metric", IFERROR((1/$S124),""), IFERROR(1/((($S124/1000)*12*12)/231),""))</f>
        <v/>
      </c>
      <c r="AE124" s="221" t="str">
        <f>IFERROR(AA124/AD124,"")</f>
        <v/>
      </c>
      <c r="AF124" s="221" t="str">
        <f>IF($B$1="Metric", IFERROR((1/$V124),""), IFERROR(1/((($V124/1000)*12*12)/231),""))</f>
        <v/>
      </c>
      <c r="AG124" s="221" t="str">
        <f>IFERROR(AA124/AF124,"")</f>
        <v/>
      </c>
      <c r="AH124" s="214"/>
      <c r="AL124" s="215" t="str">
        <f>IF(
     $B$1="Metric",
     IFERROR(0.0254*VLOOKUP(VALUE(SUBSTITUTE("1"&amp;ROUND($L124,2)," ","")),HFF60_Data_UL!$C$4:$O$1012,MATCH($N124,HFF60_Data_UL!$C$4:$O$4,0),TRUE)*1000,"N/A"),
     IFERROR(VLOOKUP(VALUE(SUBSTITUTE("1"&amp;ROUND($L124,2)," ","")),HFF60_Data_UL!$C$4:$O$1012,MATCH($N124,HFF60_Data_UL!$C$4:$O$4,0),TRUE)*1000,"N/A")
)</f>
        <v>N/A</v>
      </c>
      <c r="AM124" s="215" t="str">
        <f>IF(
     $B$1="Metric",
     IFERROR(0.0254*VLOOKUP(VALUE(SUBSTITUTE("1"&amp;ROUND($L124,2)," ","")),HFF120_Data_UL!$C$4:$O$1010,MATCH($N124,HFF120_Data_UL!$C$4:$O$4,0),TRUE)*1000,"N/A"),
     IFERROR(VLOOKUP(VALUE(SUBSTITUTE("1"&amp;ROUND($L124,2)," ","")),HFF120_Data_UL!$C$4:$O$1010,MATCH($N124,HFF120_Data_UL!$C$4:$O$4,0),TRUE)*1000,"N/A")
)</f>
        <v>N/A</v>
      </c>
      <c r="AN124" s="215" t="str">
        <f>IF(
     $B$1="Metric",
     IFERROR(0.0254*VLOOKUP(VALUE(SUBSTITUTE("1"&amp;ROUND($L124,2)," ","")),AWHB_Data_UL!$C$4:$O$1005,MATCH($N124,AWHB_Data_UL!$C$4:$O$4,0),TRUE)*1000,"N/A"),
     IFERROR(VLOOKUP(VALUE(SUBSTITUTE("1"&amp;ROUND($L124,2)," ","")),AWHB_Data_UL!$C$4:$O$1005,MATCH($N124,AWHB_Data_UL!$C$4:$O$4,0),TRUE)*1000,"N/A")
)</f>
        <v>N/A</v>
      </c>
    </row>
    <row r="125" spans="1:40" x14ac:dyDescent="0.25">
      <c r="A125" s="212"/>
      <c r="C125" s="316"/>
      <c r="D125" s="235"/>
      <c r="E125" s="243"/>
      <c r="F125" s="243"/>
      <c r="G125" s="236"/>
      <c r="H125" s="218">
        <f>(D125*E125) - ((D125-G125)*(E125-F125))</f>
        <v>0</v>
      </c>
      <c r="I125" s="229">
        <f>IF($B$1="Metric", H125*100, H125*12)</f>
        <v>0</v>
      </c>
      <c r="J125" s="229">
        <f>IF($B$1="Metric", (I125/1000000)*$G$1, (I125/1728)*$G$1)</f>
        <v>0</v>
      </c>
      <c r="K125" s="218">
        <f>2*(D125+E125)</f>
        <v>0</v>
      </c>
      <c r="L125" s="217" t="e">
        <f>IF($B$1="Metric", (J125*0.671968975)/(K125*0.39370079), J125/K125)</f>
        <v>#DIV/0!</v>
      </c>
      <c r="M125" s="218">
        <f>IF($B$1="Metric", K125/100, K125/12)</f>
        <v>0</v>
      </c>
      <c r="N125" s="240"/>
      <c r="O125" s="252" t="str">
        <f>IFERROR(
     1*AL125,
     IF(
          $B$1="Metric",
          IFERROR(0.0254*VLOOKUP(VALUE(SUBSTITUTE("1"&amp;ROUND(L125,2)," ","")),HFF60_Data_extrapolated!$C$4:$O$1011,MATCH($N125,HFF60_Data_extrapolated!$C$4:$O$4,0),TRUE)*1000,""),
          IFERROR(VLOOKUP(VALUE(SUBSTITUTE("1"&amp;ROUND(L125,2)," ","")),HFF60_Data_extrapolated!$C$4:$O$1011,MATCH($N125,HFF60_Data_extrapolated!$C$4:$O$4,0),TRUE)*1000,"")
     )
)</f>
        <v/>
      </c>
      <c r="P125" s="219" t="str">
        <f>IFERROR($O125/HFF60_Data_UL!$J$1,"")</f>
        <v/>
      </c>
      <c r="Q125" s="166" t="str">
        <f>IF(
     $O125=$AL125,
     IFERROR(VLOOKUP(VALUE(SUBSTITUTE("1"&amp;ROUND($L125,2)," ","")),HFF60_Data_UL!$C$4:$P$1011,14,TRUE),""),
     IF(ISNUMBER($O125),"EJ needed","")
)</f>
        <v/>
      </c>
      <c r="R125" s="253" t="str">
        <f>IFERROR(
     1*AM125,
     IF(
          $B$1="Metric",
          IFERROR(0.0254*VLOOKUP(VALUE(SUBSTITUTE("1"&amp;ROUND(L125,2)," ","")),HFF120_Data_extrapolated!$C$4:$O$1025,MATCH($N125,HFF120_Data_extrapolated!$C$4:$O$4,0),TRUE)*1000,""),
          IFERROR(VLOOKUP(VALUE(SUBSTITUTE("1"&amp;ROUND(L125,2)," ","")),HFF120_Data_extrapolated!$C$4:$O$1025,MATCH($N125,HFF120_Data_extrapolated!$C$4:$O$4,0),TRUE)*1000,"")
     )
)</f>
        <v/>
      </c>
      <c r="S125" s="219" t="str">
        <f>IFERROR($R125/HFF120_Data_UL!$J$1,"")</f>
        <v/>
      </c>
      <c r="T125" s="166" t="str">
        <f>IF(
     $R125=$AM125,
     IFERROR(VLOOKUP(VALUE(SUBSTITUTE("1"&amp;ROUND($L125,2)," ","")),HFF120_Data_UL!$C$4:$P$1009,14,TRUE),""),
     IF(ISNUMBER($R125),"EJ needed","")
)</f>
        <v/>
      </c>
      <c r="U125" s="251" t="str">
        <f>IFERROR(
     1*AN125,
     IF(
          $B$1="Metric",
          IFERROR(0.0254*VLOOKUP(VALUE(SUBSTITUTE("1"&amp;ROUND(L125,2)," ","")),AWHB_Data_extrapolated!$C$4:$O$1011,MATCH($N125,AWHB_Data_extrapolated!$C$4:$O$4,0),TRUE)*1000,""),
          IFERROR(VLOOKUP(VALUE(SUBSTITUTE("1"&amp;ROUND(L125,2)," ","")),AWHB_Data_extrapolated!$C$4:$O$1011,MATCH($N125,AWHB_Data_extrapolated!$C$4:$O$4,0),TRUE)*1000,"")
     )
)</f>
        <v/>
      </c>
      <c r="V125" s="219" t="str">
        <f>IFERROR($U125/AWHB_Data_UL!$J$1,"")</f>
        <v/>
      </c>
      <c r="W125" s="166" t="str">
        <f>IF(
     $U125=$AN125,
     IFERROR(VLOOKUP(VALUE(SUBSTITUTE("1"&amp;ROUND($L125,2)," ","")),AWHB_Data_UL!$C$4:$P$1004,14,TRUE),""),
     IF(ISNUMBER($U125),"EJ needed","")
)</f>
        <v/>
      </c>
      <c r="Y125" s="235"/>
      <c r="Z125" s="236"/>
      <c r="AA125" s="220">
        <f>Z125*Y125*M125</f>
        <v>0</v>
      </c>
      <c r="AB125" s="221" t="str">
        <f>IF($B$1="Metric", IFERROR((1/$P125),""), IFERROR(1/((($P125/1000)*12*12)/231),""))</f>
        <v/>
      </c>
      <c r="AC125" s="221" t="str">
        <f>IFERROR(AA125/AB125,"")</f>
        <v/>
      </c>
      <c r="AD125" s="221" t="str">
        <f>IF($B$1="Metric", IFERROR((1/$S125),""), IFERROR(1/((($S125/1000)*12*12)/231),""))</f>
        <v/>
      </c>
      <c r="AE125" s="221" t="str">
        <f>IFERROR(AA125/AD125,"")</f>
        <v/>
      </c>
      <c r="AF125" s="221" t="str">
        <f>IF($B$1="Metric", IFERROR((1/$V125),""), IFERROR(1/((($V125/1000)*12*12)/231),""))</f>
        <v/>
      </c>
      <c r="AG125" s="221" t="str">
        <f>IFERROR(AA125/AF125,"")</f>
        <v/>
      </c>
      <c r="AH125" s="214"/>
      <c r="AL125" s="215" t="str">
        <f>IF(
     $B$1="Metric",
     IFERROR(0.0254*VLOOKUP(VALUE(SUBSTITUTE("1"&amp;ROUND($L125,2)," ","")),HFF60_Data_UL!$C$4:$O$1012,MATCH($N125,HFF60_Data_UL!$C$4:$O$4,0),TRUE)*1000,"N/A"),
     IFERROR(VLOOKUP(VALUE(SUBSTITUTE("1"&amp;ROUND($L125,2)," ","")),HFF60_Data_UL!$C$4:$O$1012,MATCH($N125,HFF60_Data_UL!$C$4:$O$4,0),TRUE)*1000,"N/A")
)</f>
        <v>N/A</v>
      </c>
      <c r="AM125" s="215" t="str">
        <f>IF(
     $B$1="Metric",
     IFERROR(0.0254*VLOOKUP(VALUE(SUBSTITUTE("1"&amp;ROUND($L125,2)," ","")),HFF120_Data_UL!$C$4:$O$1010,MATCH($N125,HFF120_Data_UL!$C$4:$O$4,0),TRUE)*1000,"N/A"),
     IFERROR(VLOOKUP(VALUE(SUBSTITUTE("1"&amp;ROUND($L125,2)," ","")),HFF120_Data_UL!$C$4:$O$1010,MATCH($N125,HFF120_Data_UL!$C$4:$O$4,0),TRUE)*1000,"N/A")
)</f>
        <v>N/A</v>
      </c>
      <c r="AN125" s="215" t="str">
        <f>IF(
     $B$1="Metric",
     IFERROR(0.0254*VLOOKUP(VALUE(SUBSTITUTE("1"&amp;ROUND($L125,2)," ","")),AWHB_Data_UL!$C$4:$O$1005,MATCH($N125,AWHB_Data_UL!$C$4:$O$4,0),TRUE)*1000,"N/A"),
     IFERROR(VLOOKUP(VALUE(SUBSTITUTE("1"&amp;ROUND($L125,2)," ","")),AWHB_Data_UL!$C$4:$O$1005,MATCH($N125,AWHB_Data_UL!$C$4:$O$4,0),TRUE)*1000,"N/A")
)</f>
        <v>N/A</v>
      </c>
    </row>
    <row r="126" spans="1:40" x14ac:dyDescent="0.25">
      <c r="A126" s="212"/>
      <c r="C126" s="316"/>
      <c r="D126" s="235"/>
      <c r="E126" s="243"/>
      <c r="F126" s="243"/>
      <c r="G126" s="236"/>
      <c r="H126" s="218">
        <f>(D126*E126) - ((D126-G126)*(E126-F126))</f>
        <v>0</v>
      </c>
      <c r="I126" s="229">
        <f>IF($B$1="Metric", H126*100, H126*12)</f>
        <v>0</v>
      </c>
      <c r="J126" s="229">
        <f>IF($B$1="Metric", (I126/1000000)*$G$1, (I126/1728)*$G$1)</f>
        <v>0</v>
      </c>
      <c r="K126" s="218">
        <f>2*(D126+E126)</f>
        <v>0</v>
      </c>
      <c r="L126" s="217" t="e">
        <f>IF($B$1="Metric", (J126*0.671968975)/(K126*0.39370079), J126/K126)</f>
        <v>#DIV/0!</v>
      </c>
      <c r="M126" s="218">
        <f>IF($B$1="Metric", K126/100, K126/12)</f>
        <v>0</v>
      </c>
      <c r="N126" s="240"/>
      <c r="O126" s="252" t="str">
        <f>IFERROR(
     1*AL126,
     IF(
          $B$1="Metric",
          IFERROR(0.0254*VLOOKUP(VALUE(SUBSTITUTE("1"&amp;ROUND(L126,2)," ","")),HFF60_Data_extrapolated!$C$4:$O$1011,MATCH($N126,HFF60_Data_extrapolated!$C$4:$O$4,0),TRUE)*1000,""),
          IFERROR(VLOOKUP(VALUE(SUBSTITUTE("1"&amp;ROUND(L126,2)," ","")),HFF60_Data_extrapolated!$C$4:$O$1011,MATCH($N126,HFF60_Data_extrapolated!$C$4:$O$4,0),TRUE)*1000,"")
     )
)</f>
        <v/>
      </c>
      <c r="P126" s="219" t="str">
        <f>IFERROR($O126/HFF60_Data_UL!$J$1,"")</f>
        <v/>
      </c>
      <c r="Q126" s="166" t="str">
        <f>IF(
     $O126=$AL126,
     IFERROR(VLOOKUP(VALUE(SUBSTITUTE("1"&amp;ROUND($L126,2)," ","")),HFF60_Data_UL!$C$4:$P$1011,14,TRUE),""),
     IF(ISNUMBER($O126),"EJ needed","")
)</f>
        <v/>
      </c>
      <c r="R126" s="253" t="str">
        <f>IFERROR(
     1*AM126,
     IF(
          $B$1="Metric",
          IFERROR(0.0254*VLOOKUP(VALUE(SUBSTITUTE("1"&amp;ROUND(L126,2)," ","")),HFF120_Data_extrapolated!$C$4:$O$1025,MATCH($N126,HFF120_Data_extrapolated!$C$4:$O$4,0),TRUE)*1000,""),
          IFERROR(VLOOKUP(VALUE(SUBSTITUTE("1"&amp;ROUND(L126,2)," ","")),HFF120_Data_extrapolated!$C$4:$O$1025,MATCH($N126,HFF120_Data_extrapolated!$C$4:$O$4,0),TRUE)*1000,"")
     )
)</f>
        <v/>
      </c>
      <c r="S126" s="219" t="str">
        <f>IFERROR($R126/HFF120_Data_UL!$J$1,"")</f>
        <v/>
      </c>
      <c r="T126" s="166" t="str">
        <f>IF(
     $R126=$AM126,
     IFERROR(VLOOKUP(VALUE(SUBSTITUTE("1"&amp;ROUND($L126,2)," ","")),HFF120_Data_UL!$C$4:$P$1009,14,TRUE),""),
     IF(ISNUMBER($R126),"EJ needed","")
)</f>
        <v/>
      </c>
      <c r="U126" s="251" t="str">
        <f>IFERROR(
     1*AN126,
     IF(
          $B$1="Metric",
          IFERROR(0.0254*VLOOKUP(VALUE(SUBSTITUTE("1"&amp;ROUND(L126,2)," ","")),AWHB_Data_extrapolated!$C$4:$O$1011,MATCH($N126,AWHB_Data_extrapolated!$C$4:$O$4,0),TRUE)*1000,""),
          IFERROR(VLOOKUP(VALUE(SUBSTITUTE("1"&amp;ROUND(L126,2)," ","")),AWHB_Data_extrapolated!$C$4:$O$1011,MATCH($N126,AWHB_Data_extrapolated!$C$4:$O$4,0),TRUE)*1000,"")
     )
)</f>
        <v/>
      </c>
      <c r="V126" s="219" t="str">
        <f>IFERROR($U126/AWHB_Data_UL!$J$1,"")</f>
        <v/>
      </c>
      <c r="W126" s="166" t="str">
        <f>IF(
     $U126=$AN126,
     IFERROR(VLOOKUP(VALUE(SUBSTITUTE("1"&amp;ROUND($L126,2)," ","")),AWHB_Data_UL!$C$4:$P$1004,14,TRUE),""),
     IF(ISNUMBER($U126),"EJ needed","")
)</f>
        <v/>
      </c>
      <c r="Y126" s="235"/>
      <c r="Z126" s="236"/>
      <c r="AA126" s="220">
        <f>Z126*Y126*M126</f>
        <v>0</v>
      </c>
      <c r="AB126" s="221" t="str">
        <f>IF($B$1="Metric", IFERROR((1/$P126),""), IFERROR(1/((($P126/1000)*12*12)/231),""))</f>
        <v/>
      </c>
      <c r="AC126" s="221" t="str">
        <f>IFERROR(AA126/AB126,"")</f>
        <v/>
      </c>
      <c r="AD126" s="221" t="str">
        <f>IF($B$1="Metric", IFERROR((1/$S126),""), IFERROR(1/((($S126/1000)*12*12)/231),""))</f>
        <v/>
      </c>
      <c r="AE126" s="221" t="str">
        <f>IFERROR(AA126/AD126,"")</f>
        <v/>
      </c>
      <c r="AF126" s="221" t="str">
        <f>IF($B$1="Metric", IFERROR((1/$V126),""), IFERROR(1/((($V126/1000)*12*12)/231),""))</f>
        <v/>
      </c>
      <c r="AG126" s="221" t="str">
        <f>IFERROR(AA126/AF126,"")</f>
        <v/>
      </c>
      <c r="AH126" s="214"/>
      <c r="AL126" s="215" t="str">
        <f>IF(
     $B$1="Metric",
     IFERROR(0.0254*VLOOKUP(VALUE(SUBSTITUTE("1"&amp;ROUND($L126,2)," ","")),HFF60_Data_UL!$C$4:$O$1012,MATCH($N126,HFF60_Data_UL!$C$4:$O$4,0),TRUE)*1000,"N/A"),
     IFERROR(VLOOKUP(VALUE(SUBSTITUTE("1"&amp;ROUND($L126,2)," ","")),HFF60_Data_UL!$C$4:$O$1012,MATCH($N126,HFF60_Data_UL!$C$4:$O$4,0),TRUE)*1000,"N/A")
)</f>
        <v>N/A</v>
      </c>
      <c r="AM126" s="215" t="str">
        <f>IF(
     $B$1="Metric",
     IFERROR(0.0254*VLOOKUP(VALUE(SUBSTITUTE("1"&amp;ROUND($L126,2)," ","")),HFF120_Data_UL!$C$4:$O$1010,MATCH($N126,HFF120_Data_UL!$C$4:$O$4,0),TRUE)*1000,"N/A"),
     IFERROR(VLOOKUP(VALUE(SUBSTITUTE("1"&amp;ROUND($L126,2)," ","")),HFF120_Data_UL!$C$4:$O$1010,MATCH($N126,HFF120_Data_UL!$C$4:$O$4,0),TRUE)*1000,"N/A")
)</f>
        <v>N/A</v>
      </c>
      <c r="AN126" s="215" t="str">
        <f>IF(
     $B$1="Metric",
     IFERROR(0.0254*VLOOKUP(VALUE(SUBSTITUTE("1"&amp;ROUND($L126,2)," ","")),AWHB_Data_UL!$C$4:$O$1005,MATCH($N126,AWHB_Data_UL!$C$4:$O$4,0),TRUE)*1000,"N/A"),
     IFERROR(VLOOKUP(VALUE(SUBSTITUTE("1"&amp;ROUND($L126,2)," ","")),AWHB_Data_UL!$C$4:$O$1005,MATCH($N126,AWHB_Data_UL!$C$4:$O$4,0),TRUE)*1000,"N/A")
)</f>
        <v>N/A</v>
      </c>
    </row>
    <row r="127" spans="1:40" ht="13" thickBot="1" x14ac:dyDescent="0.3">
      <c r="A127" s="212"/>
      <c r="C127" s="316"/>
      <c r="D127" s="237"/>
      <c r="E127" s="244"/>
      <c r="F127" s="244"/>
      <c r="G127" s="238"/>
      <c r="H127" s="218">
        <f>(D127*E127) - ((D127-G127)*(E127-F127))</f>
        <v>0</v>
      </c>
      <c r="I127" s="229">
        <f>IF($B$1="Metric", H127*100, H127*12)</f>
        <v>0</v>
      </c>
      <c r="J127" s="229">
        <f>IF($B$1="Metric", (I127/1000000)*$G$1, (I127/1728)*$G$1)</f>
        <v>0</v>
      </c>
      <c r="K127" s="218">
        <f>2*(D127+E127)</f>
        <v>0</v>
      </c>
      <c r="L127" s="217" t="e">
        <f>IF($B$1="Metric", (J127*0.671968975)/(K127*0.39370079), J127/K127)</f>
        <v>#DIV/0!</v>
      </c>
      <c r="M127" s="218">
        <f>IF($B$1="Metric", K127/100, K127/12)</f>
        <v>0</v>
      </c>
      <c r="N127" s="241"/>
      <c r="O127" s="252" t="str">
        <f>IFERROR(
     1*AL127,
     IF(
          $B$1="Metric",
          IFERROR(0.0254*VLOOKUP(VALUE(SUBSTITUTE("1"&amp;ROUND(L127,2)," ","")),HFF60_Data_extrapolated!$C$4:$O$1011,MATCH($N127,HFF60_Data_extrapolated!$C$4:$O$4,0),TRUE)*1000,""),
          IFERROR(VLOOKUP(VALUE(SUBSTITUTE("1"&amp;ROUND(L127,2)," ","")),HFF60_Data_extrapolated!$C$4:$O$1011,MATCH($N127,HFF60_Data_extrapolated!$C$4:$O$4,0),TRUE)*1000,"")
     )
)</f>
        <v/>
      </c>
      <c r="P127" s="219" t="str">
        <f>IFERROR($O127/HFF60_Data_UL!$J$1,"")</f>
        <v/>
      </c>
      <c r="Q127" s="166" t="str">
        <f>IF(
     $O127=$AL127,
     IFERROR(VLOOKUP(VALUE(SUBSTITUTE("1"&amp;ROUND($L127,2)," ","")),HFF60_Data_UL!$C$4:$P$1011,14,TRUE),""),
     IF(ISNUMBER($O127),"EJ needed","")
)</f>
        <v/>
      </c>
      <c r="R127" s="253" t="str">
        <f>IFERROR(
     1*AM127,
     IF(
          $B$1="Metric",
          IFERROR(0.0254*VLOOKUP(VALUE(SUBSTITUTE("1"&amp;ROUND(L127,2)," ","")),HFF120_Data_extrapolated!$C$4:$O$1025,MATCH($N127,HFF120_Data_extrapolated!$C$4:$O$4,0),TRUE)*1000,""),
          IFERROR(VLOOKUP(VALUE(SUBSTITUTE("1"&amp;ROUND(L127,2)," ","")),HFF120_Data_extrapolated!$C$4:$O$1025,MATCH($N127,HFF120_Data_extrapolated!$C$4:$O$4,0),TRUE)*1000,"")
     )
)</f>
        <v/>
      </c>
      <c r="S127" s="219" t="str">
        <f>IFERROR($R127/HFF120_Data_UL!$J$1,"")</f>
        <v/>
      </c>
      <c r="T127" s="166" t="str">
        <f>IF(
     $R127=$AM127,
     IFERROR(VLOOKUP(VALUE(SUBSTITUTE("1"&amp;ROUND($L127,2)," ","")),HFF120_Data_UL!$C$4:$P$1009,14,TRUE),""),
     IF(ISNUMBER($R127),"EJ needed","")
)</f>
        <v/>
      </c>
      <c r="U127" s="251" t="str">
        <f>IFERROR(
     1*AN127,
     IF(
          $B$1="Metric",
          IFERROR(0.0254*VLOOKUP(VALUE(SUBSTITUTE("1"&amp;ROUND(L127,2)," ","")),AWHB_Data_extrapolated!$C$4:$O$1011,MATCH($N127,AWHB_Data_extrapolated!$C$4:$O$4,0),TRUE)*1000,""),
          IFERROR(VLOOKUP(VALUE(SUBSTITUTE("1"&amp;ROUND(L127,2)," ","")),AWHB_Data_extrapolated!$C$4:$O$1011,MATCH($N127,AWHB_Data_extrapolated!$C$4:$O$4,0),TRUE)*1000,"")
     )
)</f>
        <v/>
      </c>
      <c r="V127" s="219" t="str">
        <f>IFERROR($U127/AWHB_Data_UL!$J$1,"")</f>
        <v/>
      </c>
      <c r="W127" s="166" t="str">
        <f>IF(
     $U127=$AN127,
     IFERROR(VLOOKUP(VALUE(SUBSTITUTE("1"&amp;ROUND($L127,2)," ","")),AWHB_Data_UL!$C$4:$P$1004,14,TRUE),""),
     IF(ISNUMBER($U127),"EJ needed","")
)</f>
        <v/>
      </c>
      <c r="Y127" s="237"/>
      <c r="Z127" s="238"/>
      <c r="AA127" s="220">
        <f>Z127*Y127*M127</f>
        <v>0</v>
      </c>
      <c r="AB127" s="221" t="str">
        <f>IF($B$1="Metric", IFERROR((1/$P127),""), IFERROR(1/((($P127/1000)*12*12)/231),""))</f>
        <v/>
      </c>
      <c r="AC127" s="221" t="str">
        <f>IFERROR(AA127/AB127,"")</f>
        <v/>
      </c>
      <c r="AD127" s="221" t="str">
        <f>IF($B$1="Metric", IFERROR((1/$S127),""), IFERROR(1/((($S127/1000)*12*12)/231),""))</f>
        <v/>
      </c>
      <c r="AE127" s="221" t="str">
        <f>IFERROR(AA127/AD127,"")</f>
        <v/>
      </c>
      <c r="AF127" s="221" t="str">
        <f>IF($B$1="Metric", IFERROR((1/$V127),""), IFERROR(1/((($V127/1000)*12*12)/231),""))</f>
        <v/>
      </c>
      <c r="AG127" s="221" t="str">
        <f>IFERROR(AA127/AF127,"")</f>
        <v/>
      </c>
      <c r="AH127" s="214"/>
      <c r="AL127" s="215" t="str">
        <f>IF(
     $B$1="Metric",
     IFERROR(0.0254*VLOOKUP(VALUE(SUBSTITUTE("1"&amp;ROUND($L127,2)," ","")),HFF60_Data_UL!$C$4:$O$1012,MATCH($N127,HFF60_Data_UL!$C$4:$O$4,0),TRUE)*1000,"N/A"),
     IFERROR(VLOOKUP(VALUE(SUBSTITUTE("1"&amp;ROUND($L127,2)," ","")),HFF60_Data_UL!$C$4:$O$1012,MATCH($N127,HFF60_Data_UL!$C$4:$O$4,0),TRUE)*1000,"N/A")
)</f>
        <v>N/A</v>
      </c>
      <c r="AM127" s="215" t="str">
        <f>IF(
     $B$1="Metric",
     IFERROR(0.0254*VLOOKUP(VALUE(SUBSTITUTE("1"&amp;ROUND($L127,2)," ","")),HFF120_Data_UL!$C$4:$O$1010,MATCH($N127,HFF120_Data_UL!$C$4:$O$4,0),TRUE)*1000,"N/A"),
     IFERROR(VLOOKUP(VALUE(SUBSTITUTE("1"&amp;ROUND($L127,2)," ","")),HFF120_Data_UL!$C$4:$O$1010,MATCH($N127,HFF120_Data_UL!$C$4:$O$4,0),TRUE)*1000,"N/A")
)</f>
        <v>N/A</v>
      </c>
      <c r="AN127" s="215" t="str">
        <f>IF(
     $B$1="Metric",
     IFERROR(0.0254*VLOOKUP(VALUE(SUBSTITUTE("1"&amp;ROUND($L127,2)," ","")),AWHB_Data_UL!$C$4:$O$1005,MATCH($N127,AWHB_Data_UL!$C$4:$O$4,0),TRUE)*1000,"N/A"),
     IFERROR(VLOOKUP(VALUE(SUBSTITUTE("1"&amp;ROUND($L127,2)," ","")),AWHB_Data_UL!$C$4:$O$1005,MATCH($N127,AWHB_Data_UL!$C$4:$O$4,0),TRUE)*1000,"N/A")
)</f>
        <v>N/A</v>
      </c>
    </row>
    <row r="128" spans="1:40" x14ac:dyDescent="0.25">
      <c r="A128" s="212"/>
      <c r="AH128" s="214"/>
    </row>
    <row r="129" spans="1:40" x14ac:dyDescent="0.25">
      <c r="A129" s="212"/>
      <c r="AH129" s="214"/>
    </row>
    <row r="130" spans="1:40" x14ac:dyDescent="0.25">
      <c r="A130" s="212"/>
      <c r="AH130" s="214"/>
    </row>
    <row r="131" spans="1:40" x14ac:dyDescent="0.25">
      <c r="A131" s="212"/>
      <c r="O131" s="310" t="s">
        <v>81</v>
      </c>
      <c r="P131" s="312"/>
      <c r="Q131" s="311"/>
      <c r="R131" s="310" t="s">
        <v>82</v>
      </c>
      <c r="S131" s="312"/>
      <c r="T131" s="311"/>
      <c r="U131" s="310" t="s">
        <v>39</v>
      </c>
      <c r="V131" s="312"/>
      <c r="W131" s="311"/>
      <c r="AB131" s="310" t="s">
        <v>81</v>
      </c>
      <c r="AC131" s="311"/>
      <c r="AD131" s="310" t="s">
        <v>82</v>
      </c>
      <c r="AE131" s="311"/>
      <c r="AF131" s="310" t="s">
        <v>39</v>
      </c>
      <c r="AG131" s="311"/>
      <c r="AH131" s="214"/>
      <c r="AL131" s="313" t="s">
        <v>57</v>
      </c>
      <c r="AM131" s="313"/>
      <c r="AN131" s="313"/>
    </row>
    <row r="132" spans="1:40" ht="30" customHeight="1" thickBot="1" x14ac:dyDescent="0.3">
      <c r="A132" s="212"/>
      <c r="C132" s="316" t="s">
        <v>103</v>
      </c>
      <c r="D132" s="210" t="str">
        <f>IF($B$1="Metric", "Length [cm]", "Length [in]")</f>
        <v>Length [cm]</v>
      </c>
      <c r="E132" s="210" t="str">
        <f>IF($B$1="Metric", "Width [cm]", "Width [in]")</f>
        <v>Width [cm]</v>
      </c>
      <c r="F132" s="210" t="str">
        <f>IF($B$1="Metric", "Thickness [cm]", "Thickness [in]")</f>
        <v>Thickness [cm]</v>
      </c>
      <c r="G132" s="210" t="str">
        <f>IF($B$1="Metric", "Flange Thickness [cm]", "Flange Thickness [in]")</f>
        <v>Flange Thickness [cm]</v>
      </c>
      <c r="H132" s="210" t="str">
        <f>IF($B$1="Metric", "Area [cm^2]", "Area [in^2]")</f>
        <v>Area [cm^2]</v>
      </c>
      <c r="I132" s="210" t="str">
        <f>IF($B$1="Metric", "Volume / Linear meter [cm^3]", "Volume / Linear foot [in^3]")</f>
        <v>Volume / Linear meter [cm^3]</v>
      </c>
      <c r="J132" s="210" t="str">
        <f>IF($B$1="Metric", "Weight / Linear meter [kg/m]", "Weight / Linear foot [lbs/ft]")</f>
        <v>Weight / Linear meter [kg/m]</v>
      </c>
      <c r="K132" s="210" t="str">
        <f>IF($B$1="Metric", "Heated Perimeter [cm]", "Heated Perimeter [in]")</f>
        <v>Heated Perimeter [cm]</v>
      </c>
      <c r="L132" s="210" t="s">
        <v>84</v>
      </c>
      <c r="M132" s="210" t="str">
        <f>IF($B$1="Metric", "Heated Surface Area [m^2/m]", "Heated Surface Area [ft^2/ft]")</f>
        <v>Heated Surface Area [m^2/m]</v>
      </c>
      <c r="N132" s="210" t="s">
        <v>85</v>
      </c>
      <c r="O132" s="215" t="str">
        <f>IF($B$1="Metric", "Required dft [mm]", "Required dft [mils]")</f>
        <v>Required dft [mm]</v>
      </c>
      <c r="P132" s="215" t="str">
        <f>IF($B$1="Metric", "Required wft [mm]", "Required wft [mils]")</f>
        <v>Required wft [mm]</v>
      </c>
      <c r="Q132" s="215" t="s">
        <v>63</v>
      </c>
      <c r="R132" s="215" t="str">
        <f>IF($B$1="Metric", "Required dft [mm]", "Required dft [mils]")</f>
        <v>Required dft [mm]</v>
      </c>
      <c r="S132" s="215" t="str">
        <f>IF($B$1="Metric", "Required wft [mm]", "Required wft [mils]")</f>
        <v>Required wft [mm]</v>
      </c>
      <c r="T132" s="215" t="s">
        <v>63</v>
      </c>
      <c r="U132" s="215" t="str">
        <f>IF($B$1="Metric", "Required dft [mm]", "Required dft [mils]")</f>
        <v>Required dft [mm]</v>
      </c>
      <c r="V132" s="215" t="str">
        <f>IF($B$1="Metric", "Required wft [mm]", "Required wft [mils]")</f>
        <v>Required wft [mm]</v>
      </c>
      <c r="W132" s="215" t="s">
        <v>63</v>
      </c>
      <c r="Y132" s="210" t="str">
        <f>IF($B$1="Metric", "Length [m]", "Length [ft]")</f>
        <v>Length [m]</v>
      </c>
      <c r="Z132" s="210" t="s">
        <v>86</v>
      </c>
      <c r="AA132" s="207" t="str">
        <f>IF($B$1="Metric", "Total sq. meter", "Total sq. feet")</f>
        <v>Total sq. meter</v>
      </c>
      <c r="AB132" s="215" t="str">
        <f>IF($B$1="Metric", "Consumption [m^2 / Liter]", "Consumption [ft^2 / Gallon]")</f>
        <v>Consumption [m^2 / Liter]</v>
      </c>
      <c r="AC132" s="215" t="str">
        <f>IF($B$1="Metric", "Required Liters", "Required Gallons")</f>
        <v>Required Liters</v>
      </c>
      <c r="AD132" s="215" t="str">
        <f>IF($B$1="Metric", "Consumption [m^2 / Liter]", "Consumption [ft^2 / Gallon]")</f>
        <v>Consumption [m^2 / Liter]</v>
      </c>
      <c r="AE132" s="215" t="str">
        <f>IF($B$1="Metric", "Required Liters", "Required Gallons")</f>
        <v>Required Liters</v>
      </c>
      <c r="AF132" s="215" t="str">
        <f>IF($B$1="Metric", "Consumption [m^2 / Liter]", "Consumption [ft^2 / Gallon]")</f>
        <v>Consumption [m^2 / Liter]</v>
      </c>
      <c r="AG132" s="215" t="str">
        <f>IF($B$1="Metric", "Required Liters", "Required Gallons")</f>
        <v>Required Liters</v>
      </c>
      <c r="AH132" s="214"/>
      <c r="AL132" s="163" t="str">
        <f>IF($B$1="Metric", "Required FF60+ dft acc. UL listing [mm]", "Required FF60+ dft acc. UL listing [mils]")</f>
        <v>Required FF60+ dft acc. UL listing [mm]</v>
      </c>
      <c r="AM132" s="163" t="str">
        <f>IF($B$1="Metric", "Required FF120+ dft acc. UL listing [mm]", "Required FF120+ dft acc. UL listing [mils]")</f>
        <v>Required FF120+ dft acc. UL listing [mm]</v>
      </c>
      <c r="AN132" s="163" t="str">
        <f>IF($B$1="Metric", "Required AWHB dft acc. UL listing [mm]", "Required AWHB dft acc. UL listing [mils]")</f>
        <v>Required AWHB dft acc. UL listing [mm]</v>
      </c>
    </row>
    <row r="133" spans="1:40" x14ac:dyDescent="0.25">
      <c r="A133" s="212"/>
      <c r="C133" s="316"/>
      <c r="D133" s="233"/>
      <c r="E133" s="242"/>
      <c r="F133" s="242"/>
      <c r="G133" s="234"/>
      <c r="H133" s="218">
        <f>(D133*E133) - ((D133-G133)*(E133-F133))</f>
        <v>0</v>
      </c>
      <c r="I133" s="229">
        <f>IF($B$1="Metric", H133*100, H133*12)</f>
        <v>0</v>
      </c>
      <c r="J133" s="229">
        <f>IF($B$1="Metric", (I133/1000000)*$G$1, (I133/1728)*$G$1)</f>
        <v>0</v>
      </c>
      <c r="K133" s="218">
        <f>D133+(2*E133)</f>
        <v>0</v>
      </c>
      <c r="L133" s="217" t="e">
        <f>IF($B$1="Metric", (J133*0.671968975)/(K133*0.39370079), J133/K133)</f>
        <v>#DIV/0!</v>
      </c>
      <c r="M133" s="218">
        <f>IF($B$1="Metric", K133/100, K133/12)</f>
        <v>0</v>
      </c>
      <c r="N133" s="239"/>
      <c r="O133" s="252" t="str">
        <f>IFERROR(
     1*AL133,
     IF(
          $B$1="Metric",
          IFERROR(0.0254*VLOOKUP(VALUE(SUBSTITUTE("1"&amp;ROUND(L133,2)," ","")),HFF60_Data_extrapolated!$C$4:$O$1011,MATCH($N133,HFF60_Data_extrapolated!$C$4:$O$4,0),TRUE)*1000,""),
          IFERROR(VLOOKUP(VALUE(SUBSTITUTE("1"&amp;ROUND(L133,2)," ","")),HFF60_Data_extrapolated!$C$4:$O$1011,MATCH($N133,HFF60_Data_extrapolated!$C$4:$O$4,0),TRUE)*1000,"")
     )
)</f>
        <v/>
      </c>
      <c r="P133" s="219" t="str">
        <f>IFERROR($O133/HFF60_Data_UL!$J$1,"")</f>
        <v/>
      </c>
      <c r="Q133" s="166" t="str">
        <f>IF(
     $O133=$AL133,
     IFERROR(VLOOKUP(VALUE(SUBSTITUTE("1"&amp;ROUND($L133,2)," ","")),HFF60_Data_UL!$C$4:$P$1011,14,TRUE),""),
     IF(ISNUMBER($O133),"EJ needed","")
)</f>
        <v/>
      </c>
      <c r="R133" s="253" t="str">
        <f>IFERROR(
     1*AM133,
     IF(
          $B$1="Metric",
          IFERROR(0.0254*VLOOKUP(VALUE(SUBSTITUTE("1"&amp;ROUND(L133,2)," ","")),HFF120_Data_extrapolated!$C$4:$O$1025,MATCH($N133,HFF120_Data_extrapolated!$C$4:$O$4,0),TRUE)*1000,""),
          IFERROR(VLOOKUP(VALUE(SUBSTITUTE("1"&amp;ROUND(L133,2)," ","")),HFF120_Data_extrapolated!$C$4:$O$1025,MATCH($N133,HFF120_Data_extrapolated!$C$4:$O$4,0),TRUE)*1000,"")
     )
)</f>
        <v/>
      </c>
      <c r="S133" s="219" t="str">
        <f>IFERROR($R133/HFF120_Data_UL!$J$1,"")</f>
        <v/>
      </c>
      <c r="T133" s="166" t="str">
        <f>IF(
     $R133=$AM133,
     IFERROR(VLOOKUP(VALUE(SUBSTITUTE("1"&amp;ROUND($L133,2)," ","")),HFF120_Data_UL!$C$4:$P$1009,14,TRUE),""),
     IF(ISNUMBER($R133),"EJ needed","")
)</f>
        <v/>
      </c>
      <c r="U133" s="251" t="str">
        <f>IFERROR(
     1*AN133,
     IF(
          $B$1="Metric",
          IFERROR(0.0254*VLOOKUP(VALUE(SUBSTITUTE("1"&amp;ROUND(L133,2)," ","")),AWHB_Data_extrapolated!$C$4:$O$1011,MATCH($N133,AWHB_Data_extrapolated!$C$4:$O$4,0),TRUE)*1000,""),
          IFERROR(VLOOKUP(VALUE(SUBSTITUTE("1"&amp;ROUND(L133,2)," ","")),AWHB_Data_extrapolated!$C$4:$O$1011,MATCH($N133,AWHB_Data_extrapolated!$C$4:$O$4,0),TRUE)*1000,"")
     )
)</f>
        <v/>
      </c>
      <c r="V133" s="219" t="str">
        <f>IFERROR($U133/AWHB_Data_UL!$J$1,"")</f>
        <v/>
      </c>
      <c r="W133" s="166" t="str">
        <f>IF(
     $U133=$AN133,
     IFERROR(VLOOKUP(VALUE(SUBSTITUTE("1"&amp;ROUND($L133,2)," ","")),AWHB_Data_UL!$C$4:$P$1004,14,TRUE),""),
     IF(ISNUMBER($U133),"EJ needed","")
)</f>
        <v/>
      </c>
      <c r="Y133" s="233"/>
      <c r="Z133" s="234"/>
      <c r="AA133" s="220">
        <f>Z133*Y133*M133</f>
        <v>0</v>
      </c>
      <c r="AB133" s="221" t="str">
        <f>IF($B$1="Metric", IFERROR((1/$P133),""), IFERROR(1/((($P133/1000)*12*12)/231),""))</f>
        <v/>
      </c>
      <c r="AC133" s="221" t="str">
        <f>IFERROR(AA133/AB133,"")</f>
        <v/>
      </c>
      <c r="AD133" s="221" t="str">
        <f>IF($B$1="Metric", IFERROR((1/$S133),""), IFERROR(1/((($S133/1000)*12*12)/231),""))</f>
        <v/>
      </c>
      <c r="AE133" s="221" t="str">
        <f>IFERROR(AA133/AD133,"")</f>
        <v/>
      </c>
      <c r="AF133" s="221" t="str">
        <f>IF($B$1="Metric", IFERROR((1/$V133),""), IFERROR(1/((($V133/1000)*12*12)/231),""))</f>
        <v/>
      </c>
      <c r="AG133" s="221" t="str">
        <f>IFERROR(AA133/AF133,"")</f>
        <v/>
      </c>
      <c r="AH133" s="214"/>
      <c r="AL133" s="215" t="str">
        <f>IF(
     $B$1="Metric",
     IFERROR(0.0254*VLOOKUP(VALUE(SUBSTITUTE("1"&amp;ROUND($L133,2)," ","")),HFF60_Data_UL!$C$4:$O$1012,MATCH($N133,HFF60_Data_UL!$C$4:$O$4,0),TRUE)*1000,"N/A"),
     IFERROR(VLOOKUP(VALUE(SUBSTITUTE("1"&amp;ROUND($L133,2)," ","")),HFF60_Data_UL!$C$4:$O$1012,MATCH($N133,HFF60_Data_UL!$C$4:$O$4,0),TRUE)*1000,"N/A")
)</f>
        <v>N/A</v>
      </c>
      <c r="AM133" s="215" t="str">
        <f>IF(
     $B$1="Metric",
     IFERROR(0.0254*VLOOKUP(VALUE(SUBSTITUTE("1"&amp;ROUND($L133,2)," ","")),HFF120_Data_UL!$C$4:$O$1010,MATCH($N133,HFF120_Data_UL!$C$4:$O$4,0),TRUE)*1000,"N/A"),
     IFERROR(VLOOKUP(VALUE(SUBSTITUTE("1"&amp;ROUND($L133,2)," ","")),HFF120_Data_UL!$C$4:$O$1010,MATCH($N133,HFF120_Data_UL!$C$4:$O$4,0),TRUE)*1000,"N/A")
)</f>
        <v>N/A</v>
      </c>
      <c r="AN133" s="215" t="str">
        <f>IF(
     $B$1="Metric",
     IFERROR(0.0254*VLOOKUP(VALUE(SUBSTITUTE("1"&amp;ROUND($L133,2)," ","")),AWHB_Data_UL!$C$4:$O$1005,MATCH($N133,AWHB_Data_UL!$C$4:$O$4,0),TRUE)*1000,"N/A"),
     IFERROR(VLOOKUP(VALUE(SUBSTITUTE("1"&amp;ROUND($L133,2)," ","")),AWHB_Data_UL!$C$4:$O$1005,MATCH($N133,AWHB_Data_UL!$C$4:$O$4,0),TRUE)*1000,"N/A")
)</f>
        <v>N/A</v>
      </c>
    </row>
    <row r="134" spans="1:40" x14ac:dyDescent="0.25">
      <c r="A134" s="212"/>
      <c r="C134" s="316"/>
      <c r="D134" s="235"/>
      <c r="E134" s="243"/>
      <c r="F134" s="243"/>
      <c r="G134" s="236"/>
      <c r="H134" s="218">
        <f>(D134*E134) - ((D134-G134)*(E134-F134))</f>
        <v>0</v>
      </c>
      <c r="I134" s="229">
        <f>IF($B$1="Metric", H134*100, H134*12)</f>
        <v>0</v>
      </c>
      <c r="J134" s="229">
        <f>IF($B$1="Metric", (I134/1000000)*$G$1, (I134/1728)*$G$1)</f>
        <v>0</v>
      </c>
      <c r="K134" s="218">
        <f>D134+(2*E134)</f>
        <v>0</v>
      </c>
      <c r="L134" s="217" t="e">
        <f>IF($B$1="Metric", (J134*0.671968975)/(K134*0.39370079), J134/K134)</f>
        <v>#DIV/0!</v>
      </c>
      <c r="M134" s="218">
        <f>IF($B$1="Metric", K134/100, K134/12)</f>
        <v>0</v>
      </c>
      <c r="N134" s="240"/>
      <c r="O134" s="252" t="str">
        <f>IFERROR(
     1*AL134,
     IF(
          $B$1="Metric",
          IFERROR(0.0254*VLOOKUP(VALUE(SUBSTITUTE("1"&amp;ROUND(L134,2)," ","")),HFF60_Data_extrapolated!$C$4:$O$1011,MATCH($N134,HFF60_Data_extrapolated!$C$4:$O$4,0),TRUE)*1000,""),
          IFERROR(VLOOKUP(VALUE(SUBSTITUTE("1"&amp;ROUND(L134,2)," ","")),HFF60_Data_extrapolated!$C$4:$O$1011,MATCH($N134,HFF60_Data_extrapolated!$C$4:$O$4,0),TRUE)*1000,"")
     )
)</f>
        <v/>
      </c>
      <c r="P134" s="219" t="str">
        <f>IFERROR($O134/HFF60_Data_UL!$J$1,"")</f>
        <v/>
      </c>
      <c r="Q134" s="166" t="str">
        <f>IF(
     $O134=$AL134,
     IFERROR(VLOOKUP(VALUE(SUBSTITUTE("1"&amp;ROUND($L134,2)," ","")),HFF60_Data_UL!$C$4:$P$1011,14,TRUE),""),
     IF(ISNUMBER($O134),"EJ needed","")
)</f>
        <v/>
      </c>
      <c r="R134" s="253" t="str">
        <f>IFERROR(
     1*AM134,
     IF(
          $B$1="Metric",
          IFERROR(0.0254*VLOOKUP(VALUE(SUBSTITUTE("1"&amp;ROUND(L134,2)," ","")),HFF120_Data_extrapolated!$C$4:$O$1025,MATCH($N134,HFF120_Data_extrapolated!$C$4:$O$4,0),TRUE)*1000,""),
          IFERROR(VLOOKUP(VALUE(SUBSTITUTE("1"&amp;ROUND(L134,2)," ","")),HFF120_Data_extrapolated!$C$4:$O$1025,MATCH($N134,HFF120_Data_extrapolated!$C$4:$O$4,0),TRUE)*1000,"")
     )
)</f>
        <v/>
      </c>
      <c r="S134" s="219" t="str">
        <f>IFERROR($R134/HFF120_Data_UL!$J$1,"")</f>
        <v/>
      </c>
      <c r="T134" s="166" t="str">
        <f>IF(
     $R134=$AM134,
     IFERROR(VLOOKUP(VALUE(SUBSTITUTE("1"&amp;ROUND($L134,2)," ","")),HFF120_Data_UL!$C$4:$P$1009,14,TRUE),""),
     IF(ISNUMBER($R134),"EJ needed","")
)</f>
        <v/>
      </c>
      <c r="U134" s="251" t="str">
        <f>IFERROR(
     1*AN134,
     IF(
          $B$1="Metric",
          IFERROR(0.0254*VLOOKUP(VALUE(SUBSTITUTE("1"&amp;ROUND(L134,2)," ","")),AWHB_Data_extrapolated!$C$4:$O$1011,MATCH($N134,AWHB_Data_extrapolated!$C$4:$O$4,0),TRUE)*1000,""),
          IFERROR(VLOOKUP(VALUE(SUBSTITUTE("1"&amp;ROUND(L134,2)," ","")),AWHB_Data_extrapolated!$C$4:$O$1011,MATCH($N134,AWHB_Data_extrapolated!$C$4:$O$4,0),TRUE)*1000,"")
     )
)</f>
        <v/>
      </c>
      <c r="V134" s="219" t="str">
        <f>IFERROR($U134/AWHB_Data_UL!$J$1,"")</f>
        <v/>
      </c>
      <c r="W134" s="166" t="str">
        <f>IF(
     $U134=$AN134,
     IFERROR(VLOOKUP(VALUE(SUBSTITUTE("1"&amp;ROUND($L134,2)," ","")),AWHB_Data_UL!$C$4:$P$1004,14,TRUE),""),
     IF(ISNUMBER($U134),"EJ needed","")
)</f>
        <v/>
      </c>
      <c r="Y134" s="235"/>
      <c r="Z134" s="236"/>
      <c r="AA134" s="220">
        <f>Z134*Y134*M134</f>
        <v>0</v>
      </c>
      <c r="AB134" s="221" t="str">
        <f>IF($B$1="Metric", IFERROR((1/$P134),""), IFERROR(1/((($P134/1000)*12*12)/231),""))</f>
        <v/>
      </c>
      <c r="AC134" s="221" t="str">
        <f>IFERROR(AA134/AB134,"")</f>
        <v/>
      </c>
      <c r="AD134" s="221" t="str">
        <f>IF($B$1="Metric", IFERROR((1/$S134),""), IFERROR(1/((($S134/1000)*12*12)/231),""))</f>
        <v/>
      </c>
      <c r="AE134" s="221" t="str">
        <f>IFERROR(AA134/AD134,"")</f>
        <v/>
      </c>
      <c r="AF134" s="221" t="str">
        <f>IF($B$1="Metric", IFERROR((1/$V134),""), IFERROR(1/((($V134/1000)*12*12)/231),""))</f>
        <v/>
      </c>
      <c r="AG134" s="221" t="str">
        <f>IFERROR(AA134/AF134,"")</f>
        <v/>
      </c>
      <c r="AH134" s="214"/>
      <c r="AL134" s="215" t="str">
        <f>IF(
     $B$1="Metric",
     IFERROR(0.0254*VLOOKUP(VALUE(SUBSTITUTE("1"&amp;ROUND($L134,2)," ","")),HFF60_Data_UL!$C$4:$O$1012,MATCH($N134,HFF60_Data_UL!$C$4:$O$4,0),TRUE)*1000,"N/A"),
     IFERROR(VLOOKUP(VALUE(SUBSTITUTE("1"&amp;ROUND($L134,2)," ","")),HFF60_Data_UL!$C$4:$O$1012,MATCH($N134,HFF60_Data_UL!$C$4:$O$4,0),TRUE)*1000,"N/A")
)</f>
        <v>N/A</v>
      </c>
      <c r="AM134" s="215" t="str">
        <f>IF(
     $B$1="Metric",
     IFERROR(0.0254*VLOOKUP(VALUE(SUBSTITUTE("1"&amp;ROUND($L134,2)," ","")),HFF120_Data_UL!$C$4:$O$1010,MATCH($N134,HFF120_Data_UL!$C$4:$O$4,0),TRUE)*1000,"N/A"),
     IFERROR(VLOOKUP(VALUE(SUBSTITUTE("1"&amp;ROUND($L134,2)," ","")),HFF120_Data_UL!$C$4:$O$1010,MATCH($N134,HFF120_Data_UL!$C$4:$O$4,0),TRUE)*1000,"N/A")
)</f>
        <v>N/A</v>
      </c>
      <c r="AN134" s="215" t="str">
        <f>IF(
     $B$1="Metric",
     IFERROR(0.0254*VLOOKUP(VALUE(SUBSTITUTE("1"&amp;ROUND($L134,2)," ","")),AWHB_Data_UL!$C$4:$O$1005,MATCH($N134,AWHB_Data_UL!$C$4:$O$4,0),TRUE)*1000,"N/A"),
     IFERROR(VLOOKUP(VALUE(SUBSTITUTE("1"&amp;ROUND($L134,2)," ","")),AWHB_Data_UL!$C$4:$O$1005,MATCH($N134,AWHB_Data_UL!$C$4:$O$4,0),TRUE)*1000,"N/A")
)</f>
        <v>N/A</v>
      </c>
    </row>
    <row r="135" spans="1:40" x14ac:dyDescent="0.25">
      <c r="A135" s="212"/>
      <c r="C135" s="316"/>
      <c r="D135" s="235"/>
      <c r="E135" s="243"/>
      <c r="F135" s="243"/>
      <c r="G135" s="236"/>
      <c r="H135" s="218">
        <f>(D135*E135) - ((D135-G135)*(E135-F135))</f>
        <v>0</v>
      </c>
      <c r="I135" s="229">
        <f>IF($B$1="Metric", H135*100, H135*12)</f>
        <v>0</v>
      </c>
      <c r="J135" s="229">
        <f>IF($B$1="Metric", (I135/1000000)*$G$1, (I135/1728)*$G$1)</f>
        <v>0</v>
      </c>
      <c r="K135" s="218">
        <f>D135+(2*E135)</f>
        <v>0</v>
      </c>
      <c r="L135" s="217" t="e">
        <f>IF($B$1="Metric", (J135*0.671968975)/(K135*0.39370079), J135/K135)</f>
        <v>#DIV/0!</v>
      </c>
      <c r="M135" s="218">
        <f>IF($B$1="Metric", K135/100, K135/12)</f>
        <v>0</v>
      </c>
      <c r="N135" s="240"/>
      <c r="O135" s="252" t="str">
        <f>IFERROR(
     1*AL135,
     IF(
          $B$1="Metric",
          IFERROR(0.0254*VLOOKUP(VALUE(SUBSTITUTE("1"&amp;ROUND(L135,2)," ","")),HFF60_Data_extrapolated!$C$4:$O$1011,MATCH($N135,HFF60_Data_extrapolated!$C$4:$O$4,0),TRUE)*1000,""),
          IFERROR(VLOOKUP(VALUE(SUBSTITUTE("1"&amp;ROUND(L135,2)," ","")),HFF60_Data_extrapolated!$C$4:$O$1011,MATCH($N135,HFF60_Data_extrapolated!$C$4:$O$4,0),TRUE)*1000,"")
     )
)</f>
        <v/>
      </c>
      <c r="P135" s="219" t="str">
        <f>IFERROR($O135/HFF60_Data_UL!$J$1,"")</f>
        <v/>
      </c>
      <c r="Q135" s="166" t="str">
        <f>IF(
     $O135=$AL135,
     IFERROR(VLOOKUP(VALUE(SUBSTITUTE("1"&amp;ROUND($L135,2)," ","")),HFF60_Data_UL!$C$4:$P$1011,14,TRUE),""),
     IF(ISNUMBER($O135),"EJ needed","")
)</f>
        <v/>
      </c>
      <c r="R135" s="253" t="str">
        <f>IFERROR(
     1*AM135,
     IF(
          $B$1="Metric",
          IFERROR(0.0254*VLOOKUP(VALUE(SUBSTITUTE("1"&amp;ROUND(L135,2)," ","")),HFF120_Data_extrapolated!$C$4:$O$1025,MATCH($N135,HFF120_Data_extrapolated!$C$4:$O$4,0),TRUE)*1000,""),
          IFERROR(VLOOKUP(VALUE(SUBSTITUTE("1"&amp;ROUND(L135,2)," ","")),HFF120_Data_extrapolated!$C$4:$O$1025,MATCH($N135,HFF120_Data_extrapolated!$C$4:$O$4,0),TRUE)*1000,"")
     )
)</f>
        <v/>
      </c>
      <c r="S135" s="219" t="str">
        <f>IFERROR($R135/HFF120_Data_UL!$J$1,"")</f>
        <v/>
      </c>
      <c r="T135" s="166" t="str">
        <f>IF(
     $R135=$AM135,
     IFERROR(VLOOKUP(VALUE(SUBSTITUTE("1"&amp;ROUND($L135,2)," ","")),HFF120_Data_UL!$C$4:$P$1009,14,TRUE),""),
     IF(ISNUMBER($R135),"EJ needed","")
)</f>
        <v/>
      </c>
      <c r="U135" s="251" t="str">
        <f>IFERROR(
     1*AN135,
     IF(
          $B$1="Metric",
          IFERROR(0.0254*VLOOKUP(VALUE(SUBSTITUTE("1"&amp;ROUND(L135,2)," ","")),AWHB_Data_extrapolated!$C$4:$O$1011,MATCH($N135,AWHB_Data_extrapolated!$C$4:$O$4,0),TRUE)*1000,""),
          IFERROR(VLOOKUP(VALUE(SUBSTITUTE("1"&amp;ROUND(L135,2)," ","")),AWHB_Data_extrapolated!$C$4:$O$1011,MATCH($N135,AWHB_Data_extrapolated!$C$4:$O$4,0),TRUE)*1000,"")
     )
)</f>
        <v/>
      </c>
      <c r="V135" s="219" t="str">
        <f>IFERROR($U135/AWHB_Data_UL!$J$1,"")</f>
        <v/>
      </c>
      <c r="W135" s="166" t="str">
        <f>IF(
     $U135=$AN135,
     IFERROR(VLOOKUP(VALUE(SUBSTITUTE("1"&amp;ROUND($L135,2)," ","")),AWHB_Data_UL!$C$4:$P$1004,14,TRUE),""),
     IF(ISNUMBER($U135),"EJ needed","")
)</f>
        <v/>
      </c>
      <c r="Y135" s="235"/>
      <c r="Z135" s="236"/>
      <c r="AA135" s="220">
        <f>Z135*Y135*M135</f>
        <v>0</v>
      </c>
      <c r="AB135" s="221" t="str">
        <f>IF($B$1="Metric", IFERROR((1/$P135),""), IFERROR(1/((($P135/1000)*12*12)/231),""))</f>
        <v/>
      </c>
      <c r="AC135" s="221" t="str">
        <f>IFERROR(AA135/AB135,"")</f>
        <v/>
      </c>
      <c r="AD135" s="221" t="str">
        <f>IF($B$1="Metric", IFERROR((1/$S135),""), IFERROR(1/((($S135/1000)*12*12)/231),""))</f>
        <v/>
      </c>
      <c r="AE135" s="221" t="str">
        <f>IFERROR(AA135/AD135,"")</f>
        <v/>
      </c>
      <c r="AF135" s="221" t="str">
        <f>IF($B$1="Metric", IFERROR((1/$V135),""), IFERROR(1/((($V135/1000)*12*12)/231),""))</f>
        <v/>
      </c>
      <c r="AG135" s="221" t="str">
        <f>IFERROR(AA135/AF135,"")</f>
        <v/>
      </c>
      <c r="AH135" s="214"/>
      <c r="AL135" s="215" t="str">
        <f>IF(
     $B$1="Metric",
     IFERROR(0.0254*VLOOKUP(VALUE(SUBSTITUTE("1"&amp;ROUND($L135,2)," ","")),HFF60_Data_UL!$C$4:$O$1012,MATCH($N135,HFF60_Data_UL!$C$4:$O$4,0),TRUE)*1000,"N/A"),
     IFERROR(VLOOKUP(VALUE(SUBSTITUTE("1"&amp;ROUND($L135,2)," ","")),HFF60_Data_UL!$C$4:$O$1012,MATCH($N135,HFF60_Data_UL!$C$4:$O$4,0),TRUE)*1000,"N/A")
)</f>
        <v>N/A</v>
      </c>
      <c r="AM135" s="215" t="str">
        <f>IF(
     $B$1="Metric",
     IFERROR(0.0254*VLOOKUP(VALUE(SUBSTITUTE("1"&amp;ROUND($L135,2)," ","")),HFF120_Data_UL!$C$4:$O$1010,MATCH($N135,HFF120_Data_UL!$C$4:$O$4,0),TRUE)*1000,"N/A"),
     IFERROR(VLOOKUP(VALUE(SUBSTITUTE("1"&amp;ROUND($L135,2)," ","")),HFF120_Data_UL!$C$4:$O$1010,MATCH($N135,HFF120_Data_UL!$C$4:$O$4,0),TRUE)*1000,"N/A")
)</f>
        <v>N/A</v>
      </c>
      <c r="AN135" s="215" t="str">
        <f>IF(
     $B$1="Metric",
     IFERROR(0.0254*VLOOKUP(VALUE(SUBSTITUTE("1"&amp;ROUND($L135,2)," ","")),AWHB_Data_UL!$C$4:$O$1005,MATCH($N135,AWHB_Data_UL!$C$4:$O$4,0),TRUE)*1000,"N/A"),
     IFERROR(VLOOKUP(VALUE(SUBSTITUTE("1"&amp;ROUND($L135,2)," ","")),AWHB_Data_UL!$C$4:$O$1005,MATCH($N135,AWHB_Data_UL!$C$4:$O$4,0),TRUE)*1000,"N/A")
)</f>
        <v>N/A</v>
      </c>
    </row>
    <row r="136" spans="1:40" x14ac:dyDescent="0.25">
      <c r="A136" s="212"/>
      <c r="C136" s="316"/>
      <c r="D136" s="235"/>
      <c r="E136" s="243"/>
      <c r="F136" s="243"/>
      <c r="G136" s="236"/>
      <c r="H136" s="218">
        <f>(D136*E136) - ((D136-G136)*(E136-F136))</f>
        <v>0</v>
      </c>
      <c r="I136" s="229">
        <f>IF($B$1="Metric", H136*100, H136*12)</f>
        <v>0</v>
      </c>
      <c r="J136" s="229">
        <f>IF($B$1="Metric", (I136/1000000)*$G$1, (I136/1728)*$G$1)</f>
        <v>0</v>
      </c>
      <c r="K136" s="218">
        <f>D136+(2*E136)</f>
        <v>0</v>
      </c>
      <c r="L136" s="217" t="e">
        <f>IF($B$1="Metric", (J136*0.671968975)/(K136*0.39370079), J136/K136)</f>
        <v>#DIV/0!</v>
      </c>
      <c r="M136" s="218">
        <f>IF($B$1="Metric", K136/100, K136/12)</f>
        <v>0</v>
      </c>
      <c r="N136" s="240"/>
      <c r="O136" s="252" t="str">
        <f>IFERROR(
     1*AL136,
     IF(
          $B$1="Metric",
          IFERROR(0.0254*VLOOKUP(VALUE(SUBSTITUTE("1"&amp;ROUND(L136,2)," ","")),HFF60_Data_extrapolated!$C$4:$O$1011,MATCH($N136,HFF60_Data_extrapolated!$C$4:$O$4,0),TRUE)*1000,""),
          IFERROR(VLOOKUP(VALUE(SUBSTITUTE("1"&amp;ROUND(L136,2)," ","")),HFF60_Data_extrapolated!$C$4:$O$1011,MATCH($N136,HFF60_Data_extrapolated!$C$4:$O$4,0),TRUE)*1000,"")
     )
)</f>
        <v/>
      </c>
      <c r="P136" s="219" t="str">
        <f>IFERROR($O136/HFF60_Data_UL!$J$1,"")</f>
        <v/>
      </c>
      <c r="Q136" s="166" t="str">
        <f>IF(
     $O136=$AL136,
     IFERROR(VLOOKUP(VALUE(SUBSTITUTE("1"&amp;ROUND($L136,2)," ","")),HFF60_Data_UL!$C$4:$P$1011,14,TRUE),""),
     IF(ISNUMBER($O136),"EJ needed","")
)</f>
        <v/>
      </c>
      <c r="R136" s="253" t="str">
        <f>IFERROR(
     1*AM136,
     IF(
          $B$1="Metric",
          IFERROR(0.0254*VLOOKUP(VALUE(SUBSTITUTE("1"&amp;ROUND(L136,2)," ","")),HFF120_Data_extrapolated!$C$4:$O$1025,MATCH($N136,HFF120_Data_extrapolated!$C$4:$O$4,0),TRUE)*1000,""),
          IFERROR(VLOOKUP(VALUE(SUBSTITUTE("1"&amp;ROUND(L136,2)," ","")),HFF120_Data_extrapolated!$C$4:$O$1025,MATCH($N136,HFF120_Data_extrapolated!$C$4:$O$4,0),TRUE)*1000,"")
     )
)</f>
        <v/>
      </c>
      <c r="S136" s="219" t="str">
        <f>IFERROR($R136/HFF120_Data_UL!$J$1,"")</f>
        <v/>
      </c>
      <c r="T136" s="166" t="str">
        <f>IF(
     $R136=$AM136,
     IFERROR(VLOOKUP(VALUE(SUBSTITUTE("1"&amp;ROUND($L136,2)," ","")),HFF120_Data_UL!$C$4:$P$1009,14,TRUE),""),
     IF(ISNUMBER($R136),"EJ needed","")
)</f>
        <v/>
      </c>
      <c r="U136" s="251" t="str">
        <f>IFERROR(
     1*AN136,
     IF(
          $B$1="Metric",
          IFERROR(0.0254*VLOOKUP(VALUE(SUBSTITUTE("1"&amp;ROUND(L136,2)," ","")),AWHB_Data_extrapolated!$C$4:$O$1011,MATCH($N136,AWHB_Data_extrapolated!$C$4:$O$4,0),TRUE)*1000,""),
          IFERROR(VLOOKUP(VALUE(SUBSTITUTE("1"&amp;ROUND(L136,2)," ","")),AWHB_Data_extrapolated!$C$4:$O$1011,MATCH($N136,AWHB_Data_extrapolated!$C$4:$O$4,0),TRUE)*1000,"")
     )
)</f>
        <v/>
      </c>
      <c r="V136" s="219" t="str">
        <f>IFERROR($U136/AWHB_Data_UL!$J$1,"")</f>
        <v/>
      </c>
      <c r="W136" s="166" t="str">
        <f>IF(
     $U136=$AN136,
     IFERROR(VLOOKUP(VALUE(SUBSTITUTE("1"&amp;ROUND($L136,2)," ","")),AWHB_Data_UL!$C$4:$P$1004,14,TRUE),""),
     IF(ISNUMBER($U136),"EJ needed","")
)</f>
        <v/>
      </c>
      <c r="Y136" s="235"/>
      <c r="Z136" s="236"/>
      <c r="AA136" s="220">
        <f>Z136*Y136*M136</f>
        <v>0</v>
      </c>
      <c r="AB136" s="221" t="str">
        <f>IF($B$1="Metric", IFERROR((1/$P136),""), IFERROR(1/((($P136/1000)*12*12)/231),""))</f>
        <v/>
      </c>
      <c r="AC136" s="221" t="str">
        <f>IFERROR(AA136/AB136,"")</f>
        <v/>
      </c>
      <c r="AD136" s="221" t="str">
        <f>IF($B$1="Metric", IFERROR((1/$S136),""), IFERROR(1/((($S136/1000)*12*12)/231),""))</f>
        <v/>
      </c>
      <c r="AE136" s="221" t="str">
        <f>IFERROR(AA136/AD136,"")</f>
        <v/>
      </c>
      <c r="AF136" s="221" t="str">
        <f>IF($B$1="Metric", IFERROR((1/$V136),""), IFERROR(1/((($V136/1000)*12*12)/231),""))</f>
        <v/>
      </c>
      <c r="AG136" s="221" t="str">
        <f>IFERROR(AA136/AF136,"")</f>
        <v/>
      </c>
      <c r="AH136" s="214"/>
      <c r="AL136" s="215" t="str">
        <f>IF(
     $B$1="Metric",
     IFERROR(0.0254*VLOOKUP(VALUE(SUBSTITUTE("1"&amp;ROUND($L136,2)," ","")),HFF60_Data_UL!$C$4:$O$1012,MATCH($N136,HFF60_Data_UL!$C$4:$O$4,0),TRUE)*1000,"N/A"),
     IFERROR(VLOOKUP(VALUE(SUBSTITUTE("1"&amp;ROUND($L136,2)," ","")),HFF60_Data_UL!$C$4:$O$1012,MATCH($N136,HFF60_Data_UL!$C$4:$O$4,0),TRUE)*1000,"N/A")
)</f>
        <v>N/A</v>
      </c>
      <c r="AM136" s="215" t="str">
        <f>IF(
     $B$1="Metric",
     IFERROR(0.0254*VLOOKUP(VALUE(SUBSTITUTE("1"&amp;ROUND($L136,2)," ","")),HFF120_Data_UL!$C$4:$O$1010,MATCH($N136,HFF120_Data_UL!$C$4:$O$4,0),TRUE)*1000,"N/A"),
     IFERROR(VLOOKUP(VALUE(SUBSTITUTE("1"&amp;ROUND($L136,2)," ","")),HFF120_Data_UL!$C$4:$O$1010,MATCH($N136,HFF120_Data_UL!$C$4:$O$4,0),TRUE)*1000,"N/A")
)</f>
        <v>N/A</v>
      </c>
      <c r="AN136" s="215" t="str">
        <f>IF(
     $B$1="Metric",
     IFERROR(0.0254*VLOOKUP(VALUE(SUBSTITUTE("1"&amp;ROUND($L136,2)," ","")),AWHB_Data_UL!$C$4:$O$1005,MATCH($N136,AWHB_Data_UL!$C$4:$O$4,0),TRUE)*1000,"N/A"),
     IFERROR(VLOOKUP(VALUE(SUBSTITUTE("1"&amp;ROUND($L136,2)," ","")),AWHB_Data_UL!$C$4:$O$1005,MATCH($N136,AWHB_Data_UL!$C$4:$O$4,0),TRUE)*1000,"N/A")
)</f>
        <v>N/A</v>
      </c>
    </row>
    <row r="137" spans="1:40" ht="13" thickBot="1" x14ac:dyDescent="0.3">
      <c r="A137" s="212"/>
      <c r="C137" s="316"/>
      <c r="D137" s="237"/>
      <c r="E137" s="244"/>
      <c r="F137" s="244"/>
      <c r="G137" s="238"/>
      <c r="H137" s="218">
        <f>(D137*E137) - ((D137-G137)*(E137-F137))</f>
        <v>0</v>
      </c>
      <c r="I137" s="229">
        <f>IF($B$1="Metric", H137*100, H137*12)</f>
        <v>0</v>
      </c>
      <c r="J137" s="229">
        <f>IF($B$1="Metric", (I137/1000000)*$G$1, (I137/1728)*$G$1)</f>
        <v>0</v>
      </c>
      <c r="K137" s="218">
        <f>D137+(2*E137)</f>
        <v>0</v>
      </c>
      <c r="L137" s="217" t="e">
        <f>IF($B$1="Metric", (J137*0.671968975)/(K137*0.39370079), J137/K137)</f>
        <v>#DIV/0!</v>
      </c>
      <c r="M137" s="218">
        <f>IF($B$1="Metric", K137/100, K137/12)</f>
        <v>0</v>
      </c>
      <c r="N137" s="241"/>
      <c r="O137" s="252" t="str">
        <f>IFERROR(
     1*AL137,
     IF(
          $B$1="Metric",
          IFERROR(0.0254*VLOOKUP(VALUE(SUBSTITUTE("1"&amp;ROUND(L137,2)," ","")),HFF60_Data_extrapolated!$C$4:$O$1011,MATCH($N137,HFF60_Data_extrapolated!$C$4:$O$4,0),TRUE)*1000,""),
          IFERROR(VLOOKUP(VALUE(SUBSTITUTE("1"&amp;ROUND(L137,2)," ","")),HFF60_Data_extrapolated!$C$4:$O$1011,MATCH($N137,HFF60_Data_extrapolated!$C$4:$O$4,0),TRUE)*1000,"")
     )
)</f>
        <v/>
      </c>
      <c r="P137" s="219" t="str">
        <f>IFERROR($O137/HFF60_Data_UL!$J$1,"")</f>
        <v/>
      </c>
      <c r="Q137" s="166" t="str">
        <f>IF(
     $O137=$AL137,
     IFERROR(VLOOKUP(VALUE(SUBSTITUTE("1"&amp;ROUND($L137,2)," ","")),HFF60_Data_UL!$C$4:$P$1011,14,TRUE),""),
     IF(ISNUMBER($O137),"EJ needed","")
)</f>
        <v/>
      </c>
      <c r="R137" s="253" t="str">
        <f>IFERROR(
     1*AM137,
     IF(
          $B$1="Metric",
          IFERROR(0.0254*VLOOKUP(VALUE(SUBSTITUTE("1"&amp;ROUND(L137,2)," ","")),HFF120_Data_extrapolated!$C$4:$O$1025,MATCH($N137,HFF120_Data_extrapolated!$C$4:$O$4,0),TRUE)*1000,""),
          IFERROR(VLOOKUP(VALUE(SUBSTITUTE("1"&amp;ROUND(L137,2)," ","")),HFF120_Data_extrapolated!$C$4:$O$1025,MATCH($N137,HFF120_Data_extrapolated!$C$4:$O$4,0),TRUE)*1000,"")
     )
)</f>
        <v/>
      </c>
      <c r="S137" s="219" t="str">
        <f>IFERROR($R137/HFF120_Data_UL!$J$1,"")</f>
        <v/>
      </c>
      <c r="T137" s="166" t="str">
        <f>IF(
     $R137=$AM137,
     IFERROR(VLOOKUP(VALUE(SUBSTITUTE("1"&amp;ROUND($L137,2)," ","")),HFF120_Data_UL!$C$4:$P$1009,14,TRUE),""),
     IF(ISNUMBER($R137),"EJ needed","")
)</f>
        <v/>
      </c>
      <c r="U137" s="251" t="str">
        <f>IFERROR(
     1*AN137,
     IF(
          $B$1="Metric",
          IFERROR(0.0254*VLOOKUP(VALUE(SUBSTITUTE("1"&amp;ROUND(L137,2)," ","")),AWHB_Data_extrapolated!$C$4:$O$1011,MATCH($N137,AWHB_Data_extrapolated!$C$4:$O$4,0),TRUE)*1000,""),
          IFERROR(VLOOKUP(VALUE(SUBSTITUTE("1"&amp;ROUND(L137,2)," ","")),AWHB_Data_extrapolated!$C$4:$O$1011,MATCH($N137,AWHB_Data_extrapolated!$C$4:$O$4,0),TRUE)*1000,"")
     )
)</f>
        <v/>
      </c>
      <c r="V137" s="219" t="str">
        <f>IFERROR($U137/AWHB_Data_UL!$J$1,"")</f>
        <v/>
      </c>
      <c r="W137" s="166" t="str">
        <f>IF(
     $U137=$AN137,
     IFERROR(VLOOKUP(VALUE(SUBSTITUTE("1"&amp;ROUND($L137,2)," ","")),AWHB_Data_UL!$C$4:$P$1004,14,TRUE),""),
     IF(ISNUMBER($U137),"EJ needed","")
)</f>
        <v/>
      </c>
      <c r="Y137" s="237"/>
      <c r="Z137" s="238"/>
      <c r="AA137" s="220">
        <f>Z137*Y137*M137</f>
        <v>0</v>
      </c>
      <c r="AB137" s="221" t="str">
        <f>IF($B$1="Metric", IFERROR((1/$P137),""), IFERROR(1/((($P137/1000)*12*12)/231),""))</f>
        <v/>
      </c>
      <c r="AC137" s="221" t="str">
        <f>IFERROR(AA137/AB137,"")</f>
        <v/>
      </c>
      <c r="AD137" s="221" t="str">
        <f>IF($B$1="Metric", IFERROR((1/$S137),""), IFERROR(1/((($S137/1000)*12*12)/231),""))</f>
        <v/>
      </c>
      <c r="AE137" s="221" t="str">
        <f>IFERROR(AA137/AD137,"")</f>
        <v/>
      </c>
      <c r="AF137" s="221" t="str">
        <f>IF($B$1="Metric", IFERROR((1/$V137),""), IFERROR(1/((($V137/1000)*12*12)/231),""))</f>
        <v/>
      </c>
      <c r="AG137" s="221" t="str">
        <f>IFERROR(AA137/AF137,"")</f>
        <v/>
      </c>
      <c r="AH137" s="214"/>
      <c r="AL137" s="215" t="str">
        <f>IF(
     $B$1="Metric",
     IFERROR(0.0254*VLOOKUP(VALUE(SUBSTITUTE("1"&amp;ROUND($L137,2)," ","")),HFF60_Data_UL!$C$4:$O$1012,MATCH($N137,HFF60_Data_UL!$C$4:$O$4,0),TRUE)*1000,"N/A"),
     IFERROR(VLOOKUP(VALUE(SUBSTITUTE("1"&amp;ROUND($L137,2)," ","")),HFF60_Data_UL!$C$4:$O$1012,MATCH($N137,HFF60_Data_UL!$C$4:$O$4,0),TRUE)*1000,"N/A")
)</f>
        <v>N/A</v>
      </c>
      <c r="AM137" s="215" t="str">
        <f>IF(
     $B$1="Metric",
     IFERROR(0.0254*VLOOKUP(VALUE(SUBSTITUTE("1"&amp;ROUND($L137,2)," ","")),HFF120_Data_UL!$C$4:$O$1010,MATCH($N137,HFF120_Data_UL!$C$4:$O$4,0),TRUE)*1000,"N/A"),
     IFERROR(VLOOKUP(VALUE(SUBSTITUTE("1"&amp;ROUND($L137,2)," ","")),HFF120_Data_UL!$C$4:$O$1010,MATCH($N137,HFF120_Data_UL!$C$4:$O$4,0),TRUE)*1000,"N/A")
)</f>
        <v>N/A</v>
      </c>
      <c r="AN137" s="215" t="str">
        <f>IF(
     $B$1="Metric",
     IFERROR(0.0254*VLOOKUP(VALUE(SUBSTITUTE("1"&amp;ROUND($L137,2)," ","")),AWHB_Data_UL!$C$4:$O$1005,MATCH($N137,AWHB_Data_UL!$C$4:$O$4,0),TRUE)*1000,"N/A"),
     IFERROR(VLOOKUP(VALUE(SUBSTITUTE("1"&amp;ROUND($L137,2)," ","")),AWHB_Data_UL!$C$4:$O$1005,MATCH($N137,AWHB_Data_UL!$C$4:$O$4,0),TRUE)*1000,"N/A")
)</f>
        <v>N/A</v>
      </c>
    </row>
    <row r="138" spans="1:40" x14ac:dyDescent="0.25">
      <c r="A138" s="212"/>
      <c r="AH138" s="214"/>
    </row>
    <row r="139" spans="1:40" ht="51" customHeight="1" x14ac:dyDescent="0.25">
      <c r="A139" s="212"/>
      <c r="D139" s="316" t="s">
        <v>104</v>
      </c>
      <c r="E139" s="316"/>
      <c r="F139" s="316"/>
      <c r="G139" s="316"/>
      <c r="AH139" s="214"/>
    </row>
    <row r="140" spans="1:40" x14ac:dyDescent="0.25">
      <c r="A140" s="212"/>
      <c r="AH140" s="214"/>
    </row>
    <row r="141" spans="1:40" ht="13" thickBot="1" x14ac:dyDescent="0.3">
      <c r="A141" s="226"/>
      <c r="B141" s="227"/>
      <c r="C141" s="227"/>
      <c r="D141" s="227"/>
      <c r="E141" s="227"/>
      <c r="F141" s="227"/>
      <c r="G141" s="227"/>
      <c r="H141" s="227"/>
      <c r="I141" s="227"/>
      <c r="J141" s="227"/>
      <c r="K141" s="227"/>
      <c r="L141" s="227"/>
      <c r="M141" s="227"/>
      <c r="N141" s="227"/>
      <c r="O141" s="227"/>
      <c r="P141" s="227"/>
      <c r="Q141" s="227"/>
      <c r="R141" s="227"/>
      <c r="S141" s="227"/>
      <c r="T141" s="227"/>
      <c r="U141" s="227"/>
      <c r="V141" s="227"/>
      <c r="W141" s="227"/>
      <c r="X141" s="227"/>
      <c r="Y141" s="227"/>
      <c r="Z141" s="227"/>
      <c r="AA141" s="227"/>
      <c r="AB141" s="227"/>
      <c r="AC141" s="227"/>
      <c r="AD141" s="227"/>
      <c r="AE141" s="227"/>
      <c r="AF141" s="227"/>
      <c r="AG141" s="227"/>
      <c r="AH141" s="228"/>
    </row>
  </sheetData>
  <sheetProtection algorithmName="SHA-512" hashValue="0uQfLnzZXwV0wXvzo2So4DBDKjYr+8Al3h3kfSURAqHJ9p+kjI8vomRU6FWqe7N1D1j8hj4EOBv9aMaKIhUfsw==" saltValue="pBoawcFM5fYUcwaiJ/MOIA==" spinCount="100000" sheet="1" objects="1" scenarios="1"/>
  <mergeCells count="103">
    <mergeCell ref="D139:G139"/>
    <mergeCell ref="C132:C137"/>
    <mergeCell ref="C122:C127"/>
    <mergeCell ref="C109:C114"/>
    <mergeCell ref="C99:C104"/>
    <mergeCell ref="C89:C94"/>
    <mergeCell ref="A85:AH85"/>
    <mergeCell ref="A118:AH118"/>
    <mergeCell ref="O98:Q98"/>
    <mergeCell ref="R98:T98"/>
    <mergeCell ref="AD108:AE108"/>
    <mergeCell ref="AB98:AC98"/>
    <mergeCell ref="AD98:AE98"/>
    <mergeCell ref="AB131:AC131"/>
    <mergeCell ref="AD131:AE131"/>
    <mergeCell ref="O131:Q131"/>
    <mergeCell ref="R131:T131"/>
    <mergeCell ref="U131:W131"/>
    <mergeCell ref="O121:Q121"/>
    <mergeCell ref="R121:T121"/>
    <mergeCell ref="U121:W121"/>
    <mergeCell ref="AF131:AG131"/>
    <mergeCell ref="AL121:AN121"/>
    <mergeCell ref="AL131:AN131"/>
    <mergeCell ref="AL12:AN12"/>
    <mergeCell ref="AL20:AN20"/>
    <mergeCell ref="AL28:AN28"/>
    <mergeCell ref="AL40:AN40"/>
    <mergeCell ref="AL51:AN51"/>
    <mergeCell ref="A10:AG10"/>
    <mergeCell ref="F77:F82"/>
    <mergeCell ref="F29:F34"/>
    <mergeCell ref="F13:F18"/>
    <mergeCell ref="F21:F26"/>
    <mergeCell ref="F41:F46"/>
    <mergeCell ref="G59:I59"/>
    <mergeCell ref="A37:AG37"/>
    <mergeCell ref="A61:AH61"/>
    <mergeCell ref="AL64:AN64"/>
    <mergeCell ref="AL76:AN76"/>
    <mergeCell ref="F52:F57"/>
    <mergeCell ref="F65:F70"/>
    <mergeCell ref="O12:Q12"/>
    <mergeCell ref="R12:T12"/>
    <mergeCell ref="U12:W12"/>
    <mergeCell ref="O20:Q20"/>
    <mergeCell ref="R40:T40"/>
    <mergeCell ref="U40:W40"/>
    <mergeCell ref="AF40:AG40"/>
    <mergeCell ref="AF51:AG51"/>
    <mergeCell ref="AF64:AG64"/>
    <mergeCell ref="O51:Q51"/>
    <mergeCell ref="AB51:AC51"/>
    <mergeCell ref="AD51:AE51"/>
    <mergeCell ref="AB64:AC64"/>
    <mergeCell ref="AD64:AE64"/>
    <mergeCell ref="R20:T20"/>
    <mergeCell ref="U20:W20"/>
    <mergeCell ref="AL88:AN88"/>
    <mergeCell ref="AL98:AN98"/>
    <mergeCell ref="U98:W98"/>
    <mergeCell ref="O108:Q108"/>
    <mergeCell ref="R108:T108"/>
    <mergeCell ref="U108:W108"/>
    <mergeCell ref="O76:Q76"/>
    <mergeCell ref="R76:T76"/>
    <mergeCell ref="U76:W76"/>
    <mergeCell ref="O88:Q88"/>
    <mergeCell ref="R88:T88"/>
    <mergeCell ref="U88:W88"/>
    <mergeCell ref="AL108:AN108"/>
    <mergeCell ref="R51:T51"/>
    <mergeCell ref="U51:W51"/>
    <mergeCell ref="O64:Q64"/>
    <mergeCell ref="R64:T64"/>
    <mergeCell ref="U64:W64"/>
    <mergeCell ref="O28:Q28"/>
    <mergeCell ref="R28:T28"/>
    <mergeCell ref="U28:W28"/>
    <mergeCell ref="O40:Q40"/>
    <mergeCell ref="AF12:AG12"/>
    <mergeCell ref="AB20:AC20"/>
    <mergeCell ref="AD20:AE20"/>
    <mergeCell ref="AF20:AG20"/>
    <mergeCell ref="AB28:AC28"/>
    <mergeCell ref="AD28:AE28"/>
    <mergeCell ref="AF28:AG28"/>
    <mergeCell ref="AF108:AG108"/>
    <mergeCell ref="AB121:AC121"/>
    <mergeCell ref="AD121:AE121"/>
    <mergeCell ref="AF121:AG121"/>
    <mergeCell ref="AF76:AG76"/>
    <mergeCell ref="AB88:AC88"/>
    <mergeCell ref="AD88:AE88"/>
    <mergeCell ref="AF88:AG88"/>
    <mergeCell ref="AF98:AG98"/>
    <mergeCell ref="AB12:AC12"/>
    <mergeCell ref="AD12:AE12"/>
    <mergeCell ref="AB40:AC40"/>
    <mergeCell ref="AD40:AE40"/>
    <mergeCell ref="AB76:AC76"/>
    <mergeCell ref="AD76:AE76"/>
    <mergeCell ref="AB108:AC108"/>
  </mergeCells>
  <conditionalFormatting sqref="Q14:Q18 T14:T18 W14:W18 Q22:Q26 T22:T26 W22:W26 Q30:Q34 T30:T34 W30:W34 Q42:Q46 T42:T46 W42:W46 Q53:Q57 T53:T57 W53:W57 Q66:Q70 T66:T70 W66:W70 Q78:Q82 T78:T82 W78:W82 Q90:Q94 T90:T94 W90:W94 Q100:Q104 T100:T104 W100:W104 Q110:Q114 T110:T114 W110:W114 Q123:Q127 T123:T127 W123:W127 Q133:Q137 T133:T137 W133:W137">
    <cfRule type="containsText" dxfId="0" priority="1" operator="containsText" text="EJ needed">
      <formula>NOT(ISERROR(SEARCH("EJ needed",Q14)))</formula>
    </cfRule>
  </conditionalFormatting>
  <dataValidations count="3">
    <dataValidation type="list" showInputMessage="1" showErrorMessage="1" sqref="N133:N137 N14:N18 N53:N57 N22:N26 N42:N47 N30:N35 N66:N70 N78:N82 N90:N94 N100:N104 N110:N114 N123:N127 C6:D6" xr:uid="{2C2DC453-7927-48C5-A747-A12BFDD890F5}">
      <formula1>FireRating</formula1>
    </dataValidation>
    <dataValidation type="list" showInputMessage="1" showErrorMessage="1" sqref="C4:D4" xr:uid="{FB4269C6-BCB3-44B1-B060-A2E32EE17F0D}">
      <formula1>BackofficeMember</formula1>
    </dataValidation>
    <dataValidation type="list" allowBlank="1" showInputMessage="1" showErrorMessage="1" sqref="B1" xr:uid="{74496F34-85A5-4B0B-9D99-31B4E8E4EF65}">
      <formula1>EstimatorMode</formula1>
    </dataValidation>
  </dataValidations>
  <pageMargins left="0.7" right="0.7" top="0.75" bottom="0.75" header="0.3" footer="0.3"/>
  <pageSetup orientation="portrait" r:id="rId1"/>
  <customProperties>
    <customPr name="_pios_id" r:id="rId2"/>
  </customPropertie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8CD47D-2807-44CE-B078-69196F048A43}">
  <sheetPr codeName="Tabelle8"/>
  <dimension ref="B1:D16"/>
  <sheetViews>
    <sheetView zoomScaleNormal="100" workbookViewId="0">
      <selection activeCell="C4" sqref="C4"/>
    </sheetView>
  </sheetViews>
  <sheetFormatPr baseColWidth="10" defaultColWidth="8.54296875" defaultRowHeight="12.5" x14ac:dyDescent="0.25"/>
  <cols>
    <col min="2" max="2" width="32.54296875" bestFit="1" customWidth="1"/>
    <col min="3" max="4" width="20" customWidth="1"/>
  </cols>
  <sheetData>
    <row r="1" spans="2:4" ht="13" thickBot="1" x14ac:dyDescent="0.3"/>
    <row r="2" spans="2:4" x14ac:dyDescent="0.25">
      <c r="C2" s="319" t="s">
        <v>105</v>
      </c>
      <c r="D2" s="319" t="s">
        <v>39</v>
      </c>
    </row>
    <row r="3" spans="2:4" ht="13" thickBot="1" x14ac:dyDescent="0.3">
      <c r="C3" s="320"/>
      <c r="D3" s="320"/>
    </row>
    <row r="4" spans="2:4" ht="13" x14ac:dyDescent="0.3">
      <c r="B4" s="24" t="s">
        <v>66</v>
      </c>
      <c r="C4" s="39" t="s">
        <v>106</v>
      </c>
      <c r="D4" s="39" t="s">
        <v>106</v>
      </c>
    </row>
    <row r="5" spans="2:4" ht="13" x14ac:dyDescent="0.3">
      <c r="B5" s="24" t="s">
        <v>107</v>
      </c>
      <c r="C5" s="40">
        <v>1</v>
      </c>
      <c r="D5" s="40">
        <v>0.5</v>
      </c>
    </row>
    <row r="6" spans="2:4" ht="13" x14ac:dyDescent="0.3">
      <c r="B6" s="24" t="s">
        <v>60</v>
      </c>
      <c r="C6" s="40" t="s">
        <v>72</v>
      </c>
      <c r="D6" s="40" t="s">
        <v>75</v>
      </c>
    </row>
    <row r="7" spans="2:4" ht="13" x14ac:dyDescent="0.3">
      <c r="B7" s="24" t="s">
        <v>108</v>
      </c>
      <c r="C7" s="40">
        <v>3</v>
      </c>
      <c r="D7" s="40">
        <v>3</v>
      </c>
    </row>
    <row r="8" spans="2:4" ht="13" x14ac:dyDescent="0.3">
      <c r="B8" s="24" t="s">
        <v>109</v>
      </c>
      <c r="C8" s="40">
        <v>10</v>
      </c>
      <c r="D8" s="40">
        <v>10</v>
      </c>
    </row>
    <row r="9" spans="2:4" ht="13.5" thickBot="1" x14ac:dyDescent="0.35">
      <c r="B9" s="24" t="s">
        <v>110</v>
      </c>
      <c r="C9" s="46">
        <v>1</v>
      </c>
      <c r="D9" s="46">
        <v>1</v>
      </c>
    </row>
    <row r="10" spans="2:4" ht="13" x14ac:dyDescent="0.3">
      <c r="B10" s="24" t="s">
        <v>111</v>
      </c>
      <c r="C10" s="45">
        <f>C9*C8*C7</f>
        <v>30</v>
      </c>
      <c r="D10" s="45">
        <f>D9*D8*D7</f>
        <v>30</v>
      </c>
    </row>
    <row r="11" spans="2:4" ht="13" x14ac:dyDescent="0.3">
      <c r="B11" s="24" t="s">
        <v>112</v>
      </c>
      <c r="C11" s="41">
        <f>IFERROR(VLOOKUP(VALUE(SUBSTITUTE(RIGHT(C$4,1)&amp;ROUND(C$5,2)," ","")),HFF120_Data_UL!$C$4:$O$1009,MATCH(C$6,HFF120_Data_UL!$C$4:$O$4,0),TRUE)*1000,"")</f>
        <v>54</v>
      </c>
      <c r="D11" s="41">
        <f>IFERROR(VLOOKUP(VALUE(SUBSTITUTE(RIGHT(D$4,1)&amp;ROUND(D$5,2)," ","")),AWHB_Data_UL!$C$4:$O$1005,MATCH(D$6,AWHB_Data_UL!$C$4:$O$4,0),TRUE)*1000,"")</f>
        <v>319</v>
      </c>
    </row>
    <row r="12" spans="2:4" ht="13" x14ac:dyDescent="0.3">
      <c r="B12" s="24" t="s">
        <v>113</v>
      </c>
      <c r="C12" s="42">
        <f>IFERROR(C$11/HFF120_Data_UL!$J$1,"")</f>
        <v>90</v>
      </c>
      <c r="D12" s="42">
        <f>IFERROR(D$11/AWHB_Data_UL!$J$1,"")</f>
        <v>375.29411764705884</v>
      </c>
    </row>
    <row r="13" spans="2:4" ht="13" x14ac:dyDescent="0.3">
      <c r="B13" s="24" t="s">
        <v>114</v>
      </c>
      <c r="C13" s="43">
        <f>IFERROR(1/(((C$12/1000)*12*12)/231),"")</f>
        <v>17.824074074074073</v>
      </c>
      <c r="D13" s="43">
        <f>IFERROR(1/(((D$12/1000)*12*12)/231),"")</f>
        <v>4.2744252873563218</v>
      </c>
    </row>
    <row r="14" spans="2:4" ht="13.5" thickBot="1" x14ac:dyDescent="0.35">
      <c r="B14" s="24" t="s">
        <v>115</v>
      </c>
      <c r="C14" s="44">
        <f>IFERROR(C$10/C$13,"")</f>
        <v>1.6831168831168832</v>
      </c>
      <c r="D14" s="44">
        <f>IFERROR(D$10/D$13,"")</f>
        <v>7.0184873949579831</v>
      </c>
    </row>
    <row r="16" spans="2:4" ht="13" x14ac:dyDescent="0.3">
      <c r="D16" s="24" t="s">
        <v>116</v>
      </c>
    </row>
  </sheetData>
  <mergeCells count="2">
    <mergeCell ref="C2:C3"/>
    <mergeCell ref="D2:D3"/>
  </mergeCells>
  <dataValidations count="2">
    <dataValidation type="list" showInputMessage="1" showErrorMessage="1" sqref="C4:D4" xr:uid="{5071EE24-4056-425B-8CB5-F6036BF553AE}">
      <formula1>BackofficeMember</formula1>
    </dataValidation>
    <dataValidation type="list" showInputMessage="1" showErrorMessage="1" sqref="C6:D6" xr:uid="{76BF5447-2F7E-472A-B9D7-CA6435DBEC45}">
      <formula1>FireRating</formula1>
    </dataValidation>
  </dataValidations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7B2FFF-5676-4300-AD85-F518D3078820}">
  <dimension ref="A1:P864"/>
  <sheetViews>
    <sheetView zoomScale="85" zoomScaleNormal="85" workbookViewId="0">
      <selection activeCell="G367" sqref="G367"/>
    </sheetView>
  </sheetViews>
  <sheetFormatPr baseColWidth="10" defaultColWidth="8.54296875" defaultRowHeight="12.5" x14ac:dyDescent="0.25"/>
  <cols>
    <col min="1" max="1" width="16.54296875" bestFit="1" customWidth="1"/>
    <col min="2" max="2" width="9" customWidth="1"/>
    <col min="3" max="5" width="9.54296875" customWidth="1"/>
    <col min="6" max="6" width="8.36328125" customWidth="1"/>
    <col min="7" max="8" width="8.6328125" bestFit="1" customWidth="1"/>
    <col min="9" max="9" width="8.54296875" bestFit="1" customWidth="1"/>
    <col min="10" max="10" width="4.6328125" bestFit="1" customWidth="1"/>
    <col min="11" max="11" width="4.54296875" bestFit="1" customWidth="1"/>
    <col min="12" max="12" width="3.36328125" bestFit="1" customWidth="1"/>
    <col min="13" max="13" width="4.54296875" bestFit="1" customWidth="1"/>
    <col min="14" max="14" width="3.36328125" bestFit="1" customWidth="1"/>
    <col min="15" max="15" width="4.54296875" bestFit="1" customWidth="1"/>
    <col min="16" max="16" width="8.453125" bestFit="1" customWidth="1"/>
    <col min="17" max="17" width="17" customWidth="1"/>
  </cols>
  <sheetData>
    <row r="1" spans="1:16" ht="13" x14ac:dyDescent="0.3">
      <c r="I1" s="24" t="s">
        <v>117</v>
      </c>
      <c r="J1" s="28">
        <v>0.67</v>
      </c>
    </row>
    <row r="3" spans="1:16" ht="13" x14ac:dyDescent="0.3">
      <c r="B3" s="18"/>
      <c r="C3" s="18"/>
      <c r="D3" s="321" t="s">
        <v>118</v>
      </c>
      <c r="E3" s="321"/>
      <c r="F3" s="321"/>
      <c r="G3" s="321"/>
      <c r="H3" s="321"/>
      <c r="I3" s="321"/>
      <c r="J3" s="321"/>
      <c r="K3" s="321"/>
      <c r="L3" s="321"/>
      <c r="M3" s="321"/>
      <c r="N3" s="321"/>
      <c r="O3" s="321"/>
    </row>
    <row r="4" spans="1:16" ht="13" x14ac:dyDescent="0.3">
      <c r="B4" s="5" t="s">
        <v>84</v>
      </c>
      <c r="C4" s="5"/>
      <c r="D4" s="19" t="s">
        <v>69</v>
      </c>
      <c r="E4" s="19" t="s">
        <v>119</v>
      </c>
      <c r="F4" s="19" t="s">
        <v>72</v>
      </c>
      <c r="G4" s="19" t="s">
        <v>120</v>
      </c>
      <c r="H4" s="19" t="s">
        <v>75</v>
      </c>
      <c r="I4" s="19" t="s">
        <v>121</v>
      </c>
      <c r="J4" s="19" t="s">
        <v>122</v>
      </c>
      <c r="K4" s="19" t="s">
        <v>123</v>
      </c>
      <c r="L4" s="19" t="s">
        <v>124</v>
      </c>
      <c r="M4" s="19" t="s">
        <v>125</v>
      </c>
      <c r="N4" s="19" t="s">
        <v>126</v>
      </c>
      <c r="O4" s="19" t="s">
        <v>127</v>
      </c>
      <c r="P4" s="19" t="s">
        <v>128</v>
      </c>
    </row>
    <row r="5" spans="1:16" ht="13" x14ac:dyDescent="0.3">
      <c r="A5" t="s">
        <v>129</v>
      </c>
      <c r="B5" s="5">
        <v>0</v>
      </c>
      <c r="C5" s="5">
        <f>VALUE(SUBSTITUTE(1&amp;B5," ",""))</f>
        <v>10</v>
      </c>
      <c r="D5" s="2" t="s">
        <v>130</v>
      </c>
      <c r="E5" s="2" t="s">
        <v>130</v>
      </c>
      <c r="F5" s="2" t="s">
        <v>130</v>
      </c>
      <c r="G5" s="2" t="s">
        <v>130</v>
      </c>
      <c r="H5" s="2" t="s">
        <v>130</v>
      </c>
      <c r="I5" s="2" t="s">
        <v>130</v>
      </c>
      <c r="J5" s="2" t="s">
        <v>130</v>
      </c>
      <c r="K5" s="2" t="s">
        <v>130</v>
      </c>
      <c r="L5" s="2" t="s">
        <v>130</v>
      </c>
      <c r="M5" s="2" t="s">
        <v>130</v>
      </c>
      <c r="N5" s="2" t="s">
        <v>130</v>
      </c>
      <c r="O5" s="2" t="s">
        <v>130</v>
      </c>
      <c r="P5" s="2" t="s">
        <v>4831</v>
      </c>
    </row>
    <row r="6" spans="1:16" ht="13" x14ac:dyDescent="0.3">
      <c r="A6" t="s">
        <v>129</v>
      </c>
      <c r="B6" s="5">
        <v>0.33</v>
      </c>
      <c r="C6" s="5">
        <f>VALUE(SUBSTITUTE(1&amp;B6," ",""))</f>
        <v>10.33</v>
      </c>
      <c r="D6" s="2" t="s">
        <v>130</v>
      </c>
      <c r="E6" s="2" t="s">
        <v>130</v>
      </c>
      <c r="F6" s="2" t="s">
        <v>130</v>
      </c>
      <c r="G6" s="2" t="s">
        <v>130</v>
      </c>
      <c r="H6" s="2" t="s">
        <v>130</v>
      </c>
      <c r="I6" s="2" t="s">
        <v>130</v>
      </c>
      <c r="J6" s="2" t="s">
        <v>130</v>
      </c>
      <c r="K6" s="2" t="s">
        <v>130</v>
      </c>
      <c r="L6" s="2" t="s">
        <v>130</v>
      </c>
      <c r="M6" s="2" t="s">
        <v>130</v>
      </c>
      <c r="N6" s="2" t="s">
        <v>130</v>
      </c>
      <c r="O6" s="2" t="s">
        <v>130</v>
      </c>
      <c r="P6" s="2" t="s">
        <v>4831</v>
      </c>
    </row>
    <row r="7" spans="1:16" ht="13" x14ac:dyDescent="0.3">
      <c r="A7" t="s">
        <v>129</v>
      </c>
      <c r="B7" s="5">
        <v>0.34</v>
      </c>
      <c r="C7" s="5">
        <f t="shared" ref="C7:C70" si="0">VALUE(SUBSTITUTE(1&amp;B7," ",""))</f>
        <v>10.34</v>
      </c>
      <c r="D7" s="2" t="s">
        <v>130</v>
      </c>
      <c r="E7" s="2" t="s">
        <v>130</v>
      </c>
      <c r="F7" s="2" t="s">
        <v>130</v>
      </c>
      <c r="G7" s="2" t="s">
        <v>130</v>
      </c>
      <c r="H7" s="2" t="s">
        <v>130</v>
      </c>
      <c r="I7" s="2" t="s">
        <v>130</v>
      </c>
      <c r="J7" s="2" t="s">
        <v>130</v>
      </c>
      <c r="K7" s="2" t="s">
        <v>130</v>
      </c>
      <c r="L7" s="2" t="s">
        <v>130</v>
      </c>
      <c r="M7" s="2" t="s">
        <v>130</v>
      </c>
      <c r="N7" s="2" t="s">
        <v>130</v>
      </c>
      <c r="O7" s="2" t="s">
        <v>130</v>
      </c>
      <c r="P7" s="2" t="s">
        <v>4831</v>
      </c>
    </row>
    <row r="8" spans="1:16" ht="13" x14ac:dyDescent="0.3">
      <c r="A8" t="s">
        <v>129</v>
      </c>
      <c r="B8" s="5">
        <v>0.35</v>
      </c>
      <c r="C8" s="5">
        <f t="shared" si="0"/>
        <v>10.35</v>
      </c>
      <c r="D8" s="2" t="s">
        <v>130</v>
      </c>
      <c r="E8" s="2" t="s">
        <v>130</v>
      </c>
      <c r="F8" s="2" t="s">
        <v>130</v>
      </c>
      <c r="G8" s="2" t="s">
        <v>130</v>
      </c>
      <c r="H8" s="2" t="s">
        <v>130</v>
      </c>
      <c r="I8" s="2" t="s">
        <v>130</v>
      </c>
      <c r="J8" s="2" t="s">
        <v>130</v>
      </c>
      <c r="K8" s="2" t="s">
        <v>130</v>
      </c>
      <c r="L8" s="2" t="s">
        <v>130</v>
      </c>
      <c r="M8" s="2" t="s">
        <v>130</v>
      </c>
      <c r="N8" s="2" t="s">
        <v>130</v>
      </c>
      <c r="O8" s="2" t="s">
        <v>130</v>
      </c>
      <c r="P8" s="2" t="s">
        <v>4831</v>
      </c>
    </row>
    <row r="9" spans="1:16" ht="13" x14ac:dyDescent="0.3">
      <c r="A9" t="s">
        <v>129</v>
      </c>
      <c r="B9" s="5">
        <v>0.36</v>
      </c>
      <c r="C9" s="5">
        <f t="shared" si="0"/>
        <v>10.36</v>
      </c>
      <c r="D9" s="2" t="s">
        <v>130</v>
      </c>
      <c r="E9" s="2" t="s">
        <v>130</v>
      </c>
      <c r="F9" s="2" t="s">
        <v>130</v>
      </c>
      <c r="G9" s="2" t="s">
        <v>130</v>
      </c>
      <c r="H9" s="2" t="s">
        <v>130</v>
      </c>
      <c r="I9" s="2" t="s">
        <v>130</v>
      </c>
      <c r="J9" s="2" t="s">
        <v>130</v>
      </c>
      <c r="K9" s="2" t="s">
        <v>130</v>
      </c>
      <c r="L9" s="2" t="s">
        <v>130</v>
      </c>
      <c r="M9" s="2" t="s">
        <v>130</v>
      </c>
      <c r="N9" s="2" t="s">
        <v>130</v>
      </c>
      <c r="O9" s="2" t="s">
        <v>130</v>
      </c>
      <c r="P9" s="2" t="s">
        <v>4831</v>
      </c>
    </row>
    <row r="10" spans="1:16" ht="13" x14ac:dyDescent="0.3">
      <c r="A10" t="s">
        <v>129</v>
      </c>
      <c r="B10" s="5">
        <v>0.37</v>
      </c>
      <c r="C10" s="5">
        <f t="shared" si="0"/>
        <v>10.37</v>
      </c>
      <c r="D10" s="2" t="s">
        <v>130</v>
      </c>
      <c r="E10" s="2" t="s">
        <v>130</v>
      </c>
      <c r="F10" s="2" t="s">
        <v>130</v>
      </c>
      <c r="G10" s="2" t="s">
        <v>130</v>
      </c>
      <c r="H10" s="2" t="s">
        <v>130</v>
      </c>
      <c r="I10" s="2" t="s">
        <v>130</v>
      </c>
      <c r="J10" s="2" t="s">
        <v>130</v>
      </c>
      <c r="K10" s="2" t="s">
        <v>130</v>
      </c>
      <c r="L10" s="2" t="s">
        <v>130</v>
      </c>
      <c r="M10" s="2" t="s">
        <v>130</v>
      </c>
      <c r="N10" s="2" t="s">
        <v>130</v>
      </c>
      <c r="O10" s="2" t="s">
        <v>130</v>
      </c>
      <c r="P10" s="2" t="s">
        <v>4831</v>
      </c>
    </row>
    <row r="11" spans="1:16" ht="13" x14ac:dyDescent="0.3">
      <c r="A11" t="s">
        <v>129</v>
      </c>
      <c r="B11" s="5">
        <v>0.38</v>
      </c>
      <c r="C11" s="5">
        <f t="shared" si="0"/>
        <v>10.38</v>
      </c>
      <c r="D11" s="2" t="s">
        <v>130</v>
      </c>
      <c r="E11" s="2" t="s">
        <v>130</v>
      </c>
      <c r="F11" s="2" t="s">
        <v>130</v>
      </c>
      <c r="G11" s="2" t="s">
        <v>130</v>
      </c>
      <c r="H11" s="2" t="s">
        <v>130</v>
      </c>
      <c r="I11" s="2" t="s">
        <v>130</v>
      </c>
      <c r="J11" s="2" t="s">
        <v>130</v>
      </c>
      <c r="K11" s="2" t="s">
        <v>130</v>
      </c>
      <c r="L11" s="2" t="s">
        <v>130</v>
      </c>
      <c r="M11" s="2" t="s">
        <v>130</v>
      </c>
      <c r="N11" s="2" t="s">
        <v>130</v>
      </c>
      <c r="O11" s="2" t="s">
        <v>130</v>
      </c>
      <c r="P11" s="2" t="s">
        <v>4831</v>
      </c>
    </row>
    <row r="12" spans="1:16" ht="13" x14ac:dyDescent="0.3">
      <c r="A12" t="s">
        <v>129</v>
      </c>
      <c r="B12" s="5">
        <v>0.39</v>
      </c>
      <c r="C12" s="5">
        <f t="shared" si="0"/>
        <v>10.39</v>
      </c>
      <c r="D12" s="2" t="s">
        <v>130</v>
      </c>
      <c r="E12" s="2" t="s">
        <v>130</v>
      </c>
      <c r="F12" s="2" t="s">
        <v>130</v>
      </c>
      <c r="G12" s="2" t="s">
        <v>130</v>
      </c>
      <c r="H12" s="2" t="s">
        <v>130</v>
      </c>
      <c r="I12" s="2" t="s">
        <v>130</v>
      </c>
      <c r="J12" s="2" t="s">
        <v>130</v>
      </c>
      <c r="K12" s="2" t="s">
        <v>130</v>
      </c>
      <c r="L12" s="2" t="s">
        <v>130</v>
      </c>
      <c r="M12" s="2" t="s">
        <v>130</v>
      </c>
      <c r="N12" s="2" t="s">
        <v>130</v>
      </c>
      <c r="O12" s="2" t="s">
        <v>130</v>
      </c>
      <c r="P12" s="2" t="s">
        <v>4831</v>
      </c>
    </row>
    <row r="13" spans="1:16" ht="13" x14ac:dyDescent="0.3">
      <c r="A13" t="s">
        <v>129</v>
      </c>
      <c r="B13" s="5">
        <v>0.4</v>
      </c>
      <c r="C13" s="5">
        <f t="shared" si="0"/>
        <v>10.4</v>
      </c>
      <c r="D13" s="2" t="s">
        <v>130</v>
      </c>
      <c r="E13" s="2" t="s">
        <v>130</v>
      </c>
      <c r="F13" s="2" t="s">
        <v>130</v>
      </c>
      <c r="G13" s="2" t="s">
        <v>130</v>
      </c>
      <c r="H13" s="2" t="s">
        <v>130</v>
      </c>
      <c r="I13" s="2" t="s">
        <v>130</v>
      </c>
      <c r="J13" s="2" t="s">
        <v>130</v>
      </c>
      <c r="K13" s="2" t="s">
        <v>130</v>
      </c>
      <c r="L13" s="2" t="s">
        <v>130</v>
      </c>
      <c r="M13" s="2" t="s">
        <v>130</v>
      </c>
      <c r="N13" s="2" t="s">
        <v>130</v>
      </c>
      <c r="O13" s="2" t="s">
        <v>130</v>
      </c>
      <c r="P13" s="2" t="s">
        <v>4831</v>
      </c>
    </row>
    <row r="14" spans="1:16" ht="13" x14ac:dyDescent="0.3">
      <c r="A14" t="s">
        <v>129</v>
      </c>
      <c r="B14" s="5">
        <v>0.41</v>
      </c>
      <c r="C14" s="5">
        <f t="shared" si="0"/>
        <v>10.41</v>
      </c>
      <c r="D14" s="2" t="s">
        <v>130</v>
      </c>
      <c r="E14" s="2" t="s">
        <v>130</v>
      </c>
      <c r="F14" s="2" t="s">
        <v>130</v>
      </c>
      <c r="G14" s="2" t="s">
        <v>130</v>
      </c>
      <c r="H14" s="2" t="s">
        <v>130</v>
      </c>
      <c r="I14" s="2" t="s">
        <v>130</v>
      </c>
      <c r="J14" s="2" t="s">
        <v>130</v>
      </c>
      <c r="K14" s="2" t="s">
        <v>130</v>
      </c>
      <c r="L14" s="2" t="s">
        <v>130</v>
      </c>
      <c r="M14" s="2" t="s">
        <v>130</v>
      </c>
      <c r="N14" s="2" t="s">
        <v>130</v>
      </c>
      <c r="O14" s="2" t="s">
        <v>130</v>
      </c>
      <c r="P14" s="2" t="s">
        <v>4831</v>
      </c>
    </row>
    <row r="15" spans="1:16" ht="13" x14ac:dyDescent="0.3">
      <c r="A15" t="s">
        <v>129</v>
      </c>
      <c r="B15" s="5">
        <v>0.42</v>
      </c>
      <c r="C15" s="5">
        <f t="shared" si="0"/>
        <v>10.42</v>
      </c>
      <c r="D15" s="2" t="s">
        <v>130</v>
      </c>
      <c r="E15" s="2" t="s">
        <v>130</v>
      </c>
      <c r="F15" s="2" t="s">
        <v>130</v>
      </c>
      <c r="G15" s="2" t="s">
        <v>130</v>
      </c>
      <c r="H15" s="2" t="s">
        <v>130</v>
      </c>
      <c r="I15" s="2" t="s">
        <v>130</v>
      </c>
      <c r="J15" s="2" t="s">
        <v>130</v>
      </c>
      <c r="K15" s="2" t="s">
        <v>130</v>
      </c>
      <c r="L15" s="2" t="s">
        <v>130</v>
      </c>
      <c r="M15" s="2" t="s">
        <v>130</v>
      </c>
      <c r="N15" s="2" t="s">
        <v>130</v>
      </c>
      <c r="O15" s="2" t="s">
        <v>130</v>
      </c>
      <c r="P15" s="2" t="s">
        <v>4831</v>
      </c>
    </row>
    <row r="16" spans="1:16" ht="13" x14ac:dyDescent="0.3">
      <c r="A16" t="s">
        <v>129</v>
      </c>
      <c r="B16" s="5">
        <v>0.43</v>
      </c>
      <c r="C16" s="5">
        <f t="shared" si="0"/>
        <v>10.43</v>
      </c>
      <c r="D16" s="2" t="s">
        <v>130</v>
      </c>
      <c r="E16" s="2" t="s">
        <v>130</v>
      </c>
      <c r="F16" s="2" t="s">
        <v>130</v>
      </c>
      <c r="G16" s="2" t="s">
        <v>130</v>
      </c>
      <c r="H16" s="2" t="s">
        <v>130</v>
      </c>
      <c r="I16" s="2" t="s">
        <v>130</v>
      </c>
      <c r="J16" s="2" t="s">
        <v>130</v>
      </c>
      <c r="K16" s="2" t="s">
        <v>130</v>
      </c>
      <c r="L16" s="2" t="s">
        <v>130</v>
      </c>
      <c r="M16" s="2" t="s">
        <v>130</v>
      </c>
      <c r="N16" s="2" t="s">
        <v>130</v>
      </c>
      <c r="O16" s="2" t="s">
        <v>130</v>
      </c>
      <c r="P16" s="2" t="s">
        <v>4831</v>
      </c>
    </row>
    <row r="17" spans="1:16" ht="13" x14ac:dyDescent="0.3">
      <c r="A17" t="s">
        <v>129</v>
      </c>
      <c r="B17" s="5">
        <v>0.44</v>
      </c>
      <c r="C17" s="5">
        <f t="shared" si="0"/>
        <v>10.44</v>
      </c>
      <c r="D17" s="2" t="s">
        <v>130</v>
      </c>
      <c r="E17" s="2" t="s">
        <v>130</v>
      </c>
      <c r="F17" s="2" t="s">
        <v>130</v>
      </c>
      <c r="G17" s="2" t="s">
        <v>130</v>
      </c>
      <c r="H17" s="2" t="s">
        <v>130</v>
      </c>
      <c r="I17" s="2" t="s">
        <v>130</v>
      </c>
      <c r="J17" s="2" t="s">
        <v>130</v>
      </c>
      <c r="K17" s="2" t="s">
        <v>130</v>
      </c>
      <c r="L17" s="2" t="s">
        <v>130</v>
      </c>
      <c r="M17" s="2" t="s">
        <v>130</v>
      </c>
      <c r="N17" s="2" t="s">
        <v>130</v>
      </c>
      <c r="O17" s="2" t="s">
        <v>130</v>
      </c>
      <c r="P17" s="2" t="s">
        <v>4831</v>
      </c>
    </row>
    <row r="18" spans="1:16" ht="13" x14ac:dyDescent="0.3">
      <c r="A18" t="s">
        <v>129</v>
      </c>
      <c r="B18" s="5">
        <v>0.45</v>
      </c>
      <c r="C18" s="5">
        <f t="shared" si="0"/>
        <v>10.45</v>
      </c>
      <c r="D18" s="55">
        <v>9.7000000000000003E-2</v>
      </c>
      <c r="E18" s="55">
        <v>9.7000000000000003E-2</v>
      </c>
      <c r="F18" s="55">
        <v>0.12299999999999998</v>
      </c>
      <c r="G18" s="55">
        <v>0.221</v>
      </c>
      <c r="H18" s="55">
        <v>0.31900000000000001</v>
      </c>
      <c r="I18" s="55" t="s">
        <v>130</v>
      </c>
      <c r="J18" s="2" t="s">
        <v>130</v>
      </c>
      <c r="K18" s="2" t="s">
        <v>130</v>
      </c>
      <c r="L18" s="2" t="s">
        <v>130</v>
      </c>
      <c r="M18" s="2" t="s">
        <v>130</v>
      </c>
      <c r="N18" s="2" t="s">
        <v>130</v>
      </c>
      <c r="O18" s="2" t="s">
        <v>130</v>
      </c>
      <c r="P18" s="2" t="s">
        <v>4831</v>
      </c>
    </row>
    <row r="19" spans="1:16" ht="13" x14ac:dyDescent="0.3">
      <c r="A19" t="s">
        <v>129</v>
      </c>
      <c r="B19" s="5">
        <v>0.46</v>
      </c>
      <c r="C19" s="5">
        <f t="shared" si="0"/>
        <v>10.46</v>
      </c>
      <c r="D19" s="55">
        <v>9.4666666666666663E-2</v>
      </c>
      <c r="E19" s="55">
        <v>9.4666666666666663E-2</v>
      </c>
      <c r="F19" s="55">
        <v>0.121</v>
      </c>
      <c r="G19" s="55">
        <v>0.21766666666666665</v>
      </c>
      <c r="H19" s="55">
        <v>0.31433333333333335</v>
      </c>
      <c r="I19" s="55" t="s">
        <v>130</v>
      </c>
      <c r="J19" s="2" t="s">
        <v>130</v>
      </c>
      <c r="K19" s="2" t="s">
        <v>130</v>
      </c>
      <c r="L19" s="2" t="s">
        <v>130</v>
      </c>
      <c r="M19" s="2" t="s">
        <v>130</v>
      </c>
      <c r="N19" s="2" t="s">
        <v>130</v>
      </c>
      <c r="O19" s="2" t="s">
        <v>130</v>
      </c>
      <c r="P19" s="2" t="s">
        <v>4831</v>
      </c>
    </row>
    <row r="20" spans="1:16" ht="13" x14ac:dyDescent="0.3">
      <c r="A20" t="s">
        <v>129</v>
      </c>
      <c r="B20" s="5">
        <v>0.47</v>
      </c>
      <c r="C20" s="5">
        <f t="shared" si="0"/>
        <v>10.47</v>
      </c>
      <c r="D20" s="55">
        <v>9.2333333333333323E-2</v>
      </c>
      <c r="E20" s="55">
        <v>9.2333333333333323E-2</v>
      </c>
      <c r="F20" s="55">
        <v>0.11899999999999999</v>
      </c>
      <c r="G20" s="55">
        <v>0.21433333333333332</v>
      </c>
      <c r="H20" s="55">
        <v>0.30966666666666665</v>
      </c>
      <c r="I20" s="55" t="s">
        <v>130</v>
      </c>
      <c r="J20" s="2" t="s">
        <v>130</v>
      </c>
      <c r="K20" s="2" t="s">
        <v>130</v>
      </c>
      <c r="L20" s="2" t="s">
        <v>130</v>
      </c>
      <c r="M20" s="2" t="s">
        <v>130</v>
      </c>
      <c r="N20" s="2" t="s">
        <v>130</v>
      </c>
      <c r="O20" s="2" t="s">
        <v>130</v>
      </c>
      <c r="P20" s="2" t="s">
        <v>4831</v>
      </c>
    </row>
    <row r="21" spans="1:16" ht="13" x14ac:dyDescent="0.3">
      <c r="A21" t="s">
        <v>129</v>
      </c>
      <c r="B21" s="5">
        <v>0.48</v>
      </c>
      <c r="C21" s="5">
        <f t="shared" si="0"/>
        <v>10.48</v>
      </c>
      <c r="D21" s="55">
        <v>8.9999999999999983E-2</v>
      </c>
      <c r="E21" s="55">
        <v>8.9999999999999983E-2</v>
      </c>
      <c r="F21" s="55">
        <v>0.11699999999999999</v>
      </c>
      <c r="G21" s="55">
        <v>0.21099999999999999</v>
      </c>
      <c r="H21" s="55">
        <v>0.30499999999999999</v>
      </c>
      <c r="I21" s="55" t="s">
        <v>130</v>
      </c>
      <c r="J21" s="2" t="s">
        <v>130</v>
      </c>
      <c r="K21" s="2" t="s">
        <v>130</v>
      </c>
      <c r="L21" s="2" t="s">
        <v>130</v>
      </c>
      <c r="M21" s="2" t="s">
        <v>130</v>
      </c>
      <c r="N21" s="2" t="s">
        <v>130</v>
      </c>
      <c r="O21" s="2" t="s">
        <v>130</v>
      </c>
      <c r="P21" s="2" t="s">
        <v>4831</v>
      </c>
    </row>
    <row r="22" spans="1:16" ht="13" x14ac:dyDescent="0.3">
      <c r="A22" t="s">
        <v>129</v>
      </c>
      <c r="B22" s="5">
        <v>0.49</v>
      </c>
      <c r="C22" s="5">
        <f t="shared" si="0"/>
        <v>10.49</v>
      </c>
      <c r="D22" s="55">
        <v>8.6999999999999994E-2</v>
      </c>
      <c r="E22" s="55">
        <v>8.6999999999999994E-2</v>
      </c>
      <c r="F22" s="55">
        <v>0.114</v>
      </c>
      <c r="G22" s="55">
        <v>0.20699999999999999</v>
      </c>
      <c r="H22" s="55">
        <v>0.3</v>
      </c>
      <c r="I22" s="55" t="s">
        <v>130</v>
      </c>
      <c r="J22" s="2" t="s">
        <v>130</v>
      </c>
      <c r="K22" s="2" t="s">
        <v>130</v>
      </c>
      <c r="L22" s="2" t="s">
        <v>130</v>
      </c>
      <c r="M22" s="2" t="s">
        <v>130</v>
      </c>
      <c r="N22" s="2" t="s">
        <v>130</v>
      </c>
      <c r="O22" s="2" t="s">
        <v>130</v>
      </c>
      <c r="P22" s="2" t="s">
        <v>4831</v>
      </c>
    </row>
    <row r="23" spans="1:16" ht="13" x14ac:dyDescent="0.3">
      <c r="A23" t="s">
        <v>129</v>
      </c>
      <c r="B23" s="5">
        <v>0.5</v>
      </c>
      <c r="C23" s="5">
        <f t="shared" si="0"/>
        <v>10.5</v>
      </c>
      <c r="D23" s="55">
        <v>8.4000000000000005E-2</v>
      </c>
      <c r="E23" s="55">
        <v>8.4000000000000005E-2</v>
      </c>
      <c r="F23" s="55">
        <v>0.112</v>
      </c>
      <c r="G23" s="55">
        <v>0.20399999999999999</v>
      </c>
      <c r="H23" s="55">
        <v>0.29499999999999998</v>
      </c>
      <c r="I23" s="55" t="s">
        <v>130</v>
      </c>
      <c r="J23" s="2" t="s">
        <v>130</v>
      </c>
      <c r="K23" s="2" t="s">
        <v>130</v>
      </c>
      <c r="L23" s="2" t="s">
        <v>130</v>
      </c>
      <c r="M23" s="2" t="s">
        <v>130</v>
      </c>
      <c r="N23" s="2" t="s">
        <v>130</v>
      </c>
      <c r="O23" s="2" t="s">
        <v>130</v>
      </c>
      <c r="P23" s="2" t="s">
        <v>4831</v>
      </c>
    </row>
    <row r="24" spans="1:16" ht="13" x14ac:dyDescent="0.3">
      <c r="A24" t="s">
        <v>129</v>
      </c>
      <c r="B24" s="5">
        <v>0.51</v>
      </c>
      <c r="C24" s="5">
        <f t="shared" si="0"/>
        <v>10.51</v>
      </c>
      <c r="D24" s="55">
        <v>8.1500000000000003E-2</v>
      </c>
      <c r="E24" s="55">
        <v>8.1500000000000003E-2</v>
      </c>
      <c r="F24" s="55">
        <v>0.11</v>
      </c>
      <c r="G24" s="55">
        <v>0.20050000000000001</v>
      </c>
      <c r="H24" s="55">
        <v>0.28999999999999998</v>
      </c>
      <c r="I24" s="55" t="s">
        <v>130</v>
      </c>
      <c r="J24" s="2" t="s">
        <v>130</v>
      </c>
      <c r="K24" s="2" t="s">
        <v>130</v>
      </c>
      <c r="L24" s="2" t="s">
        <v>130</v>
      </c>
      <c r="M24" s="2" t="s">
        <v>130</v>
      </c>
      <c r="N24" s="2" t="s">
        <v>130</v>
      </c>
      <c r="O24" s="2" t="s">
        <v>130</v>
      </c>
      <c r="P24" s="2" t="s">
        <v>4831</v>
      </c>
    </row>
    <row r="25" spans="1:16" ht="13" x14ac:dyDescent="0.3">
      <c r="A25" t="s">
        <v>129</v>
      </c>
      <c r="B25" s="5">
        <v>0.52</v>
      </c>
      <c r="C25" s="5">
        <f t="shared" si="0"/>
        <v>10.52</v>
      </c>
      <c r="D25" s="55">
        <v>7.9000000000000001E-2</v>
      </c>
      <c r="E25" s="55">
        <v>7.9000000000000001E-2</v>
      </c>
      <c r="F25" s="55">
        <v>0.108</v>
      </c>
      <c r="G25" s="55">
        <v>0.19700000000000001</v>
      </c>
      <c r="H25" s="55">
        <v>0.28499999999999998</v>
      </c>
      <c r="I25" s="55" t="s">
        <v>130</v>
      </c>
      <c r="J25" s="2" t="s">
        <v>130</v>
      </c>
      <c r="K25" s="2" t="s">
        <v>130</v>
      </c>
      <c r="L25" s="2" t="s">
        <v>130</v>
      </c>
      <c r="M25" s="2" t="s">
        <v>130</v>
      </c>
      <c r="N25" s="2" t="s">
        <v>130</v>
      </c>
      <c r="O25" s="2" t="s">
        <v>130</v>
      </c>
      <c r="P25" s="2" t="s">
        <v>4831</v>
      </c>
    </row>
    <row r="26" spans="1:16" ht="13" x14ac:dyDescent="0.3">
      <c r="A26" t="s">
        <v>129</v>
      </c>
      <c r="B26" s="5">
        <v>0.53</v>
      </c>
      <c r="C26" s="5">
        <f t="shared" si="0"/>
        <v>10.53</v>
      </c>
      <c r="D26" s="55">
        <v>7.6999999999999999E-2</v>
      </c>
      <c r="E26" s="55">
        <v>7.6999999999999999E-2</v>
      </c>
      <c r="F26" s="55">
        <v>0.106</v>
      </c>
      <c r="G26" s="55">
        <v>0.19400000000000001</v>
      </c>
      <c r="H26" s="55">
        <v>0.28100000000000003</v>
      </c>
      <c r="I26" s="55" t="s">
        <v>130</v>
      </c>
      <c r="J26" s="2" t="s">
        <v>130</v>
      </c>
      <c r="K26" s="2" t="s">
        <v>130</v>
      </c>
      <c r="L26" s="2" t="s">
        <v>130</v>
      </c>
      <c r="M26" s="2" t="s">
        <v>130</v>
      </c>
      <c r="N26" s="2" t="s">
        <v>130</v>
      </c>
      <c r="O26" s="2" t="s">
        <v>130</v>
      </c>
      <c r="P26" s="2" t="s">
        <v>4831</v>
      </c>
    </row>
    <row r="27" spans="1:16" ht="13" x14ac:dyDescent="0.3">
      <c r="A27" t="s">
        <v>129</v>
      </c>
      <c r="B27" s="5">
        <v>0.54</v>
      </c>
      <c r="C27" s="5">
        <f t="shared" si="0"/>
        <v>10.54</v>
      </c>
      <c r="D27" s="55">
        <v>7.4999999999999997E-2</v>
      </c>
      <c r="E27" s="55">
        <v>7.4999999999999997E-2</v>
      </c>
      <c r="F27" s="55">
        <v>0.104</v>
      </c>
      <c r="G27" s="55">
        <v>0.191</v>
      </c>
      <c r="H27" s="55">
        <v>0.27600000000000002</v>
      </c>
      <c r="I27" s="55" t="s">
        <v>130</v>
      </c>
      <c r="J27" s="2" t="s">
        <v>130</v>
      </c>
      <c r="K27" s="2" t="s">
        <v>130</v>
      </c>
      <c r="L27" s="2" t="s">
        <v>130</v>
      </c>
      <c r="M27" s="2" t="s">
        <v>130</v>
      </c>
      <c r="N27" s="2" t="s">
        <v>130</v>
      </c>
      <c r="O27" s="2" t="s">
        <v>130</v>
      </c>
      <c r="P27" s="2" t="s">
        <v>4831</v>
      </c>
    </row>
    <row r="28" spans="1:16" ht="13" x14ac:dyDescent="0.3">
      <c r="A28" t="s">
        <v>129</v>
      </c>
      <c r="B28" s="5">
        <v>0.55000000000000004</v>
      </c>
      <c r="C28" s="5">
        <f t="shared" si="0"/>
        <v>10.55</v>
      </c>
      <c r="D28" s="55">
        <v>7.1999999999999995E-2</v>
      </c>
      <c r="E28" s="55">
        <v>7.1999999999999995E-2</v>
      </c>
      <c r="F28" s="55">
        <v>0.10199999999999999</v>
      </c>
      <c r="G28" s="55">
        <v>0.188</v>
      </c>
      <c r="H28" s="55">
        <v>0.27200000000000002</v>
      </c>
      <c r="I28" s="55" t="s">
        <v>130</v>
      </c>
      <c r="J28" s="2" t="s">
        <v>130</v>
      </c>
      <c r="K28" s="2" t="s">
        <v>130</v>
      </c>
      <c r="L28" s="2" t="s">
        <v>130</v>
      </c>
      <c r="M28" s="2" t="s">
        <v>130</v>
      </c>
      <c r="N28" s="2" t="s">
        <v>130</v>
      </c>
      <c r="O28" s="2" t="s">
        <v>130</v>
      </c>
      <c r="P28" s="2" t="s">
        <v>4831</v>
      </c>
    </row>
    <row r="29" spans="1:16" ht="13" x14ac:dyDescent="0.3">
      <c r="A29" t="s">
        <v>129</v>
      </c>
      <c r="B29" s="5">
        <v>0.56000000000000005</v>
      </c>
      <c r="C29" s="5">
        <f t="shared" si="0"/>
        <v>10.56</v>
      </c>
      <c r="D29" s="55">
        <v>7.0000000000000007E-2</v>
      </c>
      <c r="E29" s="55">
        <v>7.0000000000000007E-2</v>
      </c>
      <c r="F29" s="55">
        <v>0.1</v>
      </c>
      <c r="G29" s="55">
        <v>0.185</v>
      </c>
      <c r="H29" s="55">
        <v>0.26800000000000002</v>
      </c>
      <c r="I29" s="55" t="s">
        <v>130</v>
      </c>
      <c r="J29" s="2" t="s">
        <v>130</v>
      </c>
      <c r="K29" s="2" t="s">
        <v>130</v>
      </c>
      <c r="L29" s="2" t="s">
        <v>130</v>
      </c>
      <c r="M29" s="2" t="s">
        <v>130</v>
      </c>
      <c r="N29" s="2" t="s">
        <v>130</v>
      </c>
      <c r="O29" s="2" t="s">
        <v>130</v>
      </c>
      <c r="P29" s="2" t="s">
        <v>4831</v>
      </c>
    </row>
    <row r="30" spans="1:16" ht="13" x14ac:dyDescent="0.3">
      <c r="A30" t="s">
        <v>129</v>
      </c>
      <c r="B30" s="5">
        <v>0.56999999999999995</v>
      </c>
      <c r="C30" s="5">
        <f t="shared" si="0"/>
        <v>10.57</v>
      </c>
      <c r="D30" s="55">
        <v>6.8000000000000005E-2</v>
      </c>
      <c r="E30" s="55">
        <v>6.8000000000000005E-2</v>
      </c>
      <c r="F30" s="55">
        <v>9.8500000000000004E-2</v>
      </c>
      <c r="G30" s="55">
        <v>0.1825</v>
      </c>
      <c r="H30" s="55">
        <v>0.26450000000000001</v>
      </c>
      <c r="I30" s="55" t="s">
        <v>130</v>
      </c>
      <c r="J30" s="2" t="s">
        <v>130</v>
      </c>
      <c r="K30" s="2" t="s">
        <v>130</v>
      </c>
      <c r="L30" s="2" t="s">
        <v>130</v>
      </c>
      <c r="M30" s="2" t="s">
        <v>130</v>
      </c>
      <c r="N30" s="2" t="s">
        <v>130</v>
      </c>
      <c r="O30" s="2" t="s">
        <v>130</v>
      </c>
      <c r="P30" s="2" t="s">
        <v>4831</v>
      </c>
    </row>
    <row r="31" spans="1:16" ht="13" x14ac:dyDescent="0.3">
      <c r="A31" t="s">
        <v>129</v>
      </c>
      <c r="B31" s="5">
        <v>0.57999999999999996</v>
      </c>
      <c r="C31" s="5">
        <f t="shared" si="0"/>
        <v>10.58</v>
      </c>
      <c r="D31" s="55">
        <v>6.6000000000000003E-2</v>
      </c>
      <c r="E31" s="55">
        <v>6.6000000000000003E-2</v>
      </c>
      <c r="F31" s="55">
        <v>9.7000000000000003E-2</v>
      </c>
      <c r="G31" s="55">
        <v>0.18</v>
      </c>
      <c r="H31" s="55">
        <v>0.26100000000000001</v>
      </c>
      <c r="I31" s="55" t="s">
        <v>130</v>
      </c>
      <c r="J31" s="2" t="s">
        <v>130</v>
      </c>
      <c r="K31" s="2" t="s">
        <v>130</v>
      </c>
      <c r="L31" s="2" t="s">
        <v>130</v>
      </c>
      <c r="M31" s="2" t="s">
        <v>130</v>
      </c>
      <c r="N31" s="2" t="s">
        <v>130</v>
      </c>
      <c r="O31" s="2" t="s">
        <v>130</v>
      </c>
      <c r="P31" s="2" t="s">
        <v>4831</v>
      </c>
    </row>
    <row r="32" spans="1:16" ht="13" x14ac:dyDescent="0.3">
      <c r="A32" t="s">
        <v>129</v>
      </c>
      <c r="B32" s="5">
        <v>0.59</v>
      </c>
      <c r="C32" s="5">
        <f t="shared" si="0"/>
        <v>10.59</v>
      </c>
      <c r="D32" s="55">
        <v>6.4000000000000001E-2</v>
      </c>
      <c r="E32" s="55">
        <v>6.4000000000000001E-2</v>
      </c>
      <c r="F32" s="55">
        <v>9.5000000000000001E-2</v>
      </c>
      <c r="G32" s="55">
        <v>0.17699999999999999</v>
      </c>
      <c r="H32" s="55">
        <v>0.25700000000000001</v>
      </c>
      <c r="I32" s="55" t="s">
        <v>130</v>
      </c>
      <c r="J32" s="2" t="s">
        <v>130</v>
      </c>
      <c r="K32" s="2" t="s">
        <v>130</v>
      </c>
      <c r="L32" s="2" t="s">
        <v>130</v>
      </c>
      <c r="M32" s="2" t="s">
        <v>130</v>
      </c>
      <c r="N32" s="2" t="s">
        <v>130</v>
      </c>
      <c r="O32" s="2" t="s">
        <v>130</v>
      </c>
      <c r="P32" s="2" t="s">
        <v>4831</v>
      </c>
    </row>
    <row r="33" spans="1:16" ht="13" x14ac:dyDescent="0.3">
      <c r="A33" t="s">
        <v>129</v>
      </c>
      <c r="B33" s="5">
        <v>0.6</v>
      </c>
      <c r="C33" s="5">
        <f t="shared" si="0"/>
        <v>10.6</v>
      </c>
      <c r="D33" s="55">
        <v>6.3E-2</v>
      </c>
      <c r="E33" s="55">
        <v>6.3E-2</v>
      </c>
      <c r="F33" s="55">
        <v>9.4E-2</v>
      </c>
      <c r="G33" s="55">
        <v>0.17499999999999999</v>
      </c>
      <c r="H33" s="55">
        <v>0.254</v>
      </c>
      <c r="I33" s="55" t="s">
        <v>130</v>
      </c>
      <c r="J33" s="2" t="s">
        <v>130</v>
      </c>
      <c r="K33" s="2" t="s">
        <v>130</v>
      </c>
      <c r="L33" s="2" t="s">
        <v>130</v>
      </c>
      <c r="M33" s="2" t="s">
        <v>130</v>
      </c>
      <c r="N33" s="2" t="s">
        <v>130</v>
      </c>
      <c r="O33" s="2" t="s">
        <v>130</v>
      </c>
      <c r="P33" s="2" t="s">
        <v>4831</v>
      </c>
    </row>
    <row r="34" spans="1:16" ht="13" x14ac:dyDescent="0.3">
      <c r="A34" t="s">
        <v>129</v>
      </c>
      <c r="B34" s="5">
        <v>0.61</v>
      </c>
      <c r="C34" s="5">
        <f t="shared" si="0"/>
        <v>10.61</v>
      </c>
      <c r="D34" s="55">
        <v>6.0999999999999999E-2</v>
      </c>
      <c r="E34" s="55">
        <v>6.0999999999999999E-2</v>
      </c>
      <c r="F34" s="55">
        <v>9.1999999999999998E-2</v>
      </c>
      <c r="G34" s="55">
        <v>0.17299999999999999</v>
      </c>
      <c r="H34" s="55">
        <v>0.251</v>
      </c>
      <c r="I34" s="55" t="s">
        <v>130</v>
      </c>
      <c r="J34" s="2" t="s">
        <v>130</v>
      </c>
      <c r="K34" s="2" t="s">
        <v>130</v>
      </c>
      <c r="L34" s="2" t="s">
        <v>130</v>
      </c>
      <c r="M34" s="2" t="s">
        <v>130</v>
      </c>
      <c r="N34" s="2" t="s">
        <v>130</v>
      </c>
      <c r="O34" s="2" t="s">
        <v>130</v>
      </c>
      <c r="P34" s="2" t="s">
        <v>4831</v>
      </c>
    </row>
    <row r="35" spans="1:16" ht="13" x14ac:dyDescent="0.3">
      <c r="A35" t="s">
        <v>129</v>
      </c>
      <c r="B35" s="5">
        <v>0.62</v>
      </c>
      <c r="C35" s="5">
        <f t="shared" si="0"/>
        <v>10.62</v>
      </c>
      <c r="D35" s="55">
        <v>5.8999999999999997E-2</v>
      </c>
      <c r="E35" s="55">
        <v>5.8999999999999997E-2</v>
      </c>
      <c r="F35" s="55">
        <v>9.0999999999999998E-2</v>
      </c>
      <c r="G35" s="55">
        <v>0.17</v>
      </c>
      <c r="H35" s="55">
        <v>0.247</v>
      </c>
      <c r="I35" s="55" t="s">
        <v>130</v>
      </c>
      <c r="J35" s="2" t="s">
        <v>130</v>
      </c>
      <c r="K35" s="2" t="s">
        <v>130</v>
      </c>
      <c r="L35" s="2" t="s">
        <v>130</v>
      </c>
      <c r="M35" s="2" t="s">
        <v>130</v>
      </c>
      <c r="N35" s="2" t="s">
        <v>130</v>
      </c>
      <c r="O35" s="2" t="s">
        <v>130</v>
      </c>
      <c r="P35" s="2" t="s">
        <v>4831</v>
      </c>
    </row>
    <row r="36" spans="1:16" ht="13" x14ac:dyDescent="0.3">
      <c r="A36" t="s">
        <v>129</v>
      </c>
      <c r="B36" s="5">
        <v>0.63</v>
      </c>
      <c r="C36" s="5">
        <f t="shared" si="0"/>
        <v>10.63</v>
      </c>
      <c r="D36" s="55">
        <v>5.7000000000000002E-2</v>
      </c>
      <c r="E36" s="55">
        <v>5.7000000000000002E-2</v>
      </c>
      <c r="F36" s="55">
        <v>8.8999999999999996E-2</v>
      </c>
      <c r="G36" s="55">
        <v>0.16800000000000001</v>
      </c>
      <c r="H36" s="55">
        <v>0.24399999999999999</v>
      </c>
      <c r="I36" s="55" t="s">
        <v>130</v>
      </c>
      <c r="J36" s="2" t="s">
        <v>130</v>
      </c>
      <c r="K36" s="2" t="s">
        <v>130</v>
      </c>
      <c r="L36" s="2" t="s">
        <v>130</v>
      </c>
      <c r="M36" s="2" t="s">
        <v>130</v>
      </c>
      <c r="N36" s="2" t="s">
        <v>130</v>
      </c>
      <c r="O36" s="2" t="s">
        <v>130</v>
      </c>
      <c r="P36" s="2" t="s">
        <v>4831</v>
      </c>
    </row>
    <row r="37" spans="1:16" ht="13" x14ac:dyDescent="0.3">
      <c r="A37" t="s">
        <v>129</v>
      </c>
      <c r="B37" s="5">
        <v>0.64</v>
      </c>
      <c r="C37" s="5">
        <f t="shared" si="0"/>
        <v>10.64</v>
      </c>
      <c r="D37" s="55">
        <v>5.6000000000000001E-2</v>
      </c>
      <c r="E37" s="55">
        <v>5.6000000000000001E-2</v>
      </c>
      <c r="F37" s="55">
        <v>8.7999999999999981E-2</v>
      </c>
      <c r="G37" s="55">
        <v>0.16600000000000001</v>
      </c>
      <c r="H37" s="55">
        <v>0.24099999999999999</v>
      </c>
      <c r="I37" s="55" t="s">
        <v>130</v>
      </c>
      <c r="J37" s="2" t="s">
        <v>130</v>
      </c>
      <c r="K37" s="2" t="s">
        <v>130</v>
      </c>
      <c r="L37" s="2" t="s">
        <v>130</v>
      </c>
      <c r="M37" s="2" t="s">
        <v>130</v>
      </c>
      <c r="N37" s="2" t="s">
        <v>130</v>
      </c>
      <c r="O37" s="2" t="s">
        <v>130</v>
      </c>
      <c r="P37" s="2" t="s">
        <v>4831</v>
      </c>
    </row>
    <row r="38" spans="1:16" ht="13" x14ac:dyDescent="0.3">
      <c r="A38" t="s">
        <v>129</v>
      </c>
      <c r="B38" s="5">
        <v>0.65</v>
      </c>
      <c r="C38" s="5">
        <f t="shared" si="0"/>
        <v>10.65</v>
      </c>
      <c r="D38" s="55">
        <v>5.45E-2</v>
      </c>
      <c r="E38" s="55">
        <v>5.45E-2</v>
      </c>
      <c r="F38" s="55">
        <v>8.6499999999999994E-2</v>
      </c>
      <c r="G38" s="55">
        <v>0.16400000000000001</v>
      </c>
      <c r="H38" s="55">
        <v>0.23799999999999999</v>
      </c>
      <c r="I38" s="55" t="s">
        <v>130</v>
      </c>
      <c r="J38" s="2" t="s">
        <v>130</v>
      </c>
      <c r="K38" s="2" t="s">
        <v>130</v>
      </c>
      <c r="L38" s="2" t="s">
        <v>130</v>
      </c>
      <c r="M38" s="2" t="s">
        <v>130</v>
      </c>
      <c r="N38" s="2" t="s">
        <v>130</v>
      </c>
      <c r="O38" s="2" t="s">
        <v>130</v>
      </c>
      <c r="P38" s="2" t="s">
        <v>4831</v>
      </c>
    </row>
    <row r="39" spans="1:16" ht="13" x14ac:dyDescent="0.3">
      <c r="A39" t="s">
        <v>129</v>
      </c>
      <c r="B39" s="5">
        <v>0.66</v>
      </c>
      <c r="C39" s="5">
        <f t="shared" si="0"/>
        <v>10.66</v>
      </c>
      <c r="D39" s="55">
        <v>5.2999999999999999E-2</v>
      </c>
      <c r="E39" s="55">
        <v>5.2999999999999999E-2</v>
      </c>
      <c r="F39" s="55">
        <v>8.4999999999999992E-2</v>
      </c>
      <c r="G39" s="55">
        <v>0.16200000000000001</v>
      </c>
      <c r="H39" s="55">
        <v>0.23499999999999999</v>
      </c>
      <c r="I39" s="55" t="s">
        <v>130</v>
      </c>
      <c r="J39" s="2" t="s">
        <v>130</v>
      </c>
      <c r="K39" s="2" t="s">
        <v>130</v>
      </c>
      <c r="L39" s="2" t="s">
        <v>130</v>
      </c>
      <c r="M39" s="2" t="s">
        <v>130</v>
      </c>
      <c r="N39" s="2" t="s">
        <v>130</v>
      </c>
      <c r="O39" s="2" t="s">
        <v>130</v>
      </c>
      <c r="P39" s="2" t="s">
        <v>4831</v>
      </c>
    </row>
    <row r="40" spans="1:16" ht="13" x14ac:dyDescent="0.3">
      <c r="A40" t="s">
        <v>129</v>
      </c>
      <c r="B40" s="5">
        <v>0.67</v>
      </c>
      <c r="C40" s="5">
        <f t="shared" si="0"/>
        <v>10.67</v>
      </c>
      <c r="D40" s="55">
        <v>5.0999999999999997E-2</v>
      </c>
      <c r="E40" s="55">
        <v>5.0999999999999997E-2</v>
      </c>
      <c r="F40" s="55">
        <v>8.4000000000000005E-2</v>
      </c>
      <c r="G40" s="55">
        <v>0.16</v>
      </c>
      <c r="H40" s="55">
        <v>0.23300000000000001</v>
      </c>
      <c r="I40" s="55" t="s">
        <v>130</v>
      </c>
      <c r="J40" s="2" t="s">
        <v>130</v>
      </c>
      <c r="K40" s="2" t="s">
        <v>130</v>
      </c>
      <c r="L40" s="2" t="s">
        <v>130</v>
      </c>
      <c r="M40" s="2" t="s">
        <v>130</v>
      </c>
      <c r="N40" s="2" t="s">
        <v>130</v>
      </c>
      <c r="O40" s="2" t="s">
        <v>130</v>
      </c>
      <c r="P40" s="2" t="s">
        <v>4831</v>
      </c>
    </row>
    <row r="41" spans="1:16" ht="13" x14ac:dyDescent="0.3">
      <c r="A41" t="s">
        <v>129</v>
      </c>
      <c r="B41" s="5">
        <v>0.68</v>
      </c>
      <c r="C41" s="5">
        <f t="shared" si="0"/>
        <v>10.68</v>
      </c>
      <c r="D41" s="55">
        <v>0.05</v>
      </c>
      <c r="E41" s="55">
        <v>0.05</v>
      </c>
      <c r="F41" s="55">
        <v>8.3000000000000004E-2</v>
      </c>
      <c r="G41" s="55">
        <v>0.158</v>
      </c>
      <c r="H41" s="55">
        <v>0.23</v>
      </c>
      <c r="I41" s="55" t="s">
        <v>130</v>
      </c>
      <c r="J41" s="2" t="s">
        <v>130</v>
      </c>
      <c r="K41" s="2" t="s">
        <v>130</v>
      </c>
      <c r="L41" s="2" t="s">
        <v>130</v>
      </c>
      <c r="M41" s="2" t="s">
        <v>130</v>
      </c>
      <c r="N41" s="2" t="s">
        <v>130</v>
      </c>
      <c r="O41" s="2" t="s">
        <v>130</v>
      </c>
      <c r="P41" s="2" t="s">
        <v>4831</v>
      </c>
    </row>
    <row r="42" spans="1:16" ht="13" x14ac:dyDescent="0.3">
      <c r="A42" t="s">
        <v>129</v>
      </c>
      <c r="B42" s="5">
        <v>0.69</v>
      </c>
      <c r="C42" s="5">
        <f t="shared" si="0"/>
        <v>10.69</v>
      </c>
      <c r="D42" s="55">
        <v>4.9000000000000002E-2</v>
      </c>
      <c r="E42" s="55">
        <v>4.9000000000000002E-2</v>
      </c>
      <c r="F42" s="55">
        <v>8.2000000000000003E-2</v>
      </c>
      <c r="G42" s="55">
        <v>0.156</v>
      </c>
      <c r="H42" s="55">
        <v>0.22700000000000001</v>
      </c>
      <c r="I42" s="55" t="s">
        <v>130</v>
      </c>
      <c r="J42" s="2" t="s">
        <v>130</v>
      </c>
      <c r="K42" s="2" t="s">
        <v>130</v>
      </c>
      <c r="L42" s="2" t="s">
        <v>130</v>
      </c>
      <c r="M42" s="2" t="s">
        <v>130</v>
      </c>
      <c r="N42" s="2" t="s">
        <v>130</v>
      </c>
      <c r="O42" s="2" t="s">
        <v>130</v>
      </c>
      <c r="P42" s="2" t="s">
        <v>4831</v>
      </c>
    </row>
    <row r="43" spans="1:16" ht="13" x14ac:dyDescent="0.3">
      <c r="A43" t="s">
        <v>129</v>
      </c>
      <c r="B43" s="5">
        <v>0.7</v>
      </c>
      <c r="C43" s="5">
        <f t="shared" si="0"/>
        <v>10.7</v>
      </c>
      <c r="D43" s="55">
        <v>4.7E-2</v>
      </c>
      <c r="E43" s="55">
        <v>4.7E-2</v>
      </c>
      <c r="F43" s="55">
        <v>8.1000000000000003E-2</v>
      </c>
      <c r="G43" s="55">
        <v>0.154</v>
      </c>
      <c r="H43" s="55">
        <v>0.22500000000000001</v>
      </c>
      <c r="I43" s="55" t="s">
        <v>130</v>
      </c>
      <c r="J43" s="2" t="s">
        <v>130</v>
      </c>
      <c r="K43" s="2" t="s">
        <v>130</v>
      </c>
      <c r="L43" s="2" t="s">
        <v>130</v>
      </c>
      <c r="M43" s="2" t="s">
        <v>130</v>
      </c>
      <c r="N43" s="2" t="s">
        <v>130</v>
      </c>
      <c r="O43" s="2" t="s">
        <v>130</v>
      </c>
      <c r="P43" s="2" t="s">
        <v>4831</v>
      </c>
    </row>
    <row r="44" spans="1:16" ht="13" x14ac:dyDescent="0.3">
      <c r="A44" t="s">
        <v>129</v>
      </c>
      <c r="B44" s="5">
        <v>0.71</v>
      </c>
      <c r="C44" s="5">
        <f t="shared" si="0"/>
        <v>10.71</v>
      </c>
      <c r="D44" s="55">
        <v>4.5999999999999999E-2</v>
      </c>
      <c r="E44" s="55">
        <v>4.5999999999999999E-2</v>
      </c>
      <c r="F44" s="55">
        <v>7.9000000000000001E-2</v>
      </c>
      <c r="G44" s="55">
        <v>0.153</v>
      </c>
      <c r="H44" s="55">
        <v>0.222</v>
      </c>
      <c r="I44" s="55" t="s">
        <v>130</v>
      </c>
      <c r="J44" s="2" t="s">
        <v>130</v>
      </c>
      <c r="K44" s="2" t="s">
        <v>130</v>
      </c>
      <c r="L44" s="2" t="s">
        <v>130</v>
      </c>
      <c r="M44" s="2" t="s">
        <v>130</v>
      </c>
      <c r="N44" s="2" t="s">
        <v>130</v>
      </c>
      <c r="O44" s="2" t="s">
        <v>130</v>
      </c>
      <c r="P44" s="2" t="s">
        <v>4831</v>
      </c>
    </row>
    <row r="45" spans="1:16" ht="13" x14ac:dyDescent="0.3">
      <c r="A45" t="s">
        <v>129</v>
      </c>
      <c r="B45" s="5">
        <v>0.72</v>
      </c>
      <c r="C45" s="5">
        <f t="shared" si="0"/>
        <v>10.72</v>
      </c>
      <c r="D45" s="55">
        <v>4.4499999999999998E-2</v>
      </c>
      <c r="E45" s="55">
        <v>4.4499999999999998E-2</v>
      </c>
      <c r="F45" s="55">
        <v>7.8E-2</v>
      </c>
      <c r="G45" s="55">
        <v>0.151</v>
      </c>
      <c r="H45" s="55">
        <v>0.22</v>
      </c>
      <c r="I45" s="55" t="s">
        <v>130</v>
      </c>
      <c r="J45" s="2" t="s">
        <v>130</v>
      </c>
      <c r="K45" s="2" t="s">
        <v>130</v>
      </c>
      <c r="L45" s="2" t="s">
        <v>130</v>
      </c>
      <c r="M45" s="2" t="s">
        <v>130</v>
      </c>
      <c r="N45" s="2" t="s">
        <v>130</v>
      </c>
      <c r="O45" s="2" t="s">
        <v>130</v>
      </c>
      <c r="P45" s="2" t="s">
        <v>4831</v>
      </c>
    </row>
    <row r="46" spans="1:16" ht="13" x14ac:dyDescent="0.3">
      <c r="A46" t="s">
        <v>129</v>
      </c>
      <c r="B46" s="5">
        <v>0.73</v>
      </c>
      <c r="C46" s="5">
        <f t="shared" si="0"/>
        <v>10.73</v>
      </c>
      <c r="D46" s="55">
        <v>4.2999999999999997E-2</v>
      </c>
      <c r="E46" s="55">
        <v>4.2999999999999997E-2</v>
      </c>
      <c r="F46" s="55">
        <v>7.6999999999999999E-2</v>
      </c>
      <c r="G46" s="55">
        <v>0.14899999999999999</v>
      </c>
      <c r="H46" s="55">
        <v>0.218</v>
      </c>
      <c r="I46" s="55" t="s">
        <v>130</v>
      </c>
      <c r="J46" s="2" t="s">
        <v>130</v>
      </c>
      <c r="K46" s="2" t="s">
        <v>130</v>
      </c>
      <c r="L46" s="2" t="s">
        <v>130</v>
      </c>
      <c r="M46" s="2" t="s">
        <v>130</v>
      </c>
      <c r="N46" s="2" t="s">
        <v>130</v>
      </c>
      <c r="O46" s="2" t="s">
        <v>130</v>
      </c>
      <c r="P46" s="2" t="s">
        <v>4831</v>
      </c>
    </row>
    <row r="47" spans="1:16" ht="13" x14ac:dyDescent="0.3">
      <c r="A47" t="s">
        <v>129</v>
      </c>
      <c r="B47" s="5">
        <v>0.74</v>
      </c>
      <c r="C47" s="5">
        <f t="shared" si="0"/>
        <v>10.74</v>
      </c>
      <c r="D47" s="55">
        <v>4.2000000000000003E-2</v>
      </c>
      <c r="E47" s="55">
        <v>4.2000000000000003E-2</v>
      </c>
      <c r="F47" s="55">
        <v>7.5999999999999998E-2</v>
      </c>
      <c r="G47" s="55">
        <v>0.14749999999999999</v>
      </c>
      <c r="H47" s="55">
        <v>0.2155</v>
      </c>
      <c r="I47" s="55" t="s">
        <v>130</v>
      </c>
      <c r="J47" s="2" t="s">
        <v>130</v>
      </c>
      <c r="K47" s="2" t="s">
        <v>130</v>
      </c>
      <c r="L47" s="2" t="s">
        <v>130</v>
      </c>
      <c r="M47" s="2" t="s">
        <v>130</v>
      </c>
      <c r="N47" s="2" t="s">
        <v>130</v>
      </c>
      <c r="O47" s="2" t="s">
        <v>130</v>
      </c>
      <c r="P47" s="2" t="s">
        <v>4831</v>
      </c>
    </row>
    <row r="48" spans="1:16" ht="13" x14ac:dyDescent="0.3">
      <c r="A48" t="s">
        <v>129</v>
      </c>
      <c r="B48" s="5">
        <v>0.75</v>
      </c>
      <c r="C48" s="5">
        <f t="shared" si="0"/>
        <v>10.75</v>
      </c>
      <c r="D48" s="55">
        <v>4.1000000000000002E-2</v>
      </c>
      <c r="E48" s="55">
        <v>4.1000000000000002E-2</v>
      </c>
      <c r="F48" s="55">
        <v>7.4999999999999997E-2</v>
      </c>
      <c r="G48" s="55">
        <v>0.14599999999999999</v>
      </c>
      <c r="H48" s="55">
        <v>0.21299999999999999</v>
      </c>
      <c r="I48" s="55" t="s">
        <v>130</v>
      </c>
      <c r="J48" s="2" t="s">
        <v>130</v>
      </c>
      <c r="K48" s="2" t="s">
        <v>130</v>
      </c>
      <c r="L48" s="2" t="s">
        <v>130</v>
      </c>
      <c r="M48" s="2" t="s">
        <v>130</v>
      </c>
      <c r="N48" s="2" t="s">
        <v>130</v>
      </c>
      <c r="O48" s="2" t="s">
        <v>130</v>
      </c>
      <c r="P48" s="2" t="s">
        <v>4831</v>
      </c>
    </row>
    <row r="49" spans="1:16" ht="13" x14ac:dyDescent="0.3">
      <c r="A49" t="s">
        <v>129</v>
      </c>
      <c r="B49" s="5">
        <v>0.76</v>
      </c>
      <c r="C49" s="5">
        <f t="shared" si="0"/>
        <v>10.76</v>
      </c>
      <c r="D49" s="55">
        <v>0.04</v>
      </c>
      <c r="E49" s="55">
        <v>0.04</v>
      </c>
      <c r="F49" s="55">
        <v>7.3999999999999996E-2</v>
      </c>
      <c r="G49" s="55">
        <v>0.14449999999999999</v>
      </c>
      <c r="H49" s="55">
        <v>0.21099999999999999</v>
      </c>
      <c r="I49" s="55" t="s">
        <v>130</v>
      </c>
      <c r="J49" s="2" t="s">
        <v>130</v>
      </c>
      <c r="K49" s="2" t="s">
        <v>130</v>
      </c>
      <c r="L49" s="2" t="s">
        <v>130</v>
      </c>
      <c r="M49" s="2" t="s">
        <v>130</v>
      </c>
      <c r="N49" s="2" t="s">
        <v>130</v>
      </c>
      <c r="O49" s="2" t="s">
        <v>130</v>
      </c>
      <c r="P49" s="2" t="s">
        <v>4831</v>
      </c>
    </row>
    <row r="50" spans="1:16" ht="13" x14ac:dyDescent="0.3">
      <c r="A50" t="s">
        <v>129</v>
      </c>
      <c r="B50" s="5">
        <v>0.77</v>
      </c>
      <c r="C50" s="5">
        <f t="shared" si="0"/>
        <v>10.77</v>
      </c>
      <c r="D50" s="55">
        <v>3.9E-2</v>
      </c>
      <c r="E50" s="55">
        <v>3.9E-2</v>
      </c>
      <c r="F50" s="55">
        <v>7.2999999999999995E-2</v>
      </c>
      <c r="G50" s="55">
        <v>0.14299999999999999</v>
      </c>
      <c r="H50" s="55">
        <v>0.20899999999999999</v>
      </c>
      <c r="I50" s="55" t="s">
        <v>130</v>
      </c>
      <c r="J50" s="2" t="s">
        <v>130</v>
      </c>
      <c r="K50" s="2" t="s">
        <v>130</v>
      </c>
      <c r="L50" s="2" t="s">
        <v>130</v>
      </c>
      <c r="M50" s="2" t="s">
        <v>130</v>
      </c>
      <c r="N50" s="2" t="s">
        <v>130</v>
      </c>
      <c r="O50" s="2" t="s">
        <v>130</v>
      </c>
      <c r="P50" s="2" t="s">
        <v>4831</v>
      </c>
    </row>
    <row r="51" spans="1:16" ht="13" x14ac:dyDescent="0.3">
      <c r="A51" t="s">
        <v>129</v>
      </c>
      <c r="B51" s="5">
        <v>0.78</v>
      </c>
      <c r="C51" s="5">
        <f t="shared" si="0"/>
        <v>10.78</v>
      </c>
      <c r="D51" s="55">
        <v>3.7999999999999999E-2</v>
      </c>
      <c r="E51" s="55">
        <v>3.7999999999999999E-2</v>
      </c>
      <c r="F51" s="55">
        <v>7.1999999999999995E-2</v>
      </c>
      <c r="G51" s="55">
        <v>0.14199999999999999</v>
      </c>
      <c r="H51" s="55">
        <v>0.20699999999999999</v>
      </c>
      <c r="I51" s="55" t="s">
        <v>130</v>
      </c>
      <c r="J51" s="2" t="s">
        <v>130</v>
      </c>
      <c r="K51" s="2" t="s">
        <v>130</v>
      </c>
      <c r="L51" s="2" t="s">
        <v>130</v>
      </c>
      <c r="M51" s="2" t="s">
        <v>130</v>
      </c>
      <c r="N51" s="2" t="s">
        <v>130</v>
      </c>
      <c r="O51" s="2" t="s">
        <v>130</v>
      </c>
      <c r="P51" s="2" t="s">
        <v>4831</v>
      </c>
    </row>
    <row r="52" spans="1:16" ht="13" x14ac:dyDescent="0.3">
      <c r="A52" t="s">
        <v>129</v>
      </c>
      <c r="B52" s="5">
        <v>0.79</v>
      </c>
      <c r="C52" s="5">
        <f t="shared" si="0"/>
        <v>10.79</v>
      </c>
      <c r="D52" s="55">
        <v>3.6999999999999998E-2</v>
      </c>
      <c r="E52" s="55">
        <v>3.6999999999999998E-2</v>
      </c>
      <c r="F52" s="55">
        <v>7.1999999999999995E-2</v>
      </c>
      <c r="G52" s="55">
        <v>0.14000000000000001</v>
      </c>
      <c r="H52" s="55">
        <v>0.20499999999999999</v>
      </c>
      <c r="I52" s="55" t="s">
        <v>130</v>
      </c>
      <c r="J52" s="2" t="s">
        <v>130</v>
      </c>
      <c r="K52" s="2" t="s">
        <v>130</v>
      </c>
      <c r="L52" s="2" t="s">
        <v>130</v>
      </c>
      <c r="M52" s="2" t="s">
        <v>130</v>
      </c>
      <c r="N52" s="2" t="s">
        <v>130</v>
      </c>
      <c r="O52" s="2" t="s">
        <v>130</v>
      </c>
      <c r="P52" s="2" t="s">
        <v>4831</v>
      </c>
    </row>
    <row r="53" spans="1:16" ht="13" x14ac:dyDescent="0.3">
      <c r="A53" t="s">
        <v>129</v>
      </c>
      <c r="B53" s="5">
        <v>0.8</v>
      </c>
      <c r="C53" s="5">
        <f t="shared" si="0"/>
        <v>10.8</v>
      </c>
      <c r="D53" s="55">
        <v>3.5999999999999997E-2</v>
      </c>
      <c r="E53" s="55">
        <v>3.5999999999999997E-2</v>
      </c>
      <c r="F53" s="55">
        <v>7.1000000000000008E-2</v>
      </c>
      <c r="G53" s="55">
        <v>0.13875000000000001</v>
      </c>
      <c r="H53" s="55">
        <v>0.20299999999999999</v>
      </c>
      <c r="I53" s="55" t="s">
        <v>130</v>
      </c>
      <c r="J53" s="2" t="s">
        <v>130</v>
      </c>
      <c r="K53" s="2" t="s">
        <v>130</v>
      </c>
      <c r="L53" s="2" t="s">
        <v>130</v>
      </c>
      <c r="M53" s="2" t="s">
        <v>130</v>
      </c>
      <c r="N53" s="2" t="s">
        <v>130</v>
      </c>
      <c r="O53" s="2" t="s">
        <v>130</v>
      </c>
      <c r="P53" s="2" t="s">
        <v>4831</v>
      </c>
    </row>
    <row r="54" spans="1:16" ht="13" x14ac:dyDescent="0.3">
      <c r="A54" t="s">
        <v>129</v>
      </c>
      <c r="B54" s="5">
        <v>0.81</v>
      </c>
      <c r="C54" s="5">
        <f t="shared" si="0"/>
        <v>10.81</v>
      </c>
      <c r="D54" s="55">
        <v>3.5000000000000003E-2</v>
      </c>
      <c r="E54" s="55">
        <v>3.5000000000000003E-2</v>
      </c>
      <c r="F54" s="55">
        <v>7.0000000000000007E-2</v>
      </c>
      <c r="G54" s="55">
        <v>0.13750000000000001</v>
      </c>
      <c r="H54" s="55">
        <v>0.20100000000000001</v>
      </c>
      <c r="I54" s="55" t="s">
        <v>130</v>
      </c>
      <c r="J54" s="2" t="s">
        <v>130</v>
      </c>
      <c r="K54" s="2" t="s">
        <v>130</v>
      </c>
      <c r="L54" s="2" t="s">
        <v>130</v>
      </c>
      <c r="M54" s="2" t="s">
        <v>130</v>
      </c>
      <c r="N54" s="2" t="s">
        <v>130</v>
      </c>
      <c r="O54" s="2" t="s">
        <v>130</v>
      </c>
      <c r="P54" s="2" t="s">
        <v>4831</v>
      </c>
    </row>
    <row r="55" spans="1:16" ht="13" x14ac:dyDescent="0.3">
      <c r="A55" t="s">
        <v>129</v>
      </c>
      <c r="B55" s="5">
        <v>0.82</v>
      </c>
      <c r="C55" s="5">
        <f t="shared" si="0"/>
        <v>10.82</v>
      </c>
      <c r="D55" s="55">
        <v>3.4000000000000002E-2</v>
      </c>
      <c r="E55" s="55">
        <v>3.4000000000000002E-2</v>
      </c>
      <c r="F55" s="55">
        <v>6.9000000000000006E-2</v>
      </c>
      <c r="G55" s="55">
        <v>0.13625000000000001</v>
      </c>
      <c r="H55" s="55">
        <v>0.19900000000000001</v>
      </c>
      <c r="I55" s="55" t="s">
        <v>130</v>
      </c>
      <c r="J55" s="2" t="s">
        <v>130</v>
      </c>
      <c r="K55" s="2" t="s">
        <v>130</v>
      </c>
      <c r="L55" s="2" t="s">
        <v>130</v>
      </c>
      <c r="M55" s="2" t="s">
        <v>130</v>
      </c>
      <c r="N55" s="2" t="s">
        <v>130</v>
      </c>
      <c r="O55" s="2" t="s">
        <v>130</v>
      </c>
      <c r="P55" s="2" t="s">
        <v>4831</v>
      </c>
    </row>
    <row r="56" spans="1:16" ht="13" x14ac:dyDescent="0.3">
      <c r="A56" t="s">
        <v>129</v>
      </c>
      <c r="B56" s="5">
        <v>0.83</v>
      </c>
      <c r="C56" s="5">
        <f t="shared" si="0"/>
        <v>10.83</v>
      </c>
      <c r="D56" s="55">
        <v>3.3000000000000002E-2</v>
      </c>
      <c r="E56" s="55">
        <v>3.3000000000000002E-2</v>
      </c>
      <c r="F56" s="55">
        <v>6.8000000000000005E-2</v>
      </c>
      <c r="G56" s="55">
        <v>0.13500000000000001</v>
      </c>
      <c r="H56" s="55">
        <v>0.19700000000000004</v>
      </c>
      <c r="I56" s="55" t="s">
        <v>130</v>
      </c>
      <c r="J56" s="2" t="s">
        <v>130</v>
      </c>
      <c r="K56" s="2" t="s">
        <v>130</v>
      </c>
      <c r="L56" s="2" t="s">
        <v>130</v>
      </c>
      <c r="M56" s="2" t="s">
        <v>130</v>
      </c>
      <c r="N56" s="2" t="s">
        <v>130</v>
      </c>
      <c r="O56" s="2" t="s">
        <v>130</v>
      </c>
      <c r="P56" s="2" t="s">
        <v>4831</v>
      </c>
    </row>
    <row r="57" spans="1:16" ht="13" x14ac:dyDescent="0.3">
      <c r="A57" t="s">
        <v>129</v>
      </c>
      <c r="B57" s="5">
        <v>0.84</v>
      </c>
      <c r="C57" s="5">
        <f t="shared" si="0"/>
        <v>10.84</v>
      </c>
      <c r="D57" s="55">
        <v>3.2000000000000001E-2</v>
      </c>
      <c r="E57" s="55">
        <v>3.2000000000000001E-2</v>
      </c>
      <c r="F57" s="55">
        <v>6.7000000000000004E-2</v>
      </c>
      <c r="G57" s="55">
        <v>0.13400000000000001</v>
      </c>
      <c r="H57" s="55">
        <v>0.19600000000000001</v>
      </c>
      <c r="I57" s="55">
        <v>0.25700000000000001</v>
      </c>
      <c r="J57" s="2" t="s">
        <v>130</v>
      </c>
      <c r="K57" s="2" t="s">
        <v>130</v>
      </c>
      <c r="L57" s="2" t="s">
        <v>130</v>
      </c>
      <c r="M57" s="2" t="s">
        <v>130</v>
      </c>
      <c r="N57" s="2" t="s">
        <v>130</v>
      </c>
      <c r="O57" s="2" t="s">
        <v>130</v>
      </c>
      <c r="P57" s="2" t="s">
        <v>4831</v>
      </c>
    </row>
    <row r="58" spans="1:16" ht="13" x14ac:dyDescent="0.3">
      <c r="A58" t="s">
        <v>129</v>
      </c>
      <c r="B58" s="5">
        <v>0.85</v>
      </c>
      <c r="C58" s="5">
        <f t="shared" si="0"/>
        <v>10.85</v>
      </c>
      <c r="D58" s="55">
        <v>3.2000000000000001E-2</v>
      </c>
      <c r="E58" s="55">
        <v>3.2000000000000001E-2</v>
      </c>
      <c r="F58" s="55">
        <v>6.7000000000000004E-2</v>
      </c>
      <c r="G58" s="55">
        <v>0.13200000000000001</v>
      </c>
      <c r="H58" s="55">
        <v>0.193</v>
      </c>
      <c r="I58" s="55">
        <v>0.255</v>
      </c>
      <c r="J58" s="2" t="s">
        <v>130</v>
      </c>
      <c r="K58" s="2" t="s">
        <v>130</v>
      </c>
      <c r="L58" s="2" t="s">
        <v>130</v>
      </c>
      <c r="M58" s="2" t="s">
        <v>130</v>
      </c>
      <c r="N58" s="2" t="s">
        <v>130</v>
      </c>
      <c r="O58" s="2" t="s">
        <v>130</v>
      </c>
      <c r="P58" s="2" t="s">
        <v>4831</v>
      </c>
    </row>
    <row r="59" spans="1:16" ht="13" x14ac:dyDescent="0.3">
      <c r="A59" t="s">
        <v>129</v>
      </c>
      <c r="B59" s="5">
        <v>0.86</v>
      </c>
      <c r="C59" s="5">
        <f t="shared" si="0"/>
        <v>10.86</v>
      </c>
      <c r="D59" s="55">
        <v>3.1E-2</v>
      </c>
      <c r="E59" s="55">
        <v>3.1E-2</v>
      </c>
      <c r="F59" s="55">
        <v>6.6000000000000003E-2</v>
      </c>
      <c r="G59" s="55">
        <v>0.13100000000000001</v>
      </c>
      <c r="H59" s="55">
        <v>0.191</v>
      </c>
      <c r="I59" s="55">
        <v>0.252</v>
      </c>
      <c r="J59" s="2" t="s">
        <v>130</v>
      </c>
      <c r="K59" s="2" t="s">
        <v>130</v>
      </c>
      <c r="L59" s="2" t="s">
        <v>130</v>
      </c>
      <c r="M59" s="2" t="s">
        <v>130</v>
      </c>
      <c r="N59" s="2" t="s">
        <v>130</v>
      </c>
      <c r="O59" s="2" t="s">
        <v>130</v>
      </c>
      <c r="P59" s="2" t="s">
        <v>4831</v>
      </c>
    </row>
    <row r="60" spans="1:16" ht="13" x14ac:dyDescent="0.3">
      <c r="A60" t="s">
        <v>129</v>
      </c>
      <c r="B60" s="5">
        <v>0.87</v>
      </c>
      <c r="C60" s="5">
        <f t="shared" si="0"/>
        <v>10.87</v>
      </c>
      <c r="D60" s="55">
        <v>3.1E-2</v>
      </c>
      <c r="E60" s="55">
        <v>3.1E-2</v>
      </c>
      <c r="F60" s="55">
        <v>6.5333333333333327E-2</v>
      </c>
      <c r="G60" s="55">
        <v>0.12966666666666665</v>
      </c>
      <c r="H60" s="55">
        <v>0.189</v>
      </c>
      <c r="I60" s="55">
        <v>0.24933333333333332</v>
      </c>
      <c r="J60" s="2" t="s">
        <v>130</v>
      </c>
      <c r="K60" s="2" t="s">
        <v>130</v>
      </c>
      <c r="L60" s="2" t="s">
        <v>130</v>
      </c>
      <c r="M60" s="2" t="s">
        <v>130</v>
      </c>
      <c r="N60" s="2" t="s">
        <v>130</v>
      </c>
      <c r="O60" s="2" t="s">
        <v>130</v>
      </c>
      <c r="P60" s="2" t="s">
        <v>4831</v>
      </c>
    </row>
    <row r="61" spans="1:16" ht="13" x14ac:dyDescent="0.3">
      <c r="A61" t="s">
        <v>129</v>
      </c>
      <c r="B61" s="5">
        <v>0.88</v>
      </c>
      <c r="C61" s="5">
        <f t="shared" si="0"/>
        <v>10.88</v>
      </c>
      <c r="D61" s="55">
        <v>3.1E-2</v>
      </c>
      <c r="E61" s="55">
        <v>3.1E-2</v>
      </c>
      <c r="F61" s="55">
        <v>6.4666666666666664E-2</v>
      </c>
      <c r="G61" s="55">
        <v>0.12833333333333333</v>
      </c>
      <c r="H61" s="55">
        <v>0.187</v>
      </c>
      <c r="I61" s="55">
        <v>0.24666666666666667</v>
      </c>
      <c r="J61" s="2" t="s">
        <v>130</v>
      </c>
      <c r="K61" s="2" t="s">
        <v>130</v>
      </c>
      <c r="L61" s="2" t="s">
        <v>130</v>
      </c>
      <c r="M61" s="2" t="s">
        <v>130</v>
      </c>
      <c r="N61" s="2" t="s">
        <v>130</v>
      </c>
      <c r="O61" s="2" t="s">
        <v>130</v>
      </c>
      <c r="P61" s="2" t="s">
        <v>4831</v>
      </c>
    </row>
    <row r="62" spans="1:16" ht="13" x14ac:dyDescent="0.3">
      <c r="A62" t="s">
        <v>129</v>
      </c>
      <c r="B62" s="5">
        <v>0.89</v>
      </c>
      <c r="C62" s="5">
        <f t="shared" si="0"/>
        <v>10.89</v>
      </c>
      <c r="D62" s="55">
        <v>3.1E-2</v>
      </c>
      <c r="E62" s="55">
        <v>3.1E-2</v>
      </c>
      <c r="F62" s="55">
        <v>6.4000000000000001E-2</v>
      </c>
      <c r="G62" s="55">
        <v>0.127</v>
      </c>
      <c r="H62" s="55">
        <v>0.185</v>
      </c>
      <c r="I62" s="55">
        <v>0.24399999999999999</v>
      </c>
      <c r="J62" s="2" t="s">
        <v>130</v>
      </c>
      <c r="K62" s="2" t="s">
        <v>130</v>
      </c>
      <c r="L62" s="2" t="s">
        <v>130</v>
      </c>
      <c r="M62" s="2" t="s">
        <v>130</v>
      </c>
      <c r="N62" s="2" t="s">
        <v>130</v>
      </c>
      <c r="O62" s="2" t="s">
        <v>130</v>
      </c>
      <c r="P62" s="2" t="s">
        <v>4831</v>
      </c>
    </row>
    <row r="63" spans="1:16" ht="13" x14ac:dyDescent="0.3">
      <c r="A63" t="s">
        <v>129</v>
      </c>
      <c r="B63" s="5">
        <v>0.9</v>
      </c>
      <c r="C63" s="5">
        <f t="shared" si="0"/>
        <v>10.9</v>
      </c>
      <c r="D63" s="55">
        <v>3.0499999999999999E-2</v>
      </c>
      <c r="E63" s="55">
        <v>3.0499999999999999E-2</v>
      </c>
      <c r="F63" s="55">
        <v>6.3E-2</v>
      </c>
      <c r="G63" s="55">
        <v>0.1255</v>
      </c>
      <c r="H63" s="55">
        <v>0.1835</v>
      </c>
      <c r="I63" s="55">
        <v>0.24149999999999999</v>
      </c>
      <c r="J63" s="2" t="s">
        <v>130</v>
      </c>
      <c r="K63" s="2" t="s">
        <v>130</v>
      </c>
      <c r="L63" s="2" t="s">
        <v>130</v>
      </c>
      <c r="M63" s="2" t="s">
        <v>130</v>
      </c>
      <c r="N63" s="2" t="s">
        <v>130</v>
      </c>
      <c r="O63" s="2" t="s">
        <v>130</v>
      </c>
      <c r="P63" s="2" t="s">
        <v>4831</v>
      </c>
    </row>
    <row r="64" spans="1:16" ht="13" x14ac:dyDescent="0.3">
      <c r="A64" t="s">
        <v>129</v>
      </c>
      <c r="B64" s="5">
        <v>0.91</v>
      </c>
      <c r="C64" s="5">
        <f t="shared" si="0"/>
        <v>10.91</v>
      </c>
      <c r="D64" s="55">
        <v>0.03</v>
      </c>
      <c r="E64" s="55">
        <v>0.03</v>
      </c>
      <c r="F64" s="55">
        <v>6.2E-2</v>
      </c>
      <c r="G64" s="55">
        <v>0.124</v>
      </c>
      <c r="H64" s="55">
        <v>0.182</v>
      </c>
      <c r="I64" s="55">
        <v>0.23899999999999999</v>
      </c>
      <c r="J64" s="2" t="s">
        <v>130</v>
      </c>
      <c r="K64" s="2" t="s">
        <v>130</v>
      </c>
      <c r="L64" s="2" t="s">
        <v>130</v>
      </c>
      <c r="M64" s="2" t="s">
        <v>130</v>
      </c>
      <c r="N64" s="2" t="s">
        <v>130</v>
      </c>
      <c r="O64" s="2" t="s">
        <v>130</v>
      </c>
      <c r="P64" s="2" t="s">
        <v>4831</v>
      </c>
    </row>
    <row r="65" spans="1:16" ht="13" x14ac:dyDescent="0.3">
      <c r="A65" t="s">
        <v>129</v>
      </c>
      <c r="B65" s="5">
        <v>0.92</v>
      </c>
      <c r="C65" s="5">
        <f t="shared" si="0"/>
        <v>10.92</v>
      </c>
      <c r="D65" s="55">
        <v>0.03</v>
      </c>
      <c r="E65" s="55">
        <v>0.03</v>
      </c>
      <c r="F65" s="55">
        <v>6.2E-2</v>
      </c>
      <c r="G65" s="55">
        <v>0.123</v>
      </c>
      <c r="H65" s="55">
        <v>0.18</v>
      </c>
      <c r="I65" s="55">
        <v>0.23699999999999999</v>
      </c>
      <c r="J65" s="2" t="s">
        <v>130</v>
      </c>
      <c r="K65" s="2" t="s">
        <v>130</v>
      </c>
      <c r="L65" s="2" t="s">
        <v>130</v>
      </c>
      <c r="M65" s="2" t="s">
        <v>130</v>
      </c>
      <c r="N65" s="2" t="s">
        <v>130</v>
      </c>
      <c r="O65" s="2" t="s">
        <v>130</v>
      </c>
      <c r="P65" s="2" t="s">
        <v>4831</v>
      </c>
    </row>
    <row r="66" spans="1:16" ht="13" x14ac:dyDescent="0.3">
      <c r="A66" t="s">
        <v>129</v>
      </c>
      <c r="B66" s="5">
        <v>0.93</v>
      </c>
      <c r="C66" s="5">
        <f t="shared" si="0"/>
        <v>10.93</v>
      </c>
      <c r="D66" s="55">
        <v>0.03</v>
      </c>
      <c r="E66" s="55">
        <v>0.03</v>
      </c>
      <c r="F66" s="55">
        <v>6.0999999999999999E-2</v>
      </c>
      <c r="G66" s="55">
        <v>0.122</v>
      </c>
      <c r="H66" s="55">
        <v>0.17799999999999999</v>
      </c>
      <c r="I66" s="55">
        <v>0.23499999999999999</v>
      </c>
      <c r="J66" s="2" t="s">
        <v>130</v>
      </c>
      <c r="K66" s="2" t="s">
        <v>130</v>
      </c>
      <c r="L66" s="2" t="s">
        <v>130</v>
      </c>
      <c r="M66" s="2" t="s">
        <v>130</v>
      </c>
      <c r="N66" s="2" t="s">
        <v>130</v>
      </c>
      <c r="O66" s="2" t="s">
        <v>130</v>
      </c>
      <c r="P66" s="2" t="s">
        <v>4831</v>
      </c>
    </row>
    <row r="67" spans="1:16" ht="13" x14ac:dyDescent="0.3">
      <c r="A67" t="s">
        <v>129</v>
      </c>
      <c r="B67" s="5">
        <v>0.94</v>
      </c>
      <c r="C67" s="5">
        <f t="shared" si="0"/>
        <v>10.94</v>
      </c>
      <c r="D67" s="55">
        <v>0.03</v>
      </c>
      <c r="E67" s="55">
        <v>0.03</v>
      </c>
      <c r="F67" s="55">
        <v>6.0999999999999999E-2</v>
      </c>
      <c r="G67" s="55">
        <v>0.12</v>
      </c>
      <c r="H67" s="55">
        <v>0.17599999999999999</v>
      </c>
      <c r="I67" s="55">
        <v>0.23200000000000001</v>
      </c>
      <c r="J67" s="2" t="s">
        <v>130</v>
      </c>
      <c r="K67" s="2" t="s">
        <v>130</v>
      </c>
      <c r="L67" s="2" t="s">
        <v>130</v>
      </c>
      <c r="M67" s="2" t="s">
        <v>130</v>
      </c>
      <c r="N67" s="2" t="s">
        <v>130</v>
      </c>
      <c r="O67" s="2" t="s">
        <v>130</v>
      </c>
      <c r="P67" s="2" t="s">
        <v>4831</v>
      </c>
    </row>
    <row r="68" spans="1:16" ht="13" x14ac:dyDescent="0.3">
      <c r="A68" t="s">
        <v>129</v>
      </c>
      <c r="B68" s="5">
        <v>0.95</v>
      </c>
      <c r="C68" s="5">
        <f t="shared" si="0"/>
        <v>10.95</v>
      </c>
      <c r="D68" s="55">
        <v>0.03</v>
      </c>
      <c r="E68" s="55">
        <v>0.03</v>
      </c>
      <c r="F68" s="55">
        <v>0.06</v>
      </c>
      <c r="G68" s="55">
        <v>0.11899999999999999</v>
      </c>
      <c r="H68" s="55">
        <v>0.17449999999999999</v>
      </c>
      <c r="I68" s="55">
        <v>0.23</v>
      </c>
      <c r="J68" s="2" t="s">
        <v>130</v>
      </c>
      <c r="K68" s="2" t="s">
        <v>130</v>
      </c>
      <c r="L68" s="2" t="s">
        <v>130</v>
      </c>
      <c r="M68" s="2" t="s">
        <v>130</v>
      </c>
      <c r="N68" s="2" t="s">
        <v>130</v>
      </c>
      <c r="O68" s="2" t="s">
        <v>130</v>
      </c>
      <c r="P68" s="2" t="s">
        <v>4831</v>
      </c>
    </row>
    <row r="69" spans="1:16" ht="13" x14ac:dyDescent="0.3">
      <c r="A69" t="s">
        <v>129</v>
      </c>
      <c r="B69" s="5">
        <v>0.96</v>
      </c>
      <c r="C69" s="5">
        <f t="shared" si="0"/>
        <v>10.96</v>
      </c>
      <c r="D69" s="55">
        <v>0.03</v>
      </c>
      <c r="E69" s="55">
        <v>0.03</v>
      </c>
      <c r="F69" s="55">
        <v>5.8999999999999997E-2</v>
      </c>
      <c r="G69" s="55">
        <v>0.11799999999999999</v>
      </c>
      <c r="H69" s="55">
        <v>0.17299999999999999</v>
      </c>
      <c r="I69" s="55">
        <v>0.22800000000000001</v>
      </c>
      <c r="J69" s="2" t="s">
        <v>130</v>
      </c>
      <c r="K69" s="2" t="s">
        <v>130</v>
      </c>
      <c r="L69" s="2" t="s">
        <v>130</v>
      </c>
      <c r="M69" s="2" t="s">
        <v>130</v>
      </c>
      <c r="N69" s="2" t="s">
        <v>130</v>
      </c>
      <c r="O69" s="2" t="s">
        <v>130</v>
      </c>
      <c r="P69" s="2" t="s">
        <v>4831</v>
      </c>
    </row>
    <row r="70" spans="1:16" ht="13" x14ac:dyDescent="0.3">
      <c r="A70" t="s">
        <v>129</v>
      </c>
      <c r="B70" s="5">
        <v>0.97</v>
      </c>
      <c r="C70" s="5">
        <f t="shared" si="0"/>
        <v>10.97</v>
      </c>
      <c r="D70" s="55">
        <v>2.9000000000000001E-2</v>
      </c>
      <c r="E70" s="55">
        <v>2.9000000000000001E-2</v>
      </c>
      <c r="F70" s="55">
        <v>5.899999999999999E-2</v>
      </c>
      <c r="G70" s="55">
        <v>0.11700000000000001</v>
      </c>
      <c r="H70" s="55">
        <v>0.17100000000000001</v>
      </c>
      <c r="I70" s="55">
        <v>0.22600000000000001</v>
      </c>
      <c r="J70" s="2" t="s">
        <v>130</v>
      </c>
      <c r="K70" s="2" t="s">
        <v>130</v>
      </c>
      <c r="L70" s="2" t="s">
        <v>130</v>
      </c>
      <c r="M70" s="2" t="s">
        <v>130</v>
      </c>
      <c r="N70" s="2" t="s">
        <v>130</v>
      </c>
      <c r="O70" s="2" t="s">
        <v>130</v>
      </c>
      <c r="P70" s="2" t="s">
        <v>4831</v>
      </c>
    </row>
    <row r="71" spans="1:16" ht="13" x14ac:dyDescent="0.3">
      <c r="A71" t="s">
        <v>129</v>
      </c>
      <c r="B71" s="5">
        <v>0.98</v>
      </c>
      <c r="C71" s="5">
        <f t="shared" ref="C71:C134" si="1">VALUE(SUBSTITUTE(1&amp;B71," ",""))</f>
        <v>10.98</v>
      </c>
      <c r="D71" s="55">
        <v>2.9000000000000001E-2</v>
      </c>
      <c r="E71" s="55">
        <v>2.9000000000000001E-2</v>
      </c>
      <c r="F71" s="55">
        <v>5.8499999999999996E-2</v>
      </c>
      <c r="G71" s="55">
        <v>0.11600000000000001</v>
      </c>
      <c r="H71" s="55">
        <v>0.16950000000000001</v>
      </c>
      <c r="I71" s="55">
        <v>0.224</v>
      </c>
      <c r="J71" s="2" t="s">
        <v>130</v>
      </c>
      <c r="K71" s="2" t="s">
        <v>130</v>
      </c>
      <c r="L71" s="2" t="s">
        <v>130</v>
      </c>
      <c r="M71" s="2" t="s">
        <v>130</v>
      </c>
      <c r="N71" s="2" t="s">
        <v>130</v>
      </c>
      <c r="O71" s="2" t="s">
        <v>130</v>
      </c>
      <c r="P71" s="2" t="s">
        <v>4831</v>
      </c>
    </row>
    <row r="72" spans="1:16" ht="13" x14ac:dyDescent="0.3">
      <c r="A72" t="s">
        <v>129</v>
      </c>
      <c r="B72" s="5">
        <v>0.99</v>
      </c>
      <c r="C72" s="5">
        <f t="shared" si="1"/>
        <v>10.99</v>
      </c>
      <c r="D72" s="55">
        <v>2.9000000000000001E-2</v>
      </c>
      <c r="E72" s="55">
        <v>2.9000000000000001E-2</v>
      </c>
      <c r="F72" s="55">
        <v>5.7999999999999996E-2</v>
      </c>
      <c r="G72" s="55">
        <v>0.115</v>
      </c>
      <c r="H72" s="55">
        <v>0.16800000000000001</v>
      </c>
      <c r="I72" s="55">
        <v>0.222</v>
      </c>
      <c r="J72" s="2" t="s">
        <v>130</v>
      </c>
      <c r="K72" s="2" t="s">
        <v>130</v>
      </c>
      <c r="L72" s="2" t="s">
        <v>130</v>
      </c>
      <c r="M72" s="2" t="s">
        <v>130</v>
      </c>
      <c r="N72" s="2" t="s">
        <v>130</v>
      </c>
      <c r="O72" s="2" t="s">
        <v>130</v>
      </c>
      <c r="P72" s="2" t="s">
        <v>4831</v>
      </c>
    </row>
    <row r="73" spans="1:16" ht="13" x14ac:dyDescent="0.3">
      <c r="A73" t="s">
        <v>129</v>
      </c>
      <c r="B73" s="5">
        <v>1</v>
      </c>
      <c r="C73" s="5">
        <f t="shared" si="1"/>
        <v>11</v>
      </c>
      <c r="D73" s="55">
        <v>2.9000000000000001E-2</v>
      </c>
      <c r="E73" s="55">
        <v>2.9000000000000001E-2</v>
      </c>
      <c r="F73" s="55">
        <v>5.7000000000000002E-2</v>
      </c>
      <c r="G73" s="55">
        <v>0.114</v>
      </c>
      <c r="H73" s="55">
        <v>0.16700000000000001</v>
      </c>
      <c r="I73" s="55">
        <v>0.22</v>
      </c>
      <c r="J73" s="2" t="s">
        <v>130</v>
      </c>
      <c r="K73" s="2" t="s">
        <v>130</v>
      </c>
      <c r="L73" s="2" t="s">
        <v>130</v>
      </c>
      <c r="M73" s="2" t="s">
        <v>130</v>
      </c>
      <c r="N73" s="2" t="s">
        <v>130</v>
      </c>
      <c r="O73" s="2" t="s">
        <v>130</v>
      </c>
      <c r="P73" s="2" t="s">
        <v>4831</v>
      </c>
    </row>
    <row r="74" spans="1:16" ht="13" x14ac:dyDescent="0.3">
      <c r="A74" t="s">
        <v>129</v>
      </c>
      <c r="B74" s="5">
        <v>1.01</v>
      </c>
      <c r="C74" s="5">
        <f t="shared" si="1"/>
        <v>11.01</v>
      </c>
      <c r="D74" s="55">
        <v>2.9000000000000001E-2</v>
      </c>
      <c r="E74" s="55">
        <v>2.9000000000000001E-2</v>
      </c>
      <c r="F74" s="55">
        <v>5.7000000000000002E-2</v>
      </c>
      <c r="G74" s="55">
        <v>0.113</v>
      </c>
      <c r="H74" s="55">
        <v>0.16500000000000001</v>
      </c>
      <c r="I74" s="55">
        <v>0.218</v>
      </c>
      <c r="J74" s="2" t="s">
        <v>130</v>
      </c>
      <c r="K74" s="2" t="s">
        <v>130</v>
      </c>
      <c r="L74" s="2" t="s">
        <v>130</v>
      </c>
      <c r="M74" s="2" t="s">
        <v>130</v>
      </c>
      <c r="N74" s="2" t="s">
        <v>130</v>
      </c>
      <c r="O74" s="2" t="s">
        <v>130</v>
      </c>
      <c r="P74" s="2" t="s">
        <v>4831</v>
      </c>
    </row>
    <row r="75" spans="1:16" ht="13" x14ac:dyDescent="0.3">
      <c r="A75" t="s">
        <v>129</v>
      </c>
      <c r="B75" s="5">
        <v>1.02</v>
      </c>
      <c r="C75" s="5">
        <f t="shared" si="1"/>
        <v>11.02</v>
      </c>
      <c r="D75" s="55">
        <v>2.9000000000000001E-2</v>
      </c>
      <c r="E75" s="55">
        <v>2.9000000000000001E-2</v>
      </c>
      <c r="F75" s="55">
        <v>5.6000000000000001E-2</v>
      </c>
      <c r="G75" s="55">
        <v>0.112</v>
      </c>
      <c r="H75" s="55">
        <v>0.16400000000000001</v>
      </c>
      <c r="I75" s="55">
        <v>0.216</v>
      </c>
      <c r="J75" s="2" t="s">
        <v>130</v>
      </c>
      <c r="K75" s="2" t="s">
        <v>130</v>
      </c>
      <c r="L75" s="2" t="s">
        <v>130</v>
      </c>
      <c r="M75" s="2" t="s">
        <v>130</v>
      </c>
      <c r="N75" s="2" t="s">
        <v>130</v>
      </c>
      <c r="O75" s="2" t="s">
        <v>130</v>
      </c>
      <c r="P75" s="2" t="s">
        <v>4831</v>
      </c>
    </row>
    <row r="76" spans="1:16" ht="13" x14ac:dyDescent="0.3">
      <c r="A76" t="s">
        <v>129</v>
      </c>
      <c r="B76" s="5">
        <v>1.03</v>
      </c>
      <c r="C76" s="5">
        <f t="shared" si="1"/>
        <v>11.03</v>
      </c>
      <c r="D76" s="55">
        <v>2.8000000000000001E-2</v>
      </c>
      <c r="E76" s="55">
        <v>2.8000000000000001E-2</v>
      </c>
      <c r="F76" s="55">
        <v>5.6000000000000001E-2</v>
      </c>
      <c r="G76" s="55">
        <v>0.111</v>
      </c>
      <c r="H76" s="55">
        <v>0.16200000000000001</v>
      </c>
      <c r="I76" s="55">
        <v>0.214</v>
      </c>
      <c r="J76" s="2" t="s">
        <v>130</v>
      </c>
      <c r="K76" s="2" t="s">
        <v>130</v>
      </c>
      <c r="L76" s="2" t="s">
        <v>130</v>
      </c>
      <c r="M76" s="2" t="s">
        <v>130</v>
      </c>
      <c r="N76" s="2" t="s">
        <v>130</v>
      </c>
      <c r="O76" s="2" t="s">
        <v>130</v>
      </c>
      <c r="P76" s="2" t="s">
        <v>4831</v>
      </c>
    </row>
    <row r="77" spans="1:16" ht="13" x14ac:dyDescent="0.3">
      <c r="A77" t="s">
        <v>129</v>
      </c>
      <c r="B77" s="5">
        <v>1.04</v>
      </c>
      <c r="C77" s="5">
        <f t="shared" si="1"/>
        <v>11.04</v>
      </c>
      <c r="D77" s="55">
        <v>2.8000000000000001E-2</v>
      </c>
      <c r="E77" s="55">
        <v>2.8000000000000001E-2</v>
      </c>
      <c r="F77" s="55">
        <v>5.5E-2</v>
      </c>
      <c r="G77" s="55">
        <v>0.11</v>
      </c>
      <c r="H77" s="55">
        <v>0.161</v>
      </c>
      <c r="I77" s="55">
        <v>0.21199999999999999</v>
      </c>
      <c r="J77" s="2" t="s">
        <v>130</v>
      </c>
      <c r="K77" s="2" t="s">
        <v>130</v>
      </c>
      <c r="L77" s="2" t="s">
        <v>130</v>
      </c>
      <c r="M77" s="2" t="s">
        <v>130</v>
      </c>
      <c r="N77" s="2" t="s">
        <v>130</v>
      </c>
      <c r="O77" s="2" t="s">
        <v>130</v>
      </c>
      <c r="P77" s="2" t="s">
        <v>4831</v>
      </c>
    </row>
    <row r="78" spans="1:16" ht="13" x14ac:dyDescent="0.3">
      <c r="A78" t="s">
        <v>129</v>
      </c>
      <c r="B78" s="5">
        <v>1.05</v>
      </c>
      <c r="C78" s="5">
        <f t="shared" si="1"/>
        <v>11.05</v>
      </c>
      <c r="D78" s="55">
        <v>2.8000000000000001E-2</v>
      </c>
      <c r="E78" s="55">
        <v>2.8000000000000001E-2</v>
      </c>
      <c r="F78" s="55">
        <v>5.4666666666666662E-2</v>
      </c>
      <c r="G78" s="55">
        <v>0.109</v>
      </c>
      <c r="H78" s="55">
        <v>0.15966666666666668</v>
      </c>
      <c r="I78" s="55">
        <v>0.21033333333333332</v>
      </c>
      <c r="J78" s="2" t="s">
        <v>130</v>
      </c>
      <c r="K78" s="2" t="s">
        <v>130</v>
      </c>
      <c r="L78" s="2" t="s">
        <v>130</v>
      </c>
      <c r="M78" s="2" t="s">
        <v>130</v>
      </c>
      <c r="N78" s="2" t="s">
        <v>130</v>
      </c>
      <c r="O78" s="2" t="s">
        <v>130</v>
      </c>
      <c r="P78" s="2" t="s">
        <v>4831</v>
      </c>
    </row>
    <row r="79" spans="1:16" ht="13" x14ac:dyDescent="0.3">
      <c r="A79" t="s">
        <v>129</v>
      </c>
      <c r="B79" s="5">
        <v>1.06</v>
      </c>
      <c r="C79" s="5">
        <f t="shared" si="1"/>
        <v>11.06</v>
      </c>
      <c r="D79" s="55">
        <v>2.8000000000000001E-2</v>
      </c>
      <c r="E79" s="55">
        <v>2.8000000000000001E-2</v>
      </c>
      <c r="F79" s="55">
        <v>5.4333333333333331E-2</v>
      </c>
      <c r="G79" s="55">
        <v>0.108</v>
      </c>
      <c r="H79" s="55">
        <v>0.15833333333333335</v>
      </c>
      <c r="I79" s="55">
        <v>0.20866666666666667</v>
      </c>
      <c r="J79" s="2" t="s">
        <v>130</v>
      </c>
      <c r="K79" s="2" t="s">
        <v>130</v>
      </c>
      <c r="L79" s="2" t="s">
        <v>130</v>
      </c>
      <c r="M79" s="2" t="s">
        <v>130</v>
      </c>
      <c r="N79" s="2" t="s">
        <v>130</v>
      </c>
      <c r="O79" s="2" t="s">
        <v>130</v>
      </c>
      <c r="P79" s="2" t="s">
        <v>4831</v>
      </c>
    </row>
    <row r="80" spans="1:16" ht="13" x14ac:dyDescent="0.3">
      <c r="A80" t="s">
        <v>129</v>
      </c>
      <c r="B80" s="5">
        <v>1.07</v>
      </c>
      <c r="C80" s="5">
        <f t="shared" si="1"/>
        <v>11.07</v>
      </c>
      <c r="D80" s="55">
        <v>2.8000000000000001E-2</v>
      </c>
      <c r="E80" s="55">
        <v>2.8000000000000001E-2</v>
      </c>
      <c r="F80" s="55">
        <v>5.3999999999999999E-2</v>
      </c>
      <c r="G80" s="55">
        <v>0.107</v>
      </c>
      <c r="H80" s="55">
        <v>0.15700000000000003</v>
      </c>
      <c r="I80" s="55">
        <v>0.20699999999999999</v>
      </c>
      <c r="J80" s="2" t="s">
        <v>130</v>
      </c>
      <c r="K80" s="2" t="s">
        <v>130</v>
      </c>
      <c r="L80" s="2" t="s">
        <v>130</v>
      </c>
      <c r="M80" s="2" t="s">
        <v>130</v>
      </c>
      <c r="N80" s="2" t="s">
        <v>130</v>
      </c>
      <c r="O80" s="2" t="s">
        <v>130</v>
      </c>
      <c r="P80" s="2" t="s">
        <v>4831</v>
      </c>
    </row>
    <row r="81" spans="1:16" ht="13" x14ac:dyDescent="0.3">
      <c r="A81" t="s">
        <v>129</v>
      </c>
      <c r="B81" s="5">
        <v>1.08</v>
      </c>
      <c r="C81" s="5">
        <f t="shared" si="1"/>
        <v>11.08</v>
      </c>
      <c r="D81" s="55">
        <v>2.8000000000000001E-2</v>
      </c>
      <c r="E81" s="55">
        <v>2.8000000000000001E-2</v>
      </c>
      <c r="F81" s="55">
        <v>5.2999999999999999E-2</v>
      </c>
      <c r="G81" s="55">
        <v>0.106</v>
      </c>
      <c r="H81" s="55">
        <v>0.156</v>
      </c>
      <c r="I81" s="55">
        <v>0.20499999999999999</v>
      </c>
      <c r="J81" s="2" t="s">
        <v>130</v>
      </c>
      <c r="K81" s="2" t="s">
        <v>130</v>
      </c>
      <c r="L81" s="2" t="s">
        <v>130</v>
      </c>
      <c r="M81" s="2" t="s">
        <v>130</v>
      </c>
      <c r="N81" s="2" t="s">
        <v>130</v>
      </c>
      <c r="O81" s="2" t="s">
        <v>130</v>
      </c>
      <c r="P81" s="2" t="s">
        <v>4831</v>
      </c>
    </row>
    <row r="82" spans="1:16" ht="13" x14ac:dyDescent="0.3">
      <c r="A82" t="s">
        <v>129</v>
      </c>
      <c r="B82" s="5">
        <v>1.0900000000000001</v>
      </c>
      <c r="C82" s="5">
        <f t="shared" si="1"/>
        <v>11.09</v>
      </c>
      <c r="D82" s="55">
        <v>2.7E-2</v>
      </c>
      <c r="E82" s="55">
        <v>2.7E-2</v>
      </c>
      <c r="F82" s="55">
        <v>5.2999999999999999E-2</v>
      </c>
      <c r="G82" s="55">
        <v>0.105</v>
      </c>
      <c r="H82" s="55">
        <v>0.154</v>
      </c>
      <c r="I82" s="55">
        <v>0.20300000000000001</v>
      </c>
      <c r="J82" s="2" t="s">
        <v>130</v>
      </c>
      <c r="K82" s="2" t="s">
        <v>130</v>
      </c>
      <c r="L82" s="2" t="s">
        <v>130</v>
      </c>
      <c r="M82" s="2" t="s">
        <v>130</v>
      </c>
      <c r="N82" s="2" t="s">
        <v>130</v>
      </c>
      <c r="O82" s="2" t="s">
        <v>130</v>
      </c>
      <c r="P82" s="2" t="s">
        <v>4831</v>
      </c>
    </row>
    <row r="83" spans="1:16" ht="13" x14ac:dyDescent="0.3">
      <c r="A83" t="s">
        <v>129</v>
      </c>
      <c r="B83" s="5">
        <v>1.1000000000000001</v>
      </c>
      <c r="C83" s="5">
        <f t="shared" si="1"/>
        <v>11.1</v>
      </c>
      <c r="D83" s="55">
        <v>2.7E-2</v>
      </c>
      <c r="E83" s="55">
        <v>2.7E-2</v>
      </c>
      <c r="F83" s="55">
        <v>5.2499999999999998E-2</v>
      </c>
      <c r="G83" s="55">
        <v>0.104</v>
      </c>
      <c r="H83" s="55">
        <v>0.153</v>
      </c>
      <c r="I83" s="55">
        <v>0.20150000000000001</v>
      </c>
      <c r="J83" s="2" t="s">
        <v>130</v>
      </c>
      <c r="K83" s="2" t="s">
        <v>130</v>
      </c>
      <c r="L83" s="2" t="s">
        <v>130</v>
      </c>
      <c r="M83" s="2" t="s">
        <v>130</v>
      </c>
      <c r="N83" s="2" t="s">
        <v>130</v>
      </c>
      <c r="O83" s="2" t="s">
        <v>130</v>
      </c>
      <c r="P83" s="2" t="s">
        <v>4831</v>
      </c>
    </row>
    <row r="84" spans="1:16" ht="13" x14ac:dyDescent="0.3">
      <c r="A84" t="s">
        <v>129</v>
      </c>
      <c r="B84" s="5">
        <v>1.1100000000000001</v>
      </c>
      <c r="C84" s="5">
        <f t="shared" si="1"/>
        <v>11.11</v>
      </c>
      <c r="D84" s="55">
        <v>2.7E-2</v>
      </c>
      <c r="E84" s="55">
        <v>2.7E-2</v>
      </c>
      <c r="F84" s="55">
        <v>5.1999999999999998E-2</v>
      </c>
      <c r="G84" s="55">
        <v>0.10299999999999999</v>
      </c>
      <c r="H84" s="55">
        <v>0.152</v>
      </c>
      <c r="I84" s="55">
        <v>0.2</v>
      </c>
      <c r="J84" s="2" t="s">
        <v>130</v>
      </c>
      <c r="K84" s="2" t="s">
        <v>130</v>
      </c>
      <c r="L84" s="2" t="s">
        <v>130</v>
      </c>
      <c r="M84" s="2" t="s">
        <v>130</v>
      </c>
      <c r="N84" s="2" t="s">
        <v>130</v>
      </c>
      <c r="O84" s="2" t="s">
        <v>130</v>
      </c>
      <c r="P84" s="2" t="s">
        <v>4831</v>
      </c>
    </row>
    <row r="85" spans="1:16" ht="13" x14ac:dyDescent="0.3">
      <c r="A85" t="s">
        <v>129</v>
      </c>
      <c r="B85" s="5">
        <v>1.1200000000000001</v>
      </c>
      <c r="C85" s="5">
        <f t="shared" si="1"/>
        <v>11.12</v>
      </c>
      <c r="D85" s="55">
        <v>2.7E-2</v>
      </c>
      <c r="E85" s="55">
        <v>2.7E-2</v>
      </c>
      <c r="F85" s="55">
        <v>5.1999999999999998E-2</v>
      </c>
      <c r="G85" s="55">
        <v>0.10199999999999999</v>
      </c>
      <c r="H85" s="55">
        <v>0.15</v>
      </c>
      <c r="I85" s="55">
        <v>0.19900000000000001</v>
      </c>
      <c r="J85" s="2" t="s">
        <v>130</v>
      </c>
      <c r="K85" s="2" t="s">
        <v>130</v>
      </c>
      <c r="L85" s="2" t="s">
        <v>130</v>
      </c>
      <c r="M85" s="2" t="s">
        <v>130</v>
      </c>
      <c r="N85" s="2" t="s">
        <v>130</v>
      </c>
      <c r="O85" s="2" t="s">
        <v>130</v>
      </c>
      <c r="P85" s="2" t="s">
        <v>4831</v>
      </c>
    </row>
    <row r="86" spans="1:16" ht="13" x14ac:dyDescent="0.3">
      <c r="A86" t="s">
        <v>129</v>
      </c>
      <c r="B86" s="5">
        <v>1.1299999999999999</v>
      </c>
      <c r="C86" s="5">
        <f t="shared" si="1"/>
        <v>11.13</v>
      </c>
      <c r="D86" s="55">
        <v>2.7E-2</v>
      </c>
      <c r="E86" s="55">
        <v>2.7E-2</v>
      </c>
      <c r="F86" s="55">
        <v>5.0999999999999997E-2</v>
      </c>
      <c r="G86" s="55">
        <v>0.10199999999999999</v>
      </c>
      <c r="H86" s="55">
        <v>0.14899999999999999</v>
      </c>
      <c r="I86" s="55">
        <v>0.19700000000000001</v>
      </c>
      <c r="J86" s="2" t="s">
        <v>130</v>
      </c>
      <c r="K86" s="2" t="s">
        <v>130</v>
      </c>
      <c r="L86" s="2" t="s">
        <v>130</v>
      </c>
      <c r="M86" s="2" t="s">
        <v>130</v>
      </c>
      <c r="N86" s="2" t="s">
        <v>130</v>
      </c>
      <c r="O86" s="2" t="s">
        <v>130</v>
      </c>
      <c r="P86" s="2" t="s">
        <v>4831</v>
      </c>
    </row>
    <row r="87" spans="1:16" ht="13" x14ac:dyDescent="0.3">
      <c r="A87" t="s">
        <v>129</v>
      </c>
      <c r="B87" s="5">
        <v>1.1399999999999999</v>
      </c>
      <c r="C87" s="5">
        <f t="shared" si="1"/>
        <v>11.14</v>
      </c>
      <c r="D87" s="55">
        <v>2.7E-2</v>
      </c>
      <c r="E87" s="55">
        <v>2.7E-2</v>
      </c>
      <c r="F87" s="55">
        <v>5.0999999999999997E-2</v>
      </c>
      <c r="G87" s="55">
        <v>0.10100000000000001</v>
      </c>
      <c r="H87" s="55">
        <v>0.14799999999999999</v>
      </c>
      <c r="I87" s="55">
        <v>0.19500000000000001</v>
      </c>
      <c r="J87" s="2" t="s">
        <v>130</v>
      </c>
      <c r="K87" s="2" t="s">
        <v>130</v>
      </c>
      <c r="L87" s="2" t="s">
        <v>130</v>
      </c>
      <c r="M87" s="2" t="s">
        <v>130</v>
      </c>
      <c r="N87" s="2" t="s">
        <v>130</v>
      </c>
      <c r="O87" s="2" t="s">
        <v>130</v>
      </c>
      <c r="P87" s="2" t="s">
        <v>4831</v>
      </c>
    </row>
    <row r="88" spans="1:16" ht="13" x14ac:dyDescent="0.3">
      <c r="A88" t="s">
        <v>129</v>
      </c>
      <c r="B88" s="5">
        <v>1.1499999999999999</v>
      </c>
      <c r="C88" s="5">
        <f t="shared" si="1"/>
        <v>11.15</v>
      </c>
      <c r="D88" s="55">
        <v>2.7E-2</v>
      </c>
      <c r="E88" s="55">
        <v>2.7E-2</v>
      </c>
      <c r="F88" s="55">
        <v>0.05</v>
      </c>
      <c r="G88" s="55">
        <v>0.1</v>
      </c>
      <c r="H88" s="55">
        <v>0.14699999999999999</v>
      </c>
      <c r="I88" s="55">
        <v>0.19400000000000001</v>
      </c>
      <c r="J88" s="2" t="s">
        <v>130</v>
      </c>
      <c r="K88" s="2" t="s">
        <v>130</v>
      </c>
      <c r="L88" s="2" t="s">
        <v>130</v>
      </c>
      <c r="M88" s="2" t="s">
        <v>130</v>
      </c>
      <c r="N88" s="2" t="s">
        <v>130</v>
      </c>
      <c r="O88" s="2" t="s">
        <v>130</v>
      </c>
      <c r="P88" s="2" t="s">
        <v>4831</v>
      </c>
    </row>
    <row r="89" spans="1:16" ht="13" x14ac:dyDescent="0.3">
      <c r="A89" t="s">
        <v>129</v>
      </c>
      <c r="B89" s="5">
        <v>1.1599999999999999</v>
      </c>
      <c r="C89" s="5">
        <f t="shared" si="1"/>
        <v>11.16</v>
      </c>
      <c r="D89" s="55">
        <v>2.7E-2</v>
      </c>
      <c r="E89" s="55">
        <v>2.7E-2</v>
      </c>
      <c r="F89" s="55">
        <v>0.05</v>
      </c>
      <c r="G89" s="55">
        <v>9.9000000000000005E-2</v>
      </c>
      <c r="H89" s="55">
        <v>0.14599999999999999</v>
      </c>
      <c r="I89" s="55">
        <v>0.192</v>
      </c>
      <c r="J89" s="2" t="s">
        <v>130</v>
      </c>
      <c r="K89" s="2" t="s">
        <v>130</v>
      </c>
      <c r="L89" s="2" t="s">
        <v>130</v>
      </c>
      <c r="M89" s="2" t="s">
        <v>130</v>
      </c>
      <c r="N89" s="2" t="s">
        <v>130</v>
      </c>
      <c r="O89" s="2" t="s">
        <v>130</v>
      </c>
      <c r="P89" s="2" t="s">
        <v>4831</v>
      </c>
    </row>
    <row r="90" spans="1:16" ht="13" x14ac:dyDescent="0.3">
      <c r="A90" t="s">
        <v>129</v>
      </c>
      <c r="B90" s="5">
        <v>1.17</v>
      </c>
      <c r="C90" s="5">
        <f t="shared" si="1"/>
        <v>11.17</v>
      </c>
      <c r="D90" s="55">
        <v>2.6499999999999999E-2</v>
      </c>
      <c r="E90" s="55">
        <v>2.6499999999999999E-2</v>
      </c>
      <c r="F90" s="55">
        <v>4.9500000000000002E-2</v>
      </c>
      <c r="G90" s="55">
        <v>9.8500000000000004E-2</v>
      </c>
      <c r="H90" s="55">
        <v>0.14499999999999999</v>
      </c>
      <c r="I90" s="55">
        <v>0.191</v>
      </c>
      <c r="J90" s="2" t="s">
        <v>130</v>
      </c>
      <c r="K90" s="2" t="s">
        <v>130</v>
      </c>
      <c r="L90" s="2" t="s">
        <v>130</v>
      </c>
      <c r="M90" s="2" t="s">
        <v>130</v>
      </c>
      <c r="N90" s="2" t="s">
        <v>130</v>
      </c>
      <c r="O90" s="2" t="s">
        <v>130</v>
      </c>
      <c r="P90" s="2" t="s">
        <v>4831</v>
      </c>
    </row>
    <row r="91" spans="1:16" ht="13" x14ac:dyDescent="0.3">
      <c r="A91" t="s">
        <v>129</v>
      </c>
      <c r="B91" s="5">
        <v>1.18</v>
      </c>
      <c r="C91" s="5">
        <f t="shared" si="1"/>
        <v>11.18</v>
      </c>
      <c r="D91" s="55">
        <v>2.5999999999999999E-2</v>
      </c>
      <c r="E91" s="55">
        <v>2.5999999999999999E-2</v>
      </c>
      <c r="F91" s="55">
        <v>4.9000000000000002E-2</v>
      </c>
      <c r="G91" s="55">
        <v>9.8000000000000004E-2</v>
      </c>
      <c r="H91" s="55">
        <v>0.14399999999999999</v>
      </c>
      <c r="I91" s="55">
        <v>0.19</v>
      </c>
      <c r="J91" s="2" t="s">
        <v>130</v>
      </c>
      <c r="K91" s="2" t="s">
        <v>130</v>
      </c>
      <c r="L91" s="2" t="s">
        <v>130</v>
      </c>
      <c r="M91" s="2" t="s">
        <v>130</v>
      </c>
      <c r="N91" s="2" t="s">
        <v>130</v>
      </c>
      <c r="O91" s="2" t="s">
        <v>130</v>
      </c>
      <c r="P91" s="2" t="s">
        <v>4831</v>
      </c>
    </row>
    <row r="92" spans="1:16" ht="13" x14ac:dyDescent="0.3">
      <c r="A92" t="s">
        <v>129</v>
      </c>
      <c r="B92" s="5">
        <v>1.19</v>
      </c>
      <c r="C92" s="5">
        <f t="shared" si="1"/>
        <v>11.19</v>
      </c>
      <c r="D92" s="55">
        <v>2.5999999999999999E-2</v>
      </c>
      <c r="E92" s="55">
        <v>2.5999999999999999E-2</v>
      </c>
      <c r="F92" s="55">
        <v>4.8500000000000001E-2</v>
      </c>
      <c r="G92" s="55">
        <v>9.7000000000000003E-2</v>
      </c>
      <c r="H92" s="55">
        <v>0.14249999999999999</v>
      </c>
      <c r="I92" s="55">
        <v>0.1885</v>
      </c>
      <c r="J92" s="2" t="s">
        <v>130</v>
      </c>
      <c r="K92" s="2" t="s">
        <v>130</v>
      </c>
      <c r="L92" s="2" t="s">
        <v>130</v>
      </c>
      <c r="M92" s="2" t="s">
        <v>130</v>
      </c>
      <c r="N92" s="2" t="s">
        <v>130</v>
      </c>
      <c r="O92" s="2" t="s">
        <v>130</v>
      </c>
      <c r="P92" s="2" t="s">
        <v>4831</v>
      </c>
    </row>
    <row r="93" spans="1:16" ht="13" x14ac:dyDescent="0.3">
      <c r="A93" t="s">
        <v>129</v>
      </c>
      <c r="B93" s="5">
        <v>1.2</v>
      </c>
      <c r="C93" s="5">
        <f t="shared" si="1"/>
        <v>11.2</v>
      </c>
      <c r="D93" s="55">
        <v>2.5999999999999999E-2</v>
      </c>
      <c r="E93" s="55">
        <v>2.5999999999999999E-2</v>
      </c>
      <c r="F93" s="55">
        <v>4.8000000000000001E-2</v>
      </c>
      <c r="G93" s="55">
        <v>9.6000000000000002E-2</v>
      </c>
      <c r="H93" s="55">
        <v>0.14099999999999999</v>
      </c>
      <c r="I93" s="55">
        <v>0.187</v>
      </c>
      <c r="J93" s="2" t="s">
        <v>130</v>
      </c>
      <c r="K93" s="2" t="s">
        <v>130</v>
      </c>
      <c r="L93" s="2" t="s">
        <v>130</v>
      </c>
      <c r="M93" s="2" t="s">
        <v>130</v>
      </c>
      <c r="N93" s="2" t="s">
        <v>130</v>
      </c>
      <c r="O93" s="2" t="s">
        <v>130</v>
      </c>
      <c r="P93" s="2" t="s">
        <v>4831</v>
      </c>
    </row>
    <row r="94" spans="1:16" ht="13" x14ac:dyDescent="0.3">
      <c r="A94" t="s">
        <v>129</v>
      </c>
      <c r="B94" s="5">
        <v>1.21</v>
      </c>
      <c r="C94" s="5">
        <f t="shared" si="1"/>
        <v>11.21</v>
      </c>
      <c r="D94" s="55">
        <v>2.5999999999999999E-2</v>
      </c>
      <c r="E94" s="55">
        <v>2.5999999999999999E-2</v>
      </c>
      <c r="F94" s="55">
        <v>4.8000000000000001E-2</v>
      </c>
      <c r="G94" s="55">
        <v>9.5500000000000002E-2</v>
      </c>
      <c r="H94" s="55">
        <v>0.14000000000000001</v>
      </c>
      <c r="I94" s="55">
        <v>0.1855</v>
      </c>
      <c r="J94" s="2" t="s">
        <v>130</v>
      </c>
      <c r="K94" s="2" t="s">
        <v>130</v>
      </c>
      <c r="L94" s="2" t="s">
        <v>130</v>
      </c>
      <c r="M94" s="2" t="s">
        <v>130</v>
      </c>
      <c r="N94" s="2" t="s">
        <v>130</v>
      </c>
      <c r="O94" s="2" t="s">
        <v>130</v>
      </c>
      <c r="P94" s="2" t="s">
        <v>4831</v>
      </c>
    </row>
    <row r="95" spans="1:16" ht="13" x14ac:dyDescent="0.3">
      <c r="A95" t="s">
        <v>129</v>
      </c>
      <c r="B95" s="5">
        <v>1.22</v>
      </c>
      <c r="C95" s="5">
        <f t="shared" si="1"/>
        <v>11.22</v>
      </c>
      <c r="D95" s="55">
        <v>2.5999999999999999E-2</v>
      </c>
      <c r="E95" s="55">
        <v>2.5999999999999999E-2</v>
      </c>
      <c r="F95" s="55">
        <v>4.8000000000000001E-2</v>
      </c>
      <c r="G95" s="55">
        <v>9.5000000000000001E-2</v>
      </c>
      <c r="H95" s="55">
        <v>0.13900000000000001</v>
      </c>
      <c r="I95" s="55">
        <v>0.184</v>
      </c>
      <c r="J95" s="2" t="s">
        <v>130</v>
      </c>
      <c r="K95" s="2" t="s">
        <v>130</v>
      </c>
      <c r="L95" s="2" t="s">
        <v>130</v>
      </c>
      <c r="M95" s="2" t="s">
        <v>130</v>
      </c>
      <c r="N95" s="2" t="s">
        <v>130</v>
      </c>
      <c r="O95" s="2" t="s">
        <v>130</v>
      </c>
      <c r="P95" s="2" t="s">
        <v>4831</v>
      </c>
    </row>
    <row r="96" spans="1:16" ht="13" x14ac:dyDescent="0.3">
      <c r="A96" t="s">
        <v>129</v>
      </c>
      <c r="B96" s="5">
        <v>1.23</v>
      </c>
      <c r="C96" s="5">
        <f t="shared" si="1"/>
        <v>11.23</v>
      </c>
      <c r="D96" s="55">
        <v>2.5999999999999999E-2</v>
      </c>
      <c r="E96" s="55">
        <v>2.5999999999999999E-2</v>
      </c>
      <c r="F96" s="55">
        <v>4.7E-2</v>
      </c>
      <c r="G96" s="55">
        <v>9.4E-2</v>
      </c>
      <c r="H96" s="55">
        <v>0.13800000000000001</v>
      </c>
      <c r="I96" s="55">
        <v>0.183</v>
      </c>
      <c r="J96" s="2" t="s">
        <v>130</v>
      </c>
      <c r="K96" s="2" t="s">
        <v>130</v>
      </c>
      <c r="L96" s="2" t="s">
        <v>130</v>
      </c>
      <c r="M96" s="2" t="s">
        <v>130</v>
      </c>
      <c r="N96" s="2" t="s">
        <v>130</v>
      </c>
      <c r="O96" s="2" t="s">
        <v>130</v>
      </c>
      <c r="P96" s="2" t="s">
        <v>4831</v>
      </c>
    </row>
    <row r="97" spans="1:16" ht="13" x14ac:dyDescent="0.3">
      <c r="A97" t="s">
        <v>129</v>
      </c>
      <c r="B97" s="5">
        <v>1.24</v>
      </c>
      <c r="C97" s="5">
        <f t="shared" si="1"/>
        <v>11.24</v>
      </c>
      <c r="D97" s="55">
        <v>2.5999999999999999E-2</v>
      </c>
      <c r="E97" s="55">
        <v>2.5999999999999999E-2</v>
      </c>
      <c r="F97" s="55">
        <v>4.7E-2</v>
      </c>
      <c r="G97" s="55">
        <v>9.2999999999999999E-2</v>
      </c>
      <c r="H97" s="55">
        <v>0.13700000000000001</v>
      </c>
      <c r="I97" s="55">
        <v>0.18099999999999999</v>
      </c>
      <c r="J97" s="2" t="s">
        <v>130</v>
      </c>
      <c r="K97" s="2" t="s">
        <v>130</v>
      </c>
      <c r="L97" s="2" t="s">
        <v>130</v>
      </c>
      <c r="M97" s="2" t="s">
        <v>130</v>
      </c>
      <c r="N97" s="2" t="s">
        <v>130</v>
      </c>
      <c r="O97" s="2" t="s">
        <v>130</v>
      </c>
      <c r="P97" s="2" t="s">
        <v>4831</v>
      </c>
    </row>
    <row r="98" spans="1:16" ht="13" x14ac:dyDescent="0.3">
      <c r="A98" t="s">
        <v>129</v>
      </c>
      <c r="B98" s="5">
        <v>1.25</v>
      </c>
      <c r="C98" s="5">
        <f t="shared" si="1"/>
        <v>11.25</v>
      </c>
      <c r="D98" s="55">
        <v>2.5749999999999999E-2</v>
      </c>
      <c r="E98" s="55">
        <v>2.5749999999999999E-2</v>
      </c>
      <c r="F98" s="55">
        <v>4.675E-2</v>
      </c>
      <c r="G98" s="55">
        <v>9.2499999999999999E-2</v>
      </c>
      <c r="H98" s="55">
        <v>0.13625000000000001</v>
      </c>
      <c r="I98" s="55">
        <v>0.17974999999999999</v>
      </c>
      <c r="J98" s="2" t="s">
        <v>130</v>
      </c>
      <c r="K98" s="2" t="s">
        <v>130</v>
      </c>
      <c r="L98" s="2" t="s">
        <v>130</v>
      </c>
      <c r="M98" s="2" t="s">
        <v>130</v>
      </c>
      <c r="N98" s="2" t="s">
        <v>130</v>
      </c>
      <c r="O98" s="2" t="s">
        <v>130</v>
      </c>
      <c r="P98" s="2" t="s">
        <v>4831</v>
      </c>
    </row>
    <row r="99" spans="1:16" ht="13" x14ac:dyDescent="0.3">
      <c r="A99" t="s">
        <v>129</v>
      </c>
      <c r="B99" s="5">
        <v>1.26</v>
      </c>
      <c r="C99" s="5">
        <f t="shared" si="1"/>
        <v>11.26</v>
      </c>
      <c r="D99" s="55">
        <v>2.5500000000000002E-2</v>
      </c>
      <c r="E99" s="55">
        <v>2.5500000000000002E-2</v>
      </c>
      <c r="F99" s="55">
        <v>4.65E-2</v>
      </c>
      <c r="G99" s="55">
        <v>9.1999999999999998E-2</v>
      </c>
      <c r="H99" s="55">
        <v>0.13550000000000001</v>
      </c>
      <c r="I99" s="55">
        <v>0.17849999999999999</v>
      </c>
      <c r="J99" s="2" t="s">
        <v>130</v>
      </c>
      <c r="K99" s="2" t="s">
        <v>130</v>
      </c>
      <c r="L99" s="2" t="s">
        <v>130</v>
      </c>
      <c r="M99" s="2" t="s">
        <v>130</v>
      </c>
      <c r="N99" s="2" t="s">
        <v>130</v>
      </c>
      <c r="O99" s="2" t="s">
        <v>130</v>
      </c>
      <c r="P99" s="2" t="s">
        <v>4831</v>
      </c>
    </row>
    <row r="100" spans="1:16" ht="13" x14ac:dyDescent="0.3">
      <c r="A100" t="s">
        <v>129</v>
      </c>
      <c r="B100" s="5">
        <v>1.27</v>
      </c>
      <c r="C100" s="5">
        <f t="shared" si="1"/>
        <v>11.27</v>
      </c>
      <c r="D100" s="55">
        <v>2.5250000000000002E-2</v>
      </c>
      <c r="E100" s="55">
        <v>2.5250000000000002E-2</v>
      </c>
      <c r="F100" s="55">
        <v>4.6249999999999999E-2</v>
      </c>
      <c r="G100" s="55">
        <v>9.1499999999999998E-2</v>
      </c>
      <c r="H100" s="55">
        <v>0.13475000000000001</v>
      </c>
      <c r="I100" s="55">
        <v>0.17724999999999999</v>
      </c>
      <c r="J100" s="2" t="s">
        <v>130</v>
      </c>
      <c r="K100" s="2" t="s">
        <v>130</v>
      </c>
      <c r="L100" s="2" t="s">
        <v>130</v>
      </c>
      <c r="M100" s="2" t="s">
        <v>130</v>
      </c>
      <c r="N100" s="2" t="s">
        <v>130</v>
      </c>
      <c r="O100" s="2" t="s">
        <v>130</v>
      </c>
      <c r="P100" s="2" t="s">
        <v>4831</v>
      </c>
    </row>
    <row r="101" spans="1:16" ht="13" x14ac:dyDescent="0.3">
      <c r="A101" t="s">
        <v>129</v>
      </c>
      <c r="B101" s="5">
        <v>1.28</v>
      </c>
      <c r="C101" s="5">
        <f t="shared" si="1"/>
        <v>11.28</v>
      </c>
      <c r="D101" s="55">
        <v>2.5000000000000001E-2</v>
      </c>
      <c r="E101" s="55">
        <v>2.5000000000000001E-2</v>
      </c>
      <c r="F101" s="55">
        <v>4.5999999999999999E-2</v>
      </c>
      <c r="G101" s="55">
        <v>9.0999999999999998E-2</v>
      </c>
      <c r="H101" s="55">
        <v>0.13400000000000001</v>
      </c>
      <c r="I101" s="55">
        <v>0.17599999999999999</v>
      </c>
      <c r="J101" s="2" t="s">
        <v>130</v>
      </c>
      <c r="K101" s="2" t="s">
        <v>130</v>
      </c>
      <c r="L101" s="2" t="s">
        <v>130</v>
      </c>
      <c r="M101" s="2" t="s">
        <v>130</v>
      </c>
      <c r="N101" s="2" t="s">
        <v>130</v>
      </c>
      <c r="O101" s="2" t="s">
        <v>130</v>
      </c>
      <c r="P101" s="2" t="s">
        <v>4831</v>
      </c>
    </row>
    <row r="102" spans="1:16" ht="13" x14ac:dyDescent="0.3">
      <c r="A102" t="s">
        <v>129</v>
      </c>
      <c r="B102" s="5">
        <v>1.29</v>
      </c>
      <c r="C102" s="5">
        <f t="shared" si="1"/>
        <v>11.29</v>
      </c>
      <c r="D102" s="55">
        <v>2.5000000000000001E-2</v>
      </c>
      <c r="E102" s="55">
        <v>2.5000000000000001E-2</v>
      </c>
      <c r="F102" s="55">
        <v>4.4999999999999998E-2</v>
      </c>
      <c r="G102" s="55">
        <v>0.09</v>
      </c>
      <c r="H102" s="55">
        <v>0.13300000000000001</v>
      </c>
      <c r="I102" s="55">
        <v>0.17499999999999999</v>
      </c>
      <c r="J102" s="2" t="s">
        <v>130</v>
      </c>
      <c r="K102" s="2" t="s">
        <v>130</v>
      </c>
      <c r="L102" s="2" t="s">
        <v>130</v>
      </c>
      <c r="M102" s="2" t="s">
        <v>130</v>
      </c>
      <c r="N102" s="2" t="s">
        <v>130</v>
      </c>
      <c r="O102" s="2" t="s">
        <v>130</v>
      </c>
      <c r="P102" s="2" t="s">
        <v>4831</v>
      </c>
    </row>
    <row r="103" spans="1:16" ht="13" x14ac:dyDescent="0.3">
      <c r="A103" t="s">
        <v>129</v>
      </c>
      <c r="B103" s="5">
        <v>1.3</v>
      </c>
      <c r="C103" s="5">
        <f t="shared" si="1"/>
        <v>11.3</v>
      </c>
      <c r="D103" s="55">
        <v>2.5000000000000001E-2</v>
      </c>
      <c r="E103" s="55">
        <v>2.5000000000000001E-2</v>
      </c>
      <c r="F103" s="55">
        <v>4.466666666666666E-2</v>
      </c>
      <c r="G103" s="55">
        <v>8.933333333333332E-2</v>
      </c>
      <c r="H103" s="55">
        <v>0.13200000000000001</v>
      </c>
      <c r="I103" s="55">
        <v>0.17399999999999999</v>
      </c>
      <c r="J103" s="2" t="s">
        <v>130</v>
      </c>
      <c r="K103" s="2" t="s">
        <v>130</v>
      </c>
      <c r="L103" s="2" t="s">
        <v>130</v>
      </c>
      <c r="M103" s="2" t="s">
        <v>130</v>
      </c>
      <c r="N103" s="2" t="s">
        <v>130</v>
      </c>
      <c r="O103" s="2" t="s">
        <v>130</v>
      </c>
      <c r="P103" s="2" t="s">
        <v>4831</v>
      </c>
    </row>
    <row r="104" spans="1:16" ht="13" x14ac:dyDescent="0.3">
      <c r="A104" t="s">
        <v>129</v>
      </c>
      <c r="B104" s="5">
        <v>1.31</v>
      </c>
      <c r="C104" s="5">
        <f t="shared" si="1"/>
        <v>11.31</v>
      </c>
      <c r="D104" s="55">
        <v>2.5000000000000001E-2</v>
      </c>
      <c r="E104" s="55">
        <v>2.5000000000000001E-2</v>
      </c>
      <c r="F104" s="55">
        <v>4.4333333333333329E-2</v>
      </c>
      <c r="G104" s="55">
        <v>8.8666666666666658E-2</v>
      </c>
      <c r="H104" s="55">
        <v>0.13100000000000001</v>
      </c>
      <c r="I104" s="55">
        <v>0.17299999999999999</v>
      </c>
      <c r="J104" s="2" t="s">
        <v>130</v>
      </c>
      <c r="K104" s="2" t="s">
        <v>130</v>
      </c>
      <c r="L104" s="2" t="s">
        <v>130</v>
      </c>
      <c r="M104" s="2" t="s">
        <v>130</v>
      </c>
      <c r="N104" s="2" t="s">
        <v>130</v>
      </c>
      <c r="O104" s="2" t="s">
        <v>130</v>
      </c>
      <c r="P104" s="2" t="s">
        <v>4831</v>
      </c>
    </row>
    <row r="105" spans="1:16" ht="13" x14ac:dyDescent="0.3">
      <c r="A105" t="s">
        <v>129</v>
      </c>
      <c r="B105" s="5">
        <v>1.32</v>
      </c>
      <c r="C105" s="5">
        <f t="shared" si="1"/>
        <v>11.32</v>
      </c>
      <c r="D105" s="55">
        <v>2.5000000000000001E-2</v>
      </c>
      <c r="E105" s="55">
        <v>2.5000000000000001E-2</v>
      </c>
      <c r="F105" s="55">
        <v>4.3999999999999997E-2</v>
      </c>
      <c r="G105" s="55">
        <v>8.7999999999999995E-2</v>
      </c>
      <c r="H105" s="55">
        <v>0.13</v>
      </c>
      <c r="I105" s="55">
        <v>0.17199999999999999</v>
      </c>
      <c r="J105" s="2" t="s">
        <v>130</v>
      </c>
      <c r="K105" s="2" t="s">
        <v>130</v>
      </c>
      <c r="L105" s="2" t="s">
        <v>130</v>
      </c>
      <c r="M105" s="2" t="s">
        <v>130</v>
      </c>
      <c r="N105" s="2" t="s">
        <v>130</v>
      </c>
      <c r="O105" s="2" t="s">
        <v>130</v>
      </c>
      <c r="P105" s="2" t="s">
        <v>4831</v>
      </c>
    </row>
    <row r="106" spans="1:16" ht="13" x14ac:dyDescent="0.3">
      <c r="A106" t="s">
        <v>129</v>
      </c>
      <c r="B106" s="5">
        <v>1.33</v>
      </c>
      <c r="C106" s="5">
        <f t="shared" si="1"/>
        <v>11.33</v>
      </c>
      <c r="D106" s="55">
        <v>2.5000000000000001E-2</v>
      </c>
      <c r="E106" s="55">
        <v>2.5000000000000001E-2</v>
      </c>
      <c r="F106" s="55">
        <v>4.3999999999999997E-2</v>
      </c>
      <c r="G106" s="55">
        <v>8.7999999999999995E-2</v>
      </c>
      <c r="H106" s="55">
        <v>0.129</v>
      </c>
      <c r="I106" s="55">
        <v>0.17100000000000001</v>
      </c>
      <c r="J106" s="2" t="s">
        <v>130</v>
      </c>
      <c r="K106" s="2" t="s">
        <v>130</v>
      </c>
      <c r="L106" s="2" t="s">
        <v>130</v>
      </c>
      <c r="M106" s="2" t="s">
        <v>130</v>
      </c>
      <c r="N106" s="2" t="s">
        <v>130</v>
      </c>
      <c r="O106" s="2" t="s">
        <v>130</v>
      </c>
      <c r="P106" s="2" t="s">
        <v>4831</v>
      </c>
    </row>
    <row r="107" spans="1:16" ht="13" x14ac:dyDescent="0.3">
      <c r="A107" t="s">
        <v>129</v>
      </c>
      <c r="B107" s="5">
        <v>1.34</v>
      </c>
      <c r="C107" s="5">
        <f t="shared" si="1"/>
        <v>11.34</v>
      </c>
      <c r="D107" s="55">
        <v>2.5000000000000001E-2</v>
      </c>
      <c r="E107" s="55">
        <v>2.5000000000000001E-2</v>
      </c>
      <c r="F107" s="55">
        <v>4.3999999999999997E-2</v>
      </c>
      <c r="G107" s="55">
        <v>8.6999999999999994E-2</v>
      </c>
      <c r="H107" s="55">
        <v>0.128</v>
      </c>
      <c r="I107" s="55">
        <v>0.17</v>
      </c>
      <c r="J107" s="2" t="s">
        <v>130</v>
      </c>
      <c r="K107" s="2" t="s">
        <v>130</v>
      </c>
      <c r="L107" s="2" t="s">
        <v>130</v>
      </c>
      <c r="M107" s="2" t="s">
        <v>130</v>
      </c>
      <c r="N107" s="2" t="s">
        <v>130</v>
      </c>
      <c r="O107" s="2" t="s">
        <v>130</v>
      </c>
      <c r="P107" s="2" t="s">
        <v>4831</v>
      </c>
    </row>
    <row r="108" spans="1:16" ht="13" x14ac:dyDescent="0.3">
      <c r="A108" t="s">
        <v>129</v>
      </c>
      <c r="B108" s="5">
        <v>1.35</v>
      </c>
      <c r="C108" s="5">
        <f t="shared" si="1"/>
        <v>11.35</v>
      </c>
      <c r="D108" s="55">
        <v>2.5000000000000001E-2</v>
      </c>
      <c r="E108" s="55">
        <v>2.5000000000000001E-2</v>
      </c>
      <c r="F108" s="55">
        <v>4.2999999999999997E-2</v>
      </c>
      <c r="G108" s="55">
        <v>8.5999999999999993E-2</v>
      </c>
      <c r="H108" s="55">
        <v>0.127</v>
      </c>
      <c r="I108" s="55">
        <v>0.16800000000000001</v>
      </c>
      <c r="J108" s="2" t="s">
        <v>130</v>
      </c>
      <c r="K108" s="2" t="s">
        <v>130</v>
      </c>
      <c r="L108" s="2" t="s">
        <v>130</v>
      </c>
      <c r="M108" s="2" t="s">
        <v>130</v>
      </c>
      <c r="N108" s="2" t="s">
        <v>130</v>
      </c>
      <c r="O108" s="2" t="s">
        <v>130</v>
      </c>
      <c r="P108" s="2" t="s">
        <v>4831</v>
      </c>
    </row>
    <row r="109" spans="1:16" ht="13" x14ac:dyDescent="0.3">
      <c r="A109" t="s">
        <v>129</v>
      </c>
      <c r="B109" s="5">
        <v>1.36</v>
      </c>
      <c r="C109" s="5">
        <f t="shared" si="1"/>
        <v>11.36</v>
      </c>
      <c r="D109" s="55">
        <v>2.5000000000000001E-2</v>
      </c>
      <c r="E109" s="55">
        <v>2.5000000000000001E-2</v>
      </c>
      <c r="F109" s="55">
        <v>4.2999999999999997E-2</v>
      </c>
      <c r="G109" s="55">
        <v>8.5999999999999993E-2</v>
      </c>
      <c r="H109" s="55">
        <v>0.127</v>
      </c>
      <c r="I109" s="55">
        <v>0.16700000000000001</v>
      </c>
      <c r="J109" s="2" t="s">
        <v>130</v>
      </c>
      <c r="K109" s="2" t="s">
        <v>130</v>
      </c>
      <c r="L109" s="2" t="s">
        <v>130</v>
      </c>
      <c r="M109" s="2" t="s">
        <v>130</v>
      </c>
      <c r="N109" s="2" t="s">
        <v>130</v>
      </c>
      <c r="O109" s="2" t="s">
        <v>130</v>
      </c>
      <c r="P109" s="2" t="s">
        <v>4831</v>
      </c>
    </row>
    <row r="110" spans="1:16" ht="13" x14ac:dyDescent="0.3">
      <c r="A110" t="s">
        <v>129</v>
      </c>
      <c r="B110" s="5">
        <v>1.37</v>
      </c>
      <c r="C110" s="5">
        <f t="shared" si="1"/>
        <v>11.37</v>
      </c>
      <c r="D110" s="55">
        <v>2.4E-2</v>
      </c>
      <c r="E110" s="55">
        <v>2.4E-2</v>
      </c>
      <c r="F110" s="55">
        <v>4.299999999999999E-2</v>
      </c>
      <c r="G110" s="55">
        <v>8.5000000000000006E-2</v>
      </c>
      <c r="H110" s="55">
        <v>0.126</v>
      </c>
      <c r="I110" s="55">
        <v>0.16600000000000001</v>
      </c>
      <c r="J110" s="2" t="s">
        <v>130</v>
      </c>
      <c r="K110" s="2" t="s">
        <v>130</v>
      </c>
      <c r="L110" s="2" t="s">
        <v>130</v>
      </c>
      <c r="M110" s="2" t="s">
        <v>130</v>
      </c>
      <c r="N110" s="2" t="s">
        <v>130</v>
      </c>
      <c r="O110" s="2" t="s">
        <v>130</v>
      </c>
      <c r="P110" s="2" t="s">
        <v>4831</v>
      </c>
    </row>
    <row r="111" spans="1:16" ht="13" x14ac:dyDescent="0.3">
      <c r="A111" t="s">
        <v>129</v>
      </c>
      <c r="B111" s="5">
        <v>1.38</v>
      </c>
      <c r="C111" s="5">
        <f t="shared" si="1"/>
        <v>11.38</v>
      </c>
      <c r="D111" s="55">
        <v>2.4E-2</v>
      </c>
      <c r="E111" s="55">
        <v>2.4E-2</v>
      </c>
      <c r="F111" s="55">
        <v>4.2799999999999991E-2</v>
      </c>
      <c r="G111" s="55">
        <v>8.4600000000000009E-2</v>
      </c>
      <c r="H111" s="55">
        <v>0.12520000000000001</v>
      </c>
      <c r="I111" s="55">
        <v>0.16500000000000001</v>
      </c>
      <c r="J111" s="2" t="s">
        <v>130</v>
      </c>
      <c r="K111" s="2" t="s">
        <v>130</v>
      </c>
      <c r="L111" s="2" t="s">
        <v>130</v>
      </c>
      <c r="M111" s="2" t="s">
        <v>130</v>
      </c>
      <c r="N111" s="2" t="s">
        <v>130</v>
      </c>
      <c r="O111" s="2" t="s">
        <v>130</v>
      </c>
      <c r="P111" s="2" t="s">
        <v>4831</v>
      </c>
    </row>
    <row r="112" spans="1:16" ht="13" x14ac:dyDescent="0.3">
      <c r="A112" t="s">
        <v>129</v>
      </c>
      <c r="B112" s="5">
        <v>1.39</v>
      </c>
      <c r="C112" s="5">
        <f t="shared" si="1"/>
        <v>11.39</v>
      </c>
      <c r="D112" s="55">
        <v>2.4E-2</v>
      </c>
      <c r="E112" s="55">
        <v>2.4E-2</v>
      </c>
      <c r="F112" s="55">
        <v>4.2599999999999992E-2</v>
      </c>
      <c r="G112" s="55">
        <v>8.4199999999999997E-2</v>
      </c>
      <c r="H112" s="55">
        <v>0.1244</v>
      </c>
      <c r="I112" s="55">
        <v>0.16400000000000001</v>
      </c>
      <c r="J112" s="2" t="s">
        <v>130</v>
      </c>
      <c r="K112" s="2" t="s">
        <v>130</v>
      </c>
      <c r="L112" s="2" t="s">
        <v>130</v>
      </c>
      <c r="M112" s="2" t="s">
        <v>130</v>
      </c>
      <c r="N112" s="2" t="s">
        <v>130</v>
      </c>
      <c r="O112" s="2" t="s">
        <v>130</v>
      </c>
      <c r="P112" s="2" t="s">
        <v>4831</v>
      </c>
    </row>
    <row r="113" spans="1:16" ht="13" x14ac:dyDescent="0.3">
      <c r="A113" t="s">
        <v>129</v>
      </c>
      <c r="B113" s="5">
        <v>1.4</v>
      </c>
      <c r="C113" s="5">
        <f t="shared" si="1"/>
        <v>11.4</v>
      </c>
      <c r="D113" s="55">
        <v>2.4E-2</v>
      </c>
      <c r="E113" s="55">
        <v>2.4E-2</v>
      </c>
      <c r="F113" s="55">
        <v>4.2399999999999993E-2</v>
      </c>
      <c r="G113" s="55">
        <v>8.3799999999999999E-2</v>
      </c>
      <c r="H113" s="55">
        <v>0.1236</v>
      </c>
      <c r="I113" s="55">
        <v>0.16300000000000001</v>
      </c>
      <c r="J113" s="2" t="s">
        <v>130</v>
      </c>
      <c r="K113" s="2" t="s">
        <v>130</v>
      </c>
      <c r="L113" s="2" t="s">
        <v>130</v>
      </c>
      <c r="M113" s="2" t="s">
        <v>130</v>
      </c>
      <c r="N113" s="2" t="s">
        <v>130</v>
      </c>
      <c r="O113" s="2" t="s">
        <v>130</v>
      </c>
      <c r="P113" s="2" t="s">
        <v>4831</v>
      </c>
    </row>
    <row r="114" spans="1:16" ht="13" x14ac:dyDescent="0.3">
      <c r="A114" t="s">
        <v>129</v>
      </c>
      <c r="B114" s="5">
        <v>1.41</v>
      </c>
      <c r="C114" s="5">
        <f t="shared" si="1"/>
        <v>11.41</v>
      </c>
      <c r="D114" s="55">
        <v>2.4E-2</v>
      </c>
      <c r="E114" s="55">
        <v>2.4E-2</v>
      </c>
      <c r="F114" s="55">
        <v>4.2199999999999994E-2</v>
      </c>
      <c r="G114" s="55">
        <v>8.3400000000000002E-2</v>
      </c>
      <c r="H114" s="55">
        <v>0.12279999999999999</v>
      </c>
      <c r="I114" s="55">
        <v>0.16200000000000001</v>
      </c>
      <c r="J114" s="2" t="s">
        <v>130</v>
      </c>
      <c r="K114" s="2" t="s">
        <v>130</v>
      </c>
      <c r="L114" s="2" t="s">
        <v>130</v>
      </c>
      <c r="M114" s="2" t="s">
        <v>130</v>
      </c>
      <c r="N114" s="2" t="s">
        <v>130</v>
      </c>
      <c r="O114" s="2" t="s">
        <v>130</v>
      </c>
      <c r="P114" s="2" t="s">
        <v>4831</v>
      </c>
    </row>
    <row r="115" spans="1:16" ht="13" x14ac:dyDescent="0.3">
      <c r="A115" t="s">
        <v>129</v>
      </c>
      <c r="B115" s="5">
        <v>1.42</v>
      </c>
      <c r="C115" s="5">
        <f t="shared" si="1"/>
        <v>11.42</v>
      </c>
      <c r="D115" s="55">
        <v>2.4E-2</v>
      </c>
      <c r="E115" s="55">
        <v>2.4E-2</v>
      </c>
      <c r="F115" s="55">
        <v>4.1999999999999989E-2</v>
      </c>
      <c r="G115" s="55">
        <v>8.3000000000000004E-2</v>
      </c>
      <c r="H115" s="55">
        <v>0.122</v>
      </c>
      <c r="I115" s="55">
        <v>0.161</v>
      </c>
      <c r="J115" s="2" t="s">
        <v>130</v>
      </c>
      <c r="K115" s="2" t="s">
        <v>130</v>
      </c>
      <c r="L115" s="2" t="s">
        <v>130</v>
      </c>
      <c r="M115" s="2" t="s">
        <v>130</v>
      </c>
      <c r="N115" s="2" t="s">
        <v>130</v>
      </c>
      <c r="O115" s="2" t="s">
        <v>130</v>
      </c>
      <c r="P115" s="2" t="s">
        <v>4831</v>
      </c>
    </row>
    <row r="116" spans="1:16" ht="13" x14ac:dyDescent="0.3">
      <c r="A116" t="s">
        <v>129</v>
      </c>
      <c r="B116" s="5">
        <v>1.43</v>
      </c>
      <c r="C116" s="5">
        <f t="shared" si="1"/>
        <v>11.43</v>
      </c>
      <c r="D116" s="55">
        <v>2.4E-2</v>
      </c>
      <c r="E116" s="55">
        <v>2.4E-2</v>
      </c>
      <c r="F116" s="55">
        <v>4.1499999999999995E-2</v>
      </c>
      <c r="G116" s="55">
        <v>8.2500000000000004E-2</v>
      </c>
      <c r="H116" s="55">
        <v>0.121</v>
      </c>
      <c r="I116" s="55">
        <v>0.16</v>
      </c>
      <c r="J116" s="2" t="s">
        <v>130</v>
      </c>
      <c r="K116" s="2" t="s">
        <v>130</v>
      </c>
      <c r="L116" s="2" t="s">
        <v>130</v>
      </c>
      <c r="M116" s="2" t="s">
        <v>130</v>
      </c>
      <c r="N116" s="2" t="s">
        <v>130</v>
      </c>
      <c r="O116" s="2" t="s">
        <v>130</v>
      </c>
      <c r="P116" s="2" t="s">
        <v>4831</v>
      </c>
    </row>
    <row r="117" spans="1:16" ht="13" x14ac:dyDescent="0.3">
      <c r="A117" t="s">
        <v>129</v>
      </c>
      <c r="B117" s="5">
        <v>1.44</v>
      </c>
      <c r="C117" s="5">
        <f t="shared" si="1"/>
        <v>11.44</v>
      </c>
      <c r="D117" s="55">
        <v>2.4E-2</v>
      </c>
      <c r="E117" s="55">
        <v>2.4E-2</v>
      </c>
      <c r="F117" s="55">
        <v>4.0999999999999995E-2</v>
      </c>
      <c r="G117" s="55">
        <v>8.2000000000000003E-2</v>
      </c>
      <c r="H117" s="55">
        <v>0.12</v>
      </c>
      <c r="I117" s="55">
        <v>0.159</v>
      </c>
      <c r="J117" s="2" t="s">
        <v>130</v>
      </c>
      <c r="K117" s="2" t="s">
        <v>130</v>
      </c>
      <c r="L117" s="2" t="s">
        <v>130</v>
      </c>
      <c r="M117" s="2" t="s">
        <v>130</v>
      </c>
      <c r="N117" s="2" t="s">
        <v>130</v>
      </c>
      <c r="O117" s="2" t="s">
        <v>130</v>
      </c>
      <c r="P117" s="2" t="s">
        <v>4831</v>
      </c>
    </row>
    <row r="118" spans="1:16" ht="13" x14ac:dyDescent="0.3">
      <c r="A118" t="s">
        <v>129</v>
      </c>
      <c r="B118" s="5">
        <v>1.45</v>
      </c>
      <c r="C118" s="5">
        <f t="shared" si="1"/>
        <v>11.45</v>
      </c>
      <c r="D118" s="55">
        <v>2.4E-2</v>
      </c>
      <c r="E118" s="55">
        <v>2.4E-2</v>
      </c>
      <c r="F118" s="55">
        <v>4.1000000000000002E-2</v>
      </c>
      <c r="G118" s="55">
        <v>8.1000000000000003E-2</v>
      </c>
      <c r="H118" s="55">
        <v>0.12</v>
      </c>
      <c r="I118" s="55">
        <v>0.158</v>
      </c>
      <c r="J118" s="2" t="s">
        <v>130</v>
      </c>
      <c r="K118" s="2" t="s">
        <v>130</v>
      </c>
      <c r="L118" s="2" t="s">
        <v>130</v>
      </c>
      <c r="M118" s="2" t="s">
        <v>130</v>
      </c>
      <c r="N118" s="2" t="s">
        <v>130</v>
      </c>
      <c r="O118" s="2" t="s">
        <v>130</v>
      </c>
      <c r="P118" s="2" t="s">
        <v>4831</v>
      </c>
    </row>
    <row r="119" spans="1:16" ht="13" x14ac:dyDescent="0.3">
      <c r="A119" t="s">
        <v>129</v>
      </c>
      <c r="B119" s="5">
        <v>1.46</v>
      </c>
      <c r="C119" s="5">
        <f t="shared" si="1"/>
        <v>11.46</v>
      </c>
      <c r="D119" s="55">
        <v>2.4E-2</v>
      </c>
      <c r="E119" s="55">
        <v>2.4E-2</v>
      </c>
      <c r="F119" s="55">
        <v>4.0500000000000001E-2</v>
      </c>
      <c r="G119" s="55">
        <v>8.0500000000000002E-2</v>
      </c>
      <c r="H119" s="55">
        <v>0.11899999999999999</v>
      </c>
      <c r="I119" s="55">
        <v>0.1575</v>
      </c>
      <c r="J119" s="2" t="s">
        <v>130</v>
      </c>
      <c r="K119" s="2" t="s">
        <v>130</v>
      </c>
      <c r="L119" s="2" t="s">
        <v>130</v>
      </c>
      <c r="M119" s="2" t="s">
        <v>130</v>
      </c>
      <c r="N119" s="2" t="s">
        <v>130</v>
      </c>
      <c r="O119" s="2" t="s">
        <v>130</v>
      </c>
      <c r="P119" s="2" t="s">
        <v>4831</v>
      </c>
    </row>
    <row r="120" spans="1:16" ht="13" x14ac:dyDescent="0.3">
      <c r="A120" t="s">
        <v>129</v>
      </c>
      <c r="B120" s="5">
        <v>1.47</v>
      </c>
      <c r="C120" s="5">
        <f t="shared" si="1"/>
        <v>11.47</v>
      </c>
      <c r="D120" s="55">
        <v>2.4E-2</v>
      </c>
      <c r="E120" s="55">
        <v>2.4E-2</v>
      </c>
      <c r="F120" s="55">
        <v>0.04</v>
      </c>
      <c r="G120" s="55">
        <v>0.08</v>
      </c>
      <c r="H120" s="55">
        <v>0.11799999999999999</v>
      </c>
      <c r="I120" s="55">
        <v>0.157</v>
      </c>
      <c r="J120" s="2" t="s">
        <v>130</v>
      </c>
      <c r="K120" s="2" t="s">
        <v>130</v>
      </c>
      <c r="L120" s="2" t="s">
        <v>130</v>
      </c>
      <c r="M120" s="2" t="s">
        <v>130</v>
      </c>
      <c r="N120" s="2" t="s">
        <v>130</v>
      </c>
      <c r="O120" s="2" t="s">
        <v>130</v>
      </c>
      <c r="P120" s="2" t="s">
        <v>4831</v>
      </c>
    </row>
    <row r="121" spans="1:16" ht="13" x14ac:dyDescent="0.3">
      <c r="A121" t="s">
        <v>129</v>
      </c>
      <c r="B121" s="5">
        <v>1.48</v>
      </c>
      <c r="C121" s="5">
        <f t="shared" si="1"/>
        <v>11.48</v>
      </c>
      <c r="D121" s="55">
        <v>2.4E-2</v>
      </c>
      <c r="E121" s="55">
        <v>2.4E-2</v>
      </c>
      <c r="F121" s="55">
        <v>0.04</v>
      </c>
      <c r="G121" s="55">
        <v>0.08</v>
      </c>
      <c r="H121" s="55">
        <v>0.11799999999999999</v>
      </c>
      <c r="I121" s="55">
        <v>0.156</v>
      </c>
      <c r="J121" s="2" t="s">
        <v>130</v>
      </c>
      <c r="K121" s="2" t="s">
        <v>130</v>
      </c>
      <c r="L121" s="2" t="s">
        <v>130</v>
      </c>
      <c r="M121" s="2" t="s">
        <v>130</v>
      </c>
      <c r="N121" s="2" t="s">
        <v>130</v>
      </c>
      <c r="O121" s="2" t="s">
        <v>130</v>
      </c>
      <c r="P121" s="2" t="s">
        <v>4831</v>
      </c>
    </row>
    <row r="122" spans="1:16" ht="13" x14ac:dyDescent="0.3">
      <c r="A122" t="s">
        <v>129</v>
      </c>
      <c r="B122" s="5">
        <v>1.49</v>
      </c>
      <c r="C122" s="5">
        <f t="shared" si="1"/>
        <v>11.49</v>
      </c>
      <c r="D122" s="55">
        <v>2.3800000000000002E-2</v>
      </c>
      <c r="E122" s="55">
        <v>2.3800000000000002E-2</v>
      </c>
      <c r="F122" s="55">
        <v>3.9800000000000002E-2</v>
      </c>
      <c r="G122" s="55">
        <v>7.9399999999999998E-2</v>
      </c>
      <c r="H122" s="55">
        <v>0.1172</v>
      </c>
      <c r="I122" s="55">
        <v>0.155</v>
      </c>
      <c r="J122" s="2" t="s">
        <v>130</v>
      </c>
      <c r="K122" s="2" t="s">
        <v>130</v>
      </c>
      <c r="L122" s="2" t="s">
        <v>130</v>
      </c>
      <c r="M122" s="2" t="s">
        <v>130</v>
      </c>
      <c r="N122" s="2" t="s">
        <v>130</v>
      </c>
      <c r="O122" s="2" t="s">
        <v>130</v>
      </c>
      <c r="P122" s="2" t="s">
        <v>4831</v>
      </c>
    </row>
    <row r="123" spans="1:16" ht="13" x14ac:dyDescent="0.3">
      <c r="A123" t="s">
        <v>129</v>
      </c>
      <c r="B123" s="5">
        <v>1.5</v>
      </c>
      <c r="C123" s="5">
        <f t="shared" si="1"/>
        <v>11.5</v>
      </c>
      <c r="D123" s="55">
        <v>2.3599999999999999E-2</v>
      </c>
      <c r="E123" s="55">
        <v>2.3599999999999999E-2</v>
      </c>
      <c r="F123" s="55">
        <v>3.9599999999999996E-2</v>
      </c>
      <c r="G123" s="55">
        <v>7.8800000000000009E-2</v>
      </c>
      <c r="H123" s="55">
        <v>0.1164</v>
      </c>
      <c r="I123" s="55">
        <v>0.154</v>
      </c>
      <c r="J123" s="2" t="s">
        <v>130</v>
      </c>
      <c r="K123" s="2" t="s">
        <v>130</v>
      </c>
      <c r="L123" s="2" t="s">
        <v>130</v>
      </c>
      <c r="M123" s="2" t="s">
        <v>130</v>
      </c>
      <c r="N123" s="2" t="s">
        <v>130</v>
      </c>
      <c r="O123" s="2" t="s">
        <v>130</v>
      </c>
      <c r="P123" s="2" t="s">
        <v>4831</v>
      </c>
    </row>
    <row r="124" spans="1:16" ht="13" x14ac:dyDescent="0.3">
      <c r="A124" t="s">
        <v>129</v>
      </c>
      <c r="B124" s="5">
        <v>1.51</v>
      </c>
      <c r="C124" s="5">
        <f t="shared" si="1"/>
        <v>11.51</v>
      </c>
      <c r="D124" s="55">
        <v>2.3400000000000001E-2</v>
      </c>
      <c r="E124" s="55">
        <v>2.3400000000000001E-2</v>
      </c>
      <c r="F124" s="55">
        <v>3.9399999999999998E-2</v>
      </c>
      <c r="G124" s="55">
        <v>7.8200000000000006E-2</v>
      </c>
      <c r="H124" s="55">
        <v>0.11559999999999999</v>
      </c>
      <c r="I124" s="55">
        <v>0.153</v>
      </c>
      <c r="J124" s="2" t="s">
        <v>130</v>
      </c>
      <c r="K124" s="2" t="s">
        <v>130</v>
      </c>
      <c r="L124" s="2" t="s">
        <v>130</v>
      </c>
      <c r="M124" s="2" t="s">
        <v>130</v>
      </c>
      <c r="N124" s="2" t="s">
        <v>130</v>
      </c>
      <c r="O124" s="2" t="s">
        <v>130</v>
      </c>
      <c r="P124" s="2" t="s">
        <v>4831</v>
      </c>
    </row>
    <row r="125" spans="1:16" ht="13" x14ac:dyDescent="0.3">
      <c r="A125" t="s">
        <v>129</v>
      </c>
      <c r="B125" s="5">
        <v>1.52</v>
      </c>
      <c r="C125" s="5">
        <f t="shared" si="1"/>
        <v>11.52</v>
      </c>
      <c r="D125" s="55">
        <v>2.3200000000000002E-2</v>
      </c>
      <c r="E125" s="55">
        <v>2.3200000000000002E-2</v>
      </c>
      <c r="F125" s="55">
        <v>3.9199999999999999E-2</v>
      </c>
      <c r="G125" s="55">
        <v>7.7600000000000002E-2</v>
      </c>
      <c r="H125" s="55">
        <v>0.1148</v>
      </c>
      <c r="I125" s="55">
        <v>0.152</v>
      </c>
      <c r="J125" s="2" t="s">
        <v>130</v>
      </c>
      <c r="K125" s="2" t="s">
        <v>130</v>
      </c>
      <c r="L125" s="2" t="s">
        <v>130</v>
      </c>
      <c r="M125" s="2" t="s">
        <v>130</v>
      </c>
      <c r="N125" s="2" t="s">
        <v>130</v>
      </c>
      <c r="O125" s="2" t="s">
        <v>130</v>
      </c>
      <c r="P125" s="2" t="s">
        <v>4831</v>
      </c>
    </row>
    <row r="126" spans="1:16" ht="13" x14ac:dyDescent="0.3">
      <c r="A126" t="s">
        <v>129</v>
      </c>
      <c r="B126" s="5">
        <v>1.53</v>
      </c>
      <c r="C126" s="5">
        <f t="shared" si="1"/>
        <v>11.53</v>
      </c>
      <c r="D126" s="55">
        <v>2.3E-2</v>
      </c>
      <c r="E126" s="55">
        <v>2.3E-2</v>
      </c>
      <c r="F126" s="55">
        <v>3.9E-2</v>
      </c>
      <c r="G126" s="55">
        <v>7.6999999999999999E-2</v>
      </c>
      <c r="H126" s="55">
        <v>0.114</v>
      </c>
      <c r="I126" s="55">
        <v>0.151</v>
      </c>
      <c r="J126" s="2" t="s">
        <v>130</v>
      </c>
      <c r="K126" s="2" t="s">
        <v>130</v>
      </c>
      <c r="L126" s="2" t="s">
        <v>130</v>
      </c>
      <c r="M126" s="2" t="s">
        <v>130</v>
      </c>
      <c r="N126" s="2" t="s">
        <v>130</v>
      </c>
      <c r="O126" s="2" t="s">
        <v>130</v>
      </c>
      <c r="P126" s="2" t="s">
        <v>4831</v>
      </c>
    </row>
    <row r="127" spans="1:16" ht="13" x14ac:dyDescent="0.3">
      <c r="A127" t="s">
        <v>129</v>
      </c>
      <c r="B127" s="5">
        <v>1.54</v>
      </c>
      <c r="C127" s="5">
        <f t="shared" si="1"/>
        <v>11.54</v>
      </c>
      <c r="D127" s="55">
        <v>2.3E-2</v>
      </c>
      <c r="E127" s="55">
        <v>2.3E-2</v>
      </c>
      <c r="F127" s="55">
        <v>3.8666666666666662E-2</v>
      </c>
      <c r="G127" s="55">
        <v>7.6666666666666675E-2</v>
      </c>
      <c r="H127" s="55">
        <v>0.11333333333333334</v>
      </c>
      <c r="I127" s="55">
        <v>0.15033333333333332</v>
      </c>
      <c r="J127" s="2" t="s">
        <v>130</v>
      </c>
      <c r="K127" s="2" t="s">
        <v>130</v>
      </c>
      <c r="L127" s="2" t="s">
        <v>130</v>
      </c>
      <c r="M127" s="2" t="s">
        <v>130</v>
      </c>
      <c r="N127" s="2" t="s">
        <v>130</v>
      </c>
      <c r="O127" s="2" t="s">
        <v>130</v>
      </c>
      <c r="P127" s="2" t="s">
        <v>4831</v>
      </c>
    </row>
    <row r="128" spans="1:16" ht="13" x14ac:dyDescent="0.3">
      <c r="A128" t="s">
        <v>129</v>
      </c>
      <c r="B128" s="5">
        <v>1.55</v>
      </c>
      <c r="C128" s="5">
        <f t="shared" si="1"/>
        <v>11.55</v>
      </c>
      <c r="D128" s="55">
        <v>2.3E-2</v>
      </c>
      <c r="E128" s="55">
        <v>2.3E-2</v>
      </c>
      <c r="F128" s="55">
        <v>3.833333333333333E-2</v>
      </c>
      <c r="G128" s="55">
        <v>7.6333333333333336E-2</v>
      </c>
      <c r="H128" s="55">
        <v>0.11266666666666666</v>
      </c>
      <c r="I128" s="55">
        <v>0.14966666666666667</v>
      </c>
      <c r="J128" s="2" t="s">
        <v>130</v>
      </c>
      <c r="K128" s="2" t="s">
        <v>130</v>
      </c>
      <c r="L128" s="2" t="s">
        <v>130</v>
      </c>
      <c r="M128" s="2" t="s">
        <v>130</v>
      </c>
      <c r="N128" s="2" t="s">
        <v>130</v>
      </c>
      <c r="O128" s="2" t="s">
        <v>130</v>
      </c>
      <c r="P128" s="2" t="s">
        <v>4831</v>
      </c>
    </row>
    <row r="129" spans="1:16" ht="13" x14ac:dyDescent="0.3">
      <c r="A129" t="s">
        <v>129</v>
      </c>
      <c r="B129" s="5">
        <v>1.56</v>
      </c>
      <c r="C129" s="5">
        <f t="shared" si="1"/>
        <v>11.56</v>
      </c>
      <c r="D129" s="55">
        <v>2.3E-2</v>
      </c>
      <c r="E129" s="55">
        <v>2.3E-2</v>
      </c>
      <c r="F129" s="55">
        <v>3.7999999999999999E-2</v>
      </c>
      <c r="G129" s="55">
        <v>7.5999999999999998E-2</v>
      </c>
      <c r="H129" s="55">
        <v>0.112</v>
      </c>
      <c r="I129" s="55">
        <v>0.14899999999999999</v>
      </c>
      <c r="J129" s="2" t="s">
        <v>130</v>
      </c>
      <c r="K129" s="2" t="s">
        <v>130</v>
      </c>
      <c r="L129" s="2" t="s">
        <v>130</v>
      </c>
      <c r="M129" s="2" t="s">
        <v>130</v>
      </c>
      <c r="N129" s="2" t="s">
        <v>130</v>
      </c>
      <c r="O129" s="2" t="s">
        <v>130</v>
      </c>
      <c r="P129" s="2" t="s">
        <v>4831</v>
      </c>
    </row>
    <row r="130" spans="1:16" ht="13" x14ac:dyDescent="0.3">
      <c r="A130" t="s">
        <v>129</v>
      </c>
      <c r="B130" s="5">
        <v>1.57</v>
      </c>
      <c r="C130" s="5">
        <f t="shared" si="1"/>
        <v>11.57</v>
      </c>
      <c r="D130" s="55">
        <v>2.3E-2</v>
      </c>
      <c r="E130" s="55">
        <v>2.3E-2</v>
      </c>
      <c r="F130" s="55">
        <v>3.7999999999999999E-2</v>
      </c>
      <c r="G130" s="55">
        <v>7.5499999999999998E-2</v>
      </c>
      <c r="H130" s="55">
        <v>0.1115</v>
      </c>
      <c r="I130" s="55">
        <v>0.14799999999999999</v>
      </c>
      <c r="J130" s="2" t="s">
        <v>130</v>
      </c>
      <c r="K130" s="2" t="s">
        <v>130</v>
      </c>
      <c r="L130" s="2" t="s">
        <v>130</v>
      </c>
      <c r="M130" s="2" t="s">
        <v>130</v>
      </c>
      <c r="N130" s="2" t="s">
        <v>130</v>
      </c>
      <c r="O130" s="2" t="s">
        <v>130</v>
      </c>
      <c r="P130" s="2" t="s">
        <v>4831</v>
      </c>
    </row>
    <row r="131" spans="1:16" ht="13" x14ac:dyDescent="0.3">
      <c r="A131" t="s">
        <v>129</v>
      </c>
      <c r="B131" s="5">
        <v>1.58</v>
      </c>
      <c r="C131" s="5">
        <f t="shared" si="1"/>
        <v>11.58</v>
      </c>
      <c r="D131" s="55">
        <v>2.3E-2</v>
      </c>
      <c r="E131" s="55">
        <v>2.3E-2</v>
      </c>
      <c r="F131" s="55">
        <v>3.7999999999999999E-2</v>
      </c>
      <c r="G131" s="55">
        <v>7.4999999999999997E-2</v>
      </c>
      <c r="H131" s="55">
        <v>0.111</v>
      </c>
      <c r="I131" s="55">
        <v>0.14699999999999999</v>
      </c>
      <c r="J131" s="2" t="s">
        <v>130</v>
      </c>
      <c r="K131" s="2" t="s">
        <v>130</v>
      </c>
      <c r="L131" s="2" t="s">
        <v>130</v>
      </c>
      <c r="M131" s="2" t="s">
        <v>130</v>
      </c>
      <c r="N131" s="2" t="s">
        <v>130</v>
      </c>
      <c r="O131" s="2" t="s">
        <v>130</v>
      </c>
      <c r="P131" s="2" t="s">
        <v>4831</v>
      </c>
    </row>
    <row r="132" spans="1:16" ht="13" x14ac:dyDescent="0.3">
      <c r="A132" t="s">
        <v>129</v>
      </c>
      <c r="B132" s="5">
        <v>1.59</v>
      </c>
      <c r="C132" s="5">
        <f t="shared" si="1"/>
        <v>11.59</v>
      </c>
      <c r="D132" s="55">
        <v>2.3E-2</v>
      </c>
      <c r="E132" s="55">
        <v>2.3E-2</v>
      </c>
      <c r="F132" s="55">
        <v>3.7666666666666661E-2</v>
      </c>
      <c r="G132" s="55">
        <v>7.4666666666666673E-2</v>
      </c>
      <c r="H132" s="55">
        <v>0.11033333333333334</v>
      </c>
      <c r="I132" s="55">
        <v>0.14633333333333332</v>
      </c>
      <c r="J132" s="2" t="s">
        <v>130</v>
      </c>
      <c r="K132" s="2" t="s">
        <v>130</v>
      </c>
      <c r="L132" s="2" t="s">
        <v>130</v>
      </c>
      <c r="M132" s="2" t="s">
        <v>130</v>
      </c>
      <c r="N132" s="2" t="s">
        <v>130</v>
      </c>
      <c r="O132" s="2" t="s">
        <v>130</v>
      </c>
      <c r="P132" s="2" t="s">
        <v>4831</v>
      </c>
    </row>
    <row r="133" spans="1:16" ht="13" x14ac:dyDescent="0.3">
      <c r="A133" t="s">
        <v>129</v>
      </c>
      <c r="B133" s="5">
        <v>1.6</v>
      </c>
      <c r="C133" s="5">
        <f t="shared" si="1"/>
        <v>11.6</v>
      </c>
      <c r="D133" s="55">
        <v>2.3E-2</v>
      </c>
      <c r="E133" s="55">
        <v>2.3E-2</v>
      </c>
      <c r="F133" s="55">
        <v>3.7333333333333329E-2</v>
      </c>
      <c r="G133" s="55">
        <v>7.4333333333333335E-2</v>
      </c>
      <c r="H133" s="55">
        <v>0.10966666666666666</v>
      </c>
      <c r="I133" s="55">
        <v>0.14566666666666667</v>
      </c>
      <c r="J133" s="2" t="s">
        <v>130</v>
      </c>
      <c r="K133" s="2" t="s">
        <v>130</v>
      </c>
      <c r="L133" s="2" t="s">
        <v>130</v>
      </c>
      <c r="M133" s="2" t="s">
        <v>130</v>
      </c>
      <c r="N133" s="2" t="s">
        <v>130</v>
      </c>
      <c r="O133" s="2" t="s">
        <v>130</v>
      </c>
      <c r="P133" s="2" t="s">
        <v>4831</v>
      </c>
    </row>
    <row r="134" spans="1:16" ht="13" x14ac:dyDescent="0.3">
      <c r="A134" t="s">
        <v>129</v>
      </c>
      <c r="B134" s="5">
        <v>1.61</v>
      </c>
      <c r="C134" s="5">
        <f t="shared" si="1"/>
        <v>11.61</v>
      </c>
      <c r="D134" s="55">
        <v>2.3E-2</v>
      </c>
      <c r="E134" s="55">
        <v>2.3E-2</v>
      </c>
      <c r="F134" s="55">
        <v>3.6999999999999998E-2</v>
      </c>
      <c r="G134" s="55">
        <v>7.3999999999999996E-2</v>
      </c>
      <c r="H134" s="55">
        <v>0.109</v>
      </c>
      <c r="I134" s="55">
        <v>0.14499999999999999</v>
      </c>
      <c r="J134" s="2" t="s">
        <v>130</v>
      </c>
      <c r="K134" s="2" t="s">
        <v>130</v>
      </c>
      <c r="L134" s="2" t="s">
        <v>130</v>
      </c>
      <c r="M134" s="2" t="s">
        <v>130</v>
      </c>
      <c r="N134" s="2" t="s">
        <v>130</v>
      </c>
      <c r="O134" s="2" t="s">
        <v>130</v>
      </c>
      <c r="P134" s="2" t="s">
        <v>4831</v>
      </c>
    </row>
    <row r="135" spans="1:16" ht="13" x14ac:dyDescent="0.3">
      <c r="A135" t="s">
        <v>129</v>
      </c>
      <c r="B135" s="5">
        <v>1.62</v>
      </c>
      <c r="C135" s="5">
        <f t="shared" ref="C135:C198" si="2">VALUE(SUBSTITUTE(1&amp;B135," ",""))</f>
        <v>11.62</v>
      </c>
      <c r="D135" s="55">
        <v>2.3E-2</v>
      </c>
      <c r="E135" s="55">
        <v>2.3E-2</v>
      </c>
      <c r="F135" s="55">
        <v>3.6999999999999998E-2</v>
      </c>
      <c r="G135" s="55">
        <v>7.2999999999999995E-2</v>
      </c>
      <c r="H135" s="55">
        <v>0.109</v>
      </c>
      <c r="I135" s="55">
        <v>0.14399999999999999</v>
      </c>
      <c r="J135" s="2" t="s">
        <v>130</v>
      </c>
      <c r="K135" s="2" t="s">
        <v>130</v>
      </c>
      <c r="L135" s="2" t="s">
        <v>130</v>
      </c>
      <c r="M135" s="2" t="s">
        <v>130</v>
      </c>
      <c r="N135" s="2" t="s">
        <v>130</v>
      </c>
      <c r="O135" s="2" t="s">
        <v>130</v>
      </c>
      <c r="P135" s="2" t="s">
        <v>4831</v>
      </c>
    </row>
    <row r="136" spans="1:16" ht="13" x14ac:dyDescent="0.3">
      <c r="A136" t="s">
        <v>129</v>
      </c>
      <c r="B136" s="5">
        <v>1.63</v>
      </c>
      <c r="C136" s="5">
        <f t="shared" si="2"/>
        <v>11.63</v>
      </c>
      <c r="D136" s="55">
        <v>2.3E-2</v>
      </c>
      <c r="E136" s="55">
        <v>2.3E-2</v>
      </c>
      <c r="F136" s="55">
        <v>3.6999999999999998E-2</v>
      </c>
      <c r="G136" s="55">
        <v>7.2999999999999995E-2</v>
      </c>
      <c r="H136" s="55">
        <v>0.108</v>
      </c>
      <c r="I136" s="55">
        <v>0.14299999999999999</v>
      </c>
      <c r="J136" s="2" t="s">
        <v>130</v>
      </c>
      <c r="K136" s="2" t="s">
        <v>130</v>
      </c>
      <c r="L136" s="2" t="s">
        <v>130</v>
      </c>
      <c r="M136" s="2" t="s">
        <v>130</v>
      </c>
      <c r="N136" s="2" t="s">
        <v>130</v>
      </c>
      <c r="O136" s="2" t="s">
        <v>130</v>
      </c>
      <c r="P136" s="2" t="s">
        <v>4831</v>
      </c>
    </row>
    <row r="137" spans="1:16" ht="13" x14ac:dyDescent="0.3">
      <c r="A137" t="s">
        <v>129</v>
      </c>
      <c r="B137" s="5">
        <v>1.64</v>
      </c>
      <c r="C137" s="5">
        <f t="shared" si="2"/>
        <v>11.64</v>
      </c>
      <c r="D137" s="55">
        <v>2.1999999999999999E-2</v>
      </c>
      <c r="E137" s="55">
        <v>2.1999999999999999E-2</v>
      </c>
      <c r="F137" s="55">
        <v>3.6999999999999998E-2</v>
      </c>
      <c r="G137" s="55">
        <v>7.2999999999999995E-2</v>
      </c>
      <c r="H137" s="55">
        <v>0.108</v>
      </c>
      <c r="I137" s="55">
        <v>0.14299999999999999</v>
      </c>
      <c r="J137" s="2" t="s">
        <v>130</v>
      </c>
      <c r="K137" s="2" t="s">
        <v>130</v>
      </c>
      <c r="L137" s="2" t="s">
        <v>130</v>
      </c>
      <c r="M137" s="2" t="s">
        <v>130</v>
      </c>
      <c r="N137" s="2" t="s">
        <v>130</v>
      </c>
      <c r="O137" s="2" t="s">
        <v>130</v>
      </c>
      <c r="P137" s="2" t="s">
        <v>4831</v>
      </c>
    </row>
    <row r="138" spans="1:16" ht="13" x14ac:dyDescent="0.3">
      <c r="A138" t="s">
        <v>129</v>
      </c>
      <c r="B138" s="5">
        <v>1.65</v>
      </c>
      <c r="C138" s="5">
        <f t="shared" si="2"/>
        <v>11.65</v>
      </c>
      <c r="D138" s="55">
        <v>2.1999999999999999E-2</v>
      </c>
      <c r="E138" s="55">
        <v>2.1999999999999999E-2</v>
      </c>
      <c r="F138" s="55">
        <v>3.6000000000000004E-2</v>
      </c>
      <c r="G138" s="55">
        <v>7.2000000000000008E-2</v>
      </c>
      <c r="H138" s="55">
        <v>0.107</v>
      </c>
      <c r="I138" s="55">
        <v>0.14199999999999999</v>
      </c>
      <c r="J138" s="2" t="s">
        <v>130</v>
      </c>
      <c r="K138" s="2" t="s">
        <v>130</v>
      </c>
      <c r="L138" s="2" t="s">
        <v>130</v>
      </c>
      <c r="M138" s="2" t="s">
        <v>130</v>
      </c>
      <c r="N138" s="2" t="s">
        <v>130</v>
      </c>
      <c r="O138" s="2" t="s">
        <v>130</v>
      </c>
      <c r="P138" s="2" t="s">
        <v>4831</v>
      </c>
    </row>
    <row r="139" spans="1:16" ht="13" x14ac:dyDescent="0.3">
      <c r="A139" t="s">
        <v>129</v>
      </c>
      <c r="B139" s="5">
        <v>1.66</v>
      </c>
      <c r="C139" s="5">
        <f t="shared" si="2"/>
        <v>11.66</v>
      </c>
      <c r="D139" s="55">
        <v>2.1999999999999999E-2</v>
      </c>
      <c r="E139" s="55">
        <v>2.1999999999999999E-2</v>
      </c>
      <c r="F139" s="55">
        <v>3.5857142857142858E-2</v>
      </c>
      <c r="G139" s="55">
        <v>7.1714285714285717E-2</v>
      </c>
      <c r="H139" s="55">
        <v>0.10642857142857143</v>
      </c>
      <c r="I139" s="55">
        <v>0.14128571428571426</v>
      </c>
      <c r="J139" s="2" t="s">
        <v>130</v>
      </c>
      <c r="K139" s="2" t="s">
        <v>130</v>
      </c>
      <c r="L139" s="2" t="s">
        <v>130</v>
      </c>
      <c r="M139" s="2" t="s">
        <v>130</v>
      </c>
      <c r="N139" s="2" t="s">
        <v>130</v>
      </c>
      <c r="O139" s="2" t="s">
        <v>130</v>
      </c>
      <c r="P139" s="2" t="s">
        <v>4831</v>
      </c>
    </row>
    <row r="140" spans="1:16" ht="13" x14ac:dyDescent="0.3">
      <c r="A140" t="s">
        <v>129</v>
      </c>
      <c r="B140" s="5">
        <v>1.67</v>
      </c>
      <c r="C140" s="5">
        <f t="shared" si="2"/>
        <v>11.67</v>
      </c>
      <c r="D140" s="55">
        <v>2.1999999999999999E-2</v>
      </c>
      <c r="E140" s="55">
        <v>2.1999999999999999E-2</v>
      </c>
      <c r="F140" s="55">
        <v>3.5714285714285719E-2</v>
      </c>
      <c r="G140" s="55">
        <v>7.1428571428571438E-2</v>
      </c>
      <c r="H140" s="55">
        <v>0.10585714285714286</v>
      </c>
      <c r="I140" s="55">
        <v>0.14057142857142857</v>
      </c>
      <c r="J140" s="2" t="s">
        <v>130</v>
      </c>
      <c r="K140" s="2" t="s">
        <v>130</v>
      </c>
      <c r="L140" s="2" t="s">
        <v>130</v>
      </c>
      <c r="M140" s="2" t="s">
        <v>130</v>
      </c>
      <c r="N140" s="2" t="s">
        <v>130</v>
      </c>
      <c r="O140" s="2" t="s">
        <v>130</v>
      </c>
      <c r="P140" s="2" t="s">
        <v>4831</v>
      </c>
    </row>
    <row r="141" spans="1:16" ht="13" x14ac:dyDescent="0.3">
      <c r="A141" t="s">
        <v>129</v>
      </c>
      <c r="B141" s="5">
        <v>1.68</v>
      </c>
      <c r="C141" s="5">
        <f t="shared" si="2"/>
        <v>11.68</v>
      </c>
      <c r="D141" s="55">
        <v>2.1999999999999999E-2</v>
      </c>
      <c r="E141" s="55">
        <v>2.1999999999999999E-2</v>
      </c>
      <c r="F141" s="55">
        <v>3.5571428571428573E-2</v>
      </c>
      <c r="G141" s="55">
        <v>7.1142857142857147E-2</v>
      </c>
      <c r="H141" s="55">
        <v>0.10528571428571429</v>
      </c>
      <c r="I141" s="55">
        <v>0.13985714285714285</v>
      </c>
      <c r="J141" s="2" t="s">
        <v>130</v>
      </c>
      <c r="K141" s="2" t="s">
        <v>130</v>
      </c>
      <c r="L141" s="2" t="s">
        <v>130</v>
      </c>
      <c r="M141" s="2" t="s">
        <v>130</v>
      </c>
      <c r="N141" s="2" t="s">
        <v>130</v>
      </c>
      <c r="O141" s="2" t="s">
        <v>130</v>
      </c>
      <c r="P141" s="2" t="s">
        <v>4831</v>
      </c>
    </row>
    <row r="142" spans="1:16" ht="13" x14ac:dyDescent="0.3">
      <c r="A142" t="s">
        <v>129</v>
      </c>
      <c r="B142" s="5">
        <v>1.69</v>
      </c>
      <c r="C142" s="5">
        <f t="shared" si="2"/>
        <v>11.69</v>
      </c>
      <c r="D142" s="55">
        <v>2.1999999999999999E-2</v>
      </c>
      <c r="E142" s="55">
        <v>2.1999999999999999E-2</v>
      </c>
      <c r="F142" s="55">
        <v>3.5428571428571434E-2</v>
      </c>
      <c r="G142" s="55">
        <v>7.0857142857142869E-2</v>
      </c>
      <c r="H142" s="55">
        <v>0.1047142857142857</v>
      </c>
      <c r="I142" s="55">
        <v>0.13914285714285715</v>
      </c>
      <c r="J142" s="2" t="s">
        <v>130</v>
      </c>
      <c r="K142" s="2" t="s">
        <v>130</v>
      </c>
      <c r="L142" s="2" t="s">
        <v>130</v>
      </c>
      <c r="M142" s="2" t="s">
        <v>130</v>
      </c>
      <c r="N142" s="2" t="s">
        <v>130</v>
      </c>
      <c r="O142" s="2" t="s">
        <v>130</v>
      </c>
      <c r="P142" s="2" t="s">
        <v>4831</v>
      </c>
    </row>
    <row r="143" spans="1:16" ht="13" x14ac:dyDescent="0.3">
      <c r="A143" t="s">
        <v>129</v>
      </c>
      <c r="B143" s="5">
        <v>1.7</v>
      </c>
      <c r="C143" s="5">
        <f t="shared" si="2"/>
        <v>11.7</v>
      </c>
      <c r="D143" s="55">
        <v>2.1999999999999999E-2</v>
      </c>
      <c r="E143" s="55">
        <v>2.1999999999999999E-2</v>
      </c>
      <c r="F143" s="55">
        <v>3.5285714285714288E-2</v>
      </c>
      <c r="G143" s="55">
        <v>7.0571428571428577E-2</v>
      </c>
      <c r="H143" s="55">
        <v>0.10414285714285713</v>
      </c>
      <c r="I143" s="55">
        <v>0.13842857142857143</v>
      </c>
      <c r="J143" s="2" t="s">
        <v>130</v>
      </c>
      <c r="K143" s="2" t="s">
        <v>130</v>
      </c>
      <c r="L143" s="2" t="s">
        <v>130</v>
      </c>
      <c r="M143" s="2" t="s">
        <v>130</v>
      </c>
      <c r="N143" s="2" t="s">
        <v>130</v>
      </c>
      <c r="O143" s="2" t="s">
        <v>130</v>
      </c>
      <c r="P143" s="2" t="s">
        <v>4831</v>
      </c>
    </row>
    <row r="144" spans="1:16" ht="13" x14ac:dyDescent="0.3">
      <c r="A144" t="s">
        <v>129</v>
      </c>
      <c r="B144" s="5">
        <v>1.71</v>
      </c>
      <c r="C144" s="5">
        <f t="shared" si="2"/>
        <v>11.71</v>
      </c>
      <c r="D144" s="55">
        <v>2.1999999999999999E-2</v>
      </c>
      <c r="E144" s="55">
        <v>2.1999999999999999E-2</v>
      </c>
      <c r="F144" s="55">
        <v>3.5142857142857149E-2</v>
      </c>
      <c r="G144" s="55">
        <v>7.0285714285714299E-2</v>
      </c>
      <c r="H144" s="55">
        <v>0.10357142857142856</v>
      </c>
      <c r="I144" s="55">
        <v>0.13771428571428573</v>
      </c>
      <c r="J144" s="2" t="s">
        <v>130</v>
      </c>
      <c r="K144" s="2" t="s">
        <v>130</v>
      </c>
      <c r="L144" s="2" t="s">
        <v>130</v>
      </c>
      <c r="M144" s="2" t="s">
        <v>130</v>
      </c>
      <c r="N144" s="2" t="s">
        <v>130</v>
      </c>
      <c r="O144" s="2" t="s">
        <v>130</v>
      </c>
      <c r="P144" s="2" t="s">
        <v>4831</v>
      </c>
    </row>
    <row r="145" spans="1:16" ht="13" x14ac:dyDescent="0.3">
      <c r="A145" t="s">
        <v>129</v>
      </c>
      <c r="B145" s="5">
        <v>1.72</v>
      </c>
      <c r="C145" s="5">
        <f t="shared" si="2"/>
        <v>11.72</v>
      </c>
      <c r="D145" s="55">
        <v>2.1999999999999999E-2</v>
      </c>
      <c r="E145" s="55">
        <v>2.1999999999999999E-2</v>
      </c>
      <c r="F145" s="55">
        <v>3.500000000000001E-2</v>
      </c>
      <c r="G145" s="55">
        <v>7.0000000000000021E-2</v>
      </c>
      <c r="H145" s="55">
        <v>0.10299999999999999</v>
      </c>
      <c r="I145" s="55">
        <v>0.13700000000000001</v>
      </c>
      <c r="J145" s="2" t="s">
        <v>130</v>
      </c>
      <c r="K145" s="2" t="s">
        <v>130</v>
      </c>
      <c r="L145" s="2" t="s">
        <v>130</v>
      </c>
      <c r="M145" s="2" t="s">
        <v>130</v>
      </c>
      <c r="N145" s="2" t="s">
        <v>130</v>
      </c>
      <c r="O145" s="2" t="s">
        <v>130</v>
      </c>
      <c r="P145" s="2" t="s">
        <v>4831</v>
      </c>
    </row>
    <row r="146" spans="1:16" ht="13" x14ac:dyDescent="0.3">
      <c r="A146" t="s">
        <v>129</v>
      </c>
      <c r="B146" s="5">
        <v>1.73</v>
      </c>
      <c r="C146" s="5">
        <f t="shared" si="2"/>
        <v>11.73</v>
      </c>
      <c r="D146" s="55">
        <v>2.1999999999999999E-2</v>
      </c>
      <c r="E146" s="55">
        <v>2.1999999999999999E-2</v>
      </c>
      <c r="F146" s="55">
        <v>3.5000000000000003E-2</v>
      </c>
      <c r="G146" s="55">
        <v>6.9000000000000006E-2</v>
      </c>
      <c r="H146" s="55">
        <v>0.10299999999999999</v>
      </c>
      <c r="I146" s="55">
        <v>0.13600000000000001</v>
      </c>
      <c r="J146" s="2" t="s">
        <v>130</v>
      </c>
      <c r="K146" s="2" t="s">
        <v>130</v>
      </c>
      <c r="L146" s="2" t="s">
        <v>130</v>
      </c>
      <c r="M146" s="2" t="s">
        <v>130</v>
      </c>
      <c r="N146" s="2" t="s">
        <v>130</v>
      </c>
      <c r="O146" s="2" t="s">
        <v>130</v>
      </c>
      <c r="P146" s="2" t="s">
        <v>4831</v>
      </c>
    </row>
    <row r="147" spans="1:16" ht="13" x14ac:dyDescent="0.3">
      <c r="A147" t="s">
        <v>129</v>
      </c>
      <c r="B147" s="5">
        <v>1.74</v>
      </c>
      <c r="C147" s="5">
        <f t="shared" si="2"/>
        <v>11.74</v>
      </c>
      <c r="D147" s="55">
        <v>2.1999999999999999E-2</v>
      </c>
      <c r="E147" s="55">
        <v>2.1999999999999999E-2</v>
      </c>
      <c r="F147" s="55">
        <v>3.4666666666666665E-2</v>
      </c>
      <c r="G147" s="55">
        <v>6.8666666666666681E-2</v>
      </c>
      <c r="H147" s="55">
        <v>0.10233333333333333</v>
      </c>
      <c r="I147" s="55">
        <v>0.13533333333333333</v>
      </c>
      <c r="J147" s="2" t="s">
        <v>130</v>
      </c>
      <c r="K147" s="2" t="s">
        <v>130</v>
      </c>
      <c r="L147" s="2" t="s">
        <v>130</v>
      </c>
      <c r="M147" s="2" t="s">
        <v>130</v>
      </c>
      <c r="N147" s="2" t="s">
        <v>130</v>
      </c>
      <c r="O147" s="2" t="s">
        <v>130</v>
      </c>
      <c r="P147" s="2" t="s">
        <v>4831</v>
      </c>
    </row>
    <row r="148" spans="1:16" ht="13" x14ac:dyDescent="0.3">
      <c r="A148" t="s">
        <v>129</v>
      </c>
      <c r="B148" s="5">
        <v>1.75</v>
      </c>
      <c r="C148" s="5">
        <f t="shared" si="2"/>
        <v>11.75</v>
      </c>
      <c r="D148" s="55">
        <v>2.1999999999999999E-2</v>
      </c>
      <c r="E148" s="55">
        <v>2.1999999999999999E-2</v>
      </c>
      <c r="F148" s="55">
        <v>3.4333333333333334E-2</v>
      </c>
      <c r="G148" s="55">
        <v>6.8333333333333343E-2</v>
      </c>
      <c r="H148" s="55">
        <v>0.10166666666666667</v>
      </c>
      <c r="I148" s="55">
        <v>0.13466666666666668</v>
      </c>
      <c r="J148" s="2" t="s">
        <v>130</v>
      </c>
      <c r="K148" s="2" t="s">
        <v>130</v>
      </c>
      <c r="L148" s="2" t="s">
        <v>130</v>
      </c>
      <c r="M148" s="2" t="s">
        <v>130</v>
      </c>
      <c r="N148" s="2" t="s">
        <v>130</v>
      </c>
      <c r="O148" s="2" t="s">
        <v>130</v>
      </c>
      <c r="P148" s="2" t="s">
        <v>4831</v>
      </c>
    </row>
    <row r="149" spans="1:16" ht="13" x14ac:dyDescent="0.3">
      <c r="A149" t="s">
        <v>129</v>
      </c>
      <c r="B149" s="5">
        <v>1.76</v>
      </c>
      <c r="C149" s="5">
        <f t="shared" si="2"/>
        <v>11.76</v>
      </c>
      <c r="D149" s="55">
        <v>2.1999999999999999E-2</v>
      </c>
      <c r="E149" s="55">
        <v>2.1999999999999999E-2</v>
      </c>
      <c r="F149" s="55">
        <v>3.4000000000000002E-2</v>
      </c>
      <c r="G149" s="55">
        <v>6.8000000000000005E-2</v>
      </c>
      <c r="H149" s="55">
        <v>0.10100000000000001</v>
      </c>
      <c r="I149" s="55">
        <v>0.13400000000000001</v>
      </c>
      <c r="J149" s="2" t="s">
        <v>130</v>
      </c>
      <c r="K149" s="2" t="s">
        <v>130</v>
      </c>
      <c r="L149" s="2" t="s">
        <v>130</v>
      </c>
      <c r="M149" s="2" t="s">
        <v>130</v>
      </c>
      <c r="N149" s="2" t="s">
        <v>130</v>
      </c>
      <c r="O149" s="2" t="s">
        <v>130</v>
      </c>
      <c r="P149" s="2" t="s">
        <v>4831</v>
      </c>
    </row>
    <row r="150" spans="1:16" ht="13" x14ac:dyDescent="0.3">
      <c r="A150" t="s">
        <v>129</v>
      </c>
      <c r="B150" s="5">
        <v>1.77</v>
      </c>
      <c r="C150" s="5">
        <f t="shared" si="2"/>
        <v>11.77</v>
      </c>
      <c r="D150" s="55">
        <v>2.1999999999999999E-2</v>
      </c>
      <c r="E150" s="55">
        <v>2.1999999999999999E-2</v>
      </c>
      <c r="F150" s="55">
        <v>3.4000000000000002E-2</v>
      </c>
      <c r="G150" s="55">
        <v>6.8000000000000005E-2</v>
      </c>
      <c r="H150" s="55">
        <v>0.10050000000000001</v>
      </c>
      <c r="I150" s="55">
        <v>0.13350000000000001</v>
      </c>
      <c r="J150" s="2" t="s">
        <v>130</v>
      </c>
      <c r="K150" s="2" t="s">
        <v>130</v>
      </c>
      <c r="L150" s="2" t="s">
        <v>130</v>
      </c>
      <c r="M150" s="2" t="s">
        <v>130</v>
      </c>
      <c r="N150" s="2" t="s">
        <v>130</v>
      </c>
      <c r="O150" s="2" t="s">
        <v>130</v>
      </c>
      <c r="P150" s="2" t="s">
        <v>4831</v>
      </c>
    </row>
    <row r="151" spans="1:16" ht="13" x14ac:dyDescent="0.3">
      <c r="A151" t="s">
        <v>129</v>
      </c>
      <c r="B151" s="5">
        <v>1.78</v>
      </c>
      <c r="C151" s="5">
        <f t="shared" si="2"/>
        <v>11.78</v>
      </c>
      <c r="D151" s="55">
        <v>2.1999999999999999E-2</v>
      </c>
      <c r="E151" s="55">
        <v>2.1999999999999999E-2</v>
      </c>
      <c r="F151" s="55">
        <v>3.4000000000000002E-2</v>
      </c>
      <c r="G151" s="55">
        <v>6.8000000000000005E-2</v>
      </c>
      <c r="H151" s="55">
        <v>0.1</v>
      </c>
      <c r="I151" s="55">
        <v>0.13300000000000001</v>
      </c>
      <c r="J151" s="2" t="s">
        <v>130</v>
      </c>
      <c r="K151" s="2" t="s">
        <v>130</v>
      </c>
      <c r="L151" s="2" t="s">
        <v>130</v>
      </c>
      <c r="M151" s="2" t="s">
        <v>130</v>
      </c>
      <c r="N151" s="2" t="s">
        <v>130</v>
      </c>
      <c r="O151" s="2" t="s">
        <v>130</v>
      </c>
      <c r="P151" s="2" t="s">
        <v>4831</v>
      </c>
    </row>
    <row r="152" spans="1:16" ht="13" x14ac:dyDescent="0.3">
      <c r="A152" t="s">
        <v>129</v>
      </c>
      <c r="B152" s="5">
        <v>1.79</v>
      </c>
      <c r="C152" s="5">
        <f t="shared" si="2"/>
        <v>11.79</v>
      </c>
      <c r="D152" s="55">
        <v>2.1999999999999999E-2</v>
      </c>
      <c r="E152" s="55">
        <v>2.1999999999999999E-2</v>
      </c>
      <c r="F152" s="55">
        <v>3.3666666666666664E-2</v>
      </c>
      <c r="G152" s="55">
        <v>6.7666666666666681E-2</v>
      </c>
      <c r="H152" s="55">
        <v>9.9666666666666667E-2</v>
      </c>
      <c r="I152" s="55">
        <v>0.13233333333333333</v>
      </c>
      <c r="J152" s="2" t="s">
        <v>130</v>
      </c>
      <c r="K152" s="2" t="s">
        <v>130</v>
      </c>
      <c r="L152" s="2" t="s">
        <v>130</v>
      </c>
      <c r="M152" s="2" t="s">
        <v>130</v>
      </c>
      <c r="N152" s="2" t="s">
        <v>130</v>
      </c>
      <c r="O152" s="2" t="s">
        <v>130</v>
      </c>
      <c r="P152" s="2" t="s">
        <v>4831</v>
      </c>
    </row>
    <row r="153" spans="1:16" ht="13" x14ac:dyDescent="0.3">
      <c r="A153" t="s">
        <v>129</v>
      </c>
      <c r="B153" s="5">
        <v>1.8</v>
      </c>
      <c r="C153" s="5">
        <f t="shared" si="2"/>
        <v>11.8</v>
      </c>
      <c r="D153" s="55">
        <v>2.1999999999999999E-2</v>
      </c>
      <c r="E153" s="55">
        <v>2.1999999999999999E-2</v>
      </c>
      <c r="F153" s="55">
        <v>3.3333333333333333E-2</v>
      </c>
      <c r="G153" s="55">
        <v>6.7333333333333342E-2</v>
      </c>
      <c r="H153" s="55">
        <v>9.9333333333333343E-2</v>
      </c>
      <c r="I153" s="55">
        <v>0.13166666666666668</v>
      </c>
      <c r="J153" s="2" t="s">
        <v>130</v>
      </c>
      <c r="K153" s="2" t="s">
        <v>130</v>
      </c>
      <c r="L153" s="2" t="s">
        <v>130</v>
      </c>
      <c r="M153" s="2" t="s">
        <v>130</v>
      </c>
      <c r="N153" s="2" t="s">
        <v>130</v>
      </c>
      <c r="O153" s="2" t="s">
        <v>130</v>
      </c>
      <c r="P153" s="2" t="s">
        <v>4831</v>
      </c>
    </row>
    <row r="154" spans="1:16" ht="13" x14ac:dyDescent="0.3">
      <c r="A154" t="s">
        <v>129</v>
      </c>
      <c r="B154" s="5">
        <v>1.81</v>
      </c>
      <c r="C154" s="5">
        <f t="shared" si="2"/>
        <v>11.81</v>
      </c>
      <c r="D154" s="55">
        <v>2.1999999999999999E-2</v>
      </c>
      <c r="E154" s="55">
        <v>2.1999999999999999E-2</v>
      </c>
      <c r="F154" s="55">
        <v>3.3000000000000002E-2</v>
      </c>
      <c r="G154" s="55">
        <v>6.7000000000000004E-2</v>
      </c>
      <c r="H154" s="55">
        <v>9.9000000000000005E-2</v>
      </c>
      <c r="I154" s="55">
        <v>0.13100000000000001</v>
      </c>
      <c r="J154" s="2" t="s">
        <v>130</v>
      </c>
      <c r="K154" s="2" t="s">
        <v>130</v>
      </c>
      <c r="L154" s="2" t="s">
        <v>130</v>
      </c>
      <c r="M154" s="2" t="s">
        <v>130</v>
      </c>
      <c r="N154" s="2" t="s">
        <v>130</v>
      </c>
      <c r="O154" s="2" t="s">
        <v>130</v>
      </c>
      <c r="P154" s="2" t="s">
        <v>4831</v>
      </c>
    </row>
    <row r="155" spans="1:16" ht="13" x14ac:dyDescent="0.3">
      <c r="A155" t="s">
        <v>129</v>
      </c>
      <c r="B155" s="5">
        <v>1.82</v>
      </c>
      <c r="C155" s="5">
        <f t="shared" si="2"/>
        <v>11.82</v>
      </c>
      <c r="D155" s="55">
        <v>2.18E-2</v>
      </c>
      <c r="E155" s="55">
        <v>2.18E-2</v>
      </c>
      <c r="F155" s="55">
        <v>3.3000000000000002E-2</v>
      </c>
      <c r="G155" s="55">
        <v>6.6600000000000006E-2</v>
      </c>
      <c r="H155" s="55">
        <v>9.8600000000000007E-2</v>
      </c>
      <c r="I155" s="55">
        <v>0.13040000000000002</v>
      </c>
      <c r="J155" s="2" t="s">
        <v>130</v>
      </c>
      <c r="K155" s="2" t="s">
        <v>130</v>
      </c>
      <c r="L155" s="2" t="s">
        <v>130</v>
      </c>
      <c r="M155" s="2" t="s">
        <v>130</v>
      </c>
      <c r="N155" s="2" t="s">
        <v>130</v>
      </c>
      <c r="O155" s="2" t="s">
        <v>130</v>
      </c>
      <c r="P155" s="2" t="s">
        <v>4831</v>
      </c>
    </row>
    <row r="156" spans="1:16" ht="13" x14ac:dyDescent="0.3">
      <c r="A156" t="s">
        <v>129</v>
      </c>
      <c r="B156" s="5">
        <v>1.83</v>
      </c>
      <c r="C156" s="5">
        <f t="shared" si="2"/>
        <v>11.83</v>
      </c>
      <c r="D156" s="55">
        <v>2.1600000000000001E-2</v>
      </c>
      <c r="E156" s="55">
        <v>2.1600000000000001E-2</v>
      </c>
      <c r="F156" s="55">
        <v>3.3000000000000002E-2</v>
      </c>
      <c r="G156" s="55">
        <v>6.6199999999999995E-2</v>
      </c>
      <c r="H156" s="55">
        <v>9.820000000000001E-2</v>
      </c>
      <c r="I156" s="55">
        <v>0.1298</v>
      </c>
      <c r="J156" s="2" t="s">
        <v>130</v>
      </c>
      <c r="K156" s="2" t="s">
        <v>130</v>
      </c>
      <c r="L156" s="2" t="s">
        <v>130</v>
      </c>
      <c r="M156" s="2" t="s">
        <v>130</v>
      </c>
      <c r="N156" s="2" t="s">
        <v>130</v>
      </c>
      <c r="O156" s="2" t="s">
        <v>130</v>
      </c>
      <c r="P156" s="2" t="s">
        <v>4831</v>
      </c>
    </row>
    <row r="157" spans="1:16" ht="13" x14ac:dyDescent="0.3">
      <c r="A157" t="s">
        <v>129</v>
      </c>
      <c r="B157" s="5">
        <v>1.84</v>
      </c>
      <c r="C157" s="5">
        <f t="shared" si="2"/>
        <v>11.84</v>
      </c>
      <c r="D157" s="55">
        <v>2.1400000000000002E-2</v>
      </c>
      <c r="E157" s="55">
        <v>2.1400000000000002E-2</v>
      </c>
      <c r="F157" s="55">
        <v>3.3000000000000002E-2</v>
      </c>
      <c r="G157" s="55">
        <v>6.5799999999999997E-2</v>
      </c>
      <c r="H157" s="55">
        <v>9.7799999999999998E-2</v>
      </c>
      <c r="I157" s="55">
        <v>0.12920000000000001</v>
      </c>
      <c r="J157" s="2" t="s">
        <v>130</v>
      </c>
      <c r="K157" s="2" t="s">
        <v>130</v>
      </c>
      <c r="L157" s="2" t="s">
        <v>130</v>
      </c>
      <c r="M157" s="2" t="s">
        <v>130</v>
      </c>
      <c r="N157" s="2" t="s">
        <v>130</v>
      </c>
      <c r="O157" s="2" t="s">
        <v>130</v>
      </c>
      <c r="P157" s="2" t="s">
        <v>4831</v>
      </c>
    </row>
    <row r="158" spans="1:16" ht="13" x14ac:dyDescent="0.3">
      <c r="A158" t="s">
        <v>129</v>
      </c>
      <c r="B158" s="5">
        <v>1.85</v>
      </c>
      <c r="C158" s="5">
        <f t="shared" si="2"/>
        <v>11.85</v>
      </c>
      <c r="D158" s="55">
        <v>2.1200000000000004E-2</v>
      </c>
      <c r="E158" s="55">
        <v>2.1200000000000004E-2</v>
      </c>
      <c r="F158" s="55">
        <v>3.3000000000000002E-2</v>
      </c>
      <c r="G158" s="55">
        <v>6.54E-2</v>
      </c>
      <c r="H158" s="55">
        <v>9.74E-2</v>
      </c>
      <c r="I158" s="55">
        <v>0.12859999999999999</v>
      </c>
      <c r="J158" s="2" t="s">
        <v>130</v>
      </c>
      <c r="K158" s="2" t="s">
        <v>130</v>
      </c>
      <c r="L158" s="2" t="s">
        <v>130</v>
      </c>
      <c r="M158" s="2" t="s">
        <v>130</v>
      </c>
      <c r="N158" s="2" t="s">
        <v>130</v>
      </c>
      <c r="O158" s="2" t="s">
        <v>130</v>
      </c>
      <c r="P158" s="2" t="s">
        <v>4831</v>
      </c>
    </row>
    <row r="159" spans="1:16" ht="13" x14ac:dyDescent="0.3">
      <c r="A159" t="s">
        <v>129</v>
      </c>
      <c r="B159" s="5">
        <v>1.86</v>
      </c>
      <c r="C159" s="5">
        <f t="shared" si="2"/>
        <v>11.86</v>
      </c>
      <c r="D159" s="55">
        <v>2.1000000000000005E-2</v>
      </c>
      <c r="E159" s="55">
        <v>2.1000000000000005E-2</v>
      </c>
      <c r="F159" s="55">
        <v>3.3000000000000002E-2</v>
      </c>
      <c r="G159" s="55">
        <v>6.5000000000000002E-2</v>
      </c>
      <c r="H159" s="55">
        <v>9.7000000000000003E-2</v>
      </c>
      <c r="I159" s="55">
        <v>0.128</v>
      </c>
      <c r="J159" s="2" t="s">
        <v>130</v>
      </c>
      <c r="K159" s="2" t="s">
        <v>130</v>
      </c>
      <c r="L159" s="2" t="s">
        <v>130</v>
      </c>
      <c r="M159" s="2" t="s">
        <v>130</v>
      </c>
      <c r="N159" s="2" t="s">
        <v>130</v>
      </c>
      <c r="O159" s="2" t="s">
        <v>130</v>
      </c>
      <c r="P159" s="2" t="s">
        <v>4831</v>
      </c>
    </row>
    <row r="160" spans="1:16" ht="13" x14ac:dyDescent="0.3">
      <c r="A160" t="s">
        <v>129</v>
      </c>
      <c r="B160" s="5">
        <v>1.87</v>
      </c>
      <c r="C160" s="5">
        <f t="shared" si="2"/>
        <v>11.87</v>
      </c>
      <c r="D160" s="55">
        <v>2.1000000000000001E-2</v>
      </c>
      <c r="E160" s="55">
        <v>2.1000000000000001E-2</v>
      </c>
      <c r="F160" s="55">
        <v>3.3000000000000002E-2</v>
      </c>
      <c r="G160" s="55">
        <v>6.5000000000000002E-2</v>
      </c>
      <c r="H160" s="55">
        <v>9.6000000000000002E-2</v>
      </c>
      <c r="I160" s="55">
        <v>0.128</v>
      </c>
      <c r="J160" s="2" t="s">
        <v>130</v>
      </c>
      <c r="K160" s="2" t="s">
        <v>130</v>
      </c>
      <c r="L160" s="2" t="s">
        <v>130</v>
      </c>
      <c r="M160" s="2" t="s">
        <v>130</v>
      </c>
      <c r="N160" s="2" t="s">
        <v>130</v>
      </c>
      <c r="O160" s="2" t="s">
        <v>130</v>
      </c>
      <c r="P160" s="2" t="s">
        <v>4831</v>
      </c>
    </row>
    <row r="161" spans="1:16" ht="13" x14ac:dyDescent="0.3">
      <c r="A161" t="s">
        <v>129</v>
      </c>
      <c r="B161" s="5">
        <v>1.88</v>
      </c>
      <c r="C161" s="5">
        <f t="shared" si="2"/>
        <v>11.88</v>
      </c>
      <c r="D161" s="55">
        <v>2.1000000000000001E-2</v>
      </c>
      <c r="E161" s="55">
        <v>2.1000000000000001E-2</v>
      </c>
      <c r="F161" s="55">
        <v>3.2833333333333339E-2</v>
      </c>
      <c r="G161" s="55">
        <v>6.4666666666666678E-2</v>
      </c>
      <c r="H161" s="55">
        <v>9.5666666666666664E-2</v>
      </c>
      <c r="I161" s="55">
        <v>0.12733333333333333</v>
      </c>
      <c r="J161" s="2" t="s">
        <v>130</v>
      </c>
      <c r="K161" s="2" t="s">
        <v>130</v>
      </c>
      <c r="L161" s="2" t="s">
        <v>130</v>
      </c>
      <c r="M161" s="2" t="s">
        <v>130</v>
      </c>
      <c r="N161" s="2" t="s">
        <v>130</v>
      </c>
      <c r="O161" s="2" t="s">
        <v>130</v>
      </c>
      <c r="P161" s="2" t="s">
        <v>4831</v>
      </c>
    </row>
    <row r="162" spans="1:16" ht="13" x14ac:dyDescent="0.3">
      <c r="A162" t="s">
        <v>129</v>
      </c>
      <c r="B162" s="5">
        <v>1.89</v>
      </c>
      <c r="C162" s="5">
        <f t="shared" si="2"/>
        <v>11.89</v>
      </c>
      <c r="D162" s="55">
        <v>2.1000000000000001E-2</v>
      </c>
      <c r="E162" s="55">
        <v>2.1000000000000001E-2</v>
      </c>
      <c r="F162" s="55">
        <v>3.266666666666667E-2</v>
      </c>
      <c r="G162" s="55">
        <v>6.433333333333334E-2</v>
      </c>
      <c r="H162" s="55">
        <v>9.5333333333333339E-2</v>
      </c>
      <c r="I162" s="55">
        <v>0.12666666666666668</v>
      </c>
      <c r="J162" s="2" t="s">
        <v>130</v>
      </c>
      <c r="K162" s="2" t="s">
        <v>130</v>
      </c>
      <c r="L162" s="2" t="s">
        <v>130</v>
      </c>
      <c r="M162" s="2" t="s">
        <v>130</v>
      </c>
      <c r="N162" s="2" t="s">
        <v>130</v>
      </c>
      <c r="O162" s="2" t="s">
        <v>130</v>
      </c>
      <c r="P162" s="2" t="s">
        <v>4831</v>
      </c>
    </row>
    <row r="163" spans="1:16" ht="13" x14ac:dyDescent="0.3">
      <c r="A163" t="s">
        <v>129</v>
      </c>
      <c r="B163" s="5">
        <v>1.9</v>
      </c>
      <c r="C163" s="5">
        <f t="shared" si="2"/>
        <v>11.9</v>
      </c>
      <c r="D163" s="55">
        <v>2.1000000000000001E-2</v>
      </c>
      <c r="E163" s="55">
        <v>2.1000000000000001E-2</v>
      </c>
      <c r="F163" s="55">
        <v>3.2500000000000001E-2</v>
      </c>
      <c r="G163" s="55">
        <v>6.4000000000000001E-2</v>
      </c>
      <c r="H163" s="55">
        <v>9.5000000000000001E-2</v>
      </c>
      <c r="I163" s="55">
        <v>0.126</v>
      </c>
      <c r="J163" s="2" t="s">
        <v>130</v>
      </c>
      <c r="K163" s="2" t="s">
        <v>130</v>
      </c>
      <c r="L163" s="2" t="s">
        <v>130</v>
      </c>
      <c r="M163" s="2" t="s">
        <v>130</v>
      </c>
      <c r="N163" s="2" t="s">
        <v>130</v>
      </c>
      <c r="O163" s="2" t="s">
        <v>130</v>
      </c>
      <c r="P163" s="2" t="s">
        <v>4831</v>
      </c>
    </row>
    <row r="164" spans="1:16" ht="13" x14ac:dyDescent="0.3">
      <c r="A164" t="s">
        <v>129</v>
      </c>
      <c r="B164" s="5">
        <v>1.91</v>
      </c>
      <c r="C164" s="5">
        <f t="shared" si="2"/>
        <v>11.91</v>
      </c>
      <c r="D164" s="55">
        <v>2.1000000000000001E-2</v>
      </c>
      <c r="E164" s="55">
        <v>2.1000000000000001E-2</v>
      </c>
      <c r="F164" s="55">
        <v>3.2333333333333339E-2</v>
      </c>
      <c r="G164" s="55">
        <v>6.3666666666666677E-2</v>
      </c>
      <c r="H164" s="55">
        <v>9.4666666666666663E-2</v>
      </c>
      <c r="I164" s="55">
        <v>0.12533333333333332</v>
      </c>
      <c r="J164" s="2" t="s">
        <v>130</v>
      </c>
      <c r="K164" s="2" t="s">
        <v>130</v>
      </c>
      <c r="L164" s="2" t="s">
        <v>130</v>
      </c>
      <c r="M164" s="2" t="s">
        <v>130</v>
      </c>
      <c r="N164" s="2" t="s">
        <v>130</v>
      </c>
      <c r="O164" s="2" t="s">
        <v>130</v>
      </c>
      <c r="P164" s="2" t="s">
        <v>4831</v>
      </c>
    </row>
    <row r="165" spans="1:16" ht="13" x14ac:dyDescent="0.3">
      <c r="A165" t="s">
        <v>129</v>
      </c>
      <c r="B165" s="5">
        <v>1.92</v>
      </c>
      <c r="C165" s="5">
        <f t="shared" si="2"/>
        <v>11.92</v>
      </c>
      <c r="D165" s="55">
        <v>2.1000000000000001E-2</v>
      </c>
      <c r="E165" s="55">
        <v>2.1000000000000001E-2</v>
      </c>
      <c r="F165" s="55">
        <v>3.216666666666667E-2</v>
      </c>
      <c r="G165" s="55">
        <v>6.3333333333333339E-2</v>
      </c>
      <c r="H165" s="55">
        <v>9.4333333333333338E-2</v>
      </c>
      <c r="I165" s="55">
        <v>0.12466666666666666</v>
      </c>
      <c r="J165" s="2" t="s">
        <v>130</v>
      </c>
      <c r="K165" s="2" t="s">
        <v>130</v>
      </c>
      <c r="L165" s="2" t="s">
        <v>130</v>
      </c>
      <c r="M165" s="2" t="s">
        <v>130</v>
      </c>
      <c r="N165" s="2" t="s">
        <v>130</v>
      </c>
      <c r="O165" s="2" t="s">
        <v>130</v>
      </c>
      <c r="P165" s="2" t="s">
        <v>4831</v>
      </c>
    </row>
    <row r="166" spans="1:16" ht="13" x14ac:dyDescent="0.3">
      <c r="A166" t="s">
        <v>129</v>
      </c>
      <c r="B166" s="5">
        <v>1.93</v>
      </c>
      <c r="C166" s="5">
        <f t="shared" si="2"/>
        <v>11.93</v>
      </c>
      <c r="D166" s="55">
        <v>2.1000000000000001E-2</v>
      </c>
      <c r="E166" s="55">
        <v>2.1000000000000001E-2</v>
      </c>
      <c r="F166" s="55">
        <v>3.2000000000000001E-2</v>
      </c>
      <c r="G166" s="55">
        <v>6.3E-2</v>
      </c>
      <c r="H166" s="55">
        <v>9.4E-2</v>
      </c>
      <c r="I166" s="55">
        <v>0.124</v>
      </c>
      <c r="J166" s="2" t="s">
        <v>130</v>
      </c>
      <c r="K166" s="2" t="s">
        <v>130</v>
      </c>
      <c r="L166" s="2" t="s">
        <v>130</v>
      </c>
      <c r="M166" s="2" t="s">
        <v>130</v>
      </c>
      <c r="N166" s="2" t="s">
        <v>130</v>
      </c>
      <c r="O166" s="2" t="s">
        <v>130</v>
      </c>
      <c r="P166" s="2" t="s">
        <v>4831</v>
      </c>
    </row>
    <row r="167" spans="1:16" ht="13" x14ac:dyDescent="0.3">
      <c r="A167" t="s">
        <v>129</v>
      </c>
      <c r="B167" s="5">
        <v>1.94</v>
      </c>
      <c r="C167" s="5">
        <f t="shared" si="2"/>
        <v>11.94</v>
      </c>
      <c r="D167" s="55">
        <v>2.1000000000000001E-2</v>
      </c>
      <c r="E167" s="55">
        <v>2.1000000000000001E-2</v>
      </c>
      <c r="F167" s="55">
        <v>3.1666666666666662E-2</v>
      </c>
      <c r="G167" s="55">
        <v>6.2666666666666676E-2</v>
      </c>
      <c r="H167" s="55">
        <v>9.3666666666666662E-2</v>
      </c>
      <c r="I167" s="55">
        <v>0.12366666666666666</v>
      </c>
      <c r="J167" s="2" t="s">
        <v>130</v>
      </c>
      <c r="K167" s="2" t="s">
        <v>130</v>
      </c>
      <c r="L167" s="2" t="s">
        <v>130</v>
      </c>
      <c r="M167" s="2" t="s">
        <v>130</v>
      </c>
      <c r="N167" s="2" t="s">
        <v>130</v>
      </c>
      <c r="O167" s="2" t="s">
        <v>130</v>
      </c>
      <c r="P167" s="2" t="s">
        <v>4831</v>
      </c>
    </row>
    <row r="168" spans="1:16" ht="13" x14ac:dyDescent="0.3">
      <c r="A168" t="s">
        <v>129</v>
      </c>
      <c r="B168" s="5">
        <v>1.95</v>
      </c>
      <c r="C168" s="5">
        <f t="shared" si="2"/>
        <v>11.95</v>
      </c>
      <c r="D168" s="55">
        <v>2.1000000000000001E-2</v>
      </c>
      <c r="E168" s="55">
        <v>2.1000000000000001E-2</v>
      </c>
      <c r="F168" s="55">
        <v>3.1333333333333331E-2</v>
      </c>
      <c r="G168" s="55">
        <v>6.2333333333333338E-2</v>
      </c>
      <c r="H168" s="55">
        <v>9.3333333333333338E-2</v>
      </c>
      <c r="I168" s="55">
        <v>0.12333333333333334</v>
      </c>
      <c r="J168" s="2" t="s">
        <v>130</v>
      </c>
      <c r="K168" s="2" t="s">
        <v>130</v>
      </c>
      <c r="L168" s="2" t="s">
        <v>130</v>
      </c>
      <c r="M168" s="2" t="s">
        <v>130</v>
      </c>
      <c r="N168" s="2" t="s">
        <v>130</v>
      </c>
      <c r="O168" s="2" t="s">
        <v>130</v>
      </c>
      <c r="P168" s="2" t="s">
        <v>4831</v>
      </c>
    </row>
    <row r="169" spans="1:16" ht="13" x14ac:dyDescent="0.3">
      <c r="A169" t="s">
        <v>129</v>
      </c>
      <c r="B169" s="5">
        <v>1.96</v>
      </c>
      <c r="C169" s="5">
        <f t="shared" si="2"/>
        <v>11.96</v>
      </c>
      <c r="D169" s="55">
        <v>2.1000000000000001E-2</v>
      </c>
      <c r="E169" s="55">
        <v>2.1000000000000001E-2</v>
      </c>
      <c r="F169" s="55">
        <v>3.0999999999999996E-2</v>
      </c>
      <c r="G169" s="55">
        <v>6.2000000000000006E-2</v>
      </c>
      <c r="H169" s="55">
        <v>9.2999999999999999E-2</v>
      </c>
      <c r="I169" s="55">
        <v>0.123</v>
      </c>
      <c r="J169" s="2" t="s">
        <v>130</v>
      </c>
      <c r="K169" s="2" t="s">
        <v>130</v>
      </c>
      <c r="L169" s="2" t="s">
        <v>130</v>
      </c>
      <c r="M169" s="2" t="s">
        <v>130</v>
      </c>
      <c r="N169" s="2" t="s">
        <v>130</v>
      </c>
      <c r="O169" s="2" t="s">
        <v>130</v>
      </c>
      <c r="P169" s="2" t="s">
        <v>4831</v>
      </c>
    </row>
    <row r="170" spans="1:16" ht="13" x14ac:dyDescent="0.3">
      <c r="A170" t="s">
        <v>129</v>
      </c>
      <c r="B170" s="5">
        <v>1.97</v>
      </c>
      <c r="C170" s="5">
        <f t="shared" si="2"/>
        <v>11.97</v>
      </c>
      <c r="D170" s="55">
        <v>2.1000000000000001E-2</v>
      </c>
      <c r="E170" s="55">
        <v>2.1000000000000001E-2</v>
      </c>
      <c r="F170" s="55">
        <v>3.0874999999999996E-2</v>
      </c>
      <c r="G170" s="55">
        <v>6.1750000000000006E-2</v>
      </c>
      <c r="H170" s="55">
        <v>9.2499999999999999E-2</v>
      </c>
      <c r="I170" s="55">
        <v>0.1225</v>
      </c>
      <c r="J170" s="2" t="s">
        <v>130</v>
      </c>
      <c r="K170" s="2" t="s">
        <v>130</v>
      </c>
      <c r="L170" s="2" t="s">
        <v>130</v>
      </c>
      <c r="M170" s="2" t="s">
        <v>130</v>
      </c>
      <c r="N170" s="2" t="s">
        <v>130</v>
      </c>
      <c r="O170" s="2" t="s">
        <v>130</v>
      </c>
      <c r="P170" s="2" t="s">
        <v>4831</v>
      </c>
    </row>
    <row r="171" spans="1:16" ht="13" x14ac:dyDescent="0.3">
      <c r="A171" t="s">
        <v>129</v>
      </c>
      <c r="B171" s="5">
        <v>1.98</v>
      </c>
      <c r="C171" s="5">
        <f t="shared" si="2"/>
        <v>11.98</v>
      </c>
      <c r="D171" s="55">
        <v>2.1000000000000001E-2</v>
      </c>
      <c r="E171" s="55">
        <v>2.1000000000000001E-2</v>
      </c>
      <c r="F171" s="55">
        <v>3.0749999999999996E-2</v>
      </c>
      <c r="G171" s="55">
        <v>6.1500000000000006E-2</v>
      </c>
      <c r="H171" s="55">
        <v>9.1999999999999998E-2</v>
      </c>
      <c r="I171" s="55">
        <v>0.122</v>
      </c>
      <c r="J171" s="2" t="s">
        <v>130</v>
      </c>
      <c r="K171" s="2" t="s">
        <v>130</v>
      </c>
      <c r="L171" s="2" t="s">
        <v>130</v>
      </c>
      <c r="M171" s="2" t="s">
        <v>130</v>
      </c>
      <c r="N171" s="2" t="s">
        <v>130</v>
      </c>
      <c r="O171" s="2" t="s">
        <v>130</v>
      </c>
      <c r="P171" s="2" t="s">
        <v>4831</v>
      </c>
    </row>
    <row r="172" spans="1:16" ht="13" x14ac:dyDescent="0.3">
      <c r="A172" t="s">
        <v>129</v>
      </c>
      <c r="B172" s="5">
        <v>1.99</v>
      </c>
      <c r="C172" s="5">
        <f t="shared" si="2"/>
        <v>11.99</v>
      </c>
      <c r="D172" s="55">
        <v>2.1000000000000001E-2</v>
      </c>
      <c r="E172" s="55">
        <v>2.1000000000000001E-2</v>
      </c>
      <c r="F172" s="55">
        <v>3.0624999999999999E-2</v>
      </c>
      <c r="G172" s="55">
        <v>6.1249999999999999E-2</v>
      </c>
      <c r="H172" s="55">
        <v>9.1499999999999998E-2</v>
      </c>
      <c r="I172" s="55">
        <v>0.1215</v>
      </c>
      <c r="J172" s="2" t="s">
        <v>130</v>
      </c>
      <c r="K172" s="2" t="s">
        <v>130</v>
      </c>
      <c r="L172" s="2" t="s">
        <v>130</v>
      </c>
      <c r="M172" s="2" t="s">
        <v>130</v>
      </c>
      <c r="N172" s="2" t="s">
        <v>130</v>
      </c>
      <c r="O172" s="2" t="s">
        <v>130</v>
      </c>
      <c r="P172" s="2" t="s">
        <v>4831</v>
      </c>
    </row>
    <row r="173" spans="1:16" ht="13" x14ac:dyDescent="0.3">
      <c r="A173" t="s">
        <v>129</v>
      </c>
      <c r="B173" s="5">
        <v>2</v>
      </c>
      <c r="C173" s="5">
        <f t="shared" si="2"/>
        <v>12</v>
      </c>
      <c r="D173" s="55">
        <v>2.1000000000000001E-2</v>
      </c>
      <c r="E173" s="55">
        <v>2.1000000000000001E-2</v>
      </c>
      <c r="F173" s="55">
        <v>3.0499999999999999E-2</v>
      </c>
      <c r="G173" s="55">
        <v>6.0999999999999999E-2</v>
      </c>
      <c r="H173" s="55">
        <v>9.0999999999999998E-2</v>
      </c>
      <c r="I173" s="55">
        <v>0.121</v>
      </c>
      <c r="J173" s="2" t="s">
        <v>130</v>
      </c>
      <c r="K173" s="2" t="s">
        <v>130</v>
      </c>
      <c r="L173" s="2" t="s">
        <v>130</v>
      </c>
      <c r="M173" s="2" t="s">
        <v>130</v>
      </c>
      <c r="N173" s="2" t="s">
        <v>130</v>
      </c>
      <c r="O173" s="2" t="s">
        <v>130</v>
      </c>
      <c r="P173" s="2" t="s">
        <v>4831</v>
      </c>
    </row>
    <row r="174" spans="1:16" ht="13" x14ac:dyDescent="0.3">
      <c r="A174" t="s">
        <v>129</v>
      </c>
      <c r="B174" s="5">
        <v>2.0099999999999998</v>
      </c>
      <c r="C174" s="5">
        <f t="shared" si="2"/>
        <v>12.01</v>
      </c>
      <c r="D174" s="55">
        <v>2.1000000000000001E-2</v>
      </c>
      <c r="E174" s="55">
        <v>2.1000000000000001E-2</v>
      </c>
      <c r="F174" s="55">
        <v>3.0374999999999999E-2</v>
      </c>
      <c r="G174" s="55">
        <v>6.0749999999999998E-2</v>
      </c>
      <c r="H174" s="55">
        <v>9.0499999999999997E-2</v>
      </c>
      <c r="I174" s="55">
        <v>0.1205</v>
      </c>
      <c r="J174" s="2" t="s">
        <v>130</v>
      </c>
      <c r="K174" s="2" t="s">
        <v>130</v>
      </c>
      <c r="L174" s="2" t="s">
        <v>130</v>
      </c>
      <c r="M174" s="2" t="s">
        <v>130</v>
      </c>
      <c r="N174" s="2" t="s">
        <v>130</v>
      </c>
      <c r="O174" s="2" t="s">
        <v>130</v>
      </c>
      <c r="P174" s="2" t="s">
        <v>4831</v>
      </c>
    </row>
    <row r="175" spans="1:16" ht="13" x14ac:dyDescent="0.3">
      <c r="A175" t="s">
        <v>129</v>
      </c>
      <c r="B175" s="5">
        <v>2.02</v>
      </c>
      <c r="C175" s="5">
        <f t="shared" si="2"/>
        <v>12.02</v>
      </c>
      <c r="D175" s="55">
        <v>2.1000000000000001E-2</v>
      </c>
      <c r="E175" s="55">
        <v>2.1000000000000001E-2</v>
      </c>
      <c r="F175" s="55">
        <v>3.0249999999999999E-2</v>
      </c>
      <c r="G175" s="55">
        <v>6.0499999999999998E-2</v>
      </c>
      <c r="H175" s="55">
        <v>0.09</v>
      </c>
      <c r="I175" s="55">
        <v>0.12</v>
      </c>
      <c r="J175" s="2" t="s">
        <v>130</v>
      </c>
      <c r="K175" s="2" t="s">
        <v>130</v>
      </c>
      <c r="L175" s="2" t="s">
        <v>130</v>
      </c>
      <c r="M175" s="2" t="s">
        <v>130</v>
      </c>
      <c r="N175" s="2" t="s">
        <v>130</v>
      </c>
      <c r="O175" s="2" t="s">
        <v>130</v>
      </c>
      <c r="P175" s="2" t="s">
        <v>4831</v>
      </c>
    </row>
    <row r="176" spans="1:16" ht="13" x14ac:dyDescent="0.3">
      <c r="A176" t="s">
        <v>129</v>
      </c>
      <c r="B176" s="5">
        <v>2.0299999999999998</v>
      </c>
      <c r="C176" s="5">
        <f t="shared" si="2"/>
        <v>12.03</v>
      </c>
      <c r="D176" s="55">
        <v>2.1000000000000001E-2</v>
      </c>
      <c r="E176" s="55">
        <v>2.1000000000000001E-2</v>
      </c>
      <c r="F176" s="55">
        <v>3.0124999999999999E-2</v>
      </c>
      <c r="G176" s="55">
        <v>6.0249999999999998E-2</v>
      </c>
      <c r="H176" s="55">
        <v>8.9499999999999996E-2</v>
      </c>
      <c r="I176" s="55">
        <v>0.1195</v>
      </c>
      <c r="J176" s="2" t="s">
        <v>130</v>
      </c>
      <c r="K176" s="2" t="s">
        <v>130</v>
      </c>
      <c r="L176" s="2" t="s">
        <v>130</v>
      </c>
      <c r="M176" s="2" t="s">
        <v>130</v>
      </c>
      <c r="N176" s="2" t="s">
        <v>130</v>
      </c>
      <c r="O176" s="2" t="s">
        <v>130</v>
      </c>
      <c r="P176" s="2" t="s">
        <v>4831</v>
      </c>
    </row>
    <row r="177" spans="1:16" ht="13" x14ac:dyDescent="0.3">
      <c r="A177" t="s">
        <v>129</v>
      </c>
      <c r="B177" s="5">
        <v>2.04</v>
      </c>
      <c r="C177" s="5">
        <f t="shared" si="2"/>
        <v>12.04</v>
      </c>
      <c r="D177" s="55">
        <v>2.1000000000000001E-2</v>
      </c>
      <c r="E177" s="55">
        <v>2.1000000000000001E-2</v>
      </c>
      <c r="F177" s="55">
        <v>0.03</v>
      </c>
      <c r="G177" s="55">
        <v>0.06</v>
      </c>
      <c r="H177" s="55">
        <v>8.8999999999999996E-2</v>
      </c>
      <c r="I177" s="55">
        <v>0.11899999999999999</v>
      </c>
      <c r="J177" s="2" t="s">
        <v>130</v>
      </c>
      <c r="K177" s="2" t="s">
        <v>130</v>
      </c>
      <c r="L177" s="2" t="s">
        <v>130</v>
      </c>
      <c r="M177" s="2" t="s">
        <v>130</v>
      </c>
      <c r="N177" s="2" t="s">
        <v>130</v>
      </c>
      <c r="O177" s="2" t="s">
        <v>130</v>
      </c>
      <c r="P177" s="2" t="s">
        <v>4831</v>
      </c>
    </row>
    <row r="178" spans="1:16" ht="13" x14ac:dyDescent="0.3">
      <c r="A178" t="s">
        <v>129</v>
      </c>
      <c r="B178" s="5">
        <v>2.0499999999999998</v>
      </c>
      <c r="C178" s="5">
        <f t="shared" si="2"/>
        <v>12.05</v>
      </c>
      <c r="D178" s="55">
        <v>2.0500000000000001E-2</v>
      </c>
      <c r="E178" s="55">
        <v>2.0500000000000001E-2</v>
      </c>
      <c r="F178" s="55">
        <v>0.03</v>
      </c>
      <c r="G178" s="55">
        <v>0.06</v>
      </c>
      <c r="H178" s="55">
        <v>8.8999999999999996E-2</v>
      </c>
      <c r="I178" s="55">
        <v>0.11849999999999999</v>
      </c>
      <c r="J178" s="2" t="s">
        <v>130</v>
      </c>
      <c r="K178" s="2" t="s">
        <v>130</v>
      </c>
      <c r="L178" s="2" t="s">
        <v>130</v>
      </c>
      <c r="M178" s="2" t="s">
        <v>130</v>
      </c>
      <c r="N178" s="2" t="s">
        <v>130</v>
      </c>
      <c r="O178" s="2" t="s">
        <v>130</v>
      </c>
      <c r="P178" s="2" t="s">
        <v>4831</v>
      </c>
    </row>
    <row r="179" spans="1:16" ht="13" x14ac:dyDescent="0.3">
      <c r="A179" t="s">
        <v>129</v>
      </c>
      <c r="B179" s="5">
        <v>2.06</v>
      </c>
      <c r="C179" s="5">
        <f t="shared" si="2"/>
        <v>12.06</v>
      </c>
      <c r="D179" s="55">
        <v>0.02</v>
      </c>
      <c r="E179" s="55">
        <v>0.02</v>
      </c>
      <c r="F179" s="55">
        <v>2.9999999999999995E-2</v>
      </c>
      <c r="G179" s="55">
        <v>5.9999999999999991E-2</v>
      </c>
      <c r="H179" s="55">
        <v>8.8999999999999996E-2</v>
      </c>
      <c r="I179" s="55">
        <v>0.11799999999999998</v>
      </c>
      <c r="J179" s="2" t="s">
        <v>130</v>
      </c>
      <c r="K179" s="2" t="s">
        <v>130</v>
      </c>
      <c r="L179" s="2" t="s">
        <v>130</v>
      </c>
      <c r="M179" s="2" t="s">
        <v>130</v>
      </c>
      <c r="N179" s="2" t="s">
        <v>130</v>
      </c>
      <c r="O179" s="2" t="s">
        <v>130</v>
      </c>
      <c r="P179" s="2" t="s">
        <v>4831</v>
      </c>
    </row>
    <row r="180" spans="1:16" ht="13" x14ac:dyDescent="0.3">
      <c r="A180" t="s">
        <v>129</v>
      </c>
      <c r="B180" s="5">
        <v>2.0699999999999998</v>
      </c>
      <c r="C180" s="5">
        <f t="shared" si="2"/>
        <v>12.07</v>
      </c>
      <c r="D180" s="55">
        <v>0.02</v>
      </c>
      <c r="E180" s="55">
        <v>0.02</v>
      </c>
      <c r="F180" s="55">
        <v>2.9874999999999995E-2</v>
      </c>
      <c r="G180" s="55">
        <v>5.9749999999999991E-2</v>
      </c>
      <c r="H180" s="55">
        <v>8.8624999999999995E-2</v>
      </c>
      <c r="I180" s="55">
        <v>0.11749999999999998</v>
      </c>
      <c r="J180" s="2" t="s">
        <v>130</v>
      </c>
      <c r="K180" s="2" t="s">
        <v>130</v>
      </c>
      <c r="L180" s="2" t="s">
        <v>130</v>
      </c>
      <c r="M180" s="2" t="s">
        <v>130</v>
      </c>
      <c r="N180" s="2" t="s">
        <v>130</v>
      </c>
      <c r="O180" s="2" t="s">
        <v>130</v>
      </c>
      <c r="P180" s="2" t="s">
        <v>4831</v>
      </c>
    </row>
    <row r="181" spans="1:16" ht="13" x14ac:dyDescent="0.3">
      <c r="A181" t="s">
        <v>129</v>
      </c>
      <c r="B181" s="5">
        <v>2.08</v>
      </c>
      <c r="C181" s="5">
        <f t="shared" si="2"/>
        <v>12.08</v>
      </c>
      <c r="D181" s="55">
        <v>0.02</v>
      </c>
      <c r="E181" s="55">
        <v>0.02</v>
      </c>
      <c r="F181" s="55">
        <v>2.9749999999999995E-2</v>
      </c>
      <c r="G181" s="55">
        <v>5.949999999999999E-2</v>
      </c>
      <c r="H181" s="55">
        <v>8.8249999999999995E-2</v>
      </c>
      <c r="I181" s="55">
        <v>0.11699999999999998</v>
      </c>
      <c r="J181" s="2" t="s">
        <v>130</v>
      </c>
      <c r="K181" s="2" t="s">
        <v>130</v>
      </c>
      <c r="L181" s="2" t="s">
        <v>130</v>
      </c>
      <c r="M181" s="2" t="s">
        <v>130</v>
      </c>
      <c r="N181" s="2" t="s">
        <v>130</v>
      </c>
      <c r="O181" s="2" t="s">
        <v>130</v>
      </c>
      <c r="P181" s="2" t="s">
        <v>4831</v>
      </c>
    </row>
    <row r="182" spans="1:16" ht="13" x14ac:dyDescent="0.3">
      <c r="A182" t="s">
        <v>129</v>
      </c>
      <c r="B182" s="5">
        <v>2.09</v>
      </c>
      <c r="C182" s="5">
        <f t="shared" si="2"/>
        <v>12.09</v>
      </c>
      <c r="D182" s="55">
        <v>0.02</v>
      </c>
      <c r="E182" s="55">
        <v>0.02</v>
      </c>
      <c r="F182" s="55">
        <v>2.9624999999999999E-2</v>
      </c>
      <c r="G182" s="55">
        <v>5.9249999999999997E-2</v>
      </c>
      <c r="H182" s="55">
        <v>8.7874999999999995E-2</v>
      </c>
      <c r="I182" s="55">
        <v>0.11649999999999999</v>
      </c>
      <c r="J182" s="2" t="s">
        <v>130</v>
      </c>
      <c r="K182" s="2" t="s">
        <v>130</v>
      </c>
      <c r="L182" s="2" t="s">
        <v>130</v>
      </c>
      <c r="M182" s="2" t="s">
        <v>130</v>
      </c>
      <c r="N182" s="2" t="s">
        <v>130</v>
      </c>
      <c r="O182" s="2" t="s">
        <v>130</v>
      </c>
      <c r="P182" s="2" t="s">
        <v>4831</v>
      </c>
    </row>
    <row r="183" spans="1:16" ht="13" x14ac:dyDescent="0.3">
      <c r="A183" t="s">
        <v>129</v>
      </c>
      <c r="B183" s="5">
        <v>2.1</v>
      </c>
      <c r="C183" s="5">
        <f t="shared" si="2"/>
        <v>12.1</v>
      </c>
      <c r="D183" s="55">
        <v>0.02</v>
      </c>
      <c r="E183" s="55">
        <v>0.02</v>
      </c>
      <c r="F183" s="55">
        <v>2.9499999999999998E-2</v>
      </c>
      <c r="G183" s="55">
        <v>5.8999999999999997E-2</v>
      </c>
      <c r="H183" s="55">
        <v>8.7499999999999994E-2</v>
      </c>
      <c r="I183" s="55">
        <v>0.11599999999999999</v>
      </c>
      <c r="J183" s="2" t="s">
        <v>130</v>
      </c>
      <c r="K183" s="2" t="s">
        <v>130</v>
      </c>
      <c r="L183" s="2" t="s">
        <v>130</v>
      </c>
      <c r="M183" s="2" t="s">
        <v>130</v>
      </c>
      <c r="N183" s="2" t="s">
        <v>130</v>
      </c>
      <c r="O183" s="2" t="s">
        <v>130</v>
      </c>
      <c r="P183" s="2" t="s">
        <v>4831</v>
      </c>
    </row>
    <row r="184" spans="1:16" ht="13" x14ac:dyDescent="0.3">
      <c r="A184" t="s">
        <v>129</v>
      </c>
      <c r="B184" s="5">
        <v>2.11</v>
      </c>
      <c r="C184" s="5">
        <f t="shared" si="2"/>
        <v>12.11</v>
      </c>
      <c r="D184" s="55">
        <v>0.02</v>
      </c>
      <c r="E184" s="55">
        <v>0.02</v>
      </c>
      <c r="F184" s="55">
        <v>2.9374999999999998E-2</v>
      </c>
      <c r="G184" s="55">
        <v>5.8749999999999997E-2</v>
      </c>
      <c r="H184" s="55">
        <v>8.7124999999999994E-2</v>
      </c>
      <c r="I184" s="55">
        <v>0.11549999999999999</v>
      </c>
      <c r="J184" s="2" t="s">
        <v>130</v>
      </c>
      <c r="K184" s="2" t="s">
        <v>130</v>
      </c>
      <c r="L184" s="2" t="s">
        <v>130</v>
      </c>
      <c r="M184" s="2" t="s">
        <v>130</v>
      </c>
      <c r="N184" s="2" t="s">
        <v>130</v>
      </c>
      <c r="O184" s="2" t="s">
        <v>130</v>
      </c>
      <c r="P184" s="2" t="s">
        <v>4831</v>
      </c>
    </row>
    <row r="185" spans="1:16" ht="13" x14ac:dyDescent="0.3">
      <c r="A185" t="s">
        <v>129</v>
      </c>
      <c r="B185" s="5">
        <v>2.12</v>
      </c>
      <c r="C185" s="5">
        <f t="shared" si="2"/>
        <v>12.12</v>
      </c>
      <c r="D185" s="55">
        <v>0.02</v>
      </c>
      <c r="E185" s="55">
        <v>0.02</v>
      </c>
      <c r="F185" s="55">
        <v>2.9249999999999998E-2</v>
      </c>
      <c r="G185" s="55">
        <v>5.8499999999999996E-2</v>
      </c>
      <c r="H185" s="55">
        <v>8.6749999999999994E-2</v>
      </c>
      <c r="I185" s="55">
        <v>0.11499999999999999</v>
      </c>
      <c r="J185" s="2" t="s">
        <v>130</v>
      </c>
      <c r="K185" s="2" t="s">
        <v>130</v>
      </c>
      <c r="L185" s="2" t="s">
        <v>130</v>
      </c>
      <c r="M185" s="2" t="s">
        <v>130</v>
      </c>
      <c r="N185" s="2" t="s">
        <v>130</v>
      </c>
      <c r="O185" s="2" t="s">
        <v>130</v>
      </c>
      <c r="P185" s="2" t="s">
        <v>4831</v>
      </c>
    </row>
    <row r="186" spans="1:16" ht="13" x14ac:dyDescent="0.3">
      <c r="A186" t="s">
        <v>129</v>
      </c>
      <c r="B186" s="5">
        <v>2.13</v>
      </c>
      <c r="C186" s="5">
        <f t="shared" si="2"/>
        <v>12.13</v>
      </c>
      <c r="D186" s="55">
        <v>0.02</v>
      </c>
      <c r="E186" s="55">
        <v>0.02</v>
      </c>
      <c r="F186" s="55">
        <v>2.9124999999999998E-2</v>
      </c>
      <c r="G186" s="55">
        <v>5.8249999999999996E-2</v>
      </c>
      <c r="H186" s="55">
        <v>8.6374999999999993E-2</v>
      </c>
      <c r="I186" s="55">
        <v>0.11449999999999999</v>
      </c>
      <c r="J186" s="2" t="s">
        <v>130</v>
      </c>
      <c r="K186" s="2" t="s">
        <v>130</v>
      </c>
      <c r="L186" s="2" t="s">
        <v>130</v>
      </c>
      <c r="M186" s="2" t="s">
        <v>130</v>
      </c>
      <c r="N186" s="2" t="s">
        <v>130</v>
      </c>
      <c r="O186" s="2" t="s">
        <v>130</v>
      </c>
      <c r="P186" s="2" t="s">
        <v>4831</v>
      </c>
    </row>
    <row r="187" spans="1:16" ht="13" x14ac:dyDescent="0.3">
      <c r="A187" t="s">
        <v>129</v>
      </c>
      <c r="B187" s="5">
        <v>2.14</v>
      </c>
      <c r="C187" s="5">
        <f t="shared" si="2"/>
        <v>12.14</v>
      </c>
      <c r="D187" s="55">
        <v>0.02</v>
      </c>
      <c r="E187" s="55">
        <v>0.02</v>
      </c>
      <c r="F187" s="55">
        <v>2.8999999999999995E-2</v>
      </c>
      <c r="G187" s="55">
        <v>5.7999999999999989E-2</v>
      </c>
      <c r="H187" s="55">
        <v>8.5999999999999993E-2</v>
      </c>
      <c r="I187" s="55">
        <v>0.11399999999999999</v>
      </c>
      <c r="J187" s="2" t="s">
        <v>130</v>
      </c>
      <c r="K187" s="2" t="s">
        <v>130</v>
      </c>
      <c r="L187" s="2" t="s">
        <v>130</v>
      </c>
      <c r="M187" s="2" t="s">
        <v>130</v>
      </c>
      <c r="N187" s="2" t="s">
        <v>130</v>
      </c>
      <c r="O187" s="2" t="s">
        <v>130</v>
      </c>
      <c r="P187" s="2" t="s">
        <v>4831</v>
      </c>
    </row>
    <row r="188" spans="1:16" ht="13" x14ac:dyDescent="0.3">
      <c r="A188" t="s">
        <v>129</v>
      </c>
      <c r="B188" s="5">
        <v>2.15</v>
      </c>
      <c r="C188" s="5">
        <f t="shared" si="2"/>
        <v>12.15</v>
      </c>
      <c r="D188" s="55">
        <v>0.02</v>
      </c>
      <c r="E188" s="55">
        <v>0.02</v>
      </c>
      <c r="F188" s="55">
        <v>2.8857142857142852E-2</v>
      </c>
      <c r="G188" s="55">
        <v>5.7714285714285704E-2</v>
      </c>
      <c r="H188" s="55">
        <v>8.5714285714285701E-2</v>
      </c>
      <c r="I188" s="55">
        <v>0.11357142857142857</v>
      </c>
      <c r="J188" s="2" t="s">
        <v>130</v>
      </c>
      <c r="K188" s="2" t="s">
        <v>130</v>
      </c>
      <c r="L188" s="2" t="s">
        <v>130</v>
      </c>
      <c r="M188" s="2" t="s">
        <v>130</v>
      </c>
      <c r="N188" s="2" t="s">
        <v>130</v>
      </c>
      <c r="O188" s="2" t="s">
        <v>130</v>
      </c>
      <c r="P188" s="2" t="s">
        <v>4831</v>
      </c>
    </row>
    <row r="189" spans="1:16" ht="13" x14ac:dyDescent="0.3">
      <c r="A189" t="s">
        <v>129</v>
      </c>
      <c r="B189" s="5">
        <v>2.16</v>
      </c>
      <c r="C189" s="5">
        <f t="shared" si="2"/>
        <v>12.16</v>
      </c>
      <c r="D189" s="55">
        <v>0.02</v>
      </c>
      <c r="E189" s="55">
        <v>0.02</v>
      </c>
      <c r="F189" s="55">
        <v>2.871428571428571E-2</v>
      </c>
      <c r="G189" s="55">
        <v>5.7428571428571419E-2</v>
      </c>
      <c r="H189" s="55">
        <v>8.5428571428571423E-2</v>
      </c>
      <c r="I189" s="55">
        <v>0.11314285714285714</v>
      </c>
      <c r="J189" s="2" t="s">
        <v>130</v>
      </c>
      <c r="K189" s="2" t="s">
        <v>130</v>
      </c>
      <c r="L189" s="2" t="s">
        <v>130</v>
      </c>
      <c r="M189" s="2" t="s">
        <v>130</v>
      </c>
      <c r="N189" s="2" t="s">
        <v>130</v>
      </c>
      <c r="O189" s="2" t="s">
        <v>130</v>
      </c>
      <c r="P189" s="2" t="s">
        <v>4831</v>
      </c>
    </row>
    <row r="190" spans="1:16" ht="13" x14ac:dyDescent="0.3">
      <c r="A190" t="s">
        <v>129</v>
      </c>
      <c r="B190" s="5">
        <v>2.17</v>
      </c>
      <c r="C190" s="5">
        <f t="shared" si="2"/>
        <v>12.17</v>
      </c>
      <c r="D190" s="55">
        <v>0.02</v>
      </c>
      <c r="E190" s="55">
        <v>0.02</v>
      </c>
      <c r="F190" s="55">
        <v>2.8571428571428567E-2</v>
      </c>
      <c r="G190" s="55">
        <v>5.7142857142857134E-2</v>
      </c>
      <c r="H190" s="55">
        <v>8.5142857142857131E-2</v>
      </c>
      <c r="I190" s="55">
        <v>0.11271428571428573</v>
      </c>
      <c r="J190" s="2" t="s">
        <v>130</v>
      </c>
      <c r="K190" s="2" t="s">
        <v>130</v>
      </c>
      <c r="L190" s="2" t="s">
        <v>130</v>
      </c>
      <c r="M190" s="2" t="s">
        <v>130</v>
      </c>
      <c r="N190" s="2" t="s">
        <v>130</v>
      </c>
      <c r="O190" s="2" t="s">
        <v>130</v>
      </c>
      <c r="P190" s="2" t="s">
        <v>4831</v>
      </c>
    </row>
    <row r="191" spans="1:16" ht="13" x14ac:dyDescent="0.3">
      <c r="A191" t="s">
        <v>129</v>
      </c>
      <c r="B191" s="5">
        <v>2.1800000000000002</v>
      </c>
      <c r="C191" s="5">
        <f t="shared" si="2"/>
        <v>12.18</v>
      </c>
      <c r="D191" s="55">
        <v>0.02</v>
      </c>
      <c r="E191" s="55">
        <v>0.02</v>
      </c>
      <c r="F191" s="55">
        <v>2.8428571428571425E-2</v>
      </c>
      <c r="G191" s="55">
        <v>5.6857142857142849E-2</v>
      </c>
      <c r="H191" s="55">
        <v>8.4857142857142853E-2</v>
      </c>
      <c r="I191" s="55">
        <v>0.11228571428571429</v>
      </c>
      <c r="J191" s="2" t="s">
        <v>130</v>
      </c>
      <c r="K191" s="2" t="s">
        <v>130</v>
      </c>
      <c r="L191" s="2" t="s">
        <v>130</v>
      </c>
      <c r="M191" s="2" t="s">
        <v>130</v>
      </c>
      <c r="N191" s="2" t="s">
        <v>130</v>
      </c>
      <c r="O191" s="2" t="s">
        <v>130</v>
      </c>
      <c r="P191" s="2" t="s">
        <v>4831</v>
      </c>
    </row>
    <row r="192" spans="1:16" ht="13" x14ac:dyDescent="0.3">
      <c r="A192" t="s">
        <v>129</v>
      </c>
      <c r="B192" s="5">
        <v>2.19</v>
      </c>
      <c r="C192" s="5">
        <f t="shared" si="2"/>
        <v>12.19</v>
      </c>
      <c r="D192" s="55">
        <v>0.02</v>
      </c>
      <c r="E192" s="55">
        <v>0.02</v>
      </c>
      <c r="F192" s="55">
        <v>2.8285714285714282E-2</v>
      </c>
      <c r="G192" s="55">
        <v>5.6571428571428564E-2</v>
      </c>
      <c r="H192" s="55">
        <v>8.4571428571428561E-2</v>
      </c>
      <c r="I192" s="55">
        <v>0.11185714285714286</v>
      </c>
      <c r="J192" s="2" t="s">
        <v>130</v>
      </c>
      <c r="K192" s="2" t="s">
        <v>130</v>
      </c>
      <c r="L192" s="2" t="s">
        <v>130</v>
      </c>
      <c r="M192" s="2" t="s">
        <v>130</v>
      </c>
      <c r="N192" s="2" t="s">
        <v>130</v>
      </c>
      <c r="O192" s="2" t="s">
        <v>130</v>
      </c>
      <c r="P192" s="2" t="s">
        <v>4831</v>
      </c>
    </row>
    <row r="193" spans="1:16" ht="13" x14ac:dyDescent="0.3">
      <c r="A193" t="s">
        <v>129</v>
      </c>
      <c r="B193" s="5">
        <v>2.2000000000000002</v>
      </c>
      <c r="C193" s="5">
        <f t="shared" si="2"/>
        <v>12.2</v>
      </c>
      <c r="D193" s="55">
        <v>0.02</v>
      </c>
      <c r="E193" s="55">
        <v>0.02</v>
      </c>
      <c r="F193" s="55">
        <v>2.814285714285714E-2</v>
      </c>
      <c r="G193" s="55">
        <v>5.6285714285714279E-2</v>
      </c>
      <c r="H193" s="55">
        <v>8.4285714285714283E-2</v>
      </c>
      <c r="I193" s="55">
        <v>0.11142857142857143</v>
      </c>
      <c r="J193" s="2" t="s">
        <v>130</v>
      </c>
      <c r="K193" s="2" t="s">
        <v>130</v>
      </c>
      <c r="L193" s="2" t="s">
        <v>130</v>
      </c>
      <c r="M193" s="2" t="s">
        <v>130</v>
      </c>
      <c r="N193" s="2" t="s">
        <v>130</v>
      </c>
      <c r="O193" s="2" t="s">
        <v>130</v>
      </c>
      <c r="P193" s="2" t="s">
        <v>4831</v>
      </c>
    </row>
    <row r="194" spans="1:16" ht="13" x14ac:dyDescent="0.3">
      <c r="A194" t="s">
        <v>129</v>
      </c>
      <c r="B194" s="5">
        <v>2.21</v>
      </c>
      <c r="C194" s="5">
        <f t="shared" si="2"/>
        <v>12.21</v>
      </c>
      <c r="D194" s="55">
        <v>0.02</v>
      </c>
      <c r="E194" s="55">
        <v>0.02</v>
      </c>
      <c r="F194" s="55">
        <v>2.7999999999999994E-2</v>
      </c>
      <c r="G194" s="55">
        <v>5.5999999999999987E-2</v>
      </c>
      <c r="H194" s="55">
        <v>8.4000000000000005E-2</v>
      </c>
      <c r="I194" s="55">
        <v>0.111</v>
      </c>
      <c r="J194" s="2" t="s">
        <v>130</v>
      </c>
      <c r="K194" s="2" t="s">
        <v>130</v>
      </c>
      <c r="L194" s="2" t="s">
        <v>130</v>
      </c>
      <c r="M194" s="2" t="s">
        <v>130</v>
      </c>
      <c r="N194" s="2" t="s">
        <v>130</v>
      </c>
      <c r="O194" s="2" t="s">
        <v>130</v>
      </c>
      <c r="P194" s="2" t="s">
        <v>4831</v>
      </c>
    </row>
    <row r="195" spans="1:16" ht="13" x14ac:dyDescent="0.3">
      <c r="A195" t="s">
        <v>129</v>
      </c>
      <c r="B195" s="5">
        <v>2.2200000000000002</v>
      </c>
      <c r="C195" s="5">
        <f t="shared" si="2"/>
        <v>12.22</v>
      </c>
      <c r="D195" s="55">
        <v>0.02</v>
      </c>
      <c r="E195" s="55">
        <v>0.02</v>
      </c>
      <c r="F195" s="55">
        <v>2.7999999999999994E-2</v>
      </c>
      <c r="G195" s="55">
        <v>5.5799999999999988E-2</v>
      </c>
      <c r="H195" s="55">
        <v>8.3600000000000008E-2</v>
      </c>
      <c r="I195" s="55">
        <v>0.1106</v>
      </c>
      <c r="J195" s="2" t="s">
        <v>130</v>
      </c>
      <c r="K195" s="2" t="s">
        <v>130</v>
      </c>
      <c r="L195" s="2" t="s">
        <v>130</v>
      </c>
      <c r="M195" s="2" t="s">
        <v>130</v>
      </c>
      <c r="N195" s="2" t="s">
        <v>130</v>
      </c>
      <c r="O195" s="2" t="s">
        <v>130</v>
      </c>
      <c r="P195" s="2" t="s">
        <v>4831</v>
      </c>
    </row>
    <row r="196" spans="1:16" ht="13" x14ac:dyDescent="0.3">
      <c r="A196" t="s">
        <v>129</v>
      </c>
      <c r="B196" s="5">
        <v>2.23</v>
      </c>
      <c r="C196" s="5">
        <f t="shared" si="2"/>
        <v>12.23</v>
      </c>
      <c r="D196" s="55">
        <v>0.02</v>
      </c>
      <c r="E196" s="55">
        <v>0.02</v>
      </c>
      <c r="F196" s="55">
        <v>2.7999999999999997E-2</v>
      </c>
      <c r="G196" s="55">
        <v>5.559999999999999E-2</v>
      </c>
      <c r="H196" s="55">
        <v>8.3199999999999996E-2</v>
      </c>
      <c r="I196" s="55">
        <v>0.11019999999999999</v>
      </c>
      <c r="J196" s="2" t="s">
        <v>130</v>
      </c>
      <c r="K196" s="2" t="s">
        <v>130</v>
      </c>
      <c r="L196" s="2" t="s">
        <v>130</v>
      </c>
      <c r="M196" s="2" t="s">
        <v>130</v>
      </c>
      <c r="N196" s="2" t="s">
        <v>130</v>
      </c>
      <c r="O196" s="2" t="s">
        <v>130</v>
      </c>
      <c r="P196" s="2" t="s">
        <v>4831</v>
      </c>
    </row>
    <row r="197" spans="1:16" ht="13" x14ac:dyDescent="0.3">
      <c r="A197" t="s">
        <v>129</v>
      </c>
      <c r="B197" s="5">
        <v>2.2400000000000002</v>
      </c>
      <c r="C197" s="5">
        <f t="shared" si="2"/>
        <v>12.24</v>
      </c>
      <c r="D197" s="55">
        <v>0.02</v>
      </c>
      <c r="E197" s="55">
        <v>0.02</v>
      </c>
      <c r="F197" s="55">
        <v>2.7999999999999997E-2</v>
      </c>
      <c r="G197" s="55">
        <v>5.5399999999999991E-2</v>
      </c>
      <c r="H197" s="55">
        <v>8.2799999999999999E-2</v>
      </c>
      <c r="I197" s="55">
        <v>0.10979999999999999</v>
      </c>
      <c r="J197" s="2" t="s">
        <v>130</v>
      </c>
      <c r="K197" s="2" t="s">
        <v>130</v>
      </c>
      <c r="L197" s="2" t="s">
        <v>130</v>
      </c>
      <c r="M197" s="2" t="s">
        <v>130</v>
      </c>
      <c r="N197" s="2" t="s">
        <v>130</v>
      </c>
      <c r="O197" s="2" t="s">
        <v>130</v>
      </c>
      <c r="P197" s="2" t="s">
        <v>4831</v>
      </c>
    </row>
    <row r="198" spans="1:16" ht="13" x14ac:dyDescent="0.3">
      <c r="A198" t="s">
        <v>129</v>
      </c>
      <c r="B198" s="5">
        <v>2.25</v>
      </c>
      <c r="C198" s="5">
        <f t="shared" si="2"/>
        <v>12.25</v>
      </c>
      <c r="D198" s="55">
        <v>0.02</v>
      </c>
      <c r="E198" s="55">
        <v>0.02</v>
      </c>
      <c r="F198" s="55">
        <v>2.7999999999999997E-2</v>
      </c>
      <c r="G198" s="55">
        <v>5.5199999999999992E-2</v>
      </c>
      <c r="H198" s="55">
        <v>8.2400000000000001E-2</v>
      </c>
      <c r="I198" s="55">
        <v>0.1094</v>
      </c>
      <c r="J198" s="2" t="s">
        <v>130</v>
      </c>
      <c r="K198" s="2" t="s">
        <v>130</v>
      </c>
      <c r="L198" s="2" t="s">
        <v>130</v>
      </c>
      <c r="M198" s="2" t="s">
        <v>130</v>
      </c>
      <c r="N198" s="2" t="s">
        <v>130</v>
      </c>
      <c r="O198" s="2" t="s">
        <v>130</v>
      </c>
      <c r="P198" s="2" t="s">
        <v>4831</v>
      </c>
    </row>
    <row r="199" spans="1:16" ht="13" x14ac:dyDescent="0.3">
      <c r="A199" t="s">
        <v>129</v>
      </c>
      <c r="B199" s="5">
        <v>2.2599999999999998</v>
      </c>
      <c r="C199" s="5">
        <f t="shared" ref="C199:C262" si="3">VALUE(SUBSTITUTE(1&amp;B199," ",""))</f>
        <v>12.26</v>
      </c>
      <c r="D199" s="55">
        <v>0.02</v>
      </c>
      <c r="E199" s="55">
        <v>0.02</v>
      </c>
      <c r="F199" s="55">
        <v>2.7999999999999997E-2</v>
      </c>
      <c r="G199" s="55">
        <v>5.4999999999999986E-2</v>
      </c>
      <c r="H199" s="55">
        <v>8.2000000000000003E-2</v>
      </c>
      <c r="I199" s="55">
        <v>0.109</v>
      </c>
      <c r="J199" s="2" t="s">
        <v>130</v>
      </c>
      <c r="K199" s="2" t="s">
        <v>130</v>
      </c>
      <c r="L199" s="2" t="s">
        <v>130</v>
      </c>
      <c r="M199" s="2" t="s">
        <v>130</v>
      </c>
      <c r="N199" s="2" t="s">
        <v>130</v>
      </c>
      <c r="O199" s="2" t="s">
        <v>130</v>
      </c>
      <c r="P199" s="2" t="s">
        <v>4831</v>
      </c>
    </row>
    <row r="200" spans="1:16" ht="13" x14ac:dyDescent="0.3">
      <c r="A200" t="s">
        <v>129</v>
      </c>
      <c r="B200" s="5">
        <v>2.27</v>
      </c>
      <c r="C200" s="5">
        <f t="shared" si="3"/>
        <v>12.27</v>
      </c>
      <c r="D200" s="55">
        <v>0.02</v>
      </c>
      <c r="E200" s="55">
        <v>0.02</v>
      </c>
      <c r="F200" s="55">
        <v>2.7833333333333331E-2</v>
      </c>
      <c r="G200" s="55">
        <v>5.4833333333333324E-2</v>
      </c>
      <c r="H200" s="55">
        <v>8.1833333333333327E-2</v>
      </c>
      <c r="I200" s="55">
        <v>0.10866666666666668</v>
      </c>
      <c r="J200" s="2" t="s">
        <v>130</v>
      </c>
      <c r="K200" s="2" t="s">
        <v>130</v>
      </c>
      <c r="L200" s="2" t="s">
        <v>130</v>
      </c>
      <c r="M200" s="2" t="s">
        <v>130</v>
      </c>
      <c r="N200" s="2" t="s">
        <v>130</v>
      </c>
      <c r="O200" s="2" t="s">
        <v>130</v>
      </c>
      <c r="P200" s="2" t="s">
        <v>4831</v>
      </c>
    </row>
    <row r="201" spans="1:16" ht="13" x14ac:dyDescent="0.3">
      <c r="A201" t="s">
        <v>129</v>
      </c>
      <c r="B201" s="5">
        <v>2.2799999999999998</v>
      </c>
      <c r="C201" s="5">
        <f t="shared" si="3"/>
        <v>12.28</v>
      </c>
      <c r="D201" s="55">
        <v>0.02</v>
      </c>
      <c r="E201" s="55">
        <v>0.02</v>
      </c>
      <c r="F201" s="55">
        <v>2.7666666666666666E-2</v>
      </c>
      <c r="G201" s="55">
        <v>5.4666666666666655E-2</v>
      </c>
      <c r="H201" s="55">
        <v>8.1666666666666665E-2</v>
      </c>
      <c r="I201" s="55">
        <v>0.10833333333333334</v>
      </c>
      <c r="J201" s="2" t="s">
        <v>130</v>
      </c>
      <c r="K201" s="2" t="s">
        <v>130</v>
      </c>
      <c r="L201" s="2" t="s">
        <v>130</v>
      </c>
      <c r="M201" s="2" t="s">
        <v>130</v>
      </c>
      <c r="N201" s="2" t="s">
        <v>130</v>
      </c>
      <c r="O201" s="2" t="s">
        <v>130</v>
      </c>
      <c r="P201" s="2" t="s">
        <v>4831</v>
      </c>
    </row>
    <row r="202" spans="1:16" ht="13" x14ac:dyDescent="0.3">
      <c r="A202" t="s">
        <v>129</v>
      </c>
      <c r="B202" s="5">
        <v>2.29</v>
      </c>
      <c r="C202" s="5">
        <f t="shared" si="3"/>
        <v>12.29</v>
      </c>
      <c r="D202" s="55">
        <v>0.02</v>
      </c>
      <c r="E202" s="55">
        <v>0.02</v>
      </c>
      <c r="F202" s="55">
        <v>2.7499999999999997E-2</v>
      </c>
      <c r="G202" s="55">
        <v>5.4499999999999993E-2</v>
      </c>
      <c r="H202" s="55">
        <v>8.1500000000000003E-2</v>
      </c>
      <c r="I202" s="55">
        <v>0.108</v>
      </c>
      <c r="J202" s="2" t="s">
        <v>130</v>
      </c>
      <c r="K202" s="2" t="s">
        <v>130</v>
      </c>
      <c r="L202" s="2" t="s">
        <v>130</v>
      </c>
      <c r="M202" s="2" t="s">
        <v>130</v>
      </c>
      <c r="N202" s="2" t="s">
        <v>130</v>
      </c>
      <c r="O202" s="2" t="s">
        <v>130</v>
      </c>
      <c r="P202" s="2" t="s">
        <v>4831</v>
      </c>
    </row>
    <row r="203" spans="1:16" ht="13" x14ac:dyDescent="0.3">
      <c r="A203" t="s">
        <v>129</v>
      </c>
      <c r="B203" s="5">
        <v>2.2999999999999998</v>
      </c>
      <c r="C203" s="5">
        <f t="shared" si="3"/>
        <v>12.3</v>
      </c>
      <c r="D203" s="55">
        <v>0.02</v>
      </c>
      <c r="E203" s="55">
        <v>0.02</v>
      </c>
      <c r="F203" s="55">
        <v>2.7333333333333331E-2</v>
      </c>
      <c r="G203" s="55">
        <v>5.4333333333333324E-2</v>
      </c>
      <c r="H203" s="55">
        <v>8.1333333333333327E-2</v>
      </c>
      <c r="I203" s="55">
        <v>0.10766666666666667</v>
      </c>
      <c r="J203" s="2" t="s">
        <v>130</v>
      </c>
      <c r="K203" s="2" t="s">
        <v>130</v>
      </c>
      <c r="L203" s="2" t="s">
        <v>130</v>
      </c>
      <c r="M203" s="2" t="s">
        <v>130</v>
      </c>
      <c r="N203" s="2" t="s">
        <v>130</v>
      </c>
      <c r="O203" s="2" t="s">
        <v>130</v>
      </c>
      <c r="P203" s="2" t="s">
        <v>4831</v>
      </c>
    </row>
    <row r="204" spans="1:16" ht="13" x14ac:dyDescent="0.3">
      <c r="A204" t="s">
        <v>129</v>
      </c>
      <c r="B204" s="5">
        <v>2.31</v>
      </c>
      <c r="C204" s="5">
        <f t="shared" si="3"/>
        <v>12.31</v>
      </c>
      <c r="D204" s="55">
        <v>0.02</v>
      </c>
      <c r="E204" s="55">
        <v>0.02</v>
      </c>
      <c r="F204" s="55">
        <v>2.7166666666666665E-2</v>
      </c>
      <c r="G204" s="55">
        <v>5.4166666666666662E-2</v>
      </c>
      <c r="H204" s="55">
        <v>8.1166666666666665E-2</v>
      </c>
      <c r="I204" s="55">
        <v>0.10733333333333334</v>
      </c>
      <c r="J204" s="2" t="s">
        <v>130</v>
      </c>
      <c r="K204" s="2" t="s">
        <v>130</v>
      </c>
      <c r="L204" s="2" t="s">
        <v>130</v>
      </c>
      <c r="M204" s="2" t="s">
        <v>130</v>
      </c>
      <c r="N204" s="2" t="s">
        <v>130</v>
      </c>
      <c r="O204" s="2" t="s">
        <v>130</v>
      </c>
      <c r="P204" s="2" t="s">
        <v>4831</v>
      </c>
    </row>
    <row r="205" spans="1:16" ht="13" x14ac:dyDescent="0.3">
      <c r="A205" t="s">
        <v>129</v>
      </c>
      <c r="B205" s="5">
        <v>2.3199999999999998</v>
      </c>
      <c r="C205" s="5">
        <f t="shared" si="3"/>
        <v>12.32</v>
      </c>
      <c r="D205" s="55">
        <v>0.02</v>
      </c>
      <c r="E205" s="55">
        <v>0.02</v>
      </c>
      <c r="F205" s="55">
        <v>2.7E-2</v>
      </c>
      <c r="G205" s="55">
        <v>5.3999999999999992E-2</v>
      </c>
      <c r="H205" s="55">
        <v>8.1000000000000003E-2</v>
      </c>
      <c r="I205" s="55">
        <v>0.107</v>
      </c>
      <c r="J205" s="2" t="s">
        <v>130</v>
      </c>
      <c r="K205" s="2" t="s">
        <v>130</v>
      </c>
      <c r="L205" s="2" t="s">
        <v>130</v>
      </c>
      <c r="M205" s="2" t="s">
        <v>130</v>
      </c>
      <c r="N205" s="2" t="s">
        <v>130</v>
      </c>
      <c r="O205" s="2" t="s">
        <v>130</v>
      </c>
      <c r="P205" s="2" t="s">
        <v>4831</v>
      </c>
    </row>
    <row r="206" spans="1:16" ht="13" x14ac:dyDescent="0.3">
      <c r="A206" t="s">
        <v>129</v>
      </c>
      <c r="B206" s="5">
        <v>2.33</v>
      </c>
      <c r="C206" s="5">
        <f t="shared" si="3"/>
        <v>12.33</v>
      </c>
      <c r="D206" s="55">
        <v>1.9944444444444445E-2</v>
      </c>
      <c r="E206" s="55">
        <v>1.9944444444444445E-2</v>
      </c>
      <c r="F206" s="55">
        <v>2.6944444444444444E-2</v>
      </c>
      <c r="G206" s="55">
        <v>5.3888888888888882E-2</v>
      </c>
      <c r="H206" s="55">
        <v>8.0888888888888899E-2</v>
      </c>
      <c r="I206" s="55">
        <v>0.10688888888888889</v>
      </c>
      <c r="J206" s="2" t="s">
        <v>130</v>
      </c>
      <c r="K206" s="2" t="s">
        <v>130</v>
      </c>
      <c r="L206" s="2" t="s">
        <v>130</v>
      </c>
      <c r="M206" s="2" t="s">
        <v>130</v>
      </c>
      <c r="N206" s="2" t="s">
        <v>130</v>
      </c>
      <c r="O206" s="2" t="s">
        <v>130</v>
      </c>
      <c r="P206" s="2" t="s">
        <v>4831</v>
      </c>
    </row>
    <row r="207" spans="1:16" ht="13" x14ac:dyDescent="0.3">
      <c r="A207" t="s">
        <v>129</v>
      </c>
      <c r="B207" s="5">
        <v>2.34</v>
      </c>
      <c r="C207" s="5">
        <f t="shared" si="3"/>
        <v>12.34</v>
      </c>
      <c r="D207" s="55">
        <v>1.988888888888889E-2</v>
      </c>
      <c r="E207" s="55">
        <v>1.988888888888889E-2</v>
      </c>
      <c r="F207" s="55">
        <v>2.6888888888888889E-2</v>
      </c>
      <c r="G207" s="55">
        <v>5.3777777777777772E-2</v>
      </c>
      <c r="H207" s="55">
        <v>8.0777777777777782E-2</v>
      </c>
      <c r="I207" s="55">
        <v>0.10677777777777778</v>
      </c>
      <c r="J207" s="2" t="s">
        <v>130</v>
      </c>
      <c r="K207" s="2" t="s">
        <v>130</v>
      </c>
      <c r="L207" s="2" t="s">
        <v>130</v>
      </c>
      <c r="M207" s="2" t="s">
        <v>130</v>
      </c>
      <c r="N207" s="2" t="s">
        <v>130</v>
      </c>
      <c r="O207" s="2" t="s">
        <v>130</v>
      </c>
      <c r="P207" s="2" t="s">
        <v>4831</v>
      </c>
    </row>
    <row r="208" spans="1:16" ht="13" x14ac:dyDescent="0.3">
      <c r="A208" t="s">
        <v>129</v>
      </c>
      <c r="B208" s="5">
        <v>2.35</v>
      </c>
      <c r="C208" s="5">
        <f t="shared" si="3"/>
        <v>12.35</v>
      </c>
      <c r="D208" s="55">
        <v>1.9833333333333335E-2</v>
      </c>
      <c r="E208" s="55">
        <v>1.9833333333333335E-2</v>
      </c>
      <c r="F208" s="55">
        <v>2.6833333333333334E-2</v>
      </c>
      <c r="G208" s="55">
        <v>5.3666666666666661E-2</v>
      </c>
      <c r="H208" s="55">
        <v>8.0666666666666678E-2</v>
      </c>
      <c r="I208" s="55">
        <v>0.10666666666666667</v>
      </c>
      <c r="J208" s="2" t="s">
        <v>130</v>
      </c>
      <c r="K208" s="2" t="s">
        <v>130</v>
      </c>
      <c r="L208" s="2" t="s">
        <v>130</v>
      </c>
      <c r="M208" s="2" t="s">
        <v>130</v>
      </c>
      <c r="N208" s="2" t="s">
        <v>130</v>
      </c>
      <c r="O208" s="2" t="s">
        <v>130</v>
      </c>
      <c r="P208" s="2" t="s">
        <v>4831</v>
      </c>
    </row>
    <row r="209" spans="1:16" ht="13" x14ac:dyDescent="0.3">
      <c r="A209" t="s">
        <v>129</v>
      </c>
      <c r="B209" s="5">
        <v>2.36</v>
      </c>
      <c r="C209" s="5">
        <f t="shared" si="3"/>
        <v>12.36</v>
      </c>
      <c r="D209" s="55">
        <v>1.977777777777778E-2</v>
      </c>
      <c r="E209" s="55">
        <v>1.977777777777778E-2</v>
      </c>
      <c r="F209" s="55">
        <v>2.6777777777777775E-2</v>
      </c>
      <c r="G209" s="55">
        <v>5.3555555555555551E-2</v>
      </c>
      <c r="H209" s="55">
        <v>8.0555555555555561E-2</v>
      </c>
      <c r="I209" s="55">
        <v>0.10655555555555556</v>
      </c>
      <c r="J209" s="2" t="s">
        <v>130</v>
      </c>
      <c r="K209" s="2" t="s">
        <v>130</v>
      </c>
      <c r="L209" s="2" t="s">
        <v>130</v>
      </c>
      <c r="M209" s="2" t="s">
        <v>130</v>
      </c>
      <c r="N209" s="2" t="s">
        <v>130</v>
      </c>
      <c r="O209" s="2" t="s">
        <v>130</v>
      </c>
      <c r="P209" s="2" t="s">
        <v>4831</v>
      </c>
    </row>
    <row r="210" spans="1:16" ht="13" x14ac:dyDescent="0.3">
      <c r="A210" t="s">
        <v>129</v>
      </c>
      <c r="B210" s="5">
        <v>2.37</v>
      </c>
      <c r="C210" s="5">
        <f t="shared" si="3"/>
        <v>12.37</v>
      </c>
      <c r="D210" s="55">
        <v>1.9722222222222221E-2</v>
      </c>
      <c r="E210" s="55">
        <v>1.9722222222222221E-2</v>
      </c>
      <c r="F210" s="55">
        <v>2.672222222222222E-2</v>
      </c>
      <c r="G210" s="55">
        <v>5.344444444444444E-2</v>
      </c>
      <c r="H210" s="55">
        <v>8.0444444444444457E-2</v>
      </c>
      <c r="I210" s="55">
        <v>0.10644444444444445</v>
      </c>
      <c r="J210" s="2" t="s">
        <v>130</v>
      </c>
      <c r="K210" s="2" t="s">
        <v>130</v>
      </c>
      <c r="L210" s="2" t="s">
        <v>130</v>
      </c>
      <c r="M210" s="2" t="s">
        <v>130</v>
      </c>
      <c r="N210" s="2" t="s">
        <v>130</v>
      </c>
      <c r="O210" s="2" t="s">
        <v>130</v>
      </c>
      <c r="P210" s="2" t="s">
        <v>4831</v>
      </c>
    </row>
    <row r="211" spans="1:16" ht="13" x14ac:dyDescent="0.3">
      <c r="A211" t="s">
        <v>129</v>
      </c>
      <c r="B211" s="5">
        <v>2.38</v>
      </c>
      <c r="C211" s="5">
        <f t="shared" si="3"/>
        <v>12.38</v>
      </c>
      <c r="D211" s="55">
        <v>1.9666666666666666E-2</v>
      </c>
      <c r="E211" s="55">
        <v>1.9666666666666666E-2</v>
      </c>
      <c r="F211" s="55">
        <v>2.6666666666666665E-2</v>
      </c>
      <c r="G211" s="55">
        <v>5.333333333333333E-2</v>
      </c>
      <c r="H211" s="55">
        <v>8.033333333333334E-2</v>
      </c>
      <c r="I211" s="55">
        <v>0.10633333333333334</v>
      </c>
      <c r="J211" s="2" t="s">
        <v>130</v>
      </c>
      <c r="K211" s="2" t="s">
        <v>130</v>
      </c>
      <c r="L211" s="2" t="s">
        <v>130</v>
      </c>
      <c r="M211" s="2" t="s">
        <v>130</v>
      </c>
      <c r="N211" s="2" t="s">
        <v>130</v>
      </c>
      <c r="O211" s="2" t="s">
        <v>130</v>
      </c>
      <c r="P211" s="2" t="s">
        <v>4831</v>
      </c>
    </row>
    <row r="212" spans="1:16" ht="13" x14ac:dyDescent="0.3">
      <c r="A212" t="s">
        <v>129</v>
      </c>
      <c r="B212" s="5">
        <v>2.39</v>
      </c>
      <c r="C212" s="5">
        <f t="shared" si="3"/>
        <v>12.39</v>
      </c>
      <c r="D212" s="55">
        <v>1.961111111111111E-2</v>
      </c>
      <c r="E212" s="55">
        <v>1.961111111111111E-2</v>
      </c>
      <c r="F212" s="55">
        <v>2.661111111111111E-2</v>
      </c>
      <c r="G212" s="55">
        <v>5.3222222222222219E-2</v>
      </c>
      <c r="H212" s="55">
        <v>8.0222222222222236E-2</v>
      </c>
      <c r="I212" s="55">
        <v>0.10622222222222223</v>
      </c>
      <c r="J212" s="2" t="s">
        <v>130</v>
      </c>
      <c r="K212" s="2" t="s">
        <v>130</v>
      </c>
      <c r="L212" s="2" t="s">
        <v>130</v>
      </c>
      <c r="M212" s="2" t="s">
        <v>130</v>
      </c>
      <c r="N212" s="2" t="s">
        <v>130</v>
      </c>
      <c r="O212" s="2" t="s">
        <v>130</v>
      </c>
      <c r="P212" s="2" t="s">
        <v>4831</v>
      </c>
    </row>
    <row r="213" spans="1:16" ht="13" x14ac:dyDescent="0.3">
      <c r="A213" t="s">
        <v>129</v>
      </c>
      <c r="B213" s="5">
        <v>2.4</v>
      </c>
      <c r="C213" s="5">
        <f t="shared" si="3"/>
        <v>12.4</v>
      </c>
      <c r="D213" s="55">
        <v>1.9555555555555555E-2</v>
      </c>
      <c r="E213" s="55">
        <v>1.9555555555555555E-2</v>
      </c>
      <c r="F213" s="55">
        <v>2.6555555555555554E-2</v>
      </c>
      <c r="G213" s="55">
        <v>5.3111111111111109E-2</v>
      </c>
      <c r="H213" s="55">
        <v>8.0111111111111119E-2</v>
      </c>
      <c r="I213" s="55">
        <v>0.10611111111111111</v>
      </c>
      <c r="J213" s="2" t="s">
        <v>130</v>
      </c>
      <c r="K213" s="2" t="s">
        <v>130</v>
      </c>
      <c r="L213" s="2" t="s">
        <v>130</v>
      </c>
      <c r="M213" s="2" t="s">
        <v>130</v>
      </c>
      <c r="N213" s="2" t="s">
        <v>130</v>
      </c>
      <c r="O213" s="2" t="s">
        <v>130</v>
      </c>
      <c r="P213" s="2" t="s">
        <v>4831</v>
      </c>
    </row>
    <row r="214" spans="1:16" ht="13" x14ac:dyDescent="0.3">
      <c r="A214" t="s">
        <v>129</v>
      </c>
      <c r="B214" s="5">
        <v>2.41</v>
      </c>
      <c r="C214" s="5">
        <f t="shared" si="3"/>
        <v>12.41</v>
      </c>
      <c r="D214" s="55">
        <v>1.95E-2</v>
      </c>
      <c r="E214" s="55">
        <v>1.95E-2</v>
      </c>
      <c r="F214" s="55">
        <v>2.6499999999999999E-2</v>
      </c>
      <c r="G214" s="55">
        <v>5.2999999999999992E-2</v>
      </c>
      <c r="H214" s="55">
        <v>0.08</v>
      </c>
      <c r="I214" s="55">
        <v>0.106</v>
      </c>
      <c r="J214" s="2" t="s">
        <v>130</v>
      </c>
      <c r="K214" s="2" t="s">
        <v>130</v>
      </c>
      <c r="L214" s="2" t="s">
        <v>130</v>
      </c>
      <c r="M214" s="2" t="s">
        <v>130</v>
      </c>
      <c r="N214" s="2" t="s">
        <v>130</v>
      </c>
      <c r="O214" s="2" t="s">
        <v>130</v>
      </c>
      <c r="P214" s="2" t="s">
        <v>4831</v>
      </c>
    </row>
    <row r="215" spans="1:16" ht="13" x14ac:dyDescent="0.3">
      <c r="A215" t="s">
        <v>129</v>
      </c>
      <c r="B215" s="5">
        <v>2.42</v>
      </c>
      <c r="C215" s="5">
        <f t="shared" si="3"/>
        <v>12.42</v>
      </c>
      <c r="D215" s="55">
        <v>1.9444444444444445E-2</v>
      </c>
      <c r="E215" s="55">
        <v>1.9444444444444445E-2</v>
      </c>
      <c r="F215" s="55">
        <v>2.6444444444444444E-2</v>
      </c>
      <c r="G215" s="55">
        <v>5.2888888888888881E-2</v>
      </c>
      <c r="H215" s="55">
        <v>7.9888888888888898E-2</v>
      </c>
      <c r="I215" s="55">
        <v>0.10588888888888889</v>
      </c>
      <c r="J215" s="2" t="s">
        <v>130</v>
      </c>
      <c r="K215" s="2" t="s">
        <v>130</v>
      </c>
      <c r="L215" s="2" t="s">
        <v>130</v>
      </c>
      <c r="M215" s="2" t="s">
        <v>130</v>
      </c>
      <c r="N215" s="2" t="s">
        <v>130</v>
      </c>
      <c r="O215" s="2" t="s">
        <v>130</v>
      </c>
      <c r="P215" s="2" t="s">
        <v>4831</v>
      </c>
    </row>
    <row r="216" spans="1:16" ht="13" x14ac:dyDescent="0.3">
      <c r="A216" t="s">
        <v>129</v>
      </c>
      <c r="B216" s="5">
        <v>2.4300000000000002</v>
      </c>
      <c r="C216" s="5">
        <f t="shared" si="3"/>
        <v>12.43</v>
      </c>
      <c r="D216" s="55">
        <v>1.938888888888889E-2</v>
      </c>
      <c r="E216" s="55">
        <v>1.938888888888889E-2</v>
      </c>
      <c r="F216" s="55">
        <v>2.6388888888888889E-2</v>
      </c>
      <c r="G216" s="55">
        <v>5.2777777777777771E-2</v>
      </c>
      <c r="H216" s="55">
        <v>7.9777777777777781E-2</v>
      </c>
      <c r="I216" s="55">
        <v>0.10577777777777778</v>
      </c>
      <c r="J216" s="2" t="s">
        <v>130</v>
      </c>
      <c r="K216" s="2" t="s">
        <v>130</v>
      </c>
      <c r="L216" s="2" t="s">
        <v>130</v>
      </c>
      <c r="M216" s="2" t="s">
        <v>130</v>
      </c>
      <c r="N216" s="2" t="s">
        <v>130</v>
      </c>
      <c r="O216" s="2" t="s">
        <v>130</v>
      </c>
      <c r="P216" s="2" t="s">
        <v>4831</v>
      </c>
    </row>
    <row r="217" spans="1:16" ht="13" x14ac:dyDescent="0.3">
      <c r="A217" t="s">
        <v>129</v>
      </c>
      <c r="B217" s="5">
        <v>2.44</v>
      </c>
      <c r="C217" s="5">
        <f t="shared" si="3"/>
        <v>12.44</v>
      </c>
      <c r="D217" s="55">
        <v>1.9333333333333334E-2</v>
      </c>
      <c r="E217" s="55">
        <v>1.9333333333333334E-2</v>
      </c>
      <c r="F217" s="55">
        <v>2.6333333333333334E-2</v>
      </c>
      <c r="G217" s="55">
        <v>5.266666666666666E-2</v>
      </c>
      <c r="H217" s="55">
        <v>7.9666666666666677E-2</v>
      </c>
      <c r="I217" s="55">
        <v>0.10566666666666667</v>
      </c>
      <c r="J217" s="2" t="s">
        <v>130</v>
      </c>
      <c r="K217" s="2" t="s">
        <v>130</v>
      </c>
      <c r="L217" s="2" t="s">
        <v>130</v>
      </c>
      <c r="M217" s="2" t="s">
        <v>130</v>
      </c>
      <c r="N217" s="2" t="s">
        <v>130</v>
      </c>
      <c r="O217" s="2" t="s">
        <v>130</v>
      </c>
      <c r="P217" s="2" t="s">
        <v>4831</v>
      </c>
    </row>
    <row r="218" spans="1:16" ht="13" x14ac:dyDescent="0.3">
      <c r="A218" t="s">
        <v>129</v>
      </c>
      <c r="B218" s="5">
        <v>2.4500000000000002</v>
      </c>
      <c r="C218" s="5">
        <f t="shared" si="3"/>
        <v>12.45</v>
      </c>
      <c r="D218" s="55">
        <v>1.9277777777777779E-2</v>
      </c>
      <c r="E218" s="55">
        <v>1.9277777777777779E-2</v>
      </c>
      <c r="F218" s="55">
        <v>2.6277777777777775E-2</v>
      </c>
      <c r="G218" s="55">
        <v>5.255555555555555E-2</v>
      </c>
      <c r="H218" s="55">
        <v>7.955555555555556E-2</v>
      </c>
      <c r="I218" s="55">
        <v>0.10555555555555556</v>
      </c>
      <c r="J218" s="2" t="s">
        <v>130</v>
      </c>
      <c r="K218" s="2" t="s">
        <v>130</v>
      </c>
      <c r="L218" s="2" t="s">
        <v>130</v>
      </c>
      <c r="M218" s="2" t="s">
        <v>130</v>
      </c>
      <c r="N218" s="2" t="s">
        <v>130</v>
      </c>
      <c r="O218" s="2" t="s">
        <v>130</v>
      </c>
      <c r="P218" s="2" t="s">
        <v>4831</v>
      </c>
    </row>
    <row r="219" spans="1:16" ht="13" x14ac:dyDescent="0.3">
      <c r="A219" t="s">
        <v>129</v>
      </c>
      <c r="B219" s="5">
        <v>2.46</v>
      </c>
      <c r="C219" s="5">
        <f t="shared" si="3"/>
        <v>12.46</v>
      </c>
      <c r="D219" s="55">
        <v>1.922222222222222E-2</v>
      </c>
      <c r="E219" s="55">
        <v>1.922222222222222E-2</v>
      </c>
      <c r="F219" s="55">
        <v>2.622222222222222E-2</v>
      </c>
      <c r="G219" s="55">
        <v>5.2444444444444439E-2</v>
      </c>
      <c r="H219" s="55">
        <v>7.9444444444444456E-2</v>
      </c>
      <c r="I219" s="55">
        <v>0.10544444444444445</v>
      </c>
      <c r="J219" s="2" t="s">
        <v>130</v>
      </c>
      <c r="K219" s="2" t="s">
        <v>130</v>
      </c>
      <c r="L219" s="2" t="s">
        <v>130</v>
      </c>
      <c r="M219" s="2" t="s">
        <v>130</v>
      </c>
      <c r="N219" s="2" t="s">
        <v>130</v>
      </c>
      <c r="O219" s="2" t="s">
        <v>130</v>
      </c>
      <c r="P219" s="2" t="s">
        <v>4831</v>
      </c>
    </row>
    <row r="220" spans="1:16" ht="13" x14ac:dyDescent="0.3">
      <c r="A220" t="s">
        <v>129</v>
      </c>
      <c r="B220" s="5">
        <v>2.4700000000000002</v>
      </c>
      <c r="C220" s="5">
        <f t="shared" si="3"/>
        <v>12.47</v>
      </c>
      <c r="D220" s="55">
        <v>1.9166666666666665E-2</v>
      </c>
      <c r="E220" s="55">
        <v>1.9166666666666665E-2</v>
      </c>
      <c r="F220" s="55">
        <v>2.6166666666666664E-2</v>
      </c>
      <c r="G220" s="55">
        <v>5.2333333333333329E-2</v>
      </c>
      <c r="H220" s="55">
        <v>7.9333333333333339E-2</v>
      </c>
      <c r="I220" s="55">
        <v>0.10533333333333333</v>
      </c>
      <c r="J220" s="2" t="s">
        <v>130</v>
      </c>
      <c r="K220" s="2" t="s">
        <v>130</v>
      </c>
      <c r="L220" s="2" t="s">
        <v>130</v>
      </c>
      <c r="M220" s="2" t="s">
        <v>130</v>
      </c>
      <c r="N220" s="2" t="s">
        <v>130</v>
      </c>
      <c r="O220" s="2" t="s">
        <v>130</v>
      </c>
      <c r="P220" s="2" t="s">
        <v>4831</v>
      </c>
    </row>
    <row r="221" spans="1:16" ht="13" x14ac:dyDescent="0.3">
      <c r="A221" t="s">
        <v>129</v>
      </c>
      <c r="B221" s="5">
        <v>2.48</v>
      </c>
      <c r="C221" s="5">
        <f t="shared" si="3"/>
        <v>12.48</v>
      </c>
      <c r="D221" s="55">
        <v>1.911111111111111E-2</v>
      </c>
      <c r="E221" s="55">
        <v>1.911111111111111E-2</v>
      </c>
      <c r="F221" s="55">
        <v>2.6111111111111109E-2</v>
      </c>
      <c r="G221" s="55">
        <v>5.2222222222222218E-2</v>
      </c>
      <c r="H221" s="55">
        <v>7.9222222222222236E-2</v>
      </c>
      <c r="I221" s="55">
        <v>0.10522222222222223</v>
      </c>
      <c r="J221" s="2" t="s">
        <v>130</v>
      </c>
      <c r="K221" s="2" t="s">
        <v>130</v>
      </c>
      <c r="L221" s="2" t="s">
        <v>130</v>
      </c>
      <c r="M221" s="2" t="s">
        <v>130</v>
      </c>
      <c r="N221" s="2" t="s">
        <v>130</v>
      </c>
      <c r="O221" s="2" t="s">
        <v>130</v>
      </c>
      <c r="P221" s="2" t="s">
        <v>4831</v>
      </c>
    </row>
    <row r="222" spans="1:16" ht="13" x14ac:dyDescent="0.3">
      <c r="A222" t="s">
        <v>129</v>
      </c>
      <c r="B222" s="5">
        <v>2.4900000000000002</v>
      </c>
      <c r="C222" s="5">
        <f t="shared" si="3"/>
        <v>12.49</v>
      </c>
      <c r="D222" s="55">
        <v>1.9055555555555555E-2</v>
      </c>
      <c r="E222" s="55">
        <v>1.9055555555555555E-2</v>
      </c>
      <c r="F222" s="55">
        <v>2.6055555555555554E-2</v>
      </c>
      <c r="G222" s="55">
        <v>5.2111111111111108E-2</v>
      </c>
      <c r="H222" s="55">
        <v>7.9111111111111118E-2</v>
      </c>
      <c r="I222" s="55">
        <v>0.10511111111111111</v>
      </c>
      <c r="J222" s="2" t="s">
        <v>130</v>
      </c>
      <c r="K222" s="2" t="s">
        <v>130</v>
      </c>
      <c r="L222" s="2" t="s">
        <v>130</v>
      </c>
      <c r="M222" s="2" t="s">
        <v>130</v>
      </c>
      <c r="N222" s="2" t="s">
        <v>130</v>
      </c>
      <c r="O222" s="2" t="s">
        <v>130</v>
      </c>
      <c r="P222" s="2" t="s">
        <v>4831</v>
      </c>
    </row>
    <row r="223" spans="1:16" ht="13" x14ac:dyDescent="0.3">
      <c r="A223" t="s">
        <v>129</v>
      </c>
      <c r="B223" s="5">
        <v>2.5</v>
      </c>
      <c r="C223" s="5">
        <f t="shared" si="3"/>
        <v>12.5</v>
      </c>
      <c r="D223" s="55">
        <v>1.9E-2</v>
      </c>
      <c r="E223" s="55">
        <v>1.9E-2</v>
      </c>
      <c r="F223" s="55">
        <v>2.5999999999999999E-2</v>
      </c>
      <c r="G223" s="55">
        <v>5.1999999999999998E-2</v>
      </c>
      <c r="H223" s="55">
        <v>7.9000000000000001E-2</v>
      </c>
      <c r="I223" s="55">
        <v>0.105</v>
      </c>
      <c r="J223" s="2" t="s">
        <v>130</v>
      </c>
      <c r="K223" s="2" t="s">
        <v>130</v>
      </c>
      <c r="L223" s="2" t="s">
        <v>130</v>
      </c>
      <c r="M223" s="2" t="s">
        <v>130</v>
      </c>
      <c r="N223" s="2" t="s">
        <v>130</v>
      </c>
      <c r="O223" s="2" t="s">
        <v>130</v>
      </c>
      <c r="P223" s="2" t="s">
        <v>4831</v>
      </c>
    </row>
    <row r="224" spans="1:16" ht="13" x14ac:dyDescent="0.3">
      <c r="A224" t="s">
        <v>129</v>
      </c>
      <c r="B224" s="5">
        <v>2.5099999999999998</v>
      </c>
      <c r="C224" s="5">
        <f t="shared" si="3"/>
        <v>12.51</v>
      </c>
      <c r="D224" s="55">
        <v>1.9E-2</v>
      </c>
      <c r="E224" s="55">
        <v>1.9E-2</v>
      </c>
      <c r="F224" s="55">
        <v>2.5999999999999999E-2</v>
      </c>
      <c r="G224" s="55">
        <v>5.1999999999999998E-2</v>
      </c>
      <c r="H224" s="55">
        <v>7.9000000000000001E-2</v>
      </c>
      <c r="I224" s="55">
        <v>0.105</v>
      </c>
      <c r="J224" s="2" t="s">
        <v>130</v>
      </c>
      <c r="K224" s="2" t="s">
        <v>130</v>
      </c>
      <c r="L224" s="2" t="s">
        <v>130</v>
      </c>
      <c r="M224" s="2" t="s">
        <v>130</v>
      </c>
      <c r="N224" s="2" t="s">
        <v>130</v>
      </c>
      <c r="O224" s="2" t="s">
        <v>130</v>
      </c>
      <c r="P224" s="2" t="s">
        <v>4831</v>
      </c>
    </row>
    <row r="225" spans="1:16" ht="13" x14ac:dyDescent="0.3">
      <c r="A225" t="s">
        <v>129</v>
      </c>
      <c r="B225" s="5">
        <v>2.52</v>
      </c>
      <c r="C225" s="5">
        <f t="shared" si="3"/>
        <v>12.52</v>
      </c>
      <c r="D225" s="55">
        <v>1.9E-2</v>
      </c>
      <c r="E225" s="55">
        <v>1.9E-2</v>
      </c>
      <c r="F225" s="55">
        <v>2.5999999999999999E-2</v>
      </c>
      <c r="G225" s="55">
        <v>5.1999999999999998E-2</v>
      </c>
      <c r="H225" s="55">
        <v>7.9000000000000001E-2</v>
      </c>
      <c r="I225" s="55">
        <v>0.105</v>
      </c>
      <c r="J225" s="2" t="s">
        <v>130</v>
      </c>
      <c r="K225" s="2" t="s">
        <v>130</v>
      </c>
      <c r="L225" s="2" t="s">
        <v>130</v>
      </c>
      <c r="M225" s="2" t="s">
        <v>130</v>
      </c>
      <c r="N225" s="2" t="s">
        <v>130</v>
      </c>
      <c r="O225" s="2" t="s">
        <v>130</v>
      </c>
      <c r="P225" s="2" t="s">
        <v>4831</v>
      </c>
    </row>
    <row r="226" spans="1:16" ht="13" x14ac:dyDescent="0.3">
      <c r="A226" t="s">
        <v>129</v>
      </c>
      <c r="B226" s="5">
        <v>2.5299999999999998</v>
      </c>
      <c r="C226" s="5">
        <f t="shared" si="3"/>
        <v>12.53</v>
      </c>
      <c r="D226" s="55">
        <v>1.9E-2</v>
      </c>
      <c r="E226" s="55">
        <v>1.9E-2</v>
      </c>
      <c r="F226" s="55">
        <v>2.5999999999999999E-2</v>
      </c>
      <c r="G226" s="55">
        <v>5.1999999999999998E-2</v>
      </c>
      <c r="H226" s="55">
        <v>7.9000000000000001E-2</v>
      </c>
      <c r="I226" s="55">
        <v>0.105</v>
      </c>
      <c r="J226" s="2" t="s">
        <v>130</v>
      </c>
      <c r="K226" s="2" t="s">
        <v>130</v>
      </c>
      <c r="L226" s="2" t="s">
        <v>130</v>
      </c>
      <c r="M226" s="2" t="s">
        <v>130</v>
      </c>
      <c r="N226" s="2" t="s">
        <v>130</v>
      </c>
      <c r="O226" s="2" t="s">
        <v>130</v>
      </c>
      <c r="P226" s="2" t="s">
        <v>4831</v>
      </c>
    </row>
    <row r="227" spans="1:16" ht="13" x14ac:dyDescent="0.3">
      <c r="A227" t="s">
        <v>129</v>
      </c>
      <c r="B227" s="5">
        <v>2.54</v>
      </c>
      <c r="C227" s="5">
        <f t="shared" si="3"/>
        <v>12.54</v>
      </c>
      <c r="D227" s="55">
        <v>1.9E-2</v>
      </c>
      <c r="E227" s="55">
        <v>1.9E-2</v>
      </c>
      <c r="F227" s="55">
        <v>2.5999999999999999E-2</v>
      </c>
      <c r="G227" s="55">
        <v>5.1999999999999998E-2</v>
      </c>
      <c r="H227" s="55">
        <v>7.9000000000000001E-2</v>
      </c>
      <c r="I227" s="55">
        <v>0.105</v>
      </c>
      <c r="J227" s="2" t="s">
        <v>130</v>
      </c>
      <c r="K227" s="2" t="s">
        <v>130</v>
      </c>
      <c r="L227" s="2" t="s">
        <v>130</v>
      </c>
      <c r="M227" s="2" t="s">
        <v>130</v>
      </c>
      <c r="N227" s="2" t="s">
        <v>130</v>
      </c>
      <c r="O227" s="2" t="s">
        <v>130</v>
      </c>
      <c r="P227" s="2" t="s">
        <v>4831</v>
      </c>
    </row>
    <row r="228" spans="1:16" ht="13" x14ac:dyDescent="0.3">
      <c r="A228" t="s">
        <v>129</v>
      </c>
      <c r="B228" s="5">
        <v>2.5499999999999998</v>
      </c>
      <c r="C228" s="5">
        <f t="shared" si="3"/>
        <v>12.55</v>
      </c>
      <c r="D228" s="55">
        <v>1.9E-2</v>
      </c>
      <c r="E228" s="55">
        <v>1.9E-2</v>
      </c>
      <c r="F228" s="55">
        <v>2.5999999999999999E-2</v>
      </c>
      <c r="G228" s="55">
        <v>5.1999999999999998E-2</v>
      </c>
      <c r="H228" s="55">
        <v>7.9000000000000001E-2</v>
      </c>
      <c r="I228" s="55">
        <v>0.105</v>
      </c>
      <c r="J228" s="2" t="s">
        <v>130</v>
      </c>
      <c r="K228" s="2" t="s">
        <v>130</v>
      </c>
      <c r="L228" s="2" t="s">
        <v>130</v>
      </c>
      <c r="M228" s="2" t="s">
        <v>130</v>
      </c>
      <c r="N228" s="2" t="s">
        <v>130</v>
      </c>
      <c r="O228" s="2" t="s">
        <v>130</v>
      </c>
      <c r="P228" s="2" t="s">
        <v>4831</v>
      </c>
    </row>
    <row r="229" spans="1:16" ht="13" x14ac:dyDescent="0.3">
      <c r="A229" t="s">
        <v>129</v>
      </c>
      <c r="B229" s="5">
        <v>2.56</v>
      </c>
      <c r="C229" s="5">
        <f t="shared" si="3"/>
        <v>12.56</v>
      </c>
      <c r="D229" s="2" t="s">
        <v>130</v>
      </c>
      <c r="E229" s="2" t="s">
        <v>130</v>
      </c>
      <c r="F229" s="2" t="s">
        <v>130</v>
      </c>
      <c r="G229" s="2" t="s">
        <v>130</v>
      </c>
      <c r="H229" s="2" t="s">
        <v>130</v>
      </c>
      <c r="I229" s="2" t="s">
        <v>130</v>
      </c>
      <c r="J229" s="2" t="s">
        <v>130</v>
      </c>
      <c r="K229" s="2" t="s">
        <v>130</v>
      </c>
      <c r="L229" s="2" t="s">
        <v>130</v>
      </c>
      <c r="M229" s="2" t="s">
        <v>130</v>
      </c>
      <c r="N229" s="2" t="s">
        <v>130</v>
      </c>
      <c r="O229" s="2" t="s">
        <v>130</v>
      </c>
      <c r="P229" s="2" t="s">
        <v>4831</v>
      </c>
    </row>
    <row r="230" spans="1:16" ht="13" x14ac:dyDescent="0.3">
      <c r="A230" t="s">
        <v>129</v>
      </c>
      <c r="B230" s="5">
        <v>2.57</v>
      </c>
      <c r="C230" s="5">
        <f t="shared" si="3"/>
        <v>12.57</v>
      </c>
      <c r="D230" s="2" t="s">
        <v>130</v>
      </c>
      <c r="E230" s="2" t="s">
        <v>130</v>
      </c>
      <c r="F230" s="2" t="s">
        <v>130</v>
      </c>
      <c r="G230" s="2" t="s">
        <v>130</v>
      </c>
      <c r="H230" s="2" t="s">
        <v>130</v>
      </c>
      <c r="I230" s="2" t="s">
        <v>130</v>
      </c>
      <c r="J230" s="2" t="s">
        <v>130</v>
      </c>
      <c r="K230" s="2" t="s">
        <v>130</v>
      </c>
      <c r="L230" s="2" t="s">
        <v>130</v>
      </c>
      <c r="M230" s="2" t="s">
        <v>130</v>
      </c>
      <c r="N230" s="2" t="s">
        <v>130</v>
      </c>
      <c r="O230" s="2" t="s">
        <v>130</v>
      </c>
      <c r="P230" s="2" t="s">
        <v>4831</v>
      </c>
    </row>
    <row r="231" spans="1:16" ht="13" x14ac:dyDescent="0.3">
      <c r="A231" t="s">
        <v>129</v>
      </c>
      <c r="B231" s="5">
        <v>2.58</v>
      </c>
      <c r="C231" s="5">
        <f t="shared" si="3"/>
        <v>12.58</v>
      </c>
      <c r="D231" s="2" t="s">
        <v>130</v>
      </c>
      <c r="E231" s="2" t="s">
        <v>130</v>
      </c>
      <c r="F231" s="2" t="s">
        <v>130</v>
      </c>
      <c r="G231" s="2" t="s">
        <v>130</v>
      </c>
      <c r="H231" s="2" t="s">
        <v>130</v>
      </c>
      <c r="I231" s="2" t="s">
        <v>130</v>
      </c>
      <c r="J231" s="2" t="s">
        <v>130</v>
      </c>
      <c r="K231" s="2" t="s">
        <v>130</v>
      </c>
      <c r="L231" s="2" t="s">
        <v>130</v>
      </c>
      <c r="M231" s="2" t="s">
        <v>130</v>
      </c>
      <c r="N231" s="2" t="s">
        <v>130</v>
      </c>
      <c r="O231" s="2" t="s">
        <v>130</v>
      </c>
      <c r="P231" s="2" t="s">
        <v>4831</v>
      </c>
    </row>
    <row r="232" spans="1:16" ht="13" x14ac:dyDescent="0.3">
      <c r="A232" t="s">
        <v>129</v>
      </c>
      <c r="B232" s="5">
        <v>2.59</v>
      </c>
      <c r="C232" s="5">
        <f t="shared" si="3"/>
        <v>12.59</v>
      </c>
      <c r="D232" s="2" t="s">
        <v>130</v>
      </c>
      <c r="E232" s="2" t="s">
        <v>130</v>
      </c>
      <c r="F232" s="2" t="s">
        <v>130</v>
      </c>
      <c r="G232" s="2" t="s">
        <v>130</v>
      </c>
      <c r="H232" s="2" t="s">
        <v>130</v>
      </c>
      <c r="I232" s="2" t="s">
        <v>130</v>
      </c>
      <c r="J232" s="2" t="s">
        <v>130</v>
      </c>
      <c r="K232" s="2" t="s">
        <v>130</v>
      </c>
      <c r="L232" s="2" t="s">
        <v>130</v>
      </c>
      <c r="M232" s="2" t="s">
        <v>130</v>
      </c>
      <c r="N232" s="2" t="s">
        <v>130</v>
      </c>
      <c r="O232" s="2" t="s">
        <v>130</v>
      </c>
      <c r="P232" s="2" t="s">
        <v>4831</v>
      </c>
    </row>
    <row r="233" spans="1:16" ht="13" x14ac:dyDescent="0.3">
      <c r="A233" t="s">
        <v>129</v>
      </c>
      <c r="B233" s="5">
        <v>2.6</v>
      </c>
      <c r="C233" s="5">
        <f t="shared" si="3"/>
        <v>12.6</v>
      </c>
      <c r="D233" s="2" t="s">
        <v>130</v>
      </c>
      <c r="E233" s="2" t="s">
        <v>130</v>
      </c>
      <c r="F233" s="2" t="s">
        <v>130</v>
      </c>
      <c r="G233" s="2" t="s">
        <v>130</v>
      </c>
      <c r="H233" s="2" t="s">
        <v>130</v>
      </c>
      <c r="I233" s="2" t="s">
        <v>130</v>
      </c>
      <c r="J233" s="2" t="s">
        <v>130</v>
      </c>
      <c r="K233" s="2" t="s">
        <v>130</v>
      </c>
      <c r="L233" s="2" t="s">
        <v>130</v>
      </c>
      <c r="M233" s="2" t="s">
        <v>130</v>
      </c>
      <c r="N233" s="2" t="s">
        <v>130</v>
      </c>
      <c r="O233" s="2" t="s">
        <v>130</v>
      </c>
      <c r="P233" s="2" t="s">
        <v>4831</v>
      </c>
    </row>
    <row r="234" spans="1:16" ht="13" x14ac:dyDescent="0.3">
      <c r="A234" t="s">
        <v>129</v>
      </c>
      <c r="B234" s="5">
        <v>2.61</v>
      </c>
      <c r="C234" s="5">
        <f t="shared" si="3"/>
        <v>12.61</v>
      </c>
      <c r="D234" s="2" t="s">
        <v>130</v>
      </c>
      <c r="E234" s="2" t="s">
        <v>130</v>
      </c>
      <c r="F234" s="2" t="s">
        <v>130</v>
      </c>
      <c r="G234" s="2" t="s">
        <v>130</v>
      </c>
      <c r="H234" s="2" t="s">
        <v>130</v>
      </c>
      <c r="I234" s="2" t="s">
        <v>130</v>
      </c>
      <c r="J234" s="2" t="s">
        <v>130</v>
      </c>
      <c r="K234" s="2" t="s">
        <v>130</v>
      </c>
      <c r="L234" s="2" t="s">
        <v>130</v>
      </c>
      <c r="M234" s="2" t="s">
        <v>130</v>
      </c>
      <c r="N234" s="2" t="s">
        <v>130</v>
      </c>
      <c r="O234" s="2" t="s">
        <v>130</v>
      </c>
      <c r="P234" s="2" t="s">
        <v>4831</v>
      </c>
    </row>
    <row r="235" spans="1:16" ht="13" x14ac:dyDescent="0.3">
      <c r="A235" t="s">
        <v>129</v>
      </c>
      <c r="B235" s="5">
        <v>2.62</v>
      </c>
      <c r="C235" s="5">
        <f t="shared" si="3"/>
        <v>12.62</v>
      </c>
      <c r="D235" s="2" t="s">
        <v>130</v>
      </c>
      <c r="E235" s="2" t="s">
        <v>130</v>
      </c>
      <c r="F235" s="2" t="s">
        <v>130</v>
      </c>
      <c r="G235" s="2" t="s">
        <v>130</v>
      </c>
      <c r="H235" s="2" t="s">
        <v>130</v>
      </c>
      <c r="I235" s="2" t="s">
        <v>130</v>
      </c>
      <c r="J235" s="2" t="s">
        <v>130</v>
      </c>
      <c r="K235" s="2" t="s">
        <v>130</v>
      </c>
      <c r="L235" s="2" t="s">
        <v>130</v>
      </c>
      <c r="M235" s="2" t="s">
        <v>130</v>
      </c>
      <c r="N235" s="2" t="s">
        <v>130</v>
      </c>
      <c r="O235" s="2" t="s">
        <v>130</v>
      </c>
      <c r="P235" s="2" t="s">
        <v>4831</v>
      </c>
    </row>
    <row r="236" spans="1:16" ht="13" x14ac:dyDescent="0.3">
      <c r="A236" t="s">
        <v>129</v>
      </c>
      <c r="B236" s="5">
        <v>2.63</v>
      </c>
      <c r="C236" s="5">
        <f t="shared" si="3"/>
        <v>12.63</v>
      </c>
      <c r="D236" s="2" t="s">
        <v>130</v>
      </c>
      <c r="E236" s="2" t="s">
        <v>130</v>
      </c>
      <c r="F236" s="2" t="s">
        <v>130</v>
      </c>
      <c r="G236" s="2" t="s">
        <v>130</v>
      </c>
      <c r="H236" s="2" t="s">
        <v>130</v>
      </c>
      <c r="I236" s="2" t="s">
        <v>130</v>
      </c>
      <c r="J236" s="2" t="s">
        <v>130</v>
      </c>
      <c r="K236" s="2" t="s">
        <v>130</v>
      </c>
      <c r="L236" s="2" t="s">
        <v>130</v>
      </c>
      <c r="M236" s="2" t="s">
        <v>130</v>
      </c>
      <c r="N236" s="2" t="s">
        <v>130</v>
      </c>
      <c r="O236" s="2" t="s">
        <v>130</v>
      </c>
      <c r="P236" s="2" t="s">
        <v>4831</v>
      </c>
    </row>
    <row r="237" spans="1:16" ht="13" x14ac:dyDescent="0.3">
      <c r="A237" t="s">
        <v>129</v>
      </c>
      <c r="B237" s="5">
        <v>2.64</v>
      </c>
      <c r="C237" s="5">
        <f t="shared" si="3"/>
        <v>12.64</v>
      </c>
      <c r="D237" s="2" t="s">
        <v>130</v>
      </c>
      <c r="E237" s="2" t="s">
        <v>130</v>
      </c>
      <c r="F237" s="2" t="s">
        <v>130</v>
      </c>
      <c r="G237" s="2" t="s">
        <v>130</v>
      </c>
      <c r="H237" s="2" t="s">
        <v>130</v>
      </c>
      <c r="I237" s="2" t="s">
        <v>130</v>
      </c>
      <c r="J237" s="2" t="s">
        <v>130</v>
      </c>
      <c r="K237" s="2" t="s">
        <v>130</v>
      </c>
      <c r="L237" s="2" t="s">
        <v>130</v>
      </c>
      <c r="M237" s="2" t="s">
        <v>130</v>
      </c>
      <c r="N237" s="2" t="s">
        <v>130</v>
      </c>
      <c r="O237" s="2" t="s">
        <v>130</v>
      </c>
      <c r="P237" s="2" t="s">
        <v>4831</v>
      </c>
    </row>
    <row r="238" spans="1:16" ht="13" x14ac:dyDescent="0.3">
      <c r="A238" t="s">
        <v>129</v>
      </c>
      <c r="B238" s="5">
        <v>2.65</v>
      </c>
      <c r="C238" s="5">
        <f t="shared" si="3"/>
        <v>12.65</v>
      </c>
      <c r="D238" s="2" t="s">
        <v>130</v>
      </c>
      <c r="E238" s="2" t="s">
        <v>130</v>
      </c>
      <c r="F238" s="2" t="s">
        <v>130</v>
      </c>
      <c r="G238" s="2" t="s">
        <v>130</v>
      </c>
      <c r="H238" s="2" t="s">
        <v>130</v>
      </c>
      <c r="I238" s="2" t="s">
        <v>130</v>
      </c>
      <c r="J238" s="2" t="s">
        <v>130</v>
      </c>
      <c r="K238" s="2" t="s">
        <v>130</v>
      </c>
      <c r="L238" s="2" t="s">
        <v>130</v>
      </c>
      <c r="M238" s="2" t="s">
        <v>130</v>
      </c>
      <c r="N238" s="2" t="s">
        <v>130</v>
      </c>
      <c r="O238" s="2" t="s">
        <v>130</v>
      </c>
      <c r="P238" s="2" t="s">
        <v>4831</v>
      </c>
    </row>
    <row r="239" spans="1:16" ht="13" x14ac:dyDescent="0.3">
      <c r="A239" t="s">
        <v>129</v>
      </c>
      <c r="B239" s="5">
        <v>2.66</v>
      </c>
      <c r="C239" s="5">
        <f t="shared" si="3"/>
        <v>12.66</v>
      </c>
      <c r="D239" s="2" t="s">
        <v>130</v>
      </c>
      <c r="E239" s="2" t="s">
        <v>130</v>
      </c>
      <c r="F239" s="2" t="s">
        <v>130</v>
      </c>
      <c r="G239" s="2" t="s">
        <v>130</v>
      </c>
      <c r="H239" s="2" t="s">
        <v>130</v>
      </c>
      <c r="I239" s="2" t="s">
        <v>130</v>
      </c>
      <c r="J239" s="2" t="s">
        <v>130</v>
      </c>
      <c r="K239" s="2" t="s">
        <v>130</v>
      </c>
      <c r="L239" s="2" t="s">
        <v>130</v>
      </c>
      <c r="M239" s="2" t="s">
        <v>130</v>
      </c>
      <c r="N239" s="2" t="s">
        <v>130</v>
      </c>
      <c r="O239" s="2" t="s">
        <v>130</v>
      </c>
      <c r="P239" s="2" t="s">
        <v>4831</v>
      </c>
    </row>
    <row r="240" spans="1:16" ht="13" x14ac:dyDescent="0.3">
      <c r="A240" t="s">
        <v>129</v>
      </c>
      <c r="B240" s="5">
        <v>2.67</v>
      </c>
      <c r="C240" s="5">
        <f t="shared" si="3"/>
        <v>12.67</v>
      </c>
      <c r="D240" s="2" t="s">
        <v>130</v>
      </c>
      <c r="E240" s="2" t="s">
        <v>130</v>
      </c>
      <c r="F240" s="2" t="s">
        <v>130</v>
      </c>
      <c r="G240" s="2" t="s">
        <v>130</v>
      </c>
      <c r="H240" s="2" t="s">
        <v>130</v>
      </c>
      <c r="I240" s="2" t="s">
        <v>130</v>
      </c>
      <c r="J240" s="2" t="s">
        <v>130</v>
      </c>
      <c r="K240" s="2" t="s">
        <v>130</v>
      </c>
      <c r="L240" s="2" t="s">
        <v>130</v>
      </c>
      <c r="M240" s="2" t="s">
        <v>130</v>
      </c>
      <c r="N240" s="2" t="s">
        <v>130</v>
      </c>
      <c r="O240" s="2" t="s">
        <v>130</v>
      </c>
      <c r="P240" s="2" t="s">
        <v>4831</v>
      </c>
    </row>
    <row r="241" spans="1:16" ht="13" x14ac:dyDescent="0.3">
      <c r="A241" t="s">
        <v>129</v>
      </c>
      <c r="B241" s="5">
        <v>2.68</v>
      </c>
      <c r="C241" s="5">
        <f t="shared" si="3"/>
        <v>12.68</v>
      </c>
      <c r="D241" s="2" t="s">
        <v>130</v>
      </c>
      <c r="E241" s="2" t="s">
        <v>130</v>
      </c>
      <c r="F241" s="2" t="s">
        <v>130</v>
      </c>
      <c r="G241" s="2" t="s">
        <v>130</v>
      </c>
      <c r="H241" s="2" t="s">
        <v>130</v>
      </c>
      <c r="I241" s="2" t="s">
        <v>130</v>
      </c>
      <c r="J241" s="2" t="s">
        <v>130</v>
      </c>
      <c r="K241" s="2" t="s">
        <v>130</v>
      </c>
      <c r="L241" s="2" t="s">
        <v>130</v>
      </c>
      <c r="M241" s="2" t="s">
        <v>130</v>
      </c>
      <c r="N241" s="2" t="s">
        <v>130</v>
      </c>
      <c r="O241" s="2" t="s">
        <v>130</v>
      </c>
      <c r="P241" s="2" t="s">
        <v>4831</v>
      </c>
    </row>
    <row r="242" spans="1:16" ht="13" x14ac:dyDescent="0.3">
      <c r="A242" t="s">
        <v>129</v>
      </c>
      <c r="B242" s="5">
        <v>2.69</v>
      </c>
      <c r="C242" s="5">
        <f t="shared" si="3"/>
        <v>12.69</v>
      </c>
      <c r="D242" s="2" t="s">
        <v>130</v>
      </c>
      <c r="E242" s="2" t="s">
        <v>130</v>
      </c>
      <c r="F242" s="2" t="s">
        <v>130</v>
      </c>
      <c r="G242" s="2" t="s">
        <v>130</v>
      </c>
      <c r="H242" s="2" t="s">
        <v>130</v>
      </c>
      <c r="I242" s="2" t="s">
        <v>130</v>
      </c>
      <c r="J242" s="2" t="s">
        <v>130</v>
      </c>
      <c r="K242" s="2" t="s">
        <v>130</v>
      </c>
      <c r="L242" s="2" t="s">
        <v>130</v>
      </c>
      <c r="M242" s="2" t="s">
        <v>130</v>
      </c>
      <c r="N242" s="2" t="s">
        <v>130</v>
      </c>
      <c r="O242" s="2" t="s">
        <v>130</v>
      </c>
      <c r="P242" s="2" t="s">
        <v>4831</v>
      </c>
    </row>
    <row r="243" spans="1:16" ht="13" x14ac:dyDescent="0.3">
      <c r="A243" t="s">
        <v>129</v>
      </c>
      <c r="B243" s="5">
        <v>2.7</v>
      </c>
      <c r="C243" s="5">
        <f t="shared" si="3"/>
        <v>12.7</v>
      </c>
      <c r="D243" s="2" t="s">
        <v>130</v>
      </c>
      <c r="E243" s="2" t="s">
        <v>130</v>
      </c>
      <c r="F243" s="2" t="s">
        <v>130</v>
      </c>
      <c r="G243" s="2" t="s">
        <v>130</v>
      </c>
      <c r="H243" s="2" t="s">
        <v>130</v>
      </c>
      <c r="I243" s="2" t="s">
        <v>130</v>
      </c>
      <c r="J243" s="2" t="s">
        <v>130</v>
      </c>
      <c r="K243" s="2" t="s">
        <v>130</v>
      </c>
      <c r="L243" s="2" t="s">
        <v>130</v>
      </c>
      <c r="M243" s="2" t="s">
        <v>130</v>
      </c>
      <c r="N243" s="2" t="s">
        <v>130</v>
      </c>
      <c r="O243" s="2" t="s">
        <v>130</v>
      </c>
      <c r="P243" s="2" t="s">
        <v>4831</v>
      </c>
    </row>
    <row r="244" spans="1:16" ht="13" x14ac:dyDescent="0.3">
      <c r="A244" t="s">
        <v>129</v>
      </c>
      <c r="B244" s="5">
        <v>2.71</v>
      </c>
      <c r="C244" s="5">
        <f t="shared" si="3"/>
        <v>12.71</v>
      </c>
      <c r="D244" s="2" t="s">
        <v>130</v>
      </c>
      <c r="E244" s="2" t="s">
        <v>130</v>
      </c>
      <c r="F244" s="2" t="s">
        <v>130</v>
      </c>
      <c r="G244" s="2" t="s">
        <v>130</v>
      </c>
      <c r="H244" s="2" t="s">
        <v>130</v>
      </c>
      <c r="I244" s="2" t="s">
        <v>130</v>
      </c>
      <c r="J244" s="2" t="s">
        <v>130</v>
      </c>
      <c r="K244" s="2" t="s">
        <v>130</v>
      </c>
      <c r="L244" s="2" t="s">
        <v>130</v>
      </c>
      <c r="M244" s="2" t="s">
        <v>130</v>
      </c>
      <c r="N244" s="2" t="s">
        <v>130</v>
      </c>
      <c r="O244" s="2" t="s">
        <v>130</v>
      </c>
      <c r="P244" s="2" t="s">
        <v>4831</v>
      </c>
    </row>
    <row r="245" spans="1:16" ht="13" x14ac:dyDescent="0.3">
      <c r="A245" t="s">
        <v>129</v>
      </c>
      <c r="B245" s="5">
        <v>2.72</v>
      </c>
      <c r="C245" s="5">
        <f t="shared" si="3"/>
        <v>12.72</v>
      </c>
      <c r="D245" s="2" t="s">
        <v>130</v>
      </c>
      <c r="E245" s="2" t="s">
        <v>130</v>
      </c>
      <c r="F245" s="2" t="s">
        <v>130</v>
      </c>
      <c r="G245" s="2" t="s">
        <v>130</v>
      </c>
      <c r="H245" s="2" t="s">
        <v>130</v>
      </c>
      <c r="I245" s="2" t="s">
        <v>130</v>
      </c>
      <c r="J245" s="2" t="s">
        <v>130</v>
      </c>
      <c r="K245" s="2" t="s">
        <v>130</v>
      </c>
      <c r="L245" s="2" t="s">
        <v>130</v>
      </c>
      <c r="M245" s="2" t="s">
        <v>130</v>
      </c>
      <c r="N245" s="2" t="s">
        <v>130</v>
      </c>
      <c r="O245" s="2" t="s">
        <v>130</v>
      </c>
      <c r="P245" s="2" t="s">
        <v>4831</v>
      </c>
    </row>
    <row r="246" spans="1:16" ht="13" x14ac:dyDescent="0.3">
      <c r="A246" t="s">
        <v>129</v>
      </c>
      <c r="B246" s="5">
        <v>2.73</v>
      </c>
      <c r="C246" s="5">
        <f t="shared" si="3"/>
        <v>12.73</v>
      </c>
      <c r="D246" s="2" t="s">
        <v>130</v>
      </c>
      <c r="E246" s="2" t="s">
        <v>130</v>
      </c>
      <c r="F246" s="2" t="s">
        <v>130</v>
      </c>
      <c r="G246" s="2" t="s">
        <v>130</v>
      </c>
      <c r="H246" s="2" t="s">
        <v>130</v>
      </c>
      <c r="I246" s="2" t="s">
        <v>130</v>
      </c>
      <c r="J246" s="2" t="s">
        <v>130</v>
      </c>
      <c r="K246" s="2" t="s">
        <v>130</v>
      </c>
      <c r="L246" s="2" t="s">
        <v>130</v>
      </c>
      <c r="M246" s="2" t="s">
        <v>130</v>
      </c>
      <c r="N246" s="2" t="s">
        <v>130</v>
      </c>
      <c r="O246" s="2" t="s">
        <v>130</v>
      </c>
      <c r="P246" s="2" t="s">
        <v>4831</v>
      </c>
    </row>
    <row r="247" spans="1:16" ht="13" x14ac:dyDescent="0.3">
      <c r="A247" t="s">
        <v>129</v>
      </c>
      <c r="B247" s="5">
        <v>2.74</v>
      </c>
      <c r="C247" s="5">
        <f t="shared" si="3"/>
        <v>12.74</v>
      </c>
      <c r="D247" s="2" t="s">
        <v>130</v>
      </c>
      <c r="E247" s="2" t="s">
        <v>130</v>
      </c>
      <c r="F247" s="2" t="s">
        <v>130</v>
      </c>
      <c r="G247" s="2" t="s">
        <v>130</v>
      </c>
      <c r="H247" s="2" t="s">
        <v>130</v>
      </c>
      <c r="I247" s="2" t="s">
        <v>130</v>
      </c>
      <c r="J247" s="2" t="s">
        <v>130</v>
      </c>
      <c r="K247" s="2" t="s">
        <v>130</v>
      </c>
      <c r="L247" s="2" t="s">
        <v>130</v>
      </c>
      <c r="M247" s="2" t="s">
        <v>130</v>
      </c>
      <c r="N247" s="2" t="s">
        <v>130</v>
      </c>
      <c r="O247" s="2" t="s">
        <v>130</v>
      </c>
      <c r="P247" s="2" t="s">
        <v>4831</v>
      </c>
    </row>
    <row r="248" spans="1:16" ht="13" x14ac:dyDescent="0.3">
      <c r="A248" t="s">
        <v>129</v>
      </c>
      <c r="B248" s="5">
        <v>2.75</v>
      </c>
      <c r="C248" s="5">
        <f t="shared" si="3"/>
        <v>12.75</v>
      </c>
      <c r="D248" s="2" t="s">
        <v>130</v>
      </c>
      <c r="E248" s="2" t="s">
        <v>130</v>
      </c>
      <c r="F248" s="2" t="s">
        <v>130</v>
      </c>
      <c r="G248" s="2" t="s">
        <v>130</v>
      </c>
      <c r="H248" s="2" t="s">
        <v>130</v>
      </c>
      <c r="I248" s="2" t="s">
        <v>130</v>
      </c>
      <c r="J248" s="2" t="s">
        <v>130</v>
      </c>
      <c r="K248" s="2" t="s">
        <v>130</v>
      </c>
      <c r="L248" s="2" t="s">
        <v>130</v>
      </c>
      <c r="M248" s="2" t="s">
        <v>130</v>
      </c>
      <c r="N248" s="2" t="s">
        <v>130</v>
      </c>
      <c r="O248" s="2" t="s">
        <v>130</v>
      </c>
      <c r="P248" s="2" t="s">
        <v>4831</v>
      </c>
    </row>
    <row r="249" spans="1:16" ht="13" x14ac:dyDescent="0.3">
      <c r="A249" t="s">
        <v>129</v>
      </c>
      <c r="B249" s="5">
        <v>2.76</v>
      </c>
      <c r="C249" s="5">
        <f t="shared" si="3"/>
        <v>12.76</v>
      </c>
      <c r="D249" s="2" t="s">
        <v>130</v>
      </c>
      <c r="E249" s="2" t="s">
        <v>130</v>
      </c>
      <c r="F249" s="2" t="s">
        <v>130</v>
      </c>
      <c r="G249" s="2" t="s">
        <v>130</v>
      </c>
      <c r="H249" s="2" t="s">
        <v>130</v>
      </c>
      <c r="I249" s="2" t="s">
        <v>130</v>
      </c>
      <c r="J249" s="2" t="s">
        <v>130</v>
      </c>
      <c r="K249" s="2" t="s">
        <v>130</v>
      </c>
      <c r="L249" s="2" t="s">
        <v>130</v>
      </c>
      <c r="M249" s="2" t="s">
        <v>130</v>
      </c>
      <c r="N249" s="2" t="s">
        <v>130</v>
      </c>
      <c r="O249" s="2" t="s">
        <v>130</v>
      </c>
      <c r="P249" s="2" t="s">
        <v>4831</v>
      </c>
    </row>
    <row r="250" spans="1:16" ht="13" x14ac:dyDescent="0.3">
      <c r="A250" t="s">
        <v>129</v>
      </c>
      <c r="B250" s="5">
        <v>2.77</v>
      </c>
      <c r="C250" s="5">
        <f t="shared" si="3"/>
        <v>12.77</v>
      </c>
      <c r="D250" s="2" t="s">
        <v>130</v>
      </c>
      <c r="E250" s="2" t="s">
        <v>130</v>
      </c>
      <c r="F250" s="2" t="s">
        <v>130</v>
      </c>
      <c r="G250" s="2" t="s">
        <v>130</v>
      </c>
      <c r="H250" s="2" t="s">
        <v>130</v>
      </c>
      <c r="I250" s="2" t="s">
        <v>130</v>
      </c>
      <c r="J250" s="2" t="s">
        <v>130</v>
      </c>
      <c r="K250" s="2" t="s">
        <v>130</v>
      </c>
      <c r="L250" s="2" t="s">
        <v>130</v>
      </c>
      <c r="M250" s="2" t="s">
        <v>130</v>
      </c>
      <c r="N250" s="2" t="s">
        <v>130</v>
      </c>
      <c r="O250" s="2" t="s">
        <v>130</v>
      </c>
      <c r="P250" s="2" t="s">
        <v>4831</v>
      </c>
    </row>
    <row r="251" spans="1:16" ht="13" x14ac:dyDescent="0.3">
      <c r="A251" t="s">
        <v>129</v>
      </c>
      <c r="B251" s="5">
        <v>2.78</v>
      </c>
      <c r="C251" s="5">
        <f t="shared" si="3"/>
        <v>12.78</v>
      </c>
      <c r="D251" s="2" t="s">
        <v>130</v>
      </c>
      <c r="E251" s="2" t="s">
        <v>130</v>
      </c>
      <c r="F251" s="2" t="s">
        <v>130</v>
      </c>
      <c r="G251" s="2" t="s">
        <v>130</v>
      </c>
      <c r="H251" s="2" t="s">
        <v>130</v>
      </c>
      <c r="I251" s="2" t="s">
        <v>130</v>
      </c>
      <c r="J251" s="2" t="s">
        <v>130</v>
      </c>
      <c r="K251" s="2" t="s">
        <v>130</v>
      </c>
      <c r="L251" s="2" t="s">
        <v>130</v>
      </c>
      <c r="M251" s="2" t="s">
        <v>130</v>
      </c>
      <c r="N251" s="2" t="s">
        <v>130</v>
      </c>
      <c r="O251" s="2" t="s">
        <v>130</v>
      </c>
      <c r="P251" s="2" t="s">
        <v>4831</v>
      </c>
    </row>
    <row r="252" spans="1:16" ht="13" x14ac:dyDescent="0.3">
      <c r="A252" t="s">
        <v>129</v>
      </c>
      <c r="B252" s="5">
        <v>2.79</v>
      </c>
      <c r="C252" s="5">
        <f t="shared" si="3"/>
        <v>12.79</v>
      </c>
      <c r="D252" s="2" t="s">
        <v>130</v>
      </c>
      <c r="E252" s="2" t="s">
        <v>130</v>
      </c>
      <c r="F252" s="2" t="s">
        <v>130</v>
      </c>
      <c r="G252" s="2" t="s">
        <v>130</v>
      </c>
      <c r="H252" s="2" t="s">
        <v>130</v>
      </c>
      <c r="I252" s="2" t="s">
        <v>130</v>
      </c>
      <c r="J252" s="2" t="s">
        <v>130</v>
      </c>
      <c r="K252" s="2" t="s">
        <v>130</v>
      </c>
      <c r="L252" s="2" t="s">
        <v>130</v>
      </c>
      <c r="M252" s="2" t="s">
        <v>130</v>
      </c>
      <c r="N252" s="2" t="s">
        <v>130</v>
      </c>
      <c r="O252" s="2" t="s">
        <v>130</v>
      </c>
      <c r="P252" s="2" t="s">
        <v>4831</v>
      </c>
    </row>
    <row r="253" spans="1:16" ht="13" x14ac:dyDescent="0.3">
      <c r="A253" t="s">
        <v>129</v>
      </c>
      <c r="B253" s="5">
        <v>2.8</v>
      </c>
      <c r="C253" s="5">
        <f t="shared" si="3"/>
        <v>12.8</v>
      </c>
      <c r="D253" s="2" t="s">
        <v>130</v>
      </c>
      <c r="E253" s="2" t="s">
        <v>130</v>
      </c>
      <c r="F253" s="2" t="s">
        <v>130</v>
      </c>
      <c r="G253" s="2" t="s">
        <v>130</v>
      </c>
      <c r="H253" s="2" t="s">
        <v>130</v>
      </c>
      <c r="I253" s="2" t="s">
        <v>130</v>
      </c>
      <c r="J253" s="2" t="s">
        <v>130</v>
      </c>
      <c r="K253" s="2" t="s">
        <v>130</v>
      </c>
      <c r="L253" s="2" t="s">
        <v>130</v>
      </c>
      <c r="M253" s="2" t="s">
        <v>130</v>
      </c>
      <c r="N253" s="2" t="s">
        <v>130</v>
      </c>
      <c r="O253" s="2" t="s">
        <v>130</v>
      </c>
      <c r="P253" s="2" t="s">
        <v>4831</v>
      </c>
    </row>
    <row r="254" spans="1:16" ht="13" x14ac:dyDescent="0.3">
      <c r="A254" t="s">
        <v>129</v>
      </c>
      <c r="B254" s="5">
        <v>2.81</v>
      </c>
      <c r="C254" s="5">
        <f t="shared" si="3"/>
        <v>12.81</v>
      </c>
      <c r="D254" s="2" t="s">
        <v>130</v>
      </c>
      <c r="E254" s="2" t="s">
        <v>130</v>
      </c>
      <c r="F254" s="2" t="s">
        <v>130</v>
      </c>
      <c r="G254" s="2" t="s">
        <v>130</v>
      </c>
      <c r="H254" s="2" t="s">
        <v>130</v>
      </c>
      <c r="I254" s="2" t="s">
        <v>130</v>
      </c>
      <c r="J254" s="2" t="s">
        <v>130</v>
      </c>
      <c r="K254" s="2" t="s">
        <v>130</v>
      </c>
      <c r="L254" s="2" t="s">
        <v>130</v>
      </c>
      <c r="M254" s="2" t="s">
        <v>130</v>
      </c>
      <c r="N254" s="2" t="s">
        <v>130</v>
      </c>
      <c r="O254" s="2" t="s">
        <v>130</v>
      </c>
      <c r="P254" s="2" t="s">
        <v>4831</v>
      </c>
    </row>
    <row r="255" spans="1:16" ht="13" x14ac:dyDescent="0.3">
      <c r="A255" t="s">
        <v>129</v>
      </c>
      <c r="B255" s="5">
        <v>2.82</v>
      </c>
      <c r="C255" s="5">
        <f t="shared" si="3"/>
        <v>12.82</v>
      </c>
      <c r="D255" s="2" t="s">
        <v>130</v>
      </c>
      <c r="E255" s="2" t="s">
        <v>130</v>
      </c>
      <c r="F255" s="2" t="s">
        <v>130</v>
      </c>
      <c r="G255" s="2" t="s">
        <v>130</v>
      </c>
      <c r="H255" s="2" t="s">
        <v>130</v>
      </c>
      <c r="I255" s="2" t="s">
        <v>130</v>
      </c>
      <c r="J255" s="2" t="s">
        <v>130</v>
      </c>
      <c r="K255" s="2" t="s">
        <v>130</v>
      </c>
      <c r="L255" s="2" t="s">
        <v>130</v>
      </c>
      <c r="M255" s="2" t="s">
        <v>130</v>
      </c>
      <c r="N255" s="2" t="s">
        <v>130</v>
      </c>
      <c r="O255" s="2" t="s">
        <v>130</v>
      </c>
      <c r="P255" s="2" t="s">
        <v>4831</v>
      </c>
    </row>
    <row r="256" spans="1:16" ht="13" x14ac:dyDescent="0.3">
      <c r="A256" t="s">
        <v>129</v>
      </c>
      <c r="B256" s="5">
        <v>2.83</v>
      </c>
      <c r="C256" s="5">
        <f t="shared" si="3"/>
        <v>12.83</v>
      </c>
      <c r="D256" s="2" t="s">
        <v>130</v>
      </c>
      <c r="E256" s="2" t="s">
        <v>130</v>
      </c>
      <c r="F256" s="2" t="s">
        <v>130</v>
      </c>
      <c r="G256" s="2" t="s">
        <v>130</v>
      </c>
      <c r="H256" s="2" t="s">
        <v>130</v>
      </c>
      <c r="I256" s="2" t="s">
        <v>130</v>
      </c>
      <c r="J256" s="2" t="s">
        <v>130</v>
      </c>
      <c r="K256" s="2" t="s">
        <v>130</v>
      </c>
      <c r="L256" s="2" t="s">
        <v>130</v>
      </c>
      <c r="M256" s="2" t="s">
        <v>130</v>
      </c>
      <c r="N256" s="2" t="s">
        <v>130</v>
      </c>
      <c r="O256" s="2" t="s">
        <v>130</v>
      </c>
      <c r="P256" s="2" t="s">
        <v>4831</v>
      </c>
    </row>
    <row r="257" spans="1:16" ht="13" x14ac:dyDescent="0.3">
      <c r="A257" t="s">
        <v>129</v>
      </c>
      <c r="B257" s="5">
        <v>2.84</v>
      </c>
      <c r="C257" s="5">
        <f t="shared" si="3"/>
        <v>12.84</v>
      </c>
      <c r="D257" s="2" t="s">
        <v>130</v>
      </c>
      <c r="E257" s="2" t="s">
        <v>130</v>
      </c>
      <c r="F257" s="2" t="s">
        <v>130</v>
      </c>
      <c r="G257" s="2" t="s">
        <v>130</v>
      </c>
      <c r="H257" s="2" t="s">
        <v>130</v>
      </c>
      <c r="I257" s="2" t="s">
        <v>130</v>
      </c>
      <c r="J257" s="2" t="s">
        <v>130</v>
      </c>
      <c r="K257" s="2" t="s">
        <v>130</v>
      </c>
      <c r="L257" s="2" t="s">
        <v>130</v>
      </c>
      <c r="M257" s="2" t="s">
        <v>130</v>
      </c>
      <c r="N257" s="2" t="s">
        <v>130</v>
      </c>
      <c r="O257" s="2" t="s">
        <v>130</v>
      </c>
      <c r="P257" s="2" t="s">
        <v>4831</v>
      </c>
    </row>
    <row r="258" spans="1:16" ht="13" x14ac:dyDescent="0.3">
      <c r="A258" t="s">
        <v>129</v>
      </c>
      <c r="B258" s="5">
        <v>2.85</v>
      </c>
      <c r="C258" s="5">
        <f t="shared" si="3"/>
        <v>12.85</v>
      </c>
      <c r="D258" s="2" t="s">
        <v>130</v>
      </c>
      <c r="E258" s="2" t="s">
        <v>130</v>
      </c>
      <c r="F258" s="2" t="s">
        <v>130</v>
      </c>
      <c r="G258" s="2" t="s">
        <v>130</v>
      </c>
      <c r="H258" s="2" t="s">
        <v>130</v>
      </c>
      <c r="I258" s="2" t="s">
        <v>130</v>
      </c>
      <c r="J258" s="2" t="s">
        <v>130</v>
      </c>
      <c r="K258" s="2" t="s">
        <v>130</v>
      </c>
      <c r="L258" s="2" t="s">
        <v>130</v>
      </c>
      <c r="M258" s="2" t="s">
        <v>130</v>
      </c>
      <c r="N258" s="2" t="s">
        <v>130</v>
      </c>
      <c r="O258" s="2" t="s">
        <v>130</v>
      </c>
      <c r="P258" s="2" t="s">
        <v>4831</v>
      </c>
    </row>
    <row r="259" spans="1:16" ht="13" x14ac:dyDescent="0.3">
      <c r="A259" t="s">
        <v>129</v>
      </c>
      <c r="B259" s="5">
        <v>2.86</v>
      </c>
      <c r="C259" s="5">
        <f t="shared" si="3"/>
        <v>12.86</v>
      </c>
      <c r="D259" s="2" t="s">
        <v>130</v>
      </c>
      <c r="E259" s="2" t="s">
        <v>130</v>
      </c>
      <c r="F259" s="2" t="s">
        <v>130</v>
      </c>
      <c r="G259" s="2" t="s">
        <v>130</v>
      </c>
      <c r="H259" s="2" t="s">
        <v>130</v>
      </c>
      <c r="I259" s="2" t="s">
        <v>130</v>
      </c>
      <c r="J259" s="2" t="s">
        <v>130</v>
      </c>
      <c r="K259" s="2" t="s">
        <v>130</v>
      </c>
      <c r="L259" s="2" t="s">
        <v>130</v>
      </c>
      <c r="M259" s="2" t="s">
        <v>130</v>
      </c>
      <c r="N259" s="2" t="s">
        <v>130</v>
      </c>
      <c r="O259" s="2" t="s">
        <v>130</v>
      </c>
      <c r="P259" s="2" t="s">
        <v>4831</v>
      </c>
    </row>
    <row r="260" spans="1:16" ht="13" x14ac:dyDescent="0.3">
      <c r="A260" t="s">
        <v>129</v>
      </c>
      <c r="B260" s="5">
        <v>2.87</v>
      </c>
      <c r="C260" s="5">
        <f t="shared" si="3"/>
        <v>12.87</v>
      </c>
      <c r="D260" s="2" t="s">
        <v>130</v>
      </c>
      <c r="E260" s="2" t="s">
        <v>130</v>
      </c>
      <c r="F260" s="2" t="s">
        <v>130</v>
      </c>
      <c r="G260" s="2" t="s">
        <v>130</v>
      </c>
      <c r="H260" s="2" t="s">
        <v>130</v>
      </c>
      <c r="I260" s="2" t="s">
        <v>130</v>
      </c>
      <c r="J260" s="2" t="s">
        <v>130</v>
      </c>
      <c r="K260" s="2" t="s">
        <v>130</v>
      </c>
      <c r="L260" s="2" t="s">
        <v>130</v>
      </c>
      <c r="M260" s="2" t="s">
        <v>130</v>
      </c>
      <c r="N260" s="2" t="s">
        <v>130</v>
      </c>
      <c r="O260" s="2" t="s">
        <v>130</v>
      </c>
      <c r="P260" s="2" t="s">
        <v>4831</v>
      </c>
    </row>
    <row r="261" spans="1:16" ht="13" x14ac:dyDescent="0.3">
      <c r="A261" t="s">
        <v>129</v>
      </c>
      <c r="B261" s="5">
        <v>2.88</v>
      </c>
      <c r="C261" s="5">
        <f t="shared" si="3"/>
        <v>12.88</v>
      </c>
      <c r="D261" s="2" t="s">
        <v>130</v>
      </c>
      <c r="E261" s="2" t="s">
        <v>130</v>
      </c>
      <c r="F261" s="2" t="s">
        <v>130</v>
      </c>
      <c r="G261" s="2" t="s">
        <v>130</v>
      </c>
      <c r="H261" s="2" t="s">
        <v>130</v>
      </c>
      <c r="I261" s="2" t="s">
        <v>130</v>
      </c>
      <c r="J261" s="2" t="s">
        <v>130</v>
      </c>
      <c r="K261" s="2" t="s">
        <v>130</v>
      </c>
      <c r="L261" s="2" t="s">
        <v>130</v>
      </c>
      <c r="M261" s="2" t="s">
        <v>130</v>
      </c>
      <c r="N261" s="2" t="s">
        <v>130</v>
      </c>
      <c r="O261" s="2" t="s">
        <v>130</v>
      </c>
      <c r="P261" s="2" t="s">
        <v>4831</v>
      </c>
    </row>
    <row r="262" spans="1:16" ht="13" x14ac:dyDescent="0.3">
      <c r="A262" t="s">
        <v>129</v>
      </c>
      <c r="B262" s="5">
        <v>2.89</v>
      </c>
      <c r="C262" s="5">
        <f t="shared" si="3"/>
        <v>12.89</v>
      </c>
      <c r="D262" s="2" t="s">
        <v>130</v>
      </c>
      <c r="E262" s="2" t="s">
        <v>130</v>
      </c>
      <c r="F262" s="2" t="s">
        <v>130</v>
      </c>
      <c r="G262" s="2" t="s">
        <v>130</v>
      </c>
      <c r="H262" s="2" t="s">
        <v>130</v>
      </c>
      <c r="I262" s="2" t="s">
        <v>130</v>
      </c>
      <c r="J262" s="2" t="s">
        <v>130</v>
      </c>
      <c r="K262" s="2" t="s">
        <v>130</v>
      </c>
      <c r="L262" s="2" t="s">
        <v>130</v>
      </c>
      <c r="M262" s="2" t="s">
        <v>130</v>
      </c>
      <c r="N262" s="2" t="s">
        <v>130</v>
      </c>
      <c r="O262" s="2" t="s">
        <v>130</v>
      </c>
      <c r="P262" s="2" t="s">
        <v>4831</v>
      </c>
    </row>
    <row r="263" spans="1:16" ht="13" x14ac:dyDescent="0.3">
      <c r="A263" t="s">
        <v>129</v>
      </c>
      <c r="B263" s="5">
        <v>2.9</v>
      </c>
      <c r="C263" s="5">
        <f t="shared" ref="C263:C273" si="4">VALUE(SUBSTITUTE(1&amp;B263," ",""))</f>
        <v>12.9</v>
      </c>
      <c r="D263" s="2" t="s">
        <v>130</v>
      </c>
      <c r="E263" s="2" t="s">
        <v>130</v>
      </c>
      <c r="F263" s="2" t="s">
        <v>130</v>
      </c>
      <c r="G263" s="2" t="s">
        <v>130</v>
      </c>
      <c r="H263" s="2" t="s">
        <v>130</v>
      </c>
      <c r="I263" s="2" t="s">
        <v>130</v>
      </c>
      <c r="J263" s="2" t="s">
        <v>130</v>
      </c>
      <c r="K263" s="2" t="s">
        <v>130</v>
      </c>
      <c r="L263" s="2" t="s">
        <v>130</v>
      </c>
      <c r="M263" s="2" t="s">
        <v>130</v>
      </c>
      <c r="N263" s="2" t="s">
        <v>130</v>
      </c>
      <c r="O263" s="2" t="s">
        <v>130</v>
      </c>
      <c r="P263" s="2" t="s">
        <v>4831</v>
      </c>
    </row>
    <row r="264" spans="1:16" ht="13" x14ac:dyDescent="0.3">
      <c r="A264" t="s">
        <v>129</v>
      </c>
      <c r="B264" s="5">
        <v>2.91</v>
      </c>
      <c r="C264" s="5">
        <f t="shared" si="4"/>
        <v>12.91</v>
      </c>
      <c r="D264" s="2" t="s">
        <v>130</v>
      </c>
      <c r="E264" s="2" t="s">
        <v>130</v>
      </c>
      <c r="F264" s="2" t="s">
        <v>130</v>
      </c>
      <c r="G264" s="2" t="s">
        <v>130</v>
      </c>
      <c r="H264" s="2" t="s">
        <v>130</v>
      </c>
      <c r="I264" s="2" t="s">
        <v>130</v>
      </c>
      <c r="J264" s="2" t="s">
        <v>130</v>
      </c>
      <c r="K264" s="2" t="s">
        <v>130</v>
      </c>
      <c r="L264" s="2" t="s">
        <v>130</v>
      </c>
      <c r="M264" s="2" t="s">
        <v>130</v>
      </c>
      <c r="N264" s="2" t="s">
        <v>130</v>
      </c>
      <c r="O264" s="2" t="s">
        <v>130</v>
      </c>
      <c r="P264" s="2" t="s">
        <v>4831</v>
      </c>
    </row>
    <row r="265" spans="1:16" ht="13" x14ac:dyDescent="0.3">
      <c r="A265" t="s">
        <v>129</v>
      </c>
      <c r="B265" s="5">
        <v>2.92</v>
      </c>
      <c r="C265" s="5">
        <f t="shared" si="4"/>
        <v>12.92</v>
      </c>
      <c r="D265" s="2" t="s">
        <v>130</v>
      </c>
      <c r="E265" s="2" t="s">
        <v>130</v>
      </c>
      <c r="F265" s="2" t="s">
        <v>130</v>
      </c>
      <c r="G265" s="2" t="s">
        <v>130</v>
      </c>
      <c r="H265" s="2" t="s">
        <v>130</v>
      </c>
      <c r="I265" s="2" t="s">
        <v>130</v>
      </c>
      <c r="J265" s="2" t="s">
        <v>130</v>
      </c>
      <c r="K265" s="2" t="s">
        <v>130</v>
      </c>
      <c r="L265" s="2" t="s">
        <v>130</v>
      </c>
      <c r="M265" s="2" t="s">
        <v>130</v>
      </c>
      <c r="N265" s="2" t="s">
        <v>130</v>
      </c>
      <c r="O265" s="2" t="s">
        <v>130</v>
      </c>
      <c r="P265" s="2" t="s">
        <v>4831</v>
      </c>
    </row>
    <row r="266" spans="1:16" ht="13" x14ac:dyDescent="0.3">
      <c r="A266" t="s">
        <v>129</v>
      </c>
      <c r="B266" s="5">
        <v>2.93</v>
      </c>
      <c r="C266" s="5">
        <f t="shared" si="4"/>
        <v>12.93</v>
      </c>
      <c r="D266" s="2" t="s">
        <v>130</v>
      </c>
      <c r="E266" s="2" t="s">
        <v>130</v>
      </c>
      <c r="F266" s="2" t="s">
        <v>130</v>
      </c>
      <c r="G266" s="2" t="s">
        <v>130</v>
      </c>
      <c r="H266" s="2" t="s">
        <v>130</v>
      </c>
      <c r="I266" s="2" t="s">
        <v>130</v>
      </c>
      <c r="J266" s="2" t="s">
        <v>130</v>
      </c>
      <c r="K266" s="2" t="s">
        <v>130</v>
      </c>
      <c r="L266" s="2" t="s">
        <v>130</v>
      </c>
      <c r="M266" s="2" t="s">
        <v>130</v>
      </c>
      <c r="N266" s="2" t="s">
        <v>130</v>
      </c>
      <c r="O266" s="2" t="s">
        <v>130</v>
      </c>
      <c r="P266" s="2" t="s">
        <v>4831</v>
      </c>
    </row>
    <row r="267" spans="1:16" ht="13" x14ac:dyDescent="0.3">
      <c r="A267" t="s">
        <v>129</v>
      </c>
      <c r="B267" s="5">
        <v>2.94</v>
      </c>
      <c r="C267" s="5">
        <f t="shared" si="4"/>
        <v>12.94</v>
      </c>
      <c r="D267" s="2" t="s">
        <v>130</v>
      </c>
      <c r="E267" s="2" t="s">
        <v>130</v>
      </c>
      <c r="F267" s="2" t="s">
        <v>130</v>
      </c>
      <c r="G267" s="2" t="s">
        <v>130</v>
      </c>
      <c r="H267" s="2" t="s">
        <v>130</v>
      </c>
      <c r="I267" s="2" t="s">
        <v>130</v>
      </c>
      <c r="J267" s="2" t="s">
        <v>130</v>
      </c>
      <c r="K267" s="2" t="s">
        <v>130</v>
      </c>
      <c r="L267" s="2" t="s">
        <v>130</v>
      </c>
      <c r="M267" s="2" t="s">
        <v>130</v>
      </c>
      <c r="N267" s="2" t="s">
        <v>130</v>
      </c>
      <c r="O267" s="2" t="s">
        <v>130</v>
      </c>
      <c r="P267" s="2" t="s">
        <v>4831</v>
      </c>
    </row>
    <row r="268" spans="1:16" ht="13" x14ac:dyDescent="0.3">
      <c r="A268" t="s">
        <v>129</v>
      </c>
      <c r="B268" s="5">
        <v>2.95</v>
      </c>
      <c r="C268" s="5">
        <f t="shared" si="4"/>
        <v>12.95</v>
      </c>
      <c r="D268" s="2" t="s">
        <v>130</v>
      </c>
      <c r="E268" s="2" t="s">
        <v>130</v>
      </c>
      <c r="F268" s="2" t="s">
        <v>130</v>
      </c>
      <c r="G268" s="2" t="s">
        <v>130</v>
      </c>
      <c r="H268" s="2" t="s">
        <v>130</v>
      </c>
      <c r="I268" s="2" t="s">
        <v>130</v>
      </c>
      <c r="J268" s="2" t="s">
        <v>130</v>
      </c>
      <c r="K268" s="2" t="s">
        <v>130</v>
      </c>
      <c r="L268" s="2" t="s">
        <v>130</v>
      </c>
      <c r="M268" s="2" t="s">
        <v>130</v>
      </c>
      <c r="N268" s="2" t="s">
        <v>130</v>
      </c>
      <c r="O268" s="2" t="s">
        <v>130</v>
      </c>
      <c r="P268" s="2" t="s">
        <v>4831</v>
      </c>
    </row>
    <row r="269" spans="1:16" ht="13" x14ac:dyDescent="0.3">
      <c r="A269" t="s">
        <v>129</v>
      </c>
      <c r="B269" s="5">
        <v>2.96</v>
      </c>
      <c r="C269" s="5">
        <f t="shared" si="4"/>
        <v>12.96</v>
      </c>
      <c r="D269" s="2" t="s">
        <v>130</v>
      </c>
      <c r="E269" s="2" t="s">
        <v>130</v>
      </c>
      <c r="F269" s="2" t="s">
        <v>130</v>
      </c>
      <c r="G269" s="2" t="s">
        <v>130</v>
      </c>
      <c r="H269" s="2" t="s">
        <v>130</v>
      </c>
      <c r="I269" s="2" t="s">
        <v>130</v>
      </c>
      <c r="J269" s="2" t="s">
        <v>130</v>
      </c>
      <c r="K269" s="2" t="s">
        <v>130</v>
      </c>
      <c r="L269" s="2" t="s">
        <v>130</v>
      </c>
      <c r="M269" s="2" t="s">
        <v>130</v>
      </c>
      <c r="N269" s="2" t="s">
        <v>130</v>
      </c>
      <c r="O269" s="2" t="s">
        <v>130</v>
      </c>
      <c r="P269" s="2" t="s">
        <v>4831</v>
      </c>
    </row>
    <row r="270" spans="1:16" ht="13" x14ac:dyDescent="0.3">
      <c r="A270" t="s">
        <v>129</v>
      </c>
      <c r="B270" s="5">
        <v>2.97</v>
      </c>
      <c r="C270" s="5">
        <f t="shared" si="4"/>
        <v>12.97</v>
      </c>
      <c r="D270" s="2" t="s">
        <v>130</v>
      </c>
      <c r="E270" s="2" t="s">
        <v>130</v>
      </c>
      <c r="F270" s="2" t="s">
        <v>130</v>
      </c>
      <c r="G270" s="2" t="s">
        <v>130</v>
      </c>
      <c r="H270" s="2" t="s">
        <v>130</v>
      </c>
      <c r="I270" s="2" t="s">
        <v>130</v>
      </c>
      <c r="J270" s="2" t="s">
        <v>130</v>
      </c>
      <c r="K270" s="2" t="s">
        <v>130</v>
      </c>
      <c r="L270" s="2" t="s">
        <v>130</v>
      </c>
      <c r="M270" s="2" t="s">
        <v>130</v>
      </c>
      <c r="N270" s="2" t="s">
        <v>130</v>
      </c>
      <c r="O270" s="2" t="s">
        <v>130</v>
      </c>
      <c r="P270" s="2" t="s">
        <v>4831</v>
      </c>
    </row>
    <row r="271" spans="1:16" ht="13" x14ac:dyDescent="0.3">
      <c r="A271" t="s">
        <v>129</v>
      </c>
      <c r="B271" s="5">
        <v>2.98</v>
      </c>
      <c r="C271" s="5">
        <f t="shared" si="4"/>
        <v>12.98</v>
      </c>
      <c r="D271" s="2" t="s">
        <v>130</v>
      </c>
      <c r="E271" s="2" t="s">
        <v>130</v>
      </c>
      <c r="F271" s="2" t="s">
        <v>130</v>
      </c>
      <c r="G271" s="2" t="s">
        <v>130</v>
      </c>
      <c r="H271" s="2" t="s">
        <v>130</v>
      </c>
      <c r="I271" s="2" t="s">
        <v>130</v>
      </c>
      <c r="J271" s="2" t="s">
        <v>130</v>
      </c>
      <c r="K271" s="2" t="s">
        <v>130</v>
      </c>
      <c r="L271" s="2" t="s">
        <v>130</v>
      </c>
      <c r="M271" s="2" t="s">
        <v>130</v>
      </c>
      <c r="N271" s="2" t="s">
        <v>130</v>
      </c>
      <c r="O271" s="2" t="s">
        <v>130</v>
      </c>
      <c r="P271" s="2" t="s">
        <v>4831</v>
      </c>
    </row>
    <row r="272" spans="1:16" ht="13" x14ac:dyDescent="0.3">
      <c r="A272" t="s">
        <v>129</v>
      </c>
      <c r="B272" s="5">
        <v>2.99</v>
      </c>
      <c r="C272" s="5">
        <f t="shared" si="4"/>
        <v>12.99</v>
      </c>
      <c r="D272" s="2" t="s">
        <v>130</v>
      </c>
      <c r="E272" s="2" t="s">
        <v>130</v>
      </c>
      <c r="F272" s="2" t="s">
        <v>130</v>
      </c>
      <c r="G272" s="2" t="s">
        <v>130</v>
      </c>
      <c r="H272" s="2" t="s">
        <v>130</v>
      </c>
      <c r="I272" s="2" t="s">
        <v>130</v>
      </c>
      <c r="J272" s="2" t="s">
        <v>130</v>
      </c>
      <c r="K272" s="2" t="s">
        <v>130</v>
      </c>
      <c r="L272" s="2" t="s">
        <v>130</v>
      </c>
      <c r="M272" s="2" t="s">
        <v>130</v>
      </c>
      <c r="N272" s="2" t="s">
        <v>130</v>
      </c>
      <c r="O272" s="2" t="s">
        <v>130</v>
      </c>
      <c r="P272" s="2" t="s">
        <v>4831</v>
      </c>
    </row>
    <row r="273" spans="1:16" ht="13" x14ac:dyDescent="0.3">
      <c r="A273" t="s">
        <v>129</v>
      </c>
      <c r="B273" s="5">
        <v>3</v>
      </c>
      <c r="C273" s="5">
        <f t="shared" si="4"/>
        <v>13</v>
      </c>
      <c r="D273" s="2" t="s">
        <v>130</v>
      </c>
      <c r="E273" s="2" t="s">
        <v>130</v>
      </c>
      <c r="F273" s="2" t="s">
        <v>130</v>
      </c>
      <c r="G273" s="2" t="s">
        <v>130</v>
      </c>
      <c r="H273" s="2" t="s">
        <v>130</v>
      </c>
      <c r="I273" s="2" t="s">
        <v>130</v>
      </c>
      <c r="J273" s="2" t="s">
        <v>130</v>
      </c>
      <c r="K273" s="2" t="s">
        <v>130</v>
      </c>
      <c r="L273" s="2" t="s">
        <v>130</v>
      </c>
      <c r="M273" s="2" t="s">
        <v>130</v>
      </c>
      <c r="N273" s="2" t="s">
        <v>130</v>
      </c>
      <c r="O273" s="2" t="s">
        <v>130</v>
      </c>
      <c r="P273" s="2" t="s">
        <v>4831</v>
      </c>
    </row>
    <row r="274" spans="1:16" x14ac:dyDescent="0.25">
      <c r="F274" s="164"/>
      <c r="G274" s="164"/>
      <c r="H274" s="55"/>
    </row>
    <row r="275" spans="1:16" ht="13" x14ac:dyDescent="0.3">
      <c r="A275" t="s">
        <v>131</v>
      </c>
      <c r="B275" s="21">
        <v>0</v>
      </c>
      <c r="C275" s="5">
        <f>VALUE(SUBSTITUTE(2&amp;B275," ",""))</f>
        <v>20</v>
      </c>
      <c r="D275" s="2" t="s">
        <v>130</v>
      </c>
      <c r="E275" s="2" t="s">
        <v>130</v>
      </c>
      <c r="F275" s="2" t="s">
        <v>130</v>
      </c>
      <c r="G275" s="2" t="s">
        <v>130</v>
      </c>
      <c r="H275" s="2" t="s">
        <v>130</v>
      </c>
      <c r="I275" s="2" t="s">
        <v>130</v>
      </c>
      <c r="J275" s="2" t="s">
        <v>130</v>
      </c>
      <c r="K275" s="2" t="s">
        <v>130</v>
      </c>
      <c r="L275" s="2" t="s">
        <v>130</v>
      </c>
      <c r="M275" s="2" t="s">
        <v>130</v>
      </c>
      <c r="N275" s="2" t="s">
        <v>130</v>
      </c>
      <c r="O275" s="2" t="s">
        <v>130</v>
      </c>
      <c r="P275" s="2" t="s">
        <v>4830</v>
      </c>
    </row>
    <row r="276" spans="1:16" ht="13" x14ac:dyDescent="0.3">
      <c r="A276" t="s">
        <v>131</v>
      </c>
      <c r="B276" s="21">
        <v>0.11</v>
      </c>
      <c r="C276" s="5">
        <f t="shared" ref="C276:C282" si="5">VALUE(SUBSTITUTE(2&amp;B276," ",""))</f>
        <v>20.11</v>
      </c>
      <c r="D276" s="2" t="s">
        <v>130</v>
      </c>
      <c r="E276" s="2" t="s">
        <v>130</v>
      </c>
      <c r="F276" s="2" t="s">
        <v>130</v>
      </c>
      <c r="G276" s="2" t="s">
        <v>130</v>
      </c>
      <c r="H276" s="2" t="s">
        <v>130</v>
      </c>
      <c r="I276" s="2" t="s">
        <v>130</v>
      </c>
      <c r="J276" s="2" t="s">
        <v>130</v>
      </c>
      <c r="K276" s="2" t="s">
        <v>130</v>
      </c>
      <c r="L276" s="2" t="s">
        <v>130</v>
      </c>
      <c r="M276" s="2" t="s">
        <v>130</v>
      </c>
      <c r="N276" s="2" t="s">
        <v>130</v>
      </c>
      <c r="O276" s="2" t="s">
        <v>130</v>
      </c>
      <c r="P276" s="2" t="s">
        <v>4830</v>
      </c>
    </row>
    <row r="277" spans="1:16" ht="13" x14ac:dyDescent="0.3">
      <c r="A277" t="s">
        <v>131</v>
      </c>
      <c r="B277" s="21">
        <v>0.12</v>
      </c>
      <c r="C277" s="5">
        <f t="shared" si="5"/>
        <v>20.12</v>
      </c>
      <c r="D277" s="2" t="s">
        <v>130</v>
      </c>
      <c r="E277" s="2" t="s">
        <v>130</v>
      </c>
      <c r="F277" s="2" t="s">
        <v>130</v>
      </c>
      <c r="G277" s="2" t="s">
        <v>130</v>
      </c>
      <c r="H277" s="2" t="s">
        <v>130</v>
      </c>
      <c r="I277" s="2" t="s">
        <v>130</v>
      </c>
      <c r="J277" s="2" t="s">
        <v>130</v>
      </c>
      <c r="K277" s="2" t="s">
        <v>130</v>
      </c>
      <c r="L277" s="2" t="s">
        <v>130</v>
      </c>
      <c r="M277" s="2" t="s">
        <v>130</v>
      </c>
      <c r="N277" s="2" t="s">
        <v>130</v>
      </c>
      <c r="O277" s="2" t="s">
        <v>130</v>
      </c>
      <c r="P277" s="2" t="s">
        <v>4830</v>
      </c>
    </row>
    <row r="278" spans="1:16" ht="13" x14ac:dyDescent="0.3">
      <c r="A278" t="s">
        <v>131</v>
      </c>
      <c r="B278" s="21">
        <v>0.13</v>
      </c>
      <c r="C278" s="5">
        <f t="shared" si="5"/>
        <v>20.13</v>
      </c>
      <c r="D278" s="2" t="s">
        <v>130</v>
      </c>
      <c r="E278" s="2" t="s">
        <v>130</v>
      </c>
      <c r="F278" s="2" t="s">
        <v>130</v>
      </c>
      <c r="G278" s="2" t="s">
        <v>130</v>
      </c>
      <c r="H278" s="2" t="s">
        <v>130</v>
      </c>
      <c r="I278" s="2" t="s">
        <v>130</v>
      </c>
      <c r="J278" s="2" t="s">
        <v>130</v>
      </c>
      <c r="K278" s="2" t="s">
        <v>130</v>
      </c>
      <c r="L278" s="2" t="s">
        <v>130</v>
      </c>
      <c r="M278" s="2" t="s">
        <v>130</v>
      </c>
      <c r="N278" s="2" t="s">
        <v>130</v>
      </c>
      <c r="O278" s="2" t="s">
        <v>130</v>
      </c>
      <c r="P278" s="2" t="s">
        <v>4830</v>
      </c>
    </row>
    <row r="279" spans="1:16" ht="13" x14ac:dyDescent="0.3">
      <c r="A279" t="s">
        <v>131</v>
      </c>
      <c r="B279" s="21">
        <v>0.14000000000000001</v>
      </c>
      <c r="C279" s="5">
        <f t="shared" si="5"/>
        <v>20.14</v>
      </c>
      <c r="D279" s="2" t="s">
        <v>130</v>
      </c>
      <c r="E279" s="2" t="s">
        <v>130</v>
      </c>
      <c r="F279" s="2" t="s">
        <v>130</v>
      </c>
      <c r="G279" s="2" t="s">
        <v>130</v>
      </c>
      <c r="H279" s="2" t="s">
        <v>130</v>
      </c>
      <c r="I279" s="2" t="s">
        <v>130</v>
      </c>
      <c r="J279" s="2" t="s">
        <v>130</v>
      </c>
      <c r="K279" s="2" t="s">
        <v>130</v>
      </c>
      <c r="L279" s="2" t="s">
        <v>130</v>
      </c>
      <c r="M279" s="2" t="s">
        <v>130</v>
      </c>
      <c r="N279" s="2" t="s">
        <v>130</v>
      </c>
      <c r="O279" s="2" t="s">
        <v>130</v>
      </c>
      <c r="P279" s="2" t="s">
        <v>4830</v>
      </c>
    </row>
    <row r="280" spans="1:16" ht="13" x14ac:dyDescent="0.3">
      <c r="A280" t="s">
        <v>131</v>
      </c>
      <c r="B280" s="21">
        <v>0.15</v>
      </c>
      <c r="C280" s="5">
        <f t="shared" si="5"/>
        <v>20.149999999999999</v>
      </c>
      <c r="D280" s="2" t="s">
        <v>130</v>
      </c>
      <c r="E280" s="2" t="s">
        <v>130</v>
      </c>
      <c r="F280" s="2" t="s">
        <v>130</v>
      </c>
      <c r="G280" s="2" t="s">
        <v>130</v>
      </c>
      <c r="H280" s="2" t="s">
        <v>130</v>
      </c>
      <c r="I280" s="2" t="s">
        <v>130</v>
      </c>
      <c r="J280" s="2" t="s">
        <v>130</v>
      </c>
      <c r="K280" s="2" t="s">
        <v>130</v>
      </c>
      <c r="L280" s="2" t="s">
        <v>130</v>
      </c>
      <c r="M280" s="2" t="s">
        <v>130</v>
      </c>
      <c r="N280" s="2" t="s">
        <v>130</v>
      </c>
      <c r="O280" s="2" t="s">
        <v>130</v>
      </c>
      <c r="P280" s="2" t="s">
        <v>4830</v>
      </c>
    </row>
    <row r="281" spans="1:16" ht="13" x14ac:dyDescent="0.3">
      <c r="A281" t="s">
        <v>131</v>
      </c>
      <c r="B281" s="21">
        <v>0.16</v>
      </c>
      <c r="C281" s="5">
        <f t="shared" si="5"/>
        <v>20.16</v>
      </c>
      <c r="D281" s="2" t="s">
        <v>130</v>
      </c>
      <c r="E281" s="2" t="s">
        <v>130</v>
      </c>
      <c r="F281" s="2" t="s">
        <v>130</v>
      </c>
      <c r="G281" s="2" t="s">
        <v>130</v>
      </c>
      <c r="H281" s="2" t="s">
        <v>130</v>
      </c>
      <c r="I281" s="2" t="s">
        <v>130</v>
      </c>
      <c r="J281" s="2" t="s">
        <v>130</v>
      </c>
      <c r="K281" s="2" t="s">
        <v>130</v>
      </c>
      <c r="L281" s="2" t="s">
        <v>130</v>
      </c>
      <c r="M281" s="2" t="s">
        <v>130</v>
      </c>
      <c r="N281" s="2" t="s">
        <v>130</v>
      </c>
      <c r="O281" s="2" t="s">
        <v>130</v>
      </c>
      <c r="P281" s="2" t="s">
        <v>4830</v>
      </c>
    </row>
    <row r="282" spans="1:16" ht="13" x14ac:dyDescent="0.3">
      <c r="A282" t="s">
        <v>131</v>
      </c>
      <c r="B282" s="21">
        <v>0.17</v>
      </c>
      <c r="C282" s="5">
        <f t="shared" si="5"/>
        <v>20.170000000000002</v>
      </c>
      <c r="D282" s="2" t="s">
        <v>130</v>
      </c>
      <c r="E282" s="2" t="s">
        <v>130</v>
      </c>
      <c r="F282" s="2" t="s">
        <v>130</v>
      </c>
      <c r="G282" s="2" t="s">
        <v>130</v>
      </c>
      <c r="H282" s="2" t="s">
        <v>130</v>
      </c>
      <c r="I282" s="2" t="s">
        <v>130</v>
      </c>
      <c r="J282" s="2" t="s">
        <v>130</v>
      </c>
      <c r="K282" s="2" t="s">
        <v>130</v>
      </c>
      <c r="L282" s="2" t="s">
        <v>130</v>
      </c>
      <c r="M282" s="2" t="s">
        <v>130</v>
      </c>
      <c r="N282" s="2" t="s">
        <v>130</v>
      </c>
      <c r="O282" s="2" t="s">
        <v>130</v>
      </c>
      <c r="P282" s="2" t="s">
        <v>4830</v>
      </c>
    </row>
    <row r="283" spans="1:16" ht="13" x14ac:dyDescent="0.3">
      <c r="A283" t="s">
        <v>131</v>
      </c>
      <c r="B283" s="21">
        <v>0.18</v>
      </c>
      <c r="C283" s="5">
        <f t="shared" ref="C283:C346" si="6">VALUE(SUBSTITUTE(2&amp;B283," ",""))</f>
        <v>20.18</v>
      </c>
      <c r="D283" s="2" t="s">
        <v>130</v>
      </c>
      <c r="E283" s="2" t="s">
        <v>130</v>
      </c>
      <c r="F283" s="2" t="s">
        <v>130</v>
      </c>
      <c r="G283" s="2" t="s">
        <v>130</v>
      </c>
      <c r="H283" s="2" t="s">
        <v>130</v>
      </c>
      <c r="I283" s="2" t="s">
        <v>130</v>
      </c>
      <c r="J283" s="2" t="s">
        <v>130</v>
      </c>
      <c r="K283" s="2" t="s">
        <v>130</v>
      </c>
      <c r="L283" s="2" t="s">
        <v>130</v>
      </c>
      <c r="M283" s="2" t="s">
        <v>130</v>
      </c>
      <c r="N283" s="2" t="s">
        <v>130</v>
      </c>
      <c r="O283" s="2" t="s">
        <v>130</v>
      </c>
      <c r="P283" s="2" t="s">
        <v>4830</v>
      </c>
    </row>
    <row r="284" spans="1:16" ht="13" x14ac:dyDescent="0.3">
      <c r="A284" t="s">
        <v>131</v>
      </c>
      <c r="B284" s="21">
        <v>0.19</v>
      </c>
      <c r="C284" s="5">
        <f t="shared" si="6"/>
        <v>20.190000000000001</v>
      </c>
      <c r="D284" s="55">
        <v>0.126</v>
      </c>
      <c r="E284" s="55">
        <v>0.126</v>
      </c>
      <c r="F284" s="37">
        <v>0.13200000000000001</v>
      </c>
      <c r="G284" s="55">
        <v>0.22600000000000001</v>
      </c>
      <c r="H284" s="55">
        <v>0.32</v>
      </c>
      <c r="I284" s="55">
        <v>0.41399999999999998</v>
      </c>
      <c r="J284" s="2" t="s">
        <v>130</v>
      </c>
      <c r="K284" s="2" t="s">
        <v>130</v>
      </c>
      <c r="L284" s="2" t="s">
        <v>130</v>
      </c>
      <c r="M284" s="2" t="s">
        <v>130</v>
      </c>
      <c r="N284" s="2" t="s">
        <v>130</v>
      </c>
      <c r="O284" s="2" t="s">
        <v>130</v>
      </c>
      <c r="P284" s="2" t="s">
        <v>4830</v>
      </c>
    </row>
    <row r="285" spans="1:16" ht="13" x14ac:dyDescent="0.3">
      <c r="A285" t="s">
        <v>131</v>
      </c>
      <c r="B285" s="21">
        <v>0.2</v>
      </c>
      <c r="C285" s="5">
        <f t="shared" si="6"/>
        <v>20.2</v>
      </c>
      <c r="D285" s="55">
        <v>0.11899999999999999</v>
      </c>
      <c r="E285" s="55">
        <v>0.11899999999999999</v>
      </c>
      <c r="F285" s="37">
        <v>0.126</v>
      </c>
      <c r="G285" s="55">
        <v>0.218</v>
      </c>
      <c r="H285" s="55">
        <v>0.309</v>
      </c>
      <c r="I285" s="55">
        <v>0.4</v>
      </c>
      <c r="J285" s="2" t="s">
        <v>130</v>
      </c>
      <c r="K285" s="2" t="s">
        <v>130</v>
      </c>
      <c r="L285" s="2" t="s">
        <v>130</v>
      </c>
      <c r="M285" s="2" t="s">
        <v>130</v>
      </c>
      <c r="N285" s="2" t="s">
        <v>130</v>
      </c>
      <c r="O285" s="2" t="s">
        <v>130</v>
      </c>
      <c r="P285" s="2" t="s">
        <v>4830</v>
      </c>
    </row>
    <row r="286" spans="1:16" ht="13" x14ac:dyDescent="0.3">
      <c r="A286" t="s">
        <v>131</v>
      </c>
      <c r="B286" s="21">
        <v>0.21</v>
      </c>
      <c r="C286" s="5">
        <f t="shared" si="6"/>
        <v>20.21</v>
      </c>
      <c r="D286" s="55">
        <v>0.11249999999999999</v>
      </c>
      <c r="E286" s="55">
        <v>0.11249999999999999</v>
      </c>
      <c r="F286" s="37">
        <v>0.12</v>
      </c>
      <c r="G286" s="55">
        <v>0.20950000000000002</v>
      </c>
      <c r="H286" s="55">
        <v>0.29799999999999999</v>
      </c>
      <c r="I286" s="55">
        <v>0.38650000000000001</v>
      </c>
      <c r="J286" s="2" t="s">
        <v>130</v>
      </c>
      <c r="K286" s="2" t="s">
        <v>130</v>
      </c>
      <c r="L286" s="2" t="s">
        <v>130</v>
      </c>
      <c r="M286" s="2" t="s">
        <v>130</v>
      </c>
      <c r="N286" s="2" t="s">
        <v>130</v>
      </c>
      <c r="O286" s="2" t="s">
        <v>130</v>
      </c>
      <c r="P286" s="2" t="s">
        <v>4830</v>
      </c>
    </row>
    <row r="287" spans="1:16" ht="13" x14ac:dyDescent="0.3">
      <c r="A287" t="s">
        <v>131</v>
      </c>
      <c r="B287" s="21">
        <v>0.22</v>
      </c>
      <c r="C287" s="5">
        <f t="shared" si="6"/>
        <v>20.22</v>
      </c>
      <c r="D287" s="55">
        <v>0.106</v>
      </c>
      <c r="E287" s="55">
        <v>0.106</v>
      </c>
      <c r="F287" s="37">
        <v>0.114</v>
      </c>
      <c r="G287" s="55">
        <v>0.20100000000000001</v>
      </c>
      <c r="H287" s="55">
        <v>0.28699999999999998</v>
      </c>
      <c r="I287" s="55">
        <v>0.373</v>
      </c>
      <c r="J287" s="2" t="s">
        <v>130</v>
      </c>
      <c r="K287" s="2" t="s">
        <v>130</v>
      </c>
      <c r="L287" s="2" t="s">
        <v>130</v>
      </c>
      <c r="M287" s="2" t="s">
        <v>130</v>
      </c>
      <c r="N287" s="2" t="s">
        <v>130</v>
      </c>
      <c r="O287" s="2" t="s">
        <v>130</v>
      </c>
      <c r="P287" s="2" t="s">
        <v>4830</v>
      </c>
    </row>
    <row r="288" spans="1:16" ht="13" x14ac:dyDescent="0.3">
      <c r="A288" t="s">
        <v>131</v>
      </c>
      <c r="B288" s="21">
        <v>0.23</v>
      </c>
      <c r="C288" s="5">
        <f t="shared" si="6"/>
        <v>20.23</v>
      </c>
      <c r="D288" s="55">
        <v>0.10099999999999999</v>
      </c>
      <c r="E288" s="55">
        <v>0.10099999999999999</v>
      </c>
      <c r="F288" s="37">
        <v>0.109</v>
      </c>
      <c r="G288" s="55">
        <v>0.19400000000000001</v>
      </c>
      <c r="H288" s="55">
        <v>0.27800000000000002</v>
      </c>
      <c r="I288" s="55">
        <v>0.36199999999999999</v>
      </c>
      <c r="J288" s="2" t="s">
        <v>130</v>
      </c>
      <c r="K288" s="2" t="s">
        <v>130</v>
      </c>
      <c r="L288" s="2" t="s">
        <v>130</v>
      </c>
      <c r="M288" s="2" t="s">
        <v>130</v>
      </c>
      <c r="N288" s="2" t="s">
        <v>130</v>
      </c>
      <c r="O288" s="2" t="s">
        <v>130</v>
      </c>
      <c r="P288" s="2" t="s">
        <v>4830</v>
      </c>
    </row>
    <row r="289" spans="1:16" ht="13" x14ac:dyDescent="0.3">
      <c r="A289" t="s">
        <v>131</v>
      </c>
      <c r="B289" s="21">
        <v>0.24</v>
      </c>
      <c r="C289" s="5">
        <f t="shared" si="6"/>
        <v>20.239999999999998</v>
      </c>
      <c r="D289" s="55">
        <v>9.6000000000000002E-2</v>
      </c>
      <c r="E289" s="55">
        <v>9.6000000000000002E-2</v>
      </c>
      <c r="F289" s="37">
        <v>0.10400000000000001</v>
      </c>
      <c r="G289" s="55">
        <v>0.187</v>
      </c>
      <c r="H289" s="55">
        <v>0.26900000000000002</v>
      </c>
      <c r="I289" s="55">
        <v>0.35099999999999998</v>
      </c>
      <c r="J289" s="2" t="s">
        <v>130</v>
      </c>
      <c r="K289" s="2" t="s">
        <v>130</v>
      </c>
      <c r="L289" s="2" t="s">
        <v>130</v>
      </c>
      <c r="M289" s="2" t="s">
        <v>130</v>
      </c>
      <c r="N289" s="2" t="s">
        <v>130</v>
      </c>
      <c r="O289" s="2" t="s">
        <v>130</v>
      </c>
      <c r="P289" s="2" t="s">
        <v>4830</v>
      </c>
    </row>
    <row r="290" spans="1:16" ht="13" x14ac:dyDescent="0.3">
      <c r="A290" t="s">
        <v>131</v>
      </c>
      <c r="B290" s="21">
        <v>0.25</v>
      </c>
      <c r="C290" s="5">
        <f t="shared" si="6"/>
        <v>20.25</v>
      </c>
      <c r="D290" s="55">
        <v>9.1499999999999998E-2</v>
      </c>
      <c r="E290" s="55">
        <v>9.1499999999999998E-2</v>
      </c>
      <c r="F290" s="37">
        <v>0.1</v>
      </c>
      <c r="G290" s="55">
        <v>0.18099999999999999</v>
      </c>
      <c r="H290" s="55">
        <v>0.26100000000000001</v>
      </c>
      <c r="I290" s="55">
        <v>0.34150000000000003</v>
      </c>
      <c r="J290" s="2" t="s">
        <v>130</v>
      </c>
      <c r="K290" s="2" t="s">
        <v>130</v>
      </c>
      <c r="L290" s="2" t="s">
        <v>130</v>
      </c>
      <c r="M290" s="2" t="s">
        <v>130</v>
      </c>
      <c r="N290" s="2" t="s">
        <v>130</v>
      </c>
      <c r="O290" s="2" t="s">
        <v>130</v>
      </c>
      <c r="P290" s="2" t="s">
        <v>4830</v>
      </c>
    </row>
    <row r="291" spans="1:16" ht="13" x14ac:dyDescent="0.3">
      <c r="A291" t="s">
        <v>131</v>
      </c>
      <c r="B291" s="21">
        <v>0.26</v>
      </c>
      <c r="C291" s="5">
        <f t="shared" si="6"/>
        <v>20.260000000000002</v>
      </c>
      <c r="D291" s="55">
        <v>8.7000000000000008E-2</v>
      </c>
      <c r="E291" s="55">
        <v>8.7000000000000008E-2</v>
      </c>
      <c r="F291" s="37">
        <v>9.6000000000000002E-2</v>
      </c>
      <c r="G291" s="55">
        <v>0.17499999999999999</v>
      </c>
      <c r="H291" s="55">
        <v>0.253</v>
      </c>
      <c r="I291" s="55">
        <v>0.33200000000000002</v>
      </c>
      <c r="J291" s="2" t="s">
        <v>130</v>
      </c>
      <c r="K291" s="2" t="s">
        <v>130</v>
      </c>
      <c r="L291" s="2" t="s">
        <v>130</v>
      </c>
      <c r="M291" s="2" t="s">
        <v>130</v>
      </c>
      <c r="N291" s="2" t="s">
        <v>130</v>
      </c>
      <c r="O291" s="2" t="s">
        <v>130</v>
      </c>
      <c r="P291" s="2" t="s">
        <v>4830</v>
      </c>
    </row>
    <row r="292" spans="1:16" ht="13" x14ac:dyDescent="0.3">
      <c r="A292" t="s">
        <v>131</v>
      </c>
      <c r="B292" s="21">
        <v>0.27</v>
      </c>
      <c r="C292" s="5">
        <f t="shared" si="6"/>
        <v>20.27</v>
      </c>
      <c r="D292" s="55">
        <v>8.299999999999999E-2</v>
      </c>
      <c r="E292" s="55">
        <v>8.299999999999999E-2</v>
      </c>
      <c r="F292" s="37">
        <v>9.2499999999999999E-2</v>
      </c>
      <c r="G292" s="55">
        <v>0.17</v>
      </c>
      <c r="H292" s="55">
        <v>0.2465</v>
      </c>
      <c r="I292" s="55">
        <v>0.32400000000000001</v>
      </c>
      <c r="J292" s="2" t="s">
        <v>130</v>
      </c>
      <c r="K292" s="2" t="s">
        <v>130</v>
      </c>
      <c r="L292" s="2" t="s">
        <v>130</v>
      </c>
      <c r="M292" s="2" t="s">
        <v>130</v>
      </c>
      <c r="N292" s="2" t="s">
        <v>130</v>
      </c>
      <c r="O292" s="2" t="s">
        <v>130</v>
      </c>
      <c r="P292" s="2" t="s">
        <v>4830</v>
      </c>
    </row>
    <row r="293" spans="1:16" ht="13" x14ac:dyDescent="0.3">
      <c r="A293" t="s">
        <v>131</v>
      </c>
      <c r="B293" s="21">
        <v>0.28000000000000003</v>
      </c>
      <c r="C293" s="5">
        <f t="shared" si="6"/>
        <v>20.28</v>
      </c>
      <c r="D293" s="55">
        <v>7.8999999999999987E-2</v>
      </c>
      <c r="E293" s="55">
        <v>7.8999999999999987E-2</v>
      </c>
      <c r="F293" s="37">
        <v>8.8999999999999996E-2</v>
      </c>
      <c r="G293" s="55">
        <v>0.16500000000000001</v>
      </c>
      <c r="H293" s="55">
        <v>0.24</v>
      </c>
      <c r="I293" s="55">
        <v>0.316</v>
      </c>
      <c r="J293" s="2" t="s">
        <v>130</v>
      </c>
      <c r="K293" s="2" t="s">
        <v>130</v>
      </c>
      <c r="L293" s="2" t="s">
        <v>130</v>
      </c>
      <c r="M293" s="2" t="s">
        <v>130</v>
      </c>
      <c r="N293" s="2" t="s">
        <v>130</v>
      </c>
      <c r="O293" s="2" t="s">
        <v>130</v>
      </c>
      <c r="P293" s="2" t="s">
        <v>4830</v>
      </c>
    </row>
    <row r="294" spans="1:16" ht="13" x14ac:dyDescent="0.3">
      <c r="A294" t="s">
        <v>131</v>
      </c>
      <c r="B294" s="21">
        <v>0.28999999999999998</v>
      </c>
      <c r="C294" s="5">
        <f t="shared" si="6"/>
        <v>20.29</v>
      </c>
      <c r="D294" s="55">
        <v>7.5499999999999998E-2</v>
      </c>
      <c r="E294" s="55">
        <v>7.5499999999999998E-2</v>
      </c>
      <c r="F294" s="37">
        <v>8.5999999999999993E-2</v>
      </c>
      <c r="G294" s="55">
        <v>0.1605</v>
      </c>
      <c r="H294" s="55">
        <v>0.23450000000000001</v>
      </c>
      <c r="I294" s="55">
        <v>0.309</v>
      </c>
      <c r="J294" s="2" t="s">
        <v>130</v>
      </c>
      <c r="K294" s="2" t="s">
        <v>130</v>
      </c>
      <c r="L294" s="2" t="s">
        <v>130</v>
      </c>
      <c r="M294" s="2" t="s">
        <v>130</v>
      </c>
      <c r="N294" s="2" t="s">
        <v>130</v>
      </c>
      <c r="O294" s="2" t="s">
        <v>130</v>
      </c>
      <c r="P294" s="2" t="s">
        <v>4830</v>
      </c>
    </row>
    <row r="295" spans="1:16" ht="13" x14ac:dyDescent="0.3">
      <c r="A295" t="s">
        <v>131</v>
      </c>
      <c r="B295" s="21">
        <v>0.3</v>
      </c>
      <c r="C295" s="5">
        <f t="shared" si="6"/>
        <v>20.3</v>
      </c>
      <c r="D295" s="55">
        <v>7.1999999999999995E-2</v>
      </c>
      <c r="E295" s="55">
        <v>7.1999999999999995E-2</v>
      </c>
      <c r="F295" s="37">
        <v>8.299999999999999E-2</v>
      </c>
      <c r="G295" s="55">
        <v>0.156</v>
      </c>
      <c r="H295" s="55">
        <v>0.22900000000000001</v>
      </c>
      <c r="I295" s="55">
        <v>0.30199999999999999</v>
      </c>
      <c r="J295" s="2" t="s">
        <v>130</v>
      </c>
      <c r="K295" s="2" t="s">
        <v>130</v>
      </c>
      <c r="L295" s="2" t="s">
        <v>130</v>
      </c>
      <c r="M295" s="2" t="s">
        <v>130</v>
      </c>
      <c r="N295" s="2" t="s">
        <v>130</v>
      </c>
      <c r="O295" s="2" t="s">
        <v>130</v>
      </c>
      <c r="P295" s="2" t="s">
        <v>4830</v>
      </c>
    </row>
    <row r="296" spans="1:16" ht="13" x14ac:dyDescent="0.3">
      <c r="A296" t="s">
        <v>131</v>
      </c>
      <c r="B296" s="21">
        <v>0.31</v>
      </c>
      <c r="C296" s="5">
        <f t="shared" si="6"/>
        <v>20.309999999999999</v>
      </c>
      <c r="D296" s="55">
        <v>6.8999999999999992E-2</v>
      </c>
      <c r="E296" s="55">
        <v>6.8999999999999992E-2</v>
      </c>
      <c r="F296" s="37">
        <v>7.9999999999999988E-2</v>
      </c>
      <c r="G296" s="55">
        <v>0.152</v>
      </c>
      <c r="H296" s="55">
        <v>0.224</v>
      </c>
      <c r="I296" s="55">
        <v>0.29549999999999998</v>
      </c>
      <c r="J296" s="2" t="s">
        <v>130</v>
      </c>
      <c r="K296" s="2" t="s">
        <v>130</v>
      </c>
      <c r="L296" s="2" t="s">
        <v>130</v>
      </c>
      <c r="M296" s="2" t="s">
        <v>130</v>
      </c>
      <c r="N296" s="2" t="s">
        <v>130</v>
      </c>
      <c r="O296" s="2" t="s">
        <v>130</v>
      </c>
      <c r="P296" s="2" t="s">
        <v>4830</v>
      </c>
    </row>
    <row r="297" spans="1:16" ht="13" x14ac:dyDescent="0.3">
      <c r="A297" t="s">
        <v>131</v>
      </c>
      <c r="B297" s="21">
        <v>0.32</v>
      </c>
      <c r="C297" s="5">
        <f t="shared" si="6"/>
        <v>20.32</v>
      </c>
      <c r="D297" s="55">
        <v>6.5999999999999989E-2</v>
      </c>
      <c r="E297" s="55">
        <v>6.5999999999999989E-2</v>
      </c>
      <c r="F297" s="37">
        <v>7.6999999999999985E-2</v>
      </c>
      <c r="G297" s="55">
        <v>0.14799999999999999</v>
      </c>
      <c r="H297" s="55">
        <v>0.219</v>
      </c>
      <c r="I297" s="55">
        <v>0.28899999999999998</v>
      </c>
      <c r="J297" s="2" t="s">
        <v>130</v>
      </c>
      <c r="K297" s="2" t="s">
        <v>130</v>
      </c>
      <c r="L297" s="2" t="s">
        <v>130</v>
      </c>
      <c r="M297" s="2" t="s">
        <v>130</v>
      </c>
      <c r="N297" s="2" t="s">
        <v>130</v>
      </c>
      <c r="O297" s="2" t="s">
        <v>130</v>
      </c>
      <c r="P297" s="2" t="s">
        <v>4830</v>
      </c>
    </row>
    <row r="298" spans="1:16" ht="13" x14ac:dyDescent="0.3">
      <c r="A298" t="s">
        <v>131</v>
      </c>
      <c r="B298" s="21">
        <v>0.33</v>
      </c>
      <c r="C298" s="5">
        <f t="shared" si="6"/>
        <v>20.329999999999998</v>
      </c>
      <c r="D298" s="55">
        <v>6.3500000000000001E-2</v>
      </c>
      <c r="E298" s="55">
        <v>6.3500000000000001E-2</v>
      </c>
      <c r="F298" s="37">
        <v>7.4999999999999997E-2</v>
      </c>
      <c r="G298" s="55">
        <v>0.14449999999999999</v>
      </c>
      <c r="H298" s="55">
        <v>0.2145</v>
      </c>
      <c r="I298" s="55">
        <v>0.28399999999999997</v>
      </c>
      <c r="J298" s="2" t="s">
        <v>130</v>
      </c>
      <c r="K298" s="2" t="s">
        <v>130</v>
      </c>
      <c r="L298" s="2" t="s">
        <v>130</v>
      </c>
      <c r="M298" s="2" t="s">
        <v>130</v>
      </c>
      <c r="N298" s="2" t="s">
        <v>130</v>
      </c>
      <c r="O298" s="2" t="s">
        <v>130</v>
      </c>
      <c r="P298" s="2" t="s">
        <v>4830</v>
      </c>
    </row>
    <row r="299" spans="1:16" ht="13" x14ac:dyDescent="0.3">
      <c r="A299" t="s">
        <v>131</v>
      </c>
      <c r="B299" s="21">
        <v>0.34</v>
      </c>
      <c r="C299" s="5">
        <f t="shared" si="6"/>
        <v>20.34</v>
      </c>
      <c r="D299" s="55">
        <v>6.1000000000000006E-2</v>
      </c>
      <c r="E299" s="55">
        <v>6.1000000000000006E-2</v>
      </c>
      <c r="F299" s="37">
        <v>7.3000000000000009E-2</v>
      </c>
      <c r="G299" s="55">
        <v>0.14099999999999999</v>
      </c>
      <c r="H299" s="55">
        <v>0.21</v>
      </c>
      <c r="I299" s="55">
        <v>0.27900000000000003</v>
      </c>
      <c r="J299" s="2" t="s">
        <v>130</v>
      </c>
      <c r="K299" s="2" t="s">
        <v>130</v>
      </c>
      <c r="L299" s="2" t="s">
        <v>130</v>
      </c>
      <c r="M299" s="2" t="s">
        <v>130</v>
      </c>
      <c r="N299" s="2" t="s">
        <v>130</v>
      </c>
      <c r="O299" s="2" t="s">
        <v>130</v>
      </c>
      <c r="P299" s="2" t="s">
        <v>4830</v>
      </c>
    </row>
    <row r="300" spans="1:16" ht="13" x14ac:dyDescent="0.3">
      <c r="A300" t="s">
        <v>131</v>
      </c>
      <c r="B300" s="21">
        <v>0.35</v>
      </c>
      <c r="C300" s="5">
        <f t="shared" si="6"/>
        <v>20.350000000000001</v>
      </c>
      <c r="D300" s="55">
        <v>5.8499999999999996E-2</v>
      </c>
      <c r="E300" s="55">
        <v>5.8499999999999996E-2</v>
      </c>
      <c r="F300" s="37">
        <v>7.0500000000000007E-2</v>
      </c>
      <c r="G300" s="55">
        <v>0.13799999999999998</v>
      </c>
      <c r="H300" s="55">
        <v>0.20600000000000002</v>
      </c>
      <c r="I300" s="55">
        <v>0.27400000000000002</v>
      </c>
      <c r="J300" s="2" t="s">
        <v>130</v>
      </c>
      <c r="K300" s="2" t="s">
        <v>130</v>
      </c>
      <c r="L300" s="2" t="s">
        <v>130</v>
      </c>
      <c r="M300" s="2" t="s">
        <v>130</v>
      </c>
      <c r="N300" s="2" t="s">
        <v>130</v>
      </c>
      <c r="O300" s="2" t="s">
        <v>130</v>
      </c>
      <c r="P300" s="2" t="s">
        <v>4830</v>
      </c>
    </row>
    <row r="301" spans="1:16" ht="13" x14ac:dyDescent="0.3">
      <c r="A301" t="s">
        <v>131</v>
      </c>
      <c r="B301" s="21">
        <v>0.36</v>
      </c>
      <c r="C301" s="5">
        <f t="shared" si="6"/>
        <v>20.36</v>
      </c>
      <c r="D301" s="55">
        <v>5.6000000000000001E-2</v>
      </c>
      <c r="E301" s="55">
        <v>5.6000000000000001E-2</v>
      </c>
      <c r="F301" s="37">
        <v>6.8000000000000005E-2</v>
      </c>
      <c r="G301" s="55">
        <v>0.13500000000000001</v>
      </c>
      <c r="H301" s="55">
        <v>0.20200000000000001</v>
      </c>
      <c r="I301" s="55">
        <v>0.26900000000000002</v>
      </c>
      <c r="J301" s="2" t="s">
        <v>130</v>
      </c>
      <c r="K301" s="2" t="s">
        <v>130</v>
      </c>
      <c r="L301" s="2" t="s">
        <v>130</v>
      </c>
      <c r="M301" s="2" t="s">
        <v>130</v>
      </c>
      <c r="N301" s="2" t="s">
        <v>130</v>
      </c>
      <c r="O301" s="2" t="s">
        <v>130</v>
      </c>
      <c r="P301" s="2" t="s">
        <v>4830</v>
      </c>
    </row>
    <row r="302" spans="1:16" ht="13" x14ac:dyDescent="0.3">
      <c r="A302" t="s">
        <v>131</v>
      </c>
      <c r="B302" s="21">
        <v>0.37</v>
      </c>
      <c r="C302" s="5">
        <f t="shared" si="6"/>
        <v>20.37</v>
      </c>
      <c r="D302" s="55">
        <v>5.3999999999999999E-2</v>
      </c>
      <c r="E302" s="55">
        <v>5.3999999999999999E-2</v>
      </c>
      <c r="F302" s="37">
        <v>6.6000000000000003E-2</v>
      </c>
      <c r="G302" s="55">
        <v>0.13250000000000001</v>
      </c>
      <c r="H302" s="55">
        <v>0.19850000000000001</v>
      </c>
      <c r="I302" s="55">
        <v>0.26450000000000001</v>
      </c>
      <c r="J302" s="2" t="s">
        <v>130</v>
      </c>
      <c r="K302" s="2" t="s">
        <v>130</v>
      </c>
      <c r="L302" s="2" t="s">
        <v>130</v>
      </c>
      <c r="M302" s="2" t="s">
        <v>130</v>
      </c>
      <c r="N302" s="2" t="s">
        <v>130</v>
      </c>
      <c r="O302" s="2" t="s">
        <v>130</v>
      </c>
      <c r="P302" s="2" t="s">
        <v>4830</v>
      </c>
    </row>
    <row r="303" spans="1:16" ht="13" x14ac:dyDescent="0.3">
      <c r="A303" t="s">
        <v>131</v>
      </c>
      <c r="B303" s="21">
        <v>0.38</v>
      </c>
      <c r="C303" s="5">
        <f t="shared" si="6"/>
        <v>20.38</v>
      </c>
      <c r="D303" s="55">
        <v>5.2000000000000005E-2</v>
      </c>
      <c r="E303" s="55">
        <v>5.2000000000000005E-2</v>
      </c>
      <c r="F303" s="37">
        <v>6.4000000000000001E-2</v>
      </c>
      <c r="G303" s="55">
        <v>0.13</v>
      </c>
      <c r="H303" s="55">
        <v>0.19500000000000001</v>
      </c>
      <c r="I303" s="55">
        <v>0.26</v>
      </c>
      <c r="J303" s="2" t="s">
        <v>130</v>
      </c>
      <c r="K303" s="2" t="s">
        <v>130</v>
      </c>
      <c r="L303" s="2" t="s">
        <v>130</v>
      </c>
      <c r="M303" s="2" t="s">
        <v>130</v>
      </c>
      <c r="N303" s="2" t="s">
        <v>130</v>
      </c>
      <c r="O303" s="2" t="s">
        <v>130</v>
      </c>
      <c r="P303" s="2" t="s">
        <v>4830</v>
      </c>
    </row>
    <row r="304" spans="1:16" ht="13" x14ac:dyDescent="0.3">
      <c r="A304" t="s">
        <v>131</v>
      </c>
      <c r="B304" s="21">
        <v>0.39</v>
      </c>
      <c r="C304" s="5">
        <f t="shared" si="6"/>
        <v>20.39</v>
      </c>
      <c r="D304" s="55">
        <v>4.9999999999999996E-2</v>
      </c>
      <c r="E304" s="55">
        <v>4.9999999999999996E-2</v>
      </c>
      <c r="F304" s="37">
        <v>6.25E-2</v>
      </c>
      <c r="G304" s="55">
        <v>0.1275</v>
      </c>
      <c r="H304" s="55">
        <v>0.192</v>
      </c>
      <c r="I304" s="55">
        <v>0.25600000000000001</v>
      </c>
      <c r="J304" s="2" t="s">
        <v>130</v>
      </c>
      <c r="K304" s="2" t="s">
        <v>130</v>
      </c>
      <c r="L304" s="2" t="s">
        <v>130</v>
      </c>
      <c r="M304" s="2" t="s">
        <v>130</v>
      </c>
      <c r="N304" s="2" t="s">
        <v>130</v>
      </c>
      <c r="O304" s="2" t="s">
        <v>130</v>
      </c>
      <c r="P304" s="2" t="s">
        <v>4830</v>
      </c>
    </row>
    <row r="305" spans="1:16" ht="13" x14ac:dyDescent="0.3">
      <c r="A305" t="s">
        <v>131</v>
      </c>
      <c r="B305" s="21">
        <v>0.4</v>
      </c>
      <c r="C305" s="5">
        <f t="shared" si="6"/>
        <v>20.399999999999999</v>
      </c>
      <c r="D305" s="55">
        <v>4.8000000000000001E-2</v>
      </c>
      <c r="E305" s="55">
        <v>4.8000000000000001E-2</v>
      </c>
      <c r="F305" s="37">
        <v>6.0999999999999999E-2</v>
      </c>
      <c r="G305" s="55">
        <v>0.125</v>
      </c>
      <c r="H305" s="55">
        <v>0.189</v>
      </c>
      <c r="I305" s="55">
        <v>0.252</v>
      </c>
      <c r="J305" s="2" t="s">
        <v>130</v>
      </c>
      <c r="K305" s="2" t="s">
        <v>130</v>
      </c>
      <c r="L305" s="2" t="s">
        <v>130</v>
      </c>
      <c r="M305" s="2" t="s">
        <v>130</v>
      </c>
      <c r="N305" s="2" t="s">
        <v>130</v>
      </c>
      <c r="O305" s="2" t="s">
        <v>130</v>
      </c>
      <c r="P305" s="2" t="s">
        <v>4830</v>
      </c>
    </row>
    <row r="306" spans="1:16" ht="13" x14ac:dyDescent="0.3">
      <c r="A306" t="s">
        <v>131</v>
      </c>
      <c r="B306" s="21">
        <v>0.41</v>
      </c>
      <c r="C306" s="5">
        <f t="shared" si="6"/>
        <v>20.41</v>
      </c>
      <c r="D306" s="55">
        <v>4.65E-2</v>
      </c>
      <c r="E306" s="55">
        <v>4.65E-2</v>
      </c>
      <c r="F306" s="37">
        <v>5.9499999999999997E-2</v>
      </c>
      <c r="G306" s="55">
        <v>0.1225</v>
      </c>
      <c r="H306" s="55">
        <v>0.186</v>
      </c>
      <c r="I306" s="55">
        <v>0.2485</v>
      </c>
      <c r="J306" s="2" t="s">
        <v>130</v>
      </c>
      <c r="K306" s="2" t="s">
        <v>130</v>
      </c>
      <c r="L306" s="2" t="s">
        <v>130</v>
      </c>
      <c r="M306" s="2" t="s">
        <v>130</v>
      </c>
      <c r="N306" s="2" t="s">
        <v>130</v>
      </c>
      <c r="O306" s="2" t="s">
        <v>130</v>
      </c>
      <c r="P306" s="2" t="s">
        <v>4830</v>
      </c>
    </row>
    <row r="307" spans="1:16" ht="13" x14ac:dyDescent="0.3">
      <c r="A307" t="s">
        <v>131</v>
      </c>
      <c r="B307" s="21">
        <v>0.42</v>
      </c>
      <c r="C307" s="5">
        <f t="shared" si="6"/>
        <v>20.420000000000002</v>
      </c>
      <c r="D307" s="55">
        <v>4.4999999999999998E-2</v>
      </c>
      <c r="E307" s="55">
        <v>4.4999999999999998E-2</v>
      </c>
      <c r="F307" s="37">
        <v>5.7999999999999996E-2</v>
      </c>
      <c r="G307" s="55">
        <v>0.12</v>
      </c>
      <c r="H307" s="55">
        <v>0.183</v>
      </c>
      <c r="I307" s="55">
        <v>0.245</v>
      </c>
      <c r="J307" s="2" t="s">
        <v>130</v>
      </c>
      <c r="K307" s="2" t="s">
        <v>130</v>
      </c>
      <c r="L307" s="2" t="s">
        <v>130</v>
      </c>
      <c r="M307" s="2" t="s">
        <v>130</v>
      </c>
      <c r="N307" s="2" t="s">
        <v>130</v>
      </c>
      <c r="O307" s="2" t="s">
        <v>130</v>
      </c>
      <c r="P307" s="2" t="s">
        <v>4830</v>
      </c>
    </row>
    <row r="308" spans="1:16" ht="13" x14ac:dyDescent="0.3">
      <c r="A308" t="s">
        <v>131</v>
      </c>
      <c r="B308" s="21">
        <v>0.43</v>
      </c>
      <c r="C308" s="5">
        <f t="shared" si="6"/>
        <v>20.43</v>
      </c>
      <c r="D308" s="55">
        <v>4.3499999999999997E-2</v>
      </c>
      <c r="E308" s="55">
        <v>4.3499999999999997E-2</v>
      </c>
      <c r="F308" s="37">
        <v>5.6499999999999995E-2</v>
      </c>
      <c r="G308" s="55">
        <v>0.11800000000000001</v>
      </c>
      <c r="H308" s="55">
        <v>0.18049999999999999</v>
      </c>
      <c r="I308" s="55">
        <v>0.24199999999999999</v>
      </c>
      <c r="J308" s="2" t="s">
        <v>130</v>
      </c>
      <c r="K308" s="2" t="s">
        <v>130</v>
      </c>
      <c r="L308" s="2" t="s">
        <v>130</v>
      </c>
      <c r="M308" s="2" t="s">
        <v>130</v>
      </c>
      <c r="N308" s="2" t="s">
        <v>130</v>
      </c>
      <c r="O308" s="2" t="s">
        <v>130</v>
      </c>
      <c r="P308" s="2" t="s">
        <v>4830</v>
      </c>
    </row>
    <row r="309" spans="1:16" ht="13" x14ac:dyDescent="0.3">
      <c r="A309" t="s">
        <v>131</v>
      </c>
      <c r="B309" s="21">
        <v>0.44</v>
      </c>
      <c r="C309" s="5">
        <f t="shared" si="6"/>
        <v>20.440000000000001</v>
      </c>
      <c r="D309" s="55">
        <v>4.1999999999999996E-2</v>
      </c>
      <c r="E309" s="55">
        <v>4.1999999999999996E-2</v>
      </c>
      <c r="F309" s="37">
        <v>5.4999999999999993E-2</v>
      </c>
      <c r="G309" s="55">
        <v>0.11600000000000002</v>
      </c>
      <c r="H309" s="55">
        <v>0.17799999999999999</v>
      </c>
      <c r="I309" s="55">
        <v>0.23899999999999999</v>
      </c>
      <c r="J309" s="2" t="s">
        <v>130</v>
      </c>
      <c r="K309" s="2" t="s">
        <v>130</v>
      </c>
      <c r="L309" s="2" t="s">
        <v>130</v>
      </c>
      <c r="M309" s="2" t="s">
        <v>130</v>
      </c>
      <c r="N309" s="2" t="s">
        <v>130</v>
      </c>
      <c r="O309" s="2" t="s">
        <v>130</v>
      </c>
      <c r="P309" s="2" t="s">
        <v>4830</v>
      </c>
    </row>
    <row r="310" spans="1:16" ht="13" x14ac:dyDescent="0.3">
      <c r="A310" t="s">
        <v>131</v>
      </c>
      <c r="B310" s="21">
        <v>0.45</v>
      </c>
      <c r="C310" s="5">
        <f t="shared" si="6"/>
        <v>20.45</v>
      </c>
      <c r="D310" s="55">
        <v>4.0500000000000001E-2</v>
      </c>
      <c r="E310" s="55">
        <v>4.0500000000000001E-2</v>
      </c>
      <c r="F310" s="37">
        <v>5.3999999999999999E-2</v>
      </c>
      <c r="G310" s="55">
        <v>0.1145</v>
      </c>
      <c r="H310" s="55">
        <v>0.17549999999999999</v>
      </c>
      <c r="I310" s="55">
        <v>0.23599999999999999</v>
      </c>
      <c r="J310" s="2" t="s">
        <v>130</v>
      </c>
      <c r="K310" s="2" t="s">
        <v>130</v>
      </c>
      <c r="L310" s="2" t="s">
        <v>130</v>
      </c>
      <c r="M310" s="2" t="s">
        <v>130</v>
      </c>
      <c r="N310" s="2" t="s">
        <v>130</v>
      </c>
      <c r="O310" s="2" t="s">
        <v>130</v>
      </c>
      <c r="P310" s="2" t="s">
        <v>4830</v>
      </c>
    </row>
    <row r="311" spans="1:16" ht="13" x14ac:dyDescent="0.3">
      <c r="A311" t="s">
        <v>131</v>
      </c>
      <c r="B311" s="21">
        <v>0.46</v>
      </c>
      <c r="C311" s="5">
        <f t="shared" si="6"/>
        <v>20.46</v>
      </c>
      <c r="D311" s="55">
        <v>3.9E-2</v>
      </c>
      <c r="E311" s="55">
        <v>3.9E-2</v>
      </c>
      <c r="F311" s="37">
        <v>5.2999999999999999E-2</v>
      </c>
      <c r="G311" s="55">
        <v>0.113</v>
      </c>
      <c r="H311" s="55">
        <v>0.17299999999999999</v>
      </c>
      <c r="I311" s="55">
        <v>0.23300000000000001</v>
      </c>
      <c r="J311" s="2" t="s">
        <v>130</v>
      </c>
      <c r="K311" s="2" t="s">
        <v>130</v>
      </c>
      <c r="L311" s="2" t="s">
        <v>130</v>
      </c>
      <c r="M311" s="2" t="s">
        <v>130</v>
      </c>
      <c r="N311" s="2" t="s">
        <v>130</v>
      </c>
      <c r="O311" s="2" t="s">
        <v>130</v>
      </c>
      <c r="P311" s="2" t="s">
        <v>4830</v>
      </c>
    </row>
    <row r="312" spans="1:16" ht="13" x14ac:dyDescent="0.3">
      <c r="A312" t="s">
        <v>131</v>
      </c>
      <c r="B312" s="21">
        <v>0.47</v>
      </c>
      <c r="C312" s="5">
        <f t="shared" si="6"/>
        <v>20.47</v>
      </c>
      <c r="D312" s="55">
        <v>3.7499999999999999E-2</v>
      </c>
      <c r="E312" s="55">
        <v>3.7499999999999999E-2</v>
      </c>
      <c r="F312" s="37">
        <v>5.1499999999999997E-2</v>
      </c>
      <c r="G312" s="55">
        <v>0.111</v>
      </c>
      <c r="H312" s="55">
        <v>0.17099999999999999</v>
      </c>
      <c r="I312" s="55">
        <v>0.23050000000000001</v>
      </c>
      <c r="J312" s="2" t="s">
        <v>130</v>
      </c>
      <c r="K312" s="2" t="s">
        <v>130</v>
      </c>
      <c r="L312" s="2" t="s">
        <v>130</v>
      </c>
      <c r="M312" s="2" t="s">
        <v>130</v>
      </c>
      <c r="N312" s="2" t="s">
        <v>130</v>
      </c>
      <c r="O312" s="2" t="s">
        <v>130</v>
      </c>
      <c r="P312" s="2" t="s">
        <v>4830</v>
      </c>
    </row>
    <row r="313" spans="1:16" ht="13" x14ac:dyDescent="0.3">
      <c r="A313" t="s">
        <v>131</v>
      </c>
      <c r="B313" s="21">
        <v>0.48</v>
      </c>
      <c r="C313" s="5">
        <f t="shared" si="6"/>
        <v>20.48</v>
      </c>
      <c r="D313" s="55">
        <v>3.5999999999999997E-2</v>
      </c>
      <c r="E313" s="55">
        <v>3.5999999999999997E-2</v>
      </c>
      <c r="F313" s="37">
        <v>4.9999999999999996E-2</v>
      </c>
      <c r="G313" s="55">
        <v>0.109</v>
      </c>
      <c r="H313" s="55">
        <v>0.16900000000000001</v>
      </c>
      <c r="I313" s="55">
        <v>0.22800000000000001</v>
      </c>
      <c r="J313" s="2" t="s">
        <v>130</v>
      </c>
      <c r="K313" s="2" t="s">
        <v>130</v>
      </c>
      <c r="L313" s="2" t="s">
        <v>130</v>
      </c>
      <c r="M313" s="2" t="s">
        <v>130</v>
      </c>
      <c r="N313" s="2" t="s">
        <v>130</v>
      </c>
      <c r="O313" s="2" t="s">
        <v>130</v>
      </c>
      <c r="P313" s="2" t="s">
        <v>4830</v>
      </c>
    </row>
    <row r="314" spans="1:16" ht="13" x14ac:dyDescent="0.3">
      <c r="A314" t="s">
        <v>131</v>
      </c>
      <c r="B314" s="21">
        <v>0.49</v>
      </c>
      <c r="C314" s="5">
        <f t="shared" si="6"/>
        <v>20.49</v>
      </c>
      <c r="D314" s="55">
        <v>3.5000000000000003E-2</v>
      </c>
      <c r="E314" s="55">
        <v>3.5000000000000003E-2</v>
      </c>
      <c r="F314" s="37">
        <v>4.9000000000000002E-2</v>
      </c>
      <c r="G314" s="55">
        <v>0.1075</v>
      </c>
      <c r="H314" s="55">
        <v>0.16700000000000001</v>
      </c>
      <c r="I314" s="55">
        <v>0.22550000000000001</v>
      </c>
      <c r="J314" s="2" t="s">
        <v>130</v>
      </c>
      <c r="K314" s="2" t="s">
        <v>130</v>
      </c>
      <c r="L314" s="2" t="s">
        <v>130</v>
      </c>
      <c r="M314" s="2" t="s">
        <v>130</v>
      </c>
      <c r="N314" s="2" t="s">
        <v>130</v>
      </c>
      <c r="O314" s="2" t="s">
        <v>130</v>
      </c>
      <c r="P314" s="2" t="s">
        <v>4830</v>
      </c>
    </row>
    <row r="315" spans="1:16" ht="13" x14ac:dyDescent="0.3">
      <c r="A315" t="s">
        <v>131</v>
      </c>
      <c r="B315" s="21">
        <v>0.5</v>
      </c>
      <c r="C315" s="5">
        <f t="shared" si="6"/>
        <v>20.5</v>
      </c>
      <c r="D315" s="55">
        <v>3.4000000000000002E-2</v>
      </c>
      <c r="E315" s="55">
        <v>3.4000000000000002E-2</v>
      </c>
      <c r="F315" s="37">
        <v>4.8000000000000001E-2</v>
      </c>
      <c r="G315" s="55">
        <v>0.106</v>
      </c>
      <c r="H315" s="55">
        <v>0.16500000000000001</v>
      </c>
      <c r="I315" s="55">
        <v>0.223</v>
      </c>
      <c r="J315" s="2" t="s">
        <v>130</v>
      </c>
      <c r="K315" s="2" t="s">
        <v>130</v>
      </c>
      <c r="L315" s="2" t="s">
        <v>130</v>
      </c>
      <c r="M315" s="2" t="s">
        <v>130</v>
      </c>
      <c r="N315" s="2" t="s">
        <v>130</v>
      </c>
      <c r="O315" s="2" t="s">
        <v>130</v>
      </c>
      <c r="P315" s="2" t="s">
        <v>4830</v>
      </c>
    </row>
    <row r="316" spans="1:16" ht="13" x14ac:dyDescent="0.3">
      <c r="A316" t="s">
        <v>131</v>
      </c>
      <c r="B316" s="21">
        <v>0.51</v>
      </c>
      <c r="C316" s="5">
        <f t="shared" si="6"/>
        <v>20.51</v>
      </c>
      <c r="D316" s="55">
        <v>3.3000000000000002E-2</v>
      </c>
      <c r="E316" s="55">
        <v>3.3000000000000002E-2</v>
      </c>
      <c r="F316" s="37">
        <v>4.7E-2</v>
      </c>
      <c r="G316" s="55">
        <v>0.1045</v>
      </c>
      <c r="H316" s="55">
        <v>0.16300000000000001</v>
      </c>
      <c r="I316" s="55">
        <v>0.2205</v>
      </c>
      <c r="J316" s="2" t="s">
        <v>130</v>
      </c>
      <c r="K316" s="2" t="s">
        <v>130</v>
      </c>
      <c r="L316" s="2" t="s">
        <v>130</v>
      </c>
      <c r="M316" s="2" t="s">
        <v>130</v>
      </c>
      <c r="N316" s="2" t="s">
        <v>130</v>
      </c>
      <c r="O316" s="2" t="s">
        <v>130</v>
      </c>
      <c r="P316" s="2" t="s">
        <v>4830</v>
      </c>
    </row>
    <row r="317" spans="1:16" ht="13" x14ac:dyDescent="0.3">
      <c r="A317" t="s">
        <v>131</v>
      </c>
      <c r="B317" s="21">
        <v>0.52</v>
      </c>
      <c r="C317" s="5">
        <f t="shared" si="6"/>
        <v>20.52</v>
      </c>
      <c r="D317" s="55">
        <v>3.2000000000000001E-2</v>
      </c>
      <c r="E317" s="55">
        <v>3.2000000000000001E-2</v>
      </c>
      <c r="F317" s="37">
        <v>4.5999999999999999E-2</v>
      </c>
      <c r="G317" s="55">
        <v>0.10299999999999999</v>
      </c>
      <c r="H317" s="55">
        <v>0.161</v>
      </c>
      <c r="I317" s="55">
        <v>0.218</v>
      </c>
      <c r="J317" s="2" t="s">
        <v>130</v>
      </c>
      <c r="K317" s="2" t="s">
        <v>130</v>
      </c>
      <c r="L317" s="2" t="s">
        <v>130</v>
      </c>
      <c r="M317" s="2" t="s">
        <v>130</v>
      </c>
      <c r="N317" s="2" t="s">
        <v>130</v>
      </c>
      <c r="O317" s="2" t="s">
        <v>130</v>
      </c>
      <c r="P317" s="2" t="s">
        <v>4830</v>
      </c>
    </row>
    <row r="318" spans="1:16" ht="13" x14ac:dyDescent="0.3">
      <c r="A318" t="s">
        <v>131</v>
      </c>
      <c r="B318" s="21">
        <v>0.53</v>
      </c>
      <c r="C318" s="5">
        <f t="shared" si="6"/>
        <v>20.53</v>
      </c>
      <c r="D318" s="55">
        <v>3.1E-2</v>
      </c>
      <c r="E318" s="55">
        <v>3.1E-2</v>
      </c>
      <c r="F318" s="37">
        <v>4.4999999999999998E-2</v>
      </c>
      <c r="G318" s="55">
        <v>0.10200000000000001</v>
      </c>
      <c r="H318" s="55">
        <v>0.159</v>
      </c>
      <c r="I318" s="55">
        <v>0.216</v>
      </c>
      <c r="J318" s="2" t="s">
        <v>130</v>
      </c>
      <c r="K318" s="2" t="s">
        <v>130</v>
      </c>
      <c r="L318" s="2" t="s">
        <v>130</v>
      </c>
      <c r="M318" s="2" t="s">
        <v>130</v>
      </c>
      <c r="N318" s="2" t="s">
        <v>130</v>
      </c>
      <c r="O318" s="2" t="s">
        <v>130</v>
      </c>
      <c r="P318" s="2" t="s">
        <v>4830</v>
      </c>
    </row>
    <row r="319" spans="1:16" ht="13" x14ac:dyDescent="0.3">
      <c r="A319" t="s">
        <v>131</v>
      </c>
      <c r="B319" s="21">
        <v>0.54</v>
      </c>
      <c r="C319" s="5">
        <f t="shared" si="6"/>
        <v>20.54</v>
      </c>
      <c r="D319" s="55">
        <v>0.03</v>
      </c>
      <c r="E319" s="55">
        <v>0.03</v>
      </c>
      <c r="F319" s="37">
        <v>4.3999999999999997E-2</v>
      </c>
      <c r="G319" s="55">
        <v>0.10100000000000001</v>
      </c>
      <c r="H319" s="55">
        <v>0.157</v>
      </c>
      <c r="I319" s="55">
        <v>0.214</v>
      </c>
      <c r="J319" s="2" t="s">
        <v>130</v>
      </c>
      <c r="K319" s="2" t="s">
        <v>130</v>
      </c>
      <c r="L319" s="2" t="s">
        <v>130</v>
      </c>
      <c r="M319" s="2" t="s">
        <v>130</v>
      </c>
      <c r="N319" s="2" t="s">
        <v>130</v>
      </c>
      <c r="O319" s="2" t="s">
        <v>130</v>
      </c>
      <c r="P319" s="2" t="s">
        <v>4830</v>
      </c>
    </row>
    <row r="320" spans="1:16" ht="13" x14ac:dyDescent="0.3">
      <c r="A320" t="s">
        <v>131</v>
      </c>
      <c r="B320" s="21">
        <v>0.55000000000000004</v>
      </c>
      <c r="C320" s="5">
        <f t="shared" si="6"/>
        <v>20.55</v>
      </c>
      <c r="D320" s="55">
        <v>2.9000000000000001E-2</v>
      </c>
      <c r="E320" s="55">
        <v>2.9000000000000001E-2</v>
      </c>
      <c r="F320" s="37">
        <v>4.3000000000000003E-2</v>
      </c>
      <c r="G320" s="55">
        <v>9.9500000000000005E-2</v>
      </c>
      <c r="H320" s="55">
        <v>0.1555</v>
      </c>
      <c r="I320" s="55">
        <v>0.21199999999999999</v>
      </c>
      <c r="J320" s="2" t="s">
        <v>130</v>
      </c>
      <c r="K320" s="2" t="s">
        <v>130</v>
      </c>
      <c r="L320" s="2" t="s">
        <v>130</v>
      </c>
      <c r="M320" s="2" t="s">
        <v>130</v>
      </c>
      <c r="N320" s="2" t="s">
        <v>130</v>
      </c>
      <c r="O320" s="2" t="s">
        <v>130</v>
      </c>
      <c r="P320" s="2" t="s">
        <v>4830</v>
      </c>
    </row>
    <row r="321" spans="1:16" ht="13" x14ac:dyDescent="0.3">
      <c r="A321" t="s">
        <v>131</v>
      </c>
      <c r="B321" s="21">
        <v>0.56000000000000005</v>
      </c>
      <c r="C321" s="5">
        <f t="shared" si="6"/>
        <v>20.56</v>
      </c>
      <c r="D321" s="55">
        <v>2.8000000000000001E-2</v>
      </c>
      <c r="E321" s="55">
        <v>2.8000000000000001E-2</v>
      </c>
      <c r="F321" s="37">
        <v>4.2000000000000003E-2</v>
      </c>
      <c r="G321" s="55">
        <v>9.8000000000000004E-2</v>
      </c>
      <c r="H321" s="55">
        <v>0.154</v>
      </c>
      <c r="I321" s="55">
        <v>0.21</v>
      </c>
      <c r="J321" s="2" t="s">
        <v>130</v>
      </c>
      <c r="K321" s="2" t="s">
        <v>130</v>
      </c>
      <c r="L321" s="2" t="s">
        <v>130</v>
      </c>
      <c r="M321" s="2" t="s">
        <v>130</v>
      </c>
      <c r="N321" s="2" t="s">
        <v>130</v>
      </c>
      <c r="O321" s="2" t="s">
        <v>130</v>
      </c>
      <c r="P321" s="2" t="s">
        <v>4830</v>
      </c>
    </row>
    <row r="322" spans="1:16" ht="13" x14ac:dyDescent="0.3">
      <c r="A322" t="s">
        <v>131</v>
      </c>
      <c r="B322" s="21">
        <v>0.56999999999999995</v>
      </c>
      <c r="C322" s="5">
        <f t="shared" si="6"/>
        <v>20.57</v>
      </c>
      <c r="D322" s="55">
        <v>2.7E-2</v>
      </c>
      <c r="E322" s="55">
        <v>2.7E-2</v>
      </c>
      <c r="F322" s="37">
        <v>4.1500000000000002E-2</v>
      </c>
      <c r="G322" s="55">
        <v>9.7000000000000003E-2</v>
      </c>
      <c r="H322" s="55">
        <v>0.1525</v>
      </c>
      <c r="I322" s="55">
        <v>0.20849999999999999</v>
      </c>
      <c r="J322" s="2" t="s">
        <v>130</v>
      </c>
      <c r="K322" s="2" t="s">
        <v>130</v>
      </c>
      <c r="L322" s="2" t="s">
        <v>130</v>
      </c>
      <c r="M322" s="2" t="s">
        <v>130</v>
      </c>
      <c r="N322" s="2" t="s">
        <v>130</v>
      </c>
      <c r="O322" s="2" t="s">
        <v>130</v>
      </c>
      <c r="P322" s="2" t="s">
        <v>4830</v>
      </c>
    </row>
    <row r="323" spans="1:16" ht="13" x14ac:dyDescent="0.3">
      <c r="A323" t="s">
        <v>131</v>
      </c>
      <c r="B323" s="21">
        <v>0.57999999999999996</v>
      </c>
      <c r="C323" s="5">
        <f t="shared" si="6"/>
        <v>20.58</v>
      </c>
      <c r="D323" s="55">
        <v>2.6000000000000002E-2</v>
      </c>
      <c r="E323" s="55">
        <v>2.6000000000000002E-2</v>
      </c>
      <c r="F323" s="37">
        <v>4.1000000000000002E-2</v>
      </c>
      <c r="G323" s="55">
        <v>9.6000000000000002E-2</v>
      </c>
      <c r="H323" s="55">
        <v>0.151</v>
      </c>
      <c r="I323" s="55">
        <v>0.20699999999999999</v>
      </c>
      <c r="J323" s="2" t="s">
        <v>130</v>
      </c>
      <c r="K323" s="2" t="s">
        <v>130</v>
      </c>
      <c r="L323" s="2" t="s">
        <v>130</v>
      </c>
      <c r="M323" s="2" t="s">
        <v>130</v>
      </c>
      <c r="N323" s="2" t="s">
        <v>130</v>
      </c>
      <c r="O323" s="2" t="s">
        <v>130</v>
      </c>
      <c r="P323" s="2" t="s">
        <v>4830</v>
      </c>
    </row>
    <row r="324" spans="1:16" ht="13" x14ac:dyDescent="0.3">
      <c r="A324" t="s">
        <v>131</v>
      </c>
      <c r="B324" s="21">
        <v>0.59</v>
      </c>
      <c r="C324" s="5">
        <f t="shared" si="6"/>
        <v>20.59</v>
      </c>
      <c r="D324" s="2" t="s">
        <v>130</v>
      </c>
      <c r="E324" s="2" t="s">
        <v>130</v>
      </c>
      <c r="F324" s="2" t="s">
        <v>130</v>
      </c>
      <c r="G324" s="2" t="s">
        <v>130</v>
      </c>
      <c r="H324" s="2" t="s">
        <v>130</v>
      </c>
      <c r="I324" s="2" t="s">
        <v>130</v>
      </c>
      <c r="J324" s="2" t="s">
        <v>130</v>
      </c>
      <c r="K324" s="2" t="s">
        <v>130</v>
      </c>
      <c r="L324" s="2" t="s">
        <v>130</v>
      </c>
      <c r="M324" s="2" t="s">
        <v>130</v>
      </c>
      <c r="N324" s="2" t="s">
        <v>130</v>
      </c>
      <c r="O324" s="2" t="s">
        <v>130</v>
      </c>
      <c r="P324" s="2" t="s">
        <v>4830</v>
      </c>
    </row>
    <row r="325" spans="1:16" ht="13" x14ac:dyDescent="0.3">
      <c r="A325" t="s">
        <v>131</v>
      </c>
      <c r="B325" s="21">
        <v>0.6</v>
      </c>
      <c r="C325" s="5">
        <f t="shared" si="6"/>
        <v>20.6</v>
      </c>
      <c r="D325" s="2" t="s">
        <v>130</v>
      </c>
      <c r="E325" s="2" t="s">
        <v>130</v>
      </c>
      <c r="F325" s="2" t="s">
        <v>130</v>
      </c>
      <c r="G325" s="2" t="s">
        <v>130</v>
      </c>
      <c r="H325" s="2" t="s">
        <v>130</v>
      </c>
      <c r="I325" s="2" t="s">
        <v>130</v>
      </c>
      <c r="J325" s="2" t="s">
        <v>130</v>
      </c>
      <c r="K325" s="2" t="s">
        <v>130</v>
      </c>
      <c r="L325" s="2" t="s">
        <v>130</v>
      </c>
      <c r="M325" s="2" t="s">
        <v>130</v>
      </c>
      <c r="N325" s="2" t="s">
        <v>130</v>
      </c>
      <c r="O325" s="2" t="s">
        <v>130</v>
      </c>
      <c r="P325" s="2" t="s">
        <v>4830</v>
      </c>
    </row>
    <row r="326" spans="1:16" ht="13" x14ac:dyDescent="0.3">
      <c r="A326" t="s">
        <v>131</v>
      </c>
      <c r="B326" s="23">
        <v>0.61</v>
      </c>
      <c r="C326" s="5">
        <f t="shared" si="6"/>
        <v>20.61</v>
      </c>
      <c r="D326" s="2" t="s">
        <v>130</v>
      </c>
      <c r="E326" s="2" t="s">
        <v>130</v>
      </c>
      <c r="F326" s="2" t="s">
        <v>130</v>
      </c>
      <c r="G326" s="2" t="s">
        <v>130</v>
      </c>
      <c r="H326" s="2" t="s">
        <v>130</v>
      </c>
      <c r="I326" s="2" t="s">
        <v>130</v>
      </c>
      <c r="J326" s="2" t="s">
        <v>130</v>
      </c>
      <c r="K326" s="2" t="s">
        <v>130</v>
      </c>
      <c r="L326" s="2" t="s">
        <v>130</v>
      </c>
      <c r="M326" s="2" t="s">
        <v>130</v>
      </c>
      <c r="N326" s="2" t="s">
        <v>130</v>
      </c>
      <c r="O326" s="2" t="s">
        <v>130</v>
      </c>
      <c r="P326" s="2" t="s">
        <v>4830</v>
      </c>
    </row>
    <row r="327" spans="1:16" ht="13" x14ac:dyDescent="0.3">
      <c r="A327" t="s">
        <v>131</v>
      </c>
      <c r="B327" s="23">
        <v>0.62</v>
      </c>
      <c r="C327" s="5">
        <f t="shared" si="6"/>
        <v>20.62</v>
      </c>
      <c r="D327" s="2" t="s">
        <v>130</v>
      </c>
      <c r="E327" s="2" t="s">
        <v>130</v>
      </c>
      <c r="F327" s="2" t="s">
        <v>130</v>
      </c>
      <c r="G327" s="2" t="s">
        <v>130</v>
      </c>
      <c r="H327" s="2" t="s">
        <v>130</v>
      </c>
      <c r="I327" s="2" t="s">
        <v>130</v>
      </c>
      <c r="J327" s="2" t="s">
        <v>130</v>
      </c>
      <c r="K327" s="2" t="s">
        <v>130</v>
      </c>
      <c r="L327" s="2" t="s">
        <v>130</v>
      </c>
      <c r="M327" s="2" t="s">
        <v>130</v>
      </c>
      <c r="N327" s="2" t="s">
        <v>130</v>
      </c>
      <c r="O327" s="2" t="s">
        <v>130</v>
      </c>
      <c r="P327" s="2" t="s">
        <v>4830</v>
      </c>
    </row>
    <row r="328" spans="1:16" ht="13" x14ac:dyDescent="0.3">
      <c r="A328" t="s">
        <v>131</v>
      </c>
      <c r="B328" s="23">
        <v>0.63</v>
      </c>
      <c r="C328" s="5">
        <f t="shared" si="6"/>
        <v>20.63</v>
      </c>
      <c r="D328" s="2" t="s">
        <v>130</v>
      </c>
      <c r="E328" s="2" t="s">
        <v>130</v>
      </c>
      <c r="F328" s="2" t="s">
        <v>130</v>
      </c>
      <c r="G328" s="2" t="s">
        <v>130</v>
      </c>
      <c r="H328" s="2" t="s">
        <v>130</v>
      </c>
      <c r="I328" s="2" t="s">
        <v>130</v>
      </c>
      <c r="J328" s="2" t="s">
        <v>130</v>
      </c>
      <c r="K328" s="2" t="s">
        <v>130</v>
      </c>
      <c r="L328" s="2" t="s">
        <v>130</v>
      </c>
      <c r="M328" s="2" t="s">
        <v>130</v>
      </c>
      <c r="N328" s="2" t="s">
        <v>130</v>
      </c>
      <c r="O328" s="2" t="s">
        <v>130</v>
      </c>
      <c r="P328" s="2" t="s">
        <v>4830</v>
      </c>
    </row>
    <row r="329" spans="1:16" ht="13" x14ac:dyDescent="0.3">
      <c r="A329" t="s">
        <v>131</v>
      </c>
      <c r="B329" s="23">
        <v>0.64</v>
      </c>
      <c r="C329" s="5">
        <f t="shared" si="6"/>
        <v>20.64</v>
      </c>
      <c r="D329" s="2" t="s">
        <v>130</v>
      </c>
      <c r="E329" s="2" t="s">
        <v>130</v>
      </c>
      <c r="F329" s="2" t="s">
        <v>130</v>
      </c>
      <c r="G329" s="2" t="s">
        <v>130</v>
      </c>
      <c r="H329" s="2" t="s">
        <v>130</v>
      </c>
      <c r="I329" s="2" t="s">
        <v>130</v>
      </c>
      <c r="J329" s="2" t="s">
        <v>130</v>
      </c>
      <c r="K329" s="2" t="s">
        <v>130</v>
      </c>
      <c r="L329" s="2" t="s">
        <v>130</v>
      </c>
      <c r="M329" s="2" t="s">
        <v>130</v>
      </c>
      <c r="N329" s="2" t="s">
        <v>130</v>
      </c>
      <c r="O329" s="2" t="s">
        <v>130</v>
      </c>
      <c r="P329" s="2" t="s">
        <v>4830</v>
      </c>
    </row>
    <row r="330" spans="1:16" ht="13" x14ac:dyDescent="0.3">
      <c r="A330" t="s">
        <v>131</v>
      </c>
      <c r="B330" s="23">
        <v>0.65</v>
      </c>
      <c r="C330" s="5">
        <f t="shared" si="6"/>
        <v>20.65</v>
      </c>
      <c r="D330" s="2" t="s">
        <v>130</v>
      </c>
      <c r="E330" s="2" t="s">
        <v>130</v>
      </c>
      <c r="F330" s="2" t="s">
        <v>130</v>
      </c>
      <c r="G330" s="2" t="s">
        <v>130</v>
      </c>
      <c r="H330" s="2" t="s">
        <v>130</v>
      </c>
      <c r="I330" s="2" t="s">
        <v>130</v>
      </c>
      <c r="J330" s="2" t="s">
        <v>130</v>
      </c>
      <c r="K330" s="2" t="s">
        <v>130</v>
      </c>
      <c r="L330" s="2" t="s">
        <v>130</v>
      </c>
      <c r="M330" s="2" t="s">
        <v>130</v>
      </c>
      <c r="N330" s="2" t="s">
        <v>130</v>
      </c>
      <c r="O330" s="2" t="s">
        <v>130</v>
      </c>
      <c r="P330" s="2" t="s">
        <v>4830</v>
      </c>
    </row>
    <row r="331" spans="1:16" ht="13" x14ac:dyDescent="0.3">
      <c r="A331" t="s">
        <v>131</v>
      </c>
      <c r="B331" s="23">
        <v>0.66</v>
      </c>
      <c r="C331" s="5">
        <f t="shared" si="6"/>
        <v>20.66</v>
      </c>
      <c r="D331" s="2" t="s">
        <v>130</v>
      </c>
      <c r="E331" s="2" t="s">
        <v>130</v>
      </c>
      <c r="F331" s="2" t="s">
        <v>130</v>
      </c>
      <c r="G331" s="2" t="s">
        <v>130</v>
      </c>
      <c r="H331" s="2" t="s">
        <v>130</v>
      </c>
      <c r="I331" s="2" t="s">
        <v>130</v>
      </c>
      <c r="J331" s="2" t="s">
        <v>130</v>
      </c>
      <c r="K331" s="2" t="s">
        <v>130</v>
      </c>
      <c r="L331" s="2" t="s">
        <v>130</v>
      </c>
      <c r="M331" s="2" t="s">
        <v>130</v>
      </c>
      <c r="N331" s="2" t="s">
        <v>130</v>
      </c>
      <c r="O331" s="2" t="s">
        <v>130</v>
      </c>
      <c r="P331" s="2" t="s">
        <v>4830</v>
      </c>
    </row>
    <row r="332" spans="1:16" ht="13" x14ac:dyDescent="0.3">
      <c r="A332" t="s">
        <v>131</v>
      </c>
      <c r="B332" s="23">
        <v>0.67</v>
      </c>
      <c r="C332" s="5">
        <f t="shared" si="6"/>
        <v>20.67</v>
      </c>
      <c r="D332" s="2" t="s">
        <v>130</v>
      </c>
      <c r="E332" s="2" t="s">
        <v>130</v>
      </c>
      <c r="F332" s="2" t="s">
        <v>130</v>
      </c>
      <c r="G332" s="2" t="s">
        <v>130</v>
      </c>
      <c r="H332" s="2" t="s">
        <v>130</v>
      </c>
      <c r="I332" s="2" t="s">
        <v>130</v>
      </c>
      <c r="J332" s="2" t="s">
        <v>130</v>
      </c>
      <c r="K332" s="2" t="s">
        <v>130</v>
      </c>
      <c r="L332" s="2" t="s">
        <v>130</v>
      </c>
      <c r="M332" s="2" t="s">
        <v>130</v>
      </c>
      <c r="N332" s="2" t="s">
        <v>130</v>
      </c>
      <c r="O332" s="2" t="s">
        <v>130</v>
      </c>
      <c r="P332" s="2" t="s">
        <v>4830</v>
      </c>
    </row>
    <row r="333" spans="1:16" ht="13" x14ac:dyDescent="0.3">
      <c r="A333" t="s">
        <v>131</v>
      </c>
      <c r="B333" s="23">
        <v>0.68</v>
      </c>
      <c r="C333" s="5">
        <f t="shared" si="6"/>
        <v>20.68</v>
      </c>
      <c r="D333" s="2" t="s">
        <v>130</v>
      </c>
      <c r="E333" s="2" t="s">
        <v>130</v>
      </c>
      <c r="F333" s="2" t="s">
        <v>130</v>
      </c>
      <c r="G333" s="2" t="s">
        <v>130</v>
      </c>
      <c r="H333" s="2" t="s">
        <v>130</v>
      </c>
      <c r="I333" s="2" t="s">
        <v>130</v>
      </c>
      <c r="J333" s="2" t="s">
        <v>130</v>
      </c>
      <c r="K333" s="2" t="s">
        <v>130</v>
      </c>
      <c r="L333" s="2" t="s">
        <v>130</v>
      </c>
      <c r="M333" s="2" t="s">
        <v>130</v>
      </c>
      <c r="N333" s="2" t="s">
        <v>130</v>
      </c>
      <c r="O333" s="2" t="s">
        <v>130</v>
      </c>
      <c r="P333" s="2" t="s">
        <v>4830</v>
      </c>
    </row>
    <row r="334" spans="1:16" ht="13" x14ac:dyDescent="0.3">
      <c r="A334" t="s">
        <v>131</v>
      </c>
      <c r="B334" s="23">
        <v>0.69</v>
      </c>
      <c r="C334" s="5">
        <f t="shared" si="6"/>
        <v>20.69</v>
      </c>
      <c r="D334" s="2" t="s">
        <v>130</v>
      </c>
      <c r="E334" s="2" t="s">
        <v>130</v>
      </c>
      <c r="F334" s="2" t="s">
        <v>130</v>
      </c>
      <c r="G334" s="2" t="s">
        <v>130</v>
      </c>
      <c r="H334" s="2" t="s">
        <v>130</v>
      </c>
      <c r="I334" s="2" t="s">
        <v>130</v>
      </c>
      <c r="J334" s="2" t="s">
        <v>130</v>
      </c>
      <c r="K334" s="2" t="s">
        <v>130</v>
      </c>
      <c r="L334" s="2" t="s">
        <v>130</v>
      </c>
      <c r="M334" s="2" t="s">
        <v>130</v>
      </c>
      <c r="N334" s="2" t="s">
        <v>130</v>
      </c>
      <c r="O334" s="2" t="s">
        <v>130</v>
      </c>
      <c r="P334" s="2" t="s">
        <v>4830</v>
      </c>
    </row>
    <row r="335" spans="1:16" ht="13" x14ac:dyDescent="0.3">
      <c r="A335" t="s">
        <v>131</v>
      </c>
      <c r="B335" s="23">
        <v>0.7</v>
      </c>
      <c r="C335" s="5">
        <f t="shared" si="6"/>
        <v>20.7</v>
      </c>
      <c r="D335" s="2" t="s">
        <v>130</v>
      </c>
      <c r="E335" s="2" t="s">
        <v>130</v>
      </c>
      <c r="F335" s="2" t="s">
        <v>130</v>
      </c>
      <c r="G335" s="2" t="s">
        <v>130</v>
      </c>
      <c r="H335" s="2" t="s">
        <v>130</v>
      </c>
      <c r="I335" s="2" t="s">
        <v>130</v>
      </c>
      <c r="J335" s="2" t="s">
        <v>130</v>
      </c>
      <c r="K335" s="2" t="s">
        <v>130</v>
      </c>
      <c r="L335" s="2" t="s">
        <v>130</v>
      </c>
      <c r="M335" s="2" t="s">
        <v>130</v>
      </c>
      <c r="N335" s="2" t="s">
        <v>130</v>
      </c>
      <c r="O335" s="2" t="s">
        <v>130</v>
      </c>
      <c r="P335" s="2" t="s">
        <v>4830</v>
      </c>
    </row>
    <row r="336" spans="1:16" ht="13" x14ac:dyDescent="0.3">
      <c r="A336" t="s">
        <v>131</v>
      </c>
      <c r="B336" s="23">
        <v>0.71</v>
      </c>
      <c r="C336" s="5">
        <f t="shared" si="6"/>
        <v>20.71</v>
      </c>
      <c r="D336" s="2" t="s">
        <v>130</v>
      </c>
      <c r="E336" s="2" t="s">
        <v>130</v>
      </c>
      <c r="F336" s="2" t="s">
        <v>130</v>
      </c>
      <c r="G336" s="2" t="s">
        <v>130</v>
      </c>
      <c r="H336" s="2" t="s">
        <v>130</v>
      </c>
      <c r="I336" s="2" t="s">
        <v>130</v>
      </c>
      <c r="J336" s="2" t="s">
        <v>130</v>
      </c>
      <c r="K336" s="2" t="s">
        <v>130</v>
      </c>
      <c r="L336" s="2" t="s">
        <v>130</v>
      </c>
      <c r="M336" s="2" t="s">
        <v>130</v>
      </c>
      <c r="N336" s="2" t="s">
        <v>130</v>
      </c>
      <c r="O336" s="2" t="s">
        <v>130</v>
      </c>
      <c r="P336" s="2" t="s">
        <v>4830</v>
      </c>
    </row>
    <row r="337" spans="1:16" ht="13" x14ac:dyDescent="0.3">
      <c r="A337" t="s">
        <v>131</v>
      </c>
      <c r="B337" s="23">
        <v>0.72</v>
      </c>
      <c r="C337" s="5">
        <f t="shared" si="6"/>
        <v>20.72</v>
      </c>
      <c r="D337" s="2" t="s">
        <v>130</v>
      </c>
      <c r="E337" s="2" t="s">
        <v>130</v>
      </c>
      <c r="F337" s="2" t="s">
        <v>130</v>
      </c>
      <c r="G337" s="2" t="s">
        <v>130</v>
      </c>
      <c r="H337" s="2" t="s">
        <v>130</v>
      </c>
      <c r="I337" s="2" t="s">
        <v>130</v>
      </c>
      <c r="J337" s="2" t="s">
        <v>130</v>
      </c>
      <c r="K337" s="2" t="s">
        <v>130</v>
      </c>
      <c r="L337" s="2" t="s">
        <v>130</v>
      </c>
      <c r="M337" s="2" t="s">
        <v>130</v>
      </c>
      <c r="N337" s="2" t="s">
        <v>130</v>
      </c>
      <c r="O337" s="2" t="s">
        <v>130</v>
      </c>
      <c r="P337" s="2" t="s">
        <v>4830</v>
      </c>
    </row>
    <row r="338" spans="1:16" ht="13" x14ac:dyDescent="0.3">
      <c r="A338" t="s">
        <v>131</v>
      </c>
      <c r="B338" s="23">
        <v>0.73</v>
      </c>
      <c r="C338" s="5">
        <f t="shared" si="6"/>
        <v>20.73</v>
      </c>
      <c r="D338" s="2" t="s">
        <v>130</v>
      </c>
      <c r="E338" s="2" t="s">
        <v>130</v>
      </c>
      <c r="F338" s="2" t="s">
        <v>130</v>
      </c>
      <c r="G338" s="2" t="s">
        <v>130</v>
      </c>
      <c r="H338" s="2" t="s">
        <v>130</v>
      </c>
      <c r="I338" s="2" t="s">
        <v>130</v>
      </c>
      <c r="J338" s="2" t="s">
        <v>130</v>
      </c>
      <c r="K338" s="2" t="s">
        <v>130</v>
      </c>
      <c r="L338" s="2" t="s">
        <v>130</v>
      </c>
      <c r="M338" s="2" t="s">
        <v>130</v>
      </c>
      <c r="N338" s="2" t="s">
        <v>130</v>
      </c>
      <c r="O338" s="2" t="s">
        <v>130</v>
      </c>
      <c r="P338" s="2" t="s">
        <v>4830</v>
      </c>
    </row>
    <row r="339" spans="1:16" ht="13" x14ac:dyDescent="0.3">
      <c r="A339" t="s">
        <v>131</v>
      </c>
      <c r="B339" s="23">
        <v>0.74</v>
      </c>
      <c r="C339" s="5">
        <f t="shared" si="6"/>
        <v>20.74</v>
      </c>
      <c r="D339" s="2" t="s">
        <v>130</v>
      </c>
      <c r="E339" s="2" t="s">
        <v>130</v>
      </c>
      <c r="F339" s="2" t="s">
        <v>130</v>
      </c>
      <c r="G339" s="2" t="s">
        <v>130</v>
      </c>
      <c r="H339" s="2" t="s">
        <v>130</v>
      </c>
      <c r="I339" s="2" t="s">
        <v>130</v>
      </c>
      <c r="J339" s="2" t="s">
        <v>130</v>
      </c>
      <c r="K339" s="2" t="s">
        <v>130</v>
      </c>
      <c r="L339" s="2" t="s">
        <v>130</v>
      </c>
      <c r="M339" s="2" t="s">
        <v>130</v>
      </c>
      <c r="N339" s="2" t="s">
        <v>130</v>
      </c>
      <c r="O339" s="2" t="s">
        <v>130</v>
      </c>
      <c r="P339" s="2" t="s">
        <v>4830</v>
      </c>
    </row>
    <row r="340" spans="1:16" ht="13" x14ac:dyDescent="0.3">
      <c r="A340" t="s">
        <v>131</v>
      </c>
      <c r="B340" s="23">
        <v>0.75</v>
      </c>
      <c r="C340" s="5">
        <f t="shared" si="6"/>
        <v>20.75</v>
      </c>
      <c r="D340" s="2" t="s">
        <v>130</v>
      </c>
      <c r="E340" s="2" t="s">
        <v>130</v>
      </c>
      <c r="F340" s="2" t="s">
        <v>130</v>
      </c>
      <c r="G340" s="2" t="s">
        <v>130</v>
      </c>
      <c r="H340" s="2" t="s">
        <v>130</v>
      </c>
      <c r="I340" s="2" t="s">
        <v>130</v>
      </c>
      <c r="J340" s="2" t="s">
        <v>130</v>
      </c>
      <c r="K340" s="2" t="s">
        <v>130</v>
      </c>
      <c r="L340" s="2" t="s">
        <v>130</v>
      </c>
      <c r="M340" s="2" t="s">
        <v>130</v>
      </c>
      <c r="N340" s="2" t="s">
        <v>130</v>
      </c>
      <c r="O340" s="2" t="s">
        <v>130</v>
      </c>
      <c r="P340" s="2" t="s">
        <v>4830</v>
      </c>
    </row>
    <row r="341" spans="1:16" ht="13" x14ac:dyDescent="0.3">
      <c r="A341" t="s">
        <v>131</v>
      </c>
      <c r="B341" s="23">
        <v>0.76</v>
      </c>
      <c r="C341" s="5">
        <f t="shared" si="6"/>
        <v>20.76</v>
      </c>
      <c r="D341" s="2" t="s">
        <v>130</v>
      </c>
      <c r="E341" s="2" t="s">
        <v>130</v>
      </c>
      <c r="F341" s="2" t="s">
        <v>130</v>
      </c>
      <c r="G341" s="2" t="s">
        <v>130</v>
      </c>
      <c r="H341" s="2" t="s">
        <v>130</v>
      </c>
      <c r="I341" s="2" t="s">
        <v>130</v>
      </c>
      <c r="J341" s="2" t="s">
        <v>130</v>
      </c>
      <c r="K341" s="2" t="s">
        <v>130</v>
      </c>
      <c r="L341" s="2" t="s">
        <v>130</v>
      </c>
      <c r="M341" s="2" t="s">
        <v>130</v>
      </c>
      <c r="N341" s="2" t="s">
        <v>130</v>
      </c>
      <c r="O341" s="2" t="s">
        <v>130</v>
      </c>
      <c r="P341" s="2" t="s">
        <v>4830</v>
      </c>
    </row>
    <row r="342" spans="1:16" ht="13" x14ac:dyDescent="0.3">
      <c r="A342" t="s">
        <v>131</v>
      </c>
      <c r="B342" s="23">
        <v>0.77</v>
      </c>
      <c r="C342" s="5">
        <f t="shared" si="6"/>
        <v>20.77</v>
      </c>
      <c r="D342" s="2" t="s">
        <v>130</v>
      </c>
      <c r="E342" s="2" t="s">
        <v>130</v>
      </c>
      <c r="F342" s="2" t="s">
        <v>130</v>
      </c>
      <c r="G342" s="2" t="s">
        <v>130</v>
      </c>
      <c r="H342" s="2" t="s">
        <v>130</v>
      </c>
      <c r="I342" s="2" t="s">
        <v>130</v>
      </c>
      <c r="J342" s="2" t="s">
        <v>130</v>
      </c>
      <c r="K342" s="2" t="s">
        <v>130</v>
      </c>
      <c r="L342" s="2" t="s">
        <v>130</v>
      </c>
      <c r="M342" s="2" t="s">
        <v>130</v>
      </c>
      <c r="N342" s="2" t="s">
        <v>130</v>
      </c>
      <c r="O342" s="2" t="s">
        <v>130</v>
      </c>
      <c r="P342" s="2" t="s">
        <v>4830</v>
      </c>
    </row>
    <row r="343" spans="1:16" ht="13" x14ac:dyDescent="0.3">
      <c r="A343" t="s">
        <v>131</v>
      </c>
      <c r="B343" s="23">
        <v>0.78</v>
      </c>
      <c r="C343" s="5">
        <f t="shared" si="6"/>
        <v>20.78</v>
      </c>
      <c r="D343" s="2" t="s">
        <v>130</v>
      </c>
      <c r="E343" s="2" t="s">
        <v>130</v>
      </c>
      <c r="F343" s="2" t="s">
        <v>130</v>
      </c>
      <c r="G343" s="2" t="s">
        <v>130</v>
      </c>
      <c r="H343" s="2" t="s">
        <v>130</v>
      </c>
      <c r="I343" s="2" t="s">
        <v>130</v>
      </c>
      <c r="J343" s="2" t="s">
        <v>130</v>
      </c>
      <c r="K343" s="2" t="s">
        <v>130</v>
      </c>
      <c r="L343" s="2" t="s">
        <v>130</v>
      </c>
      <c r="M343" s="2" t="s">
        <v>130</v>
      </c>
      <c r="N343" s="2" t="s">
        <v>130</v>
      </c>
      <c r="O343" s="2" t="s">
        <v>130</v>
      </c>
      <c r="P343" s="2" t="s">
        <v>4830</v>
      </c>
    </row>
    <row r="344" spans="1:16" ht="13" x14ac:dyDescent="0.3">
      <c r="A344" t="s">
        <v>131</v>
      </c>
      <c r="B344" s="23">
        <v>0.79</v>
      </c>
      <c r="C344" s="5">
        <f t="shared" si="6"/>
        <v>20.79</v>
      </c>
      <c r="D344" s="2" t="s">
        <v>130</v>
      </c>
      <c r="E344" s="2" t="s">
        <v>130</v>
      </c>
      <c r="F344" s="2" t="s">
        <v>130</v>
      </c>
      <c r="G344" s="2" t="s">
        <v>130</v>
      </c>
      <c r="H344" s="2" t="s">
        <v>130</v>
      </c>
      <c r="I344" s="2" t="s">
        <v>130</v>
      </c>
      <c r="J344" s="2" t="s">
        <v>130</v>
      </c>
      <c r="K344" s="2" t="s">
        <v>130</v>
      </c>
      <c r="L344" s="2" t="s">
        <v>130</v>
      </c>
      <c r="M344" s="2" t="s">
        <v>130</v>
      </c>
      <c r="N344" s="2" t="s">
        <v>130</v>
      </c>
      <c r="O344" s="2" t="s">
        <v>130</v>
      </c>
      <c r="P344" s="2" t="s">
        <v>4830</v>
      </c>
    </row>
    <row r="345" spans="1:16" ht="13" x14ac:dyDescent="0.3">
      <c r="A345" t="s">
        <v>131</v>
      </c>
      <c r="B345" s="23">
        <v>0.8</v>
      </c>
      <c r="C345" s="5">
        <f t="shared" si="6"/>
        <v>20.8</v>
      </c>
      <c r="D345" s="2" t="s">
        <v>130</v>
      </c>
      <c r="E345" s="2" t="s">
        <v>130</v>
      </c>
      <c r="F345" s="2" t="s">
        <v>130</v>
      </c>
      <c r="G345" s="2" t="s">
        <v>130</v>
      </c>
      <c r="H345" s="2" t="s">
        <v>130</v>
      </c>
      <c r="I345" s="2" t="s">
        <v>130</v>
      </c>
      <c r="J345" s="2" t="s">
        <v>130</v>
      </c>
      <c r="K345" s="2" t="s">
        <v>130</v>
      </c>
      <c r="L345" s="2" t="s">
        <v>130</v>
      </c>
      <c r="M345" s="2" t="s">
        <v>130</v>
      </c>
      <c r="N345" s="2" t="s">
        <v>130</v>
      </c>
      <c r="O345" s="2" t="s">
        <v>130</v>
      </c>
      <c r="P345" s="2" t="s">
        <v>4830</v>
      </c>
    </row>
    <row r="346" spans="1:16" ht="13" x14ac:dyDescent="0.3">
      <c r="A346" t="s">
        <v>131</v>
      </c>
      <c r="B346" s="23">
        <v>0.81</v>
      </c>
      <c r="C346" s="5">
        <f t="shared" si="6"/>
        <v>20.81</v>
      </c>
      <c r="D346" s="2" t="s">
        <v>130</v>
      </c>
      <c r="E346" s="2" t="s">
        <v>130</v>
      </c>
      <c r="F346" s="2" t="s">
        <v>130</v>
      </c>
      <c r="G346" s="2" t="s">
        <v>130</v>
      </c>
      <c r="H346" s="2" t="s">
        <v>130</v>
      </c>
      <c r="I346" s="2" t="s">
        <v>130</v>
      </c>
      <c r="J346" s="2" t="s">
        <v>130</v>
      </c>
      <c r="K346" s="2" t="s">
        <v>130</v>
      </c>
      <c r="L346" s="2" t="s">
        <v>130</v>
      </c>
      <c r="M346" s="2" t="s">
        <v>130</v>
      </c>
      <c r="N346" s="2" t="s">
        <v>130</v>
      </c>
      <c r="O346" s="2" t="s">
        <v>130</v>
      </c>
      <c r="P346" s="2" t="s">
        <v>4830</v>
      </c>
    </row>
    <row r="347" spans="1:16" ht="13" x14ac:dyDescent="0.3">
      <c r="A347" t="s">
        <v>131</v>
      </c>
      <c r="B347" s="23">
        <v>0.82</v>
      </c>
      <c r="C347" s="5">
        <f t="shared" ref="C347:C364" si="7">VALUE(SUBSTITUTE(2&amp;B347," ",""))</f>
        <v>20.82</v>
      </c>
      <c r="D347" s="2" t="s">
        <v>130</v>
      </c>
      <c r="E347" s="2" t="s">
        <v>130</v>
      </c>
      <c r="F347" s="2" t="s">
        <v>130</v>
      </c>
      <c r="G347" s="2" t="s">
        <v>130</v>
      </c>
      <c r="H347" s="2" t="s">
        <v>130</v>
      </c>
      <c r="I347" s="2" t="s">
        <v>130</v>
      </c>
      <c r="J347" s="2" t="s">
        <v>130</v>
      </c>
      <c r="K347" s="2" t="s">
        <v>130</v>
      </c>
      <c r="L347" s="2" t="s">
        <v>130</v>
      </c>
      <c r="M347" s="2" t="s">
        <v>130</v>
      </c>
      <c r="N347" s="2" t="s">
        <v>130</v>
      </c>
      <c r="O347" s="2" t="s">
        <v>130</v>
      </c>
      <c r="P347" s="2" t="s">
        <v>4830</v>
      </c>
    </row>
    <row r="348" spans="1:16" ht="13" x14ac:dyDescent="0.3">
      <c r="A348" t="s">
        <v>131</v>
      </c>
      <c r="B348" s="23">
        <v>0.83</v>
      </c>
      <c r="C348" s="5">
        <f t="shared" si="7"/>
        <v>20.83</v>
      </c>
      <c r="D348" s="2" t="s">
        <v>130</v>
      </c>
      <c r="E348" s="2" t="s">
        <v>130</v>
      </c>
      <c r="F348" s="2" t="s">
        <v>130</v>
      </c>
      <c r="G348" s="2" t="s">
        <v>130</v>
      </c>
      <c r="H348" s="2" t="s">
        <v>130</v>
      </c>
      <c r="I348" s="2" t="s">
        <v>130</v>
      </c>
      <c r="J348" s="2" t="s">
        <v>130</v>
      </c>
      <c r="K348" s="2" t="s">
        <v>130</v>
      </c>
      <c r="L348" s="2" t="s">
        <v>130</v>
      </c>
      <c r="M348" s="2" t="s">
        <v>130</v>
      </c>
      <c r="N348" s="2" t="s">
        <v>130</v>
      </c>
      <c r="O348" s="2" t="s">
        <v>130</v>
      </c>
      <c r="P348" s="2" t="s">
        <v>4830</v>
      </c>
    </row>
    <row r="349" spans="1:16" ht="13" x14ac:dyDescent="0.3">
      <c r="A349" t="s">
        <v>131</v>
      </c>
      <c r="B349" s="23">
        <v>0.84</v>
      </c>
      <c r="C349" s="5">
        <f t="shared" si="7"/>
        <v>20.84</v>
      </c>
      <c r="D349" s="2" t="s">
        <v>130</v>
      </c>
      <c r="E349" s="2" t="s">
        <v>130</v>
      </c>
      <c r="F349" s="2" t="s">
        <v>130</v>
      </c>
      <c r="G349" s="2" t="s">
        <v>130</v>
      </c>
      <c r="H349" s="2" t="s">
        <v>130</v>
      </c>
      <c r="I349" s="2" t="s">
        <v>130</v>
      </c>
      <c r="J349" s="2" t="s">
        <v>130</v>
      </c>
      <c r="K349" s="2" t="s">
        <v>130</v>
      </c>
      <c r="L349" s="2" t="s">
        <v>130</v>
      </c>
      <c r="M349" s="2" t="s">
        <v>130</v>
      </c>
      <c r="N349" s="2" t="s">
        <v>130</v>
      </c>
      <c r="O349" s="2" t="s">
        <v>130</v>
      </c>
      <c r="P349" s="2" t="s">
        <v>4830</v>
      </c>
    </row>
    <row r="350" spans="1:16" ht="13" x14ac:dyDescent="0.3">
      <c r="A350" t="s">
        <v>131</v>
      </c>
      <c r="B350" s="23">
        <v>0.85</v>
      </c>
      <c r="C350" s="5">
        <f t="shared" si="7"/>
        <v>20.85</v>
      </c>
      <c r="D350" s="2" t="s">
        <v>130</v>
      </c>
      <c r="E350" s="2" t="s">
        <v>130</v>
      </c>
      <c r="F350" s="2" t="s">
        <v>130</v>
      </c>
      <c r="G350" s="2" t="s">
        <v>130</v>
      </c>
      <c r="H350" s="2" t="s">
        <v>130</v>
      </c>
      <c r="I350" s="2" t="s">
        <v>130</v>
      </c>
      <c r="J350" s="2" t="s">
        <v>130</v>
      </c>
      <c r="K350" s="2" t="s">
        <v>130</v>
      </c>
      <c r="L350" s="2" t="s">
        <v>130</v>
      </c>
      <c r="M350" s="2" t="s">
        <v>130</v>
      </c>
      <c r="N350" s="2" t="s">
        <v>130</v>
      </c>
      <c r="O350" s="2" t="s">
        <v>130</v>
      </c>
      <c r="P350" s="2" t="s">
        <v>4830</v>
      </c>
    </row>
    <row r="351" spans="1:16" ht="13" x14ac:dyDescent="0.3">
      <c r="A351" t="s">
        <v>131</v>
      </c>
      <c r="B351" s="23">
        <v>0.86</v>
      </c>
      <c r="C351" s="5">
        <f t="shared" si="7"/>
        <v>20.86</v>
      </c>
      <c r="D351" s="2" t="s">
        <v>130</v>
      </c>
      <c r="E351" s="2" t="s">
        <v>130</v>
      </c>
      <c r="F351" s="2" t="s">
        <v>130</v>
      </c>
      <c r="G351" s="2" t="s">
        <v>130</v>
      </c>
      <c r="H351" s="2" t="s">
        <v>130</v>
      </c>
      <c r="I351" s="2" t="s">
        <v>130</v>
      </c>
      <c r="J351" s="2" t="s">
        <v>130</v>
      </c>
      <c r="K351" s="2" t="s">
        <v>130</v>
      </c>
      <c r="L351" s="2" t="s">
        <v>130</v>
      </c>
      <c r="M351" s="2" t="s">
        <v>130</v>
      </c>
      <c r="N351" s="2" t="s">
        <v>130</v>
      </c>
      <c r="O351" s="2" t="s">
        <v>130</v>
      </c>
      <c r="P351" s="2" t="s">
        <v>4830</v>
      </c>
    </row>
    <row r="352" spans="1:16" ht="13" x14ac:dyDescent="0.3">
      <c r="A352" t="s">
        <v>131</v>
      </c>
      <c r="B352" s="23">
        <v>0.87</v>
      </c>
      <c r="C352" s="5">
        <f t="shared" si="7"/>
        <v>20.87</v>
      </c>
      <c r="D352" s="2" t="s">
        <v>130</v>
      </c>
      <c r="E352" s="2" t="s">
        <v>130</v>
      </c>
      <c r="F352" s="2" t="s">
        <v>130</v>
      </c>
      <c r="G352" s="2" t="s">
        <v>130</v>
      </c>
      <c r="H352" s="2" t="s">
        <v>130</v>
      </c>
      <c r="I352" s="2" t="s">
        <v>130</v>
      </c>
      <c r="J352" s="2" t="s">
        <v>130</v>
      </c>
      <c r="K352" s="2" t="s">
        <v>130</v>
      </c>
      <c r="L352" s="2" t="s">
        <v>130</v>
      </c>
      <c r="M352" s="2" t="s">
        <v>130</v>
      </c>
      <c r="N352" s="2" t="s">
        <v>130</v>
      </c>
      <c r="O352" s="2" t="s">
        <v>130</v>
      </c>
      <c r="P352" s="2" t="s">
        <v>4830</v>
      </c>
    </row>
    <row r="353" spans="1:16" ht="13" x14ac:dyDescent="0.3">
      <c r="A353" t="s">
        <v>131</v>
      </c>
      <c r="B353" s="23">
        <v>0.88</v>
      </c>
      <c r="C353" s="5">
        <f t="shared" si="7"/>
        <v>20.88</v>
      </c>
      <c r="D353" s="2" t="s">
        <v>130</v>
      </c>
      <c r="E353" s="2" t="s">
        <v>130</v>
      </c>
      <c r="F353" s="2" t="s">
        <v>130</v>
      </c>
      <c r="G353" s="2" t="s">
        <v>130</v>
      </c>
      <c r="H353" s="2" t="s">
        <v>130</v>
      </c>
      <c r="I353" s="2" t="s">
        <v>130</v>
      </c>
      <c r="J353" s="2" t="s">
        <v>130</v>
      </c>
      <c r="K353" s="2" t="s">
        <v>130</v>
      </c>
      <c r="L353" s="2" t="s">
        <v>130</v>
      </c>
      <c r="M353" s="2" t="s">
        <v>130</v>
      </c>
      <c r="N353" s="2" t="s">
        <v>130</v>
      </c>
      <c r="O353" s="2" t="s">
        <v>130</v>
      </c>
      <c r="P353" s="2" t="s">
        <v>4830</v>
      </c>
    </row>
    <row r="354" spans="1:16" ht="13" x14ac:dyDescent="0.3">
      <c r="A354" t="s">
        <v>131</v>
      </c>
      <c r="B354" s="23">
        <v>0.89</v>
      </c>
      <c r="C354" s="5">
        <f t="shared" si="7"/>
        <v>20.89</v>
      </c>
      <c r="D354" s="2" t="s">
        <v>130</v>
      </c>
      <c r="E354" s="2" t="s">
        <v>130</v>
      </c>
      <c r="F354" s="2" t="s">
        <v>130</v>
      </c>
      <c r="G354" s="2" t="s">
        <v>130</v>
      </c>
      <c r="H354" s="2" t="s">
        <v>130</v>
      </c>
      <c r="I354" s="2" t="s">
        <v>130</v>
      </c>
      <c r="J354" s="2" t="s">
        <v>130</v>
      </c>
      <c r="K354" s="2" t="s">
        <v>130</v>
      </c>
      <c r="L354" s="2" t="s">
        <v>130</v>
      </c>
      <c r="M354" s="2" t="s">
        <v>130</v>
      </c>
      <c r="N354" s="2" t="s">
        <v>130</v>
      </c>
      <c r="O354" s="2" t="s">
        <v>130</v>
      </c>
      <c r="P354" s="2" t="s">
        <v>4830</v>
      </c>
    </row>
    <row r="355" spans="1:16" ht="13" x14ac:dyDescent="0.3">
      <c r="A355" t="s">
        <v>131</v>
      </c>
      <c r="B355" s="23">
        <v>0.9</v>
      </c>
      <c r="C355" s="5">
        <f t="shared" si="7"/>
        <v>20.9</v>
      </c>
      <c r="D355" s="2" t="s">
        <v>130</v>
      </c>
      <c r="E355" s="2" t="s">
        <v>130</v>
      </c>
      <c r="F355" s="2" t="s">
        <v>130</v>
      </c>
      <c r="G355" s="2" t="s">
        <v>130</v>
      </c>
      <c r="H355" s="2" t="s">
        <v>130</v>
      </c>
      <c r="I355" s="2" t="s">
        <v>130</v>
      </c>
      <c r="J355" s="2" t="s">
        <v>130</v>
      </c>
      <c r="K355" s="2" t="s">
        <v>130</v>
      </c>
      <c r="L355" s="2" t="s">
        <v>130</v>
      </c>
      <c r="M355" s="2" t="s">
        <v>130</v>
      </c>
      <c r="N355" s="2" t="s">
        <v>130</v>
      </c>
      <c r="O355" s="2" t="s">
        <v>130</v>
      </c>
      <c r="P355" s="2" t="s">
        <v>4830</v>
      </c>
    </row>
    <row r="356" spans="1:16" ht="13" x14ac:dyDescent="0.3">
      <c r="A356" t="s">
        <v>131</v>
      </c>
      <c r="B356" s="23">
        <v>0.91</v>
      </c>
      <c r="C356" s="5">
        <f t="shared" si="7"/>
        <v>20.91</v>
      </c>
      <c r="D356" s="2" t="s">
        <v>130</v>
      </c>
      <c r="E356" s="2" t="s">
        <v>130</v>
      </c>
      <c r="F356" s="2" t="s">
        <v>130</v>
      </c>
      <c r="G356" s="2" t="s">
        <v>130</v>
      </c>
      <c r="H356" s="2" t="s">
        <v>130</v>
      </c>
      <c r="I356" s="2" t="s">
        <v>130</v>
      </c>
      <c r="J356" s="2" t="s">
        <v>130</v>
      </c>
      <c r="K356" s="2" t="s">
        <v>130</v>
      </c>
      <c r="L356" s="2" t="s">
        <v>130</v>
      </c>
      <c r="M356" s="2" t="s">
        <v>130</v>
      </c>
      <c r="N356" s="2" t="s">
        <v>130</v>
      </c>
      <c r="O356" s="2" t="s">
        <v>130</v>
      </c>
      <c r="P356" s="2" t="s">
        <v>4830</v>
      </c>
    </row>
    <row r="357" spans="1:16" ht="13" x14ac:dyDescent="0.3">
      <c r="A357" t="s">
        <v>131</v>
      </c>
      <c r="B357" s="23">
        <v>0.92</v>
      </c>
      <c r="C357" s="5">
        <f t="shared" si="7"/>
        <v>20.92</v>
      </c>
      <c r="D357" s="2" t="s">
        <v>130</v>
      </c>
      <c r="E357" s="2" t="s">
        <v>130</v>
      </c>
      <c r="F357" s="2" t="s">
        <v>130</v>
      </c>
      <c r="G357" s="2" t="s">
        <v>130</v>
      </c>
      <c r="H357" s="2" t="s">
        <v>130</v>
      </c>
      <c r="I357" s="2" t="s">
        <v>130</v>
      </c>
      <c r="J357" s="2" t="s">
        <v>130</v>
      </c>
      <c r="K357" s="2" t="s">
        <v>130</v>
      </c>
      <c r="L357" s="2" t="s">
        <v>130</v>
      </c>
      <c r="M357" s="2" t="s">
        <v>130</v>
      </c>
      <c r="N357" s="2" t="s">
        <v>130</v>
      </c>
      <c r="O357" s="2" t="s">
        <v>130</v>
      </c>
      <c r="P357" s="2" t="s">
        <v>4830</v>
      </c>
    </row>
    <row r="358" spans="1:16" ht="13" x14ac:dyDescent="0.3">
      <c r="A358" t="s">
        <v>131</v>
      </c>
      <c r="B358" s="23">
        <v>0.93</v>
      </c>
      <c r="C358" s="5">
        <f t="shared" si="7"/>
        <v>20.93</v>
      </c>
      <c r="D358" s="2" t="s">
        <v>130</v>
      </c>
      <c r="E358" s="2" t="s">
        <v>130</v>
      </c>
      <c r="F358" s="2" t="s">
        <v>130</v>
      </c>
      <c r="G358" s="2" t="s">
        <v>130</v>
      </c>
      <c r="H358" s="2" t="s">
        <v>130</v>
      </c>
      <c r="I358" s="2" t="s">
        <v>130</v>
      </c>
      <c r="J358" s="2" t="s">
        <v>130</v>
      </c>
      <c r="K358" s="2" t="s">
        <v>130</v>
      </c>
      <c r="L358" s="2" t="s">
        <v>130</v>
      </c>
      <c r="M358" s="2" t="s">
        <v>130</v>
      </c>
      <c r="N358" s="2" t="s">
        <v>130</v>
      </c>
      <c r="O358" s="2" t="s">
        <v>130</v>
      </c>
      <c r="P358" s="2" t="s">
        <v>4830</v>
      </c>
    </row>
    <row r="359" spans="1:16" ht="13" x14ac:dyDescent="0.3">
      <c r="A359" t="s">
        <v>131</v>
      </c>
      <c r="B359" s="23">
        <v>0.94</v>
      </c>
      <c r="C359" s="5">
        <f t="shared" si="7"/>
        <v>20.94</v>
      </c>
      <c r="D359" s="2" t="s">
        <v>130</v>
      </c>
      <c r="E359" s="2" t="s">
        <v>130</v>
      </c>
      <c r="F359" s="2" t="s">
        <v>130</v>
      </c>
      <c r="G359" s="2" t="s">
        <v>130</v>
      </c>
      <c r="H359" s="2" t="s">
        <v>130</v>
      </c>
      <c r="I359" s="2" t="s">
        <v>130</v>
      </c>
      <c r="J359" s="2" t="s">
        <v>130</v>
      </c>
      <c r="K359" s="2" t="s">
        <v>130</v>
      </c>
      <c r="L359" s="2" t="s">
        <v>130</v>
      </c>
      <c r="M359" s="2" t="s">
        <v>130</v>
      </c>
      <c r="N359" s="2" t="s">
        <v>130</v>
      </c>
      <c r="O359" s="2" t="s">
        <v>130</v>
      </c>
      <c r="P359" s="2" t="s">
        <v>4830</v>
      </c>
    </row>
    <row r="360" spans="1:16" ht="13" x14ac:dyDescent="0.3">
      <c r="A360" t="s">
        <v>131</v>
      </c>
      <c r="B360" s="23">
        <v>0.95</v>
      </c>
      <c r="C360" s="5">
        <f t="shared" si="7"/>
        <v>20.95</v>
      </c>
      <c r="D360" s="2" t="s">
        <v>130</v>
      </c>
      <c r="E360" s="2" t="s">
        <v>130</v>
      </c>
      <c r="F360" s="2" t="s">
        <v>130</v>
      </c>
      <c r="G360" s="2" t="s">
        <v>130</v>
      </c>
      <c r="H360" s="2" t="s">
        <v>130</v>
      </c>
      <c r="I360" s="2" t="s">
        <v>130</v>
      </c>
      <c r="J360" s="2" t="s">
        <v>130</v>
      </c>
      <c r="K360" s="2" t="s">
        <v>130</v>
      </c>
      <c r="L360" s="2" t="s">
        <v>130</v>
      </c>
      <c r="M360" s="2" t="s">
        <v>130</v>
      </c>
      <c r="N360" s="2" t="s">
        <v>130</v>
      </c>
      <c r="O360" s="2" t="s">
        <v>130</v>
      </c>
      <c r="P360" s="2" t="s">
        <v>4830</v>
      </c>
    </row>
    <row r="361" spans="1:16" ht="13" x14ac:dyDescent="0.3">
      <c r="A361" t="s">
        <v>131</v>
      </c>
      <c r="B361" s="23">
        <v>0.96</v>
      </c>
      <c r="C361" s="5">
        <f t="shared" si="7"/>
        <v>20.96</v>
      </c>
      <c r="D361" s="2" t="s">
        <v>130</v>
      </c>
      <c r="E361" s="2" t="s">
        <v>130</v>
      </c>
      <c r="F361" s="2" t="s">
        <v>130</v>
      </c>
      <c r="G361" s="2" t="s">
        <v>130</v>
      </c>
      <c r="H361" s="2" t="s">
        <v>130</v>
      </c>
      <c r="I361" s="2" t="s">
        <v>130</v>
      </c>
      <c r="J361" s="2" t="s">
        <v>130</v>
      </c>
      <c r="K361" s="2" t="s">
        <v>130</v>
      </c>
      <c r="L361" s="2" t="s">
        <v>130</v>
      </c>
      <c r="M361" s="2" t="s">
        <v>130</v>
      </c>
      <c r="N361" s="2" t="s">
        <v>130</v>
      </c>
      <c r="O361" s="2" t="s">
        <v>130</v>
      </c>
      <c r="P361" s="2" t="s">
        <v>4830</v>
      </c>
    </row>
    <row r="362" spans="1:16" ht="13" x14ac:dyDescent="0.3">
      <c r="A362" t="s">
        <v>131</v>
      </c>
      <c r="B362" s="23">
        <v>0.97</v>
      </c>
      <c r="C362" s="5">
        <f t="shared" si="7"/>
        <v>20.97</v>
      </c>
      <c r="D362" s="2" t="s">
        <v>130</v>
      </c>
      <c r="E362" s="2" t="s">
        <v>130</v>
      </c>
      <c r="F362" s="2" t="s">
        <v>130</v>
      </c>
      <c r="G362" s="2" t="s">
        <v>130</v>
      </c>
      <c r="H362" s="2" t="s">
        <v>130</v>
      </c>
      <c r="I362" s="2" t="s">
        <v>130</v>
      </c>
      <c r="J362" s="2" t="s">
        <v>130</v>
      </c>
      <c r="K362" s="2" t="s">
        <v>130</v>
      </c>
      <c r="L362" s="2" t="s">
        <v>130</v>
      </c>
      <c r="M362" s="2" t="s">
        <v>130</v>
      </c>
      <c r="N362" s="2" t="s">
        <v>130</v>
      </c>
      <c r="O362" s="2" t="s">
        <v>130</v>
      </c>
      <c r="P362" s="2" t="s">
        <v>4830</v>
      </c>
    </row>
    <row r="363" spans="1:16" ht="13" x14ac:dyDescent="0.3">
      <c r="A363" t="s">
        <v>131</v>
      </c>
      <c r="B363" s="23">
        <v>0.98</v>
      </c>
      <c r="C363" s="5">
        <f t="shared" si="7"/>
        <v>20.98</v>
      </c>
      <c r="D363" s="2" t="s">
        <v>130</v>
      </c>
      <c r="E363" s="2" t="s">
        <v>130</v>
      </c>
      <c r="F363" s="2" t="s">
        <v>130</v>
      </c>
      <c r="G363" s="2" t="s">
        <v>130</v>
      </c>
      <c r="H363" s="2" t="s">
        <v>130</v>
      </c>
      <c r="I363" s="2" t="s">
        <v>130</v>
      </c>
      <c r="J363" s="2" t="s">
        <v>130</v>
      </c>
      <c r="K363" s="2" t="s">
        <v>130</v>
      </c>
      <c r="L363" s="2" t="s">
        <v>130</v>
      </c>
      <c r="M363" s="2" t="s">
        <v>130</v>
      </c>
      <c r="N363" s="2" t="s">
        <v>130</v>
      </c>
      <c r="O363" s="2" t="s">
        <v>130</v>
      </c>
      <c r="P363" s="2" t="s">
        <v>4830</v>
      </c>
    </row>
    <row r="364" spans="1:16" ht="13" x14ac:dyDescent="0.3">
      <c r="A364" t="s">
        <v>131</v>
      </c>
      <c r="B364" s="23">
        <v>0.99</v>
      </c>
      <c r="C364" s="5">
        <f t="shared" si="7"/>
        <v>20.99</v>
      </c>
      <c r="D364" s="2" t="s">
        <v>130</v>
      </c>
      <c r="E364" s="2" t="s">
        <v>130</v>
      </c>
      <c r="F364" s="2" t="s">
        <v>130</v>
      </c>
      <c r="G364" s="2" t="s">
        <v>130</v>
      </c>
      <c r="H364" s="2" t="s">
        <v>130</v>
      </c>
      <c r="I364" s="2" t="s">
        <v>130</v>
      </c>
      <c r="J364" s="2" t="s">
        <v>130</v>
      </c>
      <c r="K364" s="2" t="s">
        <v>130</v>
      </c>
      <c r="L364" s="2" t="s">
        <v>130</v>
      </c>
      <c r="M364" s="2" t="s">
        <v>130</v>
      </c>
      <c r="N364" s="2" t="s">
        <v>130</v>
      </c>
      <c r="O364" s="2" t="s">
        <v>130</v>
      </c>
      <c r="P364" s="2" t="s">
        <v>4830</v>
      </c>
    </row>
    <row r="365" spans="1:16" x14ac:dyDescent="0.25">
      <c r="F365" s="164"/>
      <c r="H365" s="55"/>
    </row>
    <row r="366" spans="1:16" ht="13" x14ac:dyDescent="0.3">
      <c r="A366" t="s">
        <v>132</v>
      </c>
      <c r="B366" s="5">
        <v>0</v>
      </c>
      <c r="C366" s="5">
        <f>VALUE(SUBSTITUTE(3&amp;B366," ",""))</f>
        <v>30</v>
      </c>
      <c r="D366" s="2" t="s">
        <v>130</v>
      </c>
      <c r="E366" s="2" t="s">
        <v>130</v>
      </c>
      <c r="F366" s="2" t="s">
        <v>130</v>
      </c>
      <c r="G366" s="2" t="s">
        <v>130</v>
      </c>
      <c r="H366" s="2" t="s">
        <v>130</v>
      </c>
      <c r="I366" s="2" t="s">
        <v>130</v>
      </c>
      <c r="J366" s="2" t="s">
        <v>130</v>
      </c>
      <c r="K366" s="2" t="s">
        <v>130</v>
      </c>
      <c r="L366" s="2" t="s">
        <v>130</v>
      </c>
      <c r="M366" s="2" t="s">
        <v>130</v>
      </c>
      <c r="N366" s="2" t="s">
        <v>130</v>
      </c>
      <c r="O366" s="2" t="s">
        <v>130</v>
      </c>
      <c r="P366" s="2" t="s">
        <v>4832</v>
      </c>
    </row>
    <row r="367" spans="1:16" ht="13" x14ac:dyDescent="0.3">
      <c r="A367" t="s">
        <v>132</v>
      </c>
      <c r="B367" s="5">
        <v>0.53</v>
      </c>
      <c r="C367" s="5">
        <f t="shared" ref="C367:C430" si="8">VALUE(SUBSTITUTE(3&amp;B367," ",""))</f>
        <v>30.53</v>
      </c>
      <c r="D367" s="2" t="s">
        <v>130</v>
      </c>
      <c r="E367" s="2" t="s">
        <v>130</v>
      </c>
      <c r="F367" s="165">
        <v>6.2E-2</v>
      </c>
      <c r="G367" s="2">
        <v>0.14799999999999999</v>
      </c>
      <c r="H367" s="55">
        <v>0.23699999999999999</v>
      </c>
      <c r="I367" s="2" t="s">
        <v>130</v>
      </c>
      <c r="J367" s="2" t="s">
        <v>130</v>
      </c>
      <c r="K367" s="2" t="s">
        <v>130</v>
      </c>
      <c r="L367" s="2" t="s">
        <v>130</v>
      </c>
      <c r="M367" s="2" t="s">
        <v>130</v>
      </c>
      <c r="N367" s="2" t="s">
        <v>130</v>
      </c>
      <c r="O367" s="2" t="s">
        <v>130</v>
      </c>
      <c r="P367" s="2" t="s">
        <v>4832</v>
      </c>
    </row>
    <row r="368" spans="1:16" ht="13" x14ac:dyDescent="0.3">
      <c r="A368" t="s">
        <v>132</v>
      </c>
      <c r="B368" s="5">
        <v>0.54</v>
      </c>
      <c r="C368" s="5">
        <f t="shared" si="8"/>
        <v>30.54</v>
      </c>
      <c r="D368" s="2" t="s">
        <v>130</v>
      </c>
      <c r="E368" s="2" t="s">
        <v>130</v>
      </c>
      <c r="F368" s="165">
        <v>6.2E-2</v>
      </c>
      <c r="G368" s="2">
        <v>0.14799999999999999</v>
      </c>
      <c r="H368" s="55">
        <v>0.23599999999999999</v>
      </c>
      <c r="I368" s="2" t="s">
        <v>130</v>
      </c>
      <c r="J368" s="2" t="s">
        <v>130</v>
      </c>
      <c r="K368" s="2" t="s">
        <v>130</v>
      </c>
      <c r="L368" s="2" t="s">
        <v>130</v>
      </c>
      <c r="M368" s="2" t="s">
        <v>130</v>
      </c>
      <c r="N368" s="2" t="s">
        <v>130</v>
      </c>
      <c r="O368" s="2" t="s">
        <v>130</v>
      </c>
      <c r="P368" s="2" t="s">
        <v>4832</v>
      </c>
    </row>
    <row r="369" spans="1:16" ht="13" x14ac:dyDescent="0.3">
      <c r="A369" t="s">
        <v>132</v>
      </c>
      <c r="B369" s="5">
        <v>0.55000000000000004</v>
      </c>
      <c r="C369" s="5">
        <f t="shared" si="8"/>
        <v>30.55</v>
      </c>
      <c r="D369" s="2" t="s">
        <v>130</v>
      </c>
      <c r="E369" s="2" t="s">
        <v>130</v>
      </c>
      <c r="F369" s="165">
        <v>6.2E-2</v>
      </c>
      <c r="G369" s="2">
        <v>0.14699999999999999</v>
      </c>
      <c r="H369" s="55">
        <v>0.23499999999999999</v>
      </c>
      <c r="I369" s="2" t="s">
        <v>130</v>
      </c>
      <c r="J369" s="2" t="s">
        <v>130</v>
      </c>
      <c r="K369" s="2" t="s">
        <v>130</v>
      </c>
      <c r="L369" s="2" t="s">
        <v>130</v>
      </c>
      <c r="M369" s="2" t="s">
        <v>130</v>
      </c>
      <c r="N369" s="2" t="s">
        <v>130</v>
      </c>
      <c r="O369" s="2" t="s">
        <v>130</v>
      </c>
      <c r="P369" s="2" t="s">
        <v>4832</v>
      </c>
    </row>
    <row r="370" spans="1:16" ht="13" x14ac:dyDescent="0.3">
      <c r="A370" t="s">
        <v>132</v>
      </c>
      <c r="B370" s="5">
        <v>0.56000000000000005</v>
      </c>
      <c r="C370" s="5">
        <f t="shared" si="8"/>
        <v>30.56</v>
      </c>
      <c r="D370" s="2" t="s">
        <v>130</v>
      </c>
      <c r="E370" s="2" t="s">
        <v>130</v>
      </c>
      <c r="F370" s="165">
        <v>6.0999999999999999E-2</v>
      </c>
      <c r="G370" s="2">
        <v>0.14599999999999999</v>
      </c>
      <c r="H370" s="55">
        <v>0.23400000000000001</v>
      </c>
      <c r="I370" s="2" t="s">
        <v>130</v>
      </c>
      <c r="J370" s="2" t="s">
        <v>130</v>
      </c>
      <c r="K370" s="2" t="s">
        <v>130</v>
      </c>
      <c r="L370" s="2" t="s">
        <v>130</v>
      </c>
      <c r="M370" s="2" t="s">
        <v>130</v>
      </c>
      <c r="N370" s="2" t="s">
        <v>130</v>
      </c>
      <c r="O370" s="2" t="s">
        <v>130</v>
      </c>
      <c r="P370" s="2" t="s">
        <v>4832</v>
      </c>
    </row>
    <row r="371" spans="1:16" ht="13" x14ac:dyDescent="0.3">
      <c r="A371" t="s">
        <v>132</v>
      </c>
      <c r="B371" s="5">
        <v>0.56999999999999995</v>
      </c>
      <c r="C371" s="5">
        <f t="shared" si="8"/>
        <v>30.57</v>
      </c>
      <c r="D371" s="2" t="s">
        <v>130</v>
      </c>
      <c r="E371" s="2" t="s">
        <v>130</v>
      </c>
      <c r="F371" s="165">
        <v>6.0999999999999999E-2</v>
      </c>
      <c r="G371" s="2">
        <v>0.14499999999999999</v>
      </c>
      <c r="H371" s="55">
        <v>0.23250000000000001</v>
      </c>
      <c r="I371" s="2" t="s">
        <v>130</v>
      </c>
      <c r="J371" s="2" t="s">
        <v>130</v>
      </c>
      <c r="K371" s="2" t="s">
        <v>130</v>
      </c>
      <c r="L371" s="2" t="s">
        <v>130</v>
      </c>
      <c r="M371" s="2" t="s">
        <v>130</v>
      </c>
      <c r="N371" s="2" t="s">
        <v>130</v>
      </c>
      <c r="O371" s="2" t="s">
        <v>130</v>
      </c>
      <c r="P371" s="2" t="s">
        <v>4832</v>
      </c>
    </row>
    <row r="372" spans="1:16" ht="13" x14ac:dyDescent="0.3">
      <c r="A372" t="s">
        <v>132</v>
      </c>
      <c r="B372" s="5">
        <v>0.57999999999999996</v>
      </c>
      <c r="C372" s="5">
        <f t="shared" si="8"/>
        <v>30.58</v>
      </c>
      <c r="D372" s="2" t="s">
        <v>130</v>
      </c>
      <c r="E372" s="2" t="s">
        <v>130</v>
      </c>
      <c r="F372" s="165">
        <v>6.0999999999999999E-2</v>
      </c>
      <c r="G372" s="2">
        <v>0.14399999999999999</v>
      </c>
      <c r="H372" s="55">
        <v>0.23100000000000001</v>
      </c>
      <c r="I372" s="2" t="s">
        <v>130</v>
      </c>
      <c r="J372" s="2" t="s">
        <v>130</v>
      </c>
      <c r="K372" s="2" t="s">
        <v>130</v>
      </c>
      <c r="L372" s="2" t="s">
        <v>130</v>
      </c>
      <c r="M372" s="2" t="s">
        <v>130</v>
      </c>
      <c r="N372" s="2" t="s">
        <v>130</v>
      </c>
      <c r="O372" s="2" t="s">
        <v>130</v>
      </c>
      <c r="P372" s="2" t="s">
        <v>4832</v>
      </c>
    </row>
    <row r="373" spans="1:16" ht="13" x14ac:dyDescent="0.3">
      <c r="A373" t="s">
        <v>132</v>
      </c>
      <c r="B373" s="5">
        <v>0.59</v>
      </c>
      <c r="C373" s="5">
        <f t="shared" si="8"/>
        <v>30.59</v>
      </c>
      <c r="D373" s="2" t="s">
        <v>130</v>
      </c>
      <c r="E373" s="2" t="s">
        <v>130</v>
      </c>
      <c r="F373" s="165">
        <v>6.0666666666666667E-2</v>
      </c>
      <c r="G373" s="2">
        <v>0.14333333333333331</v>
      </c>
      <c r="H373" s="55">
        <v>0.23</v>
      </c>
      <c r="I373" s="2" t="s">
        <v>130</v>
      </c>
      <c r="J373" s="2" t="s">
        <v>130</v>
      </c>
      <c r="K373" s="2" t="s">
        <v>130</v>
      </c>
      <c r="L373" s="2" t="s">
        <v>130</v>
      </c>
      <c r="M373" s="2" t="s">
        <v>130</v>
      </c>
      <c r="N373" s="2" t="s">
        <v>130</v>
      </c>
      <c r="O373" s="2" t="s">
        <v>130</v>
      </c>
      <c r="P373" s="2" t="s">
        <v>4832</v>
      </c>
    </row>
    <row r="374" spans="1:16" ht="13" x14ac:dyDescent="0.3">
      <c r="A374" t="s">
        <v>132</v>
      </c>
      <c r="B374" s="5">
        <v>0.6</v>
      </c>
      <c r="C374" s="5">
        <f t="shared" si="8"/>
        <v>30.6</v>
      </c>
      <c r="D374" s="2" t="s">
        <v>130</v>
      </c>
      <c r="E374" s="2" t="s">
        <v>130</v>
      </c>
      <c r="F374" s="165">
        <v>6.0333333333333329E-2</v>
      </c>
      <c r="G374" s="2">
        <v>0.14266666666666666</v>
      </c>
      <c r="H374" s="55">
        <v>0.22900000000000001</v>
      </c>
      <c r="I374" s="2" t="s">
        <v>130</v>
      </c>
      <c r="J374" s="2" t="s">
        <v>130</v>
      </c>
      <c r="K374" s="2" t="s">
        <v>130</v>
      </c>
      <c r="L374" s="2" t="s">
        <v>130</v>
      </c>
      <c r="M374" s="2" t="s">
        <v>130</v>
      </c>
      <c r="N374" s="2" t="s">
        <v>130</v>
      </c>
      <c r="O374" s="2" t="s">
        <v>130</v>
      </c>
      <c r="P374" s="2" t="s">
        <v>4832</v>
      </c>
    </row>
    <row r="375" spans="1:16" ht="13" x14ac:dyDescent="0.3">
      <c r="A375" t="s">
        <v>132</v>
      </c>
      <c r="B375" s="5">
        <v>0.61</v>
      </c>
      <c r="C375" s="5">
        <f t="shared" si="8"/>
        <v>30.61</v>
      </c>
      <c r="D375" s="2" t="s">
        <v>130</v>
      </c>
      <c r="E375" s="2" t="s">
        <v>130</v>
      </c>
      <c r="F375" s="165">
        <v>0.06</v>
      </c>
      <c r="G375" s="2">
        <v>0.14199999999999999</v>
      </c>
      <c r="H375" s="55">
        <v>0.22800000000000001</v>
      </c>
      <c r="I375" s="2" t="s">
        <v>130</v>
      </c>
      <c r="J375" s="2" t="s">
        <v>130</v>
      </c>
      <c r="K375" s="2" t="s">
        <v>130</v>
      </c>
      <c r="L375" s="2" t="s">
        <v>130</v>
      </c>
      <c r="M375" s="2" t="s">
        <v>130</v>
      </c>
      <c r="N375" s="2" t="s">
        <v>130</v>
      </c>
      <c r="O375" s="2" t="s">
        <v>130</v>
      </c>
      <c r="P375" s="2" t="s">
        <v>4832</v>
      </c>
    </row>
    <row r="376" spans="1:16" ht="13" x14ac:dyDescent="0.3">
      <c r="A376" t="s">
        <v>132</v>
      </c>
      <c r="B376" s="5">
        <v>0.62</v>
      </c>
      <c r="C376" s="5">
        <f t="shared" si="8"/>
        <v>30.62</v>
      </c>
      <c r="D376" s="2" t="s">
        <v>130</v>
      </c>
      <c r="E376" s="2" t="s">
        <v>130</v>
      </c>
      <c r="F376" s="165">
        <v>5.8999999999999997E-2</v>
      </c>
      <c r="G376" s="2">
        <v>0.14099999999999999</v>
      </c>
      <c r="H376" s="55">
        <v>0.22600000000000001</v>
      </c>
      <c r="I376" s="2" t="s">
        <v>130</v>
      </c>
      <c r="J376" s="2" t="s">
        <v>130</v>
      </c>
      <c r="K376" s="2" t="s">
        <v>130</v>
      </c>
      <c r="L376" s="2" t="s">
        <v>130</v>
      </c>
      <c r="M376" s="2" t="s">
        <v>130</v>
      </c>
      <c r="N376" s="2" t="s">
        <v>130</v>
      </c>
      <c r="O376" s="2" t="s">
        <v>130</v>
      </c>
      <c r="P376" s="2" t="s">
        <v>4832</v>
      </c>
    </row>
    <row r="377" spans="1:16" ht="13" x14ac:dyDescent="0.3">
      <c r="A377" t="s">
        <v>132</v>
      </c>
      <c r="B377" s="5">
        <v>0.63</v>
      </c>
      <c r="C377" s="5">
        <f t="shared" si="8"/>
        <v>30.63</v>
      </c>
      <c r="D377" s="2" t="s">
        <v>130</v>
      </c>
      <c r="E377" s="2" t="s">
        <v>130</v>
      </c>
      <c r="F377" s="165">
        <v>5.8999999999999997E-2</v>
      </c>
      <c r="G377" s="2">
        <v>0.14099999999999999</v>
      </c>
      <c r="H377" s="55">
        <v>0.22600000000000001</v>
      </c>
      <c r="I377" s="2" t="s">
        <v>130</v>
      </c>
      <c r="J377" s="2" t="s">
        <v>130</v>
      </c>
      <c r="K377" s="2" t="s">
        <v>130</v>
      </c>
      <c r="L377" s="2" t="s">
        <v>130</v>
      </c>
      <c r="M377" s="2" t="s">
        <v>130</v>
      </c>
      <c r="N377" s="2" t="s">
        <v>130</v>
      </c>
      <c r="O377" s="2" t="s">
        <v>130</v>
      </c>
      <c r="P377" s="2" t="s">
        <v>4832</v>
      </c>
    </row>
    <row r="378" spans="1:16" ht="13" x14ac:dyDescent="0.3">
      <c r="A378" t="s">
        <v>132</v>
      </c>
      <c r="B378" s="5">
        <v>0.64</v>
      </c>
      <c r="C378" s="5">
        <f t="shared" si="8"/>
        <v>30.64</v>
      </c>
      <c r="D378" s="2" t="s">
        <v>130</v>
      </c>
      <c r="E378" s="2" t="s">
        <v>130</v>
      </c>
      <c r="F378" s="165">
        <v>5.8999999999999997E-2</v>
      </c>
      <c r="G378" s="2">
        <v>0.13900000000000001</v>
      </c>
      <c r="H378" s="55">
        <v>0.224</v>
      </c>
      <c r="I378" s="2" t="s">
        <v>130</v>
      </c>
      <c r="J378" s="2" t="s">
        <v>130</v>
      </c>
      <c r="K378" s="2" t="s">
        <v>130</v>
      </c>
      <c r="L378" s="2" t="s">
        <v>130</v>
      </c>
      <c r="M378" s="2" t="s">
        <v>130</v>
      </c>
      <c r="N378" s="2" t="s">
        <v>130</v>
      </c>
      <c r="O378" s="2" t="s">
        <v>130</v>
      </c>
      <c r="P378" s="2" t="s">
        <v>4832</v>
      </c>
    </row>
    <row r="379" spans="1:16" ht="13" x14ac:dyDescent="0.3">
      <c r="A379" t="s">
        <v>132</v>
      </c>
      <c r="B379" s="5">
        <v>0.65</v>
      </c>
      <c r="C379" s="5">
        <f t="shared" si="8"/>
        <v>30.65</v>
      </c>
      <c r="D379" s="2" t="s">
        <v>130</v>
      </c>
      <c r="E379" s="2" t="s">
        <v>130</v>
      </c>
      <c r="F379" s="165">
        <v>5.8499999999999996E-2</v>
      </c>
      <c r="G379" s="2">
        <v>0.13850000000000001</v>
      </c>
      <c r="H379" s="55">
        <v>0.223</v>
      </c>
      <c r="I379" s="2" t="s">
        <v>130</v>
      </c>
      <c r="J379" s="2" t="s">
        <v>130</v>
      </c>
      <c r="K379" s="2" t="s">
        <v>130</v>
      </c>
      <c r="L379" s="2" t="s">
        <v>130</v>
      </c>
      <c r="M379" s="2" t="s">
        <v>130</v>
      </c>
      <c r="N379" s="2" t="s">
        <v>130</v>
      </c>
      <c r="O379" s="2" t="s">
        <v>130</v>
      </c>
      <c r="P379" s="2" t="s">
        <v>4832</v>
      </c>
    </row>
    <row r="380" spans="1:16" ht="13" x14ac:dyDescent="0.3">
      <c r="A380" t="s">
        <v>132</v>
      </c>
      <c r="B380" s="5">
        <v>0.66</v>
      </c>
      <c r="C380" s="5">
        <f t="shared" si="8"/>
        <v>30.66</v>
      </c>
      <c r="D380" s="2" t="s">
        <v>130</v>
      </c>
      <c r="E380" s="2" t="s">
        <v>130</v>
      </c>
      <c r="F380" s="165">
        <v>5.8000000000000003E-2</v>
      </c>
      <c r="G380" s="2">
        <v>0.13800000000000001</v>
      </c>
      <c r="H380" s="55">
        <v>0.222</v>
      </c>
      <c r="I380" s="2" t="s">
        <v>130</v>
      </c>
      <c r="J380" s="2" t="s">
        <v>130</v>
      </c>
      <c r="K380" s="2" t="s">
        <v>130</v>
      </c>
      <c r="L380" s="2" t="s">
        <v>130</v>
      </c>
      <c r="M380" s="2" t="s">
        <v>130</v>
      </c>
      <c r="N380" s="2" t="s">
        <v>130</v>
      </c>
      <c r="O380" s="2" t="s">
        <v>130</v>
      </c>
      <c r="P380" s="2" t="s">
        <v>4832</v>
      </c>
    </row>
    <row r="381" spans="1:16" ht="13" x14ac:dyDescent="0.3">
      <c r="A381" t="s">
        <v>132</v>
      </c>
      <c r="B381" s="5">
        <v>0.67</v>
      </c>
      <c r="C381" s="5">
        <f t="shared" si="8"/>
        <v>30.67</v>
      </c>
      <c r="D381" s="2" t="s">
        <v>130</v>
      </c>
      <c r="E381" s="2" t="s">
        <v>130</v>
      </c>
      <c r="F381" s="165">
        <v>5.8000000000000003E-2</v>
      </c>
      <c r="G381" s="2">
        <v>0.13700000000000001</v>
      </c>
      <c r="H381" s="55">
        <v>0.221</v>
      </c>
      <c r="I381" s="2" t="s">
        <v>130</v>
      </c>
      <c r="J381" s="2" t="s">
        <v>130</v>
      </c>
      <c r="K381" s="2" t="s">
        <v>130</v>
      </c>
      <c r="L381" s="2" t="s">
        <v>130</v>
      </c>
      <c r="M381" s="2" t="s">
        <v>130</v>
      </c>
      <c r="N381" s="2" t="s">
        <v>130</v>
      </c>
      <c r="O381" s="2" t="s">
        <v>130</v>
      </c>
      <c r="P381" s="2" t="s">
        <v>4832</v>
      </c>
    </row>
    <row r="382" spans="1:16" ht="13" x14ac:dyDescent="0.3">
      <c r="A382" t="s">
        <v>132</v>
      </c>
      <c r="B382" s="5">
        <v>0.68</v>
      </c>
      <c r="C382" s="5">
        <f t="shared" si="8"/>
        <v>30.68</v>
      </c>
      <c r="D382" s="2" t="s">
        <v>130</v>
      </c>
      <c r="E382" s="2" t="s">
        <v>130</v>
      </c>
      <c r="F382" s="165">
        <v>5.8000000000000003E-2</v>
      </c>
      <c r="G382" s="2">
        <v>0.13700000000000001</v>
      </c>
      <c r="H382" s="55">
        <v>0.22</v>
      </c>
      <c r="I382" s="2" t="s">
        <v>130</v>
      </c>
      <c r="J382" s="2" t="s">
        <v>130</v>
      </c>
      <c r="K382" s="2" t="s">
        <v>130</v>
      </c>
      <c r="L382" s="2" t="s">
        <v>130</v>
      </c>
      <c r="M382" s="2" t="s">
        <v>130</v>
      </c>
      <c r="N382" s="2" t="s">
        <v>130</v>
      </c>
      <c r="O382" s="2" t="s">
        <v>130</v>
      </c>
      <c r="P382" s="2" t="s">
        <v>4832</v>
      </c>
    </row>
    <row r="383" spans="1:16" ht="13" x14ac:dyDescent="0.3">
      <c r="A383" t="s">
        <v>132</v>
      </c>
      <c r="B383" s="5">
        <v>0.69</v>
      </c>
      <c r="C383" s="5">
        <f t="shared" si="8"/>
        <v>30.69</v>
      </c>
      <c r="D383" s="2" t="s">
        <v>130</v>
      </c>
      <c r="E383" s="2" t="s">
        <v>130</v>
      </c>
      <c r="F383" s="165">
        <v>5.7500000000000002E-2</v>
      </c>
      <c r="G383" s="2">
        <v>0.13600000000000001</v>
      </c>
      <c r="H383" s="55">
        <v>0.2185</v>
      </c>
      <c r="I383" s="2" t="s">
        <v>130</v>
      </c>
      <c r="J383" s="2" t="s">
        <v>130</v>
      </c>
      <c r="K383" s="2" t="s">
        <v>130</v>
      </c>
      <c r="L383" s="2" t="s">
        <v>130</v>
      </c>
      <c r="M383" s="2" t="s">
        <v>130</v>
      </c>
      <c r="N383" s="2" t="s">
        <v>130</v>
      </c>
      <c r="O383" s="2" t="s">
        <v>130</v>
      </c>
      <c r="P383" s="2" t="s">
        <v>4832</v>
      </c>
    </row>
    <row r="384" spans="1:16" ht="13" x14ac:dyDescent="0.3">
      <c r="A384" t="s">
        <v>132</v>
      </c>
      <c r="B384" s="5">
        <v>0.7</v>
      </c>
      <c r="C384" s="5">
        <f t="shared" si="8"/>
        <v>30.7</v>
      </c>
      <c r="D384" s="2" t="s">
        <v>130</v>
      </c>
      <c r="E384" s="2" t="s">
        <v>130</v>
      </c>
      <c r="F384" s="165">
        <v>5.7000000000000002E-2</v>
      </c>
      <c r="G384" s="2">
        <v>0.13500000000000001</v>
      </c>
      <c r="H384" s="55">
        <v>0.217</v>
      </c>
      <c r="I384" s="2" t="s">
        <v>130</v>
      </c>
      <c r="J384" s="2" t="s">
        <v>130</v>
      </c>
      <c r="K384" s="2" t="s">
        <v>130</v>
      </c>
      <c r="L384" s="2" t="s">
        <v>130</v>
      </c>
      <c r="M384" s="2" t="s">
        <v>130</v>
      </c>
      <c r="N384" s="2" t="s">
        <v>130</v>
      </c>
      <c r="O384" s="2" t="s">
        <v>130</v>
      </c>
      <c r="P384" s="2" t="s">
        <v>4832</v>
      </c>
    </row>
    <row r="385" spans="1:16" ht="13" x14ac:dyDescent="0.3">
      <c r="A385" t="s">
        <v>132</v>
      </c>
      <c r="B385" s="5">
        <v>0.71</v>
      </c>
      <c r="C385" s="5">
        <f t="shared" si="8"/>
        <v>30.71</v>
      </c>
      <c r="D385" s="2" t="s">
        <v>130</v>
      </c>
      <c r="E385" s="2" t="s">
        <v>130</v>
      </c>
      <c r="F385" s="165">
        <v>5.7000000000000002E-2</v>
      </c>
      <c r="G385" s="2">
        <v>0.13400000000000001</v>
      </c>
      <c r="H385" s="55">
        <v>0.216</v>
      </c>
      <c r="I385" s="2" t="s">
        <v>130</v>
      </c>
      <c r="J385" s="2" t="s">
        <v>130</v>
      </c>
      <c r="K385" s="2" t="s">
        <v>130</v>
      </c>
      <c r="L385" s="2" t="s">
        <v>130</v>
      </c>
      <c r="M385" s="2" t="s">
        <v>130</v>
      </c>
      <c r="N385" s="2" t="s">
        <v>130</v>
      </c>
      <c r="O385" s="2" t="s">
        <v>130</v>
      </c>
      <c r="P385" s="2" t="s">
        <v>4832</v>
      </c>
    </row>
    <row r="386" spans="1:16" ht="13" x14ac:dyDescent="0.3">
      <c r="A386" t="s">
        <v>132</v>
      </c>
      <c r="B386" s="5">
        <v>0.72</v>
      </c>
      <c r="C386" s="5">
        <f t="shared" si="8"/>
        <v>30.72</v>
      </c>
      <c r="D386" s="2" t="s">
        <v>130</v>
      </c>
      <c r="E386" s="2" t="s">
        <v>130</v>
      </c>
      <c r="F386" s="165">
        <v>5.6500000000000002E-2</v>
      </c>
      <c r="G386" s="2">
        <v>0.13350000000000001</v>
      </c>
      <c r="H386" s="55">
        <v>0.215</v>
      </c>
      <c r="I386" s="2" t="s">
        <v>130</v>
      </c>
      <c r="J386" s="2" t="s">
        <v>130</v>
      </c>
      <c r="K386" s="2" t="s">
        <v>130</v>
      </c>
      <c r="L386" s="2" t="s">
        <v>130</v>
      </c>
      <c r="M386" s="2" t="s">
        <v>130</v>
      </c>
      <c r="N386" s="2" t="s">
        <v>130</v>
      </c>
      <c r="O386" s="2" t="s">
        <v>130</v>
      </c>
      <c r="P386" s="2" t="s">
        <v>4832</v>
      </c>
    </row>
    <row r="387" spans="1:16" ht="13" x14ac:dyDescent="0.3">
      <c r="A387" t="s">
        <v>132</v>
      </c>
      <c r="B387" s="5">
        <v>0.73</v>
      </c>
      <c r="C387" s="5">
        <f t="shared" si="8"/>
        <v>30.73</v>
      </c>
      <c r="D387" s="2" t="s">
        <v>130</v>
      </c>
      <c r="E387" s="2" t="s">
        <v>130</v>
      </c>
      <c r="F387" s="165">
        <v>5.6000000000000001E-2</v>
      </c>
      <c r="G387" s="2">
        <v>0.13300000000000001</v>
      </c>
      <c r="H387" s="55">
        <v>0.214</v>
      </c>
      <c r="I387" s="2" t="s">
        <v>130</v>
      </c>
      <c r="J387" s="2" t="s">
        <v>130</v>
      </c>
      <c r="K387" s="2" t="s">
        <v>130</v>
      </c>
      <c r="L387" s="2" t="s">
        <v>130</v>
      </c>
      <c r="M387" s="2" t="s">
        <v>130</v>
      </c>
      <c r="N387" s="2" t="s">
        <v>130</v>
      </c>
      <c r="O387" s="2" t="s">
        <v>130</v>
      </c>
      <c r="P387" s="2" t="s">
        <v>4832</v>
      </c>
    </row>
    <row r="388" spans="1:16" ht="13" x14ac:dyDescent="0.3">
      <c r="A388" t="s">
        <v>132</v>
      </c>
      <c r="B388" s="5">
        <v>0.74</v>
      </c>
      <c r="C388" s="5">
        <f t="shared" si="8"/>
        <v>30.74</v>
      </c>
      <c r="D388" s="2" t="s">
        <v>130</v>
      </c>
      <c r="E388" s="2" t="s">
        <v>130</v>
      </c>
      <c r="F388" s="165">
        <v>5.5500000000000001E-2</v>
      </c>
      <c r="G388" s="2">
        <v>0.13200000000000001</v>
      </c>
      <c r="H388" s="55">
        <v>0.21299999999999999</v>
      </c>
      <c r="I388" s="2" t="s">
        <v>130</v>
      </c>
      <c r="J388" s="2" t="s">
        <v>130</v>
      </c>
      <c r="K388" s="2" t="s">
        <v>130</v>
      </c>
      <c r="L388" s="2" t="s">
        <v>130</v>
      </c>
      <c r="M388" s="2" t="s">
        <v>130</v>
      </c>
      <c r="N388" s="2" t="s">
        <v>130</v>
      </c>
      <c r="O388" s="2" t="s">
        <v>130</v>
      </c>
      <c r="P388" s="2" t="s">
        <v>4832</v>
      </c>
    </row>
    <row r="389" spans="1:16" ht="13" x14ac:dyDescent="0.3">
      <c r="A389" t="s">
        <v>132</v>
      </c>
      <c r="B389" s="5">
        <v>0.75</v>
      </c>
      <c r="C389" s="5">
        <f t="shared" si="8"/>
        <v>30.75</v>
      </c>
      <c r="D389" s="2" t="s">
        <v>130</v>
      </c>
      <c r="E389" s="2" t="s">
        <v>130</v>
      </c>
      <c r="F389" s="165">
        <v>5.5E-2</v>
      </c>
      <c r="G389" s="2">
        <v>0.13100000000000001</v>
      </c>
      <c r="H389" s="55">
        <v>0.21199999999999999</v>
      </c>
      <c r="I389" s="2" t="s">
        <v>130</v>
      </c>
      <c r="J389" s="2" t="s">
        <v>130</v>
      </c>
      <c r="K389" s="2" t="s">
        <v>130</v>
      </c>
      <c r="L389" s="2" t="s">
        <v>130</v>
      </c>
      <c r="M389" s="2" t="s">
        <v>130</v>
      </c>
      <c r="N389" s="2" t="s">
        <v>130</v>
      </c>
      <c r="O389" s="2" t="s">
        <v>130</v>
      </c>
      <c r="P389" s="2" t="s">
        <v>4832</v>
      </c>
    </row>
    <row r="390" spans="1:16" ht="13" x14ac:dyDescent="0.3">
      <c r="A390" t="s">
        <v>132</v>
      </c>
      <c r="B390" s="5">
        <v>0.76</v>
      </c>
      <c r="C390" s="5">
        <f t="shared" si="8"/>
        <v>30.76</v>
      </c>
      <c r="D390" s="2" t="s">
        <v>130</v>
      </c>
      <c r="E390" s="2" t="s">
        <v>130</v>
      </c>
      <c r="F390" s="165">
        <v>5.5E-2</v>
      </c>
      <c r="G390" s="2">
        <v>0.1305</v>
      </c>
      <c r="H390" s="55">
        <v>0.21049999999999999</v>
      </c>
      <c r="I390" s="2" t="s">
        <v>130</v>
      </c>
      <c r="J390" s="2" t="s">
        <v>130</v>
      </c>
      <c r="K390" s="2" t="s">
        <v>130</v>
      </c>
      <c r="L390" s="2" t="s">
        <v>130</v>
      </c>
      <c r="M390" s="2" t="s">
        <v>130</v>
      </c>
      <c r="N390" s="2" t="s">
        <v>130</v>
      </c>
      <c r="O390" s="2" t="s">
        <v>130</v>
      </c>
      <c r="P390" s="2" t="s">
        <v>4832</v>
      </c>
    </row>
    <row r="391" spans="1:16" ht="13" x14ac:dyDescent="0.3">
      <c r="A391" t="s">
        <v>132</v>
      </c>
      <c r="B391" s="5">
        <v>0.77</v>
      </c>
      <c r="C391" s="5">
        <f t="shared" si="8"/>
        <v>30.77</v>
      </c>
      <c r="D391" s="2" t="s">
        <v>130</v>
      </c>
      <c r="E391" s="2" t="s">
        <v>130</v>
      </c>
      <c r="F391" s="165">
        <v>5.5E-2</v>
      </c>
      <c r="G391" s="2">
        <v>0.13</v>
      </c>
      <c r="H391" s="55">
        <v>0.20899999999999999</v>
      </c>
      <c r="I391" s="2" t="s">
        <v>130</v>
      </c>
      <c r="J391" s="2" t="s">
        <v>130</v>
      </c>
      <c r="K391" s="2" t="s">
        <v>130</v>
      </c>
      <c r="L391" s="2" t="s">
        <v>130</v>
      </c>
      <c r="M391" s="2" t="s">
        <v>130</v>
      </c>
      <c r="N391" s="2" t="s">
        <v>130</v>
      </c>
      <c r="O391" s="2" t="s">
        <v>130</v>
      </c>
      <c r="P391" s="2" t="s">
        <v>4832</v>
      </c>
    </row>
    <row r="392" spans="1:16" ht="13" x14ac:dyDescent="0.3">
      <c r="A392" t="s">
        <v>132</v>
      </c>
      <c r="B392" s="5">
        <v>0.78</v>
      </c>
      <c r="C392" s="5">
        <f t="shared" si="8"/>
        <v>30.78</v>
      </c>
      <c r="D392" s="2" t="s">
        <v>130</v>
      </c>
      <c r="E392" s="2" t="s">
        <v>130</v>
      </c>
      <c r="F392" s="165">
        <v>5.3999999999999999E-2</v>
      </c>
      <c r="G392" s="2">
        <v>0.129</v>
      </c>
      <c r="H392" s="55">
        <v>0.20799999999999999</v>
      </c>
      <c r="I392" s="2" t="s">
        <v>130</v>
      </c>
      <c r="J392" s="2" t="s">
        <v>130</v>
      </c>
      <c r="K392" s="2" t="s">
        <v>130</v>
      </c>
      <c r="L392" s="2" t="s">
        <v>130</v>
      </c>
      <c r="M392" s="2" t="s">
        <v>130</v>
      </c>
      <c r="N392" s="2" t="s">
        <v>130</v>
      </c>
      <c r="O392" s="2" t="s">
        <v>130</v>
      </c>
      <c r="P392" s="2" t="s">
        <v>4832</v>
      </c>
    </row>
    <row r="393" spans="1:16" ht="13" x14ac:dyDescent="0.3">
      <c r="A393" t="s">
        <v>132</v>
      </c>
      <c r="B393" s="5">
        <v>0.79</v>
      </c>
      <c r="C393" s="5">
        <f t="shared" si="8"/>
        <v>30.79</v>
      </c>
      <c r="D393" s="2" t="s">
        <v>130</v>
      </c>
      <c r="E393" s="2" t="s">
        <v>130</v>
      </c>
      <c r="F393" s="165">
        <v>5.3999999999999999E-2</v>
      </c>
      <c r="G393" s="2">
        <v>0.128</v>
      </c>
      <c r="H393" s="55">
        <v>0.20699999999999999</v>
      </c>
      <c r="I393" s="2" t="s">
        <v>130</v>
      </c>
      <c r="J393" s="2" t="s">
        <v>130</v>
      </c>
      <c r="K393" s="2" t="s">
        <v>130</v>
      </c>
      <c r="L393" s="2" t="s">
        <v>130</v>
      </c>
      <c r="M393" s="2" t="s">
        <v>130</v>
      </c>
      <c r="N393" s="2" t="s">
        <v>130</v>
      </c>
      <c r="O393" s="2" t="s">
        <v>130</v>
      </c>
      <c r="P393" s="2" t="s">
        <v>4832</v>
      </c>
    </row>
    <row r="394" spans="1:16" ht="13" x14ac:dyDescent="0.3">
      <c r="A394" t="s">
        <v>132</v>
      </c>
      <c r="B394" s="5">
        <v>0.8</v>
      </c>
      <c r="C394" s="5">
        <f t="shared" si="8"/>
        <v>30.8</v>
      </c>
      <c r="D394" s="2" t="s">
        <v>130</v>
      </c>
      <c r="E394" s="2" t="s">
        <v>130</v>
      </c>
      <c r="F394" s="165">
        <v>5.3999999999999999E-2</v>
      </c>
      <c r="G394" s="2">
        <v>0.127</v>
      </c>
      <c r="H394" s="55">
        <v>0.20499999999999999</v>
      </c>
      <c r="I394" s="2" t="s">
        <v>130</v>
      </c>
      <c r="J394" s="2" t="s">
        <v>130</v>
      </c>
      <c r="K394" s="2" t="s">
        <v>130</v>
      </c>
      <c r="L394" s="2" t="s">
        <v>130</v>
      </c>
      <c r="M394" s="2" t="s">
        <v>130</v>
      </c>
      <c r="N394" s="2" t="s">
        <v>130</v>
      </c>
      <c r="O394" s="2" t="s">
        <v>130</v>
      </c>
      <c r="P394" s="2" t="s">
        <v>4832</v>
      </c>
    </row>
    <row r="395" spans="1:16" ht="13" x14ac:dyDescent="0.3">
      <c r="A395" t="s">
        <v>132</v>
      </c>
      <c r="B395" s="5">
        <v>0.81</v>
      </c>
      <c r="C395" s="5">
        <f t="shared" si="8"/>
        <v>30.81</v>
      </c>
      <c r="D395" s="2" t="s">
        <v>130</v>
      </c>
      <c r="E395" s="2" t="s">
        <v>130</v>
      </c>
      <c r="F395" s="165">
        <v>5.2999999999999999E-2</v>
      </c>
      <c r="G395" s="2">
        <v>0.127</v>
      </c>
      <c r="H395" s="55">
        <v>0.20399999999999999</v>
      </c>
      <c r="I395" s="2" t="s">
        <v>130</v>
      </c>
      <c r="J395" s="2" t="s">
        <v>130</v>
      </c>
      <c r="K395" s="2" t="s">
        <v>130</v>
      </c>
      <c r="L395" s="2" t="s">
        <v>130</v>
      </c>
      <c r="M395" s="2" t="s">
        <v>130</v>
      </c>
      <c r="N395" s="2" t="s">
        <v>130</v>
      </c>
      <c r="O395" s="2" t="s">
        <v>130</v>
      </c>
      <c r="P395" s="2" t="s">
        <v>4832</v>
      </c>
    </row>
    <row r="396" spans="1:16" ht="13" x14ac:dyDescent="0.3">
      <c r="A396" t="s">
        <v>132</v>
      </c>
      <c r="B396" s="5">
        <v>0.82</v>
      </c>
      <c r="C396" s="5">
        <f t="shared" si="8"/>
        <v>30.82</v>
      </c>
      <c r="D396" s="2" t="s">
        <v>130</v>
      </c>
      <c r="E396" s="2" t="s">
        <v>130</v>
      </c>
      <c r="F396" s="164">
        <v>5.2999999999999999E-2</v>
      </c>
      <c r="G396" s="2">
        <v>0.126</v>
      </c>
      <c r="H396" s="55">
        <v>0.20300000000000001</v>
      </c>
      <c r="I396" s="2" t="s">
        <v>130</v>
      </c>
      <c r="J396" s="2" t="s">
        <v>130</v>
      </c>
      <c r="K396" s="2" t="s">
        <v>130</v>
      </c>
      <c r="L396" s="2" t="s">
        <v>130</v>
      </c>
      <c r="M396" s="2" t="s">
        <v>130</v>
      </c>
      <c r="N396" s="2" t="s">
        <v>130</v>
      </c>
      <c r="O396" s="2" t="s">
        <v>130</v>
      </c>
      <c r="P396" s="2" t="s">
        <v>4832</v>
      </c>
    </row>
    <row r="397" spans="1:16" ht="13" x14ac:dyDescent="0.3">
      <c r="A397" t="s">
        <v>132</v>
      </c>
      <c r="B397" s="5">
        <v>0.83</v>
      </c>
      <c r="C397" s="5">
        <f t="shared" si="8"/>
        <v>30.83</v>
      </c>
      <c r="D397" s="2" t="s">
        <v>130</v>
      </c>
      <c r="E397" s="2" t="s">
        <v>130</v>
      </c>
      <c r="F397" s="164">
        <v>5.2999999999999999E-2</v>
      </c>
      <c r="G397" s="2">
        <v>0.125</v>
      </c>
      <c r="H397" s="55">
        <v>0.20200000000000001</v>
      </c>
      <c r="I397" s="2" t="s">
        <v>130</v>
      </c>
      <c r="J397" s="2" t="s">
        <v>130</v>
      </c>
      <c r="K397" s="2" t="s">
        <v>130</v>
      </c>
      <c r="L397" s="2" t="s">
        <v>130</v>
      </c>
      <c r="M397" s="2" t="s">
        <v>130</v>
      </c>
      <c r="N397" s="2" t="s">
        <v>130</v>
      </c>
      <c r="O397" s="2" t="s">
        <v>130</v>
      </c>
      <c r="P397" s="2" t="s">
        <v>4832</v>
      </c>
    </row>
    <row r="398" spans="1:16" ht="13" x14ac:dyDescent="0.3">
      <c r="A398" t="s">
        <v>132</v>
      </c>
      <c r="B398" s="5">
        <v>0.84</v>
      </c>
      <c r="C398" s="5">
        <f t="shared" si="8"/>
        <v>30.84</v>
      </c>
      <c r="D398" s="2" t="s">
        <v>130</v>
      </c>
      <c r="E398" s="2" t="s">
        <v>130</v>
      </c>
      <c r="F398" s="164">
        <v>5.2999999999999999E-2</v>
      </c>
      <c r="G398" s="2">
        <v>0.124</v>
      </c>
      <c r="H398" s="55">
        <v>0.20100000000000001</v>
      </c>
      <c r="I398" s="2" t="s">
        <v>130</v>
      </c>
      <c r="J398" s="2" t="s">
        <v>130</v>
      </c>
      <c r="K398" s="2" t="s">
        <v>130</v>
      </c>
      <c r="L398" s="2" t="s">
        <v>130</v>
      </c>
      <c r="M398" s="2" t="s">
        <v>130</v>
      </c>
      <c r="N398" s="2" t="s">
        <v>130</v>
      </c>
      <c r="O398" s="2" t="s">
        <v>130</v>
      </c>
      <c r="P398" s="2" t="s">
        <v>4832</v>
      </c>
    </row>
    <row r="399" spans="1:16" ht="13" x14ac:dyDescent="0.3">
      <c r="A399" t="s">
        <v>132</v>
      </c>
      <c r="B399" s="5">
        <v>0.85</v>
      </c>
      <c r="C399" s="5">
        <f t="shared" si="8"/>
        <v>30.85</v>
      </c>
      <c r="D399" s="2" t="s">
        <v>130</v>
      </c>
      <c r="E399" s="2" t="s">
        <v>130</v>
      </c>
      <c r="F399" s="164">
        <v>5.1999999999999998E-2</v>
      </c>
      <c r="G399" s="2">
        <v>0.123</v>
      </c>
      <c r="H399" s="55">
        <v>0.19900000000000001</v>
      </c>
      <c r="I399" s="2" t="s">
        <v>130</v>
      </c>
      <c r="J399" s="2" t="s">
        <v>130</v>
      </c>
      <c r="K399" s="2" t="s">
        <v>130</v>
      </c>
      <c r="L399" s="2" t="s">
        <v>130</v>
      </c>
      <c r="M399" s="2" t="s">
        <v>130</v>
      </c>
      <c r="N399" s="2" t="s">
        <v>130</v>
      </c>
      <c r="O399" s="2" t="s">
        <v>130</v>
      </c>
      <c r="P399" s="2" t="s">
        <v>4832</v>
      </c>
    </row>
    <row r="400" spans="1:16" ht="13" x14ac:dyDescent="0.3">
      <c r="A400" t="s">
        <v>132</v>
      </c>
      <c r="B400" s="5">
        <v>0.86</v>
      </c>
      <c r="C400" s="5">
        <f t="shared" si="8"/>
        <v>30.86</v>
      </c>
      <c r="D400" s="2" t="s">
        <v>130</v>
      </c>
      <c r="E400" s="2" t="s">
        <v>130</v>
      </c>
      <c r="F400" s="164">
        <v>5.1999999999999998E-2</v>
      </c>
      <c r="G400" s="2">
        <v>0.123</v>
      </c>
      <c r="H400" s="55">
        <v>0.19800000000000001</v>
      </c>
      <c r="I400" s="2" t="s">
        <v>130</v>
      </c>
      <c r="J400" s="2" t="s">
        <v>130</v>
      </c>
      <c r="K400" s="2" t="s">
        <v>130</v>
      </c>
      <c r="L400" s="2" t="s">
        <v>130</v>
      </c>
      <c r="M400" s="2" t="s">
        <v>130</v>
      </c>
      <c r="N400" s="2" t="s">
        <v>130</v>
      </c>
      <c r="O400" s="2" t="s">
        <v>130</v>
      </c>
      <c r="P400" s="2" t="s">
        <v>4832</v>
      </c>
    </row>
    <row r="401" spans="1:16" ht="13" x14ac:dyDescent="0.3">
      <c r="A401" t="s">
        <v>132</v>
      </c>
      <c r="B401" s="5">
        <v>0.87</v>
      </c>
      <c r="C401" s="5">
        <f t="shared" si="8"/>
        <v>30.87</v>
      </c>
      <c r="D401" s="2" t="s">
        <v>130</v>
      </c>
      <c r="E401" s="2" t="s">
        <v>130</v>
      </c>
      <c r="F401" s="164">
        <v>5.0999999999999997E-2</v>
      </c>
      <c r="G401" s="2">
        <v>0.122</v>
      </c>
      <c r="H401" s="55">
        <v>0.19700000000000001</v>
      </c>
      <c r="I401" s="2" t="s">
        <v>130</v>
      </c>
      <c r="J401" s="2" t="s">
        <v>130</v>
      </c>
      <c r="K401" s="2" t="s">
        <v>130</v>
      </c>
      <c r="L401" s="2" t="s">
        <v>130</v>
      </c>
      <c r="M401" s="2" t="s">
        <v>130</v>
      </c>
      <c r="N401" s="2" t="s">
        <v>130</v>
      </c>
      <c r="O401" s="2" t="s">
        <v>130</v>
      </c>
      <c r="P401" s="2" t="s">
        <v>4832</v>
      </c>
    </row>
    <row r="402" spans="1:16" ht="13" x14ac:dyDescent="0.3">
      <c r="A402" t="s">
        <v>132</v>
      </c>
      <c r="B402" s="5">
        <v>0.88</v>
      </c>
      <c r="C402" s="5">
        <f t="shared" si="8"/>
        <v>30.88</v>
      </c>
      <c r="D402" s="2" t="s">
        <v>130</v>
      </c>
      <c r="E402" s="2" t="s">
        <v>130</v>
      </c>
      <c r="F402" s="164">
        <v>5.0999999999999997E-2</v>
      </c>
      <c r="G402" s="2">
        <v>0.121</v>
      </c>
      <c r="H402" s="55">
        <v>0.19600000000000001</v>
      </c>
      <c r="I402" s="2" t="s">
        <v>130</v>
      </c>
      <c r="J402" s="2" t="s">
        <v>130</v>
      </c>
      <c r="K402" s="2" t="s">
        <v>130</v>
      </c>
      <c r="L402" s="2" t="s">
        <v>130</v>
      </c>
      <c r="M402" s="2" t="s">
        <v>130</v>
      </c>
      <c r="N402" s="2" t="s">
        <v>130</v>
      </c>
      <c r="O402" s="2" t="s">
        <v>130</v>
      </c>
      <c r="P402" s="2" t="s">
        <v>4832</v>
      </c>
    </row>
    <row r="403" spans="1:16" ht="13" x14ac:dyDescent="0.3">
      <c r="A403" t="s">
        <v>132</v>
      </c>
      <c r="B403" s="5">
        <v>0.89</v>
      </c>
      <c r="C403" s="5">
        <f t="shared" si="8"/>
        <v>30.89</v>
      </c>
      <c r="D403" s="2" t="s">
        <v>130</v>
      </c>
      <c r="E403" s="2" t="s">
        <v>130</v>
      </c>
      <c r="F403" s="164">
        <v>5.0666666666666665E-2</v>
      </c>
      <c r="G403" s="2">
        <v>0.12033333333333333</v>
      </c>
      <c r="H403" s="55">
        <v>0.19466666666666668</v>
      </c>
      <c r="I403" s="2" t="s">
        <v>130</v>
      </c>
      <c r="J403" s="2" t="s">
        <v>130</v>
      </c>
      <c r="K403" s="2" t="s">
        <v>130</v>
      </c>
      <c r="L403" s="2" t="s">
        <v>130</v>
      </c>
      <c r="M403" s="2" t="s">
        <v>130</v>
      </c>
      <c r="N403" s="2" t="s">
        <v>130</v>
      </c>
      <c r="O403" s="2" t="s">
        <v>130</v>
      </c>
      <c r="P403" s="2" t="s">
        <v>4832</v>
      </c>
    </row>
    <row r="404" spans="1:16" ht="13" x14ac:dyDescent="0.3">
      <c r="A404" t="s">
        <v>132</v>
      </c>
      <c r="B404" s="5">
        <v>0.9</v>
      </c>
      <c r="C404" s="5">
        <f t="shared" si="8"/>
        <v>30.9</v>
      </c>
      <c r="D404" s="2" t="s">
        <v>130</v>
      </c>
      <c r="E404" s="2" t="s">
        <v>130</v>
      </c>
      <c r="F404" s="164">
        <v>5.0333333333333334E-2</v>
      </c>
      <c r="G404" s="2">
        <v>0.11966666666666666</v>
      </c>
      <c r="H404" s="55">
        <v>0.19333333333333336</v>
      </c>
      <c r="I404" s="2" t="s">
        <v>130</v>
      </c>
      <c r="J404" s="2" t="s">
        <v>130</v>
      </c>
      <c r="K404" s="2" t="s">
        <v>130</v>
      </c>
      <c r="L404" s="2" t="s">
        <v>130</v>
      </c>
      <c r="M404" s="2" t="s">
        <v>130</v>
      </c>
      <c r="N404" s="2" t="s">
        <v>130</v>
      </c>
      <c r="O404" s="2" t="s">
        <v>130</v>
      </c>
      <c r="P404" s="2" t="s">
        <v>4832</v>
      </c>
    </row>
    <row r="405" spans="1:16" ht="13" x14ac:dyDescent="0.3">
      <c r="A405" t="s">
        <v>132</v>
      </c>
      <c r="B405" s="5">
        <v>0.91</v>
      </c>
      <c r="C405" s="5">
        <f t="shared" si="8"/>
        <v>30.91</v>
      </c>
      <c r="D405" s="2" t="s">
        <v>130</v>
      </c>
      <c r="E405" s="2" t="s">
        <v>130</v>
      </c>
      <c r="F405" s="164">
        <v>0.05</v>
      </c>
      <c r="G405" s="2">
        <v>0.11899999999999999</v>
      </c>
      <c r="H405" s="55">
        <v>0.192</v>
      </c>
      <c r="I405" s="2" t="s">
        <v>130</v>
      </c>
      <c r="J405" s="2" t="s">
        <v>130</v>
      </c>
      <c r="K405" s="2" t="s">
        <v>130</v>
      </c>
      <c r="L405" s="2" t="s">
        <v>130</v>
      </c>
      <c r="M405" s="2" t="s">
        <v>130</v>
      </c>
      <c r="N405" s="2" t="s">
        <v>130</v>
      </c>
      <c r="O405" s="2" t="s">
        <v>130</v>
      </c>
      <c r="P405" s="2" t="s">
        <v>4832</v>
      </c>
    </row>
    <row r="406" spans="1:16" ht="13" x14ac:dyDescent="0.3">
      <c r="A406" t="s">
        <v>132</v>
      </c>
      <c r="B406" s="5">
        <v>0.92</v>
      </c>
      <c r="C406" s="5">
        <f t="shared" si="8"/>
        <v>30.92</v>
      </c>
      <c r="D406" s="2" t="s">
        <v>130</v>
      </c>
      <c r="E406" s="2" t="s">
        <v>130</v>
      </c>
      <c r="F406" s="164">
        <v>0.05</v>
      </c>
      <c r="G406" s="2">
        <v>0.11799999999999999</v>
      </c>
      <c r="H406" s="55">
        <v>0.191</v>
      </c>
      <c r="I406" s="2" t="s">
        <v>130</v>
      </c>
      <c r="J406" s="2" t="s">
        <v>130</v>
      </c>
      <c r="K406" s="2" t="s">
        <v>130</v>
      </c>
      <c r="L406" s="2" t="s">
        <v>130</v>
      </c>
      <c r="M406" s="2" t="s">
        <v>130</v>
      </c>
      <c r="N406" s="2" t="s">
        <v>130</v>
      </c>
      <c r="O406" s="2" t="s">
        <v>130</v>
      </c>
      <c r="P406" s="2" t="s">
        <v>4832</v>
      </c>
    </row>
    <row r="407" spans="1:16" ht="13" x14ac:dyDescent="0.3">
      <c r="A407" t="s">
        <v>132</v>
      </c>
      <c r="B407" s="5">
        <v>0.93</v>
      </c>
      <c r="C407" s="5">
        <f t="shared" si="8"/>
        <v>30.93</v>
      </c>
      <c r="D407" s="2" t="s">
        <v>130</v>
      </c>
      <c r="E407" s="2" t="s">
        <v>130</v>
      </c>
      <c r="F407" s="164">
        <v>0.05</v>
      </c>
      <c r="G407" s="2">
        <v>0.11700000000000001</v>
      </c>
      <c r="H407" s="55">
        <v>0.19</v>
      </c>
      <c r="I407" s="2" t="s">
        <v>130</v>
      </c>
      <c r="J407" s="2" t="s">
        <v>130</v>
      </c>
      <c r="K407" s="2" t="s">
        <v>130</v>
      </c>
      <c r="L407" s="2" t="s">
        <v>130</v>
      </c>
      <c r="M407" s="2" t="s">
        <v>130</v>
      </c>
      <c r="N407" s="2" t="s">
        <v>130</v>
      </c>
      <c r="O407" s="2" t="s">
        <v>130</v>
      </c>
      <c r="P407" s="2" t="s">
        <v>4832</v>
      </c>
    </row>
    <row r="408" spans="1:16" ht="13" x14ac:dyDescent="0.3">
      <c r="A408" t="s">
        <v>132</v>
      </c>
      <c r="B408" s="5">
        <v>0.94</v>
      </c>
      <c r="C408" s="5">
        <f t="shared" si="8"/>
        <v>30.94</v>
      </c>
      <c r="D408" s="2" t="s">
        <v>130</v>
      </c>
      <c r="E408" s="2" t="s">
        <v>130</v>
      </c>
      <c r="F408" s="164">
        <v>4.9000000000000002E-2</v>
      </c>
      <c r="G408" s="2">
        <v>0.11600000000000001</v>
      </c>
      <c r="H408" s="55">
        <v>0.188</v>
      </c>
      <c r="I408" s="2" t="s">
        <v>130</v>
      </c>
      <c r="J408" s="2" t="s">
        <v>130</v>
      </c>
      <c r="K408" s="2" t="s">
        <v>130</v>
      </c>
      <c r="L408" s="2" t="s">
        <v>130</v>
      </c>
      <c r="M408" s="2" t="s">
        <v>130</v>
      </c>
      <c r="N408" s="2" t="s">
        <v>130</v>
      </c>
      <c r="O408" s="2" t="s">
        <v>130</v>
      </c>
      <c r="P408" s="2" t="s">
        <v>4832</v>
      </c>
    </row>
    <row r="409" spans="1:16" ht="13" x14ac:dyDescent="0.3">
      <c r="A409" t="s">
        <v>132</v>
      </c>
      <c r="B409" s="5">
        <v>0.95</v>
      </c>
      <c r="C409" s="5">
        <f t="shared" si="8"/>
        <v>30.95</v>
      </c>
      <c r="D409" s="2" t="s">
        <v>130</v>
      </c>
      <c r="E409" s="2" t="s">
        <v>130</v>
      </c>
      <c r="F409" s="164">
        <v>4.9000000000000002E-2</v>
      </c>
      <c r="G409" s="2">
        <v>0.115</v>
      </c>
      <c r="H409" s="55">
        <v>0.187</v>
      </c>
      <c r="I409" s="2" t="s">
        <v>130</v>
      </c>
      <c r="J409" s="2" t="s">
        <v>130</v>
      </c>
      <c r="K409" s="2" t="s">
        <v>130</v>
      </c>
      <c r="L409" s="2" t="s">
        <v>130</v>
      </c>
      <c r="M409" s="2" t="s">
        <v>130</v>
      </c>
      <c r="N409" s="2" t="s">
        <v>130</v>
      </c>
      <c r="O409" s="2" t="s">
        <v>130</v>
      </c>
      <c r="P409" s="2" t="s">
        <v>4832</v>
      </c>
    </row>
    <row r="410" spans="1:16" ht="13" x14ac:dyDescent="0.3">
      <c r="A410" t="s">
        <v>132</v>
      </c>
      <c r="B410" s="5">
        <v>0.96</v>
      </c>
      <c r="C410" s="5">
        <f t="shared" si="8"/>
        <v>30.96</v>
      </c>
      <c r="D410" s="2" t="s">
        <v>130</v>
      </c>
      <c r="E410" s="2" t="s">
        <v>130</v>
      </c>
      <c r="F410" s="164">
        <v>4.9000000000000002E-2</v>
      </c>
      <c r="G410" s="2">
        <v>0.115</v>
      </c>
      <c r="H410" s="55">
        <v>0.186</v>
      </c>
      <c r="I410" s="2" t="s">
        <v>130</v>
      </c>
      <c r="J410" s="2" t="s">
        <v>130</v>
      </c>
      <c r="K410" s="2" t="s">
        <v>130</v>
      </c>
      <c r="L410" s="2" t="s">
        <v>130</v>
      </c>
      <c r="M410" s="2" t="s">
        <v>130</v>
      </c>
      <c r="N410" s="2" t="s">
        <v>130</v>
      </c>
      <c r="O410" s="2" t="s">
        <v>130</v>
      </c>
      <c r="P410" s="2" t="s">
        <v>4832</v>
      </c>
    </row>
    <row r="411" spans="1:16" ht="13" x14ac:dyDescent="0.3">
      <c r="A411" t="s">
        <v>132</v>
      </c>
      <c r="B411" s="5">
        <v>0.97</v>
      </c>
      <c r="C411" s="5">
        <f t="shared" si="8"/>
        <v>30.97</v>
      </c>
      <c r="D411" s="2" t="s">
        <v>130</v>
      </c>
      <c r="E411" s="2" t="s">
        <v>130</v>
      </c>
      <c r="F411" s="164">
        <v>4.8000000000000001E-2</v>
      </c>
      <c r="G411" s="2">
        <v>0.114</v>
      </c>
      <c r="H411" s="55">
        <v>0.185</v>
      </c>
      <c r="I411" s="2" t="s">
        <v>130</v>
      </c>
      <c r="J411" s="2" t="s">
        <v>130</v>
      </c>
      <c r="K411" s="2" t="s">
        <v>130</v>
      </c>
      <c r="L411" s="2" t="s">
        <v>130</v>
      </c>
      <c r="M411" s="2" t="s">
        <v>130</v>
      </c>
      <c r="N411" s="2" t="s">
        <v>130</v>
      </c>
      <c r="O411" s="2" t="s">
        <v>130</v>
      </c>
      <c r="P411" s="2" t="s">
        <v>4832</v>
      </c>
    </row>
    <row r="412" spans="1:16" ht="13" x14ac:dyDescent="0.3">
      <c r="A412" t="s">
        <v>132</v>
      </c>
      <c r="B412" s="5">
        <v>0.98</v>
      </c>
      <c r="C412" s="5">
        <f t="shared" si="8"/>
        <v>30.98</v>
      </c>
      <c r="D412" s="2" t="s">
        <v>130</v>
      </c>
      <c r="E412" s="2" t="s">
        <v>130</v>
      </c>
      <c r="F412" s="164">
        <v>4.7750000000000001E-2</v>
      </c>
      <c r="G412" s="2">
        <v>0.11325</v>
      </c>
      <c r="H412" s="55">
        <v>0.18375</v>
      </c>
      <c r="I412" s="2" t="s">
        <v>130</v>
      </c>
      <c r="J412" s="2" t="s">
        <v>130</v>
      </c>
      <c r="K412" s="2" t="s">
        <v>130</v>
      </c>
      <c r="L412" s="2" t="s">
        <v>130</v>
      </c>
      <c r="M412" s="2" t="s">
        <v>130</v>
      </c>
      <c r="N412" s="2" t="s">
        <v>130</v>
      </c>
      <c r="O412" s="2" t="s">
        <v>130</v>
      </c>
      <c r="P412" s="2" t="s">
        <v>4832</v>
      </c>
    </row>
    <row r="413" spans="1:16" ht="13" x14ac:dyDescent="0.3">
      <c r="A413" t="s">
        <v>132</v>
      </c>
      <c r="B413" s="5">
        <v>0.99</v>
      </c>
      <c r="C413" s="5">
        <f t="shared" si="8"/>
        <v>30.99</v>
      </c>
      <c r="D413" s="2" t="s">
        <v>130</v>
      </c>
      <c r="E413" s="2" t="s">
        <v>130</v>
      </c>
      <c r="F413" s="164">
        <v>4.7500000000000001E-2</v>
      </c>
      <c r="G413" s="2">
        <v>0.1125</v>
      </c>
      <c r="H413" s="55">
        <v>0.1825</v>
      </c>
      <c r="I413" s="2" t="s">
        <v>130</v>
      </c>
      <c r="J413" s="2" t="s">
        <v>130</v>
      </c>
      <c r="K413" s="2" t="s">
        <v>130</v>
      </c>
      <c r="L413" s="2" t="s">
        <v>130</v>
      </c>
      <c r="M413" s="2" t="s">
        <v>130</v>
      </c>
      <c r="N413" s="2" t="s">
        <v>130</v>
      </c>
      <c r="O413" s="2" t="s">
        <v>130</v>
      </c>
      <c r="P413" s="2" t="s">
        <v>4832</v>
      </c>
    </row>
    <row r="414" spans="1:16" ht="13" x14ac:dyDescent="0.3">
      <c r="A414" t="s">
        <v>132</v>
      </c>
      <c r="B414" s="5">
        <v>1</v>
      </c>
      <c r="C414" s="5">
        <f t="shared" si="8"/>
        <v>31</v>
      </c>
      <c r="D414" s="2" t="s">
        <v>130</v>
      </c>
      <c r="E414" s="2" t="s">
        <v>130</v>
      </c>
      <c r="F414" s="164">
        <v>4.725E-2</v>
      </c>
      <c r="G414" s="2">
        <v>0.11175</v>
      </c>
      <c r="H414" s="55">
        <v>0.18124999999999999</v>
      </c>
      <c r="I414" s="2" t="s">
        <v>130</v>
      </c>
      <c r="J414" s="2" t="s">
        <v>130</v>
      </c>
      <c r="K414" s="2" t="s">
        <v>130</v>
      </c>
      <c r="L414" s="2" t="s">
        <v>130</v>
      </c>
      <c r="M414" s="2" t="s">
        <v>130</v>
      </c>
      <c r="N414" s="2" t="s">
        <v>130</v>
      </c>
      <c r="O414" s="2" t="s">
        <v>130</v>
      </c>
      <c r="P414" s="2" t="s">
        <v>4832</v>
      </c>
    </row>
    <row r="415" spans="1:16" ht="13" x14ac:dyDescent="0.3">
      <c r="A415" t="s">
        <v>132</v>
      </c>
      <c r="B415" s="5">
        <v>1.01</v>
      </c>
      <c r="C415" s="5">
        <f t="shared" si="8"/>
        <v>31.01</v>
      </c>
      <c r="D415" s="2" t="s">
        <v>130</v>
      </c>
      <c r="E415" s="2" t="s">
        <v>130</v>
      </c>
      <c r="F415" s="164">
        <v>4.7E-2</v>
      </c>
      <c r="G415" s="2">
        <v>0.111</v>
      </c>
      <c r="H415" s="55">
        <v>0.18</v>
      </c>
      <c r="I415" s="2" t="s">
        <v>130</v>
      </c>
      <c r="J415" s="2" t="s">
        <v>130</v>
      </c>
      <c r="K415" s="2" t="s">
        <v>130</v>
      </c>
      <c r="L415" s="2" t="s">
        <v>130</v>
      </c>
      <c r="M415" s="2" t="s">
        <v>130</v>
      </c>
      <c r="N415" s="2" t="s">
        <v>130</v>
      </c>
      <c r="O415" s="2" t="s">
        <v>130</v>
      </c>
      <c r="P415" s="2" t="s">
        <v>4832</v>
      </c>
    </row>
    <row r="416" spans="1:16" ht="13" x14ac:dyDescent="0.3">
      <c r="A416" t="s">
        <v>132</v>
      </c>
      <c r="B416" s="5">
        <v>1.02</v>
      </c>
      <c r="C416" s="5">
        <f t="shared" si="8"/>
        <v>31.02</v>
      </c>
      <c r="D416" s="2" t="s">
        <v>130</v>
      </c>
      <c r="E416" s="2" t="s">
        <v>130</v>
      </c>
      <c r="F416" s="164">
        <v>4.7E-2</v>
      </c>
      <c r="G416" s="2">
        <v>0.11</v>
      </c>
      <c r="H416" s="55">
        <v>0.17899999999999999</v>
      </c>
      <c r="I416" s="2" t="s">
        <v>130</v>
      </c>
      <c r="J416" s="2" t="s">
        <v>130</v>
      </c>
      <c r="K416" s="2" t="s">
        <v>130</v>
      </c>
      <c r="L416" s="2" t="s">
        <v>130</v>
      </c>
      <c r="M416" s="2" t="s">
        <v>130</v>
      </c>
      <c r="N416" s="2" t="s">
        <v>130</v>
      </c>
      <c r="O416" s="2" t="s">
        <v>130</v>
      </c>
      <c r="P416" s="2" t="s">
        <v>4832</v>
      </c>
    </row>
    <row r="417" spans="1:16" ht="13" x14ac:dyDescent="0.3">
      <c r="A417" t="s">
        <v>132</v>
      </c>
      <c r="B417" s="5">
        <v>1.03</v>
      </c>
      <c r="C417" s="5">
        <f t="shared" si="8"/>
        <v>31.03</v>
      </c>
      <c r="D417" s="2" t="s">
        <v>130</v>
      </c>
      <c r="E417" s="2" t="s">
        <v>130</v>
      </c>
      <c r="F417" s="164">
        <v>4.5999999999999999E-2</v>
      </c>
      <c r="G417" s="2">
        <v>0.109</v>
      </c>
      <c r="H417" s="55">
        <v>0.17799999999999999</v>
      </c>
      <c r="I417" s="2" t="s">
        <v>130</v>
      </c>
      <c r="J417" s="2" t="s">
        <v>130</v>
      </c>
      <c r="K417" s="2" t="s">
        <v>130</v>
      </c>
      <c r="L417" s="2" t="s">
        <v>130</v>
      </c>
      <c r="M417" s="2" t="s">
        <v>130</v>
      </c>
      <c r="N417" s="2" t="s">
        <v>130</v>
      </c>
      <c r="O417" s="2" t="s">
        <v>130</v>
      </c>
      <c r="P417" s="2" t="s">
        <v>4832</v>
      </c>
    </row>
    <row r="418" spans="1:16" ht="13" x14ac:dyDescent="0.3">
      <c r="A418" t="s">
        <v>132</v>
      </c>
      <c r="B418" s="5">
        <v>1.04</v>
      </c>
      <c r="C418" s="5">
        <f t="shared" si="8"/>
        <v>31.04</v>
      </c>
      <c r="D418" s="2" t="s">
        <v>130</v>
      </c>
      <c r="E418" s="2" t="s">
        <v>130</v>
      </c>
      <c r="F418" s="164">
        <v>4.5999999999999999E-2</v>
      </c>
      <c r="G418" s="2">
        <v>0.108</v>
      </c>
      <c r="H418" s="55">
        <v>0.17599999999999999</v>
      </c>
      <c r="I418" s="2" t="s">
        <v>130</v>
      </c>
      <c r="J418" s="2" t="s">
        <v>130</v>
      </c>
      <c r="K418" s="2" t="s">
        <v>130</v>
      </c>
      <c r="L418" s="2" t="s">
        <v>130</v>
      </c>
      <c r="M418" s="2" t="s">
        <v>130</v>
      </c>
      <c r="N418" s="2" t="s">
        <v>130</v>
      </c>
      <c r="O418" s="2" t="s">
        <v>130</v>
      </c>
      <c r="P418" s="2" t="s">
        <v>4832</v>
      </c>
    </row>
    <row r="419" spans="1:16" ht="13" x14ac:dyDescent="0.3">
      <c r="A419" t="s">
        <v>132</v>
      </c>
      <c r="B419" s="5">
        <v>1.05</v>
      </c>
      <c r="C419" s="5">
        <f t="shared" si="8"/>
        <v>31.05</v>
      </c>
      <c r="D419" s="2" t="s">
        <v>130</v>
      </c>
      <c r="E419" s="2" t="s">
        <v>130</v>
      </c>
      <c r="F419" s="164">
        <v>4.5999999999999999E-2</v>
      </c>
      <c r="G419" s="2">
        <v>0.108</v>
      </c>
      <c r="H419" s="55">
        <v>0.17499999999999999</v>
      </c>
      <c r="I419" s="2" t="s">
        <v>130</v>
      </c>
      <c r="J419" s="2" t="s">
        <v>130</v>
      </c>
      <c r="K419" s="2" t="s">
        <v>130</v>
      </c>
      <c r="L419" s="2" t="s">
        <v>130</v>
      </c>
      <c r="M419" s="2" t="s">
        <v>130</v>
      </c>
      <c r="N419" s="2" t="s">
        <v>130</v>
      </c>
      <c r="O419" s="2" t="s">
        <v>130</v>
      </c>
      <c r="P419" s="2" t="s">
        <v>4832</v>
      </c>
    </row>
    <row r="420" spans="1:16" ht="13" x14ac:dyDescent="0.3">
      <c r="A420" t="s">
        <v>132</v>
      </c>
      <c r="B420" s="5">
        <v>1.06</v>
      </c>
      <c r="C420" s="5">
        <f t="shared" si="8"/>
        <v>31.06</v>
      </c>
      <c r="D420" s="2" t="s">
        <v>130</v>
      </c>
      <c r="E420" s="2" t="s">
        <v>130</v>
      </c>
      <c r="F420" s="164">
        <v>4.4999999999999998E-2</v>
      </c>
      <c r="G420" s="2">
        <v>0.107</v>
      </c>
      <c r="H420" s="55">
        <v>0.17399999999999999</v>
      </c>
      <c r="I420" s="2" t="s">
        <v>130</v>
      </c>
      <c r="J420" s="2" t="s">
        <v>130</v>
      </c>
      <c r="K420" s="2" t="s">
        <v>130</v>
      </c>
      <c r="L420" s="2" t="s">
        <v>130</v>
      </c>
      <c r="M420" s="2" t="s">
        <v>130</v>
      </c>
      <c r="N420" s="2" t="s">
        <v>130</v>
      </c>
      <c r="O420" s="2" t="s">
        <v>130</v>
      </c>
      <c r="P420" s="2" t="s">
        <v>4832</v>
      </c>
    </row>
    <row r="421" spans="1:16" ht="13" x14ac:dyDescent="0.3">
      <c r="A421" t="s">
        <v>132</v>
      </c>
      <c r="B421" s="5">
        <v>1.07</v>
      </c>
      <c r="C421" s="5">
        <f t="shared" si="8"/>
        <v>31.07</v>
      </c>
      <c r="D421" s="2" t="s">
        <v>130</v>
      </c>
      <c r="E421" s="2" t="s">
        <v>130</v>
      </c>
      <c r="F421" s="164">
        <v>4.4666666666666667E-2</v>
      </c>
      <c r="G421" s="2">
        <v>0.10633333333333334</v>
      </c>
      <c r="H421" s="55">
        <v>0.17266666666666666</v>
      </c>
      <c r="I421" s="2" t="s">
        <v>130</v>
      </c>
      <c r="J421" s="2" t="s">
        <v>130</v>
      </c>
      <c r="K421" s="2" t="s">
        <v>130</v>
      </c>
      <c r="L421" s="2" t="s">
        <v>130</v>
      </c>
      <c r="M421" s="2" t="s">
        <v>130</v>
      </c>
      <c r="N421" s="2" t="s">
        <v>130</v>
      </c>
      <c r="O421" s="2" t="s">
        <v>130</v>
      </c>
      <c r="P421" s="2" t="s">
        <v>4832</v>
      </c>
    </row>
    <row r="422" spans="1:16" ht="13" x14ac:dyDescent="0.3">
      <c r="A422" t="s">
        <v>132</v>
      </c>
      <c r="B422" s="5">
        <v>1.08</v>
      </c>
      <c r="C422" s="5">
        <f t="shared" si="8"/>
        <v>31.08</v>
      </c>
      <c r="D422" s="2" t="s">
        <v>130</v>
      </c>
      <c r="E422" s="2" t="s">
        <v>130</v>
      </c>
      <c r="F422" s="164">
        <v>4.4333333333333329E-2</v>
      </c>
      <c r="G422" s="2">
        <v>0.10566666666666666</v>
      </c>
      <c r="H422" s="55">
        <v>0.17133333333333334</v>
      </c>
      <c r="I422" s="2" t="s">
        <v>130</v>
      </c>
      <c r="J422" s="2" t="s">
        <v>130</v>
      </c>
      <c r="K422" s="2" t="s">
        <v>130</v>
      </c>
      <c r="L422" s="2" t="s">
        <v>130</v>
      </c>
      <c r="M422" s="2" t="s">
        <v>130</v>
      </c>
      <c r="N422" s="2" t="s">
        <v>130</v>
      </c>
      <c r="O422" s="2" t="s">
        <v>130</v>
      </c>
      <c r="P422" s="2" t="s">
        <v>4832</v>
      </c>
    </row>
    <row r="423" spans="1:16" ht="13" x14ac:dyDescent="0.3">
      <c r="A423" t="s">
        <v>132</v>
      </c>
      <c r="B423" s="5">
        <v>1.0900000000000001</v>
      </c>
      <c r="C423" s="5">
        <f t="shared" si="8"/>
        <v>31.09</v>
      </c>
      <c r="D423" s="2" t="s">
        <v>130</v>
      </c>
      <c r="E423" s="2" t="s">
        <v>130</v>
      </c>
      <c r="F423" s="164">
        <v>4.3999999999999997E-2</v>
      </c>
      <c r="G423" s="2">
        <v>0.105</v>
      </c>
      <c r="H423" s="55">
        <v>0.16999999999999998</v>
      </c>
      <c r="I423" s="2" t="s">
        <v>130</v>
      </c>
      <c r="J423" s="2" t="s">
        <v>130</v>
      </c>
      <c r="K423" s="2" t="s">
        <v>130</v>
      </c>
      <c r="L423" s="2" t="s">
        <v>130</v>
      </c>
      <c r="M423" s="2" t="s">
        <v>130</v>
      </c>
      <c r="N423" s="2" t="s">
        <v>130</v>
      </c>
      <c r="O423" s="2" t="s">
        <v>130</v>
      </c>
      <c r="P423" s="2" t="s">
        <v>4832</v>
      </c>
    </row>
    <row r="424" spans="1:16" ht="13" x14ac:dyDescent="0.3">
      <c r="A424" t="s">
        <v>132</v>
      </c>
      <c r="B424" s="5">
        <v>1.1000000000000001</v>
      </c>
      <c r="C424" s="5">
        <f t="shared" si="8"/>
        <v>31.1</v>
      </c>
      <c r="D424" s="2" t="s">
        <v>130</v>
      </c>
      <c r="E424" s="2" t="s">
        <v>130</v>
      </c>
      <c r="F424" s="164">
        <v>4.3999999999999997E-2</v>
      </c>
      <c r="G424" s="2">
        <v>0.104</v>
      </c>
      <c r="H424" s="55">
        <v>0.16900000000000001</v>
      </c>
      <c r="I424" s="2" t="s">
        <v>130</v>
      </c>
      <c r="J424" s="2" t="s">
        <v>130</v>
      </c>
      <c r="K424" s="2" t="s">
        <v>130</v>
      </c>
      <c r="L424" s="2" t="s">
        <v>130</v>
      </c>
      <c r="M424" s="2" t="s">
        <v>130</v>
      </c>
      <c r="N424" s="2" t="s">
        <v>130</v>
      </c>
      <c r="O424" s="2" t="s">
        <v>130</v>
      </c>
      <c r="P424" s="2" t="s">
        <v>4832</v>
      </c>
    </row>
    <row r="425" spans="1:16" ht="13" x14ac:dyDescent="0.3">
      <c r="A425" t="s">
        <v>132</v>
      </c>
      <c r="B425" s="5">
        <v>1.1100000000000001</v>
      </c>
      <c r="C425" s="5">
        <f t="shared" si="8"/>
        <v>31.11</v>
      </c>
      <c r="D425" s="2" t="s">
        <v>130</v>
      </c>
      <c r="E425" s="2" t="s">
        <v>130</v>
      </c>
      <c r="F425" s="164">
        <v>4.3999999999999997E-2</v>
      </c>
      <c r="G425" s="2">
        <v>0.10299999999999999</v>
      </c>
      <c r="H425" s="55">
        <v>0.16800000000000001</v>
      </c>
      <c r="I425" s="2" t="s">
        <v>130</v>
      </c>
      <c r="J425" s="2" t="s">
        <v>130</v>
      </c>
      <c r="K425" s="2" t="s">
        <v>130</v>
      </c>
      <c r="L425" s="2" t="s">
        <v>130</v>
      </c>
      <c r="M425" s="2" t="s">
        <v>130</v>
      </c>
      <c r="N425" s="2" t="s">
        <v>130</v>
      </c>
      <c r="O425" s="2" t="s">
        <v>130</v>
      </c>
      <c r="P425" s="2" t="s">
        <v>4832</v>
      </c>
    </row>
    <row r="426" spans="1:16" ht="13" x14ac:dyDescent="0.3">
      <c r="A426" t="s">
        <v>132</v>
      </c>
      <c r="B426" s="5">
        <v>1.1200000000000001</v>
      </c>
      <c r="C426" s="5">
        <f t="shared" si="8"/>
        <v>31.12</v>
      </c>
      <c r="D426" s="2" t="s">
        <v>130</v>
      </c>
      <c r="E426" s="2" t="s">
        <v>130</v>
      </c>
      <c r="F426" s="164">
        <v>4.2999999999999997E-2</v>
      </c>
      <c r="G426" s="2">
        <v>0.10199999999999999</v>
      </c>
      <c r="H426" s="55">
        <v>0.16700000000000001</v>
      </c>
      <c r="I426" s="2" t="s">
        <v>130</v>
      </c>
      <c r="J426" s="2" t="s">
        <v>130</v>
      </c>
      <c r="K426" s="2" t="s">
        <v>130</v>
      </c>
      <c r="L426" s="2" t="s">
        <v>130</v>
      </c>
      <c r="M426" s="2" t="s">
        <v>130</v>
      </c>
      <c r="N426" s="2" t="s">
        <v>130</v>
      </c>
      <c r="O426" s="2" t="s">
        <v>130</v>
      </c>
      <c r="P426" s="2" t="s">
        <v>4832</v>
      </c>
    </row>
    <row r="427" spans="1:16" ht="13" x14ac:dyDescent="0.3">
      <c r="A427" t="s">
        <v>132</v>
      </c>
      <c r="B427" s="5">
        <v>1.1299999999999999</v>
      </c>
      <c r="C427" s="5">
        <f t="shared" si="8"/>
        <v>31.13</v>
      </c>
      <c r="D427" s="2" t="s">
        <v>130</v>
      </c>
      <c r="E427" s="2" t="s">
        <v>130</v>
      </c>
      <c r="F427" s="164">
        <v>4.2999999999999997E-2</v>
      </c>
      <c r="G427" s="2">
        <v>0.10100000000000001</v>
      </c>
      <c r="H427" s="55">
        <v>0.16600000000000001</v>
      </c>
      <c r="I427" s="2" t="s">
        <v>130</v>
      </c>
      <c r="J427" s="2" t="s">
        <v>130</v>
      </c>
      <c r="K427" s="2" t="s">
        <v>130</v>
      </c>
      <c r="L427" s="2" t="s">
        <v>130</v>
      </c>
      <c r="M427" s="2" t="s">
        <v>130</v>
      </c>
      <c r="N427" s="2" t="s">
        <v>130</v>
      </c>
      <c r="O427" s="2" t="s">
        <v>130</v>
      </c>
      <c r="P427" s="2" t="s">
        <v>4832</v>
      </c>
    </row>
    <row r="428" spans="1:16" ht="13" x14ac:dyDescent="0.3">
      <c r="A428" t="s">
        <v>132</v>
      </c>
      <c r="B428" s="5">
        <v>1.1399999999999999</v>
      </c>
      <c r="C428" s="5">
        <f t="shared" si="8"/>
        <v>31.14</v>
      </c>
      <c r="D428" s="2" t="s">
        <v>130</v>
      </c>
      <c r="E428" s="2" t="s">
        <v>130</v>
      </c>
      <c r="F428" s="164">
        <v>4.2499999999999996E-2</v>
      </c>
      <c r="G428" s="2">
        <v>0.10050000000000001</v>
      </c>
      <c r="H428" s="55">
        <v>0.16450000000000001</v>
      </c>
      <c r="I428" s="2" t="s">
        <v>130</v>
      </c>
      <c r="J428" s="2" t="s">
        <v>130</v>
      </c>
      <c r="K428" s="2" t="s">
        <v>130</v>
      </c>
      <c r="L428" s="2" t="s">
        <v>130</v>
      </c>
      <c r="M428" s="2" t="s">
        <v>130</v>
      </c>
      <c r="N428" s="2" t="s">
        <v>130</v>
      </c>
      <c r="O428" s="2" t="s">
        <v>130</v>
      </c>
      <c r="P428" s="2" t="s">
        <v>4832</v>
      </c>
    </row>
    <row r="429" spans="1:16" ht="13" x14ac:dyDescent="0.3">
      <c r="A429" t="s">
        <v>132</v>
      </c>
      <c r="B429" s="5">
        <v>1.1499999999999999</v>
      </c>
      <c r="C429" s="5">
        <f t="shared" si="8"/>
        <v>31.15</v>
      </c>
      <c r="D429" s="2" t="s">
        <v>130</v>
      </c>
      <c r="E429" s="2" t="s">
        <v>130</v>
      </c>
      <c r="F429" s="164">
        <v>4.2000000000000003E-2</v>
      </c>
      <c r="G429" s="2">
        <v>0.1</v>
      </c>
      <c r="H429" s="55">
        <v>0.16300000000000001</v>
      </c>
      <c r="I429" s="2" t="s">
        <v>130</v>
      </c>
      <c r="J429" s="2" t="s">
        <v>130</v>
      </c>
      <c r="K429" s="2" t="s">
        <v>130</v>
      </c>
      <c r="L429" s="2" t="s">
        <v>130</v>
      </c>
      <c r="M429" s="2" t="s">
        <v>130</v>
      </c>
      <c r="N429" s="2" t="s">
        <v>130</v>
      </c>
      <c r="O429" s="2" t="s">
        <v>130</v>
      </c>
      <c r="P429" s="2" t="s">
        <v>4832</v>
      </c>
    </row>
    <row r="430" spans="1:16" ht="13" x14ac:dyDescent="0.3">
      <c r="A430" t="s">
        <v>132</v>
      </c>
      <c r="B430" s="5">
        <v>1.1599999999999999</v>
      </c>
      <c r="C430" s="5">
        <f t="shared" si="8"/>
        <v>31.16</v>
      </c>
      <c r="D430" s="2" t="s">
        <v>130</v>
      </c>
      <c r="E430" s="2" t="s">
        <v>130</v>
      </c>
      <c r="F430" s="164">
        <v>4.1833333333333333E-2</v>
      </c>
      <c r="G430" s="2">
        <v>9.9166666666666667E-2</v>
      </c>
      <c r="H430" s="55">
        <v>0.16183333333333333</v>
      </c>
      <c r="I430" s="2" t="s">
        <v>130</v>
      </c>
      <c r="J430" s="2" t="s">
        <v>130</v>
      </c>
      <c r="K430" s="2" t="s">
        <v>130</v>
      </c>
      <c r="L430" s="2" t="s">
        <v>130</v>
      </c>
      <c r="M430" s="2" t="s">
        <v>130</v>
      </c>
      <c r="N430" s="2" t="s">
        <v>130</v>
      </c>
      <c r="O430" s="2" t="s">
        <v>130</v>
      </c>
      <c r="P430" s="2" t="s">
        <v>4832</v>
      </c>
    </row>
    <row r="431" spans="1:16" ht="13" x14ac:dyDescent="0.3">
      <c r="A431" t="s">
        <v>132</v>
      </c>
      <c r="B431" s="5">
        <v>1.17</v>
      </c>
      <c r="C431" s="5">
        <f t="shared" ref="C431:C494" si="9">VALUE(SUBSTITUTE(3&amp;B431," ",""))</f>
        <v>31.17</v>
      </c>
      <c r="D431" s="2" t="s">
        <v>130</v>
      </c>
      <c r="E431" s="2" t="s">
        <v>130</v>
      </c>
      <c r="F431" s="164">
        <v>4.1666666666666671E-2</v>
      </c>
      <c r="G431" s="2">
        <v>9.8333333333333342E-2</v>
      </c>
      <c r="H431" s="55">
        <v>0.16066666666666668</v>
      </c>
      <c r="I431" s="2" t="s">
        <v>130</v>
      </c>
      <c r="J431" s="2" t="s">
        <v>130</v>
      </c>
      <c r="K431" s="2" t="s">
        <v>130</v>
      </c>
      <c r="L431" s="2" t="s">
        <v>130</v>
      </c>
      <c r="M431" s="2" t="s">
        <v>130</v>
      </c>
      <c r="N431" s="2" t="s">
        <v>130</v>
      </c>
      <c r="O431" s="2" t="s">
        <v>130</v>
      </c>
      <c r="P431" s="2" t="s">
        <v>4832</v>
      </c>
    </row>
    <row r="432" spans="1:16" ht="13" x14ac:dyDescent="0.3">
      <c r="A432" t="s">
        <v>132</v>
      </c>
      <c r="B432" s="5">
        <v>1.18</v>
      </c>
      <c r="C432" s="5">
        <f t="shared" si="9"/>
        <v>31.18</v>
      </c>
      <c r="D432" s="2" t="s">
        <v>130</v>
      </c>
      <c r="E432" s="2" t="s">
        <v>130</v>
      </c>
      <c r="F432" s="164">
        <v>4.1500000000000002E-2</v>
      </c>
      <c r="G432" s="2">
        <v>9.7500000000000003E-2</v>
      </c>
      <c r="H432" s="55">
        <v>0.1595</v>
      </c>
      <c r="I432" s="2" t="s">
        <v>130</v>
      </c>
      <c r="J432" s="2" t="s">
        <v>130</v>
      </c>
      <c r="K432" s="2" t="s">
        <v>130</v>
      </c>
      <c r="L432" s="2" t="s">
        <v>130</v>
      </c>
      <c r="M432" s="2" t="s">
        <v>130</v>
      </c>
      <c r="N432" s="2" t="s">
        <v>130</v>
      </c>
      <c r="O432" s="2" t="s">
        <v>130</v>
      </c>
      <c r="P432" s="2" t="s">
        <v>4832</v>
      </c>
    </row>
    <row r="433" spans="1:16" ht="13" x14ac:dyDescent="0.3">
      <c r="A433" t="s">
        <v>132</v>
      </c>
      <c r="B433" s="5">
        <v>1.19</v>
      </c>
      <c r="C433" s="5">
        <f t="shared" si="9"/>
        <v>31.19</v>
      </c>
      <c r="D433" s="2" t="s">
        <v>130</v>
      </c>
      <c r="E433" s="2" t="s">
        <v>130</v>
      </c>
      <c r="F433" s="164">
        <v>4.1333333333333333E-2</v>
      </c>
      <c r="G433" s="2">
        <v>9.6666666666666665E-2</v>
      </c>
      <c r="H433" s="55">
        <v>0.15833333333333333</v>
      </c>
      <c r="I433" s="2" t="s">
        <v>130</v>
      </c>
      <c r="J433" s="2" t="s">
        <v>130</v>
      </c>
      <c r="K433" s="2" t="s">
        <v>130</v>
      </c>
      <c r="L433" s="2" t="s">
        <v>130</v>
      </c>
      <c r="M433" s="2" t="s">
        <v>130</v>
      </c>
      <c r="N433" s="2" t="s">
        <v>130</v>
      </c>
      <c r="O433" s="2" t="s">
        <v>130</v>
      </c>
      <c r="P433" s="2" t="s">
        <v>4832</v>
      </c>
    </row>
    <row r="434" spans="1:16" ht="13" x14ac:dyDescent="0.3">
      <c r="A434" t="s">
        <v>132</v>
      </c>
      <c r="B434" s="5">
        <v>1.2</v>
      </c>
      <c r="C434" s="5">
        <f t="shared" si="9"/>
        <v>31.2</v>
      </c>
      <c r="D434" s="2" t="s">
        <v>130</v>
      </c>
      <c r="E434" s="2" t="s">
        <v>130</v>
      </c>
      <c r="F434" s="164">
        <v>4.1166666666666671E-2</v>
      </c>
      <c r="G434" s="2">
        <v>9.583333333333334E-2</v>
      </c>
      <c r="H434" s="55">
        <v>0.15716666666666665</v>
      </c>
      <c r="I434" s="2" t="s">
        <v>130</v>
      </c>
      <c r="J434" s="2" t="s">
        <v>130</v>
      </c>
      <c r="K434" s="2" t="s">
        <v>130</v>
      </c>
      <c r="L434" s="2" t="s">
        <v>130</v>
      </c>
      <c r="M434" s="2" t="s">
        <v>130</v>
      </c>
      <c r="N434" s="2" t="s">
        <v>130</v>
      </c>
      <c r="O434" s="2" t="s">
        <v>130</v>
      </c>
      <c r="P434" s="2" t="s">
        <v>4832</v>
      </c>
    </row>
    <row r="435" spans="1:16" ht="13" x14ac:dyDescent="0.3">
      <c r="A435" t="s">
        <v>132</v>
      </c>
      <c r="B435" s="5">
        <v>1.21</v>
      </c>
      <c r="C435" s="5">
        <f t="shared" si="9"/>
        <v>31.21</v>
      </c>
      <c r="D435" s="2" t="s">
        <v>130</v>
      </c>
      <c r="E435" s="2" t="s">
        <v>130</v>
      </c>
      <c r="F435" s="164">
        <v>4.1000000000000002E-2</v>
      </c>
      <c r="G435" s="2">
        <v>9.5000000000000001E-2</v>
      </c>
      <c r="H435" s="55">
        <v>0.15599999999999997</v>
      </c>
      <c r="I435" s="2" t="s">
        <v>130</v>
      </c>
      <c r="J435" s="2" t="s">
        <v>130</v>
      </c>
      <c r="K435" s="2" t="s">
        <v>130</v>
      </c>
      <c r="L435" s="2" t="s">
        <v>130</v>
      </c>
      <c r="M435" s="2" t="s">
        <v>130</v>
      </c>
      <c r="N435" s="2" t="s">
        <v>130</v>
      </c>
      <c r="O435" s="2" t="s">
        <v>130</v>
      </c>
      <c r="P435" s="2" t="s">
        <v>4832</v>
      </c>
    </row>
    <row r="436" spans="1:16" ht="13" x14ac:dyDescent="0.3">
      <c r="A436" t="s">
        <v>132</v>
      </c>
      <c r="B436" s="5">
        <v>1.22</v>
      </c>
      <c r="C436" s="5">
        <f t="shared" si="9"/>
        <v>31.22</v>
      </c>
      <c r="D436" s="2" t="s">
        <v>130</v>
      </c>
      <c r="E436" s="2" t="s">
        <v>130</v>
      </c>
      <c r="F436" s="164">
        <v>0.04</v>
      </c>
      <c r="G436" s="2">
        <v>9.4E-2</v>
      </c>
      <c r="H436" s="55">
        <v>0.155</v>
      </c>
      <c r="I436" s="2" t="s">
        <v>130</v>
      </c>
      <c r="J436" s="2" t="s">
        <v>130</v>
      </c>
      <c r="K436" s="2" t="s">
        <v>130</v>
      </c>
      <c r="L436" s="2" t="s">
        <v>130</v>
      </c>
      <c r="M436" s="2" t="s">
        <v>130</v>
      </c>
      <c r="N436" s="2" t="s">
        <v>130</v>
      </c>
      <c r="O436" s="2" t="s">
        <v>130</v>
      </c>
      <c r="P436" s="2" t="s">
        <v>4832</v>
      </c>
    </row>
    <row r="437" spans="1:16" ht="13" x14ac:dyDescent="0.3">
      <c r="A437" t="s">
        <v>132</v>
      </c>
      <c r="B437" s="5">
        <v>1.23</v>
      </c>
      <c r="C437" s="5">
        <f t="shared" si="9"/>
        <v>31.23</v>
      </c>
      <c r="D437" s="2" t="s">
        <v>130</v>
      </c>
      <c r="E437" s="2" t="s">
        <v>130</v>
      </c>
      <c r="F437" s="164">
        <v>0.04</v>
      </c>
      <c r="G437" s="2">
        <v>9.4E-2</v>
      </c>
      <c r="H437" s="55">
        <v>0.154</v>
      </c>
      <c r="I437" s="2" t="s">
        <v>130</v>
      </c>
      <c r="J437" s="2" t="s">
        <v>130</v>
      </c>
      <c r="K437" s="2" t="s">
        <v>130</v>
      </c>
      <c r="L437" s="2" t="s">
        <v>130</v>
      </c>
      <c r="M437" s="2" t="s">
        <v>130</v>
      </c>
      <c r="N437" s="2" t="s">
        <v>130</v>
      </c>
      <c r="O437" s="2" t="s">
        <v>130</v>
      </c>
      <c r="P437" s="2" t="s">
        <v>4832</v>
      </c>
    </row>
    <row r="438" spans="1:16" ht="13" x14ac:dyDescent="0.3">
      <c r="A438" t="s">
        <v>132</v>
      </c>
      <c r="B438" s="5">
        <v>1.24</v>
      </c>
      <c r="C438" s="5">
        <f t="shared" si="9"/>
        <v>31.24</v>
      </c>
      <c r="D438" s="2" t="s">
        <v>130</v>
      </c>
      <c r="E438" s="2" t="s">
        <v>130</v>
      </c>
      <c r="F438" s="164">
        <v>0.04</v>
      </c>
      <c r="G438" s="2">
        <v>9.2999999999999999E-2</v>
      </c>
      <c r="H438" s="55">
        <v>0.153</v>
      </c>
      <c r="I438" s="2" t="s">
        <v>130</v>
      </c>
      <c r="J438" s="2" t="s">
        <v>130</v>
      </c>
      <c r="K438" s="2" t="s">
        <v>130</v>
      </c>
      <c r="L438" s="2" t="s">
        <v>130</v>
      </c>
      <c r="M438" s="2" t="s">
        <v>130</v>
      </c>
      <c r="N438" s="2" t="s">
        <v>130</v>
      </c>
      <c r="O438" s="2" t="s">
        <v>130</v>
      </c>
      <c r="P438" s="2" t="s">
        <v>4832</v>
      </c>
    </row>
    <row r="439" spans="1:16" ht="13" x14ac:dyDescent="0.3">
      <c r="A439" t="s">
        <v>132</v>
      </c>
      <c r="B439" s="5">
        <v>1.25</v>
      </c>
      <c r="C439" s="5">
        <f t="shared" si="9"/>
        <v>31.25</v>
      </c>
      <c r="D439" s="2" t="s">
        <v>130</v>
      </c>
      <c r="E439" s="2" t="s">
        <v>130</v>
      </c>
      <c r="F439" s="164">
        <v>3.9E-2</v>
      </c>
      <c r="G439" s="2">
        <v>9.1999999999999998E-2</v>
      </c>
      <c r="H439" s="55">
        <v>0.151</v>
      </c>
      <c r="I439" s="2" t="s">
        <v>130</v>
      </c>
      <c r="J439" s="2" t="s">
        <v>130</v>
      </c>
      <c r="K439" s="2" t="s">
        <v>130</v>
      </c>
      <c r="L439" s="2" t="s">
        <v>130</v>
      </c>
      <c r="M439" s="2" t="s">
        <v>130</v>
      </c>
      <c r="N439" s="2" t="s">
        <v>130</v>
      </c>
      <c r="O439" s="2" t="s">
        <v>130</v>
      </c>
      <c r="P439" s="2" t="s">
        <v>4832</v>
      </c>
    </row>
    <row r="440" spans="1:16" ht="13" x14ac:dyDescent="0.3">
      <c r="A440" t="s">
        <v>132</v>
      </c>
      <c r="B440" s="5">
        <v>1.26</v>
      </c>
      <c r="C440" s="5">
        <f t="shared" si="9"/>
        <v>31.26</v>
      </c>
      <c r="D440" s="2" t="s">
        <v>130</v>
      </c>
      <c r="E440" s="2" t="s">
        <v>130</v>
      </c>
      <c r="F440" s="164">
        <v>3.9E-2</v>
      </c>
      <c r="G440" s="2">
        <v>9.0999999999999998E-2</v>
      </c>
      <c r="H440" s="55">
        <v>0.15</v>
      </c>
      <c r="I440" s="2" t="s">
        <v>130</v>
      </c>
      <c r="J440" s="2" t="s">
        <v>130</v>
      </c>
      <c r="K440" s="2" t="s">
        <v>130</v>
      </c>
      <c r="L440" s="2" t="s">
        <v>130</v>
      </c>
      <c r="M440" s="2" t="s">
        <v>130</v>
      </c>
      <c r="N440" s="2" t="s">
        <v>130</v>
      </c>
      <c r="O440" s="2" t="s">
        <v>130</v>
      </c>
      <c r="P440" s="2" t="s">
        <v>4832</v>
      </c>
    </row>
    <row r="441" spans="1:16" ht="13" x14ac:dyDescent="0.3">
      <c r="A441" t="s">
        <v>132</v>
      </c>
      <c r="B441" s="5">
        <v>1.27</v>
      </c>
      <c r="C441" s="5">
        <f t="shared" si="9"/>
        <v>31.27</v>
      </c>
      <c r="D441" s="2" t="s">
        <v>130</v>
      </c>
      <c r="E441" s="2" t="s">
        <v>130</v>
      </c>
      <c r="F441" s="164">
        <v>3.9E-2</v>
      </c>
      <c r="G441" s="2">
        <v>0.09</v>
      </c>
      <c r="H441" s="55">
        <v>0.14899999999999999</v>
      </c>
      <c r="I441" s="2" t="s">
        <v>130</v>
      </c>
      <c r="J441" s="2" t="s">
        <v>130</v>
      </c>
      <c r="K441" s="2" t="s">
        <v>130</v>
      </c>
      <c r="L441" s="2" t="s">
        <v>130</v>
      </c>
      <c r="M441" s="2" t="s">
        <v>130</v>
      </c>
      <c r="N441" s="2" t="s">
        <v>130</v>
      </c>
      <c r="O441" s="2" t="s">
        <v>130</v>
      </c>
      <c r="P441" s="2" t="s">
        <v>4832</v>
      </c>
    </row>
    <row r="442" spans="1:16" ht="13" x14ac:dyDescent="0.3">
      <c r="A442" t="s">
        <v>132</v>
      </c>
      <c r="B442" s="5">
        <v>1.28</v>
      </c>
      <c r="C442" s="5">
        <f t="shared" si="9"/>
        <v>31.28</v>
      </c>
      <c r="D442" s="2" t="s">
        <v>130</v>
      </c>
      <c r="E442" s="2" t="s">
        <v>130</v>
      </c>
      <c r="F442" s="164">
        <v>3.7999999999999999E-2</v>
      </c>
      <c r="G442" s="2">
        <v>0.09</v>
      </c>
      <c r="H442" s="55">
        <v>0.14799999999999999</v>
      </c>
      <c r="I442" s="2" t="s">
        <v>130</v>
      </c>
      <c r="J442" s="2" t="s">
        <v>130</v>
      </c>
      <c r="K442" s="2" t="s">
        <v>130</v>
      </c>
      <c r="L442" s="2" t="s">
        <v>130</v>
      </c>
      <c r="M442" s="2" t="s">
        <v>130</v>
      </c>
      <c r="N442" s="2" t="s">
        <v>130</v>
      </c>
      <c r="O442" s="2" t="s">
        <v>130</v>
      </c>
      <c r="P442" s="2" t="s">
        <v>4832</v>
      </c>
    </row>
    <row r="443" spans="1:16" ht="13" x14ac:dyDescent="0.3">
      <c r="A443" t="s">
        <v>132</v>
      </c>
      <c r="B443" s="5">
        <v>1.29</v>
      </c>
      <c r="C443" s="5">
        <f t="shared" si="9"/>
        <v>31.29</v>
      </c>
      <c r="D443" s="2" t="s">
        <v>130</v>
      </c>
      <c r="E443" s="2" t="s">
        <v>130</v>
      </c>
      <c r="F443" s="164">
        <v>3.7999999999999999E-2</v>
      </c>
      <c r="G443" s="2">
        <v>8.8999999999999996E-2</v>
      </c>
      <c r="H443" s="55">
        <v>0.14699999999999999</v>
      </c>
      <c r="I443" s="2" t="s">
        <v>130</v>
      </c>
      <c r="J443" s="2" t="s">
        <v>130</v>
      </c>
      <c r="K443" s="2" t="s">
        <v>130</v>
      </c>
      <c r="L443" s="2" t="s">
        <v>130</v>
      </c>
      <c r="M443" s="2" t="s">
        <v>130</v>
      </c>
      <c r="N443" s="2" t="s">
        <v>130</v>
      </c>
      <c r="O443" s="2" t="s">
        <v>130</v>
      </c>
      <c r="P443" s="2" t="s">
        <v>4832</v>
      </c>
    </row>
    <row r="444" spans="1:16" ht="13" x14ac:dyDescent="0.3">
      <c r="A444" t="s">
        <v>132</v>
      </c>
      <c r="B444" s="5">
        <v>1.3</v>
      </c>
      <c r="C444" s="5">
        <f t="shared" si="9"/>
        <v>31.3</v>
      </c>
      <c r="D444" s="2" t="s">
        <v>130</v>
      </c>
      <c r="E444" s="2" t="s">
        <v>130</v>
      </c>
      <c r="F444" s="164">
        <v>3.7999999999999999E-2</v>
      </c>
      <c r="G444" s="2">
        <v>8.7999999999999995E-2</v>
      </c>
      <c r="H444" s="55">
        <v>0.14499999999999999</v>
      </c>
      <c r="I444" s="2" t="s">
        <v>130</v>
      </c>
      <c r="J444" s="2" t="s">
        <v>130</v>
      </c>
      <c r="K444" s="2" t="s">
        <v>130</v>
      </c>
      <c r="L444" s="2" t="s">
        <v>130</v>
      </c>
      <c r="M444" s="2" t="s">
        <v>130</v>
      </c>
      <c r="N444" s="2" t="s">
        <v>130</v>
      </c>
      <c r="O444" s="2" t="s">
        <v>130</v>
      </c>
      <c r="P444" s="2" t="s">
        <v>4832</v>
      </c>
    </row>
    <row r="445" spans="1:16" ht="13" x14ac:dyDescent="0.3">
      <c r="A445" t="s">
        <v>132</v>
      </c>
      <c r="B445" s="5">
        <v>1.31</v>
      </c>
      <c r="C445" s="5">
        <f t="shared" si="9"/>
        <v>31.31</v>
      </c>
      <c r="D445" s="2" t="s">
        <v>130</v>
      </c>
      <c r="E445" s="2" t="s">
        <v>130</v>
      </c>
      <c r="F445" s="164">
        <v>3.6999999999999998E-2</v>
      </c>
      <c r="G445" s="2">
        <v>8.6999999999999994E-2</v>
      </c>
      <c r="H445" s="55">
        <v>0.14399999999999999</v>
      </c>
      <c r="I445" s="2" t="s">
        <v>130</v>
      </c>
      <c r="J445" s="2" t="s">
        <v>130</v>
      </c>
      <c r="K445" s="2" t="s">
        <v>130</v>
      </c>
      <c r="L445" s="2" t="s">
        <v>130</v>
      </c>
      <c r="M445" s="2" t="s">
        <v>130</v>
      </c>
      <c r="N445" s="2" t="s">
        <v>130</v>
      </c>
      <c r="O445" s="2" t="s">
        <v>130</v>
      </c>
      <c r="P445" s="2" t="s">
        <v>4832</v>
      </c>
    </row>
    <row r="446" spans="1:16" ht="13" x14ac:dyDescent="0.3">
      <c r="A446" t="s">
        <v>132</v>
      </c>
      <c r="B446" s="5">
        <v>1.32</v>
      </c>
      <c r="C446" s="5">
        <f t="shared" si="9"/>
        <v>31.32</v>
      </c>
      <c r="D446" s="2" t="s">
        <v>130</v>
      </c>
      <c r="E446" s="2" t="s">
        <v>130</v>
      </c>
      <c r="F446" s="164">
        <v>3.6999999999999998E-2</v>
      </c>
      <c r="G446" s="2">
        <v>8.6999999999999994E-2</v>
      </c>
      <c r="H446" s="55">
        <v>0.14299999999999999</v>
      </c>
      <c r="I446" s="2" t="s">
        <v>130</v>
      </c>
      <c r="J446" s="2" t="s">
        <v>130</v>
      </c>
      <c r="K446" s="2" t="s">
        <v>130</v>
      </c>
      <c r="L446" s="2" t="s">
        <v>130</v>
      </c>
      <c r="M446" s="2" t="s">
        <v>130</v>
      </c>
      <c r="N446" s="2" t="s">
        <v>130</v>
      </c>
      <c r="O446" s="2" t="s">
        <v>130</v>
      </c>
      <c r="P446" s="2" t="s">
        <v>4832</v>
      </c>
    </row>
    <row r="447" spans="1:16" ht="13" x14ac:dyDescent="0.3">
      <c r="A447" t="s">
        <v>132</v>
      </c>
      <c r="B447" s="5">
        <v>1.33</v>
      </c>
      <c r="C447" s="5">
        <f t="shared" si="9"/>
        <v>31.33</v>
      </c>
      <c r="D447" s="2" t="s">
        <v>130</v>
      </c>
      <c r="E447" s="2" t="s">
        <v>130</v>
      </c>
      <c r="F447" s="164">
        <v>3.6499999999999998E-2</v>
      </c>
      <c r="G447" s="2">
        <v>8.5999999999999993E-2</v>
      </c>
      <c r="H447" s="55">
        <v>0.14199999999999999</v>
      </c>
      <c r="I447" s="2" t="s">
        <v>130</v>
      </c>
      <c r="J447" s="2" t="s">
        <v>130</v>
      </c>
      <c r="K447" s="2" t="s">
        <v>130</v>
      </c>
      <c r="L447" s="2" t="s">
        <v>130</v>
      </c>
      <c r="M447" s="2" t="s">
        <v>130</v>
      </c>
      <c r="N447" s="2" t="s">
        <v>130</v>
      </c>
      <c r="O447" s="2" t="s">
        <v>130</v>
      </c>
      <c r="P447" s="2" t="s">
        <v>4832</v>
      </c>
    </row>
    <row r="448" spans="1:16" ht="13" x14ac:dyDescent="0.3">
      <c r="A448" t="s">
        <v>132</v>
      </c>
      <c r="B448" s="5">
        <v>1.34</v>
      </c>
      <c r="C448" s="5">
        <f t="shared" si="9"/>
        <v>31.34</v>
      </c>
      <c r="D448" s="2" t="s">
        <v>130</v>
      </c>
      <c r="E448" s="2" t="s">
        <v>130</v>
      </c>
      <c r="F448" s="164">
        <v>3.5999999999999997E-2</v>
      </c>
      <c r="G448" s="2">
        <v>8.5000000000000006E-2</v>
      </c>
      <c r="H448" s="55">
        <v>0.14099999999999999</v>
      </c>
      <c r="I448" s="2" t="s">
        <v>130</v>
      </c>
      <c r="J448" s="2" t="s">
        <v>130</v>
      </c>
      <c r="K448" s="2" t="s">
        <v>130</v>
      </c>
      <c r="L448" s="2" t="s">
        <v>130</v>
      </c>
      <c r="M448" s="2" t="s">
        <v>130</v>
      </c>
      <c r="N448" s="2" t="s">
        <v>130</v>
      </c>
      <c r="O448" s="2" t="s">
        <v>130</v>
      </c>
      <c r="P448" s="2" t="s">
        <v>4832</v>
      </c>
    </row>
    <row r="449" spans="1:16" ht="13" x14ac:dyDescent="0.3">
      <c r="A449" t="s">
        <v>132</v>
      </c>
      <c r="B449" s="5">
        <v>1.35</v>
      </c>
      <c r="C449" s="5">
        <f t="shared" si="9"/>
        <v>31.35</v>
      </c>
      <c r="D449" s="2" t="s">
        <v>130</v>
      </c>
      <c r="E449" s="2" t="s">
        <v>130</v>
      </c>
      <c r="F449" s="164">
        <v>3.5749999999999997E-2</v>
      </c>
      <c r="G449" s="2">
        <v>8.4250000000000005E-2</v>
      </c>
      <c r="H449" s="55">
        <v>0.13974999999999999</v>
      </c>
      <c r="I449" s="2" t="s">
        <v>130</v>
      </c>
      <c r="J449" s="2" t="s">
        <v>130</v>
      </c>
      <c r="K449" s="2" t="s">
        <v>130</v>
      </c>
      <c r="L449" s="2" t="s">
        <v>130</v>
      </c>
      <c r="M449" s="2" t="s">
        <v>130</v>
      </c>
      <c r="N449" s="2" t="s">
        <v>130</v>
      </c>
      <c r="O449" s="2" t="s">
        <v>130</v>
      </c>
      <c r="P449" s="2" t="s">
        <v>4832</v>
      </c>
    </row>
    <row r="450" spans="1:16" ht="13" x14ac:dyDescent="0.3">
      <c r="A450" t="s">
        <v>132</v>
      </c>
      <c r="B450" s="5">
        <v>1.36</v>
      </c>
      <c r="C450" s="5">
        <f t="shared" si="9"/>
        <v>31.36</v>
      </c>
      <c r="D450" s="2" t="s">
        <v>130</v>
      </c>
      <c r="E450" s="2" t="s">
        <v>130</v>
      </c>
      <c r="F450" s="164">
        <v>3.5500000000000004E-2</v>
      </c>
      <c r="G450" s="2">
        <v>8.3500000000000005E-2</v>
      </c>
      <c r="H450" s="55">
        <v>0.13850000000000001</v>
      </c>
      <c r="I450" s="2" t="s">
        <v>130</v>
      </c>
      <c r="J450" s="2" t="s">
        <v>130</v>
      </c>
      <c r="K450" s="2" t="s">
        <v>130</v>
      </c>
      <c r="L450" s="2" t="s">
        <v>130</v>
      </c>
      <c r="M450" s="2" t="s">
        <v>130</v>
      </c>
      <c r="N450" s="2" t="s">
        <v>130</v>
      </c>
      <c r="O450" s="2" t="s">
        <v>130</v>
      </c>
      <c r="P450" s="2" t="s">
        <v>4832</v>
      </c>
    </row>
    <row r="451" spans="1:16" ht="13" x14ac:dyDescent="0.3">
      <c r="A451" t="s">
        <v>132</v>
      </c>
      <c r="B451" s="5">
        <v>1.37</v>
      </c>
      <c r="C451" s="5">
        <f t="shared" si="9"/>
        <v>31.37</v>
      </c>
      <c r="D451" s="2" t="s">
        <v>130</v>
      </c>
      <c r="E451" s="2" t="s">
        <v>130</v>
      </c>
      <c r="F451" s="164">
        <v>3.5250000000000004E-2</v>
      </c>
      <c r="G451" s="2">
        <v>8.2750000000000004E-2</v>
      </c>
      <c r="H451" s="55">
        <v>0.13725000000000001</v>
      </c>
      <c r="I451" s="2" t="s">
        <v>130</v>
      </c>
      <c r="J451" s="2" t="s">
        <v>130</v>
      </c>
      <c r="K451" s="2" t="s">
        <v>130</v>
      </c>
      <c r="L451" s="2" t="s">
        <v>130</v>
      </c>
      <c r="M451" s="2" t="s">
        <v>130</v>
      </c>
      <c r="N451" s="2" t="s">
        <v>130</v>
      </c>
      <c r="O451" s="2" t="s">
        <v>130</v>
      </c>
      <c r="P451" s="2" t="s">
        <v>4832</v>
      </c>
    </row>
    <row r="452" spans="1:16" ht="13" x14ac:dyDescent="0.3">
      <c r="A452" t="s">
        <v>132</v>
      </c>
      <c r="B452" s="5">
        <v>1.38</v>
      </c>
      <c r="C452" s="5">
        <f t="shared" si="9"/>
        <v>31.38</v>
      </c>
      <c r="D452" s="2" t="s">
        <v>130</v>
      </c>
      <c r="E452" s="2" t="s">
        <v>130</v>
      </c>
      <c r="F452" s="164">
        <v>3.5000000000000003E-2</v>
      </c>
      <c r="G452" s="2">
        <v>8.2000000000000003E-2</v>
      </c>
      <c r="H452" s="55">
        <v>0.13600000000000004</v>
      </c>
      <c r="I452" s="2" t="s">
        <v>130</v>
      </c>
      <c r="J452" s="2" t="s">
        <v>130</v>
      </c>
      <c r="K452" s="2" t="s">
        <v>130</v>
      </c>
      <c r="L452" s="2" t="s">
        <v>130</v>
      </c>
      <c r="M452" s="2" t="s">
        <v>130</v>
      </c>
      <c r="N452" s="2" t="s">
        <v>130</v>
      </c>
      <c r="O452" s="2" t="s">
        <v>130</v>
      </c>
      <c r="P452" s="2" t="s">
        <v>4832</v>
      </c>
    </row>
    <row r="453" spans="1:16" ht="13" x14ac:dyDescent="0.3">
      <c r="A453" t="s">
        <v>132</v>
      </c>
      <c r="B453" s="5">
        <v>1.39</v>
      </c>
      <c r="C453" s="5">
        <f t="shared" si="9"/>
        <v>31.39</v>
      </c>
      <c r="D453" s="2" t="s">
        <v>130</v>
      </c>
      <c r="E453" s="2" t="s">
        <v>130</v>
      </c>
      <c r="F453" s="164">
        <v>3.5000000000000003E-2</v>
      </c>
      <c r="G453" s="2">
        <v>8.1000000000000003E-2</v>
      </c>
      <c r="H453" s="55">
        <v>0.13500000000000001</v>
      </c>
      <c r="I453" s="2" t="s">
        <v>130</v>
      </c>
      <c r="J453" s="2" t="s">
        <v>130</v>
      </c>
      <c r="K453" s="2" t="s">
        <v>130</v>
      </c>
      <c r="L453" s="2" t="s">
        <v>130</v>
      </c>
      <c r="M453" s="2" t="s">
        <v>130</v>
      </c>
      <c r="N453" s="2" t="s">
        <v>130</v>
      </c>
      <c r="O453" s="2" t="s">
        <v>130</v>
      </c>
      <c r="P453" s="2" t="s">
        <v>4832</v>
      </c>
    </row>
    <row r="454" spans="1:16" ht="13" x14ac:dyDescent="0.3">
      <c r="A454" t="s">
        <v>132</v>
      </c>
      <c r="B454" s="5">
        <v>1.4</v>
      </c>
      <c r="C454" s="5">
        <f t="shared" si="9"/>
        <v>31.4</v>
      </c>
      <c r="D454" s="2" t="s">
        <v>130</v>
      </c>
      <c r="E454" s="2" t="s">
        <v>130</v>
      </c>
      <c r="F454" s="164">
        <v>3.4000000000000002E-2</v>
      </c>
      <c r="G454" s="2">
        <v>0.08</v>
      </c>
      <c r="H454" s="55">
        <v>0.13300000000000001</v>
      </c>
      <c r="I454" s="2" t="s">
        <v>130</v>
      </c>
      <c r="J454" s="2" t="s">
        <v>130</v>
      </c>
      <c r="K454" s="2" t="s">
        <v>130</v>
      </c>
      <c r="L454" s="2" t="s">
        <v>130</v>
      </c>
      <c r="M454" s="2" t="s">
        <v>130</v>
      </c>
      <c r="N454" s="2" t="s">
        <v>130</v>
      </c>
      <c r="O454" s="2" t="s">
        <v>130</v>
      </c>
      <c r="P454" s="2" t="s">
        <v>4832</v>
      </c>
    </row>
    <row r="455" spans="1:16" ht="13" x14ac:dyDescent="0.3">
      <c r="A455" t="s">
        <v>132</v>
      </c>
      <c r="B455" s="5">
        <v>1.41</v>
      </c>
      <c r="C455" s="5">
        <f t="shared" si="9"/>
        <v>31.41</v>
      </c>
      <c r="D455" s="2" t="s">
        <v>130</v>
      </c>
      <c r="E455" s="2" t="s">
        <v>130</v>
      </c>
      <c r="F455" s="164">
        <v>3.4000000000000002E-2</v>
      </c>
      <c r="G455" s="2">
        <v>7.9500000000000001E-2</v>
      </c>
      <c r="H455" s="55">
        <v>0.13200000000000001</v>
      </c>
      <c r="I455" s="2" t="s">
        <v>130</v>
      </c>
      <c r="J455" s="2" t="s">
        <v>130</v>
      </c>
      <c r="K455" s="2" t="s">
        <v>130</v>
      </c>
      <c r="L455" s="2" t="s">
        <v>130</v>
      </c>
      <c r="M455" s="2" t="s">
        <v>130</v>
      </c>
      <c r="N455" s="2" t="s">
        <v>130</v>
      </c>
      <c r="O455" s="2" t="s">
        <v>130</v>
      </c>
      <c r="P455" s="2" t="s">
        <v>4832</v>
      </c>
    </row>
    <row r="456" spans="1:16" ht="13" x14ac:dyDescent="0.3">
      <c r="A456" t="s">
        <v>132</v>
      </c>
      <c r="B456" s="5">
        <v>1.42</v>
      </c>
      <c r="C456" s="5">
        <f t="shared" si="9"/>
        <v>31.42</v>
      </c>
      <c r="D456" s="2" t="s">
        <v>130</v>
      </c>
      <c r="E456" s="2" t="s">
        <v>130</v>
      </c>
      <c r="F456" s="164">
        <v>3.4000000000000002E-2</v>
      </c>
      <c r="G456" s="2">
        <v>7.9000000000000001E-2</v>
      </c>
      <c r="H456" s="55">
        <v>0.13100000000000001</v>
      </c>
      <c r="I456" s="2" t="s">
        <v>130</v>
      </c>
      <c r="J456" s="2" t="s">
        <v>130</v>
      </c>
      <c r="K456" s="2" t="s">
        <v>130</v>
      </c>
      <c r="L456" s="2" t="s">
        <v>130</v>
      </c>
      <c r="M456" s="2" t="s">
        <v>130</v>
      </c>
      <c r="N456" s="2" t="s">
        <v>130</v>
      </c>
      <c r="O456" s="2" t="s">
        <v>130</v>
      </c>
      <c r="P456" s="2" t="s">
        <v>4832</v>
      </c>
    </row>
    <row r="457" spans="1:16" ht="13" x14ac:dyDescent="0.3">
      <c r="A457" t="s">
        <v>132</v>
      </c>
      <c r="B457" s="5">
        <v>1.43</v>
      </c>
      <c r="C457" s="5">
        <f t="shared" si="9"/>
        <v>31.43</v>
      </c>
      <c r="D457" s="2" t="s">
        <v>130</v>
      </c>
      <c r="E457" s="2" t="s">
        <v>130</v>
      </c>
      <c r="F457" s="164">
        <v>3.3000000000000002E-2</v>
      </c>
      <c r="G457" s="2">
        <v>7.8E-2</v>
      </c>
      <c r="H457" s="55">
        <v>0.13</v>
      </c>
      <c r="I457" s="2" t="s">
        <v>130</v>
      </c>
      <c r="J457" s="2" t="s">
        <v>130</v>
      </c>
      <c r="K457" s="2" t="s">
        <v>130</v>
      </c>
      <c r="L457" s="2" t="s">
        <v>130</v>
      </c>
      <c r="M457" s="2" t="s">
        <v>130</v>
      </c>
      <c r="N457" s="2" t="s">
        <v>130</v>
      </c>
      <c r="O457" s="2" t="s">
        <v>130</v>
      </c>
      <c r="P457" s="2" t="s">
        <v>4832</v>
      </c>
    </row>
    <row r="458" spans="1:16" ht="13" x14ac:dyDescent="0.3">
      <c r="A458" t="s">
        <v>132</v>
      </c>
      <c r="B458" s="5">
        <v>1.44</v>
      </c>
      <c r="C458" s="5">
        <f t="shared" si="9"/>
        <v>31.44</v>
      </c>
      <c r="D458" s="2" t="s">
        <v>130</v>
      </c>
      <c r="E458" s="2" t="s">
        <v>130</v>
      </c>
      <c r="F458" s="164">
        <v>3.3000000000000002E-2</v>
      </c>
      <c r="G458" s="2">
        <v>7.6999999999999999E-2</v>
      </c>
      <c r="H458" s="55">
        <v>0.129</v>
      </c>
      <c r="I458" s="2" t="s">
        <v>130</v>
      </c>
      <c r="J458" s="2" t="s">
        <v>130</v>
      </c>
      <c r="K458" s="2" t="s">
        <v>130</v>
      </c>
      <c r="L458" s="2" t="s">
        <v>130</v>
      </c>
      <c r="M458" s="2" t="s">
        <v>130</v>
      </c>
      <c r="N458" s="2" t="s">
        <v>130</v>
      </c>
      <c r="O458" s="2" t="s">
        <v>130</v>
      </c>
      <c r="P458" s="2" t="s">
        <v>4832</v>
      </c>
    </row>
    <row r="459" spans="1:16" ht="13" x14ac:dyDescent="0.3">
      <c r="A459" t="s">
        <v>132</v>
      </c>
      <c r="B459" s="5">
        <v>1.45</v>
      </c>
      <c r="C459" s="5">
        <f t="shared" si="9"/>
        <v>31.45</v>
      </c>
      <c r="D459" s="2" t="s">
        <v>130</v>
      </c>
      <c r="E459" s="2" t="s">
        <v>130</v>
      </c>
      <c r="F459" s="164">
        <v>3.3000000000000002E-2</v>
      </c>
      <c r="G459" s="2">
        <v>7.5999999999999998E-2</v>
      </c>
      <c r="H459" s="55">
        <v>0.128</v>
      </c>
      <c r="I459" s="2" t="s">
        <v>130</v>
      </c>
      <c r="J459" s="2" t="s">
        <v>130</v>
      </c>
      <c r="K459" s="2" t="s">
        <v>130</v>
      </c>
      <c r="L459" s="2" t="s">
        <v>130</v>
      </c>
      <c r="M459" s="2" t="s">
        <v>130</v>
      </c>
      <c r="N459" s="2" t="s">
        <v>130</v>
      </c>
      <c r="O459" s="2" t="s">
        <v>130</v>
      </c>
      <c r="P459" s="2" t="s">
        <v>4832</v>
      </c>
    </row>
    <row r="460" spans="1:16" ht="13" x14ac:dyDescent="0.3">
      <c r="A460" t="s">
        <v>132</v>
      </c>
      <c r="B460" s="5">
        <v>1.46</v>
      </c>
      <c r="C460" s="5">
        <f t="shared" si="9"/>
        <v>31.46</v>
      </c>
      <c r="D460" s="2" t="s">
        <v>130</v>
      </c>
      <c r="E460" s="2" t="s">
        <v>130</v>
      </c>
      <c r="F460" s="164">
        <v>3.2500000000000001E-2</v>
      </c>
      <c r="G460" s="2">
        <v>7.5499999999999998E-2</v>
      </c>
      <c r="H460" s="55">
        <v>0.1265</v>
      </c>
      <c r="I460" s="2" t="s">
        <v>130</v>
      </c>
      <c r="J460" s="2" t="s">
        <v>130</v>
      </c>
      <c r="K460" s="2" t="s">
        <v>130</v>
      </c>
      <c r="L460" s="2" t="s">
        <v>130</v>
      </c>
      <c r="M460" s="2" t="s">
        <v>130</v>
      </c>
      <c r="N460" s="2" t="s">
        <v>130</v>
      </c>
      <c r="O460" s="2" t="s">
        <v>130</v>
      </c>
      <c r="P460" s="2" t="s">
        <v>4832</v>
      </c>
    </row>
    <row r="461" spans="1:16" ht="13" x14ac:dyDescent="0.3">
      <c r="A461" t="s">
        <v>132</v>
      </c>
      <c r="B461" s="5">
        <v>1.47</v>
      </c>
      <c r="C461" s="5">
        <f t="shared" si="9"/>
        <v>31.47</v>
      </c>
      <c r="D461" s="2" t="s">
        <v>130</v>
      </c>
      <c r="E461" s="2" t="s">
        <v>130</v>
      </c>
      <c r="F461" s="164">
        <v>3.2000000000000001E-2</v>
      </c>
      <c r="G461" s="2">
        <v>7.4999999999999997E-2</v>
      </c>
      <c r="H461" s="55">
        <v>0.125</v>
      </c>
      <c r="I461" s="2" t="s">
        <v>130</v>
      </c>
      <c r="J461" s="2" t="s">
        <v>130</v>
      </c>
      <c r="K461" s="2" t="s">
        <v>130</v>
      </c>
      <c r="L461" s="2" t="s">
        <v>130</v>
      </c>
      <c r="M461" s="2" t="s">
        <v>130</v>
      </c>
      <c r="N461" s="2" t="s">
        <v>130</v>
      </c>
      <c r="O461" s="2" t="s">
        <v>130</v>
      </c>
      <c r="P461" s="2" t="s">
        <v>4832</v>
      </c>
    </row>
    <row r="462" spans="1:16" ht="13" x14ac:dyDescent="0.3">
      <c r="A462" t="s">
        <v>132</v>
      </c>
      <c r="B462" s="5">
        <v>1.48</v>
      </c>
      <c r="C462" s="5">
        <f t="shared" si="9"/>
        <v>31.48</v>
      </c>
      <c r="D462" s="2" t="s">
        <v>130</v>
      </c>
      <c r="E462" s="2" t="s">
        <v>130</v>
      </c>
      <c r="F462" s="164">
        <v>3.175E-2</v>
      </c>
      <c r="G462" s="2">
        <v>7.4249999999999997E-2</v>
      </c>
      <c r="H462" s="55">
        <v>0.12375</v>
      </c>
      <c r="I462" s="2" t="s">
        <v>130</v>
      </c>
      <c r="J462" s="2" t="s">
        <v>130</v>
      </c>
      <c r="K462" s="2" t="s">
        <v>130</v>
      </c>
      <c r="L462" s="2" t="s">
        <v>130</v>
      </c>
      <c r="M462" s="2" t="s">
        <v>130</v>
      </c>
      <c r="N462" s="2" t="s">
        <v>130</v>
      </c>
      <c r="O462" s="2" t="s">
        <v>130</v>
      </c>
      <c r="P462" s="2" t="s">
        <v>4832</v>
      </c>
    </row>
    <row r="463" spans="1:16" ht="13" x14ac:dyDescent="0.3">
      <c r="A463" t="s">
        <v>132</v>
      </c>
      <c r="B463" s="5">
        <v>1.49</v>
      </c>
      <c r="C463" s="5">
        <f t="shared" si="9"/>
        <v>31.49</v>
      </c>
      <c r="D463" s="2" t="s">
        <v>130</v>
      </c>
      <c r="E463" s="2" t="s">
        <v>130</v>
      </c>
      <c r="F463" s="164">
        <v>3.15E-2</v>
      </c>
      <c r="G463" s="2">
        <v>7.3499999999999996E-2</v>
      </c>
      <c r="H463" s="55">
        <v>0.1225</v>
      </c>
      <c r="I463" s="2" t="s">
        <v>130</v>
      </c>
      <c r="J463" s="2" t="s">
        <v>130</v>
      </c>
      <c r="K463" s="2" t="s">
        <v>130</v>
      </c>
      <c r="L463" s="2" t="s">
        <v>130</v>
      </c>
      <c r="M463" s="2" t="s">
        <v>130</v>
      </c>
      <c r="N463" s="2" t="s">
        <v>130</v>
      </c>
      <c r="O463" s="2" t="s">
        <v>130</v>
      </c>
      <c r="P463" s="2" t="s">
        <v>4832</v>
      </c>
    </row>
    <row r="464" spans="1:16" ht="13" x14ac:dyDescent="0.3">
      <c r="A464" t="s">
        <v>132</v>
      </c>
      <c r="B464" s="5">
        <v>1.5</v>
      </c>
      <c r="C464" s="5">
        <f t="shared" si="9"/>
        <v>31.5</v>
      </c>
      <c r="D464" s="2" t="s">
        <v>130</v>
      </c>
      <c r="E464" s="2" t="s">
        <v>130</v>
      </c>
      <c r="F464" s="164">
        <v>3.125E-2</v>
      </c>
      <c r="G464" s="2">
        <v>7.2749999999999995E-2</v>
      </c>
      <c r="H464" s="55">
        <v>0.12125</v>
      </c>
      <c r="I464" s="2" t="s">
        <v>130</v>
      </c>
      <c r="J464" s="2" t="s">
        <v>130</v>
      </c>
      <c r="K464" s="2" t="s">
        <v>130</v>
      </c>
      <c r="L464" s="2" t="s">
        <v>130</v>
      </c>
      <c r="M464" s="2" t="s">
        <v>130</v>
      </c>
      <c r="N464" s="2" t="s">
        <v>130</v>
      </c>
      <c r="O464" s="2" t="s">
        <v>130</v>
      </c>
      <c r="P464" s="2" t="s">
        <v>4832</v>
      </c>
    </row>
    <row r="465" spans="1:16" ht="13" x14ac:dyDescent="0.3">
      <c r="A465" t="s">
        <v>132</v>
      </c>
      <c r="B465" s="5">
        <v>1.51</v>
      </c>
      <c r="C465" s="5">
        <f t="shared" si="9"/>
        <v>31.51</v>
      </c>
      <c r="D465" s="2" t="s">
        <v>130</v>
      </c>
      <c r="E465" s="2" t="s">
        <v>130</v>
      </c>
      <c r="F465" s="164">
        <v>3.1E-2</v>
      </c>
      <c r="G465" s="2">
        <v>7.1999999999999995E-2</v>
      </c>
      <c r="H465" s="55">
        <v>0.12</v>
      </c>
      <c r="I465" s="2" t="s">
        <v>130</v>
      </c>
      <c r="J465" s="2" t="s">
        <v>130</v>
      </c>
      <c r="K465" s="2" t="s">
        <v>130</v>
      </c>
      <c r="L465" s="2" t="s">
        <v>130</v>
      </c>
      <c r="M465" s="2" t="s">
        <v>130</v>
      </c>
      <c r="N465" s="2" t="s">
        <v>130</v>
      </c>
      <c r="O465" s="2" t="s">
        <v>130</v>
      </c>
      <c r="P465" s="2" t="s">
        <v>4832</v>
      </c>
    </row>
    <row r="466" spans="1:16" ht="13" x14ac:dyDescent="0.3">
      <c r="A466" t="s">
        <v>132</v>
      </c>
      <c r="B466" s="5">
        <v>1.52</v>
      </c>
      <c r="C466" s="5">
        <f t="shared" si="9"/>
        <v>31.52</v>
      </c>
      <c r="D466" s="2" t="s">
        <v>130</v>
      </c>
      <c r="E466" s="2" t="s">
        <v>130</v>
      </c>
      <c r="F466" s="164">
        <v>3.0499999999999999E-2</v>
      </c>
      <c r="G466" s="2">
        <v>7.1000000000000008E-2</v>
      </c>
      <c r="H466" s="55">
        <v>0.11899999999999999</v>
      </c>
      <c r="I466" s="2" t="s">
        <v>130</v>
      </c>
      <c r="J466" s="2" t="s">
        <v>130</v>
      </c>
      <c r="K466" s="2" t="s">
        <v>130</v>
      </c>
      <c r="L466" s="2" t="s">
        <v>130</v>
      </c>
      <c r="M466" s="2" t="s">
        <v>130</v>
      </c>
      <c r="N466" s="2" t="s">
        <v>130</v>
      </c>
      <c r="O466" s="2" t="s">
        <v>130</v>
      </c>
      <c r="P466" s="2" t="s">
        <v>4832</v>
      </c>
    </row>
    <row r="467" spans="1:16" ht="13" x14ac:dyDescent="0.3">
      <c r="A467" t="s">
        <v>132</v>
      </c>
      <c r="B467" s="5">
        <v>1.53</v>
      </c>
      <c r="C467" s="5">
        <f t="shared" si="9"/>
        <v>31.53</v>
      </c>
      <c r="D467" s="2" t="s">
        <v>130</v>
      </c>
      <c r="E467" s="2" t="s">
        <v>130</v>
      </c>
      <c r="F467" s="164">
        <v>0.03</v>
      </c>
      <c r="G467" s="2">
        <v>7.0000000000000007E-2</v>
      </c>
      <c r="H467" s="55">
        <v>0.11799999999999999</v>
      </c>
      <c r="I467" s="2" t="s">
        <v>130</v>
      </c>
      <c r="J467" s="2" t="s">
        <v>130</v>
      </c>
      <c r="K467" s="2" t="s">
        <v>130</v>
      </c>
      <c r="L467" s="2" t="s">
        <v>130</v>
      </c>
      <c r="M467" s="2" t="s">
        <v>130</v>
      </c>
      <c r="N467" s="2" t="s">
        <v>130</v>
      </c>
      <c r="O467" s="2" t="s">
        <v>130</v>
      </c>
      <c r="P467" s="2" t="s">
        <v>4832</v>
      </c>
    </row>
    <row r="468" spans="1:16" ht="13" x14ac:dyDescent="0.3">
      <c r="A468" t="s">
        <v>132</v>
      </c>
      <c r="B468" s="5">
        <v>1.54</v>
      </c>
      <c r="C468" s="5">
        <f t="shared" si="9"/>
        <v>31.54</v>
      </c>
      <c r="D468" s="2" t="s">
        <v>130</v>
      </c>
      <c r="E468" s="2" t="s">
        <v>130</v>
      </c>
      <c r="F468" s="164">
        <v>0.03</v>
      </c>
      <c r="G468" s="2">
        <v>6.9000000000000006E-2</v>
      </c>
      <c r="H468" s="55">
        <v>0.11700000000000001</v>
      </c>
      <c r="I468" s="2" t="s">
        <v>130</v>
      </c>
      <c r="J468" s="2" t="s">
        <v>130</v>
      </c>
      <c r="K468" s="2" t="s">
        <v>130</v>
      </c>
      <c r="L468" s="2" t="s">
        <v>130</v>
      </c>
      <c r="M468" s="2" t="s">
        <v>130</v>
      </c>
      <c r="N468" s="2" t="s">
        <v>130</v>
      </c>
      <c r="O468" s="2" t="s">
        <v>130</v>
      </c>
      <c r="P468" s="2" t="s">
        <v>4832</v>
      </c>
    </row>
    <row r="469" spans="1:16" ht="13" x14ac:dyDescent="0.3">
      <c r="A469" t="s">
        <v>132</v>
      </c>
      <c r="B469" s="5">
        <v>1.55</v>
      </c>
      <c r="C469" s="5">
        <f t="shared" si="9"/>
        <v>31.55</v>
      </c>
      <c r="D469" s="2" t="s">
        <v>130</v>
      </c>
      <c r="E469" s="2" t="s">
        <v>130</v>
      </c>
      <c r="F469" s="164">
        <v>0.03</v>
      </c>
      <c r="G469" s="2">
        <v>6.9000000000000006E-2</v>
      </c>
      <c r="H469" s="55">
        <v>0.11600000000000001</v>
      </c>
      <c r="I469" s="2" t="s">
        <v>130</v>
      </c>
      <c r="J469" s="2" t="s">
        <v>130</v>
      </c>
      <c r="K469" s="2" t="s">
        <v>130</v>
      </c>
      <c r="L469" s="2" t="s">
        <v>130</v>
      </c>
      <c r="M469" s="2" t="s">
        <v>130</v>
      </c>
      <c r="N469" s="2" t="s">
        <v>130</v>
      </c>
      <c r="O469" s="2" t="s">
        <v>130</v>
      </c>
      <c r="P469" s="2" t="s">
        <v>4832</v>
      </c>
    </row>
    <row r="470" spans="1:16" ht="13" x14ac:dyDescent="0.3">
      <c r="A470" t="s">
        <v>132</v>
      </c>
      <c r="B470" s="5">
        <v>1.56</v>
      </c>
      <c r="C470" s="5">
        <f t="shared" si="9"/>
        <v>31.56</v>
      </c>
      <c r="D470" s="2" t="s">
        <v>130</v>
      </c>
      <c r="E470" s="2" t="s">
        <v>130</v>
      </c>
      <c r="F470" s="164">
        <v>2.9000000000000001E-2</v>
      </c>
      <c r="G470" s="2">
        <v>6.8000000000000005E-2</v>
      </c>
      <c r="H470" s="55">
        <v>0.114</v>
      </c>
      <c r="I470" s="2" t="s">
        <v>130</v>
      </c>
      <c r="J470" s="2" t="s">
        <v>130</v>
      </c>
      <c r="K470" s="2" t="s">
        <v>130</v>
      </c>
      <c r="L470" s="2" t="s">
        <v>130</v>
      </c>
      <c r="M470" s="2" t="s">
        <v>130</v>
      </c>
      <c r="N470" s="2" t="s">
        <v>130</v>
      </c>
      <c r="O470" s="2" t="s">
        <v>130</v>
      </c>
      <c r="P470" s="2" t="s">
        <v>4832</v>
      </c>
    </row>
    <row r="471" spans="1:16" ht="13" x14ac:dyDescent="0.3">
      <c r="A471" t="s">
        <v>132</v>
      </c>
      <c r="B471" s="5">
        <v>1.57</v>
      </c>
      <c r="C471" s="5">
        <f t="shared" si="9"/>
        <v>31.57</v>
      </c>
      <c r="D471" s="2" t="s">
        <v>130</v>
      </c>
      <c r="E471" s="2" t="s">
        <v>130</v>
      </c>
      <c r="F471" s="164">
        <v>2.9000000000000001E-2</v>
      </c>
      <c r="G471" s="2">
        <v>6.7000000000000004E-2</v>
      </c>
      <c r="H471" s="55">
        <v>0.113</v>
      </c>
      <c r="I471" s="2" t="s">
        <v>130</v>
      </c>
      <c r="J471" s="2" t="s">
        <v>130</v>
      </c>
      <c r="K471" s="2" t="s">
        <v>130</v>
      </c>
      <c r="L471" s="2" t="s">
        <v>130</v>
      </c>
      <c r="M471" s="2" t="s">
        <v>130</v>
      </c>
      <c r="N471" s="2" t="s">
        <v>130</v>
      </c>
      <c r="O471" s="2" t="s">
        <v>130</v>
      </c>
      <c r="P471" s="2" t="s">
        <v>4832</v>
      </c>
    </row>
    <row r="472" spans="1:16" ht="13" x14ac:dyDescent="0.3">
      <c r="A472" t="s">
        <v>132</v>
      </c>
      <c r="B472" s="5">
        <v>1.58</v>
      </c>
      <c r="C472" s="5">
        <f t="shared" si="9"/>
        <v>31.58</v>
      </c>
      <c r="D472" s="2" t="s">
        <v>130</v>
      </c>
      <c r="E472" s="2" t="s">
        <v>130</v>
      </c>
      <c r="F472" s="164">
        <v>2.8500000000000001E-2</v>
      </c>
      <c r="G472" s="2">
        <v>6.6000000000000003E-2</v>
      </c>
      <c r="H472" s="55">
        <v>0.112</v>
      </c>
      <c r="I472" s="2" t="s">
        <v>130</v>
      </c>
      <c r="J472" s="2" t="s">
        <v>130</v>
      </c>
      <c r="K472" s="2" t="s">
        <v>130</v>
      </c>
      <c r="L472" s="2" t="s">
        <v>130</v>
      </c>
      <c r="M472" s="2" t="s">
        <v>130</v>
      </c>
      <c r="N472" s="2" t="s">
        <v>130</v>
      </c>
      <c r="O472" s="2" t="s">
        <v>130</v>
      </c>
      <c r="P472" s="2" t="s">
        <v>4832</v>
      </c>
    </row>
    <row r="473" spans="1:16" ht="13" x14ac:dyDescent="0.3">
      <c r="A473" t="s">
        <v>132</v>
      </c>
      <c r="B473" s="5">
        <v>1.59</v>
      </c>
      <c r="C473" s="5">
        <f t="shared" si="9"/>
        <v>31.59</v>
      </c>
      <c r="D473" s="2" t="s">
        <v>130</v>
      </c>
      <c r="E473" s="2" t="s">
        <v>130</v>
      </c>
      <c r="F473" s="164">
        <v>2.8000000000000001E-2</v>
      </c>
      <c r="G473" s="2">
        <v>6.5000000000000002E-2</v>
      </c>
      <c r="H473" s="55">
        <v>0.111</v>
      </c>
      <c r="I473" s="2" t="s">
        <v>130</v>
      </c>
      <c r="J473" s="2" t="s">
        <v>130</v>
      </c>
      <c r="K473" s="2" t="s">
        <v>130</v>
      </c>
      <c r="L473" s="2" t="s">
        <v>130</v>
      </c>
      <c r="M473" s="2" t="s">
        <v>130</v>
      </c>
      <c r="N473" s="2" t="s">
        <v>130</v>
      </c>
      <c r="O473" s="2" t="s">
        <v>130</v>
      </c>
      <c r="P473" s="2" t="s">
        <v>4832</v>
      </c>
    </row>
    <row r="474" spans="1:16" ht="13" x14ac:dyDescent="0.3">
      <c r="A474" t="s">
        <v>132</v>
      </c>
      <c r="B474" s="5">
        <v>1.6</v>
      </c>
      <c r="C474" s="5">
        <f t="shared" si="9"/>
        <v>31.6</v>
      </c>
      <c r="D474" s="2" t="s">
        <v>130</v>
      </c>
      <c r="E474" s="2" t="s">
        <v>130</v>
      </c>
      <c r="F474" s="164">
        <v>2.8000000000000001E-2</v>
      </c>
      <c r="G474" s="2">
        <v>6.5000000000000002E-2</v>
      </c>
      <c r="H474" s="55">
        <v>0.11</v>
      </c>
      <c r="I474" s="2" t="s">
        <v>130</v>
      </c>
      <c r="J474" s="2" t="s">
        <v>130</v>
      </c>
      <c r="K474" s="2" t="s">
        <v>130</v>
      </c>
      <c r="L474" s="2" t="s">
        <v>130</v>
      </c>
      <c r="M474" s="2" t="s">
        <v>130</v>
      </c>
      <c r="N474" s="2" t="s">
        <v>130</v>
      </c>
      <c r="O474" s="2" t="s">
        <v>130</v>
      </c>
      <c r="P474" s="2" t="s">
        <v>4832</v>
      </c>
    </row>
    <row r="475" spans="1:16" ht="13" x14ac:dyDescent="0.3">
      <c r="A475" t="s">
        <v>132</v>
      </c>
      <c r="B475" s="5">
        <v>1.61</v>
      </c>
      <c r="C475" s="5">
        <f t="shared" si="9"/>
        <v>31.61</v>
      </c>
      <c r="D475" s="2" t="s">
        <v>130</v>
      </c>
      <c r="E475" s="2" t="s">
        <v>130</v>
      </c>
      <c r="F475" s="164">
        <v>2.8000000000000001E-2</v>
      </c>
      <c r="G475" s="2">
        <v>6.4000000000000001E-2</v>
      </c>
      <c r="H475" s="55">
        <v>0.108</v>
      </c>
      <c r="I475" s="2" t="s">
        <v>130</v>
      </c>
      <c r="J475" s="2" t="s">
        <v>130</v>
      </c>
      <c r="K475" s="2" t="s">
        <v>130</v>
      </c>
      <c r="L475" s="2" t="s">
        <v>130</v>
      </c>
      <c r="M475" s="2" t="s">
        <v>130</v>
      </c>
      <c r="N475" s="2" t="s">
        <v>130</v>
      </c>
      <c r="O475" s="2" t="s">
        <v>130</v>
      </c>
      <c r="P475" s="2" t="s">
        <v>4832</v>
      </c>
    </row>
    <row r="476" spans="1:16" ht="13" x14ac:dyDescent="0.3">
      <c r="A476" t="s">
        <v>132</v>
      </c>
      <c r="B476" s="5">
        <v>1.62</v>
      </c>
      <c r="C476" s="5">
        <f t="shared" si="9"/>
        <v>31.62</v>
      </c>
      <c r="D476" s="2" t="s">
        <v>130</v>
      </c>
      <c r="E476" s="2" t="s">
        <v>130</v>
      </c>
      <c r="F476" s="164">
        <v>2.7666666666666666E-2</v>
      </c>
      <c r="G476" s="2">
        <v>6.3333333333333339E-2</v>
      </c>
      <c r="H476" s="55">
        <v>0.107</v>
      </c>
      <c r="I476" s="2" t="s">
        <v>130</v>
      </c>
      <c r="J476" s="2" t="s">
        <v>130</v>
      </c>
      <c r="K476" s="2" t="s">
        <v>130</v>
      </c>
      <c r="L476" s="2" t="s">
        <v>130</v>
      </c>
      <c r="M476" s="2" t="s">
        <v>130</v>
      </c>
      <c r="N476" s="2" t="s">
        <v>130</v>
      </c>
      <c r="O476" s="2" t="s">
        <v>130</v>
      </c>
      <c r="P476" s="2" t="s">
        <v>4832</v>
      </c>
    </row>
    <row r="477" spans="1:16" ht="13" x14ac:dyDescent="0.3">
      <c r="A477" t="s">
        <v>132</v>
      </c>
      <c r="B477" s="5">
        <v>1.63</v>
      </c>
      <c r="C477" s="5">
        <f t="shared" si="9"/>
        <v>31.63</v>
      </c>
      <c r="D477" s="2" t="s">
        <v>130</v>
      </c>
      <c r="E477" s="2" t="s">
        <v>130</v>
      </c>
      <c r="F477" s="164">
        <v>2.7333333333333331E-2</v>
      </c>
      <c r="G477" s="2">
        <v>6.2666666666666662E-2</v>
      </c>
      <c r="H477" s="55">
        <v>0.106</v>
      </c>
      <c r="I477" s="2" t="s">
        <v>130</v>
      </c>
      <c r="J477" s="2" t="s">
        <v>130</v>
      </c>
      <c r="K477" s="2" t="s">
        <v>130</v>
      </c>
      <c r="L477" s="2" t="s">
        <v>130</v>
      </c>
      <c r="M477" s="2" t="s">
        <v>130</v>
      </c>
      <c r="N477" s="2" t="s">
        <v>130</v>
      </c>
      <c r="O477" s="2" t="s">
        <v>130</v>
      </c>
      <c r="P477" s="2" t="s">
        <v>4832</v>
      </c>
    </row>
    <row r="478" spans="1:16" ht="13" x14ac:dyDescent="0.3">
      <c r="A478" t="s">
        <v>132</v>
      </c>
      <c r="B478" s="5">
        <v>1.64</v>
      </c>
      <c r="C478" s="5">
        <f t="shared" si="9"/>
        <v>31.64</v>
      </c>
      <c r="D478" s="2" t="s">
        <v>130</v>
      </c>
      <c r="E478" s="2" t="s">
        <v>130</v>
      </c>
      <c r="F478" s="164">
        <v>2.7E-2</v>
      </c>
      <c r="G478" s="2">
        <v>6.2E-2</v>
      </c>
      <c r="H478" s="55">
        <v>0.105</v>
      </c>
      <c r="I478" s="2" t="s">
        <v>130</v>
      </c>
      <c r="J478" s="2" t="s">
        <v>130</v>
      </c>
      <c r="K478" s="2" t="s">
        <v>130</v>
      </c>
      <c r="L478" s="2" t="s">
        <v>130</v>
      </c>
      <c r="M478" s="2" t="s">
        <v>130</v>
      </c>
      <c r="N478" s="2" t="s">
        <v>130</v>
      </c>
      <c r="O478" s="2" t="s">
        <v>130</v>
      </c>
      <c r="P478" s="2" t="s">
        <v>4832</v>
      </c>
    </row>
    <row r="479" spans="1:16" ht="13" x14ac:dyDescent="0.3">
      <c r="A479" t="s">
        <v>132</v>
      </c>
      <c r="B479" s="5">
        <v>1.65</v>
      </c>
      <c r="C479" s="5">
        <f t="shared" si="9"/>
        <v>31.65</v>
      </c>
      <c r="D479" s="2" t="s">
        <v>130</v>
      </c>
      <c r="E479" s="2" t="s">
        <v>130</v>
      </c>
      <c r="F479" s="164">
        <v>2.5999999999999999E-2</v>
      </c>
      <c r="G479" s="2">
        <v>6.0999999999999999E-2</v>
      </c>
      <c r="H479" s="55">
        <v>0.104</v>
      </c>
      <c r="I479" s="2" t="s">
        <v>130</v>
      </c>
      <c r="J479" s="2" t="s">
        <v>130</v>
      </c>
      <c r="K479" s="2" t="s">
        <v>130</v>
      </c>
      <c r="L479" s="2" t="s">
        <v>130</v>
      </c>
      <c r="M479" s="2" t="s">
        <v>130</v>
      </c>
      <c r="N479" s="2" t="s">
        <v>130</v>
      </c>
      <c r="O479" s="2" t="s">
        <v>130</v>
      </c>
      <c r="P479" s="2" t="s">
        <v>4832</v>
      </c>
    </row>
    <row r="480" spans="1:16" ht="13" x14ac:dyDescent="0.3">
      <c r="A480" t="s">
        <v>132</v>
      </c>
      <c r="B480" s="5">
        <v>1.66</v>
      </c>
      <c r="C480" s="5">
        <f t="shared" si="9"/>
        <v>31.66</v>
      </c>
      <c r="D480" s="2" t="s">
        <v>130</v>
      </c>
      <c r="E480" s="2" t="s">
        <v>130</v>
      </c>
      <c r="F480" s="2" t="s">
        <v>130</v>
      </c>
      <c r="G480" s="2" t="s">
        <v>130</v>
      </c>
      <c r="H480" s="2" t="s">
        <v>130</v>
      </c>
      <c r="I480" s="2" t="s">
        <v>130</v>
      </c>
      <c r="J480" s="2" t="s">
        <v>130</v>
      </c>
      <c r="K480" s="2" t="s">
        <v>130</v>
      </c>
      <c r="L480" s="2" t="s">
        <v>130</v>
      </c>
      <c r="M480" s="2" t="s">
        <v>130</v>
      </c>
      <c r="N480" s="2" t="s">
        <v>130</v>
      </c>
      <c r="O480" s="2" t="s">
        <v>130</v>
      </c>
      <c r="P480" s="2" t="s">
        <v>4832</v>
      </c>
    </row>
    <row r="481" spans="1:16" ht="13" x14ac:dyDescent="0.3">
      <c r="A481" t="s">
        <v>132</v>
      </c>
      <c r="B481" s="5">
        <v>1.67</v>
      </c>
      <c r="C481" s="5">
        <f t="shared" si="9"/>
        <v>31.67</v>
      </c>
      <c r="D481" s="2" t="s">
        <v>130</v>
      </c>
      <c r="E481" s="2" t="s">
        <v>130</v>
      </c>
      <c r="F481" s="2" t="s">
        <v>130</v>
      </c>
      <c r="G481" s="2" t="s">
        <v>130</v>
      </c>
      <c r="H481" s="2" t="s">
        <v>130</v>
      </c>
      <c r="I481" s="2" t="s">
        <v>130</v>
      </c>
      <c r="J481" s="2" t="s">
        <v>130</v>
      </c>
      <c r="K481" s="2" t="s">
        <v>130</v>
      </c>
      <c r="L481" s="2" t="s">
        <v>130</v>
      </c>
      <c r="M481" s="2" t="s">
        <v>130</v>
      </c>
      <c r="N481" s="2" t="s">
        <v>130</v>
      </c>
      <c r="O481" s="2" t="s">
        <v>130</v>
      </c>
      <c r="P481" s="2" t="s">
        <v>4832</v>
      </c>
    </row>
    <row r="482" spans="1:16" ht="13" x14ac:dyDescent="0.3">
      <c r="A482" t="s">
        <v>132</v>
      </c>
      <c r="B482" s="5">
        <v>1.68</v>
      </c>
      <c r="C482" s="5">
        <f t="shared" si="9"/>
        <v>31.68</v>
      </c>
      <c r="D482" s="2" t="s">
        <v>130</v>
      </c>
      <c r="E482" s="2" t="s">
        <v>130</v>
      </c>
      <c r="F482" s="2" t="s">
        <v>130</v>
      </c>
      <c r="G482" s="2" t="s">
        <v>130</v>
      </c>
      <c r="H482" s="2" t="s">
        <v>130</v>
      </c>
      <c r="I482" s="2" t="s">
        <v>130</v>
      </c>
      <c r="J482" s="2" t="s">
        <v>130</v>
      </c>
      <c r="K482" s="2" t="s">
        <v>130</v>
      </c>
      <c r="L482" s="2" t="s">
        <v>130</v>
      </c>
      <c r="M482" s="2" t="s">
        <v>130</v>
      </c>
      <c r="N482" s="2" t="s">
        <v>130</v>
      </c>
      <c r="O482" s="2" t="s">
        <v>130</v>
      </c>
      <c r="P482" s="2" t="s">
        <v>4832</v>
      </c>
    </row>
    <row r="483" spans="1:16" ht="13" x14ac:dyDescent="0.3">
      <c r="A483" t="s">
        <v>132</v>
      </c>
      <c r="B483" s="5">
        <v>1.69</v>
      </c>
      <c r="C483" s="5">
        <f t="shared" si="9"/>
        <v>31.69</v>
      </c>
      <c r="D483" s="2" t="s">
        <v>130</v>
      </c>
      <c r="E483" s="2" t="s">
        <v>130</v>
      </c>
      <c r="F483" s="2" t="s">
        <v>130</v>
      </c>
      <c r="G483" s="2" t="s">
        <v>130</v>
      </c>
      <c r="H483" s="2" t="s">
        <v>130</v>
      </c>
      <c r="I483" s="2" t="s">
        <v>130</v>
      </c>
      <c r="J483" s="2" t="s">
        <v>130</v>
      </c>
      <c r="K483" s="2" t="s">
        <v>130</v>
      </c>
      <c r="L483" s="2" t="s">
        <v>130</v>
      </c>
      <c r="M483" s="2" t="s">
        <v>130</v>
      </c>
      <c r="N483" s="2" t="s">
        <v>130</v>
      </c>
      <c r="O483" s="2" t="s">
        <v>130</v>
      </c>
      <c r="P483" s="2" t="s">
        <v>4832</v>
      </c>
    </row>
    <row r="484" spans="1:16" ht="13" x14ac:dyDescent="0.3">
      <c r="A484" t="s">
        <v>132</v>
      </c>
      <c r="B484" s="5">
        <v>1.7</v>
      </c>
      <c r="C484" s="5">
        <f t="shared" si="9"/>
        <v>31.7</v>
      </c>
      <c r="D484" s="2" t="s">
        <v>130</v>
      </c>
      <c r="E484" s="2" t="s">
        <v>130</v>
      </c>
      <c r="F484" s="2" t="s">
        <v>130</v>
      </c>
      <c r="G484" s="2" t="s">
        <v>130</v>
      </c>
      <c r="H484" s="2" t="s">
        <v>130</v>
      </c>
      <c r="I484" s="2" t="s">
        <v>130</v>
      </c>
      <c r="J484" s="2" t="s">
        <v>130</v>
      </c>
      <c r="K484" s="2" t="s">
        <v>130</v>
      </c>
      <c r="L484" s="2" t="s">
        <v>130</v>
      </c>
      <c r="M484" s="2" t="s">
        <v>130</v>
      </c>
      <c r="N484" s="2" t="s">
        <v>130</v>
      </c>
      <c r="O484" s="2" t="s">
        <v>130</v>
      </c>
      <c r="P484" s="2" t="s">
        <v>4832</v>
      </c>
    </row>
    <row r="485" spans="1:16" ht="13" x14ac:dyDescent="0.3">
      <c r="A485" t="s">
        <v>132</v>
      </c>
      <c r="B485" s="5">
        <v>1.71</v>
      </c>
      <c r="C485" s="5">
        <f t="shared" si="9"/>
        <v>31.71</v>
      </c>
      <c r="D485" s="2" t="s">
        <v>130</v>
      </c>
      <c r="E485" s="2" t="s">
        <v>130</v>
      </c>
      <c r="F485" s="2" t="s">
        <v>130</v>
      </c>
      <c r="G485" s="2" t="s">
        <v>130</v>
      </c>
      <c r="H485" s="2" t="s">
        <v>130</v>
      </c>
      <c r="I485" s="2" t="s">
        <v>130</v>
      </c>
      <c r="J485" s="2" t="s">
        <v>130</v>
      </c>
      <c r="K485" s="2" t="s">
        <v>130</v>
      </c>
      <c r="L485" s="2" t="s">
        <v>130</v>
      </c>
      <c r="M485" s="2" t="s">
        <v>130</v>
      </c>
      <c r="N485" s="2" t="s">
        <v>130</v>
      </c>
      <c r="O485" s="2" t="s">
        <v>130</v>
      </c>
      <c r="P485" s="2" t="s">
        <v>4832</v>
      </c>
    </row>
    <row r="486" spans="1:16" ht="13" x14ac:dyDescent="0.3">
      <c r="A486" t="s">
        <v>132</v>
      </c>
      <c r="B486" s="5">
        <v>1.72</v>
      </c>
      <c r="C486" s="5">
        <f t="shared" si="9"/>
        <v>31.72</v>
      </c>
      <c r="D486" s="2" t="s">
        <v>130</v>
      </c>
      <c r="E486" s="2" t="s">
        <v>130</v>
      </c>
      <c r="F486" s="2" t="s">
        <v>130</v>
      </c>
      <c r="G486" s="2" t="s">
        <v>130</v>
      </c>
      <c r="H486" s="2" t="s">
        <v>130</v>
      </c>
      <c r="I486" s="2" t="s">
        <v>130</v>
      </c>
      <c r="J486" s="2" t="s">
        <v>130</v>
      </c>
      <c r="K486" s="2" t="s">
        <v>130</v>
      </c>
      <c r="L486" s="2" t="s">
        <v>130</v>
      </c>
      <c r="M486" s="2" t="s">
        <v>130</v>
      </c>
      <c r="N486" s="2" t="s">
        <v>130</v>
      </c>
      <c r="O486" s="2" t="s">
        <v>130</v>
      </c>
      <c r="P486" s="2" t="s">
        <v>4832</v>
      </c>
    </row>
    <row r="487" spans="1:16" ht="13" x14ac:dyDescent="0.3">
      <c r="A487" t="s">
        <v>132</v>
      </c>
      <c r="B487" s="5">
        <v>1.73</v>
      </c>
      <c r="C487" s="5">
        <f t="shared" si="9"/>
        <v>31.73</v>
      </c>
      <c r="D487" s="2" t="s">
        <v>130</v>
      </c>
      <c r="E487" s="2" t="s">
        <v>130</v>
      </c>
      <c r="F487" s="2" t="s">
        <v>130</v>
      </c>
      <c r="G487" s="2" t="s">
        <v>130</v>
      </c>
      <c r="H487" s="2" t="s">
        <v>130</v>
      </c>
      <c r="I487" s="2" t="s">
        <v>130</v>
      </c>
      <c r="J487" s="2" t="s">
        <v>130</v>
      </c>
      <c r="K487" s="2" t="s">
        <v>130</v>
      </c>
      <c r="L487" s="2" t="s">
        <v>130</v>
      </c>
      <c r="M487" s="2" t="s">
        <v>130</v>
      </c>
      <c r="N487" s="2" t="s">
        <v>130</v>
      </c>
      <c r="O487" s="2" t="s">
        <v>130</v>
      </c>
      <c r="P487" s="2" t="s">
        <v>4832</v>
      </c>
    </row>
    <row r="488" spans="1:16" ht="13" x14ac:dyDescent="0.3">
      <c r="A488" t="s">
        <v>132</v>
      </c>
      <c r="B488" s="5">
        <v>1.74</v>
      </c>
      <c r="C488" s="5">
        <f t="shared" si="9"/>
        <v>31.74</v>
      </c>
      <c r="D488" s="2" t="s">
        <v>130</v>
      </c>
      <c r="E488" s="2" t="s">
        <v>130</v>
      </c>
      <c r="F488" s="2" t="s">
        <v>130</v>
      </c>
      <c r="G488" s="2" t="s">
        <v>130</v>
      </c>
      <c r="H488" s="2" t="s">
        <v>130</v>
      </c>
      <c r="I488" s="2" t="s">
        <v>130</v>
      </c>
      <c r="J488" s="2" t="s">
        <v>130</v>
      </c>
      <c r="K488" s="2" t="s">
        <v>130</v>
      </c>
      <c r="L488" s="2" t="s">
        <v>130</v>
      </c>
      <c r="M488" s="2" t="s">
        <v>130</v>
      </c>
      <c r="N488" s="2" t="s">
        <v>130</v>
      </c>
      <c r="O488" s="2" t="s">
        <v>130</v>
      </c>
      <c r="P488" s="2" t="s">
        <v>4832</v>
      </c>
    </row>
    <row r="489" spans="1:16" ht="13" x14ac:dyDescent="0.3">
      <c r="A489" t="s">
        <v>132</v>
      </c>
      <c r="B489" s="5">
        <v>1.75</v>
      </c>
      <c r="C489" s="5">
        <f t="shared" si="9"/>
        <v>31.75</v>
      </c>
      <c r="D489" s="2" t="s">
        <v>130</v>
      </c>
      <c r="E489" s="2" t="s">
        <v>130</v>
      </c>
      <c r="F489" s="2" t="s">
        <v>130</v>
      </c>
      <c r="G489" s="2" t="s">
        <v>130</v>
      </c>
      <c r="H489" s="2" t="s">
        <v>130</v>
      </c>
      <c r="I489" s="2" t="s">
        <v>130</v>
      </c>
      <c r="J489" s="2" t="s">
        <v>130</v>
      </c>
      <c r="K489" s="2" t="s">
        <v>130</v>
      </c>
      <c r="L489" s="2" t="s">
        <v>130</v>
      </c>
      <c r="M489" s="2" t="s">
        <v>130</v>
      </c>
      <c r="N489" s="2" t="s">
        <v>130</v>
      </c>
      <c r="O489" s="2" t="s">
        <v>130</v>
      </c>
      <c r="P489" s="2" t="s">
        <v>4832</v>
      </c>
    </row>
    <row r="490" spans="1:16" ht="13" x14ac:dyDescent="0.3">
      <c r="A490" t="s">
        <v>132</v>
      </c>
      <c r="B490" s="5">
        <v>1.76</v>
      </c>
      <c r="C490" s="5">
        <f t="shared" si="9"/>
        <v>31.76</v>
      </c>
      <c r="D490" s="2" t="s">
        <v>130</v>
      </c>
      <c r="E490" s="2" t="s">
        <v>130</v>
      </c>
      <c r="F490" s="2" t="s">
        <v>130</v>
      </c>
      <c r="G490" s="2" t="s">
        <v>130</v>
      </c>
      <c r="H490" s="2" t="s">
        <v>130</v>
      </c>
      <c r="I490" s="2" t="s">
        <v>130</v>
      </c>
      <c r="J490" s="2" t="s">
        <v>130</v>
      </c>
      <c r="K490" s="2" t="s">
        <v>130</v>
      </c>
      <c r="L490" s="2" t="s">
        <v>130</v>
      </c>
      <c r="M490" s="2" t="s">
        <v>130</v>
      </c>
      <c r="N490" s="2" t="s">
        <v>130</v>
      </c>
      <c r="O490" s="2" t="s">
        <v>130</v>
      </c>
      <c r="P490" s="2" t="s">
        <v>4832</v>
      </c>
    </row>
    <row r="491" spans="1:16" ht="13" x14ac:dyDescent="0.3">
      <c r="A491" t="s">
        <v>132</v>
      </c>
      <c r="B491" s="5">
        <v>1.77</v>
      </c>
      <c r="C491" s="5">
        <f t="shared" si="9"/>
        <v>31.77</v>
      </c>
      <c r="D491" s="2" t="s">
        <v>130</v>
      </c>
      <c r="E491" s="2" t="s">
        <v>130</v>
      </c>
      <c r="F491" s="2" t="s">
        <v>130</v>
      </c>
      <c r="G491" s="2" t="s">
        <v>130</v>
      </c>
      <c r="H491" s="2" t="s">
        <v>130</v>
      </c>
      <c r="I491" s="2" t="s">
        <v>130</v>
      </c>
      <c r="J491" s="2" t="s">
        <v>130</v>
      </c>
      <c r="K491" s="2" t="s">
        <v>130</v>
      </c>
      <c r="L491" s="2" t="s">
        <v>130</v>
      </c>
      <c r="M491" s="2" t="s">
        <v>130</v>
      </c>
      <c r="N491" s="2" t="s">
        <v>130</v>
      </c>
      <c r="O491" s="2" t="s">
        <v>130</v>
      </c>
      <c r="P491" s="2" t="s">
        <v>4832</v>
      </c>
    </row>
    <row r="492" spans="1:16" ht="13" x14ac:dyDescent="0.3">
      <c r="A492" t="s">
        <v>132</v>
      </c>
      <c r="B492" s="5">
        <v>1.78</v>
      </c>
      <c r="C492" s="5">
        <f t="shared" si="9"/>
        <v>31.78</v>
      </c>
      <c r="D492" s="2" t="s">
        <v>130</v>
      </c>
      <c r="E492" s="2" t="s">
        <v>130</v>
      </c>
      <c r="F492" s="2" t="s">
        <v>130</v>
      </c>
      <c r="G492" s="2" t="s">
        <v>130</v>
      </c>
      <c r="H492" s="2" t="s">
        <v>130</v>
      </c>
      <c r="I492" s="2" t="s">
        <v>130</v>
      </c>
      <c r="J492" s="2" t="s">
        <v>130</v>
      </c>
      <c r="K492" s="2" t="s">
        <v>130</v>
      </c>
      <c r="L492" s="2" t="s">
        <v>130</v>
      </c>
      <c r="M492" s="2" t="s">
        <v>130</v>
      </c>
      <c r="N492" s="2" t="s">
        <v>130</v>
      </c>
      <c r="O492" s="2" t="s">
        <v>130</v>
      </c>
      <c r="P492" s="2" t="s">
        <v>4832</v>
      </c>
    </row>
    <row r="493" spans="1:16" ht="13" x14ac:dyDescent="0.3">
      <c r="A493" t="s">
        <v>132</v>
      </c>
      <c r="B493" s="5">
        <v>1.79</v>
      </c>
      <c r="C493" s="5">
        <f t="shared" si="9"/>
        <v>31.79</v>
      </c>
      <c r="D493" s="2" t="s">
        <v>130</v>
      </c>
      <c r="E493" s="2" t="s">
        <v>130</v>
      </c>
      <c r="F493" s="2" t="s">
        <v>130</v>
      </c>
      <c r="G493" s="2" t="s">
        <v>130</v>
      </c>
      <c r="H493" s="2" t="s">
        <v>130</v>
      </c>
      <c r="I493" s="2" t="s">
        <v>130</v>
      </c>
      <c r="J493" s="2" t="s">
        <v>130</v>
      </c>
      <c r="K493" s="2" t="s">
        <v>130</v>
      </c>
      <c r="L493" s="2" t="s">
        <v>130</v>
      </c>
      <c r="M493" s="2" t="s">
        <v>130</v>
      </c>
      <c r="N493" s="2" t="s">
        <v>130</v>
      </c>
      <c r="O493" s="2" t="s">
        <v>130</v>
      </c>
      <c r="P493" s="2" t="s">
        <v>4832</v>
      </c>
    </row>
    <row r="494" spans="1:16" ht="13" x14ac:dyDescent="0.3">
      <c r="A494" t="s">
        <v>132</v>
      </c>
      <c r="B494" s="5">
        <v>1.8</v>
      </c>
      <c r="C494" s="5">
        <f t="shared" si="9"/>
        <v>31.8</v>
      </c>
      <c r="D494" s="2" t="s">
        <v>130</v>
      </c>
      <c r="E494" s="2" t="s">
        <v>130</v>
      </c>
      <c r="F494" s="2" t="s">
        <v>130</v>
      </c>
      <c r="G494" s="2" t="s">
        <v>130</v>
      </c>
      <c r="H494" s="2" t="s">
        <v>130</v>
      </c>
      <c r="I494" s="2" t="s">
        <v>130</v>
      </c>
      <c r="J494" s="2" t="s">
        <v>130</v>
      </c>
      <c r="K494" s="2" t="s">
        <v>130</v>
      </c>
      <c r="L494" s="2" t="s">
        <v>130</v>
      </c>
      <c r="M494" s="2" t="s">
        <v>130</v>
      </c>
      <c r="N494" s="2" t="s">
        <v>130</v>
      </c>
      <c r="O494" s="2" t="s">
        <v>130</v>
      </c>
      <c r="P494" s="2" t="s">
        <v>4832</v>
      </c>
    </row>
    <row r="495" spans="1:16" ht="13" x14ac:dyDescent="0.3">
      <c r="A495" t="s">
        <v>132</v>
      </c>
      <c r="B495" s="5">
        <v>1.81</v>
      </c>
      <c r="C495" s="5">
        <f t="shared" ref="C495:C558" si="10">VALUE(SUBSTITUTE(3&amp;B495," ",""))</f>
        <v>31.81</v>
      </c>
      <c r="D495" s="2" t="s">
        <v>130</v>
      </c>
      <c r="E495" s="2" t="s">
        <v>130</v>
      </c>
      <c r="F495" s="2" t="s">
        <v>130</v>
      </c>
      <c r="G495" s="2" t="s">
        <v>130</v>
      </c>
      <c r="H495" s="2" t="s">
        <v>130</v>
      </c>
      <c r="I495" s="2" t="s">
        <v>130</v>
      </c>
      <c r="J495" s="2" t="s">
        <v>130</v>
      </c>
      <c r="K495" s="2" t="s">
        <v>130</v>
      </c>
      <c r="L495" s="2" t="s">
        <v>130</v>
      </c>
      <c r="M495" s="2" t="s">
        <v>130</v>
      </c>
      <c r="N495" s="2" t="s">
        <v>130</v>
      </c>
      <c r="O495" s="2" t="s">
        <v>130</v>
      </c>
      <c r="P495" s="2" t="s">
        <v>4832</v>
      </c>
    </row>
    <row r="496" spans="1:16" ht="13" x14ac:dyDescent="0.3">
      <c r="A496" t="s">
        <v>132</v>
      </c>
      <c r="B496" s="5">
        <v>1.82</v>
      </c>
      <c r="C496" s="5">
        <f t="shared" si="10"/>
        <v>31.82</v>
      </c>
      <c r="D496" s="2" t="s">
        <v>130</v>
      </c>
      <c r="E496" s="2" t="s">
        <v>130</v>
      </c>
      <c r="F496" s="2" t="s">
        <v>130</v>
      </c>
      <c r="G496" s="2" t="s">
        <v>130</v>
      </c>
      <c r="H496" s="2" t="s">
        <v>130</v>
      </c>
      <c r="I496" s="2" t="s">
        <v>130</v>
      </c>
      <c r="J496" s="2" t="s">
        <v>130</v>
      </c>
      <c r="K496" s="2" t="s">
        <v>130</v>
      </c>
      <c r="L496" s="2" t="s">
        <v>130</v>
      </c>
      <c r="M496" s="2" t="s">
        <v>130</v>
      </c>
      <c r="N496" s="2" t="s">
        <v>130</v>
      </c>
      <c r="O496" s="2" t="s">
        <v>130</v>
      </c>
      <c r="P496" s="2" t="s">
        <v>4832</v>
      </c>
    </row>
    <row r="497" spans="1:16" ht="13" x14ac:dyDescent="0.3">
      <c r="A497" t="s">
        <v>132</v>
      </c>
      <c r="B497" s="5">
        <v>1.83</v>
      </c>
      <c r="C497" s="5">
        <f t="shared" si="10"/>
        <v>31.83</v>
      </c>
      <c r="D497" s="2" t="s">
        <v>130</v>
      </c>
      <c r="E497" s="2" t="s">
        <v>130</v>
      </c>
      <c r="F497" s="2" t="s">
        <v>130</v>
      </c>
      <c r="G497" s="2" t="s">
        <v>130</v>
      </c>
      <c r="H497" s="2" t="s">
        <v>130</v>
      </c>
      <c r="I497" s="2" t="s">
        <v>130</v>
      </c>
      <c r="J497" s="2" t="s">
        <v>130</v>
      </c>
      <c r="K497" s="2" t="s">
        <v>130</v>
      </c>
      <c r="L497" s="2" t="s">
        <v>130</v>
      </c>
      <c r="M497" s="2" t="s">
        <v>130</v>
      </c>
      <c r="N497" s="2" t="s">
        <v>130</v>
      </c>
      <c r="O497" s="2" t="s">
        <v>130</v>
      </c>
      <c r="P497" s="2" t="s">
        <v>4832</v>
      </c>
    </row>
    <row r="498" spans="1:16" ht="13" x14ac:dyDescent="0.3">
      <c r="A498" t="s">
        <v>132</v>
      </c>
      <c r="B498" s="5">
        <v>1.84</v>
      </c>
      <c r="C498" s="5">
        <f t="shared" si="10"/>
        <v>31.84</v>
      </c>
      <c r="D498" s="2" t="s">
        <v>130</v>
      </c>
      <c r="E498" s="2" t="s">
        <v>130</v>
      </c>
      <c r="F498" s="2" t="s">
        <v>130</v>
      </c>
      <c r="G498" s="2" t="s">
        <v>130</v>
      </c>
      <c r="H498" s="2" t="s">
        <v>130</v>
      </c>
      <c r="I498" s="2" t="s">
        <v>130</v>
      </c>
      <c r="J498" s="2" t="s">
        <v>130</v>
      </c>
      <c r="K498" s="2" t="s">
        <v>130</v>
      </c>
      <c r="L498" s="2" t="s">
        <v>130</v>
      </c>
      <c r="M498" s="2" t="s">
        <v>130</v>
      </c>
      <c r="N498" s="2" t="s">
        <v>130</v>
      </c>
      <c r="O498" s="2" t="s">
        <v>130</v>
      </c>
      <c r="P498" s="2" t="s">
        <v>4832</v>
      </c>
    </row>
    <row r="499" spans="1:16" ht="13" x14ac:dyDescent="0.3">
      <c r="A499" t="s">
        <v>132</v>
      </c>
      <c r="B499" s="5">
        <v>1.85</v>
      </c>
      <c r="C499" s="5">
        <f t="shared" si="10"/>
        <v>31.85</v>
      </c>
      <c r="D499" s="2" t="s">
        <v>130</v>
      </c>
      <c r="E499" s="2" t="s">
        <v>130</v>
      </c>
      <c r="F499" s="2" t="s">
        <v>130</v>
      </c>
      <c r="G499" s="2" t="s">
        <v>130</v>
      </c>
      <c r="H499" s="2" t="s">
        <v>130</v>
      </c>
      <c r="I499" s="2" t="s">
        <v>130</v>
      </c>
      <c r="J499" s="2" t="s">
        <v>130</v>
      </c>
      <c r="K499" s="2" t="s">
        <v>130</v>
      </c>
      <c r="L499" s="2" t="s">
        <v>130</v>
      </c>
      <c r="M499" s="2" t="s">
        <v>130</v>
      </c>
      <c r="N499" s="2" t="s">
        <v>130</v>
      </c>
      <c r="O499" s="2" t="s">
        <v>130</v>
      </c>
      <c r="P499" s="2" t="s">
        <v>4832</v>
      </c>
    </row>
    <row r="500" spans="1:16" ht="13" x14ac:dyDescent="0.3">
      <c r="A500" t="s">
        <v>132</v>
      </c>
      <c r="B500" s="5">
        <v>1.86</v>
      </c>
      <c r="C500" s="5">
        <f t="shared" si="10"/>
        <v>31.86</v>
      </c>
      <c r="D500" s="2" t="s">
        <v>130</v>
      </c>
      <c r="E500" s="2" t="s">
        <v>130</v>
      </c>
      <c r="F500" s="2" t="s">
        <v>130</v>
      </c>
      <c r="G500" s="2" t="s">
        <v>130</v>
      </c>
      <c r="H500" s="2" t="s">
        <v>130</v>
      </c>
      <c r="I500" s="2" t="s">
        <v>130</v>
      </c>
      <c r="J500" s="2" t="s">
        <v>130</v>
      </c>
      <c r="K500" s="2" t="s">
        <v>130</v>
      </c>
      <c r="L500" s="2" t="s">
        <v>130</v>
      </c>
      <c r="M500" s="2" t="s">
        <v>130</v>
      </c>
      <c r="N500" s="2" t="s">
        <v>130</v>
      </c>
      <c r="O500" s="2" t="s">
        <v>130</v>
      </c>
      <c r="P500" s="2" t="s">
        <v>4832</v>
      </c>
    </row>
    <row r="501" spans="1:16" ht="13" x14ac:dyDescent="0.3">
      <c r="A501" t="s">
        <v>132</v>
      </c>
      <c r="B501" s="5">
        <v>1.87</v>
      </c>
      <c r="C501" s="5">
        <f t="shared" si="10"/>
        <v>31.87</v>
      </c>
      <c r="D501" s="2" t="s">
        <v>130</v>
      </c>
      <c r="E501" s="2" t="s">
        <v>130</v>
      </c>
      <c r="F501" s="2" t="s">
        <v>130</v>
      </c>
      <c r="G501" s="2" t="s">
        <v>130</v>
      </c>
      <c r="H501" s="2" t="s">
        <v>130</v>
      </c>
      <c r="I501" s="2" t="s">
        <v>130</v>
      </c>
      <c r="J501" s="2" t="s">
        <v>130</v>
      </c>
      <c r="K501" s="2" t="s">
        <v>130</v>
      </c>
      <c r="L501" s="2" t="s">
        <v>130</v>
      </c>
      <c r="M501" s="2" t="s">
        <v>130</v>
      </c>
      <c r="N501" s="2" t="s">
        <v>130</v>
      </c>
      <c r="O501" s="2" t="s">
        <v>130</v>
      </c>
      <c r="P501" s="2" t="s">
        <v>4832</v>
      </c>
    </row>
    <row r="502" spans="1:16" ht="13" x14ac:dyDescent="0.3">
      <c r="A502" t="s">
        <v>132</v>
      </c>
      <c r="B502" s="5">
        <v>1.88</v>
      </c>
      <c r="C502" s="5">
        <f t="shared" si="10"/>
        <v>31.88</v>
      </c>
      <c r="D502" s="2" t="s">
        <v>130</v>
      </c>
      <c r="E502" s="2" t="s">
        <v>130</v>
      </c>
      <c r="F502" s="2" t="s">
        <v>130</v>
      </c>
      <c r="G502" s="2" t="s">
        <v>130</v>
      </c>
      <c r="H502" s="2" t="s">
        <v>130</v>
      </c>
      <c r="I502" s="2" t="s">
        <v>130</v>
      </c>
      <c r="J502" s="2" t="s">
        <v>130</v>
      </c>
      <c r="K502" s="2" t="s">
        <v>130</v>
      </c>
      <c r="L502" s="2" t="s">
        <v>130</v>
      </c>
      <c r="M502" s="2" t="s">
        <v>130</v>
      </c>
      <c r="N502" s="2" t="s">
        <v>130</v>
      </c>
      <c r="O502" s="2" t="s">
        <v>130</v>
      </c>
      <c r="P502" s="2" t="s">
        <v>4832</v>
      </c>
    </row>
    <row r="503" spans="1:16" ht="13" x14ac:dyDescent="0.3">
      <c r="A503" t="s">
        <v>132</v>
      </c>
      <c r="B503" s="5">
        <v>1.89</v>
      </c>
      <c r="C503" s="5">
        <f t="shared" si="10"/>
        <v>31.89</v>
      </c>
      <c r="D503" s="2" t="s">
        <v>130</v>
      </c>
      <c r="E503" s="2" t="s">
        <v>130</v>
      </c>
      <c r="F503" s="2" t="s">
        <v>130</v>
      </c>
      <c r="G503" s="2" t="s">
        <v>130</v>
      </c>
      <c r="H503" s="2" t="s">
        <v>130</v>
      </c>
      <c r="I503" s="2" t="s">
        <v>130</v>
      </c>
      <c r="J503" s="2" t="s">
        <v>130</v>
      </c>
      <c r="K503" s="2" t="s">
        <v>130</v>
      </c>
      <c r="L503" s="2" t="s">
        <v>130</v>
      </c>
      <c r="M503" s="2" t="s">
        <v>130</v>
      </c>
      <c r="N503" s="2" t="s">
        <v>130</v>
      </c>
      <c r="O503" s="2" t="s">
        <v>130</v>
      </c>
      <c r="P503" s="2" t="s">
        <v>4832</v>
      </c>
    </row>
    <row r="504" spans="1:16" ht="13" x14ac:dyDescent="0.3">
      <c r="A504" t="s">
        <v>132</v>
      </c>
      <c r="B504" s="5">
        <v>1.9</v>
      </c>
      <c r="C504" s="5">
        <f t="shared" si="10"/>
        <v>31.9</v>
      </c>
      <c r="D504" s="2" t="s">
        <v>130</v>
      </c>
      <c r="E504" s="2" t="s">
        <v>130</v>
      </c>
      <c r="F504" s="2" t="s">
        <v>130</v>
      </c>
      <c r="G504" s="2" t="s">
        <v>130</v>
      </c>
      <c r="H504" s="2" t="s">
        <v>130</v>
      </c>
      <c r="I504" s="2" t="s">
        <v>130</v>
      </c>
      <c r="J504" s="2" t="s">
        <v>130</v>
      </c>
      <c r="K504" s="2" t="s">
        <v>130</v>
      </c>
      <c r="L504" s="2" t="s">
        <v>130</v>
      </c>
      <c r="M504" s="2" t="s">
        <v>130</v>
      </c>
      <c r="N504" s="2" t="s">
        <v>130</v>
      </c>
      <c r="O504" s="2" t="s">
        <v>130</v>
      </c>
      <c r="P504" s="2" t="s">
        <v>4832</v>
      </c>
    </row>
    <row r="505" spans="1:16" ht="13" x14ac:dyDescent="0.3">
      <c r="A505" t="s">
        <v>132</v>
      </c>
      <c r="B505" s="5">
        <v>1.91</v>
      </c>
      <c r="C505" s="5">
        <f t="shared" si="10"/>
        <v>31.91</v>
      </c>
      <c r="D505" s="2" t="s">
        <v>130</v>
      </c>
      <c r="E505" s="2" t="s">
        <v>130</v>
      </c>
      <c r="F505" s="2" t="s">
        <v>130</v>
      </c>
      <c r="G505" s="2" t="s">
        <v>130</v>
      </c>
      <c r="H505" s="2" t="s">
        <v>130</v>
      </c>
      <c r="I505" s="2" t="s">
        <v>130</v>
      </c>
      <c r="J505" s="2" t="s">
        <v>130</v>
      </c>
      <c r="K505" s="2" t="s">
        <v>130</v>
      </c>
      <c r="L505" s="2" t="s">
        <v>130</v>
      </c>
      <c r="M505" s="2" t="s">
        <v>130</v>
      </c>
      <c r="N505" s="2" t="s">
        <v>130</v>
      </c>
      <c r="O505" s="2" t="s">
        <v>130</v>
      </c>
      <c r="P505" s="2" t="s">
        <v>4832</v>
      </c>
    </row>
    <row r="506" spans="1:16" ht="13" x14ac:dyDescent="0.3">
      <c r="A506" t="s">
        <v>132</v>
      </c>
      <c r="B506" s="5">
        <v>1.92</v>
      </c>
      <c r="C506" s="5">
        <f t="shared" si="10"/>
        <v>31.92</v>
      </c>
      <c r="D506" s="2" t="s">
        <v>130</v>
      </c>
      <c r="E506" s="2" t="s">
        <v>130</v>
      </c>
      <c r="F506" s="2" t="s">
        <v>130</v>
      </c>
      <c r="G506" s="2" t="s">
        <v>130</v>
      </c>
      <c r="H506" s="2" t="s">
        <v>130</v>
      </c>
      <c r="I506" s="2" t="s">
        <v>130</v>
      </c>
      <c r="J506" s="2" t="s">
        <v>130</v>
      </c>
      <c r="K506" s="2" t="s">
        <v>130</v>
      </c>
      <c r="L506" s="2" t="s">
        <v>130</v>
      </c>
      <c r="M506" s="2" t="s">
        <v>130</v>
      </c>
      <c r="N506" s="2" t="s">
        <v>130</v>
      </c>
      <c r="O506" s="2" t="s">
        <v>130</v>
      </c>
      <c r="P506" s="2" t="s">
        <v>4832</v>
      </c>
    </row>
    <row r="507" spans="1:16" ht="13" x14ac:dyDescent="0.3">
      <c r="A507" t="s">
        <v>132</v>
      </c>
      <c r="B507" s="5">
        <v>1.93</v>
      </c>
      <c r="C507" s="5">
        <f t="shared" si="10"/>
        <v>31.93</v>
      </c>
      <c r="D507" s="2" t="s">
        <v>130</v>
      </c>
      <c r="E507" s="2" t="s">
        <v>130</v>
      </c>
      <c r="F507" s="2" t="s">
        <v>130</v>
      </c>
      <c r="G507" s="2" t="s">
        <v>130</v>
      </c>
      <c r="H507" s="2" t="s">
        <v>130</v>
      </c>
      <c r="I507" s="2" t="s">
        <v>130</v>
      </c>
      <c r="J507" s="2" t="s">
        <v>130</v>
      </c>
      <c r="K507" s="2" t="s">
        <v>130</v>
      </c>
      <c r="L507" s="2" t="s">
        <v>130</v>
      </c>
      <c r="M507" s="2" t="s">
        <v>130</v>
      </c>
      <c r="N507" s="2" t="s">
        <v>130</v>
      </c>
      <c r="O507" s="2" t="s">
        <v>130</v>
      </c>
      <c r="P507" s="2" t="s">
        <v>4832</v>
      </c>
    </row>
    <row r="508" spans="1:16" ht="13" x14ac:dyDescent="0.3">
      <c r="A508" t="s">
        <v>132</v>
      </c>
      <c r="B508" s="5">
        <v>1.94</v>
      </c>
      <c r="C508" s="5">
        <f t="shared" si="10"/>
        <v>31.94</v>
      </c>
      <c r="D508" s="2" t="s">
        <v>130</v>
      </c>
      <c r="E508" s="2" t="s">
        <v>130</v>
      </c>
      <c r="F508" s="2" t="s">
        <v>130</v>
      </c>
      <c r="G508" s="2" t="s">
        <v>130</v>
      </c>
      <c r="H508" s="2" t="s">
        <v>130</v>
      </c>
      <c r="I508" s="2" t="s">
        <v>130</v>
      </c>
      <c r="J508" s="2" t="s">
        <v>130</v>
      </c>
      <c r="K508" s="2" t="s">
        <v>130</v>
      </c>
      <c r="L508" s="2" t="s">
        <v>130</v>
      </c>
      <c r="M508" s="2" t="s">
        <v>130</v>
      </c>
      <c r="N508" s="2" t="s">
        <v>130</v>
      </c>
      <c r="O508" s="2" t="s">
        <v>130</v>
      </c>
      <c r="P508" s="2" t="s">
        <v>4832</v>
      </c>
    </row>
    <row r="509" spans="1:16" ht="13" x14ac:dyDescent="0.3">
      <c r="A509" t="s">
        <v>132</v>
      </c>
      <c r="B509" s="5">
        <v>1.95</v>
      </c>
      <c r="C509" s="5">
        <f t="shared" si="10"/>
        <v>31.95</v>
      </c>
      <c r="D509" s="2" t="s">
        <v>130</v>
      </c>
      <c r="E509" s="2" t="s">
        <v>130</v>
      </c>
      <c r="F509" s="2" t="s">
        <v>130</v>
      </c>
      <c r="G509" s="2" t="s">
        <v>130</v>
      </c>
      <c r="H509" s="2" t="s">
        <v>130</v>
      </c>
      <c r="I509" s="2" t="s">
        <v>130</v>
      </c>
      <c r="J509" s="2" t="s">
        <v>130</v>
      </c>
      <c r="K509" s="2" t="s">
        <v>130</v>
      </c>
      <c r="L509" s="2" t="s">
        <v>130</v>
      </c>
      <c r="M509" s="2" t="s">
        <v>130</v>
      </c>
      <c r="N509" s="2" t="s">
        <v>130</v>
      </c>
      <c r="O509" s="2" t="s">
        <v>130</v>
      </c>
      <c r="P509" s="2" t="s">
        <v>4832</v>
      </c>
    </row>
    <row r="510" spans="1:16" ht="13" x14ac:dyDescent="0.3">
      <c r="A510" t="s">
        <v>132</v>
      </c>
      <c r="B510" s="5">
        <v>1.96</v>
      </c>
      <c r="C510" s="5">
        <f t="shared" si="10"/>
        <v>31.96</v>
      </c>
      <c r="D510" s="2" t="s">
        <v>130</v>
      </c>
      <c r="E510" s="2" t="s">
        <v>130</v>
      </c>
      <c r="F510" s="2" t="s">
        <v>130</v>
      </c>
      <c r="G510" s="2" t="s">
        <v>130</v>
      </c>
      <c r="H510" s="2" t="s">
        <v>130</v>
      </c>
      <c r="I510" s="2" t="s">
        <v>130</v>
      </c>
      <c r="J510" s="2" t="s">
        <v>130</v>
      </c>
      <c r="K510" s="2" t="s">
        <v>130</v>
      </c>
      <c r="L510" s="2" t="s">
        <v>130</v>
      </c>
      <c r="M510" s="2" t="s">
        <v>130</v>
      </c>
      <c r="N510" s="2" t="s">
        <v>130</v>
      </c>
      <c r="O510" s="2" t="s">
        <v>130</v>
      </c>
      <c r="P510" s="2" t="s">
        <v>4832</v>
      </c>
    </row>
    <row r="511" spans="1:16" ht="13" x14ac:dyDescent="0.3">
      <c r="A511" t="s">
        <v>132</v>
      </c>
      <c r="B511" s="5">
        <v>1.97</v>
      </c>
      <c r="C511" s="5">
        <f t="shared" si="10"/>
        <v>31.97</v>
      </c>
      <c r="D511" s="2" t="s">
        <v>130</v>
      </c>
      <c r="E511" s="2" t="s">
        <v>130</v>
      </c>
      <c r="F511" s="2" t="s">
        <v>130</v>
      </c>
      <c r="G511" s="2" t="s">
        <v>130</v>
      </c>
      <c r="H511" s="2" t="s">
        <v>130</v>
      </c>
      <c r="I511" s="2" t="s">
        <v>130</v>
      </c>
      <c r="J511" s="2" t="s">
        <v>130</v>
      </c>
      <c r="K511" s="2" t="s">
        <v>130</v>
      </c>
      <c r="L511" s="2" t="s">
        <v>130</v>
      </c>
      <c r="M511" s="2" t="s">
        <v>130</v>
      </c>
      <c r="N511" s="2" t="s">
        <v>130</v>
      </c>
      <c r="O511" s="2" t="s">
        <v>130</v>
      </c>
      <c r="P511" s="2" t="s">
        <v>4832</v>
      </c>
    </row>
    <row r="512" spans="1:16" ht="13" x14ac:dyDescent="0.3">
      <c r="A512" t="s">
        <v>132</v>
      </c>
      <c r="B512" s="5">
        <v>1.98</v>
      </c>
      <c r="C512" s="5">
        <f t="shared" si="10"/>
        <v>31.98</v>
      </c>
      <c r="D512" s="2" t="s">
        <v>130</v>
      </c>
      <c r="E512" s="2" t="s">
        <v>130</v>
      </c>
      <c r="F512" s="2" t="s">
        <v>130</v>
      </c>
      <c r="G512" s="2" t="s">
        <v>130</v>
      </c>
      <c r="H512" s="2" t="s">
        <v>130</v>
      </c>
      <c r="I512" s="2" t="s">
        <v>130</v>
      </c>
      <c r="J512" s="2" t="s">
        <v>130</v>
      </c>
      <c r="K512" s="2" t="s">
        <v>130</v>
      </c>
      <c r="L512" s="2" t="s">
        <v>130</v>
      </c>
      <c r="M512" s="2" t="s">
        <v>130</v>
      </c>
      <c r="N512" s="2" t="s">
        <v>130</v>
      </c>
      <c r="O512" s="2" t="s">
        <v>130</v>
      </c>
      <c r="P512" s="2" t="s">
        <v>4832</v>
      </c>
    </row>
    <row r="513" spans="1:16" ht="13" x14ac:dyDescent="0.3">
      <c r="A513" t="s">
        <v>132</v>
      </c>
      <c r="B513" s="5">
        <v>1.99</v>
      </c>
      <c r="C513" s="5">
        <f t="shared" si="10"/>
        <v>31.99</v>
      </c>
      <c r="D513" s="2" t="s">
        <v>130</v>
      </c>
      <c r="E513" s="2" t="s">
        <v>130</v>
      </c>
      <c r="F513" s="2" t="s">
        <v>130</v>
      </c>
      <c r="G513" s="2" t="s">
        <v>130</v>
      </c>
      <c r="H513" s="2" t="s">
        <v>130</v>
      </c>
      <c r="I513" s="2" t="s">
        <v>130</v>
      </c>
      <c r="J513" s="2" t="s">
        <v>130</v>
      </c>
      <c r="K513" s="2" t="s">
        <v>130</v>
      </c>
      <c r="L513" s="2" t="s">
        <v>130</v>
      </c>
      <c r="M513" s="2" t="s">
        <v>130</v>
      </c>
      <c r="N513" s="2" t="s">
        <v>130</v>
      </c>
      <c r="O513" s="2" t="s">
        <v>130</v>
      </c>
      <c r="P513" s="2" t="s">
        <v>4832</v>
      </c>
    </row>
    <row r="514" spans="1:16" ht="13" x14ac:dyDescent="0.3">
      <c r="A514" t="s">
        <v>132</v>
      </c>
      <c r="B514" s="5">
        <v>2</v>
      </c>
      <c r="C514" s="5">
        <f t="shared" si="10"/>
        <v>32</v>
      </c>
      <c r="D514" s="2" t="s">
        <v>130</v>
      </c>
      <c r="E514" s="2" t="s">
        <v>130</v>
      </c>
      <c r="F514" s="2" t="s">
        <v>130</v>
      </c>
      <c r="G514" s="2" t="s">
        <v>130</v>
      </c>
      <c r="H514" s="2" t="s">
        <v>130</v>
      </c>
      <c r="I514" s="2" t="s">
        <v>130</v>
      </c>
      <c r="J514" s="2" t="s">
        <v>130</v>
      </c>
      <c r="K514" s="2" t="s">
        <v>130</v>
      </c>
      <c r="L514" s="2" t="s">
        <v>130</v>
      </c>
      <c r="M514" s="2" t="s">
        <v>130</v>
      </c>
      <c r="N514" s="2" t="s">
        <v>130</v>
      </c>
      <c r="O514" s="2" t="s">
        <v>130</v>
      </c>
      <c r="P514" s="2" t="s">
        <v>4832</v>
      </c>
    </row>
    <row r="515" spans="1:16" ht="13" x14ac:dyDescent="0.3">
      <c r="A515" t="s">
        <v>132</v>
      </c>
      <c r="B515" s="5">
        <v>2.0099999999999998</v>
      </c>
      <c r="C515" s="5">
        <f t="shared" si="10"/>
        <v>32.01</v>
      </c>
      <c r="D515" s="2" t="s">
        <v>130</v>
      </c>
      <c r="E515" s="2" t="s">
        <v>130</v>
      </c>
      <c r="F515" s="2" t="s">
        <v>130</v>
      </c>
      <c r="G515" s="2" t="s">
        <v>130</v>
      </c>
      <c r="H515" s="2" t="s">
        <v>130</v>
      </c>
      <c r="I515" s="2" t="s">
        <v>130</v>
      </c>
      <c r="J515" s="2" t="s">
        <v>130</v>
      </c>
      <c r="K515" s="2" t="s">
        <v>130</v>
      </c>
      <c r="L515" s="2" t="s">
        <v>130</v>
      </c>
      <c r="M515" s="2" t="s">
        <v>130</v>
      </c>
      <c r="N515" s="2" t="s">
        <v>130</v>
      </c>
      <c r="O515" s="2" t="s">
        <v>130</v>
      </c>
      <c r="P515" s="2" t="s">
        <v>4832</v>
      </c>
    </row>
    <row r="516" spans="1:16" ht="13" x14ac:dyDescent="0.3">
      <c r="A516" t="s">
        <v>132</v>
      </c>
      <c r="B516" s="5">
        <v>2.02</v>
      </c>
      <c r="C516" s="5">
        <f t="shared" si="10"/>
        <v>32.020000000000003</v>
      </c>
      <c r="D516" s="2" t="s">
        <v>130</v>
      </c>
      <c r="E516" s="2" t="s">
        <v>130</v>
      </c>
      <c r="F516" s="2" t="s">
        <v>130</v>
      </c>
      <c r="G516" s="2" t="s">
        <v>130</v>
      </c>
      <c r="H516" s="2" t="s">
        <v>130</v>
      </c>
      <c r="I516" s="2" t="s">
        <v>130</v>
      </c>
      <c r="J516" s="2" t="s">
        <v>130</v>
      </c>
      <c r="K516" s="2" t="s">
        <v>130</v>
      </c>
      <c r="L516" s="2" t="s">
        <v>130</v>
      </c>
      <c r="M516" s="2" t="s">
        <v>130</v>
      </c>
      <c r="N516" s="2" t="s">
        <v>130</v>
      </c>
      <c r="O516" s="2" t="s">
        <v>130</v>
      </c>
      <c r="P516" s="2" t="s">
        <v>4832</v>
      </c>
    </row>
    <row r="517" spans="1:16" ht="13" x14ac:dyDescent="0.3">
      <c r="A517" t="s">
        <v>132</v>
      </c>
      <c r="B517" s="5">
        <v>2.0299999999999998</v>
      </c>
      <c r="C517" s="5">
        <f t="shared" si="10"/>
        <v>32.03</v>
      </c>
      <c r="D517" s="2" t="s">
        <v>130</v>
      </c>
      <c r="E517" s="2" t="s">
        <v>130</v>
      </c>
      <c r="F517" s="2" t="s">
        <v>130</v>
      </c>
      <c r="G517" s="2" t="s">
        <v>130</v>
      </c>
      <c r="H517" s="2" t="s">
        <v>130</v>
      </c>
      <c r="I517" s="2" t="s">
        <v>130</v>
      </c>
      <c r="J517" s="2" t="s">
        <v>130</v>
      </c>
      <c r="K517" s="2" t="s">
        <v>130</v>
      </c>
      <c r="L517" s="2" t="s">
        <v>130</v>
      </c>
      <c r="M517" s="2" t="s">
        <v>130</v>
      </c>
      <c r="N517" s="2" t="s">
        <v>130</v>
      </c>
      <c r="O517" s="2" t="s">
        <v>130</v>
      </c>
      <c r="P517" s="2" t="s">
        <v>4832</v>
      </c>
    </row>
    <row r="518" spans="1:16" ht="13" x14ac:dyDescent="0.3">
      <c r="A518" t="s">
        <v>132</v>
      </c>
      <c r="B518" s="5">
        <v>2.04</v>
      </c>
      <c r="C518" s="5">
        <f t="shared" si="10"/>
        <v>32.04</v>
      </c>
      <c r="D518" s="2" t="s">
        <v>130</v>
      </c>
      <c r="E518" s="2" t="s">
        <v>130</v>
      </c>
      <c r="F518" s="2" t="s">
        <v>130</v>
      </c>
      <c r="G518" s="2" t="s">
        <v>130</v>
      </c>
      <c r="H518" s="2" t="s">
        <v>130</v>
      </c>
      <c r="I518" s="2" t="s">
        <v>130</v>
      </c>
      <c r="J518" s="2" t="s">
        <v>130</v>
      </c>
      <c r="K518" s="2" t="s">
        <v>130</v>
      </c>
      <c r="L518" s="2" t="s">
        <v>130</v>
      </c>
      <c r="M518" s="2" t="s">
        <v>130</v>
      </c>
      <c r="N518" s="2" t="s">
        <v>130</v>
      </c>
      <c r="O518" s="2" t="s">
        <v>130</v>
      </c>
      <c r="P518" s="2" t="s">
        <v>4832</v>
      </c>
    </row>
    <row r="519" spans="1:16" ht="13" x14ac:dyDescent="0.3">
      <c r="A519" t="s">
        <v>132</v>
      </c>
      <c r="B519" s="5">
        <v>2.0499999999999998</v>
      </c>
      <c r="C519" s="5">
        <f t="shared" si="10"/>
        <v>32.049999999999997</v>
      </c>
      <c r="D519" s="2" t="s">
        <v>130</v>
      </c>
      <c r="E519" s="2" t="s">
        <v>130</v>
      </c>
      <c r="F519" s="2" t="s">
        <v>130</v>
      </c>
      <c r="G519" s="2" t="s">
        <v>130</v>
      </c>
      <c r="H519" s="2" t="s">
        <v>130</v>
      </c>
      <c r="I519" s="2" t="s">
        <v>130</v>
      </c>
      <c r="J519" s="2" t="s">
        <v>130</v>
      </c>
      <c r="K519" s="2" t="s">
        <v>130</v>
      </c>
      <c r="L519" s="2" t="s">
        <v>130</v>
      </c>
      <c r="M519" s="2" t="s">
        <v>130</v>
      </c>
      <c r="N519" s="2" t="s">
        <v>130</v>
      </c>
      <c r="O519" s="2" t="s">
        <v>130</v>
      </c>
      <c r="P519" s="2" t="s">
        <v>4832</v>
      </c>
    </row>
    <row r="520" spans="1:16" ht="13" x14ac:dyDescent="0.3">
      <c r="A520" t="s">
        <v>132</v>
      </c>
      <c r="B520" s="5">
        <v>2.06</v>
      </c>
      <c r="C520" s="5">
        <f t="shared" si="10"/>
        <v>32.06</v>
      </c>
      <c r="D520" s="2" t="s">
        <v>130</v>
      </c>
      <c r="E520" s="2" t="s">
        <v>130</v>
      </c>
      <c r="F520" s="2" t="s">
        <v>130</v>
      </c>
      <c r="G520" s="2" t="s">
        <v>130</v>
      </c>
      <c r="H520" s="2" t="s">
        <v>130</v>
      </c>
      <c r="I520" s="2" t="s">
        <v>130</v>
      </c>
      <c r="J520" s="2" t="s">
        <v>130</v>
      </c>
      <c r="K520" s="2" t="s">
        <v>130</v>
      </c>
      <c r="L520" s="2" t="s">
        <v>130</v>
      </c>
      <c r="M520" s="2" t="s">
        <v>130</v>
      </c>
      <c r="N520" s="2" t="s">
        <v>130</v>
      </c>
      <c r="O520" s="2" t="s">
        <v>130</v>
      </c>
      <c r="P520" s="2" t="s">
        <v>4832</v>
      </c>
    </row>
    <row r="521" spans="1:16" ht="13" x14ac:dyDescent="0.3">
      <c r="A521" t="s">
        <v>132</v>
      </c>
      <c r="B521" s="5">
        <v>2.0699999999999998</v>
      </c>
      <c r="C521" s="5">
        <f t="shared" si="10"/>
        <v>32.07</v>
      </c>
      <c r="D521" s="2" t="s">
        <v>130</v>
      </c>
      <c r="E521" s="2" t="s">
        <v>130</v>
      </c>
      <c r="F521" s="2" t="s">
        <v>130</v>
      </c>
      <c r="G521" s="2" t="s">
        <v>130</v>
      </c>
      <c r="H521" s="2" t="s">
        <v>130</v>
      </c>
      <c r="I521" s="2" t="s">
        <v>130</v>
      </c>
      <c r="J521" s="2" t="s">
        <v>130</v>
      </c>
      <c r="K521" s="2" t="s">
        <v>130</v>
      </c>
      <c r="L521" s="2" t="s">
        <v>130</v>
      </c>
      <c r="M521" s="2" t="s">
        <v>130</v>
      </c>
      <c r="N521" s="2" t="s">
        <v>130</v>
      </c>
      <c r="O521" s="2" t="s">
        <v>130</v>
      </c>
      <c r="P521" s="2" t="s">
        <v>4832</v>
      </c>
    </row>
    <row r="522" spans="1:16" ht="13" x14ac:dyDescent="0.3">
      <c r="A522" t="s">
        <v>132</v>
      </c>
      <c r="B522" s="5">
        <v>2.08</v>
      </c>
      <c r="C522" s="5">
        <f t="shared" si="10"/>
        <v>32.08</v>
      </c>
      <c r="D522" s="2" t="s">
        <v>130</v>
      </c>
      <c r="E522" s="2" t="s">
        <v>130</v>
      </c>
      <c r="F522" s="2" t="s">
        <v>130</v>
      </c>
      <c r="G522" s="2" t="s">
        <v>130</v>
      </c>
      <c r="H522" s="2" t="s">
        <v>130</v>
      </c>
      <c r="I522" s="2" t="s">
        <v>130</v>
      </c>
      <c r="J522" s="2" t="s">
        <v>130</v>
      </c>
      <c r="K522" s="2" t="s">
        <v>130</v>
      </c>
      <c r="L522" s="2" t="s">
        <v>130</v>
      </c>
      <c r="M522" s="2" t="s">
        <v>130</v>
      </c>
      <c r="N522" s="2" t="s">
        <v>130</v>
      </c>
      <c r="O522" s="2" t="s">
        <v>130</v>
      </c>
      <c r="P522" s="2" t="s">
        <v>4832</v>
      </c>
    </row>
    <row r="523" spans="1:16" ht="13" x14ac:dyDescent="0.3">
      <c r="A523" t="s">
        <v>132</v>
      </c>
      <c r="B523" s="5">
        <v>2.09</v>
      </c>
      <c r="C523" s="5">
        <f t="shared" si="10"/>
        <v>32.090000000000003</v>
      </c>
      <c r="D523" s="2" t="s">
        <v>130</v>
      </c>
      <c r="E523" s="2" t="s">
        <v>130</v>
      </c>
      <c r="F523" s="2" t="s">
        <v>130</v>
      </c>
      <c r="G523" s="2" t="s">
        <v>130</v>
      </c>
      <c r="H523" s="2" t="s">
        <v>130</v>
      </c>
      <c r="I523" s="2" t="s">
        <v>130</v>
      </c>
      <c r="J523" s="2" t="s">
        <v>130</v>
      </c>
      <c r="K523" s="2" t="s">
        <v>130</v>
      </c>
      <c r="L523" s="2" t="s">
        <v>130</v>
      </c>
      <c r="M523" s="2" t="s">
        <v>130</v>
      </c>
      <c r="N523" s="2" t="s">
        <v>130</v>
      </c>
      <c r="O523" s="2" t="s">
        <v>130</v>
      </c>
      <c r="P523" s="2" t="s">
        <v>4832</v>
      </c>
    </row>
    <row r="524" spans="1:16" ht="13" x14ac:dyDescent="0.3">
      <c r="A524" t="s">
        <v>132</v>
      </c>
      <c r="B524" s="5">
        <v>2.1</v>
      </c>
      <c r="C524" s="5">
        <f t="shared" si="10"/>
        <v>32.1</v>
      </c>
      <c r="D524" s="2" t="s">
        <v>130</v>
      </c>
      <c r="E524" s="2" t="s">
        <v>130</v>
      </c>
      <c r="F524" s="2" t="s">
        <v>130</v>
      </c>
      <c r="G524" s="2" t="s">
        <v>130</v>
      </c>
      <c r="H524" s="2" t="s">
        <v>130</v>
      </c>
      <c r="I524" s="2" t="s">
        <v>130</v>
      </c>
      <c r="J524" s="2" t="s">
        <v>130</v>
      </c>
      <c r="K524" s="2" t="s">
        <v>130</v>
      </c>
      <c r="L524" s="2" t="s">
        <v>130</v>
      </c>
      <c r="M524" s="2" t="s">
        <v>130</v>
      </c>
      <c r="N524" s="2" t="s">
        <v>130</v>
      </c>
      <c r="O524" s="2" t="s">
        <v>130</v>
      </c>
      <c r="P524" s="2" t="s">
        <v>4832</v>
      </c>
    </row>
    <row r="525" spans="1:16" ht="13" x14ac:dyDescent="0.3">
      <c r="A525" t="s">
        <v>132</v>
      </c>
      <c r="B525" s="5">
        <v>2.11</v>
      </c>
      <c r="C525" s="5">
        <f t="shared" si="10"/>
        <v>32.11</v>
      </c>
      <c r="D525" s="2" t="s">
        <v>130</v>
      </c>
      <c r="E525" s="2" t="s">
        <v>130</v>
      </c>
      <c r="F525" s="2" t="s">
        <v>130</v>
      </c>
      <c r="G525" s="2" t="s">
        <v>130</v>
      </c>
      <c r="H525" s="2" t="s">
        <v>130</v>
      </c>
      <c r="I525" s="2" t="s">
        <v>130</v>
      </c>
      <c r="J525" s="2" t="s">
        <v>130</v>
      </c>
      <c r="K525" s="2" t="s">
        <v>130</v>
      </c>
      <c r="L525" s="2" t="s">
        <v>130</v>
      </c>
      <c r="M525" s="2" t="s">
        <v>130</v>
      </c>
      <c r="N525" s="2" t="s">
        <v>130</v>
      </c>
      <c r="O525" s="2" t="s">
        <v>130</v>
      </c>
      <c r="P525" s="2" t="s">
        <v>4832</v>
      </c>
    </row>
    <row r="526" spans="1:16" ht="13" x14ac:dyDescent="0.3">
      <c r="A526" t="s">
        <v>132</v>
      </c>
      <c r="B526" s="5">
        <v>2.12</v>
      </c>
      <c r="C526" s="5">
        <f t="shared" si="10"/>
        <v>32.119999999999997</v>
      </c>
      <c r="D526" s="2" t="s">
        <v>130</v>
      </c>
      <c r="E526" s="2" t="s">
        <v>130</v>
      </c>
      <c r="F526" s="2" t="s">
        <v>130</v>
      </c>
      <c r="G526" s="2" t="s">
        <v>130</v>
      </c>
      <c r="H526" s="2" t="s">
        <v>130</v>
      </c>
      <c r="I526" s="2" t="s">
        <v>130</v>
      </c>
      <c r="J526" s="2" t="s">
        <v>130</v>
      </c>
      <c r="K526" s="2" t="s">
        <v>130</v>
      </c>
      <c r="L526" s="2" t="s">
        <v>130</v>
      </c>
      <c r="M526" s="2" t="s">
        <v>130</v>
      </c>
      <c r="N526" s="2" t="s">
        <v>130</v>
      </c>
      <c r="O526" s="2" t="s">
        <v>130</v>
      </c>
      <c r="P526" s="2" t="s">
        <v>4832</v>
      </c>
    </row>
    <row r="527" spans="1:16" ht="13" x14ac:dyDescent="0.3">
      <c r="A527" t="s">
        <v>132</v>
      </c>
      <c r="B527" s="5">
        <v>2.13</v>
      </c>
      <c r="C527" s="5">
        <f t="shared" si="10"/>
        <v>32.130000000000003</v>
      </c>
      <c r="D527" s="2" t="s">
        <v>130</v>
      </c>
      <c r="E527" s="2" t="s">
        <v>130</v>
      </c>
      <c r="F527" s="2" t="s">
        <v>130</v>
      </c>
      <c r="G527" s="2" t="s">
        <v>130</v>
      </c>
      <c r="H527" s="2" t="s">
        <v>130</v>
      </c>
      <c r="I527" s="2" t="s">
        <v>130</v>
      </c>
      <c r="J527" s="2" t="s">
        <v>130</v>
      </c>
      <c r="K527" s="2" t="s">
        <v>130</v>
      </c>
      <c r="L527" s="2" t="s">
        <v>130</v>
      </c>
      <c r="M527" s="2" t="s">
        <v>130</v>
      </c>
      <c r="N527" s="2" t="s">
        <v>130</v>
      </c>
      <c r="O527" s="2" t="s">
        <v>130</v>
      </c>
      <c r="P527" s="2" t="s">
        <v>4832</v>
      </c>
    </row>
    <row r="528" spans="1:16" ht="13" x14ac:dyDescent="0.3">
      <c r="A528" t="s">
        <v>132</v>
      </c>
      <c r="B528" s="5">
        <v>2.14</v>
      </c>
      <c r="C528" s="5">
        <f t="shared" si="10"/>
        <v>32.14</v>
      </c>
      <c r="D528" s="2" t="s">
        <v>130</v>
      </c>
      <c r="E528" s="2" t="s">
        <v>130</v>
      </c>
      <c r="F528" s="2" t="s">
        <v>130</v>
      </c>
      <c r="G528" s="2" t="s">
        <v>130</v>
      </c>
      <c r="H528" s="2" t="s">
        <v>130</v>
      </c>
      <c r="I528" s="2" t="s">
        <v>130</v>
      </c>
      <c r="J528" s="2" t="s">
        <v>130</v>
      </c>
      <c r="K528" s="2" t="s">
        <v>130</v>
      </c>
      <c r="L528" s="2" t="s">
        <v>130</v>
      </c>
      <c r="M528" s="2" t="s">
        <v>130</v>
      </c>
      <c r="N528" s="2" t="s">
        <v>130</v>
      </c>
      <c r="O528" s="2" t="s">
        <v>130</v>
      </c>
      <c r="P528" s="2" t="s">
        <v>4832</v>
      </c>
    </row>
    <row r="529" spans="1:16" ht="13" x14ac:dyDescent="0.3">
      <c r="A529" t="s">
        <v>132</v>
      </c>
      <c r="B529" s="5">
        <v>2.15</v>
      </c>
      <c r="C529" s="5">
        <f t="shared" si="10"/>
        <v>32.15</v>
      </c>
      <c r="D529" s="2" t="s">
        <v>130</v>
      </c>
      <c r="E529" s="2" t="s">
        <v>130</v>
      </c>
      <c r="F529" s="2" t="s">
        <v>130</v>
      </c>
      <c r="G529" s="2" t="s">
        <v>130</v>
      </c>
      <c r="H529" s="2" t="s">
        <v>130</v>
      </c>
      <c r="I529" s="2" t="s">
        <v>130</v>
      </c>
      <c r="J529" s="2" t="s">
        <v>130</v>
      </c>
      <c r="K529" s="2" t="s">
        <v>130</v>
      </c>
      <c r="L529" s="2" t="s">
        <v>130</v>
      </c>
      <c r="M529" s="2" t="s">
        <v>130</v>
      </c>
      <c r="N529" s="2" t="s">
        <v>130</v>
      </c>
      <c r="O529" s="2" t="s">
        <v>130</v>
      </c>
      <c r="P529" s="2" t="s">
        <v>4832</v>
      </c>
    </row>
    <row r="530" spans="1:16" ht="13" x14ac:dyDescent="0.3">
      <c r="A530" t="s">
        <v>132</v>
      </c>
      <c r="B530" s="5">
        <v>2.16</v>
      </c>
      <c r="C530" s="5">
        <f t="shared" si="10"/>
        <v>32.159999999999997</v>
      </c>
      <c r="D530" s="2" t="s">
        <v>130</v>
      </c>
      <c r="E530" s="2" t="s">
        <v>130</v>
      </c>
      <c r="F530" s="2" t="s">
        <v>130</v>
      </c>
      <c r="G530" s="2" t="s">
        <v>130</v>
      </c>
      <c r="H530" s="2" t="s">
        <v>130</v>
      </c>
      <c r="I530" s="2" t="s">
        <v>130</v>
      </c>
      <c r="J530" s="2" t="s">
        <v>130</v>
      </c>
      <c r="K530" s="2" t="s">
        <v>130</v>
      </c>
      <c r="L530" s="2" t="s">
        <v>130</v>
      </c>
      <c r="M530" s="2" t="s">
        <v>130</v>
      </c>
      <c r="N530" s="2" t="s">
        <v>130</v>
      </c>
      <c r="O530" s="2" t="s">
        <v>130</v>
      </c>
      <c r="P530" s="2" t="s">
        <v>4832</v>
      </c>
    </row>
    <row r="531" spans="1:16" ht="13" x14ac:dyDescent="0.3">
      <c r="A531" t="s">
        <v>132</v>
      </c>
      <c r="B531" s="5">
        <v>2.17</v>
      </c>
      <c r="C531" s="5">
        <f t="shared" si="10"/>
        <v>32.17</v>
      </c>
      <c r="D531" s="2" t="s">
        <v>130</v>
      </c>
      <c r="E531" s="2" t="s">
        <v>130</v>
      </c>
      <c r="F531" s="2" t="s">
        <v>130</v>
      </c>
      <c r="G531" s="2" t="s">
        <v>130</v>
      </c>
      <c r="H531" s="2" t="s">
        <v>130</v>
      </c>
      <c r="I531" s="2" t="s">
        <v>130</v>
      </c>
      <c r="J531" s="2" t="s">
        <v>130</v>
      </c>
      <c r="K531" s="2" t="s">
        <v>130</v>
      </c>
      <c r="L531" s="2" t="s">
        <v>130</v>
      </c>
      <c r="M531" s="2" t="s">
        <v>130</v>
      </c>
      <c r="N531" s="2" t="s">
        <v>130</v>
      </c>
      <c r="O531" s="2" t="s">
        <v>130</v>
      </c>
      <c r="P531" s="2" t="s">
        <v>4832</v>
      </c>
    </row>
    <row r="532" spans="1:16" ht="13" x14ac:dyDescent="0.3">
      <c r="A532" t="s">
        <v>132</v>
      </c>
      <c r="B532" s="5">
        <v>2.1800000000000002</v>
      </c>
      <c r="C532" s="5">
        <f t="shared" si="10"/>
        <v>32.18</v>
      </c>
      <c r="D532" s="2" t="s">
        <v>130</v>
      </c>
      <c r="E532" s="2" t="s">
        <v>130</v>
      </c>
      <c r="F532" s="2" t="s">
        <v>130</v>
      </c>
      <c r="G532" s="2" t="s">
        <v>130</v>
      </c>
      <c r="H532" s="2" t="s">
        <v>130</v>
      </c>
      <c r="I532" s="2" t="s">
        <v>130</v>
      </c>
      <c r="J532" s="2" t="s">
        <v>130</v>
      </c>
      <c r="K532" s="2" t="s">
        <v>130</v>
      </c>
      <c r="L532" s="2" t="s">
        <v>130</v>
      </c>
      <c r="M532" s="2" t="s">
        <v>130</v>
      </c>
      <c r="N532" s="2" t="s">
        <v>130</v>
      </c>
      <c r="O532" s="2" t="s">
        <v>130</v>
      </c>
      <c r="P532" s="2" t="s">
        <v>4832</v>
      </c>
    </row>
    <row r="533" spans="1:16" ht="13" x14ac:dyDescent="0.3">
      <c r="A533" t="s">
        <v>132</v>
      </c>
      <c r="B533" s="5">
        <v>2.19</v>
      </c>
      <c r="C533" s="5">
        <f t="shared" si="10"/>
        <v>32.19</v>
      </c>
      <c r="D533" s="2" t="s">
        <v>130</v>
      </c>
      <c r="E533" s="2" t="s">
        <v>130</v>
      </c>
      <c r="F533" s="2" t="s">
        <v>130</v>
      </c>
      <c r="G533" s="2" t="s">
        <v>130</v>
      </c>
      <c r="H533" s="2" t="s">
        <v>130</v>
      </c>
      <c r="I533" s="2" t="s">
        <v>130</v>
      </c>
      <c r="J533" s="2" t="s">
        <v>130</v>
      </c>
      <c r="K533" s="2" t="s">
        <v>130</v>
      </c>
      <c r="L533" s="2" t="s">
        <v>130</v>
      </c>
      <c r="M533" s="2" t="s">
        <v>130</v>
      </c>
      <c r="N533" s="2" t="s">
        <v>130</v>
      </c>
      <c r="O533" s="2" t="s">
        <v>130</v>
      </c>
      <c r="P533" s="2" t="s">
        <v>4832</v>
      </c>
    </row>
    <row r="534" spans="1:16" ht="13" x14ac:dyDescent="0.3">
      <c r="A534" t="s">
        <v>132</v>
      </c>
      <c r="B534" s="5">
        <v>2.2000000000000002</v>
      </c>
      <c r="C534" s="5">
        <f t="shared" si="10"/>
        <v>32.200000000000003</v>
      </c>
      <c r="D534" s="2" t="s">
        <v>130</v>
      </c>
      <c r="E534" s="2" t="s">
        <v>130</v>
      </c>
      <c r="F534" s="2" t="s">
        <v>130</v>
      </c>
      <c r="G534" s="2" t="s">
        <v>130</v>
      </c>
      <c r="H534" s="2" t="s">
        <v>130</v>
      </c>
      <c r="I534" s="2" t="s">
        <v>130</v>
      </c>
      <c r="J534" s="2" t="s">
        <v>130</v>
      </c>
      <c r="K534" s="2" t="s">
        <v>130</v>
      </c>
      <c r="L534" s="2" t="s">
        <v>130</v>
      </c>
      <c r="M534" s="2" t="s">
        <v>130</v>
      </c>
      <c r="N534" s="2" t="s">
        <v>130</v>
      </c>
      <c r="O534" s="2" t="s">
        <v>130</v>
      </c>
      <c r="P534" s="2" t="s">
        <v>4832</v>
      </c>
    </row>
    <row r="535" spans="1:16" ht="13" x14ac:dyDescent="0.3">
      <c r="A535" t="s">
        <v>132</v>
      </c>
      <c r="B535" s="5">
        <v>2.21</v>
      </c>
      <c r="C535" s="5">
        <f t="shared" si="10"/>
        <v>32.21</v>
      </c>
      <c r="D535" s="2" t="s">
        <v>130</v>
      </c>
      <c r="E535" s="2" t="s">
        <v>130</v>
      </c>
      <c r="F535" s="2" t="s">
        <v>130</v>
      </c>
      <c r="G535" s="2" t="s">
        <v>130</v>
      </c>
      <c r="H535" s="2" t="s">
        <v>130</v>
      </c>
      <c r="I535" s="2" t="s">
        <v>130</v>
      </c>
      <c r="J535" s="2" t="s">
        <v>130</v>
      </c>
      <c r="K535" s="2" t="s">
        <v>130</v>
      </c>
      <c r="L535" s="2" t="s">
        <v>130</v>
      </c>
      <c r="M535" s="2" t="s">
        <v>130</v>
      </c>
      <c r="N535" s="2" t="s">
        <v>130</v>
      </c>
      <c r="O535" s="2" t="s">
        <v>130</v>
      </c>
      <c r="P535" s="2" t="s">
        <v>4832</v>
      </c>
    </row>
    <row r="536" spans="1:16" ht="13" x14ac:dyDescent="0.3">
      <c r="A536" t="s">
        <v>132</v>
      </c>
      <c r="B536" s="5">
        <v>2.2200000000000002</v>
      </c>
      <c r="C536" s="5">
        <f t="shared" si="10"/>
        <v>32.22</v>
      </c>
      <c r="D536" s="2" t="s">
        <v>130</v>
      </c>
      <c r="E536" s="2" t="s">
        <v>130</v>
      </c>
      <c r="F536" s="2" t="s">
        <v>130</v>
      </c>
      <c r="G536" s="2" t="s">
        <v>130</v>
      </c>
      <c r="H536" s="2" t="s">
        <v>130</v>
      </c>
      <c r="I536" s="2" t="s">
        <v>130</v>
      </c>
      <c r="J536" s="2" t="s">
        <v>130</v>
      </c>
      <c r="K536" s="2" t="s">
        <v>130</v>
      </c>
      <c r="L536" s="2" t="s">
        <v>130</v>
      </c>
      <c r="M536" s="2" t="s">
        <v>130</v>
      </c>
      <c r="N536" s="2" t="s">
        <v>130</v>
      </c>
      <c r="O536" s="2" t="s">
        <v>130</v>
      </c>
      <c r="P536" s="2" t="s">
        <v>4832</v>
      </c>
    </row>
    <row r="537" spans="1:16" ht="13" x14ac:dyDescent="0.3">
      <c r="A537" t="s">
        <v>132</v>
      </c>
      <c r="B537" s="5">
        <v>2.23</v>
      </c>
      <c r="C537" s="5">
        <f t="shared" si="10"/>
        <v>32.229999999999997</v>
      </c>
      <c r="D537" s="2" t="s">
        <v>130</v>
      </c>
      <c r="E537" s="2" t="s">
        <v>130</v>
      </c>
      <c r="F537" s="2" t="s">
        <v>130</v>
      </c>
      <c r="G537" s="2" t="s">
        <v>130</v>
      </c>
      <c r="H537" s="2" t="s">
        <v>130</v>
      </c>
      <c r="I537" s="2" t="s">
        <v>130</v>
      </c>
      <c r="J537" s="2" t="s">
        <v>130</v>
      </c>
      <c r="K537" s="2" t="s">
        <v>130</v>
      </c>
      <c r="L537" s="2" t="s">
        <v>130</v>
      </c>
      <c r="M537" s="2" t="s">
        <v>130</v>
      </c>
      <c r="N537" s="2" t="s">
        <v>130</v>
      </c>
      <c r="O537" s="2" t="s">
        <v>130</v>
      </c>
      <c r="P537" s="2" t="s">
        <v>4832</v>
      </c>
    </row>
    <row r="538" spans="1:16" ht="13" x14ac:dyDescent="0.3">
      <c r="A538" t="s">
        <v>132</v>
      </c>
      <c r="B538" s="5">
        <v>2.2400000000000002</v>
      </c>
      <c r="C538" s="5">
        <f t="shared" si="10"/>
        <v>32.24</v>
      </c>
      <c r="D538" s="2" t="s">
        <v>130</v>
      </c>
      <c r="E538" s="2" t="s">
        <v>130</v>
      </c>
      <c r="F538" s="2" t="s">
        <v>130</v>
      </c>
      <c r="G538" s="2" t="s">
        <v>130</v>
      </c>
      <c r="H538" s="2" t="s">
        <v>130</v>
      </c>
      <c r="I538" s="2" t="s">
        <v>130</v>
      </c>
      <c r="J538" s="2" t="s">
        <v>130</v>
      </c>
      <c r="K538" s="2" t="s">
        <v>130</v>
      </c>
      <c r="L538" s="2" t="s">
        <v>130</v>
      </c>
      <c r="M538" s="2" t="s">
        <v>130</v>
      </c>
      <c r="N538" s="2" t="s">
        <v>130</v>
      </c>
      <c r="O538" s="2" t="s">
        <v>130</v>
      </c>
      <c r="P538" s="2" t="s">
        <v>4832</v>
      </c>
    </row>
    <row r="539" spans="1:16" ht="13" x14ac:dyDescent="0.3">
      <c r="A539" t="s">
        <v>132</v>
      </c>
      <c r="B539" s="5">
        <v>2.25</v>
      </c>
      <c r="C539" s="5">
        <f t="shared" si="10"/>
        <v>32.25</v>
      </c>
      <c r="D539" s="2" t="s">
        <v>130</v>
      </c>
      <c r="E539" s="2" t="s">
        <v>130</v>
      </c>
      <c r="F539" s="2" t="s">
        <v>130</v>
      </c>
      <c r="G539" s="2" t="s">
        <v>130</v>
      </c>
      <c r="H539" s="2" t="s">
        <v>130</v>
      </c>
      <c r="I539" s="2" t="s">
        <v>130</v>
      </c>
      <c r="J539" s="2" t="s">
        <v>130</v>
      </c>
      <c r="K539" s="2" t="s">
        <v>130</v>
      </c>
      <c r="L539" s="2" t="s">
        <v>130</v>
      </c>
      <c r="M539" s="2" t="s">
        <v>130</v>
      </c>
      <c r="N539" s="2" t="s">
        <v>130</v>
      </c>
      <c r="O539" s="2" t="s">
        <v>130</v>
      </c>
      <c r="P539" s="2" t="s">
        <v>4832</v>
      </c>
    </row>
    <row r="540" spans="1:16" ht="13" x14ac:dyDescent="0.3">
      <c r="A540" t="s">
        <v>132</v>
      </c>
      <c r="B540" s="5">
        <v>2.2599999999999998</v>
      </c>
      <c r="C540" s="5">
        <f t="shared" si="10"/>
        <v>32.26</v>
      </c>
      <c r="D540" s="2" t="s">
        <v>130</v>
      </c>
      <c r="E540" s="2" t="s">
        <v>130</v>
      </c>
      <c r="F540" s="2" t="s">
        <v>130</v>
      </c>
      <c r="G540" s="2" t="s">
        <v>130</v>
      </c>
      <c r="H540" s="2" t="s">
        <v>130</v>
      </c>
      <c r="I540" s="2" t="s">
        <v>130</v>
      </c>
      <c r="J540" s="2" t="s">
        <v>130</v>
      </c>
      <c r="K540" s="2" t="s">
        <v>130</v>
      </c>
      <c r="L540" s="2" t="s">
        <v>130</v>
      </c>
      <c r="M540" s="2" t="s">
        <v>130</v>
      </c>
      <c r="N540" s="2" t="s">
        <v>130</v>
      </c>
      <c r="O540" s="2" t="s">
        <v>130</v>
      </c>
      <c r="P540" s="2" t="s">
        <v>4832</v>
      </c>
    </row>
    <row r="541" spans="1:16" ht="13" x14ac:dyDescent="0.3">
      <c r="A541" t="s">
        <v>132</v>
      </c>
      <c r="B541" s="5">
        <v>2.27</v>
      </c>
      <c r="C541" s="5">
        <f t="shared" si="10"/>
        <v>32.270000000000003</v>
      </c>
      <c r="D541" s="2" t="s">
        <v>130</v>
      </c>
      <c r="E541" s="2" t="s">
        <v>130</v>
      </c>
      <c r="F541" s="2" t="s">
        <v>130</v>
      </c>
      <c r="G541" s="2" t="s">
        <v>130</v>
      </c>
      <c r="H541" s="2" t="s">
        <v>130</v>
      </c>
      <c r="I541" s="2" t="s">
        <v>130</v>
      </c>
      <c r="J541" s="2" t="s">
        <v>130</v>
      </c>
      <c r="K541" s="2" t="s">
        <v>130</v>
      </c>
      <c r="L541" s="2" t="s">
        <v>130</v>
      </c>
      <c r="M541" s="2" t="s">
        <v>130</v>
      </c>
      <c r="N541" s="2" t="s">
        <v>130</v>
      </c>
      <c r="O541" s="2" t="s">
        <v>130</v>
      </c>
      <c r="P541" s="2" t="s">
        <v>4832</v>
      </c>
    </row>
    <row r="542" spans="1:16" ht="13" x14ac:dyDescent="0.3">
      <c r="A542" t="s">
        <v>132</v>
      </c>
      <c r="B542" s="5">
        <v>2.2799999999999998</v>
      </c>
      <c r="C542" s="5">
        <f t="shared" si="10"/>
        <v>32.28</v>
      </c>
      <c r="D542" s="2" t="s">
        <v>130</v>
      </c>
      <c r="E542" s="2" t="s">
        <v>130</v>
      </c>
      <c r="F542" s="2" t="s">
        <v>130</v>
      </c>
      <c r="G542" s="2" t="s">
        <v>130</v>
      </c>
      <c r="H542" s="2" t="s">
        <v>130</v>
      </c>
      <c r="I542" s="2" t="s">
        <v>130</v>
      </c>
      <c r="J542" s="2" t="s">
        <v>130</v>
      </c>
      <c r="K542" s="2" t="s">
        <v>130</v>
      </c>
      <c r="L542" s="2" t="s">
        <v>130</v>
      </c>
      <c r="M542" s="2" t="s">
        <v>130</v>
      </c>
      <c r="N542" s="2" t="s">
        <v>130</v>
      </c>
      <c r="O542" s="2" t="s">
        <v>130</v>
      </c>
      <c r="P542" s="2" t="s">
        <v>4832</v>
      </c>
    </row>
    <row r="543" spans="1:16" ht="13" x14ac:dyDescent="0.3">
      <c r="A543" t="s">
        <v>132</v>
      </c>
      <c r="B543" s="5">
        <v>2.29</v>
      </c>
      <c r="C543" s="5">
        <f t="shared" si="10"/>
        <v>32.29</v>
      </c>
      <c r="D543" s="2" t="s">
        <v>130</v>
      </c>
      <c r="E543" s="2" t="s">
        <v>130</v>
      </c>
      <c r="F543" s="2" t="s">
        <v>130</v>
      </c>
      <c r="G543" s="2" t="s">
        <v>130</v>
      </c>
      <c r="H543" s="2" t="s">
        <v>130</v>
      </c>
      <c r="I543" s="2" t="s">
        <v>130</v>
      </c>
      <c r="J543" s="2" t="s">
        <v>130</v>
      </c>
      <c r="K543" s="2" t="s">
        <v>130</v>
      </c>
      <c r="L543" s="2" t="s">
        <v>130</v>
      </c>
      <c r="M543" s="2" t="s">
        <v>130</v>
      </c>
      <c r="N543" s="2" t="s">
        <v>130</v>
      </c>
      <c r="O543" s="2" t="s">
        <v>130</v>
      </c>
      <c r="P543" s="2" t="s">
        <v>4832</v>
      </c>
    </row>
    <row r="544" spans="1:16" ht="13" x14ac:dyDescent="0.3">
      <c r="A544" t="s">
        <v>132</v>
      </c>
      <c r="B544" s="5">
        <v>2.2999999999999998</v>
      </c>
      <c r="C544" s="5">
        <f t="shared" si="10"/>
        <v>32.299999999999997</v>
      </c>
      <c r="D544" s="2" t="s">
        <v>130</v>
      </c>
      <c r="E544" s="2" t="s">
        <v>130</v>
      </c>
      <c r="F544" s="2" t="s">
        <v>130</v>
      </c>
      <c r="G544" s="2" t="s">
        <v>130</v>
      </c>
      <c r="H544" s="2" t="s">
        <v>130</v>
      </c>
      <c r="I544" s="2" t="s">
        <v>130</v>
      </c>
      <c r="J544" s="2" t="s">
        <v>130</v>
      </c>
      <c r="K544" s="2" t="s">
        <v>130</v>
      </c>
      <c r="L544" s="2" t="s">
        <v>130</v>
      </c>
      <c r="M544" s="2" t="s">
        <v>130</v>
      </c>
      <c r="N544" s="2" t="s">
        <v>130</v>
      </c>
      <c r="O544" s="2" t="s">
        <v>130</v>
      </c>
      <c r="P544" s="2" t="s">
        <v>4832</v>
      </c>
    </row>
    <row r="545" spans="1:16" ht="13" x14ac:dyDescent="0.3">
      <c r="A545" t="s">
        <v>132</v>
      </c>
      <c r="B545" s="5">
        <v>2.31</v>
      </c>
      <c r="C545" s="5">
        <f t="shared" si="10"/>
        <v>32.31</v>
      </c>
      <c r="D545" s="2" t="s">
        <v>130</v>
      </c>
      <c r="E545" s="2" t="s">
        <v>130</v>
      </c>
      <c r="F545" s="2" t="s">
        <v>130</v>
      </c>
      <c r="G545" s="2" t="s">
        <v>130</v>
      </c>
      <c r="H545" s="2" t="s">
        <v>130</v>
      </c>
      <c r="I545" s="2" t="s">
        <v>130</v>
      </c>
      <c r="J545" s="2" t="s">
        <v>130</v>
      </c>
      <c r="K545" s="2" t="s">
        <v>130</v>
      </c>
      <c r="L545" s="2" t="s">
        <v>130</v>
      </c>
      <c r="M545" s="2" t="s">
        <v>130</v>
      </c>
      <c r="N545" s="2" t="s">
        <v>130</v>
      </c>
      <c r="O545" s="2" t="s">
        <v>130</v>
      </c>
      <c r="P545" s="2" t="s">
        <v>4832</v>
      </c>
    </row>
    <row r="546" spans="1:16" ht="13" x14ac:dyDescent="0.3">
      <c r="A546" t="s">
        <v>132</v>
      </c>
      <c r="B546" s="5">
        <v>2.3199999999999998</v>
      </c>
      <c r="C546" s="5">
        <f t="shared" si="10"/>
        <v>32.32</v>
      </c>
      <c r="D546" s="2" t="s">
        <v>130</v>
      </c>
      <c r="E546" s="2" t="s">
        <v>130</v>
      </c>
      <c r="F546" s="2" t="s">
        <v>130</v>
      </c>
      <c r="G546" s="2" t="s">
        <v>130</v>
      </c>
      <c r="H546" s="2" t="s">
        <v>130</v>
      </c>
      <c r="I546" s="2" t="s">
        <v>130</v>
      </c>
      <c r="J546" s="2" t="s">
        <v>130</v>
      </c>
      <c r="K546" s="2" t="s">
        <v>130</v>
      </c>
      <c r="L546" s="2" t="s">
        <v>130</v>
      </c>
      <c r="M546" s="2" t="s">
        <v>130</v>
      </c>
      <c r="N546" s="2" t="s">
        <v>130</v>
      </c>
      <c r="O546" s="2" t="s">
        <v>130</v>
      </c>
      <c r="P546" s="2" t="s">
        <v>4832</v>
      </c>
    </row>
    <row r="547" spans="1:16" ht="13" x14ac:dyDescent="0.3">
      <c r="A547" t="s">
        <v>132</v>
      </c>
      <c r="B547" s="5">
        <v>2.33</v>
      </c>
      <c r="C547" s="5">
        <f t="shared" si="10"/>
        <v>32.33</v>
      </c>
      <c r="D547" s="2" t="s">
        <v>130</v>
      </c>
      <c r="E547" s="2" t="s">
        <v>130</v>
      </c>
      <c r="F547" s="2" t="s">
        <v>130</v>
      </c>
      <c r="G547" s="2" t="s">
        <v>130</v>
      </c>
      <c r="H547" s="2" t="s">
        <v>130</v>
      </c>
      <c r="I547" s="2" t="s">
        <v>130</v>
      </c>
      <c r="J547" s="2" t="s">
        <v>130</v>
      </c>
      <c r="K547" s="2" t="s">
        <v>130</v>
      </c>
      <c r="L547" s="2" t="s">
        <v>130</v>
      </c>
      <c r="M547" s="2" t="s">
        <v>130</v>
      </c>
      <c r="N547" s="2" t="s">
        <v>130</v>
      </c>
      <c r="O547" s="2" t="s">
        <v>130</v>
      </c>
      <c r="P547" s="2" t="s">
        <v>4832</v>
      </c>
    </row>
    <row r="548" spans="1:16" ht="13" x14ac:dyDescent="0.3">
      <c r="A548" t="s">
        <v>132</v>
      </c>
      <c r="B548" s="5">
        <v>2.34</v>
      </c>
      <c r="C548" s="5">
        <f t="shared" si="10"/>
        <v>32.340000000000003</v>
      </c>
      <c r="D548" s="2" t="s">
        <v>130</v>
      </c>
      <c r="E548" s="2" t="s">
        <v>130</v>
      </c>
      <c r="F548" s="2" t="s">
        <v>130</v>
      </c>
      <c r="G548" s="2" t="s">
        <v>130</v>
      </c>
      <c r="H548" s="2" t="s">
        <v>130</v>
      </c>
      <c r="I548" s="2" t="s">
        <v>130</v>
      </c>
      <c r="J548" s="2" t="s">
        <v>130</v>
      </c>
      <c r="K548" s="2" t="s">
        <v>130</v>
      </c>
      <c r="L548" s="2" t="s">
        <v>130</v>
      </c>
      <c r="M548" s="2" t="s">
        <v>130</v>
      </c>
      <c r="N548" s="2" t="s">
        <v>130</v>
      </c>
      <c r="O548" s="2" t="s">
        <v>130</v>
      </c>
      <c r="P548" s="2" t="s">
        <v>4832</v>
      </c>
    </row>
    <row r="549" spans="1:16" ht="13" x14ac:dyDescent="0.3">
      <c r="A549" t="s">
        <v>132</v>
      </c>
      <c r="B549" s="5">
        <v>2.35</v>
      </c>
      <c r="C549" s="5">
        <f t="shared" si="10"/>
        <v>32.35</v>
      </c>
      <c r="D549" s="2" t="s">
        <v>130</v>
      </c>
      <c r="E549" s="2" t="s">
        <v>130</v>
      </c>
      <c r="F549" s="2" t="s">
        <v>130</v>
      </c>
      <c r="G549" s="2" t="s">
        <v>130</v>
      </c>
      <c r="H549" s="2" t="s">
        <v>130</v>
      </c>
      <c r="I549" s="2" t="s">
        <v>130</v>
      </c>
      <c r="J549" s="2" t="s">
        <v>130</v>
      </c>
      <c r="K549" s="2" t="s">
        <v>130</v>
      </c>
      <c r="L549" s="2" t="s">
        <v>130</v>
      </c>
      <c r="M549" s="2" t="s">
        <v>130</v>
      </c>
      <c r="N549" s="2" t="s">
        <v>130</v>
      </c>
      <c r="O549" s="2" t="s">
        <v>130</v>
      </c>
      <c r="P549" s="2" t="s">
        <v>4832</v>
      </c>
    </row>
    <row r="550" spans="1:16" ht="13" x14ac:dyDescent="0.3">
      <c r="A550" t="s">
        <v>132</v>
      </c>
      <c r="B550" s="5">
        <v>2.36</v>
      </c>
      <c r="C550" s="5">
        <f t="shared" si="10"/>
        <v>32.36</v>
      </c>
      <c r="D550" s="2" t="s">
        <v>130</v>
      </c>
      <c r="E550" s="2" t="s">
        <v>130</v>
      </c>
      <c r="F550" s="2" t="s">
        <v>130</v>
      </c>
      <c r="G550" s="2" t="s">
        <v>130</v>
      </c>
      <c r="H550" s="2" t="s">
        <v>130</v>
      </c>
      <c r="I550" s="2" t="s">
        <v>130</v>
      </c>
      <c r="J550" s="2" t="s">
        <v>130</v>
      </c>
      <c r="K550" s="2" t="s">
        <v>130</v>
      </c>
      <c r="L550" s="2" t="s">
        <v>130</v>
      </c>
      <c r="M550" s="2" t="s">
        <v>130</v>
      </c>
      <c r="N550" s="2" t="s">
        <v>130</v>
      </c>
      <c r="O550" s="2" t="s">
        <v>130</v>
      </c>
      <c r="P550" s="2" t="s">
        <v>4832</v>
      </c>
    </row>
    <row r="551" spans="1:16" ht="13" x14ac:dyDescent="0.3">
      <c r="A551" t="s">
        <v>132</v>
      </c>
      <c r="B551" s="5">
        <v>2.37</v>
      </c>
      <c r="C551" s="5">
        <f t="shared" si="10"/>
        <v>32.369999999999997</v>
      </c>
      <c r="D551" s="2" t="s">
        <v>130</v>
      </c>
      <c r="E551" s="2" t="s">
        <v>130</v>
      </c>
      <c r="F551" s="2" t="s">
        <v>130</v>
      </c>
      <c r="G551" s="2" t="s">
        <v>130</v>
      </c>
      <c r="H551" s="2" t="s">
        <v>130</v>
      </c>
      <c r="I551" s="2" t="s">
        <v>130</v>
      </c>
      <c r="J551" s="2" t="s">
        <v>130</v>
      </c>
      <c r="K551" s="2" t="s">
        <v>130</v>
      </c>
      <c r="L551" s="2" t="s">
        <v>130</v>
      </c>
      <c r="M551" s="2" t="s">
        <v>130</v>
      </c>
      <c r="N551" s="2" t="s">
        <v>130</v>
      </c>
      <c r="O551" s="2" t="s">
        <v>130</v>
      </c>
      <c r="P551" s="2" t="s">
        <v>4832</v>
      </c>
    </row>
    <row r="552" spans="1:16" ht="13" x14ac:dyDescent="0.3">
      <c r="A552" t="s">
        <v>132</v>
      </c>
      <c r="B552" s="5">
        <v>2.38</v>
      </c>
      <c r="C552" s="5">
        <f t="shared" si="10"/>
        <v>32.380000000000003</v>
      </c>
      <c r="D552" s="2" t="s">
        <v>130</v>
      </c>
      <c r="E552" s="2" t="s">
        <v>130</v>
      </c>
      <c r="F552" s="2" t="s">
        <v>130</v>
      </c>
      <c r="G552" s="2" t="s">
        <v>130</v>
      </c>
      <c r="H552" s="2" t="s">
        <v>130</v>
      </c>
      <c r="I552" s="2" t="s">
        <v>130</v>
      </c>
      <c r="J552" s="2" t="s">
        <v>130</v>
      </c>
      <c r="K552" s="2" t="s">
        <v>130</v>
      </c>
      <c r="L552" s="2" t="s">
        <v>130</v>
      </c>
      <c r="M552" s="2" t="s">
        <v>130</v>
      </c>
      <c r="N552" s="2" t="s">
        <v>130</v>
      </c>
      <c r="O552" s="2" t="s">
        <v>130</v>
      </c>
      <c r="P552" s="2" t="s">
        <v>4832</v>
      </c>
    </row>
    <row r="553" spans="1:16" ht="13" x14ac:dyDescent="0.3">
      <c r="A553" t="s">
        <v>132</v>
      </c>
      <c r="B553" s="5">
        <v>2.39</v>
      </c>
      <c r="C553" s="5">
        <f t="shared" si="10"/>
        <v>32.39</v>
      </c>
      <c r="D553" s="2" t="s">
        <v>130</v>
      </c>
      <c r="E553" s="2" t="s">
        <v>130</v>
      </c>
      <c r="F553" s="2" t="s">
        <v>130</v>
      </c>
      <c r="G553" s="2" t="s">
        <v>130</v>
      </c>
      <c r="H553" s="2" t="s">
        <v>130</v>
      </c>
      <c r="I553" s="2" t="s">
        <v>130</v>
      </c>
      <c r="J553" s="2" t="s">
        <v>130</v>
      </c>
      <c r="K553" s="2" t="s">
        <v>130</v>
      </c>
      <c r="L553" s="2" t="s">
        <v>130</v>
      </c>
      <c r="M553" s="2" t="s">
        <v>130</v>
      </c>
      <c r="N553" s="2" t="s">
        <v>130</v>
      </c>
      <c r="O553" s="2" t="s">
        <v>130</v>
      </c>
      <c r="P553" s="2" t="s">
        <v>4832</v>
      </c>
    </row>
    <row r="554" spans="1:16" ht="13" x14ac:dyDescent="0.3">
      <c r="A554" t="s">
        <v>132</v>
      </c>
      <c r="B554" s="5">
        <v>2.4</v>
      </c>
      <c r="C554" s="5">
        <f t="shared" si="10"/>
        <v>32.4</v>
      </c>
      <c r="D554" s="2" t="s">
        <v>130</v>
      </c>
      <c r="E554" s="2" t="s">
        <v>130</v>
      </c>
      <c r="F554" s="2" t="s">
        <v>130</v>
      </c>
      <c r="G554" s="2" t="s">
        <v>130</v>
      </c>
      <c r="H554" s="2" t="s">
        <v>130</v>
      </c>
      <c r="I554" s="2" t="s">
        <v>130</v>
      </c>
      <c r="J554" s="2" t="s">
        <v>130</v>
      </c>
      <c r="K554" s="2" t="s">
        <v>130</v>
      </c>
      <c r="L554" s="2" t="s">
        <v>130</v>
      </c>
      <c r="M554" s="2" t="s">
        <v>130</v>
      </c>
      <c r="N554" s="2" t="s">
        <v>130</v>
      </c>
      <c r="O554" s="2" t="s">
        <v>130</v>
      </c>
      <c r="P554" s="2" t="s">
        <v>4832</v>
      </c>
    </row>
    <row r="555" spans="1:16" ht="13" x14ac:dyDescent="0.3">
      <c r="A555" t="s">
        <v>132</v>
      </c>
      <c r="B555" s="5">
        <v>2.41</v>
      </c>
      <c r="C555" s="5">
        <f t="shared" si="10"/>
        <v>32.409999999999997</v>
      </c>
      <c r="D555" s="2" t="s">
        <v>130</v>
      </c>
      <c r="E555" s="2" t="s">
        <v>130</v>
      </c>
      <c r="F555" s="2" t="s">
        <v>130</v>
      </c>
      <c r="G555" s="2" t="s">
        <v>130</v>
      </c>
      <c r="H555" s="2" t="s">
        <v>130</v>
      </c>
      <c r="I555" s="2" t="s">
        <v>130</v>
      </c>
      <c r="J555" s="2" t="s">
        <v>130</v>
      </c>
      <c r="K555" s="2" t="s">
        <v>130</v>
      </c>
      <c r="L555" s="2" t="s">
        <v>130</v>
      </c>
      <c r="M555" s="2" t="s">
        <v>130</v>
      </c>
      <c r="N555" s="2" t="s">
        <v>130</v>
      </c>
      <c r="O555" s="2" t="s">
        <v>130</v>
      </c>
      <c r="P555" s="2" t="s">
        <v>4832</v>
      </c>
    </row>
    <row r="556" spans="1:16" ht="13" x14ac:dyDescent="0.3">
      <c r="A556" t="s">
        <v>132</v>
      </c>
      <c r="B556" s="5">
        <v>2.42</v>
      </c>
      <c r="C556" s="5">
        <f t="shared" si="10"/>
        <v>32.42</v>
      </c>
      <c r="D556" s="2" t="s">
        <v>130</v>
      </c>
      <c r="E556" s="2" t="s">
        <v>130</v>
      </c>
      <c r="F556" s="2" t="s">
        <v>130</v>
      </c>
      <c r="G556" s="2" t="s">
        <v>130</v>
      </c>
      <c r="H556" s="2" t="s">
        <v>130</v>
      </c>
      <c r="I556" s="2" t="s">
        <v>130</v>
      </c>
      <c r="J556" s="2" t="s">
        <v>130</v>
      </c>
      <c r="K556" s="2" t="s">
        <v>130</v>
      </c>
      <c r="L556" s="2" t="s">
        <v>130</v>
      </c>
      <c r="M556" s="2" t="s">
        <v>130</v>
      </c>
      <c r="N556" s="2" t="s">
        <v>130</v>
      </c>
      <c r="O556" s="2" t="s">
        <v>130</v>
      </c>
      <c r="P556" s="2" t="s">
        <v>4832</v>
      </c>
    </row>
    <row r="557" spans="1:16" ht="13" x14ac:dyDescent="0.3">
      <c r="A557" t="s">
        <v>132</v>
      </c>
      <c r="B557" s="5">
        <v>2.4300000000000002</v>
      </c>
      <c r="C557" s="5">
        <f t="shared" si="10"/>
        <v>32.43</v>
      </c>
      <c r="D557" s="2" t="s">
        <v>130</v>
      </c>
      <c r="E557" s="2" t="s">
        <v>130</v>
      </c>
      <c r="F557" s="2" t="s">
        <v>130</v>
      </c>
      <c r="G557" s="2" t="s">
        <v>130</v>
      </c>
      <c r="H557" s="2" t="s">
        <v>130</v>
      </c>
      <c r="I557" s="2" t="s">
        <v>130</v>
      </c>
      <c r="J557" s="2" t="s">
        <v>130</v>
      </c>
      <c r="K557" s="2" t="s">
        <v>130</v>
      </c>
      <c r="L557" s="2" t="s">
        <v>130</v>
      </c>
      <c r="M557" s="2" t="s">
        <v>130</v>
      </c>
      <c r="N557" s="2" t="s">
        <v>130</v>
      </c>
      <c r="O557" s="2" t="s">
        <v>130</v>
      </c>
      <c r="P557" s="2" t="s">
        <v>4832</v>
      </c>
    </row>
    <row r="558" spans="1:16" ht="13" x14ac:dyDescent="0.3">
      <c r="A558" t="s">
        <v>132</v>
      </c>
      <c r="B558" s="5">
        <v>2.44</v>
      </c>
      <c r="C558" s="5">
        <f t="shared" si="10"/>
        <v>32.44</v>
      </c>
      <c r="D558" s="2" t="s">
        <v>130</v>
      </c>
      <c r="E558" s="2" t="s">
        <v>130</v>
      </c>
      <c r="F558" s="2" t="s">
        <v>130</v>
      </c>
      <c r="G558" s="2" t="s">
        <v>130</v>
      </c>
      <c r="H558" s="2" t="s">
        <v>130</v>
      </c>
      <c r="I558" s="2" t="s">
        <v>130</v>
      </c>
      <c r="J558" s="2" t="s">
        <v>130</v>
      </c>
      <c r="K558" s="2" t="s">
        <v>130</v>
      </c>
      <c r="L558" s="2" t="s">
        <v>130</v>
      </c>
      <c r="M558" s="2" t="s">
        <v>130</v>
      </c>
      <c r="N558" s="2" t="s">
        <v>130</v>
      </c>
      <c r="O558" s="2" t="s">
        <v>130</v>
      </c>
      <c r="P558" s="2" t="s">
        <v>4832</v>
      </c>
    </row>
    <row r="559" spans="1:16" ht="13" x14ac:dyDescent="0.3">
      <c r="A559" t="s">
        <v>132</v>
      </c>
      <c r="B559" s="5">
        <v>2.4500000000000002</v>
      </c>
      <c r="C559" s="5">
        <f t="shared" ref="C559:C614" si="11">VALUE(SUBSTITUTE(3&amp;B559," ",""))</f>
        <v>32.450000000000003</v>
      </c>
      <c r="D559" s="2" t="s">
        <v>130</v>
      </c>
      <c r="E559" s="2" t="s">
        <v>130</v>
      </c>
      <c r="F559" s="2" t="s">
        <v>130</v>
      </c>
      <c r="G559" s="2" t="s">
        <v>130</v>
      </c>
      <c r="H559" s="2" t="s">
        <v>130</v>
      </c>
      <c r="I559" s="2" t="s">
        <v>130</v>
      </c>
      <c r="J559" s="2" t="s">
        <v>130</v>
      </c>
      <c r="K559" s="2" t="s">
        <v>130</v>
      </c>
      <c r="L559" s="2" t="s">
        <v>130</v>
      </c>
      <c r="M559" s="2" t="s">
        <v>130</v>
      </c>
      <c r="N559" s="2" t="s">
        <v>130</v>
      </c>
      <c r="O559" s="2" t="s">
        <v>130</v>
      </c>
      <c r="P559" s="2" t="s">
        <v>4832</v>
      </c>
    </row>
    <row r="560" spans="1:16" ht="13" x14ac:dyDescent="0.3">
      <c r="A560" t="s">
        <v>132</v>
      </c>
      <c r="B560" s="5">
        <v>2.46</v>
      </c>
      <c r="C560" s="5">
        <f t="shared" si="11"/>
        <v>32.46</v>
      </c>
      <c r="D560" s="2" t="s">
        <v>130</v>
      </c>
      <c r="E560" s="2" t="s">
        <v>130</v>
      </c>
      <c r="F560" s="2" t="s">
        <v>130</v>
      </c>
      <c r="G560" s="2" t="s">
        <v>130</v>
      </c>
      <c r="H560" s="2" t="s">
        <v>130</v>
      </c>
      <c r="I560" s="2" t="s">
        <v>130</v>
      </c>
      <c r="J560" s="2" t="s">
        <v>130</v>
      </c>
      <c r="K560" s="2" t="s">
        <v>130</v>
      </c>
      <c r="L560" s="2" t="s">
        <v>130</v>
      </c>
      <c r="M560" s="2" t="s">
        <v>130</v>
      </c>
      <c r="N560" s="2" t="s">
        <v>130</v>
      </c>
      <c r="O560" s="2" t="s">
        <v>130</v>
      </c>
      <c r="P560" s="2" t="s">
        <v>4832</v>
      </c>
    </row>
    <row r="561" spans="1:16" ht="13" x14ac:dyDescent="0.3">
      <c r="A561" t="s">
        <v>132</v>
      </c>
      <c r="B561" s="5">
        <v>2.4700000000000002</v>
      </c>
      <c r="C561" s="5">
        <f t="shared" si="11"/>
        <v>32.47</v>
      </c>
      <c r="D561" s="2" t="s">
        <v>130</v>
      </c>
      <c r="E561" s="2" t="s">
        <v>130</v>
      </c>
      <c r="F561" s="2" t="s">
        <v>130</v>
      </c>
      <c r="G561" s="2" t="s">
        <v>130</v>
      </c>
      <c r="H561" s="2" t="s">
        <v>130</v>
      </c>
      <c r="I561" s="2" t="s">
        <v>130</v>
      </c>
      <c r="J561" s="2" t="s">
        <v>130</v>
      </c>
      <c r="K561" s="2" t="s">
        <v>130</v>
      </c>
      <c r="L561" s="2" t="s">
        <v>130</v>
      </c>
      <c r="M561" s="2" t="s">
        <v>130</v>
      </c>
      <c r="N561" s="2" t="s">
        <v>130</v>
      </c>
      <c r="O561" s="2" t="s">
        <v>130</v>
      </c>
      <c r="P561" s="2" t="s">
        <v>4832</v>
      </c>
    </row>
    <row r="562" spans="1:16" ht="13" x14ac:dyDescent="0.3">
      <c r="A562" t="s">
        <v>132</v>
      </c>
      <c r="B562" s="5">
        <v>2.48</v>
      </c>
      <c r="C562" s="5">
        <f t="shared" si="11"/>
        <v>32.479999999999997</v>
      </c>
      <c r="D562" s="2" t="s">
        <v>130</v>
      </c>
      <c r="E562" s="2" t="s">
        <v>130</v>
      </c>
      <c r="F562" s="2" t="s">
        <v>130</v>
      </c>
      <c r="G562" s="2" t="s">
        <v>130</v>
      </c>
      <c r="H562" s="2" t="s">
        <v>130</v>
      </c>
      <c r="I562" s="2" t="s">
        <v>130</v>
      </c>
      <c r="J562" s="2" t="s">
        <v>130</v>
      </c>
      <c r="K562" s="2" t="s">
        <v>130</v>
      </c>
      <c r="L562" s="2" t="s">
        <v>130</v>
      </c>
      <c r="M562" s="2" t="s">
        <v>130</v>
      </c>
      <c r="N562" s="2" t="s">
        <v>130</v>
      </c>
      <c r="O562" s="2" t="s">
        <v>130</v>
      </c>
      <c r="P562" s="2" t="s">
        <v>4832</v>
      </c>
    </row>
    <row r="563" spans="1:16" ht="13" x14ac:dyDescent="0.3">
      <c r="A563" t="s">
        <v>132</v>
      </c>
      <c r="B563" s="5">
        <v>2.4900000000000002</v>
      </c>
      <c r="C563" s="5">
        <f t="shared" si="11"/>
        <v>32.49</v>
      </c>
      <c r="D563" s="2" t="s">
        <v>130</v>
      </c>
      <c r="E563" s="2" t="s">
        <v>130</v>
      </c>
      <c r="F563" s="2" t="s">
        <v>130</v>
      </c>
      <c r="G563" s="2" t="s">
        <v>130</v>
      </c>
      <c r="H563" s="2" t="s">
        <v>130</v>
      </c>
      <c r="I563" s="2" t="s">
        <v>130</v>
      </c>
      <c r="J563" s="2" t="s">
        <v>130</v>
      </c>
      <c r="K563" s="2" t="s">
        <v>130</v>
      </c>
      <c r="L563" s="2" t="s">
        <v>130</v>
      </c>
      <c r="M563" s="2" t="s">
        <v>130</v>
      </c>
      <c r="N563" s="2" t="s">
        <v>130</v>
      </c>
      <c r="O563" s="2" t="s">
        <v>130</v>
      </c>
      <c r="P563" s="2" t="s">
        <v>4832</v>
      </c>
    </row>
    <row r="564" spans="1:16" ht="13" x14ac:dyDescent="0.3">
      <c r="A564" t="s">
        <v>132</v>
      </c>
      <c r="B564" s="5">
        <v>2.5</v>
      </c>
      <c r="C564" s="5">
        <f t="shared" si="11"/>
        <v>32.5</v>
      </c>
      <c r="D564" s="2" t="s">
        <v>130</v>
      </c>
      <c r="E564" s="2" t="s">
        <v>130</v>
      </c>
      <c r="F564" s="2" t="s">
        <v>130</v>
      </c>
      <c r="G564" s="2" t="s">
        <v>130</v>
      </c>
      <c r="H564" s="2" t="s">
        <v>130</v>
      </c>
      <c r="I564" s="2" t="s">
        <v>130</v>
      </c>
      <c r="J564" s="2" t="s">
        <v>130</v>
      </c>
      <c r="K564" s="2" t="s">
        <v>130</v>
      </c>
      <c r="L564" s="2" t="s">
        <v>130</v>
      </c>
      <c r="M564" s="2" t="s">
        <v>130</v>
      </c>
      <c r="N564" s="2" t="s">
        <v>130</v>
      </c>
      <c r="O564" s="2" t="s">
        <v>130</v>
      </c>
      <c r="P564" s="2" t="s">
        <v>4832</v>
      </c>
    </row>
    <row r="565" spans="1:16" ht="13" x14ac:dyDescent="0.3">
      <c r="A565" t="s">
        <v>132</v>
      </c>
      <c r="B565" s="5">
        <v>2.5099999999999998</v>
      </c>
      <c r="C565" s="5">
        <f t="shared" si="11"/>
        <v>32.51</v>
      </c>
      <c r="D565" s="2" t="s">
        <v>130</v>
      </c>
      <c r="E565" s="2" t="s">
        <v>130</v>
      </c>
      <c r="F565" s="2" t="s">
        <v>130</v>
      </c>
      <c r="G565" s="2" t="s">
        <v>130</v>
      </c>
      <c r="H565" s="2" t="s">
        <v>130</v>
      </c>
      <c r="I565" s="2" t="s">
        <v>130</v>
      </c>
      <c r="J565" s="2" t="s">
        <v>130</v>
      </c>
      <c r="K565" s="2" t="s">
        <v>130</v>
      </c>
      <c r="L565" s="2" t="s">
        <v>130</v>
      </c>
      <c r="M565" s="2" t="s">
        <v>130</v>
      </c>
      <c r="N565" s="2" t="s">
        <v>130</v>
      </c>
      <c r="O565" s="2" t="s">
        <v>130</v>
      </c>
      <c r="P565" s="2" t="s">
        <v>4832</v>
      </c>
    </row>
    <row r="566" spans="1:16" ht="13" x14ac:dyDescent="0.3">
      <c r="A566" t="s">
        <v>132</v>
      </c>
      <c r="B566" s="5">
        <v>2.52</v>
      </c>
      <c r="C566" s="5">
        <f t="shared" si="11"/>
        <v>32.520000000000003</v>
      </c>
      <c r="D566" s="2" t="s">
        <v>130</v>
      </c>
      <c r="E566" s="2" t="s">
        <v>130</v>
      </c>
      <c r="F566" s="2" t="s">
        <v>130</v>
      </c>
      <c r="G566" s="2" t="s">
        <v>130</v>
      </c>
      <c r="H566" s="2" t="s">
        <v>130</v>
      </c>
      <c r="I566" s="2" t="s">
        <v>130</v>
      </c>
      <c r="J566" s="2" t="s">
        <v>130</v>
      </c>
      <c r="K566" s="2" t="s">
        <v>130</v>
      </c>
      <c r="L566" s="2" t="s">
        <v>130</v>
      </c>
      <c r="M566" s="2" t="s">
        <v>130</v>
      </c>
      <c r="N566" s="2" t="s">
        <v>130</v>
      </c>
      <c r="O566" s="2" t="s">
        <v>130</v>
      </c>
      <c r="P566" s="2" t="s">
        <v>4832</v>
      </c>
    </row>
    <row r="567" spans="1:16" ht="13" x14ac:dyDescent="0.3">
      <c r="A567" t="s">
        <v>132</v>
      </c>
      <c r="B567" s="5">
        <v>2.5299999999999998</v>
      </c>
      <c r="C567" s="5">
        <f t="shared" si="11"/>
        <v>32.53</v>
      </c>
      <c r="D567" s="2" t="s">
        <v>130</v>
      </c>
      <c r="E567" s="2" t="s">
        <v>130</v>
      </c>
      <c r="F567" s="2" t="s">
        <v>130</v>
      </c>
      <c r="G567" s="2" t="s">
        <v>130</v>
      </c>
      <c r="H567" s="2" t="s">
        <v>130</v>
      </c>
      <c r="I567" s="2" t="s">
        <v>130</v>
      </c>
      <c r="J567" s="2" t="s">
        <v>130</v>
      </c>
      <c r="K567" s="2" t="s">
        <v>130</v>
      </c>
      <c r="L567" s="2" t="s">
        <v>130</v>
      </c>
      <c r="M567" s="2" t="s">
        <v>130</v>
      </c>
      <c r="N567" s="2" t="s">
        <v>130</v>
      </c>
      <c r="O567" s="2" t="s">
        <v>130</v>
      </c>
      <c r="P567" s="2" t="s">
        <v>4832</v>
      </c>
    </row>
    <row r="568" spans="1:16" ht="13" x14ac:dyDescent="0.3">
      <c r="A568" t="s">
        <v>132</v>
      </c>
      <c r="B568" s="5">
        <v>2.54</v>
      </c>
      <c r="C568" s="5">
        <f t="shared" si="11"/>
        <v>32.54</v>
      </c>
      <c r="D568" s="2" t="s">
        <v>130</v>
      </c>
      <c r="E568" s="2" t="s">
        <v>130</v>
      </c>
      <c r="F568" s="2" t="s">
        <v>130</v>
      </c>
      <c r="G568" s="2" t="s">
        <v>130</v>
      </c>
      <c r="H568" s="2" t="s">
        <v>130</v>
      </c>
      <c r="I568" s="2" t="s">
        <v>130</v>
      </c>
      <c r="J568" s="2" t="s">
        <v>130</v>
      </c>
      <c r="K568" s="2" t="s">
        <v>130</v>
      </c>
      <c r="L568" s="2" t="s">
        <v>130</v>
      </c>
      <c r="M568" s="2" t="s">
        <v>130</v>
      </c>
      <c r="N568" s="2" t="s">
        <v>130</v>
      </c>
      <c r="O568" s="2" t="s">
        <v>130</v>
      </c>
      <c r="P568" s="2" t="s">
        <v>4832</v>
      </c>
    </row>
    <row r="569" spans="1:16" ht="13" x14ac:dyDescent="0.3">
      <c r="A569" t="s">
        <v>132</v>
      </c>
      <c r="B569" s="5">
        <v>2.5499999999999998</v>
      </c>
      <c r="C569" s="5">
        <f t="shared" si="11"/>
        <v>32.549999999999997</v>
      </c>
      <c r="D569" s="2" t="s">
        <v>130</v>
      </c>
      <c r="E569" s="2" t="s">
        <v>130</v>
      </c>
      <c r="F569" s="2" t="s">
        <v>130</v>
      </c>
      <c r="G569" s="2" t="s">
        <v>130</v>
      </c>
      <c r="H569" s="2" t="s">
        <v>130</v>
      </c>
      <c r="I569" s="2" t="s">
        <v>130</v>
      </c>
      <c r="J569" s="2" t="s">
        <v>130</v>
      </c>
      <c r="K569" s="2" t="s">
        <v>130</v>
      </c>
      <c r="L569" s="2" t="s">
        <v>130</v>
      </c>
      <c r="M569" s="2" t="s">
        <v>130</v>
      </c>
      <c r="N569" s="2" t="s">
        <v>130</v>
      </c>
      <c r="O569" s="2" t="s">
        <v>130</v>
      </c>
      <c r="P569" s="2" t="s">
        <v>4832</v>
      </c>
    </row>
    <row r="570" spans="1:16" ht="13" x14ac:dyDescent="0.3">
      <c r="A570" t="s">
        <v>132</v>
      </c>
      <c r="B570" s="5">
        <v>2.56</v>
      </c>
      <c r="C570" s="5">
        <f t="shared" si="11"/>
        <v>32.56</v>
      </c>
      <c r="D570" s="2" t="s">
        <v>130</v>
      </c>
      <c r="E570" s="2" t="s">
        <v>130</v>
      </c>
      <c r="F570" s="2" t="s">
        <v>130</v>
      </c>
      <c r="G570" s="2" t="s">
        <v>130</v>
      </c>
      <c r="H570" s="2" t="s">
        <v>130</v>
      </c>
      <c r="I570" s="2" t="s">
        <v>130</v>
      </c>
      <c r="J570" s="2" t="s">
        <v>130</v>
      </c>
      <c r="K570" s="2" t="s">
        <v>130</v>
      </c>
      <c r="L570" s="2" t="s">
        <v>130</v>
      </c>
      <c r="M570" s="2" t="s">
        <v>130</v>
      </c>
      <c r="N570" s="2" t="s">
        <v>130</v>
      </c>
      <c r="O570" s="2" t="s">
        <v>130</v>
      </c>
      <c r="P570" s="2" t="s">
        <v>4832</v>
      </c>
    </row>
    <row r="571" spans="1:16" ht="13" x14ac:dyDescent="0.3">
      <c r="A571" t="s">
        <v>132</v>
      </c>
      <c r="B571" s="5">
        <v>2.57</v>
      </c>
      <c r="C571" s="5">
        <f t="shared" si="11"/>
        <v>32.57</v>
      </c>
      <c r="D571" s="2" t="s">
        <v>130</v>
      </c>
      <c r="E571" s="2" t="s">
        <v>130</v>
      </c>
      <c r="F571" s="2" t="s">
        <v>130</v>
      </c>
      <c r="G571" s="2" t="s">
        <v>130</v>
      </c>
      <c r="H571" s="2" t="s">
        <v>130</v>
      </c>
      <c r="I571" s="2" t="s">
        <v>130</v>
      </c>
      <c r="J571" s="2" t="s">
        <v>130</v>
      </c>
      <c r="K571" s="2" t="s">
        <v>130</v>
      </c>
      <c r="L571" s="2" t="s">
        <v>130</v>
      </c>
      <c r="M571" s="2" t="s">
        <v>130</v>
      </c>
      <c r="N571" s="2" t="s">
        <v>130</v>
      </c>
      <c r="O571" s="2" t="s">
        <v>130</v>
      </c>
      <c r="P571" s="2" t="s">
        <v>4832</v>
      </c>
    </row>
    <row r="572" spans="1:16" ht="13" x14ac:dyDescent="0.3">
      <c r="A572" t="s">
        <v>132</v>
      </c>
      <c r="B572" s="5">
        <v>2.58</v>
      </c>
      <c r="C572" s="5">
        <f t="shared" si="11"/>
        <v>32.58</v>
      </c>
      <c r="D572" s="2" t="s">
        <v>130</v>
      </c>
      <c r="E572" s="2" t="s">
        <v>130</v>
      </c>
      <c r="F572" s="2" t="s">
        <v>130</v>
      </c>
      <c r="G572" s="2" t="s">
        <v>130</v>
      </c>
      <c r="H572" s="2" t="s">
        <v>130</v>
      </c>
      <c r="I572" s="2" t="s">
        <v>130</v>
      </c>
      <c r="J572" s="2" t="s">
        <v>130</v>
      </c>
      <c r="K572" s="2" t="s">
        <v>130</v>
      </c>
      <c r="L572" s="2" t="s">
        <v>130</v>
      </c>
      <c r="M572" s="2" t="s">
        <v>130</v>
      </c>
      <c r="N572" s="2" t="s">
        <v>130</v>
      </c>
      <c r="O572" s="2" t="s">
        <v>130</v>
      </c>
      <c r="P572" s="2" t="s">
        <v>4832</v>
      </c>
    </row>
    <row r="573" spans="1:16" ht="13" x14ac:dyDescent="0.3">
      <c r="A573" t="s">
        <v>132</v>
      </c>
      <c r="B573" s="5">
        <v>2.59</v>
      </c>
      <c r="C573" s="5">
        <f t="shared" si="11"/>
        <v>32.590000000000003</v>
      </c>
      <c r="D573" s="2" t="s">
        <v>130</v>
      </c>
      <c r="E573" s="2" t="s">
        <v>130</v>
      </c>
      <c r="F573" s="2" t="s">
        <v>130</v>
      </c>
      <c r="G573" s="2" t="s">
        <v>130</v>
      </c>
      <c r="H573" s="2" t="s">
        <v>130</v>
      </c>
      <c r="I573" s="2" t="s">
        <v>130</v>
      </c>
      <c r="J573" s="2" t="s">
        <v>130</v>
      </c>
      <c r="K573" s="2" t="s">
        <v>130</v>
      </c>
      <c r="L573" s="2" t="s">
        <v>130</v>
      </c>
      <c r="M573" s="2" t="s">
        <v>130</v>
      </c>
      <c r="N573" s="2" t="s">
        <v>130</v>
      </c>
      <c r="O573" s="2" t="s">
        <v>130</v>
      </c>
      <c r="P573" s="2" t="s">
        <v>4832</v>
      </c>
    </row>
    <row r="574" spans="1:16" ht="13" x14ac:dyDescent="0.3">
      <c r="A574" t="s">
        <v>132</v>
      </c>
      <c r="B574" s="5">
        <v>2.6</v>
      </c>
      <c r="C574" s="5">
        <f t="shared" si="11"/>
        <v>32.6</v>
      </c>
      <c r="D574" s="2" t="s">
        <v>130</v>
      </c>
      <c r="E574" s="2" t="s">
        <v>130</v>
      </c>
      <c r="F574" s="2" t="s">
        <v>130</v>
      </c>
      <c r="G574" s="2" t="s">
        <v>130</v>
      </c>
      <c r="H574" s="2" t="s">
        <v>130</v>
      </c>
      <c r="I574" s="2" t="s">
        <v>130</v>
      </c>
      <c r="J574" s="2" t="s">
        <v>130</v>
      </c>
      <c r="K574" s="2" t="s">
        <v>130</v>
      </c>
      <c r="L574" s="2" t="s">
        <v>130</v>
      </c>
      <c r="M574" s="2" t="s">
        <v>130</v>
      </c>
      <c r="N574" s="2" t="s">
        <v>130</v>
      </c>
      <c r="O574" s="2" t="s">
        <v>130</v>
      </c>
      <c r="P574" s="2" t="s">
        <v>4832</v>
      </c>
    </row>
    <row r="575" spans="1:16" ht="13" x14ac:dyDescent="0.3">
      <c r="A575" t="s">
        <v>132</v>
      </c>
      <c r="B575" s="5">
        <v>2.61</v>
      </c>
      <c r="C575" s="5">
        <f t="shared" si="11"/>
        <v>32.61</v>
      </c>
      <c r="D575" s="2" t="s">
        <v>130</v>
      </c>
      <c r="E575" s="2" t="s">
        <v>130</v>
      </c>
      <c r="F575" s="2" t="s">
        <v>130</v>
      </c>
      <c r="G575" s="2" t="s">
        <v>130</v>
      </c>
      <c r="H575" s="2" t="s">
        <v>130</v>
      </c>
      <c r="I575" s="2" t="s">
        <v>130</v>
      </c>
      <c r="J575" s="2" t="s">
        <v>130</v>
      </c>
      <c r="K575" s="2" t="s">
        <v>130</v>
      </c>
      <c r="L575" s="2" t="s">
        <v>130</v>
      </c>
      <c r="M575" s="2" t="s">
        <v>130</v>
      </c>
      <c r="N575" s="2" t="s">
        <v>130</v>
      </c>
      <c r="O575" s="2" t="s">
        <v>130</v>
      </c>
      <c r="P575" s="2" t="s">
        <v>4832</v>
      </c>
    </row>
    <row r="576" spans="1:16" ht="13" x14ac:dyDescent="0.3">
      <c r="A576" t="s">
        <v>132</v>
      </c>
      <c r="B576" s="5">
        <v>2.62</v>
      </c>
      <c r="C576" s="5">
        <f t="shared" si="11"/>
        <v>32.619999999999997</v>
      </c>
      <c r="D576" s="2" t="s">
        <v>130</v>
      </c>
      <c r="E576" s="2" t="s">
        <v>130</v>
      </c>
      <c r="F576" s="2" t="s">
        <v>130</v>
      </c>
      <c r="G576" s="2" t="s">
        <v>130</v>
      </c>
      <c r="H576" s="2" t="s">
        <v>130</v>
      </c>
      <c r="I576" s="2" t="s">
        <v>130</v>
      </c>
      <c r="J576" s="2" t="s">
        <v>130</v>
      </c>
      <c r="K576" s="2" t="s">
        <v>130</v>
      </c>
      <c r="L576" s="2" t="s">
        <v>130</v>
      </c>
      <c r="M576" s="2" t="s">
        <v>130</v>
      </c>
      <c r="N576" s="2" t="s">
        <v>130</v>
      </c>
      <c r="O576" s="2" t="s">
        <v>130</v>
      </c>
      <c r="P576" s="2" t="s">
        <v>4832</v>
      </c>
    </row>
    <row r="577" spans="1:16" ht="13" x14ac:dyDescent="0.3">
      <c r="A577" t="s">
        <v>132</v>
      </c>
      <c r="B577" s="5">
        <v>2.63</v>
      </c>
      <c r="C577" s="5">
        <f t="shared" si="11"/>
        <v>32.630000000000003</v>
      </c>
      <c r="D577" s="2" t="s">
        <v>130</v>
      </c>
      <c r="E577" s="2" t="s">
        <v>130</v>
      </c>
      <c r="F577" s="2" t="s">
        <v>130</v>
      </c>
      <c r="G577" s="2" t="s">
        <v>130</v>
      </c>
      <c r="H577" s="2" t="s">
        <v>130</v>
      </c>
      <c r="I577" s="2" t="s">
        <v>130</v>
      </c>
      <c r="J577" s="2" t="s">
        <v>130</v>
      </c>
      <c r="K577" s="2" t="s">
        <v>130</v>
      </c>
      <c r="L577" s="2" t="s">
        <v>130</v>
      </c>
      <c r="M577" s="2" t="s">
        <v>130</v>
      </c>
      <c r="N577" s="2" t="s">
        <v>130</v>
      </c>
      <c r="O577" s="2" t="s">
        <v>130</v>
      </c>
      <c r="P577" s="2" t="s">
        <v>4832</v>
      </c>
    </row>
    <row r="578" spans="1:16" ht="13" x14ac:dyDescent="0.3">
      <c r="A578" t="s">
        <v>132</v>
      </c>
      <c r="B578" s="5">
        <v>2.64</v>
      </c>
      <c r="C578" s="5">
        <f t="shared" si="11"/>
        <v>32.64</v>
      </c>
      <c r="D578" s="2" t="s">
        <v>130</v>
      </c>
      <c r="E578" s="2" t="s">
        <v>130</v>
      </c>
      <c r="F578" s="2" t="s">
        <v>130</v>
      </c>
      <c r="G578" s="2" t="s">
        <v>130</v>
      </c>
      <c r="H578" s="2" t="s">
        <v>130</v>
      </c>
      <c r="I578" s="2" t="s">
        <v>130</v>
      </c>
      <c r="J578" s="2" t="s">
        <v>130</v>
      </c>
      <c r="K578" s="2" t="s">
        <v>130</v>
      </c>
      <c r="L578" s="2" t="s">
        <v>130</v>
      </c>
      <c r="M578" s="2" t="s">
        <v>130</v>
      </c>
      <c r="N578" s="2" t="s">
        <v>130</v>
      </c>
      <c r="O578" s="2" t="s">
        <v>130</v>
      </c>
      <c r="P578" s="2" t="s">
        <v>4832</v>
      </c>
    </row>
    <row r="579" spans="1:16" ht="13" x14ac:dyDescent="0.3">
      <c r="A579" t="s">
        <v>132</v>
      </c>
      <c r="B579" s="5">
        <v>2.65</v>
      </c>
      <c r="C579" s="5">
        <f t="shared" si="11"/>
        <v>32.65</v>
      </c>
      <c r="D579" s="2" t="s">
        <v>130</v>
      </c>
      <c r="E579" s="2" t="s">
        <v>130</v>
      </c>
      <c r="F579" s="2" t="s">
        <v>130</v>
      </c>
      <c r="G579" s="2" t="s">
        <v>130</v>
      </c>
      <c r="H579" s="2" t="s">
        <v>130</v>
      </c>
      <c r="I579" s="2" t="s">
        <v>130</v>
      </c>
      <c r="J579" s="2" t="s">
        <v>130</v>
      </c>
      <c r="K579" s="2" t="s">
        <v>130</v>
      </c>
      <c r="L579" s="2" t="s">
        <v>130</v>
      </c>
      <c r="M579" s="2" t="s">
        <v>130</v>
      </c>
      <c r="N579" s="2" t="s">
        <v>130</v>
      </c>
      <c r="O579" s="2" t="s">
        <v>130</v>
      </c>
      <c r="P579" s="2" t="s">
        <v>4832</v>
      </c>
    </row>
    <row r="580" spans="1:16" ht="13" x14ac:dyDescent="0.3">
      <c r="A580" t="s">
        <v>132</v>
      </c>
      <c r="B580" s="5">
        <v>2.66</v>
      </c>
      <c r="C580" s="5">
        <f t="shared" si="11"/>
        <v>32.659999999999997</v>
      </c>
      <c r="D580" s="2" t="s">
        <v>130</v>
      </c>
      <c r="E580" s="2" t="s">
        <v>130</v>
      </c>
      <c r="F580" s="2" t="s">
        <v>130</v>
      </c>
      <c r="G580" s="2" t="s">
        <v>130</v>
      </c>
      <c r="H580" s="2" t="s">
        <v>130</v>
      </c>
      <c r="I580" s="2" t="s">
        <v>130</v>
      </c>
      <c r="J580" s="2" t="s">
        <v>130</v>
      </c>
      <c r="K580" s="2" t="s">
        <v>130</v>
      </c>
      <c r="L580" s="2" t="s">
        <v>130</v>
      </c>
      <c r="M580" s="2" t="s">
        <v>130</v>
      </c>
      <c r="N580" s="2" t="s">
        <v>130</v>
      </c>
      <c r="O580" s="2" t="s">
        <v>130</v>
      </c>
      <c r="P580" s="2" t="s">
        <v>4832</v>
      </c>
    </row>
    <row r="581" spans="1:16" ht="13" x14ac:dyDescent="0.3">
      <c r="A581" t="s">
        <v>132</v>
      </c>
      <c r="B581" s="5">
        <v>2.67</v>
      </c>
      <c r="C581" s="5">
        <f t="shared" si="11"/>
        <v>32.67</v>
      </c>
      <c r="D581" s="2" t="s">
        <v>130</v>
      </c>
      <c r="E581" s="2" t="s">
        <v>130</v>
      </c>
      <c r="F581" s="2" t="s">
        <v>130</v>
      </c>
      <c r="G581" s="2" t="s">
        <v>130</v>
      </c>
      <c r="H581" s="2" t="s">
        <v>130</v>
      </c>
      <c r="I581" s="2" t="s">
        <v>130</v>
      </c>
      <c r="J581" s="2" t="s">
        <v>130</v>
      </c>
      <c r="K581" s="2" t="s">
        <v>130</v>
      </c>
      <c r="L581" s="2" t="s">
        <v>130</v>
      </c>
      <c r="M581" s="2" t="s">
        <v>130</v>
      </c>
      <c r="N581" s="2" t="s">
        <v>130</v>
      </c>
      <c r="O581" s="2" t="s">
        <v>130</v>
      </c>
      <c r="P581" s="2" t="s">
        <v>4832</v>
      </c>
    </row>
    <row r="582" spans="1:16" ht="13" x14ac:dyDescent="0.3">
      <c r="A582" t="s">
        <v>132</v>
      </c>
      <c r="B582" s="5">
        <v>2.68</v>
      </c>
      <c r="C582" s="5">
        <f t="shared" si="11"/>
        <v>32.68</v>
      </c>
      <c r="D582" s="2" t="s">
        <v>130</v>
      </c>
      <c r="E582" s="2" t="s">
        <v>130</v>
      </c>
      <c r="F582" s="2" t="s">
        <v>130</v>
      </c>
      <c r="G582" s="2" t="s">
        <v>130</v>
      </c>
      <c r="H582" s="2" t="s">
        <v>130</v>
      </c>
      <c r="I582" s="2" t="s">
        <v>130</v>
      </c>
      <c r="J582" s="2" t="s">
        <v>130</v>
      </c>
      <c r="K582" s="2" t="s">
        <v>130</v>
      </c>
      <c r="L582" s="2" t="s">
        <v>130</v>
      </c>
      <c r="M582" s="2" t="s">
        <v>130</v>
      </c>
      <c r="N582" s="2" t="s">
        <v>130</v>
      </c>
      <c r="O582" s="2" t="s">
        <v>130</v>
      </c>
      <c r="P582" s="2" t="s">
        <v>4832</v>
      </c>
    </row>
    <row r="583" spans="1:16" ht="13" x14ac:dyDescent="0.3">
      <c r="A583" t="s">
        <v>132</v>
      </c>
      <c r="B583" s="5">
        <v>2.69</v>
      </c>
      <c r="C583" s="5">
        <f t="shared" si="11"/>
        <v>32.69</v>
      </c>
      <c r="D583" s="2" t="s">
        <v>130</v>
      </c>
      <c r="E583" s="2" t="s">
        <v>130</v>
      </c>
      <c r="F583" s="2" t="s">
        <v>130</v>
      </c>
      <c r="G583" s="2" t="s">
        <v>130</v>
      </c>
      <c r="H583" s="2" t="s">
        <v>130</v>
      </c>
      <c r="I583" s="2" t="s">
        <v>130</v>
      </c>
      <c r="J583" s="2" t="s">
        <v>130</v>
      </c>
      <c r="K583" s="2" t="s">
        <v>130</v>
      </c>
      <c r="L583" s="2" t="s">
        <v>130</v>
      </c>
      <c r="M583" s="2" t="s">
        <v>130</v>
      </c>
      <c r="N583" s="2" t="s">
        <v>130</v>
      </c>
      <c r="O583" s="2" t="s">
        <v>130</v>
      </c>
      <c r="P583" s="2" t="s">
        <v>4832</v>
      </c>
    </row>
    <row r="584" spans="1:16" ht="13" x14ac:dyDescent="0.3">
      <c r="A584" t="s">
        <v>132</v>
      </c>
      <c r="B584" s="5">
        <v>2.7</v>
      </c>
      <c r="C584" s="5">
        <f t="shared" si="11"/>
        <v>32.700000000000003</v>
      </c>
      <c r="D584" s="2" t="s">
        <v>130</v>
      </c>
      <c r="E584" s="2" t="s">
        <v>130</v>
      </c>
      <c r="F584" s="2" t="s">
        <v>130</v>
      </c>
      <c r="G584" s="2" t="s">
        <v>130</v>
      </c>
      <c r="H584" s="2" t="s">
        <v>130</v>
      </c>
      <c r="I584" s="2" t="s">
        <v>130</v>
      </c>
      <c r="J584" s="2" t="s">
        <v>130</v>
      </c>
      <c r="K584" s="2" t="s">
        <v>130</v>
      </c>
      <c r="L584" s="2" t="s">
        <v>130</v>
      </c>
      <c r="M584" s="2" t="s">
        <v>130</v>
      </c>
      <c r="N584" s="2" t="s">
        <v>130</v>
      </c>
      <c r="O584" s="2" t="s">
        <v>130</v>
      </c>
      <c r="P584" s="2" t="s">
        <v>4832</v>
      </c>
    </row>
    <row r="585" spans="1:16" ht="13" x14ac:dyDescent="0.3">
      <c r="A585" t="s">
        <v>132</v>
      </c>
      <c r="B585" s="5">
        <v>2.71</v>
      </c>
      <c r="C585" s="5">
        <f t="shared" si="11"/>
        <v>32.71</v>
      </c>
      <c r="D585" s="2" t="s">
        <v>130</v>
      </c>
      <c r="E585" s="2" t="s">
        <v>130</v>
      </c>
      <c r="F585" s="2" t="s">
        <v>130</v>
      </c>
      <c r="G585" s="2" t="s">
        <v>130</v>
      </c>
      <c r="H585" s="2" t="s">
        <v>130</v>
      </c>
      <c r="I585" s="2" t="s">
        <v>130</v>
      </c>
      <c r="J585" s="2" t="s">
        <v>130</v>
      </c>
      <c r="K585" s="2" t="s">
        <v>130</v>
      </c>
      <c r="L585" s="2" t="s">
        <v>130</v>
      </c>
      <c r="M585" s="2" t="s">
        <v>130</v>
      </c>
      <c r="N585" s="2" t="s">
        <v>130</v>
      </c>
      <c r="O585" s="2" t="s">
        <v>130</v>
      </c>
      <c r="P585" s="2" t="s">
        <v>4832</v>
      </c>
    </row>
    <row r="586" spans="1:16" ht="13" x14ac:dyDescent="0.3">
      <c r="A586" t="s">
        <v>132</v>
      </c>
      <c r="B586" s="5">
        <v>2.72</v>
      </c>
      <c r="C586" s="5">
        <f t="shared" si="11"/>
        <v>32.72</v>
      </c>
      <c r="D586" s="2" t="s">
        <v>130</v>
      </c>
      <c r="E586" s="2" t="s">
        <v>130</v>
      </c>
      <c r="F586" s="2" t="s">
        <v>130</v>
      </c>
      <c r="G586" s="2" t="s">
        <v>130</v>
      </c>
      <c r="H586" s="2" t="s">
        <v>130</v>
      </c>
      <c r="I586" s="2" t="s">
        <v>130</v>
      </c>
      <c r="J586" s="2" t="s">
        <v>130</v>
      </c>
      <c r="K586" s="2" t="s">
        <v>130</v>
      </c>
      <c r="L586" s="2" t="s">
        <v>130</v>
      </c>
      <c r="M586" s="2" t="s">
        <v>130</v>
      </c>
      <c r="N586" s="2" t="s">
        <v>130</v>
      </c>
      <c r="O586" s="2" t="s">
        <v>130</v>
      </c>
      <c r="P586" s="2" t="s">
        <v>4832</v>
      </c>
    </row>
    <row r="587" spans="1:16" ht="13" x14ac:dyDescent="0.3">
      <c r="A587" t="s">
        <v>132</v>
      </c>
      <c r="B587" s="5">
        <v>2.73</v>
      </c>
      <c r="C587" s="5">
        <f t="shared" si="11"/>
        <v>32.729999999999997</v>
      </c>
      <c r="D587" s="2" t="s">
        <v>130</v>
      </c>
      <c r="E587" s="2" t="s">
        <v>130</v>
      </c>
      <c r="F587" s="2" t="s">
        <v>130</v>
      </c>
      <c r="G587" s="2" t="s">
        <v>130</v>
      </c>
      <c r="H587" s="2" t="s">
        <v>130</v>
      </c>
      <c r="I587" s="2" t="s">
        <v>130</v>
      </c>
      <c r="J587" s="2" t="s">
        <v>130</v>
      </c>
      <c r="K587" s="2" t="s">
        <v>130</v>
      </c>
      <c r="L587" s="2" t="s">
        <v>130</v>
      </c>
      <c r="M587" s="2" t="s">
        <v>130</v>
      </c>
      <c r="N587" s="2" t="s">
        <v>130</v>
      </c>
      <c r="O587" s="2" t="s">
        <v>130</v>
      </c>
      <c r="P587" s="2" t="s">
        <v>4832</v>
      </c>
    </row>
    <row r="588" spans="1:16" ht="13" x14ac:dyDescent="0.3">
      <c r="A588" t="s">
        <v>132</v>
      </c>
      <c r="B588" s="5">
        <v>2.74</v>
      </c>
      <c r="C588" s="5">
        <f t="shared" si="11"/>
        <v>32.74</v>
      </c>
      <c r="D588" s="2" t="s">
        <v>130</v>
      </c>
      <c r="E588" s="2" t="s">
        <v>130</v>
      </c>
      <c r="F588" s="2" t="s">
        <v>130</v>
      </c>
      <c r="G588" s="2" t="s">
        <v>130</v>
      </c>
      <c r="H588" s="2" t="s">
        <v>130</v>
      </c>
      <c r="I588" s="2" t="s">
        <v>130</v>
      </c>
      <c r="J588" s="2" t="s">
        <v>130</v>
      </c>
      <c r="K588" s="2" t="s">
        <v>130</v>
      </c>
      <c r="L588" s="2" t="s">
        <v>130</v>
      </c>
      <c r="M588" s="2" t="s">
        <v>130</v>
      </c>
      <c r="N588" s="2" t="s">
        <v>130</v>
      </c>
      <c r="O588" s="2" t="s">
        <v>130</v>
      </c>
      <c r="P588" s="2" t="s">
        <v>4832</v>
      </c>
    </row>
    <row r="589" spans="1:16" ht="13" x14ac:dyDescent="0.3">
      <c r="A589" t="s">
        <v>132</v>
      </c>
      <c r="B589" s="5">
        <v>2.75</v>
      </c>
      <c r="C589" s="5">
        <f t="shared" si="11"/>
        <v>32.75</v>
      </c>
      <c r="D589" s="2" t="s">
        <v>130</v>
      </c>
      <c r="E589" s="2" t="s">
        <v>130</v>
      </c>
      <c r="F589" s="2" t="s">
        <v>130</v>
      </c>
      <c r="G589" s="2" t="s">
        <v>130</v>
      </c>
      <c r="H589" s="2" t="s">
        <v>130</v>
      </c>
      <c r="I589" s="2" t="s">
        <v>130</v>
      </c>
      <c r="J589" s="2" t="s">
        <v>130</v>
      </c>
      <c r="K589" s="2" t="s">
        <v>130</v>
      </c>
      <c r="L589" s="2" t="s">
        <v>130</v>
      </c>
      <c r="M589" s="2" t="s">
        <v>130</v>
      </c>
      <c r="N589" s="2" t="s">
        <v>130</v>
      </c>
      <c r="O589" s="2" t="s">
        <v>130</v>
      </c>
      <c r="P589" s="2" t="s">
        <v>4832</v>
      </c>
    </row>
    <row r="590" spans="1:16" ht="13" x14ac:dyDescent="0.3">
      <c r="A590" t="s">
        <v>132</v>
      </c>
      <c r="B590" s="5">
        <v>2.76</v>
      </c>
      <c r="C590" s="5">
        <f t="shared" si="11"/>
        <v>32.76</v>
      </c>
      <c r="D590" s="2" t="s">
        <v>130</v>
      </c>
      <c r="E590" s="2" t="s">
        <v>130</v>
      </c>
      <c r="F590" s="2" t="s">
        <v>130</v>
      </c>
      <c r="G590" s="2" t="s">
        <v>130</v>
      </c>
      <c r="H590" s="2" t="s">
        <v>130</v>
      </c>
      <c r="I590" s="2" t="s">
        <v>130</v>
      </c>
      <c r="J590" s="2" t="s">
        <v>130</v>
      </c>
      <c r="K590" s="2" t="s">
        <v>130</v>
      </c>
      <c r="L590" s="2" t="s">
        <v>130</v>
      </c>
      <c r="M590" s="2" t="s">
        <v>130</v>
      </c>
      <c r="N590" s="2" t="s">
        <v>130</v>
      </c>
      <c r="O590" s="2" t="s">
        <v>130</v>
      </c>
      <c r="P590" s="2" t="s">
        <v>4832</v>
      </c>
    </row>
    <row r="591" spans="1:16" ht="13" x14ac:dyDescent="0.3">
      <c r="A591" t="s">
        <v>132</v>
      </c>
      <c r="B591" s="5">
        <v>2.77</v>
      </c>
      <c r="C591" s="5">
        <f t="shared" si="11"/>
        <v>32.770000000000003</v>
      </c>
      <c r="D591" s="2" t="s">
        <v>130</v>
      </c>
      <c r="E591" s="2" t="s">
        <v>130</v>
      </c>
      <c r="F591" s="2" t="s">
        <v>130</v>
      </c>
      <c r="G591" s="2" t="s">
        <v>130</v>
      </c>
      <c r="H591" s="2" t="s">
        <v>130</v>
      </c>
      <c r="I591" s="2" t="s">
        <v>130</v>
      </c>
      <c r="J591" s="2" t="s">
        <v>130</v>
      </c>
      <c r="K591" s="2" t="s">
        <v>130</v>
      </c>
      <c r="L591" s="2" t="s">
        <v>130</v>
      </c>
      <c r="M591" s="2" t="s">
        <v>130</v>
      </c>
      <c r="N591" s="2" t="s">
        <v>130</v>
      </c>
      <c r="O591" s="2" t="s">
        <v>130</v>
      </c>
      <c r="P591" s="2" t="s">
        <v>4832</v>
      </c>
    </row>
    <row r="592" spans="1:16" ht="13" x14ac:dyDescent="0.3">
      <c r="A592" t="s">
        <v>132</v>
      </c>
      <c r="B592" s="5">
        <v>2.78</v>
      </c>
      <c r="C592" s="5">
        <f t="shared" si="11"/>
        <v>32.78</v>
      </c>
      <c r="D592" s="2" t="s">
        <v>130</v>
      </c>
      <c r="E592" s="2" t="s">
        <v>130</v>
      </c>
      <c r="F592" s="2" t="s">
        <v>130</v>
      </c>
      <c r="G592" s="2" t="s">
        <v>130</v>
      </c>
      <c r="H592" s="2" t="s">
        <v>130</v>
      </c>
      <c r="I592" s="2" t="s">
        <v>130</v>
      </c>
      <c r="J592" s="2" t="s">
        <v>130</v>
      </c>
      <c r="K592" s="2" t="s">
        <v>130</v>
      </c>
      <c r="L592" s="2" t="s">
        <v>130</v>
      </c>
      <c r="M592" s="2" t="s">
        <v>130</v>
      </c>
      <c r="N592" s="2" t="s">
        <v>130</v>
      </c>
      <c r="O592" s="2" t="s">
        <v>130</v>
      </c>
      <c r="P592" s="2" t="s">
        <v>4832</v>
      </c>
    </row>
    <row r="593" spans="1:16" ht="13" x14ac:dyDescent="0.3">
      <c r="A593" t="s">
        <v>132</v>
      </c>
      <c r="B593" s="5">
        <v>2.79</v>
      </c>
      <c r="C593" s="5">
        <f t="shared" si="11"/>
        <v>32.79</v>
      </c>
      <c r="D593" s="2" t="s">
        <v>130</v>
      </c>
      <c r="E593" s="2" t="s">
        <v>130</v>
      </c>
      <c r="F593" s="2" t="s">
        <v>130</v>
      </c>
      <c r="G593" s="2" t="s">
        <v>130</v>
      </c>
      <c r="H593" s="2" t="s">
        <v>130</v>
      </c>
      <c r="I593" s="2" t="s">
        <v>130</v>
      </c>
      <c r="J593" s="2" t="s">
        <v>130</v>
      </c>
      <c r="K593" s="2" t="s">
        <v>130</v>
      </c>
      <c r="L593" s="2" t="s">
        <v>130</v>
      </c>
      <c r="M593" s="2" t="s">
        <v>130</v>
      </c>
      <c r="N593" s="2" t="s">
        <v>130</v>
      </c>
      <c r="O593" s="2" t="s">
        <v>130</v>
      </c>
      <c r="P593" s="2" t="s">
        <v>4832</v>
      </c>
    </row>
    <row r="594" spans="1:16" ht="13" x14ac:dyDescent="0.3">
      <c r="A594" t="s">
        <v>132</v>
      </c>
      <c r="B594" s="5">
        <v>2.8</v>
      </c>
      <c r="C594" s="5">
        <f t="shared" si="11"/>
        <v>32.799999999999997</v>
      </c>
      <c r="D594" s="2" t="s">
        <v>130</v>
      </c>
      <c r="E594" s="2" t="s">
        <v>130</v>
      </c>
      <c r="F594" s="2" t="s">
        <v>130</v>
      </c>
      <c r="G594" s="2" t="s">
        <v>130</v>
      </c>
      <c r="H594" s="2" t="s">
        <v>130</v>
      </c>
      <c r="I594" s="2" t="s">
        <v>130</v>
      </c>
      <c r="J594" s="2" t="s">
        <v>130</v>
      </c>
      <c r="K594" s="2" t="s">
        <v>130</v>
      </c>
      <c r="L594" s="2" t="s">
        <v>130</v>
      </c>
      <c r="M594" s="2" t="s">
        <v>130</v>
      </c>
      <c r="N594" s="2" t="s">
        <v>130</v>
      </c>
      <c r="O594" s="2" t="s">
        <v>130</v>
      </c>
      <c r="P594" s="2" t="s">
        <v>4832</v>
      </c>
    </row>
    <row r="595" spans="1:16" ht="13" x14ac:dyDescent="0.3">
      <c r="A595" t="s">
        <v>132</v>
      </c>
      <c r="B595" s="5">
        <v>2.81</v>
      </c>
      <c r="C595" s="5">
        <f t="shared" si="11"/>
        <v>32.81</v>
      </c>
      <c r="D595" s="2" t="s">
        <v>130</v>
      </c>
      <c r="E595" s="2" t="s">
        <v>130</v>
      </c>
      <c r="F595" s="2" t="s">
        <v>130</v>
      </c>
      <c r="G595" s="2" t="s">
        <v>130</v>
      </c>
      <c r="H595" s="2" t="s">
        <v>130</v>
      </c>
      <c r="I595" s="2" t="s">
        <v>130</v>
      </c>
      <c r="J595" s="2" t="s">
        <v>130</v>
      </c>
      <c r="K595" s="2" t="s">
        <v>130</v>
      </c>
      <c r="L595" s="2" t="s">
        <v>130</v>
      </c>
      <c r="M595" s="2" t="s">
        <v>130</v>
      </c>
      <c r="N595" s="2" t="s">
        <v>130</v>
      </c>
      <c r="O595" s="2" t="s">
        <v>130</v>
      </c>
      <c r="P595" s="2" t="s">
        <v>4832</v>
      </c>
    </row>
    <row r="596" spans="1:16" ht="13" x14ac:dyDescent="0.3">
      <c r="A596" t="s">
        <v>132</v>
      </c>
      <c r="B596" s="5">
        <v>2.82</v>
      </c>
      <c r="C596" s="5">
        <f t="shared" si="11"/>
        <v>32.82</v>
      </c>
      <c r="D596" s="2" t="s">
        <v>130</v>
      </c>
      <c r="E596" s="2" t="s">
        <v>130</v>
      </c>
      <c r="F596" s="2" t="s">
        <v>130</v>
      </c>
      <c r="G596" s="2" t="s">
        <v>130</v>
      </c>
      <c r="H596" s="2" t="s">
        <v>130</v>
      </c>
      <c r="I596" s="2" t="s">
        <v>130</v>
      </c>
      <c r="J596" s="2" t="s">
        <v>130</v>
      </c>
      <c r="K596" s="2" t="s">
        <v>130</v>
      </c>
      <c r="L596" s="2" t="s">
        <v>130</v>
      </c>
      <c r="M596" s="2" t="s">
        <v>130</v>
      </c>
      <c r="N596" s="2" t="s">
        <v>130</v>
      </c>
      <c r="O596" s="2" t="s">
        <v>130</v>
      </c>
      <c r="P596" s="2" t="s">
        <v>4832</v>
      </c>
    </row>
    <row r="597" spans="1:16" ht="13" x14ac:dyDescent="0.3">
      <c r="A597" t="s">
        <v>132</v>
      </c>
      <c r="B597" s="5">
        <v>2.83</v>
      </c>
      <c r="C597" s="5">
        <f t="shared" si="11"/>
        <v>32.83</v>
      </c>
      <c r="D597" s="2" t="s">
        <v>130</v>
      </c>
      <c r="E597" s="2" t="s">
        <v>130</v>
      </c>
      <c r="F597" s="2" t="s">
        <v>130</v>
      </c>
      <c r="G597" s="2" t="s">
        <v>130</v>
      </c>
      <c r="H597" s="2" t="s">
        <v>130</v>
      </c>
      <c r="I597" s="2" t="s">
        <v>130</v>
      </c>
      <c r="J597" s="2" t="s">
        <v>130</v>
      </c>
      <c r="K597" s="2" t="s">
        <v>130</v>
      </c>
      <c r="L597" s="2" t="s">
        <v>130</v>
      </c>
      <c r="M597" s="2" t="s">
        <v>130</v>
      </c>
      <c r="N597" s="2" t="s">
        <v>130</v>
      </c>
      <c r="O597" s="2" t="s">
        <v>130</v>
      </c>
      <c r="P597" s="2" t="s">
        <v>4832</v>
      </c>
    </row>
    <row r="598" spans="1:16" ht="13" x14ac:dyDescent="0.3">
      <c r="A598" t="s">
        <v>132</v>
      </c>
      <c r="B598" s="5">
        <v>2.84</v>
      </c>
      <c r="C598" s="5">
        <f t="shared" si="11"/>
        <v>32.840000000000003</v>
      </c>
      <c r="D598" s="2" t="s">
        <v>130</v>
      </c>
      <c r="E598" s="2" t="s">
        <v>130</v>
      </c>
      <c r="F598" s="2" t="s">
        <v>130</v>
      </c>
      <c r="G598" s="2" t="s">
        <v>130</v>
      </c>
      <c r="H598" s="2" t="s">
        <v>130</v>
      </c>
      <c r="I598" s="2" t="s">
        <v>130</v>
      </c>
      <c r="J598" s="2" t="s">
        <v>130</v>
      </c>
      <c r="K598" s="2" t="s">
        <v>130</v>
      </c>
      <c r="L598" s="2" t="s">
        <v>130</v>
      </c>
      <c r="M598" s="2" t="s">
        <v>130</v>
      </c>
      <c r="N598" s="2" t="s">
        <v>130</v>
      </c>
      <c r="O598" s="2" t="s">
        <v>130</v>
      </c>
      <c r="P598" s="2" t="s">
        <v>4832</v>
      </c>
    </row>
    <row r="599" spans="1:16" ht="13" x14ac:dyDescent="0.3">
      <c r="A599" t="s">
        <v>132</v>
      </c>
      <c r="B599" s="5">
        <v>2.85</v>
      </c>
      <c r="C599" s="5">
        <f t="shared" si="11"/>
        <v>32.85</v>
      </c>
      <c r="D599" s="2" t="s">
        <v>130</v>
      </c>
      <c r="E599" s="2" t="s">
        <v>130</v>
      </c>
      <c r="F599" s="2" t="s">
        <v>130</v>
      </c>
      <c r="G599" s="2" t="s">
        <v>130</v>
      </c>
      <c r="H599" s="2" t="s">
        <v>130</v>
      </c>
      <c r="I599" s="2" t="s">
        <v>130</v>
      </c>
      <c r="J599" s="2" t="s">
        <v>130</v>
      </c>
      <c r="K599" s="2" t="s">
        <v>130</v>
      </c>
      <c r="L599" s="2" t="s">
        <v>130</v>
      </c>
      <c r="M599" s="2" t="s">
        <v>130</v>
      </c>
      <c r="N599" s="2" t="s">
        <v>130</v>
      </c>
      <c r="O599" s="2" t="s">
        <v>130</v>
      </c>
      <c r="P599" s="2" t="s">
        <v>4832</v>
      </c>
    </row>
    <row r="600" spans="1:16" ht="13" x14ac:dyDescent="0.3">
      <c r="A600" t="s">
        <v>132</v>
      </c>
      <c r="B600" s="5">
        <v>2.86</v>
      </c>
      <c r="C600" s="5">
        <f t="shared" si="11"/>
        <v>32.86</v>
      </c>
      <c r="D600" s="2" t="s">
        <v>130</v>
      </c>
      <c r="E600" s="2" t="s">
        <v>130</v>
      </c>
      <c r="F600" s="2" t="s">
        <v>130</v>
      </c>
      <c r="G600" s="2" t="s">
        <v>130</v>
      </c>
      <c r="H600" s="2" t="s">
        <v>130</v>
      </c>
      <c r="I600" s="2" t="s">
        <v>130</v>
      </c>
      <c r="J600" s="2" t="s">
        <v>130</v>
      </c>
      <c r="K600" s="2" t="s">
        <v>130</v>
      </c>
      <c r="L600" s="2" t="s">
        <v>130</v>
      </c>
      <c r="M600" s="2" t="s">
        <v>130</v>
      </c>
      <c r="N600" s="2" t="s">
        <v>130</v>
      </c>
      <c r="O600" s="2" t="s">
        <v>130</v>
      </c>
      <c r="P600" s="2" t="s">
        <v>4832</v>
      </c>
    </row>
    <row r="601" spans="1:16" ht="13" x14ac:dyDescent="0.3">
      <c r="A601" t="s">
        <v>132</v>
      </c>
      <c r="B601" s="5">
        <v>2.87</v>
      </c>
      <c r="C601" s="5">
        <f t="shared" si="11"/>
        <v>32.869999999999997</v>
      </c>
      <c r="D601" s="2" t="s">
        <v>130</v>
      </c>
      <c r="E601" s="2" t="s">
        <v>130</v>
      </c>
      <c r="F601" s="2" t="s">
        <v>130</v>
      </c>
      <c r="G601" s="2" t="s">
        <v>130</v>
      </c>
      <c r="H601" s="2" t="s">
        <v>130</v>
      </c>
      <c r="I601" s="2" t="s">
        <v>130</v>
      </c>
      <c r="J601" s="2" t="s">
        <v>130</v>
      </c>
      <c r="K601" s="2" t="s">
        <v>130</v>
      </c>
      <c r="L601" s="2" t="s">
        <v>130</v>
      </c>
      <c r="M601" s="2" t="s">
        <v>130</v>
      </c>
      <c r="N601" s="2" t="s">
        <v>130</v>
      </c>
      <c r="O601" s="2" t="s">
        <v>130</v>
      </c>
      <c r="P601" s="2" t="s">
        <v>4832</v>
      </c>
    </row>
    <row r="602" spans="1:16" ht="13" x14ac:dyDescent="0.3">
      <c r="A602" t="s">
        <v>132</v>
      </c>
      <c r="B602" s="5">
        <v>2.88</v>
      </c>
      <c r="C602" s="5">
        <f t="shared" si="11"/>
        <v>32.880000000000003</v>
      </c>
      <c r="D602" s="2" t="s">
        <v>130</v>
      </c>
      <c r="E602" s="2" t="s">
        <v>130</v>
      </c>
      <c r="F602" s="2" t="s">
        <v>130</v>
      </c>
      <c r="G602" s="2" t="s">
        <v>130</v>
      </c>
      <c r="H602" s="2" t="s">
        <v>130</v>
      </c>
      <c r="I602" s="2" t="s">
        <v>130</v>
      </c>
      <c r="J602" s="2" t="s">
        <v>130</v>
      </c>
      <c r="K602" s="2" t="s">
        <v>130</v>
      </c>
      <c r="L602" s="2" t="s">
        <v>130</v>
      </c>
      <c r="M602" s="2" t="s">
        <v>130</v>
      </c>
      <c r="N602" s="2" t="s">
        <v>130</v>
      </c>
      <c r="O602" s="2" t="s">
        <v>130</v>
      </c>
      <c r="P602" s="2" t="s">
        <v>4832</v>
      </c>
    </row>
    <row r="603" spans="1:16" ht="13" x14ac:dyDescent="0.3">
      <c r="A603" t="s">
        <v>132</v>
      </c>
      <c r="B603" s="5">
        <v>2.89</v>
      </c>
      <c r="C603" s="5">
        <f t="shared" si="11"/>
        <v>32.89</v>
      </c>
      <c r="D603" s="2" t="s">
        <v>130</v>
      </c>
      <c r="E603" s="2" t="s">
        <v>130</v>
      </c>
      <c r="F603" s="2" t="s">
        <v>130</v>
      </c>
      <c r="G603" s="2" t="s">
        <v>130</v>
      </c>
      <c r="H603" s="2" t="s">
        <v>130</v>
      </c>
      <c r="I603" s="2" t="s">
        <v>130</v>
      </c>
      <c r="J603" s="2" t="s">
        <v>130</v>
      </c>
      <c r="K603" s="2" t="s">
        <v>130</v>
      </c>
      <c r="L603" s="2" t="s">
        <v>130</v>
      </c>
      <c r="M603" s="2" t="s">
        <v>130</v>
      </c>
      <c r="N603" s="2" t="s">
        <v>130</v>
      </c>
      <c r="O603" s="2" t="s">
        <v>130</v>
      </c>
      <c r="P603" s="2" t="s">
        <v>4832</v>
      </c>
    </row>
    <row r="604" spans="1:16" ht="13" x14ac:dyDescent="0.3">
      <c r="A604" t="s">
        <v>132</v>
      </c>
      <c r="B604" s="5">
        <v>2.9</v>
      </c>
      <c r="C604" s="5">
        <f t="shared" si="11"/>
        <v>32.9</v>
      </c>
      <c r="D604" s="2" t="s">
        <v>130</v>
      </c>
      <c r="E604" s="2" t="s">
        <v>130</v>
      </c>
      <c r="F604" s="2" t="s">
        <v>130</v>
      </c>
      <c r="G604" s="2" t="s">
        <v>130</v>
      </c>
      <c r="H604" s="2" t="s">
        <v>130</v>
      </c>
      <c r="I604" s="2" t="s">
        <v>130</v>
      </c>
      <c r="J604" s="2" t="s">
        <v>130</v>
      </c>
      <c r="K604" s="2" t="s">
        <v>130</v>
      </c>
      <c r="L604" s="2" t="s">
        <v>130</v>
      </c>
      <c r="M604" s="2" t="s">
        <v>130</v>
      </c>
      <c r="N604" s="2" t="s">
        <v>130</v>
      </c>
      <c r="O604" s="2" t="s">
        <v>130</v>
      </c>
      <c r="P604" s="2" t="s">
        <v>4832</v>
      </c>
    </row>
    <row r="605" spans="1:16" ht="13" x14ac:dyDescent="0.3">
      <c r="A605" t="s">
        <v>132</v>
      </c>
      <c r="B605" s="5">
        <v>2.91</v>
      </c>
      <c r="C605" s="5">
        <f t="shared" si="11"/>
        <v>32.909999999999997</v>
      </c>
      <c r="D605" s="2" t="s">
        <v>130</v>
      </c>
      <c r="E605" s="2" t="s">
        <v>130</v>
      </c>
      <c r="F605" s="2" t="s">
        <v>130</v>
      </c>
      <c r="G605" s="2" t="s">
        <v>130</v>
      </c>
      <c r="H605" s="2" t="s">
        <v>130</v>
      </c>
      <c r="I605" s="2" t="s">
        <v>130</v>
      </c>
      <c r="J605" s="2" t="s">
        <v>130</v>
      </c>
      <c r="K605" s="2" t="s">
        <v>130</v>
      </c>
      <c r="L605" s="2" t="s">
        <v>130</v>
      </c>
      <c r="M605" s="2" t="s">
        <v>130</v>
      </c>
      <c r="N605" s="2" t="s">
        <v>130</v>
      </c>
      <c r="O605" s="2" t="s">
        <v>130</v>
      </c>
      <c r="P605" s="2" t="s">
        <v>4832</v>
      </c>
    </row>
    <row r="606" spans="1:16" ht="13" x14ac:dyDescent="0.3">
      <c r="A606" t="s">
        <v>132</v>
      </c>
      <c r="B606" s="5">
        <v>2.92</v>
      </c>
      <c r="C606" s="5">
        <f t="shared" si="11"/>
        <v>32.92</v>
      </c>
      <c r="D606" s="2" t="s">
        <v>130</v>
      </c>
      <c r="E606" s="2" t="s">
        <v>130</v>
      </c>
      <c r="F606" s="2" t="s">
        <v>130</v>
      </c>
      <c r="G606" s="2" t="s">
        <v>130</v>
      </c>
      <c r="H606" s="2" t="s">
        <v>130</v>
      </c>
      <c r="I606" s="2" t="s">
        <v>130</v>
      </c>
      <c r="J606" s="2" t="s">
        <v>130</v>
      </c>
      <c r="K606" s="2" t="s">
        <v>130</v>
      </c>
      <c r="L606" s="2" t="s">
        <v>130</v>
      </c>
      <c r="M606" s="2" t="s">
        <v>130</v>
      </c>
      <c r="N606" s="2" t="s">
        <v>130</v>
      </c>
      <c r="O606" s="2" t="s">
        <v>130</v>
      </c>
      <c r="P606" s="2" t="s">
        <v>4832</v>
      </c>
    </row>
    <row r="607" spans="1:16" ht="13" x14ac:dyDescent="0.3">
      <c r="A607" t="s">
        <v>132</v>
      </c>
      <c r="B607" s="5">
        <v>2.93</v>
      </c>
      <c r="C607" s="5">
        <f t="shared" si="11"/>
        <v>32.93</v>
      </c>
      <c r="D607" s="2" t="s">
        <v>130</v>
      </c>
      <c r="E607" s="2" t="s">
        <v>130</v>
      </c>
      <c r="F607" s="2" t="s">
        <v>130</v>
      </c>
      <c r="G607" s="2" t="s">
        <v>130</v>
      </c>
      <c r="H607" s="2" t="s">
        <v>130</v>
      </c>
      <c r="I607" s="2" t="s">
        <v>130</v>
      </c>
      <c r="J607" s="2" t="s">
        <v>130</v>
      </c>
      <c r="K607" s="2" t="s">
        <v>130</v>
      </c>
      <c r="L607" s="2" t="s">
        <v>130</v>
      </c>
      <c r="M607" s="2" t="s">
        <v>130</v>
      </c>
      <c r="N607" s="2" t="s">
        <v>130</v>
      </c>
      <c r="O607" s="2" t="s">
        <v>130</v>
      </c>
      <c r="P607" s="2" t="s">
        <v>4832</v>
      </c>
    </row>
    <row r="608" spans="1:16" ht="13" x14ac:dyDescent="0.3">
      <c r="A608" t="s">
        <v>132</v>
      </c>
      <c r="B608" s="5">
        <v>2.94</v>
      </c>
      <c r="C608" s="5">
        <f t="shared" si="11"/>
        <v>32.94</v>
      </c>
      <c r="D608" s="2" t="s">
        <v>130</v>
      </c>
      <c r="E608" s="2" t="s">
        <v>130</v>
      </c>
      <c r="F608" s="2" t="s">
        <v>130</v>
      </c>
      <c r="G608" s="2" t="s">
        <v>130</v>
      </c>
      <c r="H608" s="2" t="s">
        <v>130</v>
      </c>
      <c r="I608" s="2" t="s">
        <v>130</v>
      </c>
      <c r="J608" s="2" t="s">
        <v>130</v>
      </c>
      <c r="K608" s="2" t="s">
        <v>130</v>
      </c>
      <c r="L608" s="2" t="s">
        <v>130</v>
      </c>
      <c r="M608" s="2" t="s">
        <v>130</v>
      </c>
      <c r="N608" s="2" t="s">
        <v>130</v>
      </c>
      <c r="O608" s="2" t="s">
        <v>130</v>
      </c>
      <c r="P608" s="2" t="s">
        <v>4832</v>
      </c>
    </row>
    <row r="609" spans="1:16" ht="13" x14ac:dyDescent="0.3">
      <c r="A609" t="s">
        <v>132</v>
      </c>
      <c r="B609" s="5">
        <v>2.95</v>
      </c>
      <c r="C609" s="5">
        <f t="shared" si="11"/>
        <v>32.950000000000003</v>
      </c>
      <c r="D609" s="2" t="s">
        <v>130</v>
      </c>
      <c r="E609" s="2" t="s">
        <v>130</v>
      </c>
      <c r="F609" s="2" t="s">
        <v>130</v>
      </c>
      <c r="G609" s="2" t="s">
        <v>130</v>
      </c>
      <c r="H609" s="2" t="s">
        <v>130</v>
      </c>
      <c r="I609" s="2" t="s">
        <v>130</v>
      </c>
      <c r="J609" s="2" t="s">
        <v>130</v>
      </c>
      <c r="K609" s="2" t="s">
        <v>130</v>
      </c>
      <c r="L609" s="2" t="s">
        <v>130</v>
      </c>
      <c r="M609" s="2" t="s">
        <v>130</v>
      </c>
      <c r="N609" s="2" t="s">
        <v>130</v>
      </c>
      <c r="O609" s="2" t="s">
        <v>130</v>
      </c>
      <c r="P609" s="2" t="s">
        <v>4832</v>
      </c>
    </row>
    <row r="610" spans="1:16" ht="13" x14ac:dyDescent="0.3">
      <c r="A610" t="s">
        <v>132</v>
      </c>
      <c r="B610" s="5">
        <v>2.96</v>
      </c>
      <c r="C610" s="5">
        <f t="shared" si="11"/>
        <v>32.96</v>
      </c>
      <c r="D610" s="2" t="s">
        <v>130</v>
      </c>
      <c r="E610" s="2" t="s">
        <v>130</v>
      </c>
      <c r="F610" s="2" t="s">
        <v>130</v>
      </c>
      <c r="G610" s="2" t="s">
        <v>130</v>
      </c>
      <c r="H610" s="2" t="s">
        <v>130</v>
      </c>
      <c r="I610" s="2" t="s">
        <v>130</v>
      </c>
      <c r="J610" s="2" t="s">
        <v>130</v>
      </c>
      <c r="K610" s="2" t="s">
        <v>130</v>
      </c>
      <c r="L610" s="2" t="s">
        <v>130</v>
      </c>
      <c r="M610" s="2" t="s">
        <v>130</v>
      </c>
      <c r="N610" s="2" t="s">
        <v>130</v>
      </c>
      <c r="O610" s="2" t="s">
        <v>130</v>
      </c>
      <c r="P610" s="2" t="s">
        <v>4832</v>
      </c>
    </row>
    <row r="611" spans="1:16" ht="13" x14ac:dyDescent="0.3">
      <c r="A611" t="s">
        <v>132</v>
      </c>
      <c r="B611" s="5">
        <v>2.97</v>
      </c>
      <c r="C611" s="5">
        <f t="shared" si="11"/>
        <v>32.97</v>
      </c>
      <c r="D611" s="2" t="s">
        <v>130</v>
      </c>
      <c r="E611" s="2" t="s">
        <v>130</v>
      </c>
      <c r="F611" s="2" t="s">
        <v>130</v>
      </c>
      <c r="G611" s="2" t="s">
        <v>130</v>
      </c>
      <c r="H611" s="2" t="s">
        <v>130</v>
      </c>
      <c r="I611" s="2" t="s">
        <v>130</v>
      </c>
      <c r="J611" s="2" t="s">
        <v>130</v>
      </c>
      <c r="K611" s="2" t="s">
        <v>130</v>
      </c>
      <c r="L611" s="2" t="s">
        <v>130</v>
      </c>
      <c r="M611" s="2" t="s">
        <v>130</v>
      </c>
      <c r="N611" s="2" t="s">
        <v>130</v>
      </c>
      <c r="O611" s="2" t="s">
        <v>130</v>
      </c>
      <c r="P611" s="2" t="s">
        <v>4832</v>
      </c>
    </row>
    <row r="612" spans="1:16" ht="13" x14ac:dyDescent="0.3">
      <c r="A612" t="s">
        <v>132</v>
      </c>
      <c r="B612" s="5">
        <v>2.98</v>
      </c>
      <c r="C612" s="5">
        <f t="shared" si="11"/>
        <v>32.979999999999997</v>
      </c>
      <c r="D612" s="2" t="s">
        <v>130</v>
      </c>
      <c r="E612" s="2" t="s">
        <v>130</v>
      </c>
      <c r="F612" s="2" t="s">
        <v>130</v>
      </c>
      <c r="G612" s="2" t="s">
        <v>130</v>
      </c>
      <c r="H612" s="2" t="s">
        <v>130</v>
      </c>
      <c r="I612" s="2" t="s">
        <v>130</v>
      </c>
      <c r="J612" s="2" t="s">
        <v>130</v>
      </c>
      <c r="K612" s="2" t="s">
        <v>130</v>
      </c>
      <c r="L612" s="2" t="s">
        <v>130</v>
      </c>
      <c r="M612" s="2" t="s">
        <v>130</v>
      </c>
      <c r="N612" s="2" t="s">
        <v>130</v>
      </c>
      <c r="O612" s="2" t="s">
        <v>130</v>
      </c>
      <c r="P612" s="2" t="s">
        <v>4832</v>
      </c>
    </row>
    <row r="613" spans="1:16" ht="13" x14ac:dyDescent="0.3">
      <c r="A613" t="s">
        <v>132</v>
      </c>
      <c r="B613" s="5">
        <v>2.99</v>
      </c>
      <c r="C613" s="5">
        <f t="shared" si="11"/>
        <v>32.99</v>
      </c>
      <c r="D613" s="2" t="s">
        <v>130</v>
      </c>
      <c r="E613" s="2" t="s">
        <v>130</v>
      </c>
      <c r="F613" s="2" t="s">
        <v>130</v>
      </c>
      <c r="G613" s="2" t="s">
        <v>130</v>
      </c>
      <c r="H613" s="2" t="s">
        <v>130</v>
      </c>
      <c r="I613" s="2" t="s">
        <v>130</v>
      </c>
      <c r="J613" s="2" t="s">
        <v>130</v>
      </c>
      <c r="K613" s="2" t="s">
        <v>130</v>
      </c>
      <c r="L613" s="2" t="s">
        <v>130</v>
      </c>
      <c r="M613" s="2" t="s">
        <v>130</v>
      </c>
      <c r="N613" s="2" t="s">
        <v>130</v>
      </c>
      <c r="O613" s="2" t="s">
        <v>130</v>
      </c>
      <c r="P613" s="2" t="s">
        <v>4832</v>
      </c>
    </row>
    <row r="614" spans="1:16" ht="13" x14ac:dyDescent="0.3">
      <c r="A614" t="s">
        <v>132</v>
      </c>
      <c r="B614" s="5">
        <v>3</v>
      </c>
      <c r="C614" s="5">
        <f t="shared" si="11"/>
        <v>33</v>
      </c>
      <c r="D614" s="2" t="s">
        <v>130</v>
      </c>
      <c r="E614" s="2" t="s">
        <v>130</v>
      </c>
      <c r="F614" s="2" t="s">
        <v>130</v>
      </c>
      <c r="G614" s="2" t="s">
        <v>130</v>
      </c>
      <c r="H614" s="2" t="s">
        <v>130</v>
      </c>
      <c r="I614" s="2" t="s">
        <v>130</v>
      </c>
      <c r="J614" s="2" t="s">
        <v>130</v>
      </c>
      <c r="K614" s="2" t="s">
        <v>130</v>
      </c>
      <c r="L614" s="2" t="s">
        <v>130</v>
      </c>
      <c r="M614" s="2" t="s">
        <v>130</v>
      </c>
      <c r="N614" s="2" t="s">
        <v>130</v>
      </c>
      <c r="O614" s="2" t="s">
        <v>130</v>
      </c>
      <c r="P614" s="2" t="s">
        <v>4832</v>
      </c>
    </row>
    <row r="616" spans="1:16" ht="13" x14ac:dyDescent="0.3">
      <c r="A616" t="s">
        <v>133</v>
      </c>
      <c r="B616" s="5">
        <v>0</v>
      </c>
      <c r="C616" s="5">
        <f>VALUE(SUBSTITUTE(4&amp;B616," ",""))</f>
        <v>40</v>
      </c>
      <c r="D616" s="2" t="s">
        <v>130</v>
      </c>
      <c r="E616" s="2" t="s">
        <v>130</v>
      </c>
      <c r="F616" s="22" t="s">
        <v>130</v>
      </c>
      <c r="G616" s="2" t="s">
        <v>130</v>
      </c>
      <c r="H616" s="2" t="s">
        <v>130</v>
      </c>
      <c r="I616" s="2" t="s">
        <v>130</v>
      </c>
      <c r="J616" s="2" t="s">
        <v>130</v>
      </c>
      <c r="K616" s="2" t="s">
        <v>130</v>
      </c>
      <c r="L616" s="2" t="s">
        <v>130</v>
      </c>
      <c r="M616" s="2" t="s">
        <v>130</v>
      </c>
      <c r="N616" s="2" t="s">
        <v>130</v>
      </c>
      <c r="O616" s="2" t="s">
        <v>130</v>
      </c>
      <c r="P616" s="2" t="s">
        <v>4832</v>
      </c>
    </row>
    <row r="617" spans="1:16" ht="13" x14ac:dyDescent="0.3">
      <c r="A617" t="s">
        <v>133</v>
      </c>
      <c r="B617" s="5">
        <v>0.53</v>
      </c>
      <c r="C617" s="5">
        <f t="shared" ref="C617:C680" si="12">VALUE(SUBSTITUTE(4&amp;B617," ",""))</f>
        <v>40.53</v>
      </c>
      <c r="D617" s="2" t="s">
        <v>130</v>
      </c>
      <c r="E617" s="2" t="s">
        <v>130</v>
      </c>
      <c r="F617" s="22">
        <v>6.2E-2</v>
      </c>
      <c r="G617" s="2">
        <v>0.123</v>
      </c>
      <c r="H617" s="2">
        <v>0.20200000000000001</v>
      </c>
      <c r="I617" s="2" t="s">
        <v>130</v>
      </c>
      <c r="J617" s="2" t="s">
        <v>130</v>
      </c>
      <c r="K617" s="2" t="s">
        <v>130</v>
      </c>
      <c r="L617" s="2" t="s">
        <v>130</v>
      </c>
      <c r="M617" s="2" t="s">
        <v>130</v>
      </c>
      <c r="N617" s="2" t="s">
        <v>130</v>
      </c>
      <c r="O617" s="2" t="s">
        <v>130</v>
      </c>
      <c r="P617" s="2" t="s">
        <v>4832</v>
      </c>
    </row>
    <row r="618" spans="1:16" ht="13" x14ac:dyDescent="0.3">
      <c r="A618" t="s">
        <v>133</v>
      </c>
      <c r="B618" s="5">
        <v>0.54</v>
      </c>
      <c r="C618" s="5">
        <f t="shared" si="12"/>
        <v>40.54</v>
      </c>
      <c r="D618" s="2" t="s">
        <v>130</v>
      </c>
      <c r="E618" s="2" t="s">
        <v>130</v>
      </c>
      <c r="F618" s="22">
        <v>6.2E-2</v>
      </c>
      <c r="G618" s="2">
        <v>0.122</v>
      </c>
      <c r="H618" s="2">
        <v>0.20100000000000001</v>
      </c>
      <c r="I618" s="2" t="s">
        <v>130</v>
      </c>
      <c r="J618" s="2" t="s">
        <v>130</v>
      </c>
      <c r="K618" s="2" t="s">
        <v>130</v>
      </c>
      <c r="L618" s="2" t="s">
        <v>130</v>
      </c>
      <c r="M618" s="2" t="s">
        <v>130</v>
      </c>
      <c r="N618" s="2" t="s">
        <v>130</v>
      </c>
      <c r="O618" s="2" t="s">
        <v>130</v>
      </c>
      <c r="P618" s="2" t="s">
        <v>4832</v>
      </c>
    </row>
    <row r="619" spans="1:16" ht="13" x14ac:dyDescent="0.3">
      <c r="A619" t="s">
        <v>133</v>
      </c>
      <c r="B619" s="5">
        <v>0.55000000000000004</v>
      </c>
      <c r="C619" s="5">
        <f t="shared" si="12"/>
        <v>40.549999999999997</v>
      </c>
      <c r="D619" s="2" t="s">
        <v>130</v>
      </c>
      <c r="E619" s="2" t="s">
        <v>130</v>
      </c>
      <c r="F619" s="22">
        <v>6.2E-2</v>
      </c>
      <c r="G619" s="2">
        <v>0.122</v>
      </c>
      <c r="H619" s="2">
        <v>0.2</v>
      </c>
      <c r="I619" s="2" t="s">
        <v>130</v>
      </c>
      <c r="J619" s="2" t="s">
        <v>130</v>
      </c>
      <c r="K619" s="2" t="s">
        <v>130</v>
      </c>
      <c r="L619" s="2" t="s">
        <v>130</v>
      </c>
      <c r="M619" s="2" t="s">
        <v>130</v>
      </c>
      <c r="N619" s="2" t="s">
        <v>130</v>
      </c>
      <c r="O619" s="2" t="s">
        <v>130</v>
      </c>
      <c r="P619" s="2" t="s">
        <v>4832</v>
      </c>
    </row>
    <row r="620" spans="1:16" ht="13" x14ac:dyDescent="0.3">
      <c r="A620" t="s">
        <v>133</v>
      </c>
      <c r="B620" s="5">
        <v>0.56000000000000005</v>
      </c>
      <c r="C620" s="5">
        <f t="shared" si="12"/>
        <v>40.56</v>
      </c>
      <c r="D620" s="2" t="s">
        <v>130</v>
      </c>
      <c r="E620" s="2" t="s">
        <v>130</v>
      </c>
      <c r="F620" s="22">
        <v>6.0999999999999999E-2</v>
      </c>
      <c r="G620" s="2">
        <v>0.121</v>
      </c>
      <c r="H620" s="2">
        <v>0.19900000000000001</v>
      </c>
      <c r="I620" s="2" t="s">
        <v>130</v>
      </c>
      <c r="J620" s="2" t="s">
        <v>130</v>
      </c>
      <c r="K620" s="2" t="s">
        <v>130</v>
      </c>
      <c r="L620" s="2" t="s">
        <v>130</v>
      </c>
      <c r="M620" s="2" t="s">
        <v>130</v>
      </c>
      <c r="N620" s="2" t="s">
        <v>130</v>
      </c>
      <c r="O620" s="2" t="s">
        <v>130</v>
      </c>
      <c r="P620" s="2" t="s">
        <v>4832</v>
      </c>
    </row>
    <row r="621" spans="1:16" ht="13" x14ac:dyDescent="0.3">
      <c r="A621" t="s">
        <v>133</v>
      </c>
      <c r="B621" s="5">
        <v>0.56999999999999995</v>
      </c>
      <c r="C621" s="5">
        <f t="shared" si="12"/>
        <v>40.57</v>
      </c>
      <c r="D621" s="2" t="s">
        <v>130</v>
      </c>
      <c r="E621" s="2" t="s">
        <v>130</v>
      </c>
      <c r="F621" s="22">
        <v>6.0999999999999999E-2</v>
      </c>
      <c r="G621" s="2">
        <v>0.12</v>
      </c>
      <c r="H621" s="2">
        <v>0.19750000000000001</v>
      </c>
      <c r="I621" s="2" t="s">
        <v>130</v>
      </c>
      <c r="J621" s="2" t="s">
        <v>130</v>
      </c>
      <c r="K621" s="2" t="s">
        <v>130</v>
      </c>
      <c r="L621" s="2" t="s">
        <v>130</v>
      </c>
      <c r="M621" s="2" t="s">
        <v>130</v>
      </c>
      <c r="N621" s="2" t="s">
        <v>130</v>
      </c>
      <c r="O621" s="2" t="s">
        <v>130</v>
      </c>
      <c r="P621" s="2" t="s">
        <v>4832</v>
      </c>
    </row>
    <row r="622" spans="1:16" ht="13" x14ac:dyDescent="0.3">
      <c r="A622" t="s">
        <v>133</v>
      </c>
      <c r="B622" s="5">
        <v>0.57999999999999996</v>
      </c>
      <c r="C622" s="5">
        <f t="shared" si="12"/>
        <v>40.58</v>
      </c>
      <c r="D622" s="2" t="s">
        <v>130</v>
      </c>
      <c r="E622" s="2" t="s">
        <v>130</v>
      </c>
      <c r="F622" s="22">
        <v>6.0999999999999999E-2</v>
      </c>
      <c r="G622" s="2">
        <v>0.11899999999999999</v>
      </c>
      <c r="H622" s="2">
        <v>0.19600000000000001</v>
      </c>
      <c r="I622" s="2" t="s">
        <v>130</v>
      </c>
      <c r="J622" s="2" t="s">
        <v>130</v>
      </c>
      <c r="K622" s="2" t="s">
        <v>130</v>
      </c>
      <c r="L622" s="2" t="s">
        <v>130</v>
      </c>
      <c r="M622" s="2" t="s">
        <v>130</v>
      </c>
      <c r="N622" s="2" t="s">
        <v>130</v>
      </c>
      <c r="O622" s="2" t="s">
        <v>130</v>
      </c>
      <c r="P622" s="2" t="s">
        <v>4832</v>
      </c>
    </row>
    <row r="623" spans="1:16" ht="13" x14ac:dyDescent="0.3">
      <c r="A623" t="s">
        <v>133</v>
      </c>
      <c r="B623" s="5">
        <v>0.59</v>
      </c>
      <c r="C623" s="5">
        <f t="shared" si="12"/>
        <v>40.590000000000003</v>
      </c>
      <c r="D623" s="2" t="s">
        <v>130</v>
      </c>
      <c r="E623" s="2" t="s">
        <v>130</v>
      </c>
      <c r="F623" s="22">
        <v>6.0666666666666667E-2</v>
      </c>
      <c r="G623" s="2">
        <v>0.11866666666666666</v>
      </c>
      <c r="H623" s="2">
        <v>0.19533333333333333</v>
      </c>
      <c r="I623" s="2" t="s">
        <v>130</v>
      </c>
      <c r="J623" s="2" t="s">
        <v>130</v>
      </c>
      <c r="K623" s="2" t="s">
        <v>130</v>
      </c>
      <c r="L623" s="2" t="s">
        <v>130</v>
      </c>
      <c r="M623" s="2" t="s">
        <v>130</v>
      </c>
      <c r="N623" s="2" t="s">
        <v>130</v>
      </c>
      <c r="O623" s="2" t="s">
        <v>130</v>
      </c>
      <c r="P623" s="2" t="s">
        <v>4832</v>
      </c>
    </row>
    <row r="624" spans="1:16" ht="13" x14ac:dyDescent="0.3">
      <c r="A624" t="s">
        <v>133</v>
      </c>
      <c r="B624" s="5">
        <v>0.6</v>
      </c>
      <c r="C624" s="5">
        <f t="shared" si="12"/>
        <v>40.6</v>
      </c>
      <c r="D624" s="2" t="s">
        <v>130</v>
      </c>
      <c r="E624" s="2" t="s">
        <v>130</v>
      </c>
      <c r="F624" s="22">
        <v>6.0333333333333329E-2</v>
      </c>
      <c r="G624" s="2">
        <v>0.11833333333333333</v>
      </c>
      <c r="H624" s="2">
        <v>0.19466666666666668</v>
      </c>
      <c r="I624" s="2" t="s">
        <v>130</v>
      </c>
      <c r="J624" s="2" t="s">
        <v>130</v>
      </c>
      <c r="K624" s="2" t="s">
        <v>130</v>
      </c>
      <c r="L624" s="2" t="s">
        <v>130</v>
      </c>
      <c r="M624" s="2" t="s">
        <v>130</v>
      </c>
      <c r="N624" s="2" t="s">
        <v>130</v>
      </c>
      <c r="O624" s="2" t="s">
        <v>130</v>
      </c>
      <c r="P624" s="2" t="s">
        <v>4832</v>
      </c>
    </row>
    <row r="625" spans="1:16" ht="13" x14ac:dyDescent="0.3">
      <c r="A625" t="s">
        <v>133</v>
      </c>
      <c r="B625" s="5">
        <v>0.61</v>
      </c>
      <c r="C625" s="5">
        <f t="shared" si="12"/>
        <v>40.61</v>
      </c>
      <c r="D625" s="2" t="s">
        <v>130</v>
      </c>
      <c r="E625" s="2" t="s">
        <v>130</v>
      </c>
      <c r="F625" s="22">
        <v>0.06</v>
      </c>
      <c r="G625" s="2">
        <v>0.11799999999999999</v>
      </c>
      <c r="H625" s="2">
        <v>0.19400000000000001</v>
      </c>
      <c r="I625" s="2" t="s">
        <v>130</v>
      </c>
      <c r="J625" s="2" t="s">
        <v>130</v>
      </c>
      <c r="K625" s="2" t="s">
        <v>130</v>
      </c>
      <c r="L625" s="2" t="s">
        <v>130</v>
      </c>
      <c r="M625" s="2" t="s">
        <v>130</v>
      </c>
      <c r="N625" s="2" t="s">
        <v>130</v>
      </c>
      <c r="O625" s="2" t="s">
        <v>130</v>
      </c>
      <c r="P625" s="2" t="s">
        <v>4832</v>
      </c>
    </row>
    <row r="626" spans="1:16" ht="13" x14ac:dyDescent="0.3">
      <c r="A626" t="s">
        <v>133</v>
      </c>
      <c r="B626" s="5">
        <v>0.62</v>
      </c>
      <c r="C626" s="5">
        <f t="shared" si="12"/>
        <v>40.619999999999997</v>
      </c>
      <c r="D626" s="2" t="s">
        <v>130</v>
      </c>
      <c r="E626" s="2" t="s">
        <v>130</v>
      </c>
      <c r="F626" s="22">
        <v>5.8999999999999997E-2</v>
      </c>
      <c r="G626" s="2">
        <v>0.11700000000000001</v>
      </c>
      <c r="H626" s="2">
        <v>0.192</v>
      </c>
      <c r="I626" s="2" t="s">
        <v>130</v>
      </c>
      <c r="J626" s="2" t="s">
        <v>130</v>
      </c>
      <c r="K626" s="2" t="s">
        <v>130</v>
      </c>
      <c r="L626" s="2" t="s">
        <v>130</v>
      </c>
      <c r="M626" s="2" t="s">
        <v>130</v>
      </c>
      <c r="N626" s="2" t="s">
        <v>130</v>
      </c>
      <c r="O626" s="2" t="s">
        <v>130</v>
      </c>
      <c r="P626" s="2" t="s">
        <v>4832</v>
      </c>
    </row>
    <row r="627" spans="1:16" ht="13" x14ac:dyDescent="0.3">
      <c r="A627" t="s">
        <v>133</v>
      </c>
      <c r="B627" s="5">
        <v>0.63</v>
      </c>
      <c r="C627" s="5">
        <f t="shared" si="12"/>
        <v>40.630000000000003</v>
      </c>
      <c r="D627" s="2" t="s">
        <v>130</v>
      </c>
      <c r="E627" s="2" t="s">
        <v>130</v>
      </c>
      <c r="F627" s="22">
        <v>5.8999999999999997E-2</v>
      </c>
      <c r="G627" s="2">
        <v>0.11600000000000001</v>
      </c>
      <c r="H627" s="2">
        <v>0.192</v>
      </c>
      <c r="I627" s="2" t="s">
        <v>130</v>
      </c>
      <c r="J627" s="2" t="s">
        <v>130</v>
      </c>
      <c r="K627" s="2" t="s">
        <v>130</v>
      </c>
      <c r="L627" s="2" t="s">
        <v>130</v>
      </c>
      <c r="M627" s="2" t="s">
        <v>130</v>
      </c>
      <c r="N627" s="2" t="s">
        <v>130</v>
      </c>
      <c r="O627" s="2" t="s">
        <v>130</v>
      </c>
      <c r="P627" s="2" t="s">
        <v>4832</v>
      </c>
    </row>
    <row r="628" spans="1:16" ht="13" x14ac:dyDescent="0.3">
      <c r="A628" t="s">
        <v>133</v>
      </c>
      <c r="B628" s="5">
        <v>0.64</v>
      </c>
      <c r="C628" s="5">
        <f t="shared" si="12"/>
        <v>40.64</v>
      </c>
      <c r="D628" s="2" t="s">
        <v>130</v>
      </c>
      <c r="E628" s="2" t="s">
        <v>130</v>
      </c>
      <c r="F628" s="22">
        <v>5.8999999999999997E-2</v>
      </c>
      <c r="G628" s="2">
        <v>0.115</v>
      </c>
      <c r="H628" s="2">
        <v>0.19</v>
      </c>
      <c r="I628" s="2" t="s">
        <v>130</v>
      </c>
      <c r="J628" s="2" t="s">
        <v>130</v>
      </c>
      <c r="K628" s="2" t="s">
        <v>130</v>
      </c>
      <c r="L628" s="2" t="s">
        <v>130</v>
      </c>
      <c r="M628" s="2" t="s">
        <v>130</v>
      </c>
      <c r="N628" s="2" t="s">
        <v>130</v>
      </c>
      <c r="O628" s="2" t="s">
        <v>130</v>
      </c>
      <c r="P628" s="2" t="s">
        <v>4832</v>
      </c>
    </row>
    <row r="629" spans="1:16" ht="13" x14ac:dyDescent="0.3">
      <c r="A629" t="s">
        <v>133</v>
      </c>
      <c r="B629" s="5">
        <v>0.65</v>
      </c>
      <c r="C629" s="5">
        <f t="shared" si="12"/>
        <v>40.65</v>
      </c>
      <c r="D629" s="2" t="s">
        <v>130</v>
      </c>
      <c r="E629" s="2" t="s">
        <v>130</v>
      </c>
      <c r="F629" s="22">
        <v>5.8499999999999996E-2</v>
      </c>
      <c r="G629" s="2">
        <v>0.1145</v>
      </c>
      <c r="H629" s="2">
        <v>0.1895</v>
      </c>
      <c r="I629" s="2" t="s">
        <v>130</v>
      </c>
      <c r="J629" s="2" t="s">
        <v>130</v>
      </c>
      <c r="K629" s="2" t="s">
        <v>130</v>
      </c>
      <c r="L629" s="2" t="s">
        <v>130</v>
      </c>
      <c r="M629" s="2" t="s">
        <v>130</v>
      </c>
      <c r="N629" s="2" t="s">
        <v>130</v>
      </c>
      <c r="O629" s="2" t="s">
        <v>130</v>
      </c>
      <c r="P629" s="2" t="s">
        <v>4832</v>
      </c>
    </row>
    <row r="630" spans="1:16" ht="13" x14ac:dyDescent="0.3">
      <c r="A630" t="s">
        <v>133</v>
      </c>
      <c r="B630" s="5">
        <v>0.66</v>
      </c>
      <c r="C630" s="5">
        <f t="shared" si="12"/>
        <v>40.659999999999997</v>
      </c>
      <c r="D630" s="2" t="s">
        <v>130</v>
      </c>
      <c r="E630" s="2" t="s">
        <v>130</v>
      </c>
      <c r="F630" s="22">
        <v>5.8000000000000003E-2</v>
      </c>
      <c r="G630" s="2">
        <v>0.114</v>
      </c>
      <c r="H630" s="2">
        <v>0.189</v>
      </c>
      <c r="I630" s="2" t="s">
        <v>130</v>
      </c>
      <c r="J630" s="2" t="s">
        <v>130</v>
      </c>
      <c r="K630" s="2" t="s">
        <v>130</v>
      </c>
      <c r="L630" s="2" t="s">
        <v>130</v>
      </c>
      <c r="M630" s="2" t="s">
        <v>130</v>
      </c>
      <c r="N630" s="2" t="s">
        <v>130</v>
      </c>
      <c r="O630" s="2" t="s">
        <v>130</v>
      </c>
      <c r="P630" s="2" t="s">
        <v>4832</v>
      </c>
    </row>
    <row r="631" spans="1:16" ht="13" x14ac:dyDescent="0.3">
      <c r="A631" t="s">
        <v>133</v>
      </c>
      <c r="B631" s="5">
        <v>0.67</v>
      </c>
      <c r="C631" s="5">
        <f t="shared" si="12"/>
        <v>40.67</v>
      </c>
      <c r="D631" s="2" t="s">
        <v>130</v>
      </c>
      <c r="E631" s="2" t="s">
        <v>130</v>
      </c>
      <c r="F631" s="22">
        <v>5.8000000000000003E-2</v>
      </c>
      <c r="G631" s="2">
        <v>0.114</v>
      </c>
      <c r="H631" s="2">
        <v>0.188</v>
      </c>
      <c r="I631" s="2" t="s">
        <v>130</v>
      </c>
      <c r="J631" s="2" t="s">
        <v>130</v>
      </c>
      <c r="K631" s="2" t="s">
        <v>130</v>
      </c>
      <c r="L631" s="2" t="s">
        <v>130</v>
      </c>
      <c r="M631" s="2" t="s">
        <v>130</v>
      </c>
      <c r="N631" s="2" t="s">
        <v>130</v>
      </c>
      <c r="O631" s="2" t="s">
        <v>130</v>
      </c>
      <c r="P631" s="2" t="s">
        <v>4832</v>
      </c>
    </row>
    <row r="632" spans="1:16" ht="13" x14ac:dyDescent="0.3">
      <c r="A632" t="s">
        <v>133</v>
      </c>
      <c r="B632" s="5">
        <v>0.68</v>
      </c>
      <c r="C632" s="5">
        <f t="shared" si="12"/>
        <v>40.68</v>
      </c>
      <c r="D632" s="2" t="s">
        <v>130</v>
      </c>
      <c r="E632" s="2" t="s">
        <v>130</v>
      </c>
      <c r="F632" s="22">
        <v>5.8000000000000003E-2</v>
      </c>
      <c r="G632" s="2">
        <v>0.113</v>
      </c>
      <c r="H632" s="2">
        <v>0.187</v>
      </c>
      <c r="I632" s="2" t="s">
        <v>130</v>
      </c>
      <c r="J632" s="2" t="s">
        <v>130</v>
      </c>
      <c r="K632" s="2" t="s">
        <v>130</v>
      </c>
      <c r="L632" s="2" t="s">
        <v>130</v>
      </c>
      <c r="M632" s="2" t="s">
        <v>130</v>
      </c>
      <c r="N632" s="2" t="s">
        <v>130</v>
      </c>
      <c r="O632" s="2" t="s">
        <v>130</v>
      </c>
      <c r="P632" s="2" t="s">
        <v>4832</v>
      </c>
    </row>
    <row r="633" spans="1:16" ht="13" x14ac:dyDescent="0.3">
      <c r="A633" t="s">
        <v>133</v>
      </c>
      <c r="B633" s="5">
        <v>0.69</v>
      </c>
      <c r="C633" s="5">
        <f t="shared" si="12"/>
        <v>40.69</v>
      </c>
      <c r="D633" s="2" t="s">
        <v>130</v>
      </c>
      <c r="E633" s="2" t="s">
        <v>130</v>
      </c>
      <c r="F633" s="22">
        <v>5.7500000000000002E-2</v>
      </c>
      <c r="G633" s="2">
        <v>0.1125</v>
      </c>
      <c r="H633" s="2">
        <v>0.186</v>
      </c>
      <c r="I633" s="2" t="s">
        <v>130</v>
      </c>
      <c r="J633" s="2" t="s">
        <v>130</v>
      </c>
      <c r="K633" s="2" t="s">
        <v>130</v>
      </c>
      <c r="L633" s="2" t="s">
        <v>130</v>
      </c>
      <c r="M633" s="2" t="s">
        <v>130</v>
      </c>
      <c r="N633" s="2" t="s">
        <v>130</v>
      </c>
      <c r="O633" s="2" t="s">
        <v>130</v>
      </c>
      <c r="P633" s="2" t="s">
        <v>4832</v>
      </c>
    </row>
    <row r="634" spans="1:16" ht="13" x14ac:dyDescent="0.3">
      <c r="A634" t="s">
        <v>133</v>
      </c>
      <c r="B634" s="5">
        <v>0.7</v>
      </c>
      <c r="C634" s="5">
        <f t="shared" si="12"/>
        <v>40.700000000000003</v>
      </c>
      <c r="D634" s="2" t="s">
        <v>130</v>
      </c>
      <c r="E634" s="2" t="s">
        <v>130</v>
      </c>
      <c r="F634" s="22">
        <v>5.7000000000000002E-2</v>
      </c>
      <c r="G634" s="2">
        <v>0.112</v>
      </c>
      <c r="H634" s="2">
        <v>0.185</v>
      </c>
      <c r="I634" s="2" t="s">
        <v>130</v>
      </c>
      <c r="J634" s="2" t="s">
        <v>130</v>
      </c>
      <c r="K634" s="2" t="s">
        <v>130</v>
      </c>
      <c r="L634" s="2" t="s">
        <v>130</v>
      </c>
      <c r="M634" s="2" t="s">
        <v>130</v>
      </c>
      <c r="N634" s="2" t="s">
        <v>130</v>
      </c>
      <c r="O634" s="2" t="s">
        <v>130</v>
      </c>
      <c r="P634" s="2" t="s">
        <v>4832</v>
      </c>
    </row>
    <row r="635" spans="1:16" ht="13" x14ac:dyDescent="0.3">
      <c r="A635" t="s">
        <v>133</v>
      </c>
      <c r="B635" s="5">
        <v>0.71</v>
      </c>
      <c r="C635" s="5">
        <f t="shared" si="12"/>
        <v>40.71</v>
      </c>
      <c r="D635" s="2" t="s">
        <v>130</v>
      </c>
      <c r="E635" s="2" t="s">
        <v>130</v>
      </c>
      <c r="F635" s="22">
        <v>5.7000000000000002E-2</v>
      </c>
      <c r="G635" s="2">
        <v>0.111</v>
      </c>
      <c r="H635" s="2">
        <v>0.184</v>
      </c>
      <c r="I635" s="2" t="s">
        <v>130</v>
      </c>
      <c r="J635" s="2" t="s">
        <v>130</v>
      </c>
      <c r="K635" s="2" t="s">
        <v>130</v>
      </c>
      <c r="L635" s="2" t="s">
        <v>130</v>
      </c>
      <c r="M635" s="2" t="s">
        <v>130</v>
      </c>
      <c r="N635" s="2" t="s">
        <v>130</v>
      </c>
      <c r="O635" s="2" t="s">
        <v>130</v>
      </c>
      <c r="P635" s="2" t="s">
        <v>4832</v>
      </c>
    </row>
    <row r="636" spans="1:16" ht="13" x14ac:dyDescent="0.3">
      <c r="A636" t="s">
        <v>133</v>
      </c>
      <c r="B636" s="5">
        <v>0.72</v>
      </c>
      <c r="C636" s="5">
        <f t="shared" si="12"/>
        <v>40.72</v>
      </c>
      <c r="D636" s="2" t="s">
        <v>130</v>
      </c>
      <c r="E636" s="2" t="s">
        <v>130</v>
      </c>
      <c r="F636" s="22">
        <v>5.6500000000000002E-2</v>
      </c>
      <c r="G636" s="2">
        <v>0.1105</v>
      </c>
      <c r="H636" s="2">
        <v>0.183</v>
      </c>
      <c r="I636" s="2" t="s">
        <v>130</v>
      </c>
      <c r="J636" s="2" t="s">
        <v>130</v>
      </c>
      <c r="K636" s="2" t="s">
        <v>130</v>
      </c>
      <c r="L636" s="2" t="s">
        <v>130</v>
      </c>
      <c r="M636" s="2" t="s">
        <v>130</v>
      </c>
      <c r="N636" s="2" t="s">
        <v>130</v>
      </c>
      <c r="O636" s="2" t="s">
        <v>130</v>
      </c>
      <c r="P636" s="2" t="s">
        <v>4832</v>
      </c>
    </row>
    <row r="637" spans="1:16" ht="13" x14ac:dyDescent="0.3">
      <c r="A637" t="s">
        <v>133</v>
      </c>
      <c r="B637" s="5">
        <v>0.73</v>
      </c>
      <c r="C637" s="5">
        <f t="shared" si="12"/>
        <v>40.729999999999997</v>
      </c>
      <c r="D637" s="2" t="s">
        <v>130</v>
      </c>
      <c r="E637" s="2" t="s">
        <v>130</v>
      </c>
      <c r="F637" s="22">
        <v>5.6000000000000001E-2</v>
      </c>
      <c r="G637" s="2">
        <v>0.11</v>
      </c>
      <c r="H637" s="2">
        <v>0.182</v>
      </c>
      <c r="I637" s="2" t="s">
        <v>130</v>
      </c>
      <c r="J637" s="2" t="s">
        <v>130</v>
      </c>
      <c r="K637" s="2" t="s">
        <v>130</v>
      </c>
      <c r="L637" s="2" t="s">
        <v>130</v>
      </c>
      <c r="M637" s="2" t="s">
        <v>130</v>
      </c>
      <c r="N637" s="2" t="s">
        <v>130</v>
      </c>
      <c r="O637" s="2" t="s">
        <v>130</v>
      </c>
      <c r="P637" s="2" t="s">
        <v>4832</v>
      </c>
    </row>
    <row r="638" spans="1:16" ht="13" x14ac:dyDescent="0.3">
      <c r="A638" t="s">
        <v>133</v>
      </c>
      <c r="B638" s="5">
        <v>0.74</v>
      </c>
      <c r="C638" s="5">
        <f t="shared" si="12"/>
        <v>40.74</v>
      </c>
      <c r="D638" s="2" t="s">
        <v>130</v>
      </c>
      <c r="E638" s="2" t="s">
        <v>130</v>
      </c>
      <c r="F638" s="22">
        <v>5.5500000000000001E-2</v>
      </c>
      <c r="G638" s="2">
        <v>0.109</v>
      </c>
      <c r="H638" s="2">
        <v>0.18099999999999999</v>
      </c>
      <c r="I638" s="2" t="s">
        <v>130</v>
      </c>
      <c r="J638" s="2" t="s">
        <v>130</v>
      </c>
      <c r="K638" s="2" t="s">
        <v>130</v>
      </c>
      <c r="L638" s="2" t="s">
        <v>130</v>
      </c>
      <c r="M638" s="2" t="s">
        <v>130</v>
      </c>
      <c r="N638" s="2" t="s">
        <v>130</v>
      </c>
      <c r="O638" s="2" t="s">
        <v>130</v>
      </c>
      <c r="P638" s="2" t="s">
        <v>4832</v>
      </c>
    </row>
    <row r="639" spans="1:16" ht="13" x14ac:dyDescent="0.3">
      <c r="A639" t="s">
        <v>133</v>
      </c>
      <c r="B639" s="5">
        <v>0.75</v>
      </c>
      <c r="C639" s="5">
        <f t="shared" si="12"/>
        <v>40.75</v>
      </c>
      <c r="D639" s="2" t="s">
        <v>130</v>
      </c>
      <c r="E639" s="2" t="s">
        <v>130</v>
      </c>
      <c r="F639" s="22">
        <v>5.5E-2</v>
      </c>
      <c r="G639" s="2">
        <v>0.108</v>
      </c>
      <c r="H639" s="2">
        <v>0.18</v>
      </c>
      <c r="I639" s="2" t="s">
        <v>130</v>
      </c>
      <c r="J639" s="2" t="s">
        <v>130</v>
      </c>
      <c r="K639" s="2" t="s">
        <v>130</v>
      </c>
      <c r="L639" s="2" t="s">
        <v>130</v>
      </c>
      <c r="M639" s="2" t="s">
        <v>130</v>
      </c>
      <c r="N639" s="2" t="s">
        <v>130</v>
      </c>
      <c r="O639" s="2" t="s">
        <v>130</v>
      </c>
      <c r="P639" s="2" t="s">
        <v>4832</v>
      </c>
    </row>
    <row r="640" spans="1:16" ht="13" x14ac:dyDescent="0.3">
      <c r="A640" t="s">
        <v>133</v>
      </c>
      <c r="B640" s="5">
        <v>0.76</v>
      </c>
      <c r="C640" s="5">
        <f t="shared" si="12"/>
        <v>40.76</v>
      </c>
      <c r="D640" s="2" t="s">
        <v>130</v>
      </c>
      <c r="E640" s="2" t="s">
        <v>130</v>
      </c>
      <c r="F640" s="22">
        <v>5.5E-2</v>
      </c>
      <c r="G640" s="2">
        <v>0.1075</v>
      </c>
      <c r="H640" s="2">
        <v>0.17899999999999999</v>
      </c>
      <c r="I640" s="2" t="s">
        <v>130</v>
      </c>
      <c r="J640" s="2" t="s">
        <v>130</v>
      </c>
      <c r="K640" s="2" t="s">
        <v>130</v>
      </c>
      <c r="L640" s="2" t="s">
        <v>130</v>
      </c>
      <c r="M640" s="2" t="s">
        <v>130</v>
      </c>
      <c r="N640" s="2" t="s">
        <v>130</v>
      </c>
      <c r="O640" s="2" t="s">
        <v>130</v>
      </c>
      <c r="P640" s="2" t="s">
        <v>4832</v>
      </c>
    </row>
    <row r="641" spans="1:16" ht="13" x14ac:dyDescent="0.3">
      <c r="A641" t="s">
        <v>133</v>
      </c>
      <c r="B641" s="5">
        <v>0.77</v>
      </c>
      <c r="C641" s="5">
        <f t="shared" si="12"/>
        <v>40.770000000000003</v>
      </c>
      <c r="D641" s="2" t="s">
        <v>130</v>
      </c>
      <c r="E641" s="2" t="s">
        <v>130</v>
      </c>
      <c r="F641" s="22">
        <v>5.5E-2</v>
      </c>
      <c r="G641" s="2">
        <v>0.107</v>
      </c>
      <c r="H641" s="2">
        <v>0.17799999999999999</v>
      </c>
      <c r="I641" s="2" t="s">
        <v>130</v>
      </c>
      <c r="J641" s="2" t="s">
        <v>130</v>
      </c>
      <c r="K641" s="2" t="s">
        <v>130</v>
      </c>
      <c r="L641" s="2" t="s">
        <v>130</v>
      </c>
      <c r="M641" s="2" t="s">
        <v>130</v>
      </c>
      <c r="N641" s="2" t="s">
        <v>130</v>
      </c>
      <c r="O641" s="2" t="s">
        <v>130</v>
      </c>
      <c r="P641" s="2" t="s">
        <v>4832</v>
      </c>
    </row>
    <row r="642" spans="1:16" ht="13" x14ac:dyDescent="0.3">
      <c r="A642" t="s">
        <v>133</v>
      </c>
      <c r="B642" s="5">
        <v>0.78</v>
      </c>
      <c r="C642" s="5">
        <f t="shared" si="12"/>
        <v>40.78</v>
      </c>
      <c r="D642" s="2" t="s">
        <v>130</v>
      </c>
      <c r="E642" s="2" t="s">
        <v>130</v>
      </c>
      <c r="F642" s="22">
        <v>5.3999999999999999E-2</v>
      </c>
      <c r="G642" s="2">
        <v>0.106</v>
      </c>
      <c r="H642" s="2">
        <v>0.17699999999999999</v>
      </c>
      <c r="I642" s="2" t="s">
        <v>130</v>
      </c>
      <c r="J642" s="2" t="s">
        <v>130</v>
      </c>
      <c r="K642" s="2" t="s">
        <v>130</v>
      </c>
      <c r="L642" s="2" t="s">
        <v>130</v>
      </c>
      <c r="M642" s="2" t="s">
        <v>130</v>
      </c>
      <c r="N642" s="2" t="s">
        <v>130</v>
      </c>
      <c r="O642" s="2" t="s">
        <v>130</v>
      </c>
      <c r="P642" s="2" t="s">
        <v>4832</v>
      </c>
    </row>
    <row r="643" spans="1:16" ht="13" x14ac:dyDescent="0.3">
      <c r="A643" t="s">
        <v>133</v>
      </c>
      <c r="B643" s="5">
        <v>0.79</v>
      </c>
      <c r="C643" s="5">
        <f t="shared" si="12"/>
        <v>40.79</v>
      </c>
      <c r="D643" s="2" t="s">
        <v>130</v>
      </c>
      <c r="E643" s="2" t="s">
        <v>130</v>
      </c>
      <c r="F643" s="22">
        <v>5.3999999999999999E-2</v>
      </c>
      <c r="G643" s="2">
        <v>0.106</v>
      </c>
      <c r="H643" s="2">
        <v>0.17599999999999999</v>
      </c>
      <c r="I643" s="2" t="s">
        <v>130</v>
      </c>
      <c r="J643" s="2" t="s">
        <v>130</v>
      </c>
      <c r="K643" s="2" t="s">
        <v>130</v>
      </c>
      <c r="L643" s="2" t="s">
        <v>130</v>
      </c>
      <c r="M643" s="2" t="s">
        <v>130</v>
      </c>
      <c r="N643" s="2" t="s">
        <v>130</v>
      </c>
      <c r="O643" s="2" t="s">
        <v>130</v>
      </c>
      <c r="P643" s="2" t="s">
        <v>4832</v>
      </c>
    </row>
    <row r="644" spans="1:16" ht="13" x14ac:dyDescent="0.3">
      <c r="A644" t="s">
        <v>133</v>
      </c>
      <c r="B644" s="5">
        <v>0.8</v>
      </c>
      <c r="C644" s="5">
        <f t="shared" si="12"/>
        <v>40.799999999999997</v>
      </c>
      <c r="D644" s="2" t="s">
        <v>130</v>
      </c>
      <c r="E644" s="2" t="s">
        <v>130</v>
      </c>
      <c r="F644" s="22">
        <v>5.3999999999999999E-2</v>
      </c>
      <c r="G644" s="2">
        <v>0.105</v>
      </c>
      <c r="H644" s="2">
        <v>0.17399999999999999</v>
      </c>
      <c r="I644" s="2" t="s">
        <v>130</v>
      </c>
      <c r="J644" s="2" t="s">
        <v>130</v>
      </c>
      <c r="K644" s="2" t="s">
        <v>130</v>
      </c>
      <c r="L644" s="2" t="s">
        <v>130</v>
      </c>
      <c r="M644" s="2" t="s">
        <v>130</v>
      </c>
      <c r="N644" s="2" t="s">
        <v>130</v>
      </c>
      <c r="O644" s="2" t="s">
        <v>130</v>
      </c>
      <c r="P644" s="2" t="s">
        <v>4832</v>
      </c>
    </row>
    <row r="645" spans="1:16" ht="13" x14ac:dyDescent="0.3">
      <c r="A645" t="s">
        <v>133</v>
      </c>
      <c r="B645" s="5">
        <v>0.81</v>
      </c>
      <c r="C645" s="5">
        <f t="shared" si="12"/>
        <v>40.81</v>
      </c>
      <c r="D645" s="2" t="s">
        <v>130</v>
      </c>
      <c r="E645" s="2" t="s">
        <v>130</v>
      </c>
      <c r="F645" s="22">
        <v>5.2999999999999999E-2</v>
      </c>
      <c r="G645" s="2">
        <v>0.104</v>
      </c>
      <c r="H645" s="2">
        <v>0.17299999999999999</v>
      </c>
      <c r="I645" s="2" t="s">
        <v>130</v>
      </c>
      <c r="J645" s="2" t="s">
        <v>130</v>
      </c>
      <c r="K645" s="2" t="s">
        <v>130</v>
      </c>
      <c r="L645" s="2" t="s">
        <v>130</v>
      </c>
      <c r="M645" s="2" t="s">
        <v>130</v>
      </c>
      <c r="N645" s="2" t="s">
        <v>130</v>
      </c>
      <c r="O645" s="2" t="s">
        <v>130</v>
      </c>
      <c r="P645" s="2" t="s">
        <v>4832</v>
      </c>
    </row>
    <row r="646" spans="1:16" ht="13" x14ac:dyDescent="0.3">
      <c r="A646" t="s">
        <v>133</v>
      </c>
      <c r="B646" s="5">
        <v>0.82</v>
      </c>
      <c r="C646" s="5">
        <f t="shared" si="12"/>
        <v>40.82</v>
      </c>
      <c r="D646" s="2" t="s">
        <v>130</v>
      </c>
      <c r="E646" s="2" t="s">
        <v>130</v>
      </c>
      <c r="F646">
        <v>5.2999999999999999E-2</v>
      </c>
      <c r="G646" s="2">
        <v>0.104</v>
      </c>
      <c r="H646" s="2">
        <v>0.17199999999999999</v>
      </c>
      <c r="I646" s="2" t="s">
        <v>130</v>
      </c>
      <c r="J646" s="2" t="s">
        <v>130</v>
      </c>
      <c r="K646" s="2" t="s">
        <v>130</v>
      </c>
      <c r="L646" s="2" t="s">
        <v>130</v>
      </c>
      <c r="M646" s="2" t="s">
        <v>130</v>
      </c>
      <c r="N646" s="2" t="s">
        <v>130</v>
      </c>
      <c r="O646" s="2" t="s">
        <v>130</v>
      </c>
      <c r="P646" s="2" t="s">
        <v>4832</v>
      </c>
    </row>
    <row r="647" spans="1:16" ht="13" x14ac:dyDescent="0.3">
      <c r="A647" t="s">
        <v>133</v>
      </c>
      <c r="B647" s="5">
        <v>0.83</v>
      </c>
      <c r="C647" s="5">
        <f t="shared" si="12"/>
        <v>40.83</v>
      </c>
      <c r="D647" s="2" t="s">
        <v>130</v>
      </c>
      <c r="E647" s="2" t="s">
        <v>130</v>
      </c>
      <c r="F647">
        <v>5.2999999999999999E-2</v>
      </c>
      <c r="G647" s="2">
        <v>0.10299999999999999</v>
      </c>
      <c r="H647" s="2">
        <v>0.17199999999999999</v>
      </c>
      <c r="I647" s="2" t="s">
        <v>130</v>
      </c>
      <c r="J647" s="2" t="s">
        <v>130</v>
      </c>
      <c r="K647" s="2" t="s">
        <v>130</v>
      </c>
      <c r="L647" s="2" t="s">
        <v>130</v>
      </c>
      <c r="M647" s="2" t="s">
        <v>130</v>
      </c>
      <c r="N647" s="2" t="s">
        <v>130</v>
      </c>
      <c r="O647" s="2" t="s">
        <v>130</v>
      </c>
      <c r="P647" s="2" t="s">
        <v>4832</v>
      </c>
    </row>
    <row r="648" spans="1:16" ht="13" x14ac:dyDescent="0.3">
      <c r="A648" t="s">
        <v>133</v>
      </c>
      <c r="B648" s="5">
        <v>0.84</v>
      </c>
      <c r="C648" s="5">
        <f t="shared" si="12"/>
        <v>40.840000000000003</v>
      </c>
      <c r="D648" s="2" t="s">
        <v>130</v>
      </c>
      <c r="E648" s="2" t="s">
        <v>130</v>
      </c>
      <c r="F648">
        <v>5.2999999999999999E-2</v>
      </c>
      <c r="G648" s="2">
        <v>0.10199999999999999</v>
      </c>
      <c r="H648" s="2">
        <v>0.17100000000000001</v>
      </c>
      <c r="I648" s="2" t="s">
        <v>130</v>
      </c>
      <c r="J648" s="2" t="s">
        <v>130</v>
      </c>
      <c r="K648" s="2" t="s">
        <v>130</v>
      </c>
      <c r="L648" s="2" t="s">
        <v>130</v>
      </c>
      <c r="M648" s="2" t="s">
        <v>130</v>
      </c>
      <c r="N648" s="2" t="s">
        <v>130</v>
      </c>
      <c r="O648" s="2" t="s">
        <v>130</v>
      </c>
      <c r="P648" s="2" t="s">
        <v>4832</v>
      </c>
    </row>
    <row r="649" spans="1:16" ht="13" x14ac:dyDescent="0.3">
      <c r="A649" t="s">
        <v>133</v>
      </c>
      <c r="B649" s="5">
        <v>0.85</v>
      </c>
      <c r="C649" s="5">
        <f t="shared" si="12"/>
        <v>40.85</v>
      </c>
      <c r="D649" s="2" t="s">
        <v>130</v>
      </c>
      <c r="E649" s="2" t="s">
        <v>130</v>
      </c>
      <c r="F649">
        <v>5.1999999999999998E-2</v>
      </c>
      <c r="G649" s="2">
        <v>0.10100000000000001</v>
      </c>
      <c r="H649" s="2">
        <v>0.16900000000000001</v>
      </c>
      <c r="I649" s="2" t="s">
        <v>130</v>
      </c>
      <c r="J649" s="2" t="s">
        <v>130</v>
      </c>
      <c r="K649" s="2" t="s">
        <v>130</v>
      </c>
      <c r="L649" s="2" t="s">
        <v>130</v>
      </c>
      <c r="M649" s="2" t="s">
        <v>130</v>
      </c>
      <c r="N649" s="2" t="s">
        <v>130</v>
      </c>
      <c r="O649" s="2" t="s">
        <v>130</v>
      </c>
      <c r="P649" s="2" t="s">
        <v>4832</v>
      </c>
    </row>
    <row r="650" spans="1:16" ht="13" x14ac:dyDescent="0.3">
      <c r="A650" t="s">
        <v>133</v>
      </c>
      <c r="B650" s="5">
        <v>0.86</v>
      </c>
      <c r="C650" s="5">
        <f t="shared" si="12"/>
        <v>40.86</v>
      </c>
      <c r="D650" s="2" t="s">
        <v>130</v>
      </c>
      <c r="E650" s="2" t="s">
        <v>130</v>
      </c>
      <c r="F650">
        <v>5.1999999999999998E-2</v>
      </c>
      <c r="G650" s="2">
        <v>0.10100000000000001</v>
      </c>
      <c r="H650" s="2">
        <v>0.16800000000000001</v>
      </c>
      <c r="I650" s="2" t="s">
        <v>130</v>
      </c>
      <c r="J650" s="2" t="s">
        <v>130</v>
      </c>
      <c r="K650" s="2" t="s">
        <v>130</v>
      </c>
      <c r="L650" s="2" t="s">
        <v>130</v>
      </c>
      <c r="M650" s="2" t="s">
        <v>130</v>
      </c>
      <c r="N650" s="2" t="s">
        <v>130</v>
      </c>
      <c r="O650" s="2" t="s">
        <v>130</v>
      </c>
      <c r="P650" s="2" t="s">
        <v>4832</v>
      </c>
    </row>
    <row r="651" spans="1:16" ht="13" x14ac:dyDescent="0.3">
      <c r="A651" t="s">
        <v>133</v>
      </c>
      <c r="B651" s="5">
        <v>0.87</v>
      </c>
      <c r="C651" s="5">
        <f t="shared" si="12"/>
        <v>40.869999999999997</v>
      </c>
      <c r="D651" s="2" t="s">
        <v>130</v>
      </c>
      <c r="E651" s="2" t="s">
        <v>130</v>
      </c>
      <c r="F651">
        <v>5.0999999999999997E-2</v>
      </c>
      <c r="G651" s="2">
        <v>0.1</v>
      </c>
      <c r="H651" s="2">
        <v>0.16700000000000001</v>
      </c>
      <c r="I651" s="2" t="s">
        <v>130</v>
      </c>
      <c r="J651" s="2" t="s">
        <v>130</v>
      </c>
      <c r="K651" s="2" t="s">
        <v>130</v>
      </c>
      <c r="L651" s="2" t="s">
        <v>130</v>
      </c>
      <c r="M651" s="2" t="s">
        <v>130</v>
      </c>
      <c r="N651" s="2" t="s">
        <v>130</v>
      </c>
      <c r="O651" s="2" t="s">
        <v>130</v>
      </c>
      <c r="P651" s="2" t="s">
        <v>4832</v>
      </c>
    </row>
    <row r="652" spans="1:16" ht="13" x14ac:dyDescent="0.3">
      <c r="A652" t="s">
        <v>133</v>
      </c>
      <c r="B652" s="5">
        <v>0.88</v>
      </c>
      <c r="C652" s="5">
        <f t="shared" si="12"/>
        <v>40.880000000000003</v>
      </c>
      <c r="D652" s="2" t="s">
        <v>130</v>
      </c>
      <c r="E652" s="2" t="s">
        <v>130</v>
      </c>
      <c r="F652">
        <v>5.0999999999999997E-2</v>
      </c>
      <c r="G652" s="2">
        <v>0.1</v>
      </c>
      <c r="H652" s="2">
        <v>0.16600000000000001</v>
      </c>
      <c r="I652" s="2" t="s">
        <v>130</v>
      </c>
      <c r="J652" s="2" t="s">
        <v>130</v>
      </c>
      <c r="K652" s="2" t="s">
        <v>130</v>
      </c>
      <c r="L652" s="2" t="s">
        <v>130</v>
      </c>
      <c r="M652" s="2" t="s">
        <v>130</v>
      </c>
      <c r="N652" s="2" t="s">
        <v>130</v>
      </c>
      <c r="O652" s="2" t="s">
        <v>130</v>
      </c>
      <c r="P652" s="2" t="s">
        <v>4832</v>
      </c>
    </row>
    <row r="653" spans="1:16" ht="13" x14ac:dyDescent="0.3">
      <c r="A653" t="s">
        <v>133</v>
      </c>
      <c r="B653" s="5">
        <v>0.89</v>
      </c>
      <c r="C653" s="5">
        <f t="shared" si="12"/>
        <v>40.89</v>
      </c>
      <c r="D653" s="2" t="s">
        <v>130</v>
      </c>
      <c r="E653" s="2" t="s">
        <v>130</v>
      </c>
      <c r="F653">
        <v>5.0666666666666665E-2</v>
      </c>
      <c r="G653" s="2">
        <v>9.9333333333333343E-2</v>
      </c>
      <c r="H653" s="2">
        <v>0.16533333333333333</v>
      </c>
      <c r="I653" s="2" t="s">
        <v>130</v>
      </c>
      <c r="J653" s="2" t="s">
        <v>130</v>
      </c>
      <c r="K653" s="2" t="s">
        <v>130</v>
      </c>
      <c r="L653" s="2" t="s">
        <v>130</v>
      </c>
      <c r="M653" s="2" t="s">
        <v>130</v>
      </c>
      <c r="N653" s="2" t="s">
        <v>130</v>
      </c>
      <c r="O653" s="2" t="s">
        <v>130</v>
      </c>
      <c r="P653" s="2" t="s">
        <v>4832</v>
      </c>
    </row>
    <row r="654" spans="1:16" ht="13" x14ac:dyDescent="0.3">
      <c r="A654" t="s">
        <v>133</v>
      </c>
      <c r="B654" s="5">
        <v>0.9</v>
      </c>
      <c r="C654" s="5">
        <f t="shared" si="12"/>
        <v>40.9</v>
      </c>
      <c r="D654" s="2" t="s">
        <v>130</v>
      </c>
      <c r="E654" s="2" t="s">
        <v>130</v>
      </c>
      <c r="F654">
        <v>5.0333333333333334E-2</v>
      </c>
      <c r="G654" s="2">
        <v>9.8666666666666666E-2</v>
      </c>
      <c r="H654" s="2">
        <v>0.16466666666666668</v>
      </c>
      <c r="I654" s="2" t="s">
        <v>130</v>
      </c>
      <c r="J654" s="2" t="s">
        <v>130</v>
      </c>
      <c r="K654" s="2" t="s">
        <v>130</v>
      </c>
      <c r="L654" s="2" t="s">
        <v>130</v>
      </c>
      <c r="M654" s="2" t="s">
        <v>130</v>
      </c>
      <c r="N654" s="2" t="s">
        <v>130</v>
      </c>
      <c r="O654" s="2" t="s">
        <v>130</v>
      </c>
      <c r="P654" s="2" t="s">
        <v>4832</v>
      </c>
    </row>
    <row r="655" spans="1:16" ht="13" x14ac:dyDescent="0.3">
      <c r="A655" t="s">
        <v>133</v>
      </c>
      <c r="B655" s="5">
        <v>0.91</v>
      </c>
      <c r="C655" s="5">
        <f t="shared" si="12"/>
        <v>40.909999999999997</v>
      </c>
      <c r="D655" s="2" t="s">
        <v>130</v>
      </c>
      <c r="E655" s="2" t="s">
        <v>130</v>
      </c>
      <c r="F655">
        <v>0.05</v>
      </c>
      <c r="G655" s="2">
        <v>9.8000000000000004E-2</v>
      </c>
      <c r="H655" s="2">
        <v>0.16400000000000001</v>
      </c>
      <c r="I655" s="2" t="s">
        <v>130</v>
      </c>
      <c r="J655" s="2" t="s">
        <v>130</v>
      </c>
      <c r="K655" s="2" t="s">
        <v>130</v>
      </c>
      <c r="L655" s="2" t="s">
        <v>130</v>
      </c>
      <c r="M655" s="2" t="s">
        <v>130</v>
      </c>
      <c r="N655" s="2" t="s">
        <v>130</v>
      </c>
      <c r="O655" s="2" t="s">
        <v>130</v>
      </c>
      <c r="P655" s="2" t="s">
        <v>4832</v>
      </c>
    </row>
    <row r="656" spans="1:16" ht="13" x14ac:dyDescent="0.3">
      <c r="A656" t="s">
        <v>133</v>
      </c>
      <c r="B656" s="5">
        <v>0.92</v>
      </c>
      <c r="C656" s="5">
        <f t="shared" si="12"/>
        <v>40.92</v>
      </c>
      <c r="D656" s="2" t="s">
        <v>130</v>
      </c>
      <c r="E656" s="2" t="s">
        <v>130</v>
      </c>
      <c r="F656">
        <v>0.05</v>
      </c>
      <c r="G656" s="2">
        <v>9.7000000000000003E-2</v>
      </c>
      <c r="H656" s="2">
        <v>0.16250000000000001</v>
      </c>
      <c r="I656" s="2" t="s">
        <v>130</v>
      </c>
      <c r="J656" s="2" t="s">
        <v>130</v>
      </c>
      <c r="K656" s="2" t="s">
        <v>130</v>
      </c>
      <c r="L656" s="2" t="s">
        <v>130</v>
      </c>
      <c r="M656" s="2" t="s">
        <v>130</v>
      </c>
      <c r="N656" s="2" t="s">
        <v>130</v>
      </c>
      <c r="O656" s="2" t="s">
        <v>130</v>
      </c>
      <c r="P656" s="2" t="s">
        <v>4832</v>
      </c>
    </row>
    <row r="657" spans="1:16" ht="13" x14ac:dyDescent="0.3">
      <c r="A657" t="s">
        <v>133</v>
      </c>
      <c r="B657" s="5">
        <v>0.93</v>
      </c>
      <c r="C657" s="5">
        <f t="shared" si="12"/>
        <v>40.93</v>
      </c>
      <c r="D657" s="2" t="s">
        <v>130</v>
      </c>
      <c r="E657" s="2" t="s">
        <v>130</v>
      </c>
      <c r="F657">
        <v>0.05</v>
      </c>
      <c r="G657" s="2">
        <v>9.6000000000000002E-2</v>
      </c>
      <c r="H657" s="2">
        <v>0.161</v>
      </c>
      <c r="I657" s="2" t="s">
        <v>130</v>
      </c>
      <c r="J657" s="2" t="s">
        <v>130</v>
      </c>
      <c r="K657" s="2" t="s">
        <v>130</v>
      </c>
      <c r="L657" s="2" t="s">
        <v>130</v>
      </c>
      <c r="M657" s="2" t="s">
        <v>130</v>
      </c>
      <c r="N657" s="2" t="s">
        <v>130</v>
      </c>
      <c r="O657" s="2" t="s">
        <v>130</v>
      </c>
      <c r="P657" s="2" t="s">
        <v>4832</v>
      </c>
    </row>
    <row r="658" spans="1:16" ht="13" x14ac:dyDescent="0.3">
      <c r="A658" t="s">
        <v>133</v>
      </c>
      <c r="B658" s="5">
        <v>0.94</v>
      </c>
      <c r="C658" s="5">
        <f t="shared" si="12"/>
        <v>40.94</v>
      </c>
      <c r="D658" s="2" t="s">
        <v>130</v>
      </c>
      <c r="E658" s="2" t="s">
        <v>130</v>
      </c>
      <c r="F658">
        <v>4.9000000000000002E-2</v>
      </c>
      <c r="G658" s="2">
        <v>9.5000000000000001E-2</v>
      </c>
      <c r="H658" s="2">
        <v>0.16</v>
      </c>
      <c r="I658" s="2" t="s">
        <v>130</v>
      </c>
      <c r="J658" s="2" t="s">
        <v>130</v>
      </c>
      <c r="K658" s="2" t="s">
        <v>130</v>
      </c>
      <c r="L658" s="2" t="s">
        <v>130</v>
      </c>
      <c r="M658" s="2" t="s">
        <v>130</v>
      </c>
      <c r="N658" s="2" t="s">
        <v>130</v>
      </c>
      <c r="O658" s="2" t="s">
        <v>130</v>
      </c>
      <c r="P658" s="2" t="s">
        <v>4832</v>
      </c>
    </row>
    <row r="659" spans="1:16" ht="13" x14ac:dyDescent="0.3">
      <c r="A659" t="s">
        <v>133</v>
      </c>
      <c r="B659" s="5">
        <v>0.95</v>
      </c>
      <c r="C659" s="5">
        <f t="shared" si="12"/>
        <v>40.950000000000003</v>
      </c>
      <c r="D659" s="2" t="s">
        <v>130</v>
      </c>
      <c r="E659" s="2" t="s">
        <v>130</v>
      </c>
      <c r="F659">
        <v>4.9000000000000002E-2</v>
      </c>
      <c r="G659" s="2">
        <v>9.5000000000000001E-2</v>
      </c>
      <c r="H659" s="2">
        <v>0.159</v>
      </c>
      <c r="I659" s="2" t="s">
        <v>130</v>
      </c>
      <c r="J659" s="2" t="s">
        <v>130</v>
      </c>
      <c r="K659" s="2" t="s">
        <v>130</v>
      </c>
      <c r="L659" s="2" t="s">
        <v>130</v>
      </c>
      <c r="M659" s="2" t="s">
        <v>130</v>
      </c>
      <c r="N659" s="2" t="s">
        <v>130</v>
      </c>
      <c r="O659" s="2" t="s">
        <v>130</v>
      </c>
      <c r="P659" s="2" t="s">
        <v>4832</v>
      </c>
    </row>
    <row r="660" spans="1:16" ht="13" x14ac:dyDescent="0.3">
      <c r="A660" t="s">
        <v>133</v>
      </c>
      <c r="B660" s="5">
        <v>0.96</v>
      </c>
      <c r="C660" s="5">
        <f t="shared" si="12"/>
        <v>40.96</v>
      </c>
      <c r="D660" s="2" t="s">
        <v>130</v>
      </c>
      <c r="E660" s="2" t="s">
        <v>130</v>
      </c>
      <c r="F660">
        <v>4.9000000000000002E-2</v>
      </c>
      <c r="G660" s="2">
        <v>9.4E-2</v>
      </c>
      <c r="H660" s="2">
        <v>0.158</v>
      </c>
      <c r="I660" s="2" t="s">
        <v>130</v>
      </c>
      <c r="J660" s="2" t="s">
        <v>130</v>
      </c>
      <c r="K660" s="2" t="s">
        <v>130</v>
      </c>
      <c r="L660" s="2" t="s">
        <v>130</v>
      </c>
      <c r="M660" s="2" t="s">
        <v>130</v>
      </c>
      <c r="N660" s="2" t="s">
        <v>130</v>
      </c>
      <c r="O660" s="2" t="s">
        <v>130</v>
      </c>
      <c r="P660" s="2" t="s">
        <v>4832</v>
      </c>
    </row>
    <row r="661" spans="1:16" ht="13" x14ac:dyDescent="0.3">
      <c r="A661" t="s">
        <v>133</v>
      </c>
      <c r="B661" s="5">
        <v>0.97</v>
      </c>
      <c r="C661" s="5">
        <f t="shared" si="12"/>
        <v>40.97</v>
      </c>
      <c r="D661" s="2" t="s">
        <v>130</v>
      </c>
      <c r="E661" s="2" t="s">
        <v>130</v>
      </c>
      <c r="F661">
        <v>4.8000000000000001E-2</v>
      </c>
      <c r="G661" s="2">
        <v>9.2999999999999999E-2</v>
      </c>
      <c r="H661" s="2">
        <v>0.157</v>
      </c>
      <c r="I661" s="2" t="s">
        <v>130</v>
      </c>
      <c r="J661" s="2" t="s">
        <v>130</v>
      </c>
      <c r="K661" s="2" t="s">
        <v>130</v>
      </c>
      <c r="L661" s="2" t="s">
        <v>130</v>
      </c>
      <c r="M661" s="2" t="s">
        <v>130</v>
      </c>
      <c r="N661" s="2" t="s">
        <v>130</v>
      </c>
      <c r="O661" s="2" t="s">
        <v>130</v>
      </c>
      <c r="P661" s="2" t="s">
        <v>4832</v>
      </c>
    </row>
    <row r="662" spans="1:16" ht="13" x14ac:dyDescent="0.3">
      <c r="A662" t="s">
        <v>133</v>
      </c>
      <c r="B662" s="5">
        <v>0.98</v>
      </c>
      <c r="C662" s="5">
        <f t="shared" si="12"/>
        <v>40.98</v>
      </c>
      <c r="D662" s="2" t="s">
        <v>130</v>
      </c>
      <c r="E662" s="2" t="s">
        <v>130</v>
      </c>
      <c r="F662">
        <v>4.7750000000000001E-2</v>
      </c>
      <c r="G662" s="2">
        <v>9.2499999999999999E-2</v>
      </c>
      <c r="H662" s="2">
        <v>0.156</v>
      </c>
      <c r="I662" s="2" t="s">
        <v>130</v>
      </c>
      <c r="J662" s="2" t="s">
        <v>130</v>
      </c>
      <c r="K662" s="2" t="s">
        <v>130</v>
      </c>
      <c r="L662" s="2" t="s">
        <v>130</v>
      </c>
      <c r="M662" s="2" t="s">
        <v>130</v>
      </c>
      <c r="N662" s="2" t="s">
        <v>130</v>
      </c>
      <c r="O662" s="2" t="s">
        <v>130</v>
      </c>
      <c r="P662" s="2" t="s">
        <v>4832</v>
      </c>
    </row>
    <row r="663" spans="1:16" ht="13" x14ac:dyDescent="0.3">
      <c r="A663" t="s">
        <v>133</v>
      </c>
      <c r="B663" s="5">
        <v>0.99</v>
      </c>
      <c r="C663" s="5">
        <f t="shared" si="12"/>
        <v>40.99</v>
      </c>
      <c r="D663" s="2" t="s">
        <v>130</v>
      </c>
      <c r="E663" s="2" t="s">
        <v>130</v>
      </c>
      <c r="F663">
        <v>4.7500000000000001E-2</v>
      </c>
      <c r="G663" s="2">
        <v>9.1999999999999998E-2</v>
      </c>
      <c r="H663" s="2">
        <v>0.155</v>
      </c>
      <c r="I663" s="2" t="s">
        <v>130</v>
      </c>
      <c r="J663" s="2" t="s">
        <v>130</v>
      </c>
      <c r="K663" s="2" t="s">
        <v>130</v>
      </c>
      <c r="L663" s="2" t="s">
        <v>130</v>
      </c>
      <c r="M663" s="2" t="s">
        <v>130</v>
      </c>
      <c r="N663" s="2" t="s">
        <v>130</v>
      </c>
      <c r="O663" s="2" t="s">
        <v>130</v>
      </c>
      <c r="P663" s="2" t="s">
        <v>4832</v>
      </c>
    </row>
    <row r="664" spans="1:16" ht="13" x14ac:dyDescent="0.3">
      <c r="A664" t="s">
        <v>133</v>
      </c>
      <c r="B664" s="5">
        <v>1</v>
      </c>
      <c r="C664" s="5">
        <f t="shared" si="12"/>
        <v>41</v>
      </c>
      <c r="D664" s="2" t="s">
        <v>130</v>
      </c>
      <c r="E664" s="2" t="s">
        <v>130</v>
      </c>
      <c r="F664">
        <v>4.725E-2</v>
      </c>
      <c r="G664" s="2">
        <v>9.1499999999999998E-2</v>
      </c>
      <c r="H664" s="2">
        <v>0.154</v>
      </c>
      <c r="I664" s="2" t="s">
        <v>130</v>
      </c>
      <c r="J664" s="2" t="s">
        <v>130</v>
      </c>
      <c r="K664" s="2" t="s">
        <v>130</v>
      </c>
      <c r="L664" s="2" t="s">
        <v>130</v>
      </c>
      <c r="M664" s="2" t="s">
        <v>130</v>
      </c>
      <c r="N664" s="2" t="s">
        <v>130</v>
      </c>
      <c r="O664" s="2" t="s">
        <v>130</v>
      </c>
      <c r="P664" s="2" t="s">
        <v>4832</v>
      </c>
    </row>
    <row r="665" spans="1:16" ht="13" x14ac:dyDescent="0.3">
      <c r="A665" t="s">
        <v>133</v>
      </c>
      <c r="B665" s="5">
        <v>1.01</v>
      </c>
      <c r="C665" s="5">
        <f t="shared" si="12"/>
        <v>41.01</v>
      </c>
      <c r="D665" s="2" t="s">
        <v>130</v>
      </c>
      <c r="E665" s="2" t="s">
        <v>130</v>
      </c>
      <c r="F665">
        <v>4.7E-2</v>
      </c>
      <c r="G665" s="2">
        <v>9.0999999999999998E-2</v>
      </c>
      <c r="H665" s="2">
        <v>0.153</v>
      </c>
      <c r="I665" s="2" t="s">
        <v>130</v>
      </c>
      <c r="J665" s="2" t="s">
        <v>130</v>
      </c>
      <c r="K665" s="2" t="s">
        <v>130</v>
      </c>
      <c r="L665" s="2" t="s">
        <v>130</v>
      </c>
      <c r="M665" s="2" t="s">
        <v>130</v>
      </c>
      <c r="N665" s="2" t="s">
        <v>130</v>
      </c>
      <c r="O665" s="2" t="s">
        <v>130</v>
      </c>
      <c r="P665" s="2" t="s">
        <v>4832</v>
      </c>
    </row>
    <row r="666" spans="1:16" ht="13" x14ac:dyDescent="0.3">
      <c r="A666" t="s">
        <v>133</v>
      </c>
      <c r="B666" s="5">
        <v>1.02</v>
      </c>
      <c r="C666" s="5">
        <f t="shared" si="12"/>
        <v>41.02</v>
      </c>
      <c r="D666" s="2" t="s">
        <v>130</v>
      </c>
      <c r="E666" s="2" t="s">
        <v>130</v>
      </c>
      <c r="F666">
        <v>4.7E-2</v>
      </c>
      <c r="G666" s="2">
        <v>0.09</v>
      </c>
      <c r="H666" s="2">
        <v>0.152</v>
      </c>
      <c r="I666" s="2" t="s">
        <v>130</v>
      </c>
      <c r="J666" s="2" t="s">
        <v>130</v>
      </c>
      <c r="K666" s="2" t="s">
        <v>130</v>
      </c>
      <c r="L666" s="2" t="s">
        <v>130</v>
      </c>
      <c r="M666" s="2" t="s">
        <v>130</v>
      </c>
      <c r="N666" s="2" t="s">
        <v>130</v>
      </c>
      <c r="O666" s="2" t="s">
        <v>130</v>
      </c>
      <c r="P666" s="2" t="s">
        <v>4832</v>
      </c>
    </row>
    <row r="667" spans="1:16" ht="13" x14ac:dyDescent="0.3">
      <c r="A667" t="s">
        <v>133</v>
      </c>
      <c r="B667" s="5">
        <v>1.03</v>
      </c>
      <c r="C667" s="5">
        <f t="shared" si="12"/>
        <v>41.03</v>
      </c>
      <c r="D667" s="2" t="s">
        <v>130</v>
      </c>
      <c r="E667" s="2" t="s">
        <v>130</v>
      </c>
      <c r="F667">
        <v>4.5999999999999999E-2</v>
      </c>
      <c r="G667" s="2">
        <v>8.8999999999999996E-2</v>
      </c>
      <c r="H667" s="2">
        <v>0.151</v>
      </c>
      <c r="I667" s="2" t="s">
        <v>130</v>
      </c>
      <c r="J667" s="2" t="s">
        <v>130</v>
      </c>
      <c r="K667" s="2" t="s">
        <v>130</v>
      </c>
      <c r="L667" s="2" t="s">
        <v>130</v>
      </c>
      <c r="M667" s="2" t="s">
        <v>130</v>
      </c>
      <c r="N667" s="2" t="s">
        <v>130</v>
      </c>
      <c r="O667" s="2" t="s">
        <v>130</v>
      </c>
      <c r="P667" s="2" t="s">
        <v>4832</v>
      </c>
    </row>
    <row r="668" spans="1:16" ht="13" x14ac:dyDescent="0.3">
      <c r="A668" t="s">
        <v>133</v>
      </c>
      <c r="B668" s="5">
        <v>1.04</v>
      </c>
      <c r="C668" s="5">
        <f t="shared" si="12"/>
        <v>41.04</v>
      </c>
      <c r="D668" s="2" t="s">
        <v>130</v>
      </c>
      <c r="E668" s="2" t="s">
        <v>130</v>
      </c>
      <c r="F668">
        <v>4.5999999999999999E-2</v>
      </c>
      <c r="G668" s="2">
        <v>8.8999999999999996E-2</v>
      </c>
      <c r="H668" s="2">
        <v>0.15</v>
      </c>
      <c r="I668" s="2" t="s">
        <v>130</v>
      </c>
      <c r="J668" s="2" t="s">
        <v>130</v>
      </c>
      <c r="K668" s="2" t="s">
        <v>130</v>
      </c>
      <c r="L668" s="2" t="s">
        <v>130</v>
      </c>
      <c r="M668" s="2" t="s">
        <v>130</v>
      </c>
      <c r="N668" s="2" t="s">
        <v>130</v>
      </c>
      <c r="O668" s="2" t="s">
        <v>130</v>
      </c>
      <c r="P668" s="2" t="s">
        <v>4832</v>
      </c>
    </row>
    <row r="669" spans="1:16" ht="13" x14ac:dyDescent="0.3">
      <c r="A669" t="s">
        <v>133</v>
      </c>
      <c r="B669" s="5">
        <v>1.05</v>
      </c>
      <c r="C669" s="5">
        <f t="shared" si="12"/>
        <v>41.05</v>
      </c>
      <c r="D669" s="2" t="s">
        <v>130</v>
      </c>
      <c r="E669" s="2" t="s">
        <v>130</v>
      </c>
      <c r="F669">
        <v>4.5999999999999999E-2</v>
      </c>
      <c r="G669" s="2">
        <v>8.7999999999999995E-2</v>
      </c>
      <c r="H669" s="2">
        <v>0.14899999999999999</v>
      </c>
      <c r="I669" s="2" t="s">
        <v>130</v>
      </c>
      <c r="J669" s="2" t="s">
        <v>130</v>
      </c>
      <c r="K669" s="2" t="s">
        <v>130</v>
      </c>
      <c r="L669" s="2" t="s">
        <v>130</v>
      </c>
      <c r="M669" s="2" t="s">
        <v>130</v>
      </c>
      <c r="N669" s="2" t="s">
        <v>130</v>
      </c>
      <c r="O669" s="2" t="s">
        <v>130</v>
      </c>
      <c r="P669" s="2" t="s">
        <v>4832</v>
      </c>
    </row>
    <row r="670" spans="1:16" ht="13" x14ac:dyDescent="0.3">
      <c r="A670" t="s">
        <v>133</v>
      </c>
      <c r="B670" s="5">
        <v>1.06</v>
      </c>
      <c r="C670" s="5">
        <f t="shared" si="12"/>
        <v>41.06</v>
      </c>
      <c r="D670" s="2" t="s">
        <v>130</v>
      </c>
      <c r="E670" s="2" t="s">
        <v>130</v>
      </c>
      <c r="F670">
        <v>4.4999999999999998E-2</v>
      </c>
      <c r="G670" s="2">
        <v>8.6999999999999994E-2</v>
      </c>
      <c r="H670" s="2">
        <v>0.14799999999999999</v>
      </c>
      <c r="I670" s="2" t="s">
        <v>130</v>
      </c>
      <c r="J670" s="2" t="s">
        <v>130</v>
      </c>
      <c r="K670" s="2" t="s">
        <v>130</v>
      </c>
      <c r="L670" s="2" t="s">
        <v>130</v>
      </c>
      <c r="M670" s="2" t="s">
        <v>130</v>
      </c>
      <c r="N670" s="2" t="s">
        <v>130</v>
      </c>
      <c r="O670" s="2" t="s">
        <v>130</v>
      </c>
      <c r="P670" s="2" t="s">
        <v>4832</v>
      </c>
    </row>
    <row r="671" spans="1:16" ht="13" x14ac:dyDescent="0.3">
      <c r="A671" t="s">
        <v>133</v>
      </c>
      <c r="B671" s="5">
        <v>1.07</v>
      </c>
      <c r="C671" s="5">
        <f t="shared" si="12"/>
        <v>41.07</v>
      </c>
      <c r="D671" s="2" t="s">
        <v>130</v>
      </c>
      <c r="E671" s="2" t="s">
        <v>130</v>
      </c>
      <c r="F671">
        <v>4.4666666666666667E-2</v>
      </c>
      <c r="G671" s="2">
        <v>8.6333333333333331E-2</v>
      </c>
      <c r="H671" s="2">
        <v>0.14699999999999999</v>
      </c>
      <c r="I671" s="2" t="s">
        <v>130</v>
      </c>
      <c r="J671" s="2" t="s">
        <v>130</v>
      </c>
      <c r="K671" s="2" t="s">
        <v>130</v>
      </c>
      <c r="L671" s="2" t="s">
        <v>130</v>
      </c>
      <c r="M671" s="2" t="s">
        <v>130</v>
      </c>
      <c r="N671" s="2" t="s">
        <v>130</v>
      </c>
      <c r="O671" s="2" t="s">
        <v>130</v>
      </c>
      <c r="P671" s="2" t="s">
        <v>4832</v>
      </c>
    </row>
    <row r="672" spans="1:16" ht="13" x14ac:dyDescent="0.3">
      <c r="A672" t="s">
        <v>133</v>
      </c>
      <c r="B672" s="5">
        <v>1.08</v>
      </c>
      <c r="C672" s="5">
        <f t="shared" si="12"/>
        <v>41.08</v>
      </c>
      <c r="D672" s="2" t="s">
        <v>130</v>
      </c>
      <c r="E672" s="2" t="s">
        <v>130</v>
      </c>
      <c r="F672">
        <v>4.4333333333333329E-2</v>
      </c>
      <c r="G672" s="2">
        <v>8.5666666666666669E-2</v>
      </c>
      <c r="H672" s="2">
        <v>0.14599999999999999</v>
      </c>
      <c r="I672" s="2" t="s">
        <v>130</v>
      </c>
      <c r="J672" s="2" t="s">
        <v>130</v>
      </c>
      <c r="K672" s="2" t="s">
        <v>130</v>
      </c>
      <c r="L672" s="2" t="s">
        <v>130</v>
      </c>
      <c r="M672" s="2" t="s">
        <v>130</v>
      </c>
      <c r="N672" s="2" t="s">
        <v>130</v>
      </c>
      <c r="O672" s="2" t="s">
        <v>130</v>
      </c>
      <c r="P672" s="2" t="s">
        <v>4832</v>
      </c>
    </row>
    <row r="673" spans="1:16" ht="13" x14ac:dyDescent="0.3">
      <c r="A673" t="s">
        <v>133</v>
      </c>
      <c r="B673" s="5">
        <v>1.0900000000000001</v>
      </c>
      <c r="C673" s="5">
        <f t="shared" si="12"/>
        <v>41.09</v>
      </c>
      <c r="D673" s="2" t="s">
        <v>130</v>
      </c>
      <c r="E673" s="2" t="s">
        <v>130</v>
      </c>
      <c r="F673">
        <v>4.3999999999999997E-2</v>
      </c>
      <c r="G673" s="2">
        <v>8.5000000000000006E-2</v>
      </c>
      <c r="H673" s="2">
        <v>0.14499999999999999</v>
      </c>
      <c r="I673" s="2" t="s">
        <v>130</v>
      </c>
      <c r="J673" s="2" t="s">
        <v>130</v>
      </c>
      <c r="K673" s="2" t="s">
        <v>130</v>
      </c>
      <c r="L673" s="2" t="s">
        <v>130</v>
      </c>
      <c r="M673" s="2" t="s">
        <v>130</v>
      </c>
      <c r="N673" s="2" t="s">
        <v>130</v>
      </c>
      <c r="O673" s="2" t="s">
        <v>130</v>
      </c>
      <c r="P673" s="2" t="s">
        <v>4832</v>
      </c>
    </row>
    <row r="674" spans="1:16" ht="13" x14ac:dyDescent="0.3">
      <c r="A674" t="s">
        <v>133</v>
      </c>
      <c r="B674" s="5">
        <v>1.1000000000000001</v>
      </c>
      <c r="C674" s="5">
        <f t="shared" si="12"/>
        <v>41.1</v>
      </c>
      <c r="D674" s="2" t="s">
        <v>130</v>
      </c>
      <c r="E674" s="2" t="s">
        <v>130</v>
      </c>
      <c r="F674">
        <v>4.3999999999999997E-2</v>
      </c>
      <c r="G674" s="2">
        <v>8.5000000000000006E-2</v>
      </c>
      <c r="H674" s="2">
        <v>0.14399999999999999</v>
      </c>
      <c r="I674" s="2" t="s">
        <v>130</v>
      </c>
      <c r="J674" s="2" t="s">
        <v>130</v>
      </c>
      <c r="K674" s="2" t="s">
        <v>130</v>
      </c>
      <c r="L674" s="2" t="s">
        <v>130</v>
      </c>
      <c r="M674" s="2" t="s">
        <v>130</v>
      </c>
      <c r="N674" s="2" t="s">
        <v>130</v>
      </c>
      <c r="O674" s="2" t="s">
        <v>130</v>
      </c>
      <c r="P674" s="2" t="s">
        <v>4832</v>
      </c>
    </row>
    <row r="675" spans="1:16" ht="13" x14ac:dyDescent="0.3">
      <c r="A675" t="s">
        <v>133</v>
      </c>
      <c r="B675" s="5">
        <v>1.1100000000000001</v>
      </c>
      <c r="C675" s="5">
        <f t="shared" si="12"/>
        <v>41.11</v>
      </c>
      <c r="D675" s="2" t="s">
        <v>130</v>
      </c>
      <c r="E675" s="2" t="s">
        <v>130</v>
      </c>
      <c r="F675">
        <v>4.3999999999999997E-2</v>
      </c>
      <c r="G675" s="2">
        <v>8.4000000000000005E-2</v>
      </c>
      <c r="H675" s="2">
        <v>0.14299999999999999</v>
      </c>
      <c r="I675" s="2" t="s">
        <v>130</v>
      </c>
      <c r="J675" s="2" t="s">
        <v>130</v>
      </c>
      <c r="K675" s="2" t="s">
        <v>130</v>
      </c>
      <c r="L675" s="2" t="s">
        <v>130</v>
      </c>
      <c r="M675" s="2" t="s">
        <v>130</v>
      </c>
      <c r="N675" s="2" t="s">
        <v>130</v>
      </c>
      <c r="O675" s="2" t="s">
        <v>130</v>
      </c>
      <c r="P675" s="2" t="s">
        <v>4832</v>
      </c>
    </row>
    <row r="676" spans="1:16" ht="13" x14ac:dyDescent="0.3">
      <c r="A676" t="s">
        <v>133</v>
      </c>
      <c r="B676" s="5">
        <v>1.1200000000000001</v>
      </c>
      <c r="C676" s="5">
        <f t="shared" si="12"/>
        <v>41.12</v>
      </c>
      <c r="D676" s="2" t="s">
        <v>130</v>
      </c>
      <c r="E676" s="2" t="s">
        <v>130</v>
      </c>
      <c r="F676">
        <v>4.2999999999999997E-2</v>
      </c>
      <c r="G676" s="2">
        <v>8.3000000000000004E-2</v>
      </c>
      <c r="H676" s="2">
        <v>0.14199999999999999</v>
      </c>
      <c r="I676" s="2" t="s">
        <v>130</v>
      </c>
      <c r="J676" s="2" t="s">
        <v>130</v>
      </c>
      <c r="K676" s="2" t="s">
        <v>130</v>
      </c>
      <c r="L676" s="2" t="s">
        <v>130</v>
      </c>
      <c r="M676" s="2" t="s">
        <v>130</v>
      </c>
      <c r="N676" s="2" t="s">
        <v>130</v>
      </c>
      <c r="O676" s="2" t="s">
        <v>130</v>
      </c>
      <c r="P676" s="2" t="s">
        <v>4832</v>
      </c>
    </row>
    <row r="677" spans="1:16" ht="13" x14ac:dyDescent="0.3">
      <c r="A677" t="s">
        <v>133</v>
      </c>
      <c r="B677" s="5">
        <v>1.1299999999999999</v>
      </c>
      <c r="C677" s="5">
        <f t="shared" si="12"/>
        <v>41.13</v>
      </c>
      <c r="D677" s="2" t="s">
        <v>130</v>
      </c>
      <c r="E677" s="2" t="s">
        <v>130</v>
      </c>
      <c r="F677">
        <v>4.2999999999999997E-2</v>
      </c>
      <c r="G677" s="2">
        <v>8.3000000000000004E-2</v>
      </c>
      <c r="H677" s="2">
        <v>0.14099999999999999</v>
      </c>
      <c r="I677" s="2" t="s">
        <v>130</v>
      </c>
      <c r="J677" s="2" t="s">
        <v>130</v>
      </c>
      <c r="K677" s="2" t="s">
        <v>130</v>
      </c>
      <c r="L677" s="2" t="s">
        <v>130</v>
      </c>
      <c r="M677" s="2" t="s">
        <v>130</v>
      </c>
      <c r="N677" s="2" t="s">
        <v>130</v>
      </c>
      <c r="O677" s="2" t="s">
        <v>130</v>
      </c>
      <c r="P677" s="2" t="s">
        <v>4832</v>
      </c>
    </row>
    <row r="678" spans="1:16" ht="13" x14ac:dyDescent="0.3">
      <c r="A678" t="s">
        <v>133</v>
      </c>
      <c r="B678" s="5">
        <v>1.1399999999999999</v>
      </c>
      <c r="C678" s="5">
        <f t="shared" si="12"/>
        <v>41.14</v>
      </c>
      <c r="D678" s="2" t="s">
        <v>130</v>
      </c>
      <c r="E678" s="2" t="s">
        <v>130</v>
      </c>
      <c r="F678">
        <v>4.2499999999999996E-2</v>
      </c>
      <c r="G678" s="2">
        <v>8.2000000000000003E-2</v>
      </c>
      <c r="H678" s="2">
        <v>0.14000000000000001</v>
      </c>
      <c r="I678" s="2" t="s">
        <v>130</v>
      </c>
      <c r="J678" s="2" t="s">
        <v>130</v>
      </c>
      <c r="K678" s="2" t="s">
        <v>130</v>
      </c>
      <c r="L678" s="2" t="s">
        <v>130</v>
      </c>
      <c r="M678" s="2" t="s">
        <v>130</v>
      </c>
      <c r="N678" s="2" t="s">
        <v>130</v>
      </c>
      <c r="O678" s="2" t="s">
        <v>130</v>
      </c>
      <c r="P678" s="2" t="s">
        <v>4832</v>
      </c>
    </row>
    <row r="679" spans="1:16" ht="13" x14ac:dyDescent="0.3">
      <c r="A679" t="s">
        <v>133</v>
      </c>
      <c r="B679" s="5">
        <v>1.1499999999999999</v>
      </c>
      <c r="C679" s="5">
        <f t="shared" si="12"/>
        <v>41.15</v>
      </c>
      <c r="D679" s="2" t="s">
        <v>130</v>
      </c>
      <c r="E679" s="2" t="s">
        <v>130</v>
      </c>
      <c r="F679">
        <v>4.2000000000000003E-2</v>
      </c>
      <c r="G679" s="2">
        <v>8.1000000000000003E-2</v>
      </c>
      <c r="H679" s="2">
        <v>0.13900000000000001</v>
      </c>
      <c r="I679" s="2" t="s">
        <v>130</v>
      </c>
      <c r="J679" s="2" t="s">
        <v>130</v>
      </c>
      <c r="K679" s="2" t="s">
        <v>130</v>
      </c>
      <c r="L679" s="2" t="s">
        <v>130</v>
      </c>
      <c r="M679" s="2" t="s">
        <v>130</v>
      </c>
      <c r="N679" s="2" t="s">
        <v>130</v>
      </c>
      <c r="O679" s="2" t="s">
        <v>130</v>
      </c>
      <c r="P679" s="2" t="s">
        <v>4832</v>
      </c>
    </row>
    <row r="680" spans="1:16" ht="13" x14ac:dyDescent="0.3">
      <c r="A680" t="s">
        <v>133</v>
      </c>
      <c r="B680" s="5">
        <v>1.1599999999999999</v>
      </c>
      <c r="C680" s="5">
        <f t="shared" si="12"/>
        <v>41.16</v>
      </c>
      <c r="D680" s="2" t="s">
        <v>130</v>
      </c>
      <c r="E680" s="2" t="s">
        <v>130</v>
      </c>
      <c r="F680" s="2">
        <v>4.1833333333333333E-2</v>
      </c>
      <c r="G680" s="2">
        <v>8.033333333333334E-2</v>
      </c>
      <c r="H680" s="2">
        <v>0.13800000000000001</v>
      </c>
      <c r="I680" s="2" t="s">
        <v>130</v>
      </c>
      <c r="J680" s="2" t="s">
        <v>130</v>
      </c>
      <c r="K680" s="2" t="s">
        <v>130</v>
      </c>
      <c r="L680" s="2" t="s">
        <v>130</v>
      </c>
      <c r="M680" s="2" t="s">
        <v>130</v>
      </c>
      <c r="N680" s="2" t="s">
        <v>130</v>
      </c>
      <c r="O680" s="2" t="s">
        <v>130</v>
      </c>
      <c r="P680" s="2" t="s">
        <v>4832</v>
      </c>
    </row>
    <row r="681" spans="1:16" ht="13" x14ac:dyDescent="0.3">
      <c r="A681" t="s">
        <v>133</v>
      </c>
      <c r="B681" s="5">
        <v>1.17</v>
      </c>
      <c r="C681" s="5">
        <f t="shared" ref="C681:C744" si="13">VALUE(SUBSTITUTE(4&amp;B681," ",""))</f>
        <v>41.17</v>
      </c>
      <c r="D681" s="2" t="s">
        <v>130</v>
      </c>
      <c r="E681" s="2" t="s">
        <v>130</v>
      </c>
      <c r="F681" s="2">
        <v>4.1666666666666671E-2</v>
      </c>
      <c r="G681" s="2">
        <v>7.9666666666666663E-2</v>
      </c>
      <c r="H681" s="2">
        <v>0.13700000000000001</v>
      </c>
      <c r="I681" s="2" t="s">
        <v>130</v>
      </c>
      <c r="J681" s="2" t="s">
        <v>130</v>
      </c>
      <c r="K681" s="2" t="s">
        <v>130</v>
      </c>
      <c r="L681" s="2" t="s">
        <v>130</v>
      </c>
      <c r="M681" s="2" t="s">
        <v>130</v>
      </c>
      <c r="N681" s="2" t="s">
        <v>130</v>
      </c>
      <c r="O681" s="2" t="s">
        <v>130</v>
      </c>
      <c r="P681" s="2" t="s">
        <v>4832</v>
      </c>
    </row>
    <row r="682" spans="1:16" ht="13" x14ac:dyDescent="0.3">
      <c r="A682" t="s">
        <v>133</v>
      </c>
      <c r="B682" s="5">
        <v>1.18</v>
      </c>
      <c r="C682" s="5">
        <f t="shared" si="13"/>
        <v>41.18</v>
      </c>
      <c r="D682" s="2" t="s">
        <v>130</v>
      </c>
      <c r="E682" s="2" t="s">
        <v>130</v>
      </c>
      <c r="F682" s="2">
        <v>4.1500000000000002E-2</v>
      </c>
      <c r="G682" s="2">
        <v>7.9000000000000001E-2</v>
      </c>
      <c r="H682" s="2">
        <v>0.13600000000000001</v>
      </c>
      <c r="I682" s="2" t="s">
        <v>130</v>
      </c>
      <c r="J682" s="2" t="s">
        <v>130</v>
      </c>
      <c r="K682" s="2" t="s">
        <v>130</v>
      </c>
      <c r="L682" s="2" t="s">
        <v>130</v>
      </c>
      <c r="M682" s="2" t="s">
        <v>130</v>
      </c>
      <c r="N682" s="2" t="s">
        <v>130</v>
      </c>
      <c r="O682" s="2" t="s">
        <v>130</v>
      </c>
      <c r="P682" s="2" t="s">
        <v>4832</v>
      </c>
    </row>
    <row r="683" spans="1:16" ht="13" x14ac:dyDescent="0.3">
      <c r="A683" t="s">
        <v>133</v>
      </c>
      <c r="B683" s="5">
        <v>1.19</v>
      </c>
      <c r="C683" s="5">
        <f t="shared" si="13"/>
        <v>41.19</v>
      </c>
      <c r="D683" s="2" t="s">
        <v>130</v>
      </c>
      <c r="E683" s="2" t="s">
        <v>130</v>
      </c>
      <c r="F683" s="2">
        <v>4.1333333333333333E-2</v>
      </c>
      <c r="G683" s="2">
        <v>7.8333333333333338E-2</v>
      </c>
      <c r="H683" s="2">
        <v>0.13500000000000001</v>
      </c>
      <c r="I683" s="2" t="s">
        <v>130</v>
      </c>
      <c r="J683" s="2" t="s">
        <v>130</v>
      </c>
      <c r="K683" s="2" t="s">
        <v>130</v>
      </c>
      <c r="L683" s="2" t="s">
        <v>130</v>
      </c>
      <c r="M683" s="2" t="s">
        <v>130</v>
      </c>
      <c r="N683" s="2" t="s">
        <v>130</v>
      </c>
      <c r="O683" s="2" t="s">
        <v>130</v>
      </c>
      <c r="P683" s="2" t="s">
        <v>4832</v>
      </c>
    </row>
    <row r="684" spans="1:16" ht="13" x14ac:dyDescent="0.3">
      <c r="A684" t="s">
        <v>133</v>
      </c>
      <c r="B684" s="5">
        <v>1.2</v>
      </c>
      <c r="C684" s="5">
        <f t="shared" si="13"/>
        <v>41.2</v>
      </c>
      <c r="D684" s="2" t="s">
        <v>130</v>
      </c>
      <c r="E684" s="2" t="s">
        <v>130</v>
      </c>
      <c r="F684" s="2">
        <v>4.1166666666666671E-2</v>
      </c>
      <c r="G684" s="2">
        <v>7.7666666666666662E-2</v>
      </c>
      <c r="H684" s="2">
        <v>0.13400000000000001</v>
      </c>
      <c r="I684" s="2" t="s">
        <v>130</v>
      </c>
      <c r="J684" s="2" t="s">
        <v>130</v>
      </c>
      <c r="K684" s="2" t="s">
        <v>130</v>
      </c>
      <c r="L684" s="2" t="s">
        <v>130</v>
      </c>
      <c r="M684" s="2" t="s">
        <v>130</v>
      </c>
      <c r="N684" s="2" t="s">
        <v>130</v>
      </c>
      <c r="O684" s="2" t="s">
        <v>130</v>
      </c>
      <c r="P684" s="2" t="s">
        <v>4832</v>
      </c>
    </row>
    <row r="685" spans="1:16" ht="13" x14ac:dyDescent="0.3">
      <c r="A685" t="s">
        <v>133</v>
      </c>
      <c r="B685" s="5">
        <v>1.21</v>
      </c>
      <c r="C685" s="5">
        <f t="shared" si="13"/>
        <v>41.21</v>
      </c>
      <c r="D685" s="2" t="s">
        <v>130</v>
      </c>
      <c r="E685" s="2" t="s">
        <v>130</v>
      </c>
      <c r="F685" s="2">
        <v>4.1000000000000002E-2</v>
      </c>
      <c r="G685" s="2">
        <v>7.6999999999999999E-2</v>
      </c>
      <c r="H685" s="2">
        <v>0.13300000000000001</v>
      </c>
      <c r="I685" s="2" t="s">
        <v>130</v>
      </c>
      <c r="J685" s="2" t="s">
        <v>130</v>
      </c>
      <c r="K685" s="2" t="s">
        <v>130</v>
      </c>
      <c r="L685" s="2" t="s">
        <v>130</v>
      </c>
      <c r="M685" s="2" t="s">
        <v>130</v>
      </c>
      <c r="N685" s="2" t="s">
        <v>130</v>
      </c>
      <c r="O685" s="2" t="s">
        <v>130</v>
      </c>
      <c r="P685" s="2" t="s">
        <v>4832</v>
      </c>
    </row>
    <row r="686" spans="1:16" ht="13" x14ac:dyDescent="0.3">
      <c r="A686" t="s">
        <v>133</v>
      </c>
      <c r="B686" s="5">
        <v>1.22</v>
      </c>
      <c r="C686" s="5">
        <f t="shared" si="13"/>
        <v>41.22</v>
      </c>
      <c r="D686" s="2" t="s">
        <v>130</v>
      </c>
      <c r="E686" s="2" t="s">
        <v>130</v>
      </c>
      <c r="F686" s="2">
        <v>0.04</v>
      </c>
      <c r="G686" s="2">
        <v>7.6999999999999999E-2</v>
      </c>
      <c r="H686" s="2">
        <v>0.13200000000000001</v>
      </c>
      <c r="I686" s="2" t="s">
        <v>130</v>
      </c>
      <c r="J686" s="2" t="s">
        <v>130</v>
      </c>
      <c r="K686" s="2" t="s">
        <v>130</v>
      </c>
      <c r="L686" s="2" t="s">
        <v>130</v>
      </c>
      <c r="M686" s="2" t="s">
        <v>130</v>
      </c>
      <c r="N686" s="2" t="s">
        <v>130</v>
      </c>
      <c r="O686" s="2" t="s">
        <v>130</v>
      </c>
      <c r="P686" s="2" t="s">
        <v>4832</v>
      </c>
    </row>
    <row r="687" spans="1:16" ht="13" x14ac:dyDescent="0.3">
      <c r="A687" t="s">
        <v>133</v>
      </c>
      <c r="B687" s="5">
        <v>1.23</v>
      </c>
      <c r="C687" s="5">
        <f t="shared" si="13"/>
        <v>41.23</v>
      </c>
      <c r="D687" s="2" t="s">
        <v>130</v>
      </c>
      <c r="E687" s="2" t="s">
        <v>130</v>
      </c>
      <c r="F687" s="2">
        <v>0.04</v>
      </c>
      <c r="G687" s="2">
        <v>7.5999999999999998E-2</v>
      </c>
      <c r="H687" s="2">
        <v>0.13100000000000001</v>
      </c>
      <c r="I687" s="2" t="s">
        <v>130</v>
      </c>
      <c r="J687" s="2" t="s">
        <v>130</v>
      </c>
      <c r="K687" s="2" t="s">
        <v>130</v>
      </c>
      <c r="L687" s="2" t="s">
        <v>130</v>
      </c>
      <c r="M687" s="2" t="s">
        <v>130</v>
      </c>
      <c r="N687" s="2" t="s">
        <v>130</v>
      </c>
      <c r="O687" s="2" t="s">
        <v>130</v>
      </c>
      <c r="P687" s="2" t="s">
        <v>4832</v>
      </c>
    </row>
    <row r="688" spans="1:16" ht="13" x14ac:dyDescent="0.3">
      <c r="A688" t="s">
        <v>133</v>
      </c>
      <c r="B688" s="5">
        <v>1.24</v>
      </c>
      <c r="C688" s="5">
        <f t="shared" si="13"/>
        <v>41.24</v>
      </c>
      <c r="D688" s="2" t="s">
        <v>130</v>
      </c>
      <c r="E688" s="2" t="s">
        <v>130</v>
      </c>
      <c r="F688" s="2">
        <v>0.04</v>
      </c>
      <c r="G688" s="2">
        <v>7.4999999999999997E-2</v>
      </c>
      <c r="H688" s="2">
        <v>0.13</v>
      </c>
      <c r="I688" s="2" t="s">
        <v>130</v>
      </c>
      <c r="J688" s="2" t="s">
        <v>130</v>
      </c>
      <c r="K688" s="2" t="s">
        <v>130</v>
      </c>
      <c r="L688" s="2" t="s">
        <v>130</v>
      </c>
      <c r="M688" s="2" t="s">
        <v>130</v>
      </c>
      <c r="N688" s="2" t="s">
        <v>130</v>
      </c>
      <c r="O688" s="2" t="s">
        <v>130</v>
      </c>
      <c r="P688" s="2" t="s">
        <v>4832</v>
      </c>
    </row>
    <row r="689" spans="1:16" ht="13" x14ac:dyDescent="0.3">
      <c r="A689" t="s">
        <v>133</v>
      </c>
      <c r="B689" s="5">
        <v>1.25</v>
      </c>
      <c r="C689" s="5">
        <f t="shared" si="13"/>
        <v>41.25</v>
      </c>
      <c r="D689" s="2" t="s">
        <v>130</v>
      </c>
      <c r="E689" s="2" t="s">
        <v>130</v>
      </c>
      <c r="F689" s="2">
        <v>3.9E-2</v>
      </c>
      <c r="G689" s="2">
        <v>7.4999999999999997E-2</v>
      </c>
      <c r="H689" s="2">
        <v>0.129</v>
      </c>
      <c r="I689" s="2" t="s">
        <v>130</v>
      </c>
      <c r="J689" s="2" t="s">
        <v>130</v>
      </c>
      <c r="K689" s="2" t="s">
        <v>130</v>
      </c>
      <c r="L689" s="2" t="s">
        <v>130</v>
      </c>
      <c r="M689" s="2" t="s">
        <v>130</v>
      </c>
      <c r="N689" s="2" t="s">
        <v>130</v>
      </c>
      <c r="O689" s="2" t="s">
        <v>130</v>
      </c>
      <c r="P689" s="2" t="s">
        <v>4832</v>
      </c>
    </row>
    <row r="690" spans="1:16" ht="13" x14ac:dyDescent="0.3">
      <c r="A690" t="s">
        <v>133</v>
      </c>
      <c r="B690" s="5">
        <v>1.26</v>
      </c>
      <c r="C690" s="5">
        <f t="shared" si="13"/>
        <v>41.26</v>
      </c>
      <c r="D690" s="2" t="s">
        <v>130</v>
      </c>
      <c r="E690" s="2" t="s">
        <v>130</v>
      </c>
      <c r="F690" s="2">
        <v>3.9E-2</v>
      </c>
      <c r="G690" s="2">
        <v>7.3999999999999996E-2</v>
      </c>
      <c r="H690" s="2">
        <v>0.128</v>
      </c>
      <c r="I690" s="2" t="s">
        <v>130</v>
      </c>
      <c r="J690" s="2" t="s">
        <v>130</v>
      </c>
      <c r="K690" s="2" t="s">
        <v>130</v>
      </c>
      <c r="L690" s="2" t="s">
        <v>130</v>
      </c>
      <c r="M690" s="2" t="s">
        <v>130</v>
      </c>
      <c r="N690" s="2" t="s">
        <v>130</v>
      </c>
      <c r="O690" s="2" t="s">
        <v>130</v>
      </c>
      <c r="P690" s="2" t="s">
        <v>4832</v>
      </c>
    </row>
    <row r="691" spans="1:16" ht="13" x14ac:dyDescent="0.3">
      <c r="A691" t="s">
        <v>133</v>
      </c>
      <c r="B691" s="5">
        <v>1.27</v>
      </c>
      <c r="C691" s="5">
        <f t="shared" si="13"/>
        <v>41.27</v>
      </c>
      <c r="D691" s="2" t="s">
        <v>130</v>
      </c>
      <c r="E691" s="2" t="s">
        <v>130</v>
      </c>
      <c r="F691" s="2">
        <v>3.9E-2</v>
      </c>
      <c r="G691" s="2">
        <v>7.2999999999999995E-2</v>
      </c>
      <c r="H691" s="2">
        <v>0.127</v>
      </c>
      <c r="I691" s="2" t="s">
        <v>130</v>
      </c>
      <c r="J691" s="2" t="s">
        <v>130</v>
      </c>
      <c r="K691" s="2" t="s">
        <v>130</v>
      </c>
      <c r="L691" s="2" t="s">
        <v>130</v>
      </c>
      <c r="M691" s="2" t="s">
        <v>130</v>
      </c>
      <c r="N691" s="2" t="s">
        <v>130</v>
      </c>
      <c r="O691" s="2" t="s">
        <v>130</v>
      </c>
      <c r="P691" s="2" t="s">
        <v>4832</v>
      </c>
    </row>
    <row r="692" spans="1:16" ht="13" x14ac:dyDescent="0.3">
      <c r="A692" t="s">
        <v>133</v>
      </c>
      <c r="B692" s="5">
        <v>1.28</v>
      </c>
      <c r="C692" s="5">
        <f t="shared" si="13"/>
        <v>41.28</v>
      </c>
      <c r="D692" s="2" t="s">
        <v>130</v>
      </c>
      <c r="E692" s="2" t="s">
        <v>130</v>
      </c>
      <c r="F692" s="2">
        <v>3.7999999999999999E-2</v>
      </c>
      <c r="G692" s="2">
        <v>7.2999999999999995E-2</v>
      </c>
      <c r="H692" s="2">
        <v>0.126</v>
      </c>
      <c r="I692" s="2" t="s">
        <v>130</v>
      </c>
      <c r="J692" s="2" t="s">
        <v>130</v>
      </c>
      <c r="K692" s="2" t="s">
        <v>130</v>
      </c>
      <c r="L692" s="2" t="s">
        <v>130</v>
      </c>
      <c r="M692" s="2" t="s">
        <v>130</v>
      </c>
      <c r="N692" s="2" t="s">
        <v>130</v>
      </c>
      <c r="O692" s="2" t="s">
        <v>130</v>
      </c>
      <c r="P692" s="2" t="s">
        <v>4832</v>
      </c>
    </row>
    <row r="693" spans="1:16" ht="13" x14ac:dyDescent="0.3">
      <c r="A693" t="s">
        <v>133</v>
      </c>
      <c r="B693" s="5">
        <v>1.29</v>
      </c>
      <c r="C693" s="5">
        <f t="shared" si="13"/>
        <v>41.29</v>
      </c>
      <c r="D693" s="2" t="s">
        <v>130</v>
      </c>
      <c r="E693" s="2" t="s">
        <v>130</v>
      </c>
      <c r="F693" s="2">
        <v>3.7999999999999999E-2</v>
      </c>
      <c r="G693" s="2">
        <v>7.1999999999999995E-2</v>
      </c>
      <c r="H693" s="2">
        <v>0.125</v>
      </c>
      <c r="I693" s="2" t="s">
        <v>130</v>
      </c>
      <c r="J693" s="2" t="s">
        <v>130</v>
      </c>
      <c r="K693" s="2" t="s">
        <v>130</v>
      </c>
      <c r="L693" s="2" t="s">
        <v>130</v>
      </c>
      <c r="M693" s="2" t="s">
        <v>130</v>
      </c>
      <c r="N693" s="2" t="s">
        <v>130</v>
      </c>
      <c r="O693" s="2" t="s">
        <v>130</v>
      </c>
      <c r="P693" s="2" t="s">
        <v>4832</v>
      </c>
    </row>
    <row r="694" spans="1:16" ht="13" x14ac:dyDescent="0.3">
      <c r="A694" t="s">
        <v>133</v>
      </c>
      <c r="B694" s="5">
        <v>1.3</v>
      </c>
      <c r="C694" s="5">
        <f t="shared" si="13"/>
        <v>41.3</v>
      </c>
      <c r="D694" s="2" t="s">
        <v>130</v>
      </c>
      <c r="E694" s="2" t="s">
        <v>130</v>
      </c>
      <c r="F694" s="2">
        <v>3.7999999999999999E-2</v>
      </c>
      <c r="G694" s="2">
        <v>7.0999999999999994E-2</v>
      </c>
      <c r="H694" s="2">
        <v>0.124</v>
      </c>
      <c r="I694" s="2" t="s">
        <v>130</v>
      </c>
      <c r="J694" s="2" t="s">
        <v>130</v>
      </c>
      <c r="K694" s="2" t="s">
        <v>130</v>
      </c>
      <c r="L694" s="2" t="s">
        <v>130</v>
      </c>
      <c r="M694" s="2" t="s">
        <v>130</v>
      </c>
      <c r="N694" s="2" t="s">
        <v>130</v>
      </c>
      <c r="O694" s="2" t="s">
        <v>130</v>
      </c>
      <c r="P694" s="2" t="s">
        <v>4832</v>
      </c>
    </row>
    <row r="695" spans="1:16" ht="13" x14ac:dyDescent="0.3">
      <c r="A695" t="s">
        <v>133</v>
      </c>
      <c r="B695" s="5">
        <v>1.31</v>
      </c>
      <c r="C695" s="5">
        <f t="shared" si="13"/>
        <v>41.31</v>
      </c>
      <c r="D695" s="2" t="s">
        <v>130</v>
      </c>
      <c r="E695" s="2" t="s">
        <v>130</v>
      </c>
      <c r="F695" s="2">
        <v>3.6999999999999998E-2</v>
      </c>
      <c r="G695" s="2">
        <v>7.0999999999999994E-2</v>
      </c>
      <c r="H695" s="2">
        <v>0.123</v>
      </c>
      <c r="I695" s="2" t="s">
        <v>130</v>
      </c>
      <c r="J695" s="2" t="s">
        <v>130</v>
      </c>
      <c r="K695" s="2" t="s">
        <v>130</v>
      </c>
      <c r="L695" s="2" t="s">
        <v>130</v>
      </c>
      <c r="M695" s="2" t="s">
        <v>130</v>
      </c>
      <c r="N695" s="2" t="s">
        <v>130</v>
      </c>
      <c r="O695" s="2" t="s">
        <v>130</v>
      </c>
      <c r="P695" s="2" t="s">
        <v>4832</v>
      </c>
    </row>
    <row r="696" spans="1:16" ht="13" x14ac:dyDescent="0.3">
      <c r="A696" t="s">
        <v>133</v>
      </c>
      <c r="B696" s="5">
        <v>1.32</v>
      </c>
      <c r="C696" s="5">
        <f t="shared" si="13"/>
        <v>41.32</v>
      </c>
      <c r="D696" s="2" t="s">
        <v>130</v>
      </c>
      <c r="E696" s="2" t="s">
        <v>130</v>
      </c>
      <c r="F696" s="2">
        <v>3.6999999999999998E-2</v>
      </c>
      <c r="G696" s="2">
        <v>7.0000000000000007E-2</v>
      </c>
      <c r="H696" s="2">
        <v>0.122</v>
      </c>
      <c r="I696" s="2" t="s">
        <v>130</v>
      </c>
      <c r="J696" s="2" t="s">
        <v>130</v>
      </c>
      <c r="K696" s="2" t="s">
        <v>130</v>
      </c>
      <c r="L696" s="2" t="s">
        <v>130</v>
      </c>
      <c r="M696" s="2" t="s">
        <v>130</v>
      </c>
      <c r="N696" s="2" t="s">
        <v>130</v>
      </c>
      <c r="O696" s="2" t="s">
        <v>130</v>
      </c>
      <c r="P696" s="2" t="s">
        <v>4832</v>
      </c>
    </row>
    <row r="697" spans="1:16" ht="13" x14ac:dyDescent="0.3">
      <c r="A697" t="s">
        <v>133</v>
      </c>
      <c r="B697" s="5">
        <v>1.33</v>
      </c>
      <c r="C697" s="5">
        <f t="shared" si="13"/>
        <v>41.33</v>
      </c>
      <c r="D697" s="2" t="s">
        <v>130</v>
      </c>
      <c r="E697" s="2" t="s">
        <v>130</v>
      </c>
      <c r="F697" s="2">
        <v>3.6499999999999998E-2</v>
      </c>
      <c r="G697" s="2">
        <v>6.9500000000000006E-2</v>
      </c>
      <c r="H697" s="2">
        <v>0.121</v>
      </c>
      <c r="I697" s="2" t="s">
        <v>130</v>
      </c>
      <c r="J697" s="2" t="s">
        <v>130</v>
      </c>
      <c r="K697" s="2" t="s">
        <v>130</v>
      </c>
      <c r="L697" s="2" t="s">
        <v>130</v>
      </c>
      <c r="M697" s="2" t="s">
        <v>130</v>
      </c>
      <c r="N697" s="2" t="s">
        <v>130</v>
      </c>
      <c r="O697" s="2" t="s">
        <v>130</v>
      </c>
      <c r="P697" s="2" t="s">
        <v>4832</v>
      </c>
    </row>
    <row r="698" spans="1:16" ht="13" x14ac:dyDescent="0.3">
      <c r="A698" t="s">
        <v>133</v>
      </c>
      <c r="B698" s="5">
        <v>1.34</v>
      </c>
      <c r="C698" s="5">
        <f t="shared" si="13"/>
        <v>41.34</v>
      </c>
      <c r="D698" s="2" t="s">
        <v>130</v>
      </c>
      <c r="E698" s="2" t="s">
        <v>130</v>
      </c>
      <c r="F698" s="2">
        <v>3.5999999999999997E-2</v>
      </c>
      <c r="G698" s="2">
        <v>6.9000000000000006E-2</v>
      </c>
      <c r="H698" s="2">
        <v>0.12</v>
      </c>
      <c r="I698" s="2" t="s">
        <v>130</v>
      </c>
      <c r="J698" s="2" t="s">
        <v>130</v>
      </c>
      <c r="K698" s="2" t="s">
        <v>130</v>
      </c>
      <c r="L698" s="2" t="s">
        <v>130</v>
      </c>
      <c r="M698" s="2" t="s">
        <v>130</v>
      </c>
      <c r="N698" s="2" t="s">
        <v>130</v>
      </c>
      <c r="O698" s="2" t="s">
        <v>130</v>
      </c>
      <c r="P698" s="2" t="s">
        <v>4832</v>
      </c>
    </row>
    <row r="699" spans="1:16" ht="13" x14ac:dyDescent="0.3">
      <c r="A699" t="s">
        <v>133</v>
      </c>
      <c r="B699" s="5">
        <v>1.35</v>
      </c>
      <c r="C699" s="5">
        <f t="shared" si="13"/>
        <v>41.35</v>
      </c>
      <c r="D699" s="2" t="s">
        <v>130</v>
      </c>
      <c r="E699" s="2" t="s">
        <v>130</v>
      </c>
      <c r="F699" s="2">
        <v>3.5749999999999997E-2</v>
      </c>
      <c r="G699" s="2">
        <v>6.8250000000000005E-2</v>
      </c>
      <c r="H699" s="2">
        <v>0.11899999999999999</v>
      </c>
      <c r="I699" s="2" t="s">
        <v>130</v>
      </c>
      <c r="J699" s="2" t="s">
        <v>130</v>
      </c>
      <c r="K699" s="2" t="s">
        <v>130</v>
      </c>
      <c r="L699" s="2" t="s">
        <v>130</v>
      </c>
      <c r="M699" s="2" t="s">
        <v>130</v>
      </c>
      <c r="N699" s="2" t="s">
        <v>130</v>
      </c>
      <c r="O699" s="2" t="s">
        <v>130</v>
      </c>
      <c r="P699" s="2" t="s">
        <v>4832</v>
      </c>
    </row>
    <row r="700" spans="1:16" ht="13" x14ac:dyDescent="0.3">
      <c r="A700" t="s">
        <v>133</v>
      </c>
      <c r="B700" s="5">
        <v>1.36</v>
      </c>
      <c r="C700" s="5">
        <f t="shared" si="13"/>
        <v>41.36</v>
      </c>
      <c r="D700" s="2" t="s">
        <v>130</v>
      </c>
      <c r="E700" s="2" t="s">
        <v>130</v>
      </c>
      <c r="F700" s="2">
        <v>3.5500000000000004E-2</v>
      </c>
      <c r="G700" s="2">
        <v>6.7500000000000004E-2</v>
      </c>
      <c r="H700" s="2">
        <v>0.11800000000000001</v>
      </c>
      <c r="I700" s="2" t="s">
        <v>130</v>
      </c>
      <c r="J700" s="2" t="s">
        <v>130</v>
      </c>
      <c r="K700" s="2" t="s">
        <v>130</v>
      </c>
      <c r="L700" s="2" t="s">
        <v>130</v>
      </c>
      <c r="M700" s="2" t="s">
        <v>130</v>
      </c>
      <c r="N700" s="2" t="s">
        <v>130</v>
      </c>
      <c r="O700" s="2" t="s">
        <v>130</v>
      </c>
      <c r="P700" s="2" t="s">
        <v>4832</v>
      </c>
    </row>
    <row r="701" spans="1:16" ht="13" x14ac:dyDescent="0.3">
      <c r="A701" t="s">
        <v>133</v>
      </c>
      <c r="B701" s="5">
        <v>1.37</v>
      </c>
      <c r="C701" s="5">
        <f t="shared" si="13"/>
        <v>41.37</v>
      </c>
      <c r="D701" s="2" t="s">
        <v>130</v>
      </c>
      <c r="E701" s="2" t="s">
        <v>130</v>
      </c>
      <c r="F701" s="2">
        <v>3.5250000000000004E-2</v>
      </c>
      <c r="G701" s="2">
        <v>6.6750000000000004E-2</v>
      </c>
      <c r="H701" s="2">
        <v>0.11700000000000001</v>
      </c>
      <c r="I701" s="2" t="s">
        <v>130</v>
      </c>
      <c r="J701" s="2" t="s">
        <v>130</v>
      </c>
      <c r="K701" s="2" t="s">
        <v>130</v>
      </c>
      <c r="L701" s="2" t="s">
        <v>130</v>
      </c>
      <c r="M701" s="2" t="s">
        <v>130</v>
      </c>
      <c r="N701" s="2" t="s">
        <v>130</v>
      </c>
      <c r="O701" s="2" t="s">
        <v>130</v>
      </c>
      <c r="P701" s="2" t="s">
        <v>4832</v>
      </c>
    </row>
    <row r="702" spans="1:16" ht="13" x14ac:dyDescent="0.3">
      <c r="A702" t="s">
        <v>133</v>
      </c>
      <c r="B702" s="5">
        <v>1.38</v>
      </c>
      <c r="C702" s="5">
        <f t="shared" si="13"/>
        <v>41.38</v>
      </c>
      <c r="D702" s="2" t="s">
        <v>130</v>
      </c>
      <c r="E702" s="2" t="s">
        <v>130</v>
      </c>
      <c r="F702" s="2">
        <v>3.5000000000000003E-2</v>
      </c>
      <c r="G702" s="2">
        <v>6.6000000000000003E-2</v>
      </c>
      <c r="H702" s="2">
        <v>0.11600000000000001</v>
      </c>
      <c r="I702" s="2" t="s">
        <v>130</v>
      </c>
      <c r="J702" s="2" t="s">
        <v>130</v>
      </c>
      <c r="K702" s="2" t="s">
        <v>130</v>
      </c>
      <c r="L702" s="2" t="s">
        <v>130</v>
      </c>
      <c r="M702" s="2" t="s">
        <v>130</v>
      </c>
      <c r="N702" s="2" t="s">
        <v>130</v>
      </c>
      <c r="O702" s="2" t="s">
        <v>130</v>
      </c>
      <c r="P702" s="2" t="s">
        <v>4832</v>
      </c>
    </row>
    <row r="703" spans="1:16" ht="13" x14ac:dyDescent="0.3">
      <c r="A703" t="s">
        <v>133</v>
      </c>
      <c r="B703" s="5">
        <v>1.39</v>
      </c>
      <c r="C703" s="5">
        <f t="shared" si="13"/>
        <v>41.39</v>
      </c>
      <c r="D703" s="2" t="s">
        <v>130</v>
      </c>
      <c r="E703" s="2" t="s">
        <v>130</v>
      </c>
      <c r="F703" s="2">
        <v>3.5000000000000003E-2</v>
      </c>
      <c r="G703" s="2">
        <v>6.5000000000000002E-2</v>
      </c>
      <c r="H703" s="2">
        <v>0.115</v>
      </c>
      <c r="I703" s="2" t="s">
        <v>130</v>
      </c>
      <c r="J703" s="2" t="s">
        <v>130</v>
      </c>
      <c r="K703" s="2" t="s">
        <v>130</v>
      </c>
      <c r="L703" s="2" t="s">
        <v>130</v>
      </c>
      <c r="M703" s="2" t="s">
        <v>130</v>
      </c>
      <c r="N703" s="2" t="s">
        <v>130</v>
      </c>
      <c r="O703" s="2" t="s">
        <v>130</v>
      </c>
      <c r="P703" s="2" t="s">
        <v>4832</v>
      </c>
    </row>
    <row r="704" spans="1:16" ht="13" x14ac:dyDescent="0.3">
      <c r="A704" t="s">
        <v>133</v>
      </c>
      <c r="B704" s="5">
        <v>1.4</v>
      </c>
      <c r="C704" s="5">
        <f t="shared" si="13"/>
        <v>41.4</v>
      </c>
      <c r="D704" s="2" t="s">
        <v>130</v>
      </c>
      <c r="E704" s="2" t="s">
        <v>130</v>
      </c>
      <c r="F704" s="2">
        <v>3.4000000000000002E-2</v>
      </c>
      <c r="G704" s="2">
        <v>6.5000000000000002E-2</v>
      </c>
      <c r="H704" s="2">
        <v>0.114</v>
      </c>
      <c r="I704" s="2" t="s">
        <v>130</v>
      </c>
      <c r="J704" s="2" t="s">
        <v>130</v>
      </c>
      <c r="K704" s="2" t="s">
        <v>130</v>
      </c>
      <c r="L704" s="2" t="s">
        <v>130</v>
      </c>
      <c r="M704" s="2" t="s">
        <v>130</v>
      </c>
      <c r="N704" s="2" t="s">
        <v>130</v>
      </c>
      <c r="O704" s="2" t="s">
        <v>130</v>
      </c>
      <c r="P704" s="2" t="s">
        <v>4832</v>
      </c>
    </row>
    <row r="705" spans="1:16" ht="13" x14ac:dyDescent="0.3">
      <c r="A705" t="s">
        <v>133</v>
      </c>
      <c r="B705" s="5">
        <v>1.41</v>
      </c>
      <c r="C705" s="5">
        <f t="shared" si="13"/>
        <v>41.41</v>
      </c>
      <c r="D705" s="2" t="s">
        <v>130</v>
      </c>
      <c r="E705" s="2" t="s">
        <v>130</v>
      </c>
      <c r="F705" s="2">
        <v>3.4000000000000002E-2</v>
      </c>
      <c r="G705" s="2">
        <v>6.4000000000000001E-2</v>
      </c>
      <c r="H705" s="2">
        <v>0.113</v>
      </c>
      <c r="I705" s="2" t="s">
        <v>130</v>
      </c>
      <c r="J705" s="2" t="s">
        <v>130</v>
      </c>
      <c r="K705" s="2" t="s">
        <v>130</v>
      </c>
      <c r="L705" s="2" t="s">
        <v>130</v>
      </c>
      <c r="M705" s="2" t="s">
        <v>130</v>
      </c>
      <c r="N705" s="2" t="s">
        <v>130</v>
      </c>
      <c r="O705" s="2" t="s">
        <v>130</v>
      </c>
      <c r="P705" s="2" t="s">
        <v>4832</v>
      </c>
    </row>
    <row r="706" spans="1:16" ht="13" x14ac:dyDescent="0.3">
      <c r="A706" t="s">
        <v>133</v>
      </c>
      <c r="B706" s="5">
        <v>1.42</v>
      </c>
      <c r="C706" s="5">
        <f t="shared" si="13"/>
        <v>41.42</v>
      </c>
      <c r="D706" s="2" t="s">
        <v>130</v>
      </c>
      <c r="E706" s="2" t="s">
        <v>130</v>
      </c>
      <c r="F706" s="2">
        <v>3.4000000000000002E-2</v>
      </c>
      <c r="G706" s="2">
        <v>6.3E-2</v>
      </c>
      <c r="H706" s="2">
        <v>0.112</v>
      </c>
      <c r="I706" s="2" t="s">
        <v>130</v>
      </c>
      <c r="J706" s="2" t="s">
        <v>130</v>
      </c>
      <c r="K706" s="2" t="s">
        <v>130</v>
      </c>
      <c r="L706" s="2" t="s">
        <v>130</v>
      </c>
      <c r="M706" s="2" t="s">
        <v>130</v>
      </c>
      <c r="N706" s="2" t="s">
        <v>130</v>
      </c>
      <c r="O706" s="2" t="s">
        <v>130</v>
      </c>
      <c r="P706" s="2" t="s">
        <v>4832</v>
      </c>
    </row>
    <row r="707" spans="1:16" ht="13" x14ac:dyDescent="0.3">
      <c r="A707" t="s">
        <v>133</v>
      </c>
      <c r="B707" s="5">
        <v>1.43</v>
      </c>
      <c r="C707" s="5">
        <f t="shared" si="13"/>
        <v>41.43</v>
      </c>
      <c r="D707" s="2" t="s">
        <v>130</v>
      </c>
      <c r="E707" s="2" t="s">
        <v>130</v>
      </c>
      <c r="F707" s="2">
        <v>3.3000000000000002E-2</v>
      </c>
      <c r="G707" s="2">
        <v>6.3E-2</v>
      </c>
      <c r="H707" s="2">
        <v>0.11</v>
      </c>
      <c r="I707" s="2" t="s">
        <v>130</v>
      </c>
      <c r="J707" s="2" t="s">
        <v>130</v>
      </c>
      <c r="K707" s="2" t="s">
        <v>130</v>
      </c>
      <c r="L707" s="2" t="s">
        <v>130</v>
      </c>
      <c r="M707" s="2" t="s">
        <v>130</v>
      </c>
      <c r="N707" s="2" t="s">
        <v>130</v>
      </c>
      <c r="O707" s="2" t="s">
        <v>130</v>
      </c>
      <c r="P707" s="2" t="s">
        <v>4832</v>
      </c>
    </row>
    <row r="708" spans="1:16" ht="13" x14ac:dyDescent="0.3">
      <c r="A708" t="s">
        <v>133</v>
      </c>
      <c r="B708" s="5">
        <v>1.44</v>
      </c>
      <c r="C708" s="5">
        <f t="shared" si="13"/>
        <v>41.44</v>
      </c>
      <c r="D708" s="2" t="s">
        <v>130</v>
      </c>
      <c r="E708" s="2" t="s">
        <v>130</v>
      </c>
      <c r="F708" s="2">
        <v>3.3000000000000002E-2</v>
      </c>
      <c r="G708" s="2">
        <v>6.2E-2</v>
      </c>
      <c r="H708" s="2">
        <v>0.109</v>
      </c>
      <c r="I708" s="2" t="s">
        <v>130</v>
      </c>
      <c r="J708" s="2" t="s">
        <v>130</v>
      </c>
      <c r="K708" s="2" t="s">
        <v>130</v>
      </c>
      <c r="L708" s="2" t="s">
        <v>130</v>
      </c>
      <c r="M708" s="2" t="s">
        <v>130</v>
      </c>
      <c r="N708" s="2" t="s">
        <v>130</v>
      </c>
      <c r="O708" s="2" t="s">
        <v>130</v>
      </c>
      <c r="P708" s="2" t="s">
        <v>4832</v>
      </c>
    </row>
    <row r="709" spans="1:16" ht="13" x14ac:dyDescent="0.3">
      <c r="A709" t="s">
        <v>133</v>
      </c>
      <c r="B709" s="5">
        <v>1.45</v>
      </c>
      <c r="C709" s="5">
        <f t="shared" si="13"/>
        <v>41.45</v>
      </c>
      <c r="D709" s="2" t="s">
        <v>130</v>
      </c>
      <c r="E709" s="2" t="s">
        <v>130</v>
      </c>
      <c r="F709" s="2">
        <v>3.3000000000000002E-2</v>
      </c>
      <c r="G709" s="2">
        <v>6.0999999999999999E-2</v>
      </c>
      <c r="H709" s="2">
        <v>0.108</v>
      </c>
      <c r="I709" s="2" t="s">
        <v>130</v>
      </c>
      <c r="J709" s="2" t="s">
        <v>130</v>
      </c>
      <c r="K709" s="2" t="s">
        <v>130</v>
      </c>
      <c r="L709" s="2" t="s">
        <v>130</v>
      </c>
      <c r="M709" s="2" t="s">
        <v>130</v>
      </c>
      <c r="N709" s="2" t="s">
        <v>130</v>
      </c>
      <c r="O709" s="2" t="s">
        <v>130</v>
      </c>
      <c r="P709" s="2" t="s">
        <v>4832</v>
      </c>
    </row>
    <row r="710" spans="1:16" ht="13" x14ac:dyDescent="0.3">
      <c r="A710" t="s">
        <v>133</v>
      </c>
      <c r="B710" s="5">
        <v>1.46</v>
      </c>
      <c r="C710" s="5">
        <f t="shared" si="13"/>
        <v>41.46</v>
      </c>
      <c r="D710" s="2" t="s">
        <v>130</v>
      </c>
      <c r="E710" s="2" t="s">
        <v>130</v>
      </c>
      <c r="F710" s="2">
        <v>3.2500000000000001E-2</v>
      </c>
      <c r="G710" s="2">
        <v>6.0499999999999998E-2</v>
      </c>
      <c r="H710" s="2">
        <v>0.107</v>
      </c>
      <c r="I710" s="2" t="s">
        <v>130</v>
      </c>
      <c r="J710" s="2" t="s">
        <v>130</v>
      </c>
      <c r="K710" s="2" t="s">
        <v>130</v>
      </c>
      <c r="L710" s="2" t="s">
        <v>130</v>
      </c>
      <c r="M710" s="2" t="s">
        <v>130</v>
      </c>
      <c r="N710" s="2" t="s">
        <v>130</v>
      </c>
      <c r="O710" s="2" t="s">
        <v>130</v>
      </c>
      <c r="P710" s="2" t="s">
        <v>4832</v>
      </c>
    </row>
    <row r="711" spans="1:16" ht="13" x14ac:dyDescent="0.3">
      <c r="A711" t="s">
        <v>133</v>
      </c>
      <c r="B711" s="5">
        <v>1.47</v>
      </c>
      <c r="C711" s="5">
        <f t="shared" si="13"/>
        <v>41.47</v>
      </c>
      <c r="D711" s="2" t="s">
        <v>130</v>
      </c>
      <c r="E711" s="2" t="s">
        <v>130</v>
      </c>
      <c r="F711" s="2">
        <v>3.2000000000000001E-2</v>
      </c>
      <c r="G711" s="2">
        <v>0.06</v>
      </c>
      <c r="H711" s="2">
        <v>0.106</v>
      </c>
      <c r="I711" s="2" t="s">
        <v>130</v>
      </c>
      <c r="J711" s="2" t="s">
        <v>130</v>
      </c>
      <c r="K711" s="2" t="s">
        <v>130</v>
      </c>
      <c r="L711" s="2" t="s">
        <v>130</v>
      </c>
      <c r="M711" s="2" t="s">
        <v>130</v>
      </c>
      <c r="N711" s="2" t="s">
        <v>130</v>
      </c>
      <c r="O711" s="2" t="s">
        <v>130</v>
      </c>
      <c r="P711" s="2" t="s">
        <v>4832</v>
      </c>
    </row>
    <row r="712" spans="1:16" ht="13" x14ac:dyDescent="0.3">
      <c r="A712" t="s">
        <v>133</v>
      </c>
      <c r="B712" s="5">
        <v>1.48</v>
      </c>
      <c r="C712" s="5">
        <f t="shared" si="13"/>
        <v>41.48</v>
      </c>
      <c r="D712" s="2" t="s">
        <v>130</v>
      </c>
      <c r="E712" s="2" t="s">
        <v>130</v>
      </c>
      <c r="F712" s="2">
        <v>3.175E-2</v>
      </c>
      <c r="G712" s="2">
        <v>5.9249999999999997E-2</v>
      </c>
      <c r="H712" s="2">
        <v>0.105</v>
      </c>
      <c r="I712" s="2" t="s">
        <v>130</v>
      </c>
      <c r="J712" s="2" t="s">
        <v>130</v>
      </c>
      <c r="K712" s="2" t="s">
        <v>130</v>
      </c>
      <c r="L712" s="2" t="s">
        <v>130</v>
      </c>
      <c r="M712" s="2" t="s">
        <v>130</v>
      </c>
      <c r="N712" s="2" t="s">
        <v>130</v>
      </c>
      <c r="O712" s="2" t="s">
        <v>130</v>
      </c>
      <c r="P712" s="2" t="s">
        <v>4832</v>
      </c>
    </row>
    <row r="713" spans="1:16" ht="13" x14ac:dyDescent="0.3">
      <c r="A713" t="s">
        <v>133</v>
      </c>
      <c r="B713" s="5">
        <v>1.49</v>
      </c>
      <c r="C713" s="5">
        <f t="shared" si="13"/>
        <v>41.49</v>
      </c>
      <c r="D713" s="2" t="s">
        <v>130</v>
      </c>
      <c r="E713" s="2" t="s">
        <v>130</v>
      </c>
      <c r="F713" s="2">
        <v>3.15E-2</v>
      </c>
      <c r="G713" s="2">
        <v>5.8499999999999996E-2</v>
      </c>
      <c r="H713" s="2">
        <v>0.104</v>
      </c>
      <c r="I713" s="2" t="s">
        <v>130</v>
      </c>
      <c r="J713" s="2" t="s">
        <v>130</v>
      </c>
      <c r="K713" s="2" t="s">
        <v>130</v>
      </c>
      <c r="L713" s="2" t="s">
        <v>130</v>
      </c>
      <c r="M713" s="2" t="s">
        <v>130</v>
      </c>
      <c r="N713" s="2" t="s">
        <v>130</v>
      </c>
      <c r="O713" s="2" t="s">
        <v>130</v>
      </c>
      <c r="P713" s="2" t="s">
        <v>4832</v>
      </c>
    </row>
    <row r="714" spans="1:16" ht="13" x14ac:dyDescent="0.3">
      <c r="A714" t="s">
        <v>133</v>
      </c>
      <c r="B714" s="5">
        <v>1.5</v>
      </c>
      <c r="C714" s="5">
        <f t="shared" si="13"/>
        <v>41.5</v>
      </c>
      <c r="D714" s="2" t="s">
        <v>130</v>
      </c>
      <c r="E714" s="2" t="s">
        <v>130</v>
      </c>
      <c r="F714" s="2">
        <v>3.125E-2</v>
      </c>
      <c r="G714" s="2">
        <v>5.7750000000000003E-2</v>
      </c>
      <c r="H714" s="2">
        <v>0.10299999999999999</v>
      </c>
      <c r="I714" s="2" t="s">
        <v>130</v>
      </c>
      <c r="J714" s="2" t="s">
        <v>130</v>
      </c>
      <c r="K714" s="2" t="s">
        <v>130</v>
      </c>
      <c r="L714" s="2" t="s">
        <v>130</v>
      </c>
      <c r="M714" s="2" t="s">
        <v>130</v>
      </c>
      <c r="N714" s="2" t="s">
        <v>130</v>
      </c>
      <c r="O714" s="2" t="s">
        <v>130</v>
      </c>
      <c r="P714" s="2" t="s">
        <v>4832</v>
      </c>
    </row>
    <row r="715" spans="1:16" ht="13" x14ac:dyDescent="0.3">
      <c r="A715" t="s">
        <v>133</v>
      </c>
      <c r="B715" s="5">
        <v>1.51</v>
      </c>
      <c r="C715" s="5">
        <f t="shared" si="13"/>
        <v>41.51</v>
      </c>
      <c r="D715" s="2" t="s">
        <v>130</v>
      </c>
      <c r="E715" s="2" t="s">
        <v>130</v>
      </c>
      <c r="F715" s="2">
        <v>3.1E-2</v>
      </c>
      <c r="G715" s="2">
        <v>5.7000000000000002E-2</v>
      </c>
      <c r="H715" s="2">
        <v>0.10199999999999999</v>
      </c>
      <c r="I715" s="2" t="s">
        <v>130</v>
      </c>
      <c r="J715" s="2" t="s">
        <v>130</v>
      </c>
      <c r="K715" s="2" t="s">
        <v>130</v>
      </c>
      <c r="L715" s="2" t="s">
        <v>130</v>
      </c>
      <c r="M715" s="2" t="s">
        <v>130</v>
      </c>
      <c r="N715" s="2" t="s">
        <v>130</v>
      </c>
      <c r="O715" s="2" t="s">
        <v>130</v>
      </c>
      <c r="P715" s="2" t="s">
        <v>4832</v>
      </c>
    </row>
    <row r="716" spans="1:16" ht="13" x14ac:dyDescent="0.3">
      <c r="A716" t="s">
        <v>133</v>
      </c>
      <c r="B716" s="5">
        <v>1.52</v>
      </c>
      <c r="C716" s="5">
        <f t="shared" si="13"/>
        <v>41.52</v>
      </c>
      <c r="D716" s="2" t="s">
        <v>130</v>
      </c>
      <c r="E716" s="2" t="s">
        <v>130</v>
      </c>
      <c r="F716" s="2">
        <v>3.0499999999999999E-2</v>
      </c>
      <c r="G716" s="2">
        <v>5.6500000000000002E-2</v>
      </c>
      <c r="H716" s="2">
        <v>0.10100000000000001</v>
      </c>
      <c r="I716" s="2" t="s">
        <v>130</v>
      </c>
      <c r="J716" s="2" t="s">
        <v>130</v>
      </c>
      <c r="K716" s="2" t="s">
        <v>130</v>
      </c>
      <c r="L716" s="2" t="s">
        <v>130</v>
      </c>
      <c r="M716" s="2" t="s">
        <v>130</v>
      </c>
      <c r="N716" s="2" t="s">
        <v>130</v>
      </c>
      <c r="O716" s="2" t="s">
        <v>130</v>
      </c>
      <c r="P716" s="2" t="s">
        <v>4832</v>
      </c>
    </row>
    <row r="717" spans="1:16" ht="13" x14ac:dyDescent="0.3">
      <c r="A717" t="s">
        <v>133</v>
      </c>
      <c r="B717" s="5">
        <v>1.53</v>
      </c>
      <c r="C717" s="5">
        <f t="shared" si="13"/>
        <v>41.53</v>
      </c>
      <c r="D717" s="2" t="s">
        <v>130</v>
      </c>
      <c r="E717" s="2" t="s">
        <v>130</v>
      </c>
      <c r="F717" s="2">
        <v>0.03</v>
      </c>
      <c r="G717" s="2">
        <v>5.6000000000000001E-2</v>
      </c>
      <c r="H717" s="2">
        <v>0.1</v>
      </c>
      <c r="I717" s="2" t="s">
        <v>130</v>
      </c>
      <c r="J717" s="2" t="s">
        <v>130</v>
      </c>
      <c r="K717" s="2" t="s">
        <v>130</v>
      </c>
      <c r="L717" s="2" t="s">
        <v>130</v>
      </c>
      <c r="M717" s="2" t="s">
        <v>130</v>
      </c>
      <c r="N717" s="2" t="s">
        <v>130</v>
      </c>
      <c r="O717" s="2" t="s">
        <v>130</v>
      </c>
      <c r="P717" s="2" t="s">
        <v>4832</v>
      </c>
    </row>
    <row r="718" spans="1:16" ht="13" x14ac:dyDescent="0.3">
      <c r="A718" t="s">
        <v>133</v>
      </c>
      <c r="B718" s="5">
        <v>1.54</v>
      </c>
      <c r="C718" s="5">
        <f t="shared" si="13"/>
        <v>41.54</v>
      </c>
      <c r="D718" s="2" t="s">
        <v>130</v>
      </c>
      <c r="E718" s="2" t="s">
        <v>130</v>
      </c>
      <c r="F718" s="2">
        <v>0.03</v>
      </c>
      <c r="G718" s="2">
        <v>5.5E-2</v>
      </c>
      <c r="H718" s="2">
        <v>9.9000000000000005E-2</v>
      </c>
      <c r="I718" s="2" t="s">
        <v>130</v>
      </c>
      <c r="J718" s="2" t="s">
        <v>130</v>
      </c>
      <c r="K718" s="2" t="s">
        <v>130</v>
      </c>
      <c r="L718" s="2" t="s">
        <v>130</v>
      </c>
      <c r="M718" s="2" t="s">
        <v>130</v>
      </c>
      <c r="N718" s="2" t="s">
        <v>130</v>
      </c>
      <c r="O718" s="2" t="s">
        <v>130</v>
      </c>
      <c r="P718" s="2" t="s">
        <v>4832</v>
      </c>
    </row>
    <row r="719" spans="1:16" ht="13" x14ac:dyDescent="0.3">
      <c r="A719" t="s">
        <v>133</v>
      </c>
      <c r="B719" s="5">
        <v>1.55</v>
      </c>
      <c r="C719" s="5">
        <f t="shared" si="13"/>
        <v>41.55</v>
      </c>
      <c r="D719" s="2" t="s">
        <v>130</v>
      </c>
      <c r="E719" s="2" t="s">
        <v>130</v>
      </c>
      <c r="F719" s="2">
        <v>0.03</v>
      </c>
      <c r="G719" s="2">
        <v>5.5E-2</v>
      </c>
      <c r="H719" s="2">
        <v>9.8000000000000004E-2</v>
      </c>
      <c r="I719" s="2" t="s">
        <v>130</v>
      </c>
      <c r="J719" s="2" t="s">
        <v>130</v>
      </c>
      <c r="K719" s="2" t="s">
        <v>130</v>
      </c>
      <c r="L719" s="2" t="s">
        <v>130</v>
      </c>
      <c r="M719" s="2" t="s">
        <v>130</v>
      </c>
      <c r="N719" s="2" t="s">
        <v>130</v>
      </c>
      <c r="O719" s="2" t="s">
        <v>130</v>
      </c>
      <c r="P719" s="2" t="s">
        <v>4832</v>
      </c>
    </row>
    <row r="720" spans="1:16" ht="13" x14ac:dyDescent="0.3">
      <c r="A720" t="s">
        <v>133</v>
      </c>
      <c r="B720" s="5">
        <v>1.56</v>
      </c>
      <c r="C720" s="5">
        <f t="shared" si="13"/>
        <v>41.56</v>
      </c>
      <c r="D720" s="2" t="s">
        <v>130</v>
      </c>
      <c r="E720" s="2" t="s">
        <v>130</v>
      </c>
      <c r="F720" s="2">
        <v>2.9000000000000001E-2</v>
      </c>
      <c r="G720" s="2">
        <v>5.3999999999999999E-2</v>
      </c>
      <c r="H720" s="2">
        <v>9.7000000000000003E-2</v>
      </c>
      <c r="I720" s="2" t="s">
        <v>130</v>
      </c>
      <c r="J720" s="2" t="s">
        <v>130</v>
      </c>
      <c r="K720" s="2" t="s">
        <v>130</v>
      </c>
      <c r="L720" s="2" t="s">
        <v>130</v>
      </c>
      <c r="M720" s="2" t="s">
        <v>130</v>
      </c>
      <c r="N720" s="2" t="s">
        <v>130</v>
      </c>
      <c r="O720" s="2" t="s">
        <v>130</v>
      </c>
      <c r="P720" s="2" t="s">
        <v>4832</v>
      </c>
    </row>
    <row r="721" spans="1:16" ht="13" x14ac:dyDescent="0.3">
      <c r="A721" t="s">
        <v>133</v>
      </c>
      <c r="B721" s="5">
        <v>1.57</v>
      </c>
      <c r="C721" s="5">
        <f t="shared" si="13"/>
        <v>41.57</v>
      </c>
      <c r="D721" s="2" t="s">
        <v>130</v>
      </c>
      <c r="E721" s="2" t="s">
        <v>130</v>
      </c>
      <c r="F721" s="2">
        <v>2.9000000000000001E-2</v>
      </c>
      <c r="G721" s="2">
        <v>5.2999999999999999E-2</v>
      </c>
      <c r="H721" s="2">
        <v>9.6000000000000002E-2</v>
      </c>
      <c r="I721" s="2" t="s">
        <v>130</v>
      </c>
      <c r="J721" s="2" t="s">
        <v>130</v>
      </c>
      <c r="K721" s="2" t="s">
        <v>130</v>
      </c>
      <c r="L721" s="2" t="s">
        <v>130</v>
      </c>
      <c r="M721" s="2" t="s">
        <v>130</v>
      </c>
      <c r="N721" s="2" t="s">
        <v>130</v>
      </c>
      <c r="O721" s="2" t="s">
        <v>130</v>
      </c>
      <c r="P721" s="2" t="s">
        <v>4832</v>
      </c>
    </row>
    <row r="722" spans="1:16" ht="13" x14ac:dyDescent="0.3">
      <c r="A722" t="s">
        <v>133</v>
      </c>
      <c r="B722" s="5">
        <v>1.58</v>
      </c>
      <c r="C722" s="5">
        <f t="shared" si="13"/>
        <v>41.58</v>
      </c>
      <c r="D722" s="2" t="s">
        <v>130</v>
      </c>
      <c r="E722" s="2" t="s">
        <v>130</v>
      </c>
      <c r="F722" s="2">
        <v>2.8500000000000001E-2</v>
      </c>
      <c r="G722" s="2">
        <v>5.2499999999999998E-2</v>
      </c>
      <c r="H722" s="2">
        <v>9.5000000000000001E-2</v>
      </c>
      <c r="I722" s="2" t="s">
        <v>130</v>
      </c>
      <c r="J722" s="2" t="s">
        <v>130</v>
      </c>
      <c r="K722" s="2" t="s">
        <v>130</v>
      </c>
      <c r="L722" s="2" t="s">
        <v>130</v>
      </c>
      <c r="M722" s="2" t="s">
        <v>130</v>
      </c>
      <c r="N722" s="2" t="s">
        <v>130</v>
      </c>
      <c r="O722" s="2" t="s">
        <v>130</v>
      </c>
      <c r="P722" s="2" t="s">
        <v>4832</v>
      </c>
    </row>
    <row r="723" spans="1:16" ht="13" x14ac:dyDescent="0.3">
      <c r="A723" t="s">
        <v>133</v>
      </c>
      <c r="B723" s="5">
        <v>1.59</v>
      </c>
      <c r="C723" s="5">
        <f t="shared" si="13"/>
        <v>41.59</v>
      </c>
      <c r="D723" s="2" t="s">
        <v>130</v>
      </c>
      <c r="E723" s="2" t="s">
        <v>130</v>
      </c>
      <c r="F723" s="2">
        <v>2.8000000000000001E-2</v>
      </c>
      <c r="G723" s="2">
        <v>5.1999999999999998E-2</v>
      </c>
      <c r="H723" s="2">
        <v>9.4E-2</v>
      </c>
      <c r="I723" s="2" t="s">
        <v>130</v>
      </c>
      <c r="J723" s="2" t="s">
        <v>130</v>
      </c>
      <c r="K723" s="2" t="s">
        <v>130</v>
      </c>
      <c r="L723" s="2" t="s">
        <v>130</v>
      </c>
      <c r="M723" s="2" t="s">
        <v>130</v>
      </c>
      <c r="N723" s="2" t="s">
        <v>130</v>
      </c>
      <c r="O723" s="2" t="s">
        <v>130</v>
      </c>
      <c r="P723" s="2" t="s">
        <v>4832</v>
      </c>
    </row>
    <row r="724" spans="1:16" ht="13" x14ac:dyDescent="0.3">
      <c r="A724" t="s">
        <v>133</v>
      </c>
      <c r="B724" s="5">
        <v>1.6</v>
      </c>
      <c r="C724" s="5">
        <f t="shared" si="13"/>
        <v>41.6</v>
      </c>
      <c r="D724" s="2" t="s">
        <v>130</v>
      </c>
      <c r="E724" s="2" t="s">
        <v>130</v>
      </c>
      <c r="F724" s="2">
        <v>2.8000000000000001E-2</v>
      </c>
      <c r="G724" s="2">
        <v>5.0999999999999997E-2</v>
      </c>
      <c r="H724" s="2">
        <v>9.2999999999999999E-2</v>
      </c>
      <c r="I724" s="2" t="s">
        <v>130</v>
      </c>
      <c r="J724" s="2" t="s">
        <v>130</v>
      </c>
      <c r="K724" s="2" t="s">
        <v>130</v>
      </c>
      <c r="L724" s="2" t="s">
        <v>130</v>
      </c>
      <c r="M724" s="2" t="s">
        <v>130</v>
      </c>
      <c r="N724" s="2" t="s">
        <v>130</v>
      </c>
      <c r="O724" s="2" t="s">
        <v>130</v>
      </c>
      <c r="P724" s="2" t="s">
        <v>4832</v>
      </c>
    </row>
    <row r="725" spans="1:16" ht="13" x14ac:dyDescent="0.3">
      <c r="A725" t="s">
        <v>133</v>
      </c>
      <c r="B725" s="5">
        <v>1.61</v>
      </c>
      <c r="C725" s="5">
        <f t="shared" si="13"/>
        <v>41.61</v>
      </c>
      <c r="D725" s="2" t="s">
        <v>130</v>
      </c>
      <c r="E725" s="2" t="s">
        <v>130</v>
      </c>
      <c r="F725" s="2">
        <v>2.8000000000000001E-2</v>
      </c>
      <c r="G725" s="2">
        <v>5.0999999999999997E-2</v>
      </c>
      <c r="H725" s="2">
        <v>9.1999999999999998E-2</v>
      </c>
      <c r="I725" s="2" t="s">
        <v>130</v>
      </c>
      <c r="J725" s="2" t="s">
        <v>130</v>
      </c>
      <c r="K725" s="2" t="s">
        <v>130</v>
      </c>
      <c r="L725" s="2" t="s">
        <v>130</v>
      </c>
      <c r="M725" s="2" t="s">
        <v>130</v>
      </c>
      <c r="N725" s="2" t="s">
        <v>130</v>
      </c>
      <c r="O725" s="2" t="s">
        <v>130</v>
      </c>
      <c r="P725" s="2" t="s">
        <v>4832</v>
      </c>
    </row>
    <row r="726" spans="1:16" ht="13" x14ac:dyDescent="0.3">
      <c r="A726" t="s">
        <v>133</v>
      </c>
      <c r="B726" s="5">
        <v>1.62</v>
      </c>
      <c r="C726" s="5">
        <f t="shared" si="13"/>
        <v>41.62</v>
      </c>
      <c r="D726" s="2" t="s">
        <v>130</v>
      </c>
      <c r="E726" s="2" t="s">
        <v>130</v>
      </c>
      <c r="F726" s="2">
        <v>2.7666666666666666E-2</v>
      </c>
      <c r="G726" s="2">
        <v>5.0333333333333334E-2</v>
      </c>
      <c r="H726" s="2">
        <v>9.0999999999999998E-2</v>
      </c>
      <c r="I726" s="2" t="s">
        <v>130</v>
      </c>
      <c r="J726" s="2" t="s">
        <v>130</v>
      </c>
      <c r="K726" s="2" t="s">
        <v>130</v>
      </c>
      <c r="L726" s="2" t="s">
        <v>130</v>
      </c>
      <c r="M726" s="2" t="s">
        <v>130</v>
      </c>
      <c r="N726" s="2" t="s">
        <v>130</v>
      </c>
      <c r="O726" s="2" t="s">
        <v>130</v>
      </c>
      <c r="P726" s="2" t="s">
        <v>4832</v>
      </c>
    </row>
    <row r="727" spans="1:16" ht="13" x14ac:dyDescent="0.3">
      <c r="A727" t="s">
        <v>133</v>
      </c>
      <c r="B727" s="5">
        <v>1.63</v>
      </c>
      <c r="C727" s="5">
        <f t="shared" si="13"/>
        <v>41.63</v>
      </c>
      <c r="D727" s="2" t="s">
        <v>130</v>
      </c>
      <c r="E727" s="2" t="s">
        <v>130</v>
      </c>
      <c r="F727" s="2">
        <v>2.7333333333333331E-2</v>
      </c>
      <c r="G727" s="2">
        <v>4.9666666666666665E-2</v>
      </c>
      <c r="H727" s="2">
        <v>0.09</v>
      </c>
      <c r="I727" s="2" t="s">
        <v>130</v>
      </c>
      <c r="J727" s="2" t="s">
        <v>130</v>
      </c>
      <c r="K727" s="2" t="s">
        <v>130</v>
      </c>
      <c r="L727" s="2" t="s">
        <v>130</v>
      </c>
      <c r="M727" s="2" t="s">
        <v>130</v>
      </c>
      <c r="N727" s="2" t="s">
        <v>130</v>
      </c>
      <c r="O727" s="2" t="s">
        <v>130</v>
      </c>
      <c r="P727" s="2" t="s">
        <v>4832</v>
      </c>
    </row>
    <row r="728" spans="1:16" ht="13" x14ac:dyDescent="0.3">
      <c r="A728" t="s">
        <v>133</v>
      </c>
      <c r="B728" s="5">
        <v>1.64</v>
      </c>
      <c r="C728" s="5">
        <f t="shared" si="13"/>
        <v>41.64</v>
      </c>
      <c r="D728" s="2" t="s">
        <v>130</v>
      </c>
      <c r="E728" s="2" t="s">
        <v>130</v>
      </c>
      <c r="F728" s="2">
        <v>2.7E-2</v>
      </c>
      <c r="G728" s="2">
        <v>4.9000000000000002E-2</v>
      </c>
      <c r="H728" s="2">
        <v>8.8999999999999996E-2</v>
      </c>
      <c r="I728" s="2" t="s">
        <v>130</v>
      </c>
      <c r="J728" s="2" t="s">
        <v>130</v>
      </c>
      <c r="K728" s="2" t="s">
        <v>130</v>
      </c>
      <c r="L728" s="2" t="s">
        <v>130</v>
      </c>
      <c r="M728" s="2" t="s">
        <v>130</v>
      </c>
      <c r="N728" s="2" t="s">
        <v>130</v>
      </c>
      <c r="O728" s="2" t="s">
        <v>130</v>
      </c>
      <c r="P728" s="2" t="s">
        <v>4832</v>
      </c>
    </row>
    <row r="729" spans="1:16" ht="13" x14ac:dyDescent="0.3">
      <c r="A729" t="s">
        <v>133</v>
      </c>
      <c r="B729" s="5">
        <v>1.65</v>
      </c>
      <c r="C729" s="5">
        <f t="shared" si="13"/>
        <v>41.65</v>
      </c>
      <c r="D729" s="2" t="s">
        <v>130</v>
      </c>
      <c r="E729" s="2" t="s">
        <v>130</v>
      </c>
      <c r="F729" s="2">
        <v>2.5999999999999999E-2</v>
      </c>
      <c r="G729" s="2">
        <v>4.8000000000000001E-2</v>
      </c>
      <c r="H729" s="2">
        <v>8.7999999999999995E-2</v>
      </c>
      <c r="I729" s="2" t="s">
        <v>130</v>
      </c>
      <c r="J729" s="2" t="s">
        <v>130</v>
      </c>
      <c r="K729" s="2" t="s">
        <v>130</v>
      </c>
      <c r="L729" s="2" t="s">
        <v>130</v>
      </c>
      <c r="M729" s="2" t="s">
        <v>130</v>
      </c>
      <c r="N729" s="2" t="s">
        <v>130</v>
      </c>
      <c r="O729" s="2" t="s">
        <v>130</v>
      </c>
      <c r="P729" s="2" t="s">
        <v>4832</v>
      </c>
    </row>
    <row r="730" spans="1:16" ht="13" x14ac:dyDescent="0.3">
      <c r="A730" t="s">
        <v>133</v>
      </c>
      <c r="B730" s="5">
        <v>1.66</v>
      </c>
      <c r="C730" s="5">
        <f t="shared" si="13"/>
        <v>41.66</v>
      </c>
      <c r="D730" s="2" t="s">
        <v>130</v>
      </c>
      <c r="E730" s="2" t="s">
        <v>130</v>
      </c>
      <c r="F730" s="2" t="s">
        <v>130</v>
      </c>
      <c r="G730" s="2" t="s">
        <v>130</v>
      </c>
      <c r="H730" s="2" t="s">
        <v>130</v>
      </c>
      <c r="I730" s="2" t="s">
        <v>130</v>
      </c>
      <c r="J730" s="2" t="s">
        <v>130</v>
      </c>
      <c r="K730" s="2" t="s">
        <v>130</v>
      </c>
      <c r="L730" s="2" t="s">
        <v>130</v>
      </c>
      <c r="M730" s="2" t="s">
        <v>130</v>
      </c>
      <c r="N730" s="2" t="s">
        <v>130</v>
      </c>
      <c r="O730" s="2" t="s">
        <v>130</v>
      </c>
      <c r="P730" s="2" t="s">
        <v>4832</v>
      </c>
    </row>
    <row r="731" spans="1:16" ht="13" x14ac:dyDescent="0.3">
      <c r="A731" t="s">
        <v>133</v>
      </c>
      <c r="B731" s="5">
        <v>1.67</v>
      </c>
      <c r="C731" s="5">
        <f t="shared" si="13"/>
        <v>41.67</v>
      </c>
      <c r="D731" s="2" t="s">
        <v>130</v>
      </c>
      <c r="E731" s="2" t="s">
        <v>130</v>
      </c>
      <c r="F731" s="2" t="s">
        <v>130</v>
      </c>
      <c r="G731" s="2" t="s">
        <v>130</v>
      </c>
      <c r="H731" s="2" t="s">
        <v>130</v>
      </c>
      <c r="I731" s="2" t="s">
        <v>130</v>
      </c>
      <c r="J731" s="2" t="s">
        <v>130</v>
      </c>
      <c r="K731" s="2" t="s">
        <v>130</v>
      </c>
      <c r="L731" s="2" t="s">
        <v>130</v>
      </c>
      <c r="M731" s="2" t="s">
        <v>130</v>
      </c>
      <c r="N731" s="2" t="s">
        <v>130</v>
      </c>
      <c r="O731" s="2" t="s">
        <v>130</v>
      </c>
      <c r="P731" s="2" t="s">
        <v>4832</v>
      </c>
    </row>
    <row r="732" spans="1:16" ht="13" x14ac:dyDescent="0.3">
      <c r="A732" t="s">
        <v>133</v>
      </c>
      <c r="B732" s="5">
        <v>1.68</v>
      </c>
      <c r="C732" s="5">
        <f t="shared" si="13"/>
        <v>41.68</v>
      </c>
      <c r="D732" s="2" t="s">
        <v>130</v>
      </c>
      <c r="E732" s="2" t="s">
        <v>130</v>
      </c>
      <c r="F732" s="2" t="s">
        <v>130</v>
      </c>
      <c r="G732" s="2" t="s">
        <v>130</v>
      </c>
      <c r="H732" s="2" t="s">
        <v>130</v>
      </c>
      <c r="I732" s="2" t="s">
        <v>130</v>
      </c>
      <c r="J732" s="2" t="s">
        <v>130</v>
      </c>
      <c r="K732" s="2" t="s">
        <v>130</v>
      </c>
      <c r="L732" s="2" t="s">
        <v>130</v>
      </c>
      <c r="M732" s="2" t="s">
        <v>130</v>
      </c>
      <c r="N732" s="2" t="s">
        <v>130</v>
      </c>
      <c r="O732" s="2" t="s">
        <v>130</v>
      </c>
      <c r="P732" s="2" t="s">
        <v>4832</v>
      </c>
    </row>
    <row r="733" spans="1:16" ht="13" x14ac:dyDescent="0.3">
      <c r="A733" t="s">
        <v>133</v>
      </c>
      <c r="B733" s="5">
        <v>1.69</v>
      </c>
      <c r="C733" s="5">
        <f t="shared" si="13"/>
        <v>41.69</v>
      </c>
      <c r="D733" s="2" t="s">
        <v>130</v>
      </c>
      <c r="E733" s="2" t="s">
        <v>130</v>
      </c>
      <c r="F733" s="2" t="s">
        <v>130</v>
      </c>
      <c r="G733" s="2" t="s">
        <v>130</v>
      </c>
      <c r="H733" s="2" t="s">
        <v>130</v>
      </c>
      <c r="I733" s="2" t="s">
        <v>130</v>
      </c>
      <c r="J733" s="2" t="s">
        <v>130</v>
      </c>
      <c r="K733" s="2" t="s">
        <v>130</v>
      </c>
      <c r="L733" s="2" t="s">
        <v>130</v>
      </c>
      <c r="M733" s="2" t="s">
        <v>130</v>
      </c>
      <c r="N733" s="2" t="s">
        <v>130</v>
      </c>
      <c r="O733" s="2" t="s">
        <v>130</v>
      </c>
      <c r="P733" s="2" t="s">
        <v>4832</v>
      </c>
    </row>
    <row r="734" spans="1:16" ht="13" x14ac:dyDescent="0.3">
      <c r="A734" t="s">
        <v>133</v>
      </c>
      <c r="B734" s="5">
        <v>1.7</v>
      </c>
      <c r="C734" s="5">
        <f t="shared" si="13"/>
        <v>41.7</v>
      </c>
      <c r="D734" s="2" t="s">
        <v>130</v>
      </c>
      <c r="E734" s="2" t="s">
        <v>130</v>
      </c>
      <c r="F734" s="2" t="s">
        <v>130</v>
      </c>
      <c r="G734" s="2" t="s">
        <v>130</v>
      </c>
      <c r="H734" s="2" t="s">
        <v>130</v>
      </c>
      <c r="I734" s="2" t="s">
        <v>130</v>
      </c>
      <c r="J734" s="2" t="s">
        <v>130</v>
      </c>
      <c r="K734" s="2" t="s">
        <v>130</v>
      </c>
      <c r="L734" s="2" t="s">
        <v>130</v>
      </c>
      <c r="M734" s="2" t="s">
        <v>130</v>
      </c>
      <c r="N734" s="2" t="s">
        <v>130</v>
      </c>
      <c r="O734" s="2" t="s">
        <v>130</v>
      </c>
      <c r="P734" s="2" t="s">
        <v>4832</v>
      </c>
    </row>
    <row r="735" spans="1:16" ht="13" x14ac:dyDescent="0.3">
      <c r="A735" t="s">
        <v>133</v>
      </c>
      <c r="B735" s="5">
        <v>1.71</v>
      </c>
      <c r="C735" s="5">
        <f t="shared" si="13"/>
        <v>41.71</v>
      </c>
      <c r="D735" s="2" t="s">
        <v>130</v>
      </c>
      <c r="E735" s="2" t="s">
        <v>130</v>
      </c>
      <c r="F735" s="2" t="s">
        <v>130</v>
      </c>
      <c r="G735" s="2" t="s">
        <v>130</v>
      </c>
      <c r="H735" s="2" t="s">
        <v>130</v>
      </c>
      <c r="I735" s="2" t="s">
        <v>130</v>
      </c>
      <c r="J735" s="2" t="s">
        <v>130</v>
      </c>
      <c r="K735" s="2" t="s">
        <v>130</v>
      </c>
      <c r="L735" s="2" t="s">
        <v>130</v>
      </c>
      <c r="M735" s="2" t="s">
        <v>130</v>
      </c>
      <c r="N735" s="2" t="s">
        <v>130</v>
      </c>
      <c r="O735" s="2" t="s">
        <v>130</v>
      </c>
      <c r="P735" s="2" t="s">
        <v>4832</v>
      </c>
    </row>
    <row r="736" spans="1:16" ht="13" x14ac:dyDescent="0.3">
      <c r="A736" t="s">
        <v>133</v>
      </c>
      <c r="B736" s="5">
        <v>1.72</v>
      </c>
      <c r="C736" s="5">
        <f t="shared" si="13"/>
        <v>41.72</v>
      </c>
      <c r="D736" s="2" t="s">
        <v>130</v>
      </c>
      <c r="E736" s="2" t="s">
        <v>130</v>
      </c>
      <c r="F736" s="2" t="s">
        <v>130</v>
      </c>
      <c r="G736" s="2" t="s">
        <v>130</v>
      </c>
      <c r="H736" s="2" t="s">
        <v>130</v>
      </c>
      <c r="I736" s="2" t="s">
        <v>130</v>
      </c>
      <c r="J736" s="2" t="s">
        <v>130</v>
      </c>
      <c r="K736" s="2" t="s">
        <v>130</v>
      </c>
      <c r="L736" s="2" t="s">
        <v>130</v>
      </c>
      <c r="M736" s="2" t="s">
        <v>130</v>
      </c>
      <c r="N736" s="2" t="s">
        <v>130</v>
      </c>
      <c r="O736" s="2" t="s">
        <v>130</v>
      </c>
      <c r="P736" s="2" t="s">
        <v>4832</v>
      </c>
    </row>
    <row r="737" spans="1:16" ht="13" x14ac:dyDescent="0.3">
      <c r="A737" t="s">
        <v>133</v>
      </c>
      <c r="B737" s="5">
        <v>1.73</v>
      </c>
      <c r="C737" s="5">
        <f t="shared" si="13"/>
        <v>41.73</v>
      </c>
      <c r="D737" s="2" t="s">
        <v>130</v>
      </c>
      <c r="E737" s="2" t="s">
        <v>130</v>
      </c>
      <c r="F737" s="2" t="s">
        <v>130</v>
      </c>
      <c r="G737" s="2" t="s">
        <v>130</v>
      </c>
      <c r="H737" s="2" t="s">
        <v>130</v>
      </c>
      <c r="I737" s="2" t="s">
        <v>130</v>
      </c>
      <c r="J737" s="2" t="s">
        <v>130</v>
      </c>
      <c r="K737" s="2" t="s">
        <v>130</v>
      </c>
      <c r="L737" s="2" t="s">
        <v>130</v>
      </c>
      <c r="M737" s="2" t="s">
        <v>130</v>
      </c>
      <c r="N737" s="2" t="s">
        <v>130</v>
      </c>
      <c r="O737" s="2" t="s">
        <v>130</v>
      </c>
      <c r="P737" s="2" t="s">
        <v>4832</v>
      </c>
    </row>
    <row r="738" spans="1:16" ht="13" x14ac:dyDescent="0.3">
      <c r="A738" t="s">
        <v>133</v>
      </c>
      <c r="B738" s="5">
        <v>1.74</v>
      </c>
      <c r="C738" s="5">
        <f t="shared" si="13"/>
        <v>41.74</v>
      </c>
      <c r="D738" s="2" t="s">
        <v>130</v>
      </c>
      <c r="E738" s="2" t="s">
        <v>130</v>
      </c>
      <c r="F738" s="2" t="s">
        <v>130</v>
      </c>
      <c r="G738" s="2" t="s">
        <v>130</v>
      </c>
      <c r="H738" s="2" t="s">
        <v>130</v>
      </c>
      <c r="I738" s="2" t="s">
        <v>130</v>
      </c>
      <c r="J738" s="2" t="s">
        <v>130</v>
      </c>
      <c r="K738" s="2" t="s">
        <v>130</v>
      </c>
      <c r="L738" s="2" t="s">
        <v>130</v>
      </c>
      <c r="M738" s="2" t="s">
        <v>130</v>
      </c>
      <c r="N738" s="2" t="s">
        <v>130</v>
      </c>
      <c r="O738" s="2" t="s">
        <v>130</v>
      </c>
      <c r="P738" s="2" t="s">
        <v>4832</v>
      </c>
    </row>
    <row r="739" spans="1:16" ht="13" x14ac:dyDescent="0.3">
      <c r="A739" t="s">
        <v>133</v>
      </c>
      <c r="B739" s="5">
        <v>1.75</v>
      </c>
      <c r="C739" s="5">
        <f t="shared" si="13"/>
        <v>41.75</v>
      </c>
      <c r="D739" s="2" t="s">
        <v>130</v>
      </c>
      <c r="E739" s="2" t="s">
        <v>130</v>
      </c>
      <c r="F739" s="2" t="s">
        <v>130</v>
      </c>
      <c r="G739" s="2" t="s">
        <v>130</v>
      </c>
      <c r="H739" s="2" t="s">
        <v>130</v>
      </c>
      <c r="I739" s="2" t="s">
        <v>130</v>
      </c>
      <c r="J739" s="2" t="s">
        <v>130</v>
      </c>
      <c r="K739" s="2" t="s">
        <v>130</v>
      </c>
      <c r="L739" s="2" t="s">
        <v>130</v>
      </c>
      <c r="M739" s="2" t="s">
        <v>130</v>
      </c>
      <c r="N739" s="2" t="s">
        <v>130</v>
      </c>
      <c r="O739" s="2" t="s">
        <v>130</v>
      </c>
      <c r="P739" s="2" t="s">
        <v>4832</v>
      </c>
    </row>
    <row r="740" spans="1:16" ht="13" x14ac:dyDescent="0.3">
      <c r="A740" t="s">
        <v>133</v>
      </c>
      <c r="B740" s="5">
        <v>1.76</v>
      </c>
      <c r="C740" s="5">
        <f t="shared" si="13"/>
        <v>41.76</v>
      </c>
      <c r="D740" s="2" t="s">
        <v>130</v>
      </c>
      <c r="E740" s="2" t="s">
        <v>130</v>
      </c>
      <c r="F740" s="2" t="s">
        <v>130</v>
      </c>
      <c r="G740" s="2" t="s">
        <v>130</v>
      </c>
      <c r="H740" s="2" t="s">
        <v>130</v>
      </c>
      <c r="I740" s="2" t="s">
        <v>130</v>
      </c>
      <c r="J740" s="2" t="s">
        <v>130</v>
      </c>
      <c r="K740" s="2" t="s">
        <v>130</v>
      </c>
      <c r="L740" s="2" t="s">
        <v>130</v>
      </c>
      <c r="M740" s="2" t="s">
        <v>130</v>
      </c>
      <c r="N740" s="2" t="s">
        <v>130</v>
      </c>
      <c r="O740" s="2" t="s">
        <v>130</v>
      </c>
      <c r="P740" s="2" t="s">
        <v>4832</v>
      </c>
    </row>
    <row r="741" spans="1:16" ht="13" x14ac:dyDescent="0.3">
      <c r="A741" t="s">
        <v>133</v>
      </c>
      <c r="B741" s="5">
        <v>1.77</v>
      </c>
      <c r="C741" s="5">
        <f t="shared" si="13"/>
        <v>41.77</v>
      </c>
      <c r="D741" s="2" t="s">
        <v>130</v>
      </c>
      <c r="E741" s="2" t="s">
        <v>130</v>
      </c>
      <c r="F741" s="2" t="s">
        <v>130</v>
      </c>
      <c r="G741" s="2" t="s">
        <v>130</v>
      </c>
      <c r="H741" s="2" t="s">
        <v>130</v>
      </c>
      <c r="I741" s="2" t="s">
        <v>130</v>
      </c>
      <c r="J741" s="2" t="s">
        <v>130</v>
      </c>
      <c r="K741" s="2" t="s">
        <v>130</v>
      </c>
      <c r="L741" s="2" t="s">
        <v>130</v>
      </c>
      <c r="M741" s="2" t="s">
        <v>130</v>
      </c>
      <c r="N741" s="2" t="s">
        <v>130</v>
      </c>
      <c r="O741" s="2" t="s">
        <v>130</v>
      </c>
      <c r="P741" s="2" t="s">
        <v>4832</v>
      </c>
    </row>
    <row r="742" spans="1:16" ht="13" x14ac:dyDescent="0.3">
      <c r="A742" t="s">
        <v>133</v>
      </c>
      <c r="B742" s="5">
        <v>1.78</v>
      </c>
      <c r="C742" s="5">
        <f t="shared" si="13"/>
        <v>41.78</v>
      </c>
      <c r="D742" s="2" t="s">
        <v>130</v>
      </c>
      <c r="E742" s="2" t="s">
        <v>130</v>
      </c>
      <c r="F742" s="2" t="s">
        <v>130</v>
      </c>
      <c r="G742" s="2" t="s">
        <v>130</v>
      </c>
      <c r="H742" s="2" t="s">
        <v>130</v>
      </c>
      <c r="I742" s="2" t="s">
        <v>130</v>
      </c>
      <c r="J742" s="2" t="s">
        <v>130</v>
      </c>
      <c r="K742" s="2" t="s">
        <v>130</v>
      </c>
      <c r="L742" s="2" t="s">
        <v>130</v>
      </c>
      <c r="M742" s="2" t="s">
        <v>130</v>
      </c>
      <c r="N742" s="2" t="s">
        <v>130</v>
      </c>
      <c r="O742" s="2" t="s">
        <v>130</v>
      </c>
      <c r="P742" s="2" t="s">
        <v>4832</v>
      </c>
    </row>
    <row r="743" spans="1:16" ht="13" x14ac:dyDescent="0.3">
      <c r="A743" t="s">
        <v>133</v>
      </c>
      <c r="B743" s="5">
        <v>1.79</v>
      </c>
      <c r="C743" s="5">
        <f t="shared" si="13"/>
        <v>41.79</v>
      </c>
      <c r="D743" s="2" t="s">
        <v>130</v>
      </c>
      <c r="E743" s="2" t="s">
        <v>130</v>
      </c>
      <c r="F743" s="2" t="s">
        <v>130</v>
      </c>
      <c r="G743" s="2" t="s">
        <v>130</v>
      </c>
      <c r="H743" s="2" t="s">
        <v>130</v>
      </c>
      <c r="I743" s="2" t="s">
        <v>130</v>
      </c>
      <c r="J743" s="2" t="s">
        <v>130</v>
      </c>
      <c r="K743" s="2" t="s">
        <v>130</v>
      </c>
      <c r="L743" s="2" t="s">
        <v>130</v>
      </c>
      <c r="M743" s="2" t="s">
        <v>130</v>
      </c>
      <c r="N743" s="2" t="s">
        <v>130</v>
      </c>
      <c r="O743" s="2" t="s">
        <v>130</v>
      </c>
      <c r="P743" s="2" t="s">
        <v>4832</v>
      </c>
    </row>
    <row r="744" spans="1:16" ht="13" x14ac:dyDescent="0.3">
      <c r="A744" t="s">
        <v>133</v>
      </c>
      <c r="B744" s="5">
        <v>1.8</v>
      </c>
      <c r="C744" s="5">
        <f t="shared" si="13"/>
        <v>41.8</v>
      </c>
      <c r="D744" s="2" t="s">
        <v>130</v>
      </c>
      <c r="E744" s="2" t="s">
        <v>130</v>
      </c>
      <c r="F744" s="2" t="s">
        <v>130</v>
      </c>
      <c r="G744" s="2" t="s">
        <v>130</v>
      </c>
      <c r="H744" s="2" t="s">
        <v>130</v>
      </c>
      <c r="I744" s="2" t="s">
        <v>130</v>
      </c>
      <c r="J744" s="2" t="s">
        <v>130</v>
      </c>
      <c r="K744" s="2" t="s">
        <v>130</v>
      </c>
      <c r="L744" s="2" t="s">
        <v>130</v>
      </c>
      <c r="M744" s="2" t="s">
        <v>130</v>
      </c>
      <c r="N744" s="2" t="s">
        <v>130</v>
      </c>
      <c r="O744" s="2" t="s">
        <v>130</v>
      </c>
      <c r="P744" s="2" t="s">
        <v>4832</v>
      </c>
    </row>
    <row r="745" spans="1:16" ht="13" x14ac:dyDescent="0.3">
      <c r="A745" t="s">
        <v>133</v>
      </c>
      <c r="B745" s="5">
        <v>1.81</v>
      </c>
      <c r="C745" s="5">
        <f t="shared" ref="C745:C808" si="14">VALUE(SUBSTITUTE(4&amp;B745," ",""))</f>
        <v>41.81</v>
      </c>
      <c r="D745" s="2" t="s">
        <v>130</v>
      </c>
      <c r="E745" s="2" t="s">
        <v>130</v>
      </c>
      <c r="F745" s="2" t="s">
        <v>130</v>
      </c>
      <c r="G745" s="2" t="s">
        <v>130</v>
      </c>
      <c r="H745" s="2" t="s">
        <v>130</v>
      </c>
      <c r="I745" s="2" t="s">
        <v>130</v>
      </c>
      <c r="J745" s="2" t="s">
        <v>130</v>
      </c>
      <c r="K745" s="2" t="s">
        <v>130</v>
      </c>
      <c r="L745" s="2" t="s">
        <v>130</v>
      </c>
      <c r="M745" s="2" t="s">
        <v>130</v>
      </c>
      <c r="N745" s="2" t="s">
        <v>130</v>
      </c>
      <c r="O745" s="2" t="s">
        <v>130</v>
      </c>
      <c r="P745" s="2" t="s">
        <v>4832</v>
      </c>
    </row>
    <row r="746" spans="1:16" ht="13" x14ac:dyDescent="0.3">
      <c r="A746" t="s">
        <v>133</v>
      </c>
      <c r="B746" s="5">
        <v>1.82</v>
      </c>
      <c r="C746" s="5">
        <f t="shared" si="14"/>
        <v>41.82</v>
      </c>
      <c r="D746" s="2" t="s">
        <v>130</v>
      </c>
      <c r="E746" s="2" t="s">
        <v>130</v>
      </c>
      <c r="F746" s="2" t="s">
        <v>130</v>
      </c>
      <c r="G746" s="2" t="s">
        <v>130</v>
      </c>
      <c r="H746" s="2" t="s">
        <v>130</v>
      </c>
      <c r="I746" s="2" t="s">
        <v>130</v>
      </c>
      <c r="J746" s="2" t="s">
        <v>130</v>
      </c>
      <c r="K746" s="2" t="s">
        <v>130</v>
      </c>
      <c r="L746" s="2" t="s">
        <v>130</v>
      </c>
      <c r="M746" s="2" t="s">
        <v>130</v>
      </c>
      <c r="N746" s="2" t="s">
        <v>130</v>
      </c>
      <c r="O746" s="2" t="s">
        <v>130</v>
      </c>
      <c r="P746" s="2" t="s">
        <v>4832</v>
      </c>
    </row>
    <row r="747" spans="1:16" ht="13" x14ac:dyDescent="0.3">
      <c r="A747" t="s">
        <v>133</v>
      </c>
      <c r="B747" s="5">
        <v>1.83</v>
      </c>
      <c r="C747" s="5">
        <f t="shared" si="14"/>
        <v>41.83</v>
      </c>
      <c r="D747" s="2" t="s">
        <v>130</v>
      </c>
      <c r="E747" s="2" t="s">
        <v>130</v>
      </c>
      <c r="F747" s="2" t="s">
        <v>130</v>
      </c>
      <c r="G747" s="2" t="s">
        <v>130</v>
      </c>
      <c r="H747" s="2" t="s">
        <v>130</v>
      </c>
      <c r="I747" s="2" t="s">
        <v>130</v>
      </c>
      <c r="J747" s="2" t="s">
        <v>130</v>
      </c>
      <c r="K747" s="2" t="s">
        <v>130</v>
      </c>
      <c r="L747" s="2" t="s">
        <v>130</v>
      </c>
      <c r="M747" s="2" t="s">
        <v>130</v>
      </c>
      <c r="N747" s="2" t="s">
        <v>130</v>
      </c>
      <c r="O747" s="2" t="s">
        <v>130</v>
      </c>
      <c r="P747" s="2" t="s">
        <v>4832</v>
      </c>
    </row>
    <row r="748" spans="1:16" ht="13" x14ac:dyDescent="0.3">
      <c r="A748" t="s">
        <v>133</v>
      </c>
      <c r="B748" s="5">
        <v>1.84</v>
      </c>
      <c r="C748" s="5">
        <f t="shared" si="14"/>
        <v>41.84</v>
      </c>
      <c r="D748" s="2" t="s">
        <v>130</v>
      </c>
      <c r="E748" s="2" t="s">
        <v>130</v>
      </c>
      <c r="F748" s="2" t="s">
        <v>130</v>
      </c>
      <c r="G748" s="2" t="s">
        <v>130</v>
      </c>
      <c r="H748" s="2" t="s">
        <v>130</v>
      </c>
      <c r="I748" s="2" t="s">
        <v>130</v>
      </c>
      <c r="J748" s="2" t="s">
        <v>130</v>
      </c>
      <c r="K748" s="2" t="s">
        <v>130</v>
      </c>
      <c r="L748" s="2" t="s">
        <v>130</v>
      </c>
      <c r="M748" s="2" t="s">
        <v>130</v>
      </c>
      <c r="N748" s="2" t="s">
        <v>130</v>
      </c>
      <c r="O748" s="2" t="s">
        <v>130</v>
      </c>
      <c r="P748" s="2" t="s">
        <v>4832</v>
      </c>
    </row>
    <row r="749" spans="1:16" ht="13" x14ac:dyDescent="0.3">
      <c r="A749" t="s">
        <v>133</v>
      </c>
      <c r="B749" s="5">
        <v>1.85</v>
      </c>
      <c r="C749" s="5">
        <f t="shared" si="14"/>
        <v>41.85</v>
      </c>
      <c r="D749" s="2" t="s">
        <v>130</v>
      </c>
      <c r="E749" s="2" t="s">
        <v>130</v>
      </c>
      <c r="F749" s="2" t="s">
        <v>130</v>
      </c>
      <c r="G749" s="2" t="s">
        <v>130</v>
      </c>
      <c r="H749" s="2" t="s">
        <v>130</v>
      </c>
      <c r="I749" s="2" t="s">
        <v>130</v>
      </c>
      <c r="J749" s="2" t="s">
        <v>130</v>
      </c>
      <c r="K749" s="2" t="s">
        <v>130</v>
      </c>
      <c r="L749" s="2" t="s">
        <v>130</v>
      </c>
      <c r="M749" s="2" t="s">
        <v>130</v>
      </c>
      <c r="N749" s="2" t="s">
        <v>130</v>
      </c>
      <c r="O749" s="2" t="s">
        <v>130</v>
      </c>
      <c r="P749" s="2" t="s">
        <v>4832</v>
      </c>
    </row>
    <row r="750" spans="1:16" ht="13" x14ac:dyDescent="0.3">
      <c r="A750" t="s">
        <v>133</v>
      </c>
      <c r="B750" s="5">
        <v>1.86</v>
      </c>
      <c r="C750" s="5">
        <f t="shared" si="14"/>
        <v>41.86</v>
      </c>
      <c r="D750" s="2" t="s">
        <v>130</v>
      </c>
      <c r="E750" s="2" t="s">
        <v>130</v>
      </c>
      <c r="F750" s="2" t="s">
        <v>130</v>
      </c>
      <c r="G750" s="2" t="s">
        <v>130</v>
      </c>
      <c r="H750" s="2" t="s">
        <v>130</v>
      </c>
      <c r="I750" s="2" t="s">
        <v>130</v>
      </c>
      <c r="J750" s="2" t="s">
        <v>130</v>
      </c>
      <c r="K750" s="2" t="s">
        <v>130</v>
      </c>
      <c r="L750" s="2" t="s">
        <v>130</v>
      </c>
      <c r="M750" s="2" t="s">
        <v>130</v>
      </c>
      <c r="N750" s="2" t="s">
        <v>130</v>
      </c>
      <c r="O750" s="2" t="s">
        <v>130</v>
      </c>
      <c r="P750" s="2" t="s">
        <v>4832</v>
      </c>
    </row>
    <row r="751" spans="1:16" ht="13" x14ac:dyDescent="0.3">
      <c r="A751" t="s">
        <v>133</v>
      </c>
      <c r="B751" s="5">
        <v>1.87</v>
      </c>
      <c r="C751" s="5">
        <f t="shared" si="14"/>
        <v>41.87</v>
      </c>
      <c r="D751" s="2" t="s">
        <v>130</v>
      </c>
      <c r="E751" s="2" t="s">
        <v>130</v>
      </c>
      <c r="F751" s="2" t="s">
        <v>130</v>
      </c>
      <c r="G751" s="2" t="s">
        <v>130</v>
      </c>
      <c r="H751" s="2" t="s">
        <v>130</v>
      </c>
      <c r="I751" s="2" t="s">
        <v>130</v>
      </c>
      <c r="J751" s="2" t="s">
        <v>130</v>
      </c>
      <c r="K751" s="2" t="s">
        <v>130</v>
      </c>
      <c r="L751" s="2" t="s">
        <v>130</v>
      </c>
      <c r="M751" s="2" t="s">
        <v>130</v>
      </c>
      <c r="N751" s="2" t="s">
        <v>130</v>
      </c>
      <c r="O751" s="2" t="s">
        <v>130</v>
      </c>
      <c r="P751" s="2" t="s">
        <v>4832</v>
      </c>
    </row>
    <row r="752" spans="1:16" ht="13" x14ac:dyDescent="0.3">
      <c r="A752" t="s">
        <v>133</v>
      </c>
      <c r="B752" s="5">
        <v>1.88</v>
      </c>
      <c r="C752" s="5">
        <f t="shared" si="14"/>
        <v>41.88</v>
      </c>
      <c r="D752" s="2" t="s">
        <v>130</v>
      </c>
      <c r="E752" s="2" t="s">
        <v>130</v>
      </c>
      <c r="F752" s="2" t="s">
        <v>130</v>
      </c>
      <c r="G752" s="2" t="s">
        <v>130</v>
      </c>
      <c r="H752" s="2" t="s">
        <v>130</v>
      </c>
      <c r="I752" s="2" t="s">
        <v>130</v>
      </c>
      <c r="J752" s="2" t="s">
        <v>130</v>
      </c>
      <c r="K752" s="2" t="s">
        <v>130</v>
      </c>
      <c r="L752" s="2" t="s">
        <v>130</v>
      </c>
      <c r="M752" s="2" t="s">
        <v>130</v>
      </c>
      <c r="N752" s="2" t="s">
        <v>130</v>
      </c>
      <c r="O752" s="2" t="s">
        <v>130</v>
      </c>
      <c r="P752" s="2" t="s">
        <v>4832</v>
      </c>
    </row>
    <row r="753" spans="1:16" ht="13" x14ac:dyDescent="0.3">
      <c r="A753" t="s">
        <v>133</v>
      </c>
      <c r="B753" s="5">
        <v>1.89</v>
      </c>
      <c r="C753" s="5">
        <f t="shared" si="14"/>
        <v>41.89</v>
      </c>
      <c r="D753" s="2" t="s">
        <v>130</v>
      </c>
      <c r="E753" s="2" t="s">
        <v>130</v>
      </c>
      <c r="F753" s="2" t="s">
        <v>130</v>
      </c>
      <c r="G753" s="2" t="s">
        <v>130</v>
      </c>
      <c r="H753" s="2" t="s">
        <v>130</v>
      </c>
      <c r="I753" s="2" t="s">
        <v>130</v>
      </c>
      <c r="J753" s="2" t="s">
        <v>130</v>
      </c>
      <c r="K753" s="2" t="s">
        <v>130</v>
      </c>
      <c r="L753" s="2" t="s">
        <v>130</v>
      </c>
      <c r="M753" s="2" t="s">
        <v>130</v>
      </c>
      <c r="N753" s="2" t="s">
        <v>130</v>
      </c>
      <c r="O753" s="2" t="s">
        <v>130</v>
      </c>
      <c r="P753" s="2" t="s">
        <v>4832</v>
      </c>
    </row>
    <row r="754" spans="1:16" ht="13" x14ac:dyDescent="0.3">
      <c r="A754" t="s">
        <v>133</v>
      </c>
      <c r="B754" s="5">
        <v>1.9</v>
      </c>
      <c r="C754" s="5">
        <f t="shared" si="14"/>
        <v>41.9</v>
      </c>
      <c r="D754" s="2" t="s">
        <v>130</v>
      </c>
      <c r="E754" s="2" t="s">
        <v>130</v>
      </c>
      <c r="F754" s="2" t="s">
        <v>130</v>
      </c>
      <c r="G754" s="2" t="s">
        <v>130</v>
      </c>
      <c r="H754" s="2" t="s">
        <v>130</v>
      </c>
      <c r="I754" s="2" t="s">
        <v>130</v>
      </c>
      <c r="J754" s="2" t="s">
        <v>130</v>
      </c>
      <c r="K754" s="2" t="s">
        <v>130</v>
      </c>
      <c r="L754" s="2" t="s">
        <v>130</v>
      </c>
      <c r="M754" s="2" t="s">
        <v>130</v>
      </c>
      <c r="N754" s="2" t="s">
        <v>130</v>
      </c>
      <c r="O754" s="2" t="s">
        <v>130</v>
      </c>
      <c r="P754" s="2" t="s">
        <v>4832</v>
      </c>
    </row>
    <row r="755" spans="1:16" ht="13" x14ac:dyDescent="0.3">
      <c r="A755" t="s">
        <v>133</v>
      </c>
      <c r="B755" s="5">
        <v>1.91</v>
      </c>
      <c r="C755" s="5">
        <f t="shared" si="14"/>
        <v>41.91</v>
      </c>
      <c r="D755" s="2" t="s">
        <v>130</v>
      </c>
      <c r="E755" s="2" t="s">
        <v>130</v>
      </c>
      <c r="F755" s="2" t="s">
        <v>130</v>
      </c>
      <c r="G755" s="2" t="s">
        <v>130</v>
      </c>
      <c r="H755" s="2" t="s">
        <v>130</v>
      </c>
      <c r="I755" s="2" t="s">
        <v>130</v>
      </c>
      <c r="J755" s="2" t="s">
        <v>130</v>
      </c>
      <c r="K755" s="2" t="s">
        <v>130</v>
      </c>
      <c r="L755" s="2" t="s">
        <v>130</v>
      </c>
      <c r="M755" s="2" t="s">
        <v>130</v>
      </c>
      <c r="N755" s="2" t="s">
        <v>130</v>
      </c>
      <c r="O755" s="2" t="s">
        <v>130</v>
      </c>
      <c r="P755" s="2" t="s">
        <v>4832</v>
      </c>
    </row>
    <row r="756" spans="1:16" ht="13" x14ac:dyDescent="0.3">
      <c r="A756" t="s">
        <v>133</v>
      </c>
      <c r="B756" s="5">
        <v>1.92</v>
      </c>
      <c r="C756" s="5">
        <f t="shared" si="14"/>
        <v>41.92</v>
      </c>
      <c r="D756" s="2" t="s">
        <v>130</v>
      </c>
      <c r="E756" s="2" t="s">
        <v>130</v>
      </c>
      <c r="F756" s="2" t="s">
        <v>130</v>
      </c>
      <c r="G756" s="2" t="s">
        <v>130</v>
      </c>
      <c r="H756" s="2" t="s">
        <v>130</v>
      </c>
      <c r="I756" s="2" t="s">
        <v>130</v>
      </c>
      <c r="J756" s="2" t="s">
        <v>130</v>
      </c>
      <c r="K756" s="2" t="s">
        <v>130</v>
      </c>
      <c r="L756" s="2" t="s">
        <v>130</v>
      </c>
      <c r="M756" s="2" t="s">
        <v>130</v>
      </c>
      <c r="N756" s="2" t="s">
        <v>130</v>
      </c>
      <c r="O756" s="2" t="s">
        <v>130</v>
      </c>
      <c r="P756" s="2" t="s">
        <v>4832</v>
      </c>
    </row>
    <row r="757" spans="1:16" ht="13" x14ac:dyDescent="0.3">
      <c r="A757" t="s">
        <v>133</v>
      </c>
      <c r="B757" s="5">
        <v>1.93</v>
      </c>
      <c r="C757" s="5">
        <f t="shared" si="14"/>
        <v>41.93</v>
      </c>
      <c r="D757" s="2" t="s">
        <v>130</v>
      </c>
      <c r="E757" s="2" t="s">
        <v>130</v>
      </c>
      <c r="F757" s="2" t="s">
        <v>130</v>
      </c>
      <c r="G757" s="2" t="s">
        <v>130</v>
      </c>
      <c r="H757" s="2" t="s">
        <v>130</v>
      </c>
      <c r="I757" s="2" t="s">
        <v>130</v>
      </c>
      <c r="J757" s="2" t="s">
        <v>130</v>
      </c>
      <c r="K757" s="2" t="s">
        <v>130</v>
      </c>
      <c r="L757" s="2" t="s">
        <v>130</v>
      </c>
      <c r="M757" s="2" t="s">
        <v>130</v>
      </c>
      <c r="N757" s="2" t="s">
        <v>130</v>
      </c>
      <c r="O757" s="2" t="s">
        <v>130</v>
      </c>
      <c r="P757" s="2" t="s">
        <v>4832</v>
      </c>
    </row>
    <row r="758" spans="1:16" ht="13" x14ac:dyDescent="0.3">
      <c r="A758" t="s">
        <v>133</v>
      </c>
      <c r="B758" s="5">
        <v>1.94</v>
      </c>
      <c r="C758" s="5">
        <f t="shared" si="14"/>
        <v>41.94</v>
      </c>
      <c r="D758" s="2" t="s">
        <v>130</v>
      </c>
      <c r="E758" s="2" t="s">
        <v>130</v>
      </c>
      <c r="F758" s="2" t="s">
        <v>130</v>
      </c>
      <c r="G758" s="2" t="s">
        <v>130</v>
      </c>
      <c r="H758" s="2" t="s">
        <v>130</v>
      </c>
      <c r="I758" s="2" t="s">
        <v>130</v>
      </c>
      <c r="J758" s="2" t="s">
        <v>130</v>
      </c>
      <c r="K758" s="2" t="s">
        <v>130</v>
      </c>
      <c r="L758" s="2" t="s">
        <v>130</v>
      </c>
      <c r="M758" s="2" t="s">
        <v>130</v>
      </c>
      <c r="N758" s="2" t="s">
        <v>130</v>
      </c>
      <c r="O758" s="2" t="s">
        <v>130</v>
      </c>
      <c r="P758" s="2" t="s">
        <v>4832</v>
      </c>
    </row>
    <row r="759" spans="1:16" ht="13" x14ac:dyDescent="0.3">
      <c r="A759" t="s">
        <v>133</v>
      </c>
      <c r="B759" s="5">
        <v>1.95</v>
      </c>
      <c r="C759" s="5">
        <f t="shared" si="14"/>
        <v>41.95</v>
      </c>
      <c r="D759" s="2" t="s">
        <v>130</v>
      </c>
      <c r="E759" s="2" t="s">
        <v>130</v>
      </c>
      <c r="F759" s="2" t="s">
        <v>130</v>
      </c>
      <c r="G759" s="2" t="s">
        <v>130</v>
      </c>
      <c r="H759" s="2" t="s">
        <v>130</v>
      </c>
      <c r="I759" s="2" t="s">
        <v>130</v>
      </c>
      <c r="J759" s="2" t="s">
        <v>130</v>
      </c>
      <c r="K759" s="2" t="s">
        <v>130</v>
      </c>
      <c r="L759" s="2" t="s">
        <v>130</v>
      </c>
      <c r="M759" s="2" t="s">
        <v>130</v>
      </c>
      <c r="N759" s="2" t="s">
        <v>130</v>
      </c>
      <c r="O759" s="2" t="s">
        <v>130</v>
      </c>
      <c r="P759" s="2" t="s">
        <v>4832</v>
      </c>
    </row>
    <row r="760" spans="1:16" ht="13" x14ac:dyDescent="0.3">
      <c r="A760" t="s">
        <v>133</v>
      </c>
      <c r="B760" s="5">
        <v>1.96</v>
      </c>
      <c r="C760" s="5">
        <f t="shared" si="14"/>
        <v>41.96</v>
      </c>
      <c r="D760" s="2" t="s">
        <v>130</v>
      </c>
      <c r="E760" s="2" t="s">
        <v>130</v>
      </c>
      <c r="F760" s="2" t="s">
        <v>130</v>
      </c>
      <c r="G760" s="2" t="s">
        <v>130</v>
      </c>
      <c r="H760" s="2" t="s">
        <v>130</v>
      </c>
      <c r="I760" s="2" t="s">
        <v>130</v>
      </c>
      <c r="J760" s="2" t="s">
        <v>130</v>
      </c>
      <c r="K760" s="2" t="s">
        <v>130</v>
      </c>
      <c r="L760" s="2" t="s">
        <v>130</v>
      </c>
      <c r="M760" s="2" t="s">
        <v>130</v>
      </c>
      <c r="N760" s="2" t="s">
        <v>130</v>
      </c>
      <c r="O760" s="2" t="s">
        <v>130</v>
      </c>
      <c r="P760" s="2" t="s">
        <v>4832</v>
      </c>
    </row>
    <row r="761" spans="1:16" ht="13" x14ac:dyDescent="0.3">
      <c r="A761" t="s">
        <v>133</v>
      </c>
      <c r="B761" s="5">
        <v>1.97</v>
      </c>
      <c r="C761" s="5">
        <f t="shared" si="14"/>
        <v>41.97</v>
      </c>
      <c r="D761" s="2" t="s">
        <v>130</v>
      </c>
      <c r="E761" s="2" t="s">
        <v>130</v>
      </c>
      <c r="F761" s="2" t="s">
        <v>130</v>
      </c>
      <c r="G761" s="2" t="s">
        <v>130</v>
      </c>
      <c r="H761" s="2" t="s">
        <v>130</v>
      </c>
      <c r="I761" s="2" t="s">
        <v>130</v>
      </c>
      <c r="J761" s="2" t="s">
        <v>130</v>
      </c>
      <c r="K761" s="2" t="s">
        <v>130</v>
      </c>
      <c r="L761" s="2" t="s">
        <v>130</v>
      </c>
      <c r="M761" s="2" t="s">
        <v>130</v>
      </c>
      <c r="N761" s="2" t="s">
        <v>130</v>
      </c>
      <c r="O761" s="2" t="s">
        <v>130</v>
      </c>
      <c r="P761" s="2" t="s">
        <v>4832</v>
      </c>
    </row>
    <row r="762" spans="1:16" ht="13" x14ac:dyDescent="0.3">
      <c r="A762" t="s">
        <v>133</v>
      </c>
      <c r="B762" s="5">
        <v>1.98</v>
      </c>
      <c r="C762" s="5">
        <f t="shared" si="14"/>
        <v>41.98</v>
      </c>
      <c r="D762" s="2" t="s">
        <v>130</v>
      </c>
      <c r="E762" s="2" t="s">
        <v>130</v>
      </c>
      <c r="F762" s="2" t="s">
        <v>130</v>
      </c>
      <c r="G762" s="2" t="s">
        <v>130</v>
      </c>
      <c r="H762" s="2" t="s">
        <v>130</v>
      </c>
      <c r="I762" s="2" t="s">
        <v>130</v>
      </c>
      <c r="J762" s="2" t="s">
        <v>130</v>
      </c>
      <c r="K762" s="2" t="s">
        <v>130</v>
      </c>
      <c r="L762" s="2" t="s">
        <v>130</v>
      </c>
      <c r="M762" s="2" t="s">
        <v>130</v>
      </c>
      <c r="N762" s="2" t="s">
        <v>130</v>
      </c>
      <c r="O762" s="2" t="s">
        <v>130</v>
      </c>
      <c r="P762" s="2" t="s">
        <v>4832</v>
      </c>
    </row>
    <row r="763" spans="1:16" ht="13" x14ac:dyDescent="0.3">
      <c r="A763" t="s">
        <v>133</v>
      </c>
      <c r="B763" s="5">
        <v>1.99</v>
      </c>
      <c r="C763" s="5">
        <f t="shared" si="14"/>
        <v>41.99</v>
      </c>
      <c r="D763" s="2" t="s">
        <v>130</v>
      </c>
      <c r="E763" s="2" t="s">
        <v>130</v>
      </c>
      <c r="F763" s="2" t="s">
        <v>130</v>
      </c>
      <c r="G763" s="2" t="s">
        <v>130</v>
      </c>
      <c r="H763" s="2" t="s">
        <v>130</v>
      </c>
      <c r="I763" s="2" t="s">
        <v>130</v>
      </c>
      <c r="J763" s="2" t="s">
        <v>130</v>
      </c>
      <c r="K763" s="2" t="s">
        <v>130</v>
      </c>
      <c r="L763" s="2" t="s">
        <v>130</v>
      </c>
      <c r="M763" s="2" t="s">
        <v>130</v>
      </c>
      <c r="N763" s="2" t="s">
        <v>130</v>
      </c>
      <c r="O763" s="2" t="s">
        <v>130</v>
      </c>
      <c r="P763" s="2" t="s">
        <v>4832</v>
      </c>
    </row>
    <row r="764" spans="1:16" ht="13" x14ac:dyDescent="0.3">
      <c r="A764" t="s">
        <v>133</v>
      </c>
      <c r="B764" s="5">
        <v>2</v>
      </c>
      <c r="C764" s="5">
        <f t="shared" si="14"/>
        <v>42</v>
      </c>
      <c r="D764" s="2" t="s">
        <v>130</v>
      </c>
      <c r="E764" s="2" t="s">
        <v>130</v>
      </c>
      <c r="F764" s="2" t="s">
        <v>130</v>
      </c>
      <c r="G764" s="2" t="s">
        <v>130</v>
      </c>
      <c r="H764" s="2" t="s">
        <v>130</v>
      </c>
      <c r="I764" s="2" t="s">
        <v>130</v>
      </c>
      <c r="J764" s="2" t="s">
        <v>130</v>
      </c>
      <c r="K764" s="2" t="s">
        <v>130</v>
      </c>
      <c r="L764" s="2" t="s">
        <v>130</v>
      </c>
      <c r="M764" s="2" t="s">
        <v>130</v>
      </c>
      <c r="N764" s="2" t="s">
        <v>130</v>
      </c>
      <c r="O764" s="2" t="s">
        <v>130</v>
      </c>
      <c r="P764" s="2" t="s">
        <v>4832</v>
      </c>
    </row>
    <row r="765" spans="1:16" ht="13" x14ac:dyDescent="0.3">
      <c r="A765" t="s">
        <v>133</v>
      </c>
      <c r="B765" s="5">
        <v>2.0099999999999998</v>
      </c>
      <c r="C765" s="5">
        <f t="shared" si="14"/>
        <v>42.01</v>
      </c>
      <c r="D765" s="2" t="s">
        <v>130</v>
      </c>
      <c r="E765" s="2" t="s">
        <v>130</v>
      </c>
      <c r="F765" s="2" t="s">
        <v>130</v>
      </c>
      <c r="G765" s="2" t="s">
        <v>130</v>
      </c>
      <c r="H765" s="2" t="s">
        <v>130</v>
      </c>
      <c r="I765" s="2" t="s">
        <v>130</v>
      </c>
      <c r="J765" s="2" t="s">
        <v>130</v>
      </c>
      <c r="K765" s="2" t="s">
        <v>130</v>
      </c>
      <c r="L765" s="2" t="s">
        <v>130</v>
      </c>
      <c r="M765" s="2" t="s">
        <v>130</v>
      </c>
      <c r="N765" s="2" t="s">
        <v>130</v>
      </c>
      <c r="O765" s="2" t="s">
        <v>130</v>
      </c>
      <c r="P765" s="2" t="s">
        <v>4832</v>
      </c>
    </row>
    <row r="766" spans="1:16" ht="13" x14ac:dyDescent="0.3">
      <c r="A766" t="s">
        <v>133</v>
      </c>
      <c r="B766" s="5">
        <v>2.02</v>
      </c>
      <c r="C766" s="5">
        <f t="shared" si="14"/>
        <v>42.02</v>
      </c>
      <c r="D766" s="2" t="s">
        <v>130</v>
      </c>
      <c r="E766" s="2" t="s">
        <v>130</v>
      </c>
      <c r="F766" s="2" t="s">
        <v>130</v>
      </c>
      <c r="G766" s="2" t="s">
        <v>130</v>
      </c>
      <c r="H766" s="2" t="s">
        <v>130</v>
      </c>
      <c r="I766" s="2" t="s">
        <v>130</v>
      </c>
      <c r="J766" s="2" t="s">
        <v>130</v>
      </c>
      <c r="K766" s="2" t="s">
        <v>130</v>
      </c>
      <c r="L766" s="2" t="s">
        <v>130</v>
      </c>
      <c r="M766" s="2" t="s">
        <v>130</v>
      </c>
      <c r="N766" s="2" t="s">
        <v>130</v>
      </c>
      <c r="O766" s="2" t="s">
        <v>130</v>
      </c>
      <c r="P766" s="2" t="s">
        <v>4832</v>
      </c>
    </row>
    <row r="767" spans="1:16" ht="13" x14ac:dyDescent="0.3">
      <c r="A767" t="s">
        <v>133</v>
      </c>
      <c r="B767" s="5">
        <v>2.0299999999999998</v>
      </c>
      <c r="C767" s="5">
        <f t="shared" si="14"/>
        <v>42.03</v>
      </c>
      <c r="D767" s="2" t="s">
        <v>130</v>
      </c>
      <c r="E767" s="2" t="s">
        <v>130</v>
      </c>
      <c r="F767" s="2" t="s">
        <v>130</v>
      </c>
      <c r="G767" s="2" t="s">
        <v>130</v>
      </c>
      <c r="H767" s="2" t="s">
        <v>130</v>
      </c>
      <c r="I767" s="2" t="s">
        <v>130</v>
      </c>
      <c r="J767" s="2" t="s">
        <v>130</v>
      </c>
      <c r="K767" s="2" t="s">
        <v>130</v>
      </c>
      <c r="L767" s="2" t="s">
        <v>130</v>
      </c>
      <c r="M767" s="2" t="s">
        <v>130</v>
      </c>
      <c r="N767" s="2" t="s">
        <v>130</v>
      </c>
      <c r="O767" s="2" t="s">
        <v>130</v>
      </c>
      <c r="P767" s="2" t="s">
        <v>4832</v>
      </c>
    </row>
    <row r="768" spans="1:16" ht="13" x14ac:dyDescent="0.3">
      <c r="A768" t="s">
        <v>133</v>
      </c>
      <c r="B768" s="5">
        <v>2.04</v>
      </c>
      <c r="C768" s="5">
        <f t="shared" si="14"/>
        <v>42.04</v>
      </c>
      <c r="D768" s="2" t="s">
        <v>130</v>
      </c>
      <c r="E768" s="2" t="s">
        <v>130</v>
      </c>
      <c r="F768" s="2" t="s">
        <v>130</v>
      </c>
      <c r="G768" s="2" t="s">
        <v>130</v>
      </c>
      <c r="H768" s="2" t="s">
        <v>130</v>
      </c>
      <c r="I768" s="2" t="s">
        <v>130</v>
      </c>
      <c r="J768" s="2" t="s">
        <v>130</v>
      </c>
      <c r="K768" s="2" t="s">
        <v>130</v>
      </c>
      <c r="L768" s="2" t="s">
        <v>130</v>
      </c>
      <c r="M768" s="2" t="s">
        <v>130</v>
      </c>
      <c r="N768" s="2" t="s">
        <v>130</v>
      </c>
      <c r="O768" s="2" t="s">
        <v>130</v>
      </c>
      <c r="P768" s="2" t="s">
        <v>4832</v>
      </c>
    </row>
    <row r="769" spans="1:16" ht="13" x14ac:dyDescent="0.3">
      <c r="A769" t="s">
        <v>133</v>
      </c>
      <c r="B769" s="5">
        <v>2.0499999999999998</v>
      </c>
      <c r="C769" s="5">
        <f t="shared" si="14"/>
        <v>42.05</v>
      </c>
      <c r="D769" s="2" t="s">
        <v>130</v>
      </c>
      <c r="E769" s="2" t="s">
        <v>130</v>
      </c>
      <c r="F769" s="2" t="s">
        <v>130</v>
      </c>
      <c r="G769" s="2" t="s">
        <v>130</v>
      </c>
      <c r="H769" s="2" t="s">
        <v>130</v>
      </c>
      <c r="I769" s="2" t="s">
        <v>130</v>
      </c>
      <c r="J769" s="2" t="s">
        <v>130</v>
      </c>
      <c r="K769" s="2" t="s">
        <v>130</v>
      </c>
      <c r="L769" s="2" t="s">
        <v>130</v>
      </c>
      <c r="M769" s="2" t="s">
        <v>130</v>
      </c>
      <c r="N769" s="2" t="s">
        <v>130</v>
      </c>
      <c r="O769" s="2" t="s">
        <v>130</v>
      </c>
      <c r="P769" s="2" t="s">
        <v>4832</v>
      </c>
    </row>
    <row r="770" spans="1:16" ht="13" x14ac:dyDescent="0.3">
      <c r="A770" t="s">
        <v>133</v>
      </c>
      <c r="B770" s="5">
        <v>2.06</v>
      </c>
      <c r="C770" s="5">
        <f t="shared" si="14"/>
        <v>42.06</v>
      </c>
      <c r="D770" s="2" t="s">
        <v>130</v>
      </c>
      <c r="E770" s="2" t="s">
        <v>130</v>
      </c>
      <c r="F770" s="2" t="s">
        <v>130</v>
      </c>
      <c r="G770" s="2" t="s">
        <v>130</v>
      </c>
      <c r="H770" s="2" t="s">
        <v>130</v>
      </c>
      <c r="I770" s="2" t="s">
        <v>130</v>
      </c>
      <c r="J770" s="2" t="s">
        <v>130</v>
      </c>
      <c r="K770" s="2" t="s">
        <v>130</v>
      </c>
      <c r="L770" s="2" t="s">
        <v>130</v>
      </c>
      <c r="M770" s="2" t="s">
        <v>130</v>
      </c>
      <c r="N770" s="2" t="s">
        <v>130</v>
      </c>
      <c r="O770" s="2" t="s">
        <v>130</v>
      </c>
      <c r="P770" s="2" t="s">
        <v>4832</v>
      </c>
    </row>
    <row r="771" spans="1:16" ht="13" x14ac:dyDescent="0.3">
      <c r="A771" t="s">
        <v>133</v>
      </c>
      <c r="B771" s="5">
        <v>2.0699999999999998</v>
      </c>
      <c r="C771" s="5">
        <f t="shared" si="14"/>
        <v>42.07</v>
      </c>
      <c r="D771" s="2" t="s">
        <v>130</v>
      </c>
      <c r="E771" s="2" t="s">
        <v>130</v>
      </c>
      <c r="F771" s="2" t="s">
        <v>130</v>
      </c>
      <c r="G771" s="2" t="s">
        <v>130</v>
      </c>
      <c r="H771" s="2" t="s">
        <v>130</v>
      </c>
      <c r="I771" s="2" t="s">
        <v>130</v>
      </c>
      <c r="J771" s="2" t="s">
        <v>130</v>
      </c>
      <c r="K771" s="2" t="s">
        <v>130</v>
      </c>
      <c r="L771" s="2" t="s">
        <v>130</v>
      </c>
      <c r="M771" s="2" t="s">
        <v>130</v>
      </c>
      <c r="N771" s="2" t="s">
        <v>130</v>
      </c>
      <c r="O771" s="2" t="s">
        <v>130</v>
      </c>
      <c r="P771" s="2" t="s">
        <v>4832</v>
      </c>
    </row>
    <row r="772" spans="1:16" ht="13" x14ac:dyDescent="0.3">
      <c r="A772" t="s">
        <v>133</v>
      </c>
      <c r="B772" s="5">
        <v>2.08</v>
      </c>
      <c r="C772" s="5">
        <f t="shared" si="14"/>
        <v>42.08</v>
      </c>
      <c r="D772" s="2" t="s">
        <v>130</v>
      </c>
      <c r="E772" s="2" t="s">
        <v>130</v>
      </c>
      <c r="F772" s="2" t="s">
        <v>130</v>
      </c>
      <c r="G772" s="2" t="s">
        <v>130</v>
      </c>
      <c r="H772" s="2" t="s">
        <v>130</v>
      </c>
      <c r="I772" s="2" t="s">
        <v>130</v>
      </c>
      <c r="J772" s="2" t="s">
        <v>130</v>
      </c>
      <c r="K772" s="2" t="s">
        <v>130</v>
      </c>
      <c r="L772" s="2" t="s">
        <v>130</v>
      </c>
      <c r="M772" s="2" t="s">
        <v>130</v>
      </c>
      <c r="N772" s="2" t="s">
        <v>130</v>
      </c>
      <c r="O772" s="2" t="s">
        <v>130</v>
      </c>
      <c r="P772" s="2" t="s">
        <v>4832</v>
      </c>
    </row>
    <row r="773" spans="1:16" ht="13" x14ac:dyDescent="0.3">
      <c r="A773" t="s">
        <v>133</v>
      </c>
      <c r="B773" s="5">
        <v>2.09</v>
      </c>
      <c r="C773" s="5">
        <f t="shared" si="14"/>
        <v>42.09</v>
      </c>
      <c r="D773" s="2" t="s">
        <v>130</v>
      </c>
      <c r="E773" s="2" t="s">
        <v>130</v>
      </c>
      <c r="F773" s="2" t="s">
        <v>130</v>
      </c>
      <c r="G773" s="2" t="s">
        <v>130</v>
      </c>
      <c r="H773" s="2" t="s">
        <v>130</v>
      </c>
      <c r="I773" s="2" t="s">
        <v>130</v>
      </c>
      <c r="J773" s="2" t="s">
        <v>130</v>
      </c>
      <c r="K773" s="2" t="s">
        <v>130</v>
      </c>
      <c r="L773" s="2" t="s">
        <v>130</v>
      </c>
      <c r="M773" s="2" t="s">
        <v>130</v>
      </c>
      <c r="N773" s="2" t="s">
        <v>130</v>
      </c>
      <c r="O773" s="2" t="s">
        <v>130</v>
      </c>
      <c r="P773" s="2" t="s">
        <v>4832</v>
      </c>
    </row>
    <row r="774" spans="1:16" ht="13" x14ac:dyDescent="0.3">
      <c r="A774" t="s">
        <v>133</v>
      </c>
      <c r="B774" s="5">
        <v>2.1</v>
      </c>
      <c r="C774" s="5">
        <f t="shared" si="14"/>
        <v>42.1</v>
      </c>
      <c r="D774" s="2" t="s">
        <v>130</v>
      </c>
      <c r="E774" s="2" t="s">
        <v>130</v>
      </c>
      <c r="F774" s="2" t="s">
        <v>130</v>
      </c>
      <c r="G774" s="2" t="s">
        <v>130</v>
      </c>
      <c r="H774" s="2" t="s">
        <v>130</v>
      </c>
      <c r="I774" s="2" t="s">
        <v>130</v>
      </c>
      <c r="J774" s="2" t="s">
        <v>130</v>
      </c>
      <c r="K774" s="2" t="s">
        <v>130</v>
      </c>
      <c r="L774" s="2" t="s">
        <v>130</v>
      </c>
      <c r="M774" s="2" t="s">
        <v>130</v>
      </c>
      <c r="N774" s="2" t="s">
        <v>130</v>
      </c>
      <c r="O774" s="2" t="s">
        <v>130</v>
      </c>
      <c r="P774" s="2" t="s">
        <v>4832</v>
      </c>
    </row>
    <row r="775" spans="1:16" ht="13" x14ac:dyDescent="0.3">
      <c r="A775" t="s">
        <v>133</v>
      </c>
      <c r="B775" s="5">
        <v>2.11</v>
      </c>
      <c r="C775" s="5">
        <f t="shared" si="14"/>
        <v>42.11</v>
      </c>
      <c r="D775" s="2" t="s">
        <v>130</v>
      </c>
      <c r="E775" s="2" t="s">
        <v>130</v>
      </c>
      <c r="F775" s="2" t="s">
        <v>130</v>
      </c>
      <c r="G775" s="2" t="s">
        <v>130</v>
      </c>
      <c r="H775" s="2" t="s">
        <v>130</v>
      </c>
      <c r="I775" s="2" t="s">
        <v>130</v>
      </c>
      <c r="J775" s="2" t="s">
        <v>130</v>
      </c>
      <c r="K775" s="2" t="s">
        <v>130</v>
      </c>
      <c r="L775" s="2" t="s">
        <v>130</v>
      </c>
      <c r="M775" s="2" t="s">
        <v>130</v>
      </c>
      <c r="N775" s="2" t="s">
        <v>130</v>
      </c>
      <c r="O775" s="2" t="s">
        <v>130</v>
      </c>
      <c r="P775" s="2" t="s">
        <v>4832</v>
      </c>
    </row>
    <row r="776" spans="1:16" ht="13" x14ac:dyDescent="0.3">
      <c r="A776" t="s">
        <v>133</v>
      </c>
      <c r="B776" s="5">
        <v>2.12</v>
      </c>
      <c r="C776" s="5">
        <f t="shared" si="14"/>
        <v>42.12</v>
      </c>
      <c r="D776" s="2" t="s">
        <v>130</v>
      </c>
      <c r="E776" s="2" t="s">
        <v>130</v>
      </c>
      <c r="F776" s="2" t="s">
        <v>130</v>
      </c>
      <c r="G776" s="2" t="s">
        <v>130</v>
      </c>
      <c r="H776" s="2" t="s">
        <v>130</v>
      </c>
      <c r="I776" s="2" t="s">
        <v>130</v>
      </c>
      <c r="J776" s="2" t="s">
        <v>130</v>
      </c>
      <c r="K776" s="2" t="s">
        <v>130</v>
      </c>
      <c r="L776" s="2" t="s">
        <v>130</v>
      </c>
      <c r="M776" s="2" t="s">
        <v>130</v>
      </c>
      <c r="N776" s="2" t="s">
        <v>130</v>
      </c>
      <c r="O776" s="2" t="s">
        <v>130</v>
      </c>
      <c r="P776" s="2" t="s">
        <v>4832</v>
      </c>
    </row>
    <row r="777" spans="1:16" ht="13" x14ac:dyDescent="0.3">
      <c r="A777" t="s">
        <v>133</v>
      </c>
      <c r="B777" s="5">
        <v>2.13</v>
      </c>
      <c r="C777" s="5">
        <f t="shared" si="14"/>
        <v>42.13</v>
      </c>
      <c r="D777" s="2" t="s">
        <v>130</v>
      </c>
      <c r="E777" s="2" t="s">
        <v>130</v>
      </c>
      <c r="F777" s="2" t="s">
        <v>130</v>
      </c>
      <c r="G777" s="2" t="s">
        <v>130</v>
      </c>
      <c r="H777" s="2" t="s">
        <v>130</v>
      </c>
      <c r="I777" s="2" t="s">
        <v>130</v>
      </c>
      <c r="J777" s="2" t="s">
        <v>130</v>
      </c>
      <c r="K777" s="2" t="s">
        <v>130</v>
      </c>
      <c r="L777" s="2" t="s">
        <v>130</v>
      </c>
      <c r="M777" s="2" t="s">
        <v>130</v>
      </c>
      <c r="N777" s="2" t="s">
        <v>130</v>
      </c>
      <c r="O777" s="2" t="s">
        <v>130</v>
      </c>
      <c r="P777" s="2" t="s">
        <v>4832</v>
      </c>
    </row>
    <row r="778" spans="1:16" ht="13" x14ac:dyDescent="0.3">
      <c r="A778" t="s">
        <v>133</v>
      </c>
      <c r="B778" s="5">
        <v>2.14</v>
      </c>
      <c r="C778" s="5">
        <f t="shared" si="14"/>
        <v>42.14</v>
      </c>
      <c r="D778" s="2" t="s">
        <v>130</v>
      </c>
      <c r="E778" s="2" t="s">
        <v>130</v>
      </c>
      <c r="F778" s="2" t="s">
        <v>130</v>
      </c>
      <c r="G778" s="2" t="s">
        <v>130</v>
      </c>
      <c r="H778" s="2" t="s">
        <v>130</v>
      </c>
      <c r="I778" s="2" t="s">
        <v>130</v>
      </c>
      <c r="J778" s="2" t="s">
        <v>130</v>
      </c>
      <c r="K778" s="2" t="s">
        <v>130</v>
      </c>
      <c r="L778" s="2" t="s">
        <v>130</v>
      </c>
      <c r="M778" s="2" t="s">
        <v>130</v>
      </c>
      <c r="N778" s="2" t="s">
        <v>130</v>
      </c>
      <c r="O778" s="2" t="s">
        <v>130</v>
      </c>
      <c r="P778" s="2" t="s">
        <v>4832</v>
      </c>
    </row>
    <row r="779" spans="1:16" ht="13" x14ac:dyDescent="0.3">
      <c r="A779" t="s">
        <v>133</v>
      </c>
      <c r="B779" s="5">
        <v>2.15</v>
      </c>
      <c r="C779" s="5">
        <f t="shared" si="14"/>
        <v>42.15</v>
      </c>
      <c r="D779" s="2" t="s">
        <v>130</v>
      </c>
      <c r="E779" s="2" t="s">
        <v>130</v>
      </c>
      <c r="F779" s="2" t="s">
        <v>130</v>
      </c>
      <c r="G779" s="2" t="s">
        <v>130</v>
      </c>
      <c r="H779" s="2" t="s">
        <v>130</v>
      </c>
      <c r="I779" s="2" t="s">
        <v>130</v>
      </c>
      <c r="J779" s="2" t="s">
        <v>130</v>
      </c>
      <c r="K779" s="2" t="s">
        <v>130</v>
      </c>
      <c r="L779" s="2" t="s">
        <v>130</v>
      </c>
      <c r="M779" s="2" t="s">
        <v>130</v>
      </c>
      <c r="N779" s="2" t="s">
        <v>130</v>
      </c>
      <c r="O779" s="2" t="s">
        <v>130</v>
      </c>
      <c r="P779" s="2" t="s">
        <v>4832</v>
      </c>
    </row>
    <row r="780" spans="1:16" ht="13" x14ac:dyDescent="0.3">
      <c r="A780" t="s">
        <v>133</v>
      </c>
      <c r="B780" s="5">
        <v>2.16</v>
      </c>
      <c r="C780" s="5">
        <f t="shared" si="14"/>
        <v>42.16</v>
      </c>
      <c r="D780" s="2" t="s">
        <v>130</v>
      </c>
      <c r="E780" s="2" t="s">
        <v>130</v>
      </c>
      <c r="F780" s="2" t="s">
        <v>130</v>
      </c>
      <c r="G780" s="2" t="s">
        <v>130</v>
      </c>
      <c r="H780" s="2" t="s">
        <v>130</v>
      </c>
      <c r="I780" s="2" t="s">
        <v>130</v>
      </c>
      <c r="J780" s="2" t="s">
        <v>130</v>
      </c>
      <c r="K780" s="2" t="s">
        <v>130</v>
      </c>
      <c r="L780" s="2" t="s">
        <v>130</v>
      </c>
      <c r="M780" s="2" t="s">
        <v>130</v>
      </c>
      <c r="N780" s="2" t="s">
        <v>130</v>
      </c>
      <c r="O780" s="2" t="s">
        <v>130</v>
      </c>
      <c r="P780" s="2" t="s">
        <v>4832</v>
      </c>
    </row>
    <row r="781" spans="1:16" ht="13" x14ac:dyDescent="0.3">
      <c r="A781" t="s">
        <v>133</v>
      </c>
      <c r="B781" s="5">
        <v>2.17</v>
      </c>
      <c r="C781" s="5">
        <f t="shared" si="14"/>
        <v>42.17</v>
      </c>
      <c r="D781" s="2" t="s">
        <v>130</v>
      </c>
      <c r="E781" s="2" t="s">
        <v>130</v>
      </c>
      <c r="F781" s="2" t="s">
        <v>130</v>
      </c>
      <c r="G781" s="2" t="s">
        <v>130</v>
      </c>
      <c r="H781" s="2" t="s">
        <v>130</v>
      </c>
      <c r="I781" s="2" t="s">
        <v>130</v>
      </c>
      <c r="J781" s="2" t="s">
        <v>130</v>
      </c>
      <c r="K781" s="2" t="s">
        <v>130</v>
      </c>
      <c r="L781" s="2" t="s">
        <v>130</v>
      </c>
      <c r="M781" s="2" t="s">
        <v>130</v>
      </c>
      <c r="N781" s="2" t="s">
        <v>130</v>
      </c>
      <c r="O781" s="2" t="s">
        <v>130</v>
      </c>
      <c r="P781" s="2" t="s">
        <v>4832</v>
      </c>
    </row>
    <row r="782" spans="1:16" ht="13" x14ac:dyDescent="0.3">
      <c r="A782" t="s">
        <v>133</v>
      </c>
      <c r="B782" s="5">
        <v>2.1800000000000002</v>
      </c>
      <c r="C782" s="5">
        <f t="shared" si="14"/>
        <v>42.18</v>
      </c>
      <c r="D782" s="2" t="s">
        <v>130</v>
      </c>
      <c r="E782" s="2" t="s">
        <v>130</v>
      </c>
      <c r="F782" s="2" t="s">
        <v>130</v>
      </c>
      <c r="G782" s="2" t="s">
        <v>130</v>
      </c>
      <c r="H782" s="2" t="s">
        <v>130</v>
      </c>
      <c r="I782" s="2" t="s">
        <v>130</v>
      </c>
      <c r="J782" s="2" t="s">
        <v>130</v>
      </c>
      <c r="K782" s="2" t="s">
        <v>130</v>
      </c>
      <c r="L782" s="2" t="s">
        <v>130</v>
      </c>
      <c r="M782" s="2" t="s">
        <v>130</v>
      </c>
      <c r="N782" s="2" t="s">
        <v>130</v>
      </c>
      <c r="O782" s="2" t="s">
        <v>130</v>
      </c>
      <c r="P782" s="2" t="s">
        <v>4832</v>
      </c>
    </row>
    <row r="783" spans="1:16" ht="13" x14ac:dyDescent="0.3">
      <c r="A783" t="s">
        <v>133</v>
      </c>
      <c r="B783" s="5">
        <v>2.19</v>
      </c>
      <c r="C783" s="5">
        <f t="shared" si="14"/>
        <v>42.19</v>
      </c>
      <c r="D783" s="2" t="s">
        <v>130</v>
      </c>
      <c r="E783" s="2" t="s">
        <v>130</v>
      </c>
      <c r="F783" s="2" t="s">
        <v>130</v>
      </c>
      <c r="G783" s="2" t="s">
        <v>130</v>
      </c>
      <c r="H783" s="2" t="s">
        <v>130</v>
      </c>
      <c r="I783" s="2" t="s">
        <v>130</v>
      </c>
      <c r="J783" s="2" t="s">
        <v>130</v>
      </c>
      <c r="K783" s="2" t="s">
        <v>130</v>
      </c>
      <c r="L783" s="2" t="s">
        <v>130</v>
      </c>
      <c r="M783" s="2" t="s">
        <v>130</v>
      </c>
      <c r="N783" s="2" t="s">
        <v>130</v>
      </c>
      <c r="O783" s="2" t="s">
        <v>130</v>
      </c>
      <c r="P783" s="2" t="s">
        <v>4832</v>
      </c>
    </row>
    <row r="784" spans="1:16" ht="13" x14ac:dyDescent="0.3">
      <c r="A784" t="s">
        <v>133</v>
      </c>
      <c r="B784" s="5">
        <v>2.2000000000000002</v>
      </c>
      <c r="C784" s="5">
        <f t="shared" si="14"/>
        <v>42.2</v>
      </c>
      <c r="D784" s="2" t="s">
        <v>130</v>
      </c>
      <c r="E784" s="2" t="s">
        <v>130</v>
      </c>
      <c r="F784" s="2" t="s">
        <v>130</v>
      </c>
      <c r="G784" s="2" t="s">
        <v>130</v>
      </c>
      <c r="H784" s="2" t="s">
        <v>130</v>
      </c>
      <c r="I784" s="2" t="s">
        <v>130</v>
      </c>
      <c r="J784" s="2" t="s">
        <v>130</v>
      </c>
      <c r="K784" s="2" t="s">
        <v>130</v>
      </c>
      <c r="L784" s="2" t="s">
        <v>130</v>
      </c>
      <c r="M784" s="2" t="s">
        <v>130</v>
      </c>
      <c r="N784" s="2" t="s">
        <v>130</v>
      </c>
      <c r="O784" s="2" t="s">
        <v>130</v>
      </c>
      <c r="P784" s="2" t="s">
        <v>4832</v>
      </c>
    </row>
    <row r="785" spans="1:16" ht="13" x14ac:dyDescent="0.3">
      <c r="A785" t="s">
        <v>133</v>
      </c>
      <c r="B785" s="5">
        <v>2.21</v>
      </c>
      <c r="C785" s="5">
        <f t="shared" si="14"/>
        <v>42.21</v>
      </c>
      <c r="D785" s="2" t="s">
        <v>130</v>
      </c>
      <c r="E785" s="2" t="s">
        <v>130</v>
      </c>
      <c r="F785" s="2" t="s">
        <v>130</v>
      </c>
      <c r="G785" s="2" t="s">
        <v>130</v>
      </c>
      <c r="H785" s="2" t="s">
        <v>130</v>
      </c>
      <c r="I785" s="2" t="s">
        <v>130</v>
      </c>
      <c r="J785" s="2" t="s">
        <v>130</v>
      </c>
      <c r="K785" s="2" t="s">
        <v>130</v>
      </c>
      <c r="L785" s="2" t="s">
        <v>130</v>
      </c>
      <c r="M785" s="2" t="s">
        <v>130</v>
      </c>
      <c r="N785" s="2" t="s">
        <v>130</v>
      </c>
      <c r="O785" s="2" t="s">
        <v>130</v>
      </c>
      <c r="P785" s="2" t="s">
        <v>4832</v>
      </c>
    </row>
    <row r="786" spans="1:16" ht="13" x14ac:dyDescent="0.3">
      <c r="A786" t="s">
        <v>133</v>
      </c>
      <c r="B786" s="5">
        <v>2.2200000000000002</v>
      </c>
      <c r="C786" s="5">
        <f t="shared" si="14"/>
        <v>42.22</v>
      </c>
      <c r="D786" s="2" t="s">
        <v>130</v>
      </c>
      <c r="E786" s="2" t="s">
        <v>130</v>
      </c>
      <c r="F786" s="2" t="s">
        <v>130</v>
      </c>
      <c r="G786" s="2" t="s">
        <v>130</v>
      </c>
      <c r="H786" s="2" t="s">
        <v>130</v>
      </c>
      <c r="I786" s="2" t="s">
        <v>130</v>
      </c>
      <c r="J786" s="2" t="s">
        <v>130</v>
      </c>
      <c r="K786" s="2" t="s">
        <v>130</v>
      </c>
      <c r="L786" s="2" t="s">
        <v>130</v>
      </c>
      <c r="M786" s="2" t="s">
        <v>130</v>
      </c>
      <c r="N786" s="2" t="s">
        <v>130</v>
      </c>
      <c r="O786" s="2" t="s">
        <v>130</v>
      </c>
      <c r="P786" s="2" t="s">
        <v>4832</v>
      </c>
    </row>
    <row r="787" spans="1:16" ht="13" x14ac:dyDescent="0.3">
      <c r="A787" t="s">
        <v>133</v>
      </c>
      <c r="B787" s="5">
        <v>2.23</v>
      </c>
      <c r="C787" s="5">
        <f t="shared" si="14"/>
        <v>42.23</v>
      </c>
      <c r="D787" s="2" t="s">
        <v>130</v>
      </c>
      <c r="E787" s="2" t="s">
        <v>130</v>
      </c>
      <c r="F787" s="2" t="s">
        <v>130</v>
      </c>
      <c r="G787" s="2" t="s">
        <v>130</v>
      </c>
      <c r="H787" s="2" t="s">
        <v>130</v>
      </c>
      <c r="I787" s="2" t="s">
        <v>130</v>
      </c>
      <c r="J787" s="2" t="s">
        <v>130</v>
      </c>
      <c r="K787" s="2" t="s">
        <v>130</v>
      </c>
      <c r="L787" s="2" t="s">
        <v>130</v>
      </c>
      <c r="M787" s="2" t="s">
        <v>130</v>
      </c>
      <c r="N787" s="2" t="s">
        <v>130</v>
      </c>
      <c r="O787" s="2" t="s">
        <v>130</v>
      </c>
      <c r="P787" s="2" t="s">
        <v>4832</v>
      </c>
    </row>
    <row r="788" spans="1:16" ht="13" x14ac:dyDescent="0.3">
      <c r="A788" t="s">
        <v>133</v>
      </c>
      <c r="B788" s="5">
        <v>2.2400000000000002</v>
      </c>
      <c r="C788" s="5">
        <f t="shared" si="14"/>
        <v>42.24</v>
      </c>
      <c r="D788" s="2" t="s">
        <v>130</v>
      </c>
      <c r="E788" s="2" t="s">
        <v>130</v>
      </c>
      <c r="F788" s="2" t="s">
        <v>130</v>
      </c>
      <c r="G788" s="2" t="s">
        <v>130</v>
      </c>
      <c r="H788" s="2" t="s">
        <v>130</v>
      </c>
      <c r="I788" s="2" t="s">
        <v>130</v>
      </c>
      <c r="J788" s="2" t="s">
        <v>130</v>
      </c>
      <c r="K788" s="2" t="s">
        <v>130</v>
      </c>
      <c r="L788" s="2" t="s">
        <v>130</v>
      </c>
      <c r="M788" s="2" t="s">
        <v>130</v>
      </c>
      <c r="N788" s="2" t="s">
        <v>130</v>
      </c>
      <c r="O788" s="2" t="s">
        <v>130</v>
      </c>
      <c r="P788" s="2" t="s">
        <v>4832</v>
      </c>
    </row>
    <row r="789" spans="1:16" ht="13" x14ac:dyDescent="0.3">
      <c r="A789" t="s">
        <v>133</v>
      </c>
      <c r="B789" s="5">
        <v>2.25</v>
      </c>
      <c r="C789" s="5">
        <f t="shared" si="14"/>
        <v>42.25</v>
      </c>
      <c r="D789" s="2" t="s">
        <v>130</v>
      </c>
      <c r="E789" s="2" t="s">
        <v>130</v>
      </c>
      <c r="F789" s="2" t="s">
        <v>130</v>
      </c>
      <c r="G789" s="2" t="s">
        <v>130</v>
      </c>
      <c r="H789" s="2" t="s">
        <v>130</v>
      </c>
      <c r="I789" s="2" t="s">
        <v>130</v>
      </c>
      <c r="J789" s="2" t="s">
        <v>130</v>
      </c>
      <c r="K789" s="2" t="s">
        <v>130</v>
      </c>
      <c r="L789" s="2" t="s">
        <v>130</v>
      </c>
      <c r="M789" s="2" t="s">
        <v>130</v>
      </c>
      <c r="N789" s="2" t="s">
        <v>130</v>
      </c>
      <c r="O789" s="2" t="s">
        <v>130</v>
      </c>
      <c r="P789" s="2" t="s">
        <v>4832</v>
      </c>
    </row>
    <row r="790" spans="1:16" ht="13" x14ac:dyDescent="0.3">
      <c r="A790" t="s">
        <v>133</v>
      </c>
      <c r="B790" s="5">
        <v>2.2599999999999998</v>
      </c>
      <c r="C790" s="5">
        <f t="shared" si="14"/>
        <v>42.26</v>
      </c>
      <c r="D790" s="2" t="s">
        <v>130</v>
      </c>
      <c r="E790" s="2" t="s">
        <v>130</v>
      </c>
      <c r="F790" s="2" t="s">
        <v>130</v>
      </c>
      <c r="G790" s="2" t="s">
        <v>130</v>
      </c>
      <c r="H790" s="2" t="s">
        <v>130</v>
      </c>
      <c r="I790" s="2" t="s">
        <v>130</v>
      </c>
      <c r="J790" s="2" t="s">
        <v>130</v>
      </c>
      <c r="K790" s="2" t="s">
        <v>130</v>
      </c>
      <c r="L790" s="2" t="s">
        <v>130</v>
      </c>
      <c r="M790" s="2" t="s">
        <v>130</v>
      </c>
      <c r="N790" s="2" t="s">
        <v>130</v>
      </c>
      <c r="O790" s="2" t="s">
        <v>130</v>
      </c>
      <c r="P790" s="2" t="s">
        <v>4832</v>
      </c>
    </row>
    <row r="791" spans="1:16" ht="13" x14ac:dyDescent="0.3">
      <c r="A791" t="s">
        <v>133</v>
      </c>
      <c r="B791" s="5">
        <v>2.27</v>
      </c>
      <c r="C791" s="5">
        <f t="shared" si="14"/>
        <v>42.27</v>
      </c>
      <c r="D791" s="2" t="s">
        <v>130</v>
      </c>
      <c r="E791" s="2" t="s">
        <v>130</v>
      </c>
      <c r="F791" s="2" t="s">
        <v>130</v>
      </c>
      <c r="G791" s="2" t="s">
        <v>130</v>
      </c>
      <c r="H791" s="2" t="s">
        <v>130</v>
      </c>
      <c r="I791" s="2" t="s">
        <v>130</v>
      </c>
      <c r="J791" s="2" t="s">
        <v>130</v>
      </c>
      <c r="K791" s="2" t="s">
        <v>130</v>
      </c>
      <c r="L791" s="2" t="s">
        <v>130</v>
      </c>
      <c r="M791" s="2" t="s">
        <v>130</v>
      </c>
      <c r="N791" s="2" t="s">
        <v>130</v>
      </c>
      <c r="O791" s="2" t="s">
        <v>130</v>
      </c>
      <c r="P791" s="2" t="s">
        <v>4832</v>
      </c>
    </row>
    <row r="792" spans="1:16" ht="13" x14ac:dyDescent="0.3">
      <c r="A792" t="s">
        <v>133</v>
      </c>
      <c r="B792" s="5">
        <v>2.2799999999999998</v>
      </c>
      <c r="C792" s="5">
        <f t="shared" si="14"/>
        <v>42.28</v>
      </c>
      <c r="D792" s="2" t="s">
        <v>130</v>
      </c>
      <c r="E792" s="2" t="s">
        <v>130</v>
      </c>
      <c r="F792" s="2" t="s">
        <v>130</v>
      </c>
      <c r="G792" s="2" t="s">
        <v>130</v>
      </c>
      <c r="H792" s="2" t="s">
        <v>130</v>
      </c>
      <c r="I792" s="2" t="s">
        <v>130</v>
      </c>
      <c r="J792" s="2" t="s">
        <v>130</v>
      </c>
      <c r="K792" s="2" t="s">
        <v>130</v>
      </c>
      <c r="L792" s="2" t="s">
        <v>130</v>
      </c>
      <c r="M792" s="2" t="s">
        <v>130</v>
      </c>
      <c r="N792" s="2" t="s">
        <v>130</v>
      </c>
      <c r="O792" s="2" t="s">
        <v>130</v>
      </c>
      <c r="P792" s="2" t="s">
        <v>4832</v>
      </c>
    </row>
    <row r="793" spans="1:16" ht="13" x14ac:dyDescent="0.3">
      <c r="A793" t="s">
        <v>133</v>
      </c>
      <c r="B793" s="5">
        <v>2.29</v>
      </c>
      <c r="C793" s="5">
        <f t="shared" si="14"/>
        <v>42.29</v>
      </c>
      <c r="D793" s="2" t="s">
        <v>130</v>
      </c>
      <c r="E793" s="2" t="s">
        <v>130</v>
      </c>
      <c r="F793" s="2" t="s">
        <v>130</v>
      </c>
      <c r="G793" s="2" t="s">
        <v>130</v>
      </c>
      <c r="H793" s="2" t="s">
        <v>130</v>
      </c>
      <c r="I793" s="2" t="s">
        <v>130</v>
      </c>
      <c r="J793" s="2" t="s">
        <v>130</v>
      </c>
      <c r="K793" s="2" t="s">
        <v>130</v>
      </c>
      <c r="L793" s="2" t="s">
        <v>130</v>
      </c>
      <c r="M793" s="2" t="s">
        <v>130</v>
      </c>
      <c r="N793" s="2" t="s">
        <v>130</v>
      </c>
      <c r="O793" s="2" t="s">
        <v>130</v>
      </c>
      <c r="P793" s="2" t="s">
        <v>4832</v>
      </c>
    </row>
    <row r="794" spans="1:16" ht="13" x14ac:dyDescent="0.3">
      <c r="A794" t="s">
        <v>133</v>
      </c>
      <c r="B794" s="5">
        <v>2.2999999999999998</v>
      </c>
      <c r="C794" s="5">
        <f t="shared" si="14"/>
        <v>42.3</v>
      </c>
      <c r="D794" s="2" t="s">
        <v>130</v>
      </c>
      <c r="E794" s="2" t="s">
        <v>130</v>
      </c>
      <c r="F794" s="2" t="s">
        <v>130</v>
      </c>
      <c r="G794" s="2" t="s">
        <v>130</v>
      </c>
      <c r="H794" s="2" t="s">
        <v>130</v>
      </c>
      <c r="I794" s="2" t="s">
        <v>130</v>
      </c>
      <c r="J794" s="2" t="s">
        <v>130</v>
      </c>
      <c r="K794" s="2" t="s">
        <v>130</v>
      </c>
      <c r="L794" s="2" t="s">
        <v>130</v>
      </c>
      <c r="M794" s="2" t="s">
        <v>130</v>
      </c>
      <c r="N794" s="2" t="s">
        <v>130</v>
      </c>
      <c r="O794" s="2" t="s">
        <v>130</v>
      </c>
      <c r="P794" s="2" t="s">
        <v>4832</v>
      </c>
    </row>
    <row r="795" spans="1:16" ht="13" x14ac:dyDescent="0.3">
      <c r="A795" t="s">
        <v>133</v>
      </c>
      <c r="B795" s="5">
        <v>2.31</v>
      </c>
      <c r="C795" s="5">
        <f t="shared" si="14"/>
        <v>42.31</v>
      </c>
      <c r="D795" s="2" t="s">
        <v>130</v>
      </c>
      <c r="E795" s="2" t="s">
        <v>130</v>
      </c>
      <c r="F795" s="2" t="s">
        <v>130</v>
      </c>
      <c r="G795" s="2" t="s">
        <v>130</v>
      </c>
      <c r="H795" s="2" t="s">
        <v>130</v>
      </c>
      <c r="I795" s="2" t="s">
        <v>130</v>
      </c>
      <c r="J795" s="2" t="s">
        <v>130</v>
      </c>
      <c r="K795" s="2" t="s">
        <v>130</v>
      </c>
      <c r="L795" s="2" t="s">
        <v>130</v>
      </c>
      <c r="M795" s="2" t="s">
        <v>130</v>
      </c>
      <c r="N795" s="2" t="s">
        <v>130</v>
      </c>
      <c r="O795" s="2" t="s">
        <v>130</v>
      </c>
      <c r="P795" s="2" t="s">
        <v>4832</v>
      </c>
    </row>
    <row r="796" spans="1:16" ht="13" x14ac:dyDescent="0.3">
      <c r="A796" t="s">
        <v>133</v>
      </c>
      <c r="B796" s="5">
        <v>2.3199999999999998</v>
      </c>
      <c r="C796" s="5">
        <f t="shared" si="14"/>
        <v>42.32</v>
      </c>
      <c r="D796" s="2" t="s">
        <v>130</v>
      </c>
      <c r="E796" s="2" t="s">
        <v>130</v>
      </c>
      <c r="F796" s="2" t="s">
        <v>130</v>
      </c>
      <c r="G796" s="2" t="s">
        <v>130</v>
      </c>
      <c r="H796" s="2" t="s">
        <v>130</v>
      </c>
      <c r="I796" s="2" t="s">
        <v>130</v>
      </c>
      <c r="J796" s="2" t="s">
        <v>130</v>
      </c>
      <c r="K796" s="2" t="s">
        <v>130</v>
      </c>
      <c r="L796" s="2" t="s">
        <v>130</v>
      </c>
      <c r="M796" s="2" t="s">
        <v>130</v>
      </c>
      <c r="N796" s="2" t="s">
        <v>130</v>
      </c>
      <c r="O796" s="2" t="s">
        <v>130</v>
      </c>
      <c r="P796" s="2" t="s">
        <v>4832</v>
      </c>
    </row>
    <row r="797" spans="1:16" ht="13" x14ac:dyDescent="0.3">
      <c r="A797" t="s">
        <v>133</v>
      </c>
      <c r="B797" s="5">
        <v>2.33</v>
      </c>
      <c r="C797" s="5">
        <f t="shared" si="14"/>
        <v>42.33</v>
      </c>
      <c r="D797" s="2" t="s">
        <v>130</v>
      </c>
      <c r="E797" s="2" t="s">
        <v>130</v>
      </c>
      <c r="F797" s="2" t="s">
        <v>130</v>
      </c>
      <c r="G797" s="2" t="s">
        <v>130</v>
      </c>
      <c r="H797" s="2" t="s">
        <v>130</v>
      </c>
      <c r="I797" s="2" t="s">
        <v>130</v>
      </c>
      <c r="J797" s="2" t="s">
        <v>130</v>
      </c>
      <c r="K797" s="2" t="s">
        <v>130</v>
      </c>
      <c r="L797" s="2" t="s">
        <v>130</v>
      </c>
      <c r="M797" s="2" t="s">
        <v>130</v>
      </c>
      <c r="N797" s="2" t="s">
        <v>130</v>
      </c>
      <c r="O797" s="2" t="s">
        <v>130</v>
      </c>
      <c r="P797" s="2" t="s">
        <v>4832</v>
      </c>
    </row>
    <row r="798" spans="1:16" ht="13" x14ac:dyDescent="0.3">
      <c r="A798" t="s">
        <v>133</v>
      </c>
      <c r="B798" s="5">
        <v>2.34</v>
      </c>
      <c r="C798" s="5">
        <f t="shared" si="14"/>
        <v>42.34</v>
      </c>
      <c r="D798" s="2" t="s">
        <v>130</v>
      </c>
      <c r="E798" s="2" t="s">
        <v>130</v>
      </c>
      <c r="F798" s="2" t="s">
        <v>130</v>
      </c>
      <c r="G798" s="2" t="s">
        <v>130</v>
      </c>
      <c r="H798" s="2" t="s">
        <v>130</v>
      </c>
      <c r="I798" s="2" t="s">
        <v>130</v>
      </c>
      <c r="J798" s="2" t="s">
        <v>130</v>
      </c>
      <c r="K798" s="2" t="s">
        <v>130</v>
      </c>
      <c r="L798" s="2" t="s">
        <v>130</v>
      </c>
      <c r="M798" s="2" t="s">
        <v>130</v>
      </c>
      <c r="N798" s="2" t="s">
        <v>130</v>
      </c>
      <c r="O798" s="2" t="s">
        <v>130</v>
      </c>
      <c r="P798" s="2" t="s">
        <v>4832</v>
      </c>
    </row>
    <row r="799" spans="1:16" ht="13" x14ac:dyDescent="0.3">
      <c r="A799" t="s">
        <v>133</v>
      </c>
      <c r="B799" s="5">
        <v>2.35</v>
      </c>
      <c r="C799" s="5">
        <f t="shared" si="14"/>
        <v>42.35</v>
      </c>
      <c r="D799" s="2" t="s">
        <v>130</v>
      </c>
      <c r="E799" s="2" t="s">
        <v>130</v>
      </c>
      <c r="F799" s="2" t="s">
        <v>130</v>
      </c>
      <c r="G799" s="2" t="s">
        <v>130</v>
      </c>
      <c r="H799" s="2" t="s">
        <v>130</v>
      </c>
      <c r="I799" s="2" t="s">
        <v>130</v>
      </c>
      <c r="J799" s="2" t="s">
        <v>130</v>
      </c>
      <c r="K799" s="2" t="s">
        <v>130</v>
      </c>
      <c r="L799" s="2" t="s">
        <v>130</v>
      </c>
      <c r="M799" s="2" t="s">
        <v>130</v>
      </c>
      <c r="N799" s="2" t="s">
        <v>130</v>
      </c>
      <c r="O799" s="2" t="s">
        <v>130</v>
      </c>
      <c r="P799" s="2" t="s">
        <v>4832</v>
      </c>
    </row>
    <row r="800" spans="1:16" ht="13" x14ac:dyDescent="0.3">
      <c r="A800" t="s">
        <v>133</v>
      </c>
      <c r="B800" s="5">
        <v>2.36</v>
      </c>
      <c r="C800" s="5">
        <f t="shared" si="14"/>
        <v>42.36</v>
      </c>
      <c r="D800" s="2" t="s">
        <v>130</v>
      </c>
      <c r="E800" s="2" t="s">
        <v>130</v>
      </c>
      <c r="F800" s="2" t="s">
        <v>130</v>
      </c>
      <c r="G800" s="2" t="s">
        <v>130</v>
      </c>
      <c r="H800" s="2" t="s">
        <v>130</v>
      </c>
      <c r="I800" s="2" t="s">
        <v>130</v>
      </c>
      <c r="J800" s="2" t="s">
        <v>130</v>
      </c>
      <c r="K800" s="2" t="s">
        <v>130</v>
      </c>
      <c r="L800" s="2" t="s">
        <v>130</v>
      </c>
      <c r="M800" s="2" t="s">
        <v>130</v>
      </c>
      <c r="N800" s="2" t="s">
        <v>130</v>
      </c>
      <c r="O800" s="2" t="s">
        <v>130</v>
      </c>
      <c r="P800" s="2" t="s">
        <v>4832</v>
      </c>
    </row>
    <row r="801" spans="1:16" ht="13" x14ac:dyDescent="0.3">
      <c r="A801" t="s">
        <v>133</v>
      </c>
      <c r="B801" s="5">
        <v>2.37</v>
      </c>
      <c r="C801" s="5">
        <f t="shared" si="14"/>
        <v>42.37</v>
      </c>
      <c r="D801" s="2" t="s">
        <v>130</v>
      </c>
      <c r="E801" s="2" t="s">
        <v>130</v>
      </c>
      <c r="F801" s="2" t="s">
        <v>130</v>
      </c>
      <c r="G801" s="2" t="s">
        <v>130</v>
      </c>
      <c r="H801" s="2" t="s">
        <v>130</v>
      </c>
      <c r="I801" s="2" t="s">
        <v>130</v>
      </c>
      <c r="J801" s="2" t="s">
        <v>130</v>
      </c>
      <c r="K801" s="2" t="s">
        <v>130</v>
      </c>
      <c r="L801" s="2" t="s">
        <v>130</v>
      </c>
      <c r="M801" s="2" t="s">
        <v>130</v>
      </c>
      <c r="N801" s="2" t="s">
        <v>130</v>
      </c>
      <c r="O801" s="2" t="s">
        <v>130</v>
      </c>
      <c r="P801" s="2" t="s">
        <v>4832</v>
      </c>
    </row>
    <row r="802" spans="1:16" ht="13" x14ac:dyDescent="0.3">
      <c r="A802" t="s">
        <v>133</v>
      </c>
      <c r="B802" s="5">
        <v>2.38</v>
      </c>
      <c r="C802" s="5">
        <f t="shared" si="14"/>
        <v>42.38</v>
      </c>
      <c r="D802" s="2" t="s">
        <v>130</v>
      </c>
      <c r="E802" s="2" t="s">
        <v>130</v>
      </c>
      <c r="F802" s="2" t="s">
        <v>130</v>
      </c>
      <c r="G802" s="2" t="s">
        <v>130</v>
      </c>
      <c r="H802" s="2" t="s">
        <v>130</v>
      </c>
      <c r="I802" s="2" t="s">
        <v>130</v>
      </c>
      <c r="J802" s="2" t="s">
        <v>130</v>
      </c>
      <c r="K802" s="2" t="s">
        <v>130</v>
      </c>
      <c r="L802" s="2" t="s">
        <v>130</v>
      </c>
      <c r="M802" s="2" t="s">
        <v>130</v>
      </c>
      <c r="N802" s="2" t="s">
        <v>130</v>
      </c>
      <c r="O802" s="2" t="s">
        <v>130</v>
      </c>
      <c r="P802" s="2" t="s">
        <v>4832</v>
      </c>
    </row>
    <row r="803" spans="1:16" ht="13" x14ac:dyDescent="0.3">
      <c r="A803" t="s">
        <v>133</v>
      </c>
      <c r="B803" s="5">
        <v>2.39</v>
      </c>
      <c r="C803" s="5">
        <f t="shared" si="14"/>
        <v>42.39</v>
      </c>
      <c r="D803" s="2" t="s">
        <v>130</v>
      </c>
      <c r="E803" s="2" t="s">
        <v>130</v>
      </c>
      <c r="F803" s="2" t="s">
        <v>130</v>
      </c>
      <c r="G803" s="2" t="s">
        <v>130</v>
      </c>
      <c r="H803" s="2" t="s">
        <v>130</v>
      </c>
      <c r="I803" s="2" t="s">
        <v>130</v>
      </c>
      <c r="J803" s="2" t="s">
        <v>130</v>
      </c>
      <c r="K803" s="2" t="s">
        <v>130</v>
      </c>
      <c r="L803" s="2" t="s">
        <v>130</v>
      </c>
      <c r="M803" s="2" t="s">
        <v>130</v>
      </c>
      <c r="N803" s="2" t="s">
        <v>130</v>
      </c>
      <c r="O803" s="2" t="s">
        <v>130</v>
      </c>
      <c r="P803" s="2" t="s">
        <v>4832</v>
      </c>
    </row>
    <row r="804" spans="1:16" ht="13" x14ac:dyDescent="0.3">
      <c r="A804" t="s">
        <v>133</v>
      </c>
      <c r="B804" s="5">
        <v>2.4</v>
      </c>
      <c r="C804" s="5">
        <f t="shared" si="14"/>
        <v>42.4</v>
      </c>
      <c r="D804" s="2" t="s">
        <v>130</v>
      </c>
      <c r="E804" s="2" t="s">
        <v>130</v>
      </c>
      <c r="F804" s="2" t="s">
        <v>130</v>
      </c>
      <c r="G804" s="2" t="s">
        <v>130</v>
      </c>
      <c r="H804" s="2" t="s">
        <v>130</v>
      </c>
      <c r="I804" s="2" t="s">
        <v>130</v>
      </c>
      <c r="J804" s="2" t="s">
        <v>130</v>
      </c>
      <c r="K804" s="2" t="s">
        <v>130</v>
      </c>
      <c r="L804" s="2" t="s">
        <v>130</v>
      </c>
      <c r="M804" s="2" t="s">
        <v>130</v>
      </c>
      <c r="N804" s="2" t="s">
        <v>130</v>
      </c>
      <c r="O804" s="2" t="s">
        <v>130</v>
      </c>
      <c r="P804" s="2" t="s">
        <v>4832</v>
      </c>
    </row>
    <row r="805" spans="1:16" ht="13" x14ac:dyDescent="0.3">
      <c r="A805" t="s">
        <v>133</v>
      </c>
      <c r="B805" s="5">
        <v>2.41</v>
      </c>
      <c r="C805" s="5">
        <f t="shared" si="14"/>
        <v>42.41</v>
      </c>
      <c r="D805" s="2" t="s">
        <v>130</v>
      </c>
      <c r="E805" s="2" t="s">
        <v>130</v>
      </c>
      <c r="F805" s="2" t="s">
        <v>130</v>
      </c>
      <c r="G805" s="2" t="s">
        <v>130</v>
      </c>
      <c r="H805" s="2" t="s">
        <v>130</v>
      </c>
      <c r="I805" s="2" t="s">
        <v>130</v>
      </c>
      <c r="J805" s="2" t="s">
        <v>130</v>
      </c>
      <c r="K805" s="2" t="s">
        <v>130</v>
      </c>
      <c r="L805" s="2" t="s">
        <v>130</v>
      </c>
      <c r="M805" s="2" t="s">
        <v>130</v>
      </c>
      <c r="N805" s="2" t="s">
        <v>130</v>
      </c>
      <c r="O805" s="2" t="s">
        <v>130</v>
      </c>
      <c r="P805" s="2" t="s">
        <v>4832</v>
      </c>
    </row>
    <row r="806" spans="1:16" ht="13" x14ac:dyDescent="0.3">
      <c r="A806" t="s">
        <v>133</v>
      </c>
      <c r="B806" s="5">
        <v>2.42</v>
      </c>
      <c r="C806" s="5">
        <f t="shared" si="14"/>
        <v>42.42</v>
      </c>
      <c r="D806" s="2" t="s">
        <v>130</v>
      </c>
      <c r="E806" s="2" t="s">
        <v>130</v>
      </c>
      <c r="F806" s="2" t="s">
        <v>130</v>
      </c>
      <c r="G806" s="2" t="s">
        <v>130</v>
      </c>
      <c r="H806" s="2" t="s">
        <v>130</v>
      </c>
      <c r="I806" s="2" t="s">
        <v>130</v>
      </c>
      <c r="J806" s="2" t="s">
        <v>130</v>
      </c>
      <c r="K806" s="2" t="s">
        <v>130</v>
      </c>
      <c r="L806" s="2" t="s">
        <v>130</v>
      </c>
      <c r="M806" s="2" t="s">
        <v>130</v>
      </c>
      <c r="N806" s="2" t="s">
        <v>130</v>
      </c>
      <c r="O806" s="2" t="s">
        <v>130</v>
      </c>
      <c r="P806" s="2" t="s">
        <v>4832</v>
      </c>
    </row>
    <row r="807" spans="1:16" ht="13" x14ac:dyDescent="0.3">
      <c r="A807" t="s">
        <v>133</v>
      </c>
      <c r="B807" s="5">
        <v>2.4300000000000002</v>
      </c>
      <c r="C807" s="5">
        <f t="shared" si="14"/>
        <v>42.43</v>
      </c>
      <c r="D807" s="2" t="s">
        <v>130</v>
      </c>
      <c r="E807" s="2" t="s">
        <v>130</v>
      </c>
      <c r="F807" s="2" t="s">
        <v>130</v>
      </c>
      <c r="G807" s="2" t="s">
        <v>130</v>
      </c>
      <c r="H807" s="2" t="s">
        <v>130</v>
      </c>
      <c r="I807" s="2" t="s">
        <v>130</v>
      </c>
      <c r="J807" s="2" t="s">
        <v>130</v>
      </c>
      <c r="K807" s="2" t="s">
        <v>130</v>
      </c>
      <c r="L807" s="2" t="s">
        <v>130</v>
      </c>
      <c r="M807" s="2" t="s">
        <v>130</v>
      </c>
      <c r="N807" s="2" t="s">
        <v>130</v>
      </c>
      <c r="O807" s="2" t="s">
        <v>130</v>
      </c>
      <c r="P807" s="2" t="s">
        <v>4832</v>
      </c>
    </row>
    <row r="808" spans="1:16" ht="13" x14ac:dyDescent="0.3">
      <c r="A808" t="s">
        <v>133</v>
      </c>
      <c r="B808" s="5">
        <v>2.44</v>
      </c>
      <c r="C808" s="5">
        <f t="shared" si="14"/>
        <v>42.44</v>
      </c>
      <c r="D808" s="2" t="s">
        <v>130</v>
      </c>
      <c r="E808" s="2" t="s">
        <v>130</v>
      </c>
      <c r="F808" s="2" t="s">
        <v>130</v>
      </c>
      <c r="G808" s="2" t="s">
        <v>130</v>
      </c>
      <c r="H808" s="2" t="s">
        <v>130</v>
      </c>
      <c r="I808" s="2" t="s">
        <v>130</v>
      </c>
      <c r="J808" s="2" t="s">
        <v>130</v>
      </c>
      <c r="K808" s="2" t="s">
        <v>130</v>
      </c>
      <c r="L808" s="2" t="s">
        <v>130</v>
      </c>
      <c r="M808" s="2" t="s">
        <v>130</v>
      </c>
      <c r="N808" s="2" t="s">
        <v>130</v>
      </c>
      <c r="O808" s="2" t="s">
        <v>130</v>
      </c>
      <c r="P808" s="2" t="s">
        <v>4832</v>
      </c>
    </row>
    <row r="809" spans="1:16" ht="13" x14ac:dyDescent="0.3">
      <c r="A809" t="s">
        <v>133</v>
      </c>
      <c r="B809" s="5">
        <v>2.4500000000000002</v>
      </c>
      <c r="C809" s="5">
        <f t="shared" ref="C809:C864" si="15">VALUE(SUBSTITUTE(4&amp;B809," ",""))</f>
        <v>42.45</v>
      </c>
      <c r="D809" s="2" t="s">
        <v>130</v>
      </c>
      <c r="E809" s="2" t="s">
        <v>130</v>
      </c>
      <c r="F809" s="2" t="s">
        <v>130</v>
      </c>
      <c r="G809" s="2" t="s">
        <v>130</v>
      </c>
      <c r="H809" s="2" t="s">
        <v>130</v>
      </c>
      <c r="I809" s="2" t="s">
        <v>130</v>
      </c>
      <c r="J809" s="2" t="s">
        <v>130</v>
      </c>
      <c r="K809" s="2" t="s">
        <v>130</v>
      </c>
      <c r="L809" s="2" t="s">
        <v>130</v>
      </c>
      <c r="M809" s="2" t="s">
        <v>130</v>
      </c>
      <c r="N809" s="2" t="s">
        <v>130</v>
      </c>
      <c r="O809" s="2" t="s">
        <v>130</v>
      </c>
      <c r="P809" s="2" t="s">
        <v>4832</v>
      </c>
    </row>
    <row r="810" spans="1:16" ht="13" x14ac:dyDescent="0.3">
      <c r="A810" t="s">
        <v>133</v>
      </c>
      <c r="B810" s="5">
        <v>2.46</v>
      </c>
      <c r="C810" s="5">
        <f t="shared" si="15"/>
        <v>42.46</v>
      </c>
      <c r="D810" s="2" t="s">
        <v>130</v>
      </c>
      <c r="E810" s="2" t="s">
        <v>130</v>
      </c>
      <c r="F810" s="2" t="s">
        <v>130</v>
      </c>
      <c r="G810" s="2" t="s">
        <v>130</v>
      </c>
      <c r="H810" s="2" t="s">
        <v>130</v>
      </c>
      <c r="I810" s="2" t="s">
        <v>130</v>
      </c>
      <c r="J810" s="2" t="s">
        <v>130</v>
      </c>
      <c r="K810" s="2" t="s">
        <v>130</v>
      </c>
      <c r="L810" s="2" t="s">
        <v>130</v>
      </c>
      <c r="M810" s="2" t="s">
        <v>130</v>
      </c>
      <c r="N810" s="2" t="s">
        <v>130</v>
      </c>
      <c r="O810" s="2" t="s">
        <v>130</v>
      </c>
      <c r="P810" s="2" t="s">
        <v>4832</v>
      </c>
    </row>
    <row r="811" spans="1:16" ht="13" x14ac:dyDescent="0.3">
      <c r="A811" t="s">
        <v>133</v>
      </c>
      <c r="B811" s="5">
        <v>2.4700000000000002</v>
      </c>
      <c r="C811" s="5">
        <f t="shared" si="15"/>
        <v>42.47</v>
      </c>
      <c r="D811" s="2" t="s">
        <v>130</v>
      </c>
      <c r="E811" s="2" t="s">
        <v>130</v>
      </c>
      <c r="F811" s="2" t="s">
        <v>130</v>
      </c>
      <c r="G811" s="2" t="s">
        <v>130</v>
      </c>
      <c r="H811" s="2" t="s">
        <v>130</v>
      </c>
      <c r="I811" s="2" t="s">
        <v>130</v>
      </c>
      <c r="J811" s="2" t="s">
        <v>130</v>
      </c>
      <c r="K811" s="2" t="s">
        <v>130</v>
      </c>
      <c r="L811" s="2" t="s">
        <v>130</v>
      </c>
      <c r="M811" s="2" t="s">
        <v>130</v>
      </c>
      <c r="N811" s="2" t="s">
        <v>130</v>
      </c>
      <c r="O811" s="2" t="s">
        <v>130</v>
      </c>
      <c r="P811" s="2" t="s">
        <v>4832</v>
      </c>
    </row>
    <row r="812" spans="1:16" ht="13" x14ac:dyDescent="0.3">
      <c r="A812" t="s">
        <v>133</v>
      </c>
      <c r="B812" s="5">
        <v>2.48</v>
      </c>
      <c r="C812" s="5">
        <f t="shared" si="15"/>
        <v>42.48</v>
      </c>
      <c r="D812" s="2" t="s">
        <v>130</v>
      </c>
      <c r="E812" s="2" t="s">
        <v>130</v>
      </c>
      <c r="F812" s="2" t="s">
        <v>130</v>
      </c>
      <c r="G812" s="2" t="s">
        <v>130</v>
      </c>
      <c r="H812" s="2" t="s">
        <v>130</v>
      </c>
      <c r="I812" s="2" t="s">
        <v>130</v>
      </c>
      <c r="J812" s="2" t="s">
        <v>130</v>
      </c>
      <c r="K812" s="2" t="s">
        <v>130</v>
      </c>
      <c r="L812" s="2" t="s">
        <v>130</v>
      </c>
      <c r="M812" s="2" t="s">
        <v>130</v>
      </c>
      <c r="N812" s="2" t="s">
        <v>130</v>
      </c>
      <c r="O812" s="2" t="s">
        <v>130</v>
      </c>
      <c r="P812" s="2" t="s">
        <v>4832</v>
      </c>
    </row>
    <row r="813" spans="1:16" ht="13" x14ac:dyDescent="0.3">
      <c r="A813" t="s">
        <v>133</v>
      </c>
      <c r="B813" s="5">
        <v>2.4900000000000002</v>
      </c>
      <c r="C813" s="5">
        <f t="shared" si="15"/>
        <v>42.49</v>
      </c>
      <c r="D813" s="2" t="s">
        <v>130</v>
      </c>
      <c r="E813" s="2" t="s">
        <v>130</v>
      </c>
      <c r="F813" s="2" t="s">
        <v>130</v>
      </c>
      <c r="G813" s="2" t="s">
        <v>130</v>
      </c>
      <c r="H813" s="2" t="s">
        <v>130</v>
      </c>
      <c r="I813" s="2" t="s">
        <v>130</v>
      </c>
      <c r="J813" s="2" t="s">
        <v>130</v>
      </c>
      <c r="K813" s="2" t="s">
        <v>130</v>
      </c>
      <c r="L813" s="2" t="s">
        <v>130</v>
      </c>
      <c r="M813" s="2" t="s">
        <v>130</v>
      </c>
      <c r="N813" s="2" t="s">
        <v>130</v>
      </c>
      <c r="O813" s="2" t="s">
        <v>130</v>
      </c>
      <c r="P813" s="2" t="s">
        <v>4832</v>
      </c>
    </row>
    <row r="814" spans="1:16" ht="13" x14ac:dyDescent="0.3">
      <c r="A814" t="s">
        <v>133</v>
      </c>
      <c r="B814" s="5">
        <v>2.5</v>
      </c>
      <c r="C814" s="5">
        <f t="shared" si="15"/>
        <v>42.5</v>
      </c>
      <c r="D814" s="2" t="s">
        <v>130</v>
      </c>
      <c r="E814" s="2" t="s">
        <v>130</v>
      </c>
      <c r="F814" s="2" t="s">
        <v>130</v>
      </c>
      <c r="G814" s="2" t="s">
        <v>130</v>
      </c>
      <c r="H814" s="2" t="s">
        <v>130</v>
      </c>
      <c r="I814" s="2" t="s">
        <v>130</v>
      </c>
      <c r="J814" s="2" t="s">
        <v>130</v>
      </c>
      <c r="K814" s="2" t="s">
        <v>130</v>
      </c>
      <c r="L814" s="2" t="s">
        <v>130</v>
      </c>
      <c r="M814" s="2" t="s">
        <v>130</v>
      </c>
      <c r="N814" s="2" t="s">
        <v>130</v>
      </c>
      <c r="O814" s="2" t="s">
        <v>130</v>
      </c>
      <c r="P814" s="2" t="s">
        <v>4832</v>
      </c>
    </row>
    <row r="815" spans="1:16" ht="13" x14ac:dyDescent="0.3">
      <c r="A815" t="s">
        <v>133</v>
      </c>
      <c r="B815" s="5">
        <v>2.5099999999999998</v>
      </c>
      <c r="C815" s="5">
        <f t="shared" si="15"/>
        <v>42.51</v>
      </c>
      <c r="D815" s="2" t="s">
        <v>130</v>
      </c>
      <c r="E815" s="2" t="s">
        <v>130</v>
      </c>
      <c r="F815" s="2" t="s">
        <v>130</v>
      </c>
      <c r="G815" s="2" t="s">
        <v>130</v>
      </c>
      <c r="H815" s="2" t="s">
        <v>130</v>
      </c>
      <c r="I815" s="2" t="s">
        <v>130</v>
      </c>
      <c r="J815" s="2" t="s">
        <v>130</v>
      </c>
      <c r="K815" s="2" t="s">
        <v>130</v>
      </c>
      <c r="L815" s="2" t="s">
        <v>130</v>
      </c>
      <c r="M815" s="2" t="s">
        <v>130</v>
      </c>
      <c r="N815" s="2" t="s">
        <v>130</v>
      </c>
      <c r="O815" s="2" t="s">
        <v>130</v>
      </c>
      <c r="P815" s="2" t="s">
        <v>4832</v>
      </c>
    </row>
    <row r="816" spans="1:16" ht="13" x14ac:dyDescent="0.3">
      <c r="A816" t="s">
        <v>133</v>
      </c>
      <c r="B816" s="5">
        <v>2.52</v>
      </c>
      <c r="C816" s="5">
        <f t="shared" si="15"/>
        <v>42.52</v>
      </c>
      <c r="D816" s="2" t="s">
        <v>130</v>
      </c>
      <c r="E816" s="2" t="s">
        <v>130</v>
      </c>
      <c r="F816" s="2" t="s">
        <v>130</v>
      </c>
      <c r="G816" s="2" t="s">
        <v>130</v>
      </c>
      <c r="H816" s="2" t="s">
        <v>130</v>
      </c>
      <c r="I816" s="2" t="s">
        <v>130</v>
      </c>
      <c r="J816" s="2" t="s">
        <v>130</v>
      </c>
      <c r="K816" s="2" t="s">
        <v>130</v>
      </c>
      <c r="L816" s="2" t="s">
        <v>130</v>
      </c>
      <c r="M816" s="2" t="s">
        <v>130</v>
      </c>
      <c r="N816" s="2" t="s">
        <v>130</v>
      </c>
      <c r="O816" s="2" t="s">
        <v>130</v>
      </c>
      <c r="P816" s="2" t="s">
        <v>4832</v>
      </c>
    </row>
    <row r="817" spans="1:16" ht="13" x14ac:dyDescent="0.3">
      <c r="A817" t="s">
        <v>133</v>
      </c>
      <c r="B817" s="5">
        <v>2.5299999999999998</v>
      </c>
      <c r="C817" s="5">
        <f t="shared" si="15"/>
        <v>42.53</v>
      </c>
      <c r="D817" s="2" t="s">
        <v>130</v>
      </c>
      <c r="E817" s="2" t="s">
        <v>130</v>
      </c>
      <c r="F817" s="2" t="s">
        <v>130</v>
      </c>
      <c r="G817" s="2" t="s">
        <v>130</v>
      </c>
      <c r="H817" s="2" t="s">
        <v>130</v>
      </c>
      <c r="I817" s="2" t="s">
        <v>130</v>
      </c>
      <c r="J817" s="2" t="s">
        <v>130</v>
      </c>
      <c r="K817" s="2" t="s">
        <v>130</v>
      </c>
      <c r="L817" s="2" t="s">
        <v>130</v>
      </c>
      <c r="M817" s="2" t="s">
        <v>130</v>
      </c>
      <c r="N817" s="2" t="s">
        <v>130</v>
      </c>
      <c r="O817" s="2" t="s">
        <v>130</v>
      </c>
      <c r="P817" s="2" t="s">
        <v>4832</v>
      </c>
    </row>
    <row r="818" spans="1:16" ht="13" x14ac:dyDescent="0.3">
      <c r="A818" t="s">
        <v>133</v>
      </c>
      <c r="B818" s="5">
        <v>2.54</v>
      </c>
      <c r="C818" s="5">
        <f t="shared" si="15"/>
        <v>42.54</v>
      </c>
      <c r="D818" s="2" t="s">
        <v>130</v>
      </c>
      <c r="E818" s="2" t="s">
        <v>130</v>
      </c>
      <c r="F818" s="2" t="s">
        <v>130</v>
      </c>
      <c r="G818" s="2" t="s">
        <v>130</v>
      </c>
      <c r="H818" s="2" t="s">
        <v>130</v>
      </c>
      <c r="I818" s="2" t="s">
        <v>130</v>
      </c>
      <c r="J818" s="2" t="s">
        <v>130</v>
      </c>
      <c r="K818" s="2" t="s">
        <v>130</v>
      </c>
      <c r="L818" s="2" t="s">
        <v>130</v>
      </c>
      <c r="M818" s="2" t="s">
        <v>130</v>
      </c>
      <c r="N818" s="2" t="s">
        <v>130</v>
      </c>
      <c r="O818" s="2" t="s">
        <v>130</v>
      </c>
      <c r="P818" s="2" t="s">
        <v>4832</v>
      </c>
    </row>
    <row r="819" spans="1:16" ht="13" x14ac:dyDescent="0.3">
      <c r="A819" t="s">
        <v>133</v>
      </c>
      <c r="B819" s="5">
        <v>2.5499999999999998</v>
      </c>
      <c r="C819" s="5">
        <f t="shared" si="15"/>
        <v>42.55</v>
      </c>
      <c r="D819" s="2" t="s">
        <v>130</v>
      </c>
      <c r="E819" s="2" t="s">
        <v>130</v>
      </c>
      <c r="F819" s="2" t="s">
        <v>130</v>
      </c>
      <c r="G819" s="2" t="s">
        <v>130</v>
      </c>
      <c r="H819" s="2" t="s">
        <v>130</v>
      </c>
      <c r="I819" s="2" t="s">
        <v>130</v>
      </c>
      <c r="J819" s="2" t="s">
        <v>130</v>
      </c>
      <c r="K819" s="2" t="s">
        <v>130</v>
      </c>
      <c r="L819" s="2" t="s">
        <v>130</v>
      </c>
      <c r="M819" s="2" t="s">
        <v>130</v>
      </c>
      <c r="N819" s="2" t="s">
        <v>130</v>
      </c>
      <c r="O819" s="2" t="s">
        <v>130</v>
      </c>
      <c r="P819" s="2" t="s">
        <v>4832</v>
      </c>
    </row>
    <row r="820" spans="1:16" ht="13" x14ac:dyDescent="0.3">
      <c r="A820" t="s">
        <v>133</v>
      </c>
      <c r="B820" s="5">
        <v>2.56</v>
      </c>
      <c r="C820" s="5">
        <f t="shared" si="15"/>
        <v>42.56</v>
      </c>
      <c r="D820" s="2" t="s">
        <v>130</v>
      </c>
      <c r="E820" s="2" t="s">
        <v>130</v>
      </c>
      <c r="F820" s="2" t="s">
        <v>130</v>
      </c>
      <c r="G820" s="2" t="s">
        <v>130</v>
      </c>
      <c r="H820" s="2" t="s">
        <v>130</v>
      </c>
      <c r="I820" s="2" t="s">
        <v>130</v>
      </c>
      <c r="J820" s="2" t="s">
        <v>130</v>
      </c>
      <c r="K820" s="2" t="s">
        <v>130</v>
      </c>
      <c r="L820" s="2" t="s">
        <v>130</v>
      </c>
      <c r="M820" s="2" t="s">
        <v>130</v>
      </c>
      <c r="N820" s="2" t="s">
        <v>130</v>
      </c>
      <c r="O820" s="2" t="s">
        <v>130</v>
      </c>
      <c r="P820" s="2" t="s">
        <v>4832</v>
      </c>
    </row>
    <row r="821" spans="1:16" ht="13" x14ac:dyDescent="0.3">
      <c r="A821" t="s">
        <v>133</v>
      </c>
      <c r="B821" s="5">
        <v>2.57</v>
      </c>
      <c r="C821" s="5">
        <f t="shared" si="15"/>
        <v>42.57</v>
      </c>
      <c r="D821" s="2" t="s">
        <v>130</v>
      </c>
      <c r="E821" s="2" t="s">
        <v>130</v>
      </c>
      <c r="F821" s="2" t="s">
        <v>130</v>
      </c>
      <c r="G821" s="2" t="s">
        <v>130</v>
      </c>
      <c r="H821" s="2" t="s">
        <v>130</v>
      </c>
      <c r="I821" s="2" t="s">
        <v>130</v>
      </c>
      <c r="J821" s="2" t="s">
        <v>130</v>
      </c>
      <c r="K821" s="2" t="s">
        <v>130</v>
      </c>
      <c r="L821" s="2" t="s">
        <v>130</v>
      </c>
      <c r="M821" s="2" t="s">
        <v>130</v>
      </c>
      <c r="N821" s="2" t="s">
        <v>130</v>
      </c>
      <c r="O821" s="2" t="s">
        <v>130</v>
      </c>
      <c r="P821" s="2" t="s">
        <v>4832</v>
      </c>
    </row>
    <row r="822" spans="1:16" ht="13" x14ac:dyDescent="0.3">
      <c r="A822" t="s">
        <v>133</v>
      </c>
      <c r="B822" s="5">
        <v>2.58</v>
      </c>
      <c r="C822" s="5">
        <f t="shared" si="15"/>
        <v>42.58</v>
      </c>
      <c r="D822" s="2" t="s">
        <v>130</v>
      </c>
      <c r="E822" s="2" t="s">
        <v>130</v>
      </c>
      <c r="F822" s="2" t="s">
        <v>130</v>
      </c>
      <c r="G822" s="2" t="s">
        <v>130</v>
      </c>
      <c r="H822" s="2" t="s">
        <v>130</v>
      </c>
      <c r="I822" s="2" t="s">
        <v>130</v>
      </c>
      <c r="J822" s="2" t="s">
        <v>130</v>
      </c>
      <c r="K822" s="2" t="s">
        <v>130</v>
      </c>
      <c r="L822" s="2" t="s">
        <v>130</v>
      </c>
      <c r="M822" s="2" t="s">
        <v>130</v>
      </c>
      <c r="N822" s="2" t="s">
        <v>130</v>
      </c>
      <c r="O822" s="2" t="s">
        <v>130</v>
      </c>
      <c r="P822" s="2" t="s">
        <v>4832</v>
      </c>
    </row>
    <row r="823" spans="1:16" ht="13" x14ac:dyDescent="0.3">
      <c r="A823" t="s">
        <v>133</v>
      </c>
      <c r="B823" s="5">
        <v>2.59</v>
      </c>
      <c r="C823" s="5">
        <f t="shared" si="15"/>
        <v>42.59</v>
      </c>
      <c r="D823" s="2" t="s">
        <v>130</v>
      </c>
      <c r="E823" s="2" t="s">
        <v>130</v>
      </c>
      <c r="F823" s="2" t="s">
        <v>130</v>
      </c>
      <c r="G823" s="2" t="s">
        <v>130</v>
      </c>
      <c r="H823" s="2" t="s">
        <v>130</v>
      </c>
      <c r="I823" s="2" t="s">
        <v>130</v>
      </c>
      <c r="J823" s="2" t="s">
        <v>130</v>
      </c>
      <c r="K823" s="2" t="s">
        <v>130</v>
      </c>
      <c r="L823" s="2" t="s">
        <v>130</v>
      </c>
      <c r="M823" s="2" t="s">
        <v>130</v>
      </c>
      <c r="N823" s="2" t="s">
        <v>130</v>
      </c>
      <c r="O823" s="2" t="s">
        <v>130</v>
      </c>
      <c r="P823" s="2" t="s">
        <v>4832</v>
      </c>
    </row>
    <row r="824" spans="1:16" ht="13" x14ac:dyDescent="0.3">
      <c r="A824" t="s">
        <v>133</v>
      </c>
      <c r="B824" s="5">
        <v>2.6</v>
      </c>
      <c r="C824" s="5">
        <f t="shared" si="15"/>
        <v>42.6</v>
      </c>
      <c r="D824" s="2" t="s">
        <v>130</v>
      </c>
      <c r="E824" s="2" t="s">
        <v>130</v>
      </c>
      <c r="F824" s="2" t="s">
        <v>130</v>
      </c>
      <c r="G824" s="2" t="s">
        <v>130</v>
      </c>
      <c r="H824" s="2" t="s">
        <v>130</v>
      </c>
      <c r="I824" s="2" t="s">
        <v>130</v>
      </c>
      <c r="J824" s="2" t="s">
        <v>130</v>
      </c>
      <c r="K824" s="2" t="s">
        <v>130</v>
      </c>
      <c r="L824" s="2" t="s">
        <v>130</v>
      </c>
      <c r="M824" s="2" t="s">
        <v>130</v>
      </c>
      <c r="N824" s="2" t="s">
        <v>130</v>
      </c>
      <c r="O824" s="2" t="s">
        <v>130</v>
      </c>
      <c r="P824" s="2" t="s">
        <v>4832</v>
      </c>
    </row>
    <row r="825" spans="1:16" ht="13" x14ac:dyDescent="0.3">
      <c r="A825" t="s">
        <v>133</v>
      </c>
      <c r="B825" s="5">
        <v>2.61</v>
      </c>
      <c r="C825" s="5">
        <f t="shared" si="15"/>
        <v>42.61</v>
      </c>
      <c r="D825" s="2" t="s">
        <v>130</v>
      </c>
      <c r="E825" s="2" t="s">
        <v>130</v>
      </c>
      <c r="F825" s="2" t="s">
        <v>130</v>
      </c>
      <c r="G825" s="2" t="s">
        <v>130</v>
      </c>
      <c r="H825" s="2" t="s">
        <v>130</v>
      </c>
      <c r="I825" s="2" t="s">
        <v>130</v>
      </c>
      <c r="J825" s="2" t="s">
        <v>130</v>
      </c>
      <c r="K825" s="2" t="s">
        <v>130</v>
      </c>
      <c r="L825" s="2" t="s">
        <v>130</v>
      </c>
      <c r="M825" s="2" t="s">
        <v>130</v>
      </c>
      <c r="N825" s="2" t="s">
        <v>130</v>
      </c>
      <c r="O825" s="2" t="s">
        <v>130</v>
      </c>
      <c r="P825" s="2" t="s">
        <v>4832</v>
      </c>
    </row>
    <row r="826" spans="1:16" ht="13" x14ac:dyDescent="0.3">
      <c r="A826" t="s">
        <v>133</v>
      </c>
      <c r="B826" s="5">
        <v>2.62</v>
      </c>
      <c r="C826" s="5">
        <f t="shared" si="15"/>
        <v>42.62</v>
      </c>
      <c r="D826" s="2" t="s">
        <v>130</v>
      </c>
      <c r="E826" s="2" t="s">
        <v>130</v>
      </c>
      <c r="F826" s="2" t="s">
        <v>130</v>
      </c>
      <c r="G826" s="2" t="s">
        <v>130</v>
      </c>
      <c r="H826" s="2" t="s">
        <v>130</v>
      </c>
      <c r="I826" s="2" t="s">
        <v>130</v>
      </c>
      <c r="J826" s="2" t="s">
        <v>130</v>
      </c>
      <c r="K826" s="2" t="s">
        <v>130</v>
      </c>
      <c r="L826" s="2" t="s">
        <v>130</v>
      </c>
      <c r="M826" s="2" t="s">
        <v>130</v>
      </c>
      <c r="N826" s="2" t="s">
        <v>130</v>
      </c>
      <c r="O826" s="2" t="s">
        <v>130</v>
      </c>
      <c r="P826" s="2" t="s">
        <v>4832</v>
      </c>
    </row>
    <row r="827" spans="1:16" ht="13" x14ac:dyDescent="0.3">
      <c r="A827" t="s">
        <v>133</v>
      </c>
      <c r="B827" s="5">
        <v>2.63</v>
      </c>
      <c r="C827" s="5">
        <f t="shared" si="15"/>
        <v>42.63</v>
      </c>
      <c r="D827" s="2" t="s">
        <v>130</v>
      </c>
      <c r="E827" s="2" t="s">
        <v>130</v>
      </c>
      <c r="F827" s="2" t="s">
        <v>130</v>
      </c>
      <c r="G827" s="2" t="s">
        <v>130</v>
      </c>
      <c r="H827" s="2" t="s">
        <v>130</v>
      </c>
      <c r="I827" s="2" t="s">
        <v>130</v>
      </c>
      <c r="J827" s="2" t="s">
        <v>130</v>
      </c>
      <c r="K827" s="2" t="s">
        <v>130</v>
      </c>
      <c r="L827" s="2" t="s">
        <v>130</v>
      </c>
      <c r="M827" s="2" t="s">
        <v>130</v>
      </c>
      <c r="N827" s="2" t="s">
        <v>130</v>
      </c>
      <c r="O827" s="2" t="s">
        <v>130</v>
      </c>
      <c r="P827" s="2" t="s">
        <v>4832</v>
      </c>
    </row>
    <row r="828" spans="1:16" ht="13" x14ac:dyDescent="0.3">
      <c r="A828" t="s">
        <v>133</v>
      </c>
      <c r="B828" s="5">
        <v>2.64</v>
      </c>
      <c r="C828" s="5">
        <f t="shared" si="15"/>
        <v>42.64</v>
      </c>
      <c r="D828" s="2" t="s">
        <v>130</v>
      </c>
      <c r="E828" s="2" t="s">
        <v>130</v>
      </c>
      <c r="F828" s="2" t="s">
        <v>130</v>
      </c>
      <c r="G828" s="2" t="s">
        <v>130</v>
      </c>
      <c r="H828" s="2" t="s">
        <v>130</v>
      </c>
      <c r="I828" s="2" t="s">
        <v>130</v>
      </c>
      <c r="J828" s="2" t="s">
        <v>130</v>
      </c>
      <c r="K828" s="2" t="s">
        <v>130</v>
      </c>
      <c r="L828" s="2" t="s">
        <v>130</v>
      </c>
      <c r="M828" s="2" t="s">
        <v>130</v>
      </c>
      <c r="N828" s="2" t="s">
        <v>130</v>
      </c>
      <c r="O828" s="2" t="s">
        <v>130</v>
      </c>
      <c r="P828" s="2" t="s">
        <v>4832</v>
      </c>
    </row>
    <row r="829" spans="1:16" ht="13" x14ac:dyDescent="0.3">
      <c r="A829" t="s">
        <v>133</v>
      </c>
      <c r="B829" s="5">
        <v>2.65</v>
      </c>
      <c r="C829" s="5">
        <f t="shared" si="15"/>
        <v>42.65</v>
      </c>
      <c r="D829" s="2" t="s">
        <v>130</v>
      </c>
      <c r="E829" s="2" t="s">
        <v>130</v>
      </c>
      <c r="F829" s="2" t="s">
        <v>130</v>
      </c>
      <c r="G829" s="2" t="s">
        <v>130</v>
      </c>
      <c r="H829" s="2" t="s">
        <v>130</v>
      </c>
      <c r="I829" s="2" t="s">
        <v>130</v>
      </c>
      <c r="J829" s="2" t="s">
        <v>130</v>
      </c>
      <c r="K829" s="2" t="s">
        <v>130</v>
      </c>
      <c r="L829" s="2" t="s">
        <v>130</v>
      </c>
      <c r="M829" s="2" t="s">
        <v>130</v>
      </c>
      <c r="N829" s="2" t="s">
        <v>130</v>
      </c>
      <c r="O829" s="2" t="s">
        <v>130</v>
      </c>
      <c r="P829" s="2" t="s">
        <v>4832</v>
      </c>
    </row>
    <row r="830" spans="1:16" ht="13" x14ac:dyDescent="0.3">
      <c r="A830" t="s">
        <v>133</v>
      </c>
      <c r="B830" s="5">
        <v>2.66</v>
      </c>
      <c r="C830" s="5">
        <f t="shared" si="15"/>
        <v>42.66</v>
      </c>
      <c r="D830" s="2" t="s">
        <v>130</v>
      </c>
      <c r="E830" s="2" t="s">
        <v>130</v>
      </c>
      <c r="F830" s="2" t="s">
        <v>130</v>
      </c>
      <c r="G830" s="2" t="s">
        <v>130</v>
      </c>
      <c r="H830" s="2" t="s">
        <v>130</v>
      </c>
      <c r="I830" s="2" t="s">
        <v>130</v>
      </c>
      <c r="J830" s="2" t="s">
        <v>130</v>
      </c>
      <c r="K830" s="2" t="s">
        <v>130</v>
      </c>
      <c r="L830" s="2" t="s">
        <v>130</v>
      </c>
      <c r="M830" s="2" t="s">
        <v>130</v>
      </c>
      <c r="N830" s="2" t="s">
        <v>130</v>
      </c>
      <c r="O830" s="2" t="s">
        <v>130</v>
      </c>
      <c r="P830" s="2" t="s">
        <v>4832</v>
      </c>
    </row>
    <row r="831" spans="1:16" ht="13" x14ac:dyDescent="0.3">
      <c r="A831" t="s">
        <v>133</v>
      </c>
      <c r="B831" s="5">
        <v>2.67</v>
      </c>
      <c r="C831" s="5">
        <f t="shared" si="15"/>
        <v>42.67</v>
      </c>
      <c r="D831" s="2" t="s">
        <v>130</v>
      </c>
      <c r="E831" s="2" t="s">
        <v>130</v>
      </c>
      <c r="F831" s="2" t="s">
        <v>130</v>
      </c>
      <c r="G831" s="2" t="s">
        <v>130</v>
      </c>
      <c r="H831" s="2" t="s">
        <v>130</v>
      </c>
      <c r="I831" s="2" t="s">
        <v>130</v>
      </c>
      <c r="J831" s="2" t="s">
        <v>130</v>
      </c>
      <c r="K831" s="2" t="s">
        <v>130</v>
      </c>
      <c r="L831" s="2" t="s">
        <v>130</v>
      </c>
      <c r="M831" s="2" t="s">
        <v>130</v>
      </c>
      <c r="N831" s="2" t="s">
        <v>130</v>
      </c>
      <c r="O831" s="2" t="s">
        <v>130</v>
      </c>
      <c r="P831" s="2" t="s">
        <v>4832</v>
      </c>
    </row>
    <row r="832" spans="1:16" ht="13" x14ac:dyDescent="0.3">
      <c r="A832" t="s">
        <v>133</v>
      </c>
      <c r="B832" s="5">
        <v>2.68</v>
      </c>
      <c r="C832" s="5">
        <f t="shared" si="15"/>
        <v>42.68</v>
      </c>
      <c r="D832" s="2" t="s">
        <v>130</v>
      </c>
      <c r="E832" s="2" t="s">
        <v>130</v>
      </c>
      <c r="F832" s="2" t="s">
        <v>130</v>
      </c>
      <c r="G832" s="2" t="s">
        <v>130</v>
      </c>
      <c r="H832" s="2" t="s">
        <v>130</v>
      </c>
      <c r="I832" s="2" t="s">
        <v>130</v>
      </c>
      <c r="J832" s="2" t="s">
        <v>130</v>
      </c>
      <c r="K832" s="2" t="s">
        <v>130</v>
      </c>
      <c r="L832" s="2" t="s">
        <v>130</v>
      </c>
      <c r="M832" s="2" t="s">
        <v>130</v>
      </c>
      <c r="N832" s="2" t="s">
        <v>130</v>
      </c>
      <c r="O832" s="2" t="s">
        <v>130</v>
      </c>
      <c r="P832" s="2" t="s">
        <v>4832</v>
      </c>
    </row>
    <row r="833" spans="1:16" ht="13" x14ac:dyDescent="0.3">
      <c r="A833" t="s">
        <v>133</v>
      </c>
      <c r="B833" s="5">
        <v>2.69</v>
      </c>
      <c r="C833" s="5">
        <f t="shared" si="15"/>
        <v>42.69</v>
      </c>
      <c r="D833" s="2" t="s">
        <v>130</v>
      </c>
      <c r="E833" s="2" t="s">
        <v>130</v>
      </c>
      <c r="F833" s="2" t="s">
        <v>130</v>
      </c>
      <c r="G833" s="2" t="s">
        <v>130</v>
      </c>
      <c r="H833" s="2" t="s">
        <v>130</v>
      </c>
      <c r="I833" s="2" t="s">
        <v>130</v>
      </c>
      <c r="J833" s="2" t="s">
        <v>130</v>
      </c>
      <c r="K833" s="2" t="s">
        <v>130</v>
      </c>
      <c r="L833" s="2" t="s">
        <v>130</v>
      </c>
      <c r="M833" s="2" t="s">
        <v>130</v>
      </c>
      <c r="N833" s="2" t="s">
        <v>130</v>
      </c>
      <c r="O833" s="2" t="s">
        <v>130</v>
      </c>
      <c r="P833" s="2" t="s">
        <v>4832</v>
      </c>
    </row>
    <row r="834" spans="1:16" ht="13" x14ac:dyDescent="0.3">
      <c r="A834" t="s">
        <v>133</v>
      </c>
      <c r="B834" s="5">
        <v>2.7</v>
      </c>
      <c r="C834" s="5">
        <f t="shared" si="15"/>
        <v>42.7</v>
      </c>
      <c r="D834" s="2" t="s">
        <v>130</v>
      </c>
      <c r="E834" s="2" t="s">
        <v>130</v>
      </c>
      <c r="F834" s="2" t="s">
        <v>130</v>
      </c>
      <c r="G834" s="2" t="s">
        <v>130</v>
      </c>
      <c r="H834" s="2" t="s">
        <v>130</v>
      </c>
      <c r="I834" s="2" t="s">
        <v>130</v>
      </c>
      <c r="J834" s="2" t="s">
        <v>130</v>
      </c>
      <c r="K834" s="2" t="s">
        <v>130</v>
      </c>
      <c r="L834" s="2" t="s">
        <v>130</v>
      </c>
      <c r="M834" s="2" t="s">
        <v>130</v>
      </c>
      <c r="N834" s="2" t="s">
        <v>130</v>
      </c>
      <c r="O834" s="2" t="s">
        <v>130</v>
      </c>
      <c r="P834" s="2" t="s">
        <v>4832</v>
      </c>
    </row>
    <row r="835" spans="1:16" ht="13" x14ac:dyDescent="0.3">
      <c r="A835" t="s">
        <v>133</v>
      </c>
      <c r="B835" s="5">
        <v>2.71</v>
      </c>
      <c r="C835" s="5">
        <f t="shared" si="15"/>
        <v>42.71</v>
      </c>
      <c r="D835" s="2" t="s">
        <v>130</v>
      </c>
      <c r="E835" s="2" t="s">
        <v>130</v>
      </c>
      <c r="F835" s="2" t="s">
        <v>130</v>
      </c>
      <c r="G835" s="2" t="s">
        <v>130</v>
      </c>
      <c r="H835" s="2" t="s">
        <v>130</v>
      </c>
      <c r="I835" s="2" t="s">
        <v>130</v>
      </c>
      <c r="J835" s="2" t="s">
        <v>130</v>
      </c>
      <c r="K835" s="2" t="s">
        <v>130</v>
      </c>
      <c r="L835" s="2" t="s">
        <v>130</v>
      </c>
      <c r="M835" s="2" t="s">
        <v>130</v>
      </c>
      <c r="N835" s="2" t="s">
        <v>130</v>
      </c>
      <c r="O835" s="2" t="s">
        <v>130</v>
      </c>
      <c r="P835" s="2" t="s">
        <v>4832</v>
      </c>
    </row>
    <row r="836" spans="1:16" ht="13" x14ac:dyDescent="0.3">
      <c r="A836" t="s">
        <v>133</v>
      </c>
      <c r="B836" s="5">
        <v>2.72</v>
      </c>
      <c r="C836" s="5">
        <f t="shared" si="15"/>
        <v>42.72</v>
      </c>
      <c r="D836" s="2" t="s">
        <v>130</v>
      </c>
      <c r="E836" s="2" t="s">
        <v>130</v>
      </c>
      <c r="F836" s="2" t="s">
        <v>130</v>
      </c>
      <c r="G836" s="2" t="s">
        <v>130</v>
      </c>
      <c r="H836" s="2" t="s">
        <v>130</v>
      </c>
      <c r="I836" s="2" t="s">
        <v>130</v>
      </c>
      <c r="J836" s="2" t="s">
        <v>130</v>
      </c>
      <c r="K836" s="2" t="s">
        <v>130</v>
      </c>
      <c r="L836" s="2" t="s">
        <v>130</v>
      </c>
      <c r="M836" s="2" t="s">
        <v>130</v>
      </c>
      <c r="N836" s="2" t="s">
        <v>130</v>
      </c>
      <c r="O836" s="2" t="s">
        <v>130</v>
      </c>
      <c r="P836" s="2" t="s">
        <v>4832</v>
      </c>
    </row>
    <row r="837" spans="1:16" ht="13" x14ac:dyDescent="0.3">
      <c r="A837" t="s">
        <v>133</v>
      </c>
      <c r="B837" s="5">
        <v>2.73</v>
      </c>
      <c r="C837" s="5">
        <f t="shared" si="15"/>
        <v>42.73</v>
      </c>
      <c r="D837" s="2" t="s">
        <v>130</v>
      </c>
      <c r="E837" s="2" t="s">
        <v>130</v>
      </c>
      <c r="F837" s="2" t="s">
        <v>130</v>
      </c>
      <c r="G837" s="2" t="s">
        <v>130</v>
      </c>
      <c r="H837" s="2" t="s">
        <v>130</v>
      </c>
      <c r="I837" s="2" t="s">
        <v>130</v>
      </c>
      <c r="J837" s="2" t="s">
        <v>130</v>
      </c>
      <c r="K837" s="2" t="s">
        <v>130</v>
      </c>
      <c r="L837" s="2" t="s">
        <v>130</v>
      </c>
      <c r="M837" s="2" t="s">
        <v>130</v>
      </c>
      <c r="N837" s="2" t="s">
        <v>130</v>
      </c>
      <c r="O837" s="2" t="s">
        <v>130</v>
      </c>
      <c r="P837" s="2" t="s">
        <v>4832</v>
      </c>
    </row>
    <row r="838" spans="1:16" ht="13" x14ac:dyDescent="0.3">
      <c r="A838" t="s">
        <v>133</v>
      </c>
      <c r="B838" s="5">
        <v>2.74</v>
      </c>
      <c r="C838" s="5">
        <f t="shared" si="15"/>
        <v>42.74</v>
      </c>
      <c r="D838" s="2" t="s">
        <v>130</v>
      </c>
      <c r="E838" s="2" t="s">
        <v>130</v>
      </c>
      <c r="F838" s="2" t="s">
        <v>130</v>
      </c>
      <c r="G838" s="2" t="s">
        <v>130</v>
      </c>
      <c r="H838" s="2" t="s">
        <v>130</v>
      </c>
      <c r="I838" s="2" t="s">
        <v>130</v>
      </c>
      <c r="J838" s="2" t="s">
        <v>130</v>
      </c>
      <c r="K838" s="2" t="s">
        <v>130</v>
      </c>
      <c r="L838" s="2" t="s">
        <v>130</v>
      </c>
      <c r="M838" s="2" t="s">
        <v>130</v>
      </c>
      <c r="N838" s="2" t="s">
        <v>130</v>
      </c>
      <c r="O838" s="2" t="s">
        <v>130</v>
      </c>
      <c r="P838" s="2" t="s">
        <v>4832</v>
      </c>
    </row>
    <row r="839" spans="1:16" ht="13" x14ac:dyDescent="0.3">
      <c r="A839" t="s">
        <v>133</v>
      </c>
      <c r="B839" s="5">
        <v>2.75</v>
      </c>
      <c r="C839" s="5">
        <f t="shared" si="15"/>
        <v>42.75</v>
      </c>
      <c r="D839" s="2" t="s">
        <v>130</v>
      </c>
      <c r="E839" s="2" t="s">
        <v>130</v>
      </c>
      <c r="F839" s="2" t="s">
        <v>130</v>
      </c>
      <c r="G839" s="2" t="s">
        <v>130</v>
      </c>
      <c r="H839" s="2" t="s">
        <v>130</v>
      </c>
      <c r="I839" s="2" t="s">
        <v>130</v>
      </c>
      <c r="J839" s="2" t="s">
        <v>130</v>
      </c>
      <c r="K839" s="2" t="s">
        <v>130</v>
      </c>
      <c r="L839" s="2" t="s">
        <v>130</v>
      </c>
      <c r="M839" s="2" t="s">
        <v>130</v>
      </c>
      <c r="N839" s="2" t="s">
        <v>130</v>
      </c>
      <c r="O839" s="2" t="s">
        <v>130</v>
      </c>
      <c r="P839" s="2" t="s">
        <v>4832</v>
      </c>
    </row>
    <row r="840" spans="1:16" ht="13" x14ac:dyDescent="0.3">
      <c r="A840" t="s">
        <v>133</v>
      </c>
      <c r="B840" s="5">
        <v>2.76</v>
      </c>
      <c r="C840" s="5">
        <f t="shared" si="15"/>
        <v>42.76</v>
      </c>
      <c r="D840" s="2" t="s">
        <v>130</v>
      </c>
      <c r="E840" s="2" t="s">
        <v>130</v>
      </c>
      <c r="F840" s="2" t="s">
        <v>130</v>
      </c>
      <c r="G840" s="2" t="s">
        <v>130</v>
      </c>
      <c r="H840" s="2" t="s">
        <v>130</v>
      </c>
      <c r="I840" s="2" t="s">
        <v>130</v>
      </c>
      <c r="J840" s="2" t="s">
        <v>130</v>
      </c>
      <c r="K840" s="2" t="s">
        <v>130</v>
      </c>
      <c r="L840" s="2" t="s">
        <v>130</v>
      </c>
      <c r="M840" s="2" t="s">
        <v>130</v>
      </c>
      <c r="N840" s="2" t="s">
        <v>130</v>
      </c>
      <c r="O840" s="2" t="s">
        <v>130</v>
      </c>
      <c r="P840" s="2" t="s">
        <v>4832</v>
      </c>
    </row>
    <row r="841" spans="1:16" ht="13" x14ac:dyDescent="0.3">
      <c r="A841" t="s">
        <v>133</v>
      </c>
      <c r="B841" s="5">
        <v>2.77</v>
      </c>
      <c r="C841" s="5">
        <f t="shared" si="15"/>
        <v>42.77</v>
      </c>
      <c r="D841" s="2" t="s">
        <v>130</v>
      </c>
      <c r="E841" s="2" t="s">
        <v>130</v>
      </c>
      <c r="F841" s="2" t="s">
        <v>130</v>
      </c>
      <c r="G841" s="2" t="s">
        <v>130</v>
      </c>
      <c r="H841" s="2" t="s">
        <v>130</v>
      </c>
      <c r="I841" s="2" t="s">
        <v>130</v>
      </c>
      <c r="J841" s="2" t="s">
        <v>130</v>
      </c>
      <c r="K841" s="2" t="s">
        <v>130</v>
      </c>
      <c r="L841" s="2" t="s">
        <v>130</v>
      </c>
      <c r="M841" s="2" t="s">
        <v>130</v>
      </c>
      <c r="N841" s="2" t="s">
        <v>130</v>
      </c>
      <c r="O841" s="2" t="s">
        <v>130</v>
      </c>
      <c r="P841" s="2" t="s">
        <v>4832</v>
      </c>
    </row>
    <row r="842" spans="1:16" ht="13" x14ac:dyDescent="0.3">
      <c r="A842" t="s">
        <v>133</v>
      </c>
      <c r="B842" s="5">
        <v>2.78</v>
      </c>
      <c r="C842" s="5">
        <f t="shared" si="15"/>
        <v>42.78</v>
      </c>
      <c r="D842" s="2" t="s">
        <v>130</v>
      </c>
      <c r="E842" s="2" t="s">
        <v>130</v>
      </c>
      <c r="F842" s="2" t="s">
        <v>130</v>
      </c>
      <c r="G842" s="2" t="s">
        <v>130</v>
      </c>
      <c r="H842" s="2" t="s">
        <v>130</v>
      </c>
      <c r="I842" s="2" t="s">
        <v>130</v>
      </c>
      <c r="J842" s="2" t="s">
        <v>130</v>
      </c>
      <c r="K842" s="2" t="s">
        <v>130</v>
      </c>
      <c r="L842" s="2" t="s">
        <v>130</v>
      </c>
      <c r="M842" s="2" t="s">
        <v>130</v>
      </c>
      <c r="N842" s="2" t="s">
        <v>130</v>
      </c>
      <c r="O842" s="2" t="s">
        <v>130</v>
      </c>
      <c r="P842" s="2" t="s">
        <v>4832</v>
      </c>
    </row>
    <row r="843" spans="1:16" ht="13" x14ac:dyDescent="0.3">
      <c r="A843" t="s">
        <v>133</v>
      </c>
      <c r="B843" s="5">
        <v>2.79</v>
      </c>
      <c r="C843" s="5">
        <f t="shared" si="15"/>
        <v>42.79</v>
      </c>
      <c r="D843" s="2" t="s">
        <v>130</v>
      </c>
      <c r="E843" s="2" t="s">
        <v>130</v>
      </c>
      <c r="F843" s="2" t="s">
        <v>130</v>
      </c>
      <c r="G843" s="2" t="s">
        <v>130</v>
      </c>
      <c r="H843" s="2" t="s">
        <v>130</v>
      </c>
      <c r="I843" s="2" t="s">
        <v>130</v>
      </c>
      <c r="J843" s="2" t="s">
        <v>130</v>
      </c>
      <c r="K843" s="2" t="s">
        <v>130</v>
      </c>
      <c r="L843" s="2" t="s">
        <v>130</v>
      </c>
      <c r="M843" s="2" t="s">
        <v>130</v>
      </c>
      <c r="N843" s="2" t="s">
        <v>130</v>
      </c>
      <c r="O843" s="2" t="s">
        <v>130</v>
      </c>
      <c r="P843" s="2" t="s">
        <v>4832</v>
      </c>
    </row>
    <row r="844" spans="1:16" ht="13" x14ac:dyDescent="0.3">
      <c r="A844" t="s">
        <v>133</v>
      </c>
      <c r="B844" s="5">
        <v>2.8</v>
      </c>
      <c r="C844" s="5">
        <f t="shared" si="15"/>
        <v>42.8</v>
      </c>
      <c r="D844" s="2" t="s">
        <v>130</v>
      </c>
      <c r="E844" s="2" t="s">
        <v>130</v>
      </c>
      <c r="F844" s="2" t="s">
        <v>130</v>
      </c>
      <c r="G844" s="2" t="s">
        <v>130</v>
      </c>
      <c r="H844" s="2" t="s">
        <v>130</v>
      </c>
      <c r="I844" s="2" t="s">
        <v>130</v>
      </c>
      <c r="J844" s="2" t="s">
        <v>130</v>
      </c>
      <c r="K844" s="2" t="s">
        <v>130</v>
      </c>
      <c r="L844" s="2" t="s">
        <v>130</v>
      </c>
      <c r="M844" s="2" t="s">
        <v>130</v>
      </c>
      <c r="N844" s="2" t="s">
        <v>130</v>
      </c>
      <c r="O844" s="2" t="s">
        <v>130</v>
      </c>
      <c r="P844" s="2" t="s">
        <v>4832</v>
      </c>
    </row>
    <row r="845" spans="1:16" ht="13" x14ac:dyDescent="0.3">
      <c r="A845" t="s">
        <v>133</v>
      </c>
      <c r="B845" s="5">
        <v>2.81</v>
      </c>
      <c r="C845" s="5">
        <f t="shared" si="15"/>
        <v>42.81</v>
      </c>
      <c r="D845" s="2" t="s">
        <v>130</v>
      </c>
      <c r="E845" s="2" t="s">
        <v>130</v>
      </c>
      <c r="F845" s="2" t="s">
        <v>130</v>
      </c>
      <c r="G845" s="2" t="s">
        <v>130</v>
      </c>
      <c r="H845" s="2" t="s">
        <v>130</v>
      </c>
      <c r="I845" s="2" t="s">
        <v>130</v>
      </c>
      <c r="J845" s="2" t="s">
        <v>130</v>
      </c>
      <c r="K845" s="2" t="s">
        <v>130</v>
      </c>
      <c r="L845" s="2" t="s">
        <v>130</v>
      </c>
      <c r="M845" s="2" t="s">
        <v>130</v>
      </c>
      <c r="N845" s="2" t="s">
        <v>130</v>
      </c>
      <c r="O845" s="2" t="s">
        <v>130</v>
      </c>
      <c r="P845" s="2" t="s">
        <v>4832</v>
      </c>
    </row>
    <row r="846" spans="1:16" ht="13" x14ac:dyDescent="0.3">
      <c r="A846" t="s">
        <v>133</v>
      </c>
      <c r="B846" s="5">
        <v>2.82</v>
      </c>
      <c r="C846" s="5">
        <f t="shared" si="15"/>
        <v>42.82</v>
      </c>
      <c r="D846" s="2" t="s">
        <v>130</v>
      </c>
      <c r="E846" s="2" t="s">
        <v>130</v>
      </c>
      <c r="F846" s="2" t="s">
        <v>130</v>
      </c>
      <c r="G846" s="2" t="s">
        <v>130</v>
      </c>
      <c r="H846" s="2" t="s">
        <v>130</v>
      </c>
      <c r="I846" s="2" t="s">
        <v>130</v>
      </c>
      <c r="J846" s="2" t="s">
        <v>130</v>
      </c>
      <c r="K846" s="2" t="s">
        <v>130</v>
      </c>
      <c r="L846" s="2" t="s">
        <v>130</v>
      </c>
      <c r="M846" s="2" t="s">
        <v>130</v>
      </c>
      <c r="N846" s="2" t="s">
        <v>130</v>
      </c>
      <c r="O846" s="2" t="s">
        <v>130</v>
      </c>
      <c r="P846" s="2" t="s">
        <v>4832</v>
      </c>
    </row>
    <row r="847" spans="1:16" ht="13" x14ac:dyDescent="0.3">
      <c r="A847" t="s">
        <v>133</v>
      </c>
      <c r="B847" s="5">
        <v>2.83</v>
      </c>
      <c r="C847" s="5">
        <f t="shared" si="15"/>
        <v>42.83</v>
      </c>
      <c r="D847" s="2" t="s">
        <v>130</v>
      </c>
      <c r="E847" s="2" t="s">
        <v>130</v>
      </c>
      <c r="F847" s="2" t="s">
        <v>130</v>
      </c>
      <c r="G847" s="2" t="s">
        <v>130</v>
      </c>
      <c r="H847" s="2" t="s">
        <v>130</v>
      </c>
      <c r="I847" s="2" t="s">
        <v>130</v>
      </c>
      <c r="J847" s="2" t="s">
        <v>130</v>
      </c>
      <c r="K847" s="2" t="s">
        <v>130</v>
      </c>
      <c r="L847" s="2" t="s">
        <v>130</v>
      </c>
      <c r="M847" s="2" t="s">
        <v>130</v>
      </c>
      <c r="N847" s="2" t="s">
        <v>130</v>
      </c>
      <c r="O847" s="2" t="s">
        <v>130</v>
      </c>
      <c r="P847" s="2" t="s">
        <v>4832</v>
      </c>
    </row>
    <row r="848" spans="1:16" ht="13" x14ac:dyDescent="0.3">
      <c r="A848" t="s">
        <v>133</v>
      </c>
      <c r="B848" s="5">
        <v>2.84</v>
      </c>
      <c r="C848" s="5">
        <f t="shared" si="15"/>
        <v>42.84</v>
      </c>
      <c r="D848" s="2" t="s">
        <v>130</v>
      </c>
      <c r="E848" s="2" t="s">
        <v>130</v>
      </c>
      <c r="F848" s="2" t="s">
        <v>130</v>
      </c>
      <c r="G848" s="2" t="s">
        <v>130</v>
      </c>
      <c r="H848" s="2" t="s">
        <v>130</v>
      </c>
      <c r="I848" s="2" t="s">
        <v>130</v>
      </c>
      <c r="J848" s="2" t="s">
        <v>130</v>
      </c>
      <c r="K848" s="2" t="s">
        <v>130</v>
      </c>
      <c r="L848" s="2" t="s">
        <v>130</v>
      </c>
      <c r="M848" s="2" t="s">
        <v>130</v>
      </c>
      <c r="N848" s="2" t="s">
        <v>130</v>
      </c>
      <c r="O848" s="2" t="s">
        <v>130</v>
      </c>
      <c r="P848" s="2" t="s">
        <v>4832</v>
      </c>
    </row>
    <row r="849" spans="1:16" ht="13" x14ac:dyDescent="0.3">
      <c r="A849" t="s">
        <v>133</v>
      </c>
      <c r="B849" s="5">
        <v>2.85</v>
      </c>
      <c r="C849" s="5">
        <f t="shared" si="15"/>
        <v>42.85</v>
      </c>
      <c r="D849" s="2" t="s">
        <v>130</v>
      </c>
      <c r="E849" s="2" t="s">
        <v>130</v>
      </c>
      <c r="F849" s="2" t="s">
        <v>130</v>
      </c>
      <c r="G849" s="2" t="s">
        <v>130</v>
      </c>
      <c r="H849" s="2" t="s">
        <v>130</v>
      </c>
      <c r="I849" s="2" t="s">
        <v>130</v>
      </c>
      <c r="J849" s="2" t="s">
        <v>130</v>
      </c>
      <c r="K849" s="2" t="s">
        <v>130</v>
      </c>
      <c r="L849" s="2" t="s">
        <v>130</v>
      </c>
      <c r="M849" s="2" t="s">
        <v>130</v>
      </c>
      <c r="N849" s="2" t="s">
        <v>130</v>
      </c>
      <c r="O849" s="2" t="s">
        <v>130</v>
      </c>
      <c r="P849" s="2" t="s">
        <v>4832</v>
      </c>
    </row>
    <row r="850" spans="1:16" ht="13" x14ac:dyDescent="0.3">
      <c r="A850" t="s">
        <v>133</v>
      </c>
      <c r="B850" s="5">
        <v>2.86</v>
      </c>
      <c r="C850" s="5">
        <f t="shared" si="15"/>
        <v>42.86</v>
      </c>
      <c r="D850" s="2" t="s">
        <v>130</v>
      </c>
      <c r="E850" s="2" t="s">
        <v>130</v>
      </c>
      <c r="F850" s="2" t="s">
        <v>130</v>
      </c>
      <c r="G850" s="2" t="s">
        <v>130</v>
      </c>
      <c r="H850" s="2" t="s">
        <v>130</v>
      </c>
      <c r="I850" s="2" t="s">
        <v>130</v>
      </c>
      <c r="J850" s="2" t="s">
        <v>130</v>
      </c>
      <c r="K850" s="2" t="s">
        <v>130</v>
      </c>
      <c r="L850" s="2" t="s">
        <v>130</v>
      </c>
      <c r="M850" s="2" t="s">
        <v>130</v>
      </c>
      <c r="N850" s="2" t="s">
        <v>130</v>
      </c>
      <c r="O850" s="2" t="s">
        <v>130</v>
      </c>
      <c r="P850" s="2" t="s">
        <v>4832</v>
      </c>
    </row>
    <row r="851" spans="1:16" ht="13" x14ac:dyDescent="0.3">
      <c r="A851" t="s">
        <v>133</v>
      </c>
      <c r="B851" s="5">
        <v>2.87</v>
      </c>
      <c r="C851" s="5">
        <f t="shared" si="15"/>
        <v>42.87</v>
      </c>
      <c r="D851" s="2" t="s">
        <v>130</v>
      </c>
      <c r="E851" s="2" t="s">
        <v>130</v>
      </c>
      <c r="F851" s="2" t="s">
        <v>130</v>
      </c>
      <c r="G851" s="2" t="s">
        <v>130</v>
      </c>
      <c r="H851" s="2" t="s">
        <v>130</v>
      </c>
      <c r="I851" s="2" t="s">
        <v>130</v>
      </c>
      <c r="J851" s="2" t="s">
        <v>130</v>
      </c>
      <c r="K851" s="2" t="s">
        <v>130</v>
      </c>
      <c r="L851" s="2" t="s">
        <v>130</v>
      </c>
      <c r="M851" s="2" t="s">
        <v>130</v>
      </c>
      <c r="N851" s="2" t="s">
        <v>130</v>
      </c>
      <c r="O851" s="2" t="s">
        <v>130</v>
      </c>
      <c r="P851" s="2" t="s">
        <v>4832</v>
      </c>
    </row>
    <row r="852" spans="1:16" ht="13" x14ac:dyDescent="0.3">
      <c r="A852" t="s">
        <v>133</v>
      </c>
      <c r="B852" s="5">
        <v>2.88</v>
      </c>
      <c r="C852" s="5">
        <f t="shared" si="15"/>
        <v>42.88</v>
      </c>
      <c r="D852" s="2" t="s">
        <v>130</v>
      </c>
      <c r="E852" s="2" t="s">
        <v>130</v>
      </c>
      <c r="F852" s="2" t="s">
        <v>130</v>
      </c>
      <c r="G852" s="2" t="s">
        <v>130</v>
      </c>
      <c r="H852" s="2" t="s">
        <v>130</v>
      </c>
      <c r="I852" s="2" t="s">
        <v>130</v>
      </c>
      <c r="J852" s="2" t="s">
        <v>130</v>
      </c>
      <c r="K852" s="2" t="s">
        <v>130</v>
      </c>
      <c r="L852" s="2" t="s">
        <v>130</v>
      </c>
      <c r="M852" s="2" t="s">
        <v>130</v>
      </c>
      <c r="N852" s="2" t="s">
        <v>130</v>
      </c>
      <c r="O852" s="2" t="s">
        <v>130</v>
      </c>
      <c r="P852" s="2" t="s">
        <v>4832</v>
      </c>
    </row>
    <row r="853" spans="1:16" ht="13" x14ac:dyDescent="0.3">
      <c r="A853" t="s">
        <v>133</v>
      </c>
      <c r="B853" s="5">
        <v>2.89</v>
      </c>
      <c r="C853" s="5">
        <f t="shared" si="15"/>
        <v>42.89</v>
      </c>
      <c r="D853" s="2" t="s">
        <v>130</v>
      </c>
      <c r="E853" s="2" t="s">
        <v>130</v>
      </c>
      <c r="F853" s="2" t="s">
        <v>130</v>
      </c>
      <c r="G853" s="2" t="s">
        <v>130</v>
      </c>
      <c r="H853" s="2" t="s">
        <v>130</v>
      </c>
      <c r="I853" s="2" t="s">
        <v>130</v>
      </c>
      <c r="J853" s="2" t="s">
        <v>130</v>
      </c>
      <c r="K853" s="2" t="s">
        <v>130</v>
      </c>
      <c r="L853" s="2" t="s">
        <v>130</v>
      </c>
      <c r="M853" s="2" t="s">
        <v>130</v>
      </c>
      <c r="N853" s="2" t="s">
        <v>130</v>
      </c>
      <c r="O853" s="2" t="s">
        <v>130</v>
      </c>
      <c r="P853" s="2" t="s">
        <v>4832</v>
      </c>
    </row>
    <row r="854" spans="1:16" ht="13" x14ac:dyDescent="0.3">
      <c r="A854" t="s">
        <v>133</v>
      </c>
      <c r="B854" s="5">
        <v>2.9</v>
      </c>
      <c r="C854" s="5">
        <f t="shared" si="15"/>
        <v>42.9</v>
      </c>
      <c r="D854" s="2" t="s">
        <v>130</v>
      </c>
      <c r="E854" s="2" t="s">
        <v>130</v>
      </c>
      <c r="F854" s="2" t="s">
        <v>130</v>
      </c>
      <c r="G854" s="2" t="s">
        <v>130</v>
      </c>
      <c r="H854" s="2" t="s">
        <v>130</v>
      </c>
      <c r="I854" s="2" t="s">
        <v>130</v>
      </c>
      <c r="J854" s="2" t="s">
        <v>130</v>
      </c>
      <c r="K854" s="2" t="s">
        <v>130</v>
      </c>
      <c r="L854" s="2" t="s">
        <v>130</v>
      </c>
      <c r="M854" s="2" t="s">
        <v>130</v>
      </c>
      <c r="N854" s="2" t="s">
        <v>130</v>
      </c>
      <c r="O854" s="2" t="s">
        <v>130</v>
      </c>
      <c r="P854" s="2" t="s">
        <v>4832</v>
      </c>
    </row>
    <row r="855" spans="1:16" ht="13" x14ac:dyDescent="0.3">
      <c r="A855" t="s">
        <v>133</v>
      </c>
      <c r="B855" s="5">
        <v>2.91</v>
      </c>
      <c r="C855" s="5">
        <f t="shared" si="15"/>
        <v>42.91</v>
      </c>
      <c r="D855" s="2" t="s">
        <v>130</v>
      </c>
      <c r="E855" s="2" t="s">
        <v>130</v>
      </c>
      <c r="F855" s="2" t="s">
        <v>130</v>
      </c>
      <c r="G855" s="2" t="s">
        <v>130</v>
      </c>
      <c r="H855" s="2" t="s">
        <v>130</v>
      </c>
      <c r="I855" s="2" t="s">
        <v>130</v>
      </c>
      <c r="J855" s="2" t="s">
        <v>130</v>
      </c>
      <c r="K855" s="2" t="s">
        <v>130</v>
      </c>
      <c r="L855" s="2" t="s">
        <v>130</v>
      </c>
      <c r="M855" s="2" t="s">
        <v>130</v>
      </c>
      <c r="N855" s="2" t="s">
        <v>130</v>
      </c>
      <c r="O855" s="2" t="s">
        <v>130</v>
      </c>
      <c r="P855" s="2" t="s">
        <v>4832</v>
      </c>
    </row>
    <row r="856" spans="1:16" ht="13" x14ac:dyDescent="0.3">
      <c r="A856" t="s">
        <v>133</v>
      </c>
      <c r="B856" s="5">
        <v>2.92</v>
      </c>
      <c r="C856" s="5">
        <f t="shared" si="15"/>
        <v>42.92</v>
      </c>
      <c r="D856" s="2" t="s">
        <v>130</v>
      </c>
      <c r="E856" s="2" t="s">
        <v>130</v>
      </c>
      <c r="F856" s="2" t="s">
        <v>130</v>
      </c>
      <c r="G856" s="2" t="s">
        <v>130</v>
      </c>
      <c r="H856" s="2" t="s">
        <v>130</v>
      </c>
      <c r="I856" s="2" t="s">
        <v>130</v>
      </c>
      <c r="J856" s="2" t="s">
        <v>130</v>
      </c>
      <c r="K856" s="2" t="s">
        <v>130</v>
      </c>
      <c r="L856" s="2" t="s">
        <v>130</v>
      </c>
      <c r="M856" s="2" t="s">
        <v>130</v>
      </c>
      <c r="N856" s="2" t="s">
        <v>130</v>
      </c>
      <c r="O856" s="2" t="s">
        <v>130</v>
      </c>
      <c r="P856" s="2" t="s">
        <v>4832</v>
      </c>
    </row>
    <row r="857" spans="1:16" ht="13" x14ac:dyDescent="0.3">
      <c r="A857" t="s">
        <v>133</v>
      </c>
      <c r="B857" s="5">
        <v>2.93</v>
      </c>
      <c r="C857" s="5">
        <f t="shared" si="15"/>
        <v>42.93</v>
      </c>
      <c r="D857" s="2" t="s">
        <v>130</v>
      </c>
      <c r="E857" s="2" t="s">
        <v>130</v>
      </c>
      <c r="F857" s="2" t="s">
        <v>130</v>
      </c>
      <c r="G857" s="2" t="s">
        <v>130</v>
      </c>
      <c r="H857" s="2" t="s">
        <v>130</v>
      </c>
      <c r="I857" s="2" t="s">
        <v>130</v>
      </c>
      <c r="J857" s="2" t="s">
        <v>130</v>
      </c>
      <c r="K857" s="2" t="s">
        <v>130</v>
      </c>
      <c r="L857" s="2" t="s">
        <v>130</v>
      </c>
      <c r="M857" s="2" t="s">
        <v>130</v>
      </c>
      <c r="N857" s="2" t="s">
        <v>130</v>
      </c>
      <c r="O857" s="2" t="s">
        <v>130</v>
      </c>
      <c r="P857" s="2" t="s">
        <v>4832</v>
      </c>
    </row>
    <row r="858" spans="1:16" ht="13" x14ac:dyDescent="0.3">
      <c r="A858" t="s">
        <v>133</v>
      </c>
      <c r="B858" s="5">
        <v>2.94</v>
      </c>
      <c r="C858" s="5">
        <f t="shared" si="15"/>
        <v>42.94</v>
      </c>
      <c r="D858" s="2" t="s">
        <v>130</v>
      </c>
      <c r="E858" s="2" t="s">
        <v>130</v>
      </c>
      <c r="F858" s="2" t="s">
        <v>130</v>
      </c>
      <c r="G858" s="2" t="s">
        <v>130</v>
      </c>
      <c r="H858" s="2" t="s">
        <v>130</v>
      </c>
      <c r="I858" s="2" t="s">
        <v>130</v>
      </c>
      <c r="J858" s="2" t="s">
        <v>130</v>
      </c>
      <c r="K858" s="2" t="s">
        <v>130</v>
      </c>
      <c r="L858" s="2" t="s">
        <v>130</v>
      </c>
      <c r="M858" s="2" t="s">
        <v>130</v>
      </c>
      <c r="N858" s="2" t="s">
        <v>130</v>
      </c>
      <c r="O858" s="2" t="s">
        <v>130</v>
      </c>
      <c r="P858" s="2" t="s">
        <v>4832</v>
      </c>
    </row>
    <row r="859" spans="1:16" ht="13" x14ac:dyDescent="0.3">
      <c r="A859" t="s">
        <v>133</v>
      </c>
      <c r="B859" s="5">
        <v>2.95</v>
      </c>
      <c r="C859" s="5">
        <f t="shared" si="15"/>
        <v>42.95</v>
      </c>
      <c r="D859" s="2" t="s">
        <v>130</v>
      </c>
      <c r="E859" s="2" t="s">
        <v>130</v>
      </c>
      <c r="F859" s="2" t="s">
        <v>130</v>
      </c>
      <c r="G859" s="2" t="s">
        <v>130</v>
      </c>
      <c r="H859" s="2" t="s">
        <v>130</v>
      </c>
      <c r="I859" s="2" t="s">
        <v>130</v>
      </c>
      <c r="J859" s="2" t="s">
        <v>130</v>
      </c>
      <c r="K859" s="2" t="s">
        <v>130</v>
      </c>
      <c r="L859" s="2" t="s">
        <v>130</v>
      </c>
      <c r="M859" s="2" t="s">
        <v>130</v>
      </c>
      <c r="N859" s="2" t="s">
        <v>130</v>
      </c>
      <c r="O859" s="2" t="s">
        <v>130</v>
      </c>
      <c r="P859" s="2" t="s">
        <v>4832</v>
      </c>
    </row>
    <row r="860" spans="1:16" ht="13" x14ac:dyDescent="0.3">
      <c r="A860" t="s">
        <v>133</v>
      </c>
      <c r="B860" s="5">
        <v>2.96</v>
      </c>
      <c r="C860" s="5">
        <f t="shared" si="15"/>
        <v>42.96</v>
      </c>
      <c r="D860" s="2" t="s">
        <v>130</v>
      </c>
      <c r="E860" s="2" t="s">
        <v>130</v>
      </c>
      <c r="F860" s="2" t="s">
        <v>130</v>
      </c>
      <c r="G860" s="2" t="s">
        <v>130</v>
      </c>
      <c r="H860" s="2" t="s">
        <v>130</v>
      </c>
      <c r="I860" s="2" t="s">
        <v>130</v>
      </c>
      <c r="J860" s="2" t="s">
        <v>130</v>
      </c>
      <c r="K860" s="2" t="s">
        <v>130</v>
      </c>
      <c r="L860" s="2" t="s">
        <v>130</v>
      </c>
      <c r="M860" s="2" t="s">
        <v>130</v>
      </c>
      <c r="N860" s="2" t="s">
        <v>130</v>
      </c>
      <c r="O860" s="2" t="s">
        <v>130</v>
      </c>
      <c r="P860" s="2" t="s">
        <v>4832</v>
      </c>
    </row>
    <row r="861" spans="1:16" ht="13" x14ac:dyDescent="0.3">
      <c r="A861" t="s">
        <v>133</v>
      </c>
      <c r="B861" s="5">
        <v>2.97</v>
      </c>
      <c r="C861" s="5">
        <f t="shared" si="15"/>
        <v>42.97</v>
      </c>
      <c r="D861" s="2" t="s">
        <v>130</v>
      </c>
      <c r="E861" s="2" t="s">
        <v>130</v>
      </c>
      <c r="F861" s="2" t="s">
        <v>130</v>
      </c>
      <c r="G861" s="2" t="s">
        <v>130</v>
      </c>
      <c r="H861" s="2" t="s">
        <v>130</v>
      </c>
      <c r="I861" s="2" t="s">
        <v>130</v>
      </c>
      <c r="J861" s="2" t="s">
        <v>130</v>
      </c>
      <c r="K861" s="2" t="s">
        <v>130</v>
      </c>
      <c r="L861" s="2" t="s">
        <v>130</v>
      </c>
      <c r="M861" s="2" t="s">
        <v>130</v>
      </c>
      <c r="N861" s="2" t="s">
        <v>130</v>
      </c>
      <c r="O861" s="2" t="s">
        <v>130</v>
      </c>
      <c r="P861" s="2" t="s">
        <v>4832</v>
      </c>
    </row>
    <row r="862" spans="1:16" ht="13" x14ac:dyDescent="0.3">
      <c r="A862" t="s">
        <v>133</v>
      </c>
      <c r="B862" s="5">
        <v>2.98</v>
      </c>
      <c r="C862" s="5">
        <f t="shared" si="15"/>
        <v>42.98</v>
      </c>
      <c r="D862" s="2" t="s">
        <v>130</v>
      </c>
      <c r="E862" s="2" t="s">
        <v>130</v>
      </c>
      <c r="F862" s="2" t="s">
        <v>130</v>
      </c>
      <c r="G862" s="2" t="s">
        <v>130</v>
      </c>
      <c r="H862" s="2" t="s">
        <v>130</v>
      </c>
      <c r="I862" s="2" t="s">
        <v>130</v>
      </c>
      <c r="J862" s="2" t="s">
        <v>130</v>
      </c>
      <c r="K862" s="2" t="s">
        <v>130</v>
      </c>
      <c r="L862" s="2" t="s">
        <v>130</v>
      </c>
      <c r="M862" s="2" t="s">
        <v>130</v>
      </c>
      <c r="N862" s="2" t="s">
        <v>130</v>
      </c>
      <c r="O862" s="2" t="s">
        <v>130</v>
      </c>
      <c r="P862" s="2" t="s">
        <v>4832</v>
      </c>
    </row>
    <row r="863" spans="1:16" ht="13" x14ac:dyDescent="0.3">
      <c r="A863" t="s">
        <v>133</v>
      </c>
      <c r="B863" s="5">
        <v>2.99</v>
      </c>
      <c r="C863" s="5">
        <f t="shared" si="15"/>
        <v>42.99</v>
      </c>
      <c r="D863" s="2" t="s">
        <v>130</v>
      </c>
      <c r="E863" s="2" t="s">
        <v>130</v>
      </c>
      <c r="F863" s="2" t="s">
        <v>130</v>
      </c>
      <c r="G863" s="2" t="s">
        <v>130</v>
      </c>
      <c r="H863" s="2" t="s">
        <v>130</v>
      </c>
      <c r="I863" s="2" t="s">
        <v>130</v>
      </c>
      <c r="J863" s="2" t="s">
        <v>130</v>
      </c>
      <c r="K863" s="2" t="s">
        <v>130</v>
      </c>
      <c r="L863" s="2" t="s">
        <v>130</v>
      </c>
      <c r="M863" s="2" t="s">
        <v>130</v>
      </c>
      <c r="N863" s="2" t="s">
        <v>130</v>
      </c>
      <c r="O863" s="2" t="s">
        <v>130</v>
      </c>
      <c r="P863" s="2" t="s">
        <v>4832</v>
      </c>
    </row>
    <row r="864" spans="1:16" ht="13" x14ac:dyDescent="0.3">
      <c r="A864" t="s">
        <v>133</v>
      </c>
      <c r="B864" s="5">
        <v>3</v>
      </c>
      <c r="C864" s="5">
        <f t="shared" si="15"/>
        <v>43</v>
      </c>
      <c r="D864" s="2" t="s">
        <v>130</v>
      </c>
      <c r="E864" s="2" t="s">
        <v>130</v>
      </c>
      <c r="F864" s="2" t="s">
        <v>130</v>
      </c>
      <c r="G864" s="2" t="s">
        <v>130</v>
      </c>
      <c r="H864" s="2" t="s">
        <v>130</v>
      </c>
      <c r="I864" s="2" t="s">
        <v>130</v>
      </c>
      <c r="J864" s="2" t="s">
        <v>130</v>
      </c>
      <c r="K864" s="2" t="s">
        <v>130</v>
      </c>
      <c r="L864" s="2" t="s">
        <v>130</v>
      </c>
      <c r="M864" s="2" t="s">
        <v>130</v>
      </c>
      <c r="N864" s="2" t="s">
        <v>130</v>
      </c>
      <c r="O864" s="2" t="s">
        <v>130</v>
      </c>
      <c r="P864" s="2" t="s">
        <v>4832</v>
      </c>
    </row>
  </sheetData>
  <mergeCells count="1">
    <mergeCell ref="D3:O3"/>
  </mergeCells>
  <phoneticPr fontId="37" type="noConversion"/>
  <pageMargins left="0.7" right="0.7" top="0.75" bottom="0.75" header="0.3" footer="0.3"/>
  <pageSetup paperSize="9" orientation="portrait" r:id="rId1"/>
  <customProperties>
    <customPr name="_pios_id" r:id="rId2"/>
  </customProperties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12B4E9-3B33-4B75-9379-840D3024A7DB}">
  <dimension ref="A1:P864"/>
  <sheetViews>
    <sheetView zoomScaleNormal="100" workbookViewId="0">
      <pane ySplit="4" topLeftCell="A5" activePane="bottomLeft" state="frozen"/>
      <selection pane="bottomLeft" activeCell="L361" sqref="L361"/>
    </sheetView>
  </sheetViews>
  <sheetFormatPr baseColWidth="10" defaultColWidth="8.54296875" defaultRowHeight="12.5" x14ac:dyDescent="0.25"/>
  <cols>
    <col min="1" max="1" width="16.54296875" bestFit="1" customWidth="1"/>
    <col min="2" max="2" width="9" customWidth="1"/>
    <col min="3" max="5" width="9.54296875" customWidth="1"/>
    <col min="6" max="8" width="8" bestFit="1" customWidth="1"/>
    <col min="9" max="9" width="8.54296875" bestFit="1" customWidth="1"/>
    <col min="10" max="10" width="4.6328125" bestFit="1" customWidth="1"/>
    <col min="11" max="11" width="4.54296875" bestFit="1" customWidth="1"/>
    <col min="12" max="12" width="3.36328125" bestFit="1" customWidth="1"/>
    <col min="13" max="13" width="4.54296875" bestFit="1" customWidth="1"/>
    <col min="14" max="14" width="3.36328125" bestFit="1" customWidth="1"/>
    <col min="15" max="15" width="4.54296875" bestFit="1" customWidth="1"/>
    <col min="16" max="16" width="8.453125" bestFit="1" customWidth="1"/>
    <col min="17" max="17" width="17" customWidth="1"/>
  </cols>
  <sheetData>
    <row r="1" spans="1:16" ht="13" x14ac:dyDescent="0.3">
      <c r="I1" s="24" t="s">
        <v>117</v>
      </c>
      <c r="J1" s="28">
        <f>HFF60_Data_UL!J1</f>
        <v>0.67</v>
      </c>
      <c r="M1" s="154"/>
      <c r="N1" t="s">
        <v>134</v>
      </c>
    </row>
    <row r="3" spans="1:16" ht="13.15" customHeight="1" x14ac:dyDescent="0.3">
      <c r="B3" s="18"/>
      <c r="C3" s="18"/>
      <c r="D3" s="321" t="s">
        <v>118</v>
      </c>
      <c r="E3" s="321"/>
      <c r="F3" s="321"/>
      <c r="G3" s="321"/>
      <c r="H3" s="321"/>
      <c r="I3" s="321"/>
      <c r="J3" s="321"/>
      <c r="K3" s="321"/>
      <c r="L3" s="321"/>
      <c r="M3" s="321"/>
      <c r="N3" s="321"/>
      <c r="O3" s="321"/>
    </row>
    <row r="4" spans="1:16" ht="13" x14ac:dyDescent="0.3">
      <c r="B4" s="5" t="s">
        <v>84</v>
      </c>
      <c r="C4" s="5"/>
      <c r="D4" s="19" t="s">
        <v>69</v>
      </c>
      <c r="E4" s="19" t="s">
        <v>119</v>
      </c>
      <c r="F4" s="19" t="s">
        <v>72</v>
      </c>
      <c r="G4" s="19" t="s">
        <v>120</v>
      </c>
      <c r="H4" s="19" t="s">
        <v>75</v>
      </c>
      <c r="I4" s="19" t="s">
        <v>121</v>
      </c>
      <c r="J4" s="19" t="s">
        <v>122</v>
      </c>
      <c r="K4" s="19" t="s">
        <v>123</v>
      </c>
      <c r="L4" s="19" t="s">
        <v>124</v>
      </c>
      <c r="M4" s="19" t="s">
        <v>125</v>
      </c>
      <c r="N4" s="19" t="s">
        <v>126</v>
      </c>
      <c r="O4" s="19" t="s">
        <v>127</v>
      </c>
      <c r="P4" s="19" t="s">
        <v>128</v>
      </c>
    </row>
    <row r="5" spans="1:16" ht="13" x14ac:dyDescent="0.3">
      <c r="A5" t="s">
        <v>129</v>
      </c>
      <c r="B5" s="5">
        <v>0</v>
      </c>
      <c r="C5" s="5">
        <f t="shared" ref="C5:C68" si="0">VALUE(SUBSTITUTE(1&amp;B5," ",""))</f>
        <v>10</v>
      </c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2" t="s">
        <v>4831</v>
      </c>
    </row>
    <row r="6" spans="1:16" ht="13" x14ac:dyDescent="0.3">
      <c r="A6" t="s">
        <v>129</v>
      </c>
      <c r="B6" s="5">
        <v>0.33</v>
      </c>
      <c r="C6" s="5">
        <f t="shared" si="0"/>
        <v>10.33</v>
      </c>
      <c r="F6" s="155"/>
      <c r="G6" s="155"/>
      <c r="H6" s="155"/>
      <c r="I6" s="155"/>
      <c r="J6" s="155"/>
      <c r="K6" s="155"/>
      <c r="L6" s="155"/>
      <c r="M6" s="155"/>
      <c r="N6" s="155"/>
      <c r="O6" s="155"/>
      <c r="P6" s="2" t="s">
        <v>4831</v>
      </c>
    </row>
    <row r="7" spans="1:16" ht="13" x14ac:dyDescent="0.3">
      <c r="A7" t="s">
        <v>129</v>
      </c>
      <c r="B7" s="5">
        <v>0.34</v>
      </c>
      <c r="C7" s="5">
        <f t="shared" si="0"/>
        <v>10.34</v>
      </c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2" t="s">
        <v>4831</v>
      </c>
    </row>
    <row r="8" spans="1:16" ht="13" x14ac:dyDescent="0.3">
      <c r="A8" t="s">
        <v>129</v>
      </c>
      <c r="B8" s="5">
        <v>0.35</v>
      </c>
      <c r="C8" s="5">
        <f t="shared" si="0"/>
        <v>10.35</v>
      </c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2" t="s">
        <v>4831</v>
      </c>
    </row>
    <row r="9" spans="1:16" ht="13" x14ac:dyDescent="0.3">
      <c r="A9" t="s">
        <v>129</v>
      </c>
      <c r="B9" s="5">
        <v>0.36</v>
      </c>
      <c r="C9" s="5">
        <f t="shared" si="0"/>
        <v>10.36</v>
      </c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2" t="s">
        <v>4831</v>
      </c>
    </row>
    <row r="10" spans="1:16" ht="13" x14ac:dyDescent="0.3">
      <c r="A10" t="s">
        <v>129</v>
      </c>
      <c r="B10" s="5">
        <v>0.37</v>
      </c>
      <c r="C10" s="5">
        <f t="shared" si="0"/>
        <v>10.37</v>
      </c>
      <c r="F10" s="155"/>
      <c r="G10" s="155"/>
      <c r="H10" s="155"/>
      <c r="I10" s="155"/>
      <c r="J10" s="155"/>
      <c r="K10" s="155"/>
      <c r="L10" s="155"/>
      <c r="M10" s="155"/>
      <c r="N10" s="155"/>
      <c r="O10" s="155"/>
      <c r="P10" s="2" t="s">
        <v>4831</v>
      </c>
    </row>
    <row r="11" spans="1:16" ht="13" x14ac:dyDescent="0.3">
      <c r="A11" t="s">
        <v>129</v>
      </c>
      <c r="B11" s="5">
        <v>0.38</v>
      </c>
      <c r="C11" s="5">
        <f t="shared" si="0"/>
        <v>10.38</v>
      </c>
      <c r="F11" s="155"/>
      <c r="G11" s="155"/>
      <c r="H11" s="155"/>
      <c r="I11" s="155"/>
      <c r="J11" s="155"/>
      <c r="K11" s="155"/>
      <c r="L11" s="155"/>
      <c r="M11" s="155"/>
      <c r="N11" s="155"/>
      <c r="O11" s="155"/>
      <c r="P11" s="2" t="s">
        <v>4831</v>
      </c>
    </row>
    <row r="12" spans="1:16" ht="13" x14ac:dyDescent="0.3">
      <c r="A12" t="s">
        <v>129</v>
      </c>
      <c r="B12" s="5">
        <v>0.39</v>
      </c>
      <c r="C12" s="5">
        <f t="shared" si="0"/>
        <v>10.39</v>
      </c>
      <c r="F12" s="155"/>
      <c r="G12" s="155"/>
      <c r="H12" s="155"/>
      <c r="I12" s="155"/>
      <c r="J12" s="155"/>
      <c r="K12" s="155"/>
      <c r="L12" s="155"/>
      <c r="M12" s="155"/>
      <c r="N12" s="155"/>
      <c r="O12" s="155"/>
      <c r="P12" s="2" t="s">
        <v>4831</v>
      </c>
    </row>
    <row r="13" spans="1:16" ht="13" x14ac:dyDescent="0.3">
      <c r="A13" t="s">
        <v>129</v>
      </c>
      <c r="B13" s="5">
        <v>0.4</v>
      </c>
      <c r="C13" s="5">
        <f t="shared" si="0"/>
        <v>10.4</v>
      </c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2" t="s">
        <v>4831</v>
      </c>
    </row>
    <row r="14" spans="1:16" ht="13" x14ac:dyDescent="0.3">
      <c r="A14" t="s">
        <v>129</v>
      </c>
      <c r="B14" s="5">
        <v>0.41</v>
      </c>
      <c r="C14" s="5">
        <f t="shared" si="0"/>
        <v>10.41</v>
      </c>
      <c r="F14" s="155"/>
      <c r="G14" s="155"/>
      <c r="H14" s="155"/>
      <c r="I14" s="155"/>
      <c r="J14" s="155"/>
      <c r="K14" s="155"/>
      <c r="L14" s="155"/>
      <c r="M14" s="155"/>
      <c r="N14" s="155"/>
      <c r="O14" s="155"/>
      <c r="P14" s="2" t="s">
        <v>4831</v>
      </c>
    </row>
    <row r="15" spans="1:16" ht="13" x14ac:dyDescent="0.3">
      <c r="A15" t="s">
        <v>129</v>
      </c>
      <c r="B15" s="5">
        <v>0.42</v>
      </c>
      <c r="C15" s="5">
        <f t="shared" si="0"/>
        <v>10.42</v>
      </c>
      <c r="F15" s="155"/>
      <c r="G15" s="155"/>
      <c r="H15" s="155"/>
      <c r="I15" s="155"/>
      <c r="J15" s="155"/>
      <c r="K15" s="155"/>
      <c r="L15" s="155"/>
      <c r="M15" s="155"/>
      <c r="N15" s="155"/>
      <c r="O15" s="155"/>
      <c r="P15" s="2" t="s">
        <v>4831</v>
      </c>
    </row>
    <row r="16" spans="1:16" ht="13" x14ac:dyDescent="0.3">
      <c r="A16" t="s">
        <v>129</v>
      </c>
      <c r="B16" s="5">
        <v>0.43</v>
      </c>
      <c r="C16" s="5">
        <f t="shared" si="0"/>
        <v>10.43</v>
      </c>
      <c r="F16" s="155"/>
      <c r="G16" s="155"/>
      <c r="H16" s="155"/>
      <c r="I16" s="155"/>
      <c r="J16" s="155"/>
      <c r="K16" s="155"/>
      <c r="L16" s="155"/>
      <c r="M16" s="155"/>
      <c r="N16" s="155"/>
      <c r="O16" s="155"/>
      <c r="P16" s="2" t="s">
        <v>4831</v>
      </c>
    </row>
    <row r="17" spans="1:16" ht="13" x14ac:dyDescent="0.3">
      <c r="A17" t="s">
        <v>129</v>
      </c>
      <c r="B17" s="5">
        <v>0.44</v>
      </c>
      <c r="C17" s="5">
        <f t="shared" si="0"/>
        <v>10.44</v>
      </c>
      <c r="F17" s="155"/>
      <c r="G17" s="155"/>
      <c r="H17" s="155"/>
      <c r="I17" s="155"/>
      <c r="J17" s="155"/>
      <c r="K17" s="155"/>
      <c r="L17" s="155"/>
      <c r="M17" s="155"/>
      <c r="N17" s="155"/>
      <c r="O17" s="155"/>
      <c r="P17" s="2" t="s">
        <v>4831</v>
      </c>
    </row>
    <row r="18" spans="1:16" ht="13" x14ac:dyDescent="0.3">
      <c r="A18" t="s">
        <v>129</v>
      </c>
      <c r="B18" s="5">
        <v>0.45</v>
      </c>
      <c r="C18" s="5">
        <f t="shared" si="0"/>
        <v>10.45</v>
      </c>
      <c r="F18" s="164"/>
      <c r="G18" s="55"/>
      <c r="H18" s="55"/>
      <c r="I18" s="155"/>
      <c r="J18" s="155"/>
      <c r="K18" s="155"/>
      <c r="L18" s="155"/>
      <c r="M18" s="155"/>
      <c r="N18" s="155"/>
      <c r="O18" s="155"/>
      <c r="P18" s="2" t="s">
        <v>4831</v>
      </c>
    </row>
    <row r="19" spans="1:16" ht="13" x14ac:dyDescent="0.3">
      <c r="A19" t="s">
        <v>129</v>
      </c>
      <c r="B19" s="5">
        <v>0.46</v>
      </c>
      <c r="C19" s="5">
        <f t="shared" si="0"/>
        <v>10.46</v>
      </c>
      <c r="F19" s="164"/>
      <c r="G19" s="164"/>
      <c r="H19" s="55"/>
      <c r="I19" s="155"/>
      <c r="J19" s="155"/>
      <c r="K19" s="155"/>
      <c r="L19" s="155"/>
      <c r="M19" s="155"/>
      <c r="N19" s="155"/>
      <c r="O19" s="155"/>
      <c r="P19" s="2" t="s">
        <v>4831</v>
      </c>
    </row>
    <row r="20" spans="1:16" ht="13" x14ac:dyDescent="0.3">
      <c r="A20" t="s">
        <v>129</v>
      </c>
      <c r="B20" s="5">
        <v>0.47</v>
      </c>
      <c r="C20" s="5">
        <f t="shared" si="0"/>
        <v>10.47</v>
      </c>
      <c r="F20" s="164"/>
      <c r="G20" s="164"/>
      <c r="H20" s="55"/>
      <c r="I20" s="155"/>
      <c r="J20" s="155"/>
      <c r="K20" s="155"/>
      <c r="L20" s="155"/>
      <c r="M20" s="155"/>
      <c r="N20" s="155"/>
      <c r="O20" s="155"/>
      <c r="P20" s="2" t="s">
        <v>4831</v>
      </c>
    </row>
    <row r="21" spans="1:16" ht="13" x14ac:dyDescent="0.3">
      <c r="A21" t="s">
        <v>129</v>
      </c>
      <c r="B21" s="5">
        <v>0.48</v>
      </c>
      <c r="C21" s="5">
        <f t="shared" si="0"/>
        <v>10.48</v>
      </c>
      <c r="F21" s="164"/>
      <c r="G21" s="164"/>
      <c r="H21" s="55"/>
      <c r="I21" s="155"/>
      <c r="J21" s="155"/>
      <c r="K21" s="155"/>
      <c r="L21" s="155"/>
      <c r="M21" s="155"/>
      <c r="N21" s="155"/>
      <c r="O21" s="155"/>
      <c r="P21" s="2" t="s">
        <v>4831</v>
      </c>
    </row>
    <row r="22" spans="1:16" ht="13" x14ac:dyDescent="0.3">
      <c r="A22" t="s">
        <v>129</v>
      </c>
      <c r="B22" s="5">
        <v>0.49</v>
      </c>
      <c r="C22" s="5">
        <f t="shared" si="0"/>
        <v>10.49</v>
      </c>
      <c r="F22" s="164"/>
      <c r="G22" s="164"/>
      <c r="H22" s="55"/>
      <c r="I22" s="155"/>
      <c r="J22" s="155"/>
      <c r="K22" s="155"/>
      <c r="L22" s="155"/>
      <c r="M22" s="155"/>
      <c r="N22" s="155"/>
      <c r="O22" s="155"/>
      <c r="P22" s="2" t="s">
        <v>4831</v>
      </c>
    </row>
    <row r="23" spans="1:16" ht="13" x14ac:dyDescent="0.3">
      <c r="A23" t="s">
        <v>129</v>
      </c>
      <c r="B23" s="5">
        <v>0.5</v>
      </c>
      <c r="C23" s="5">
        <f t="shared" si="0"/>
        <v>10.5</v>
      </c>
      <c r="F23" s="164"/>
      <c r="G23" s="164"/>
      <c r="H23" s="55"/>
      <c r="I23" s="155"/>
      <c r="J23" s="155"/>
      <c r="K23" s="155"/>
      <c r="L23" s="155"/>
      <c r="M23" s="155"/>
      <c r="N23" s="155"/>
      <c r="O23" s="155"/>
      <c r="P23" s="2" t="s">
        <v>4831</v>
      </c>
    </row>
    <row r="24" spans="1:16" ht="13" x14ac:dyDescent="0.3">
      <c r="A24" t="s">
        <v>129</v>
      </c>
      <c r="B24" s="5">
        <v>0.51</v>
      </c>
      <c r="C24" s="5">
        <f t="shared" si="0"/>
        <v>10.51</v>
      </c>
      <c r="F24" s="164"/>
      <c r="G24" s="164"/>
      <c r="H24" s="55"/>
      <c r="I24" s="155"/>
      <c r="J24" s="155"/>
      <c r="K24" s="155"/>
      <c r="L24" s="155"/>
      <c r="M24" s="155"/>
      <c r="N24" s="155"/>
      <c r="O24" s="155"/>
      <c r="P24" s="2" t="s">
        <v>4831</v>
      </c>
    </row>
    <row r="25" spans="1:16" ht="13" x14ac:dyDescent="0.3">
      <c r="A25" t="s">
        <v>129</v>
      </c>
      <c r="B25" s="5">
        <v>0.52</v>
      </c>
      <c r="C25" s="5">
        <f t="shared" si="0"/>
        <v>10.52</v>
      </c>
      <c r="F25" s="164"/>
      <c r="G25" s="164"/>
      <c r="H25" s="55"/>
      <c r="I25" s="155"/>
      <c r="J25" s="155"/>
      <c r="K25" s="155"/>
      <c r="L25" s="155"/>
      <c r="M25" s="155"/>
      <c r="N25" s="155"/>
      <c r="O25" s="155"/>
      <c r="P25" s="2" t="s">
        <v>4831</v>
      </c>
    </row>
    <row r="26" spans="1:16" ht="13" x14ac:dyDescent="0.3">
      <c r="A26" t="s">
        <v>129</v>
      </c>
      <c r="B26" s="5">
        <v>0.53</v>
      </c>
      <c r="C26" s="5">
        <f t="shared" si="0"/>
        <v>10.53</v>
      </c>
      <c r="F26" s="164"/>
      <c r="G26" s="164"/>
      <c r="H26" s="55"/>
      <c r="I26" s="155"/>
      <c r="J26" s="155"/>
      <c r="K26" s="155"/>
      <c r="L26" s="155"/>
      <c r="M26" s="155"/>
      <c r="N26" s="155"/>
      <c r="O26" s="155"/>
      <c r="P26" s="2" t="s">
        <v>4831</v>
      </c>
    </row>
    <row r="27" spans="1:16" ht="13" x14ac:dyDescent="0.3">
      <c r="A27" t="s">
        <v>129</v>
      </c>
      <c r="B27" s="5">
        <v>0.54</v>
      </c>
      <c r="C27" s="5">
        <f t="shared" si="0"/>
        <v>10.54</v>
      </c>
      <c r="F27" s="164"/>
      <c r="G27" s="164"/>
      <c r="H27" s="55"/>
      <c r="I27" s="155"/>
      <c r="J27" s="155"/>
      <c r="K27" s="155"/>
      <c r="L27" s="155"/>
      <c r="M27" s="155"/>
      <c r="N27" s="155"/>
      <c r="O27" s="155"/>
      <c r="P27" s="2" t="s">
        <v>4831</v>
      </c>
    </row>
    <row r="28" spans="1:16" ht="13" x14ac:dyDescent="0.3">
      <c r="A28" t="s">
        <v>129</v>
      </c>
      <c r="B28" s="5">
        <v>0.55000000000000004</v>
      </c>
      <c r="C28" s="5">
        <f t="shared" si="0"/>
        <v>10.55</v>
      </c>
      <c r="F28" s="164"/>
      <c r="G28" s="164"/>
      <c r="H28" s="55"/>
      <c r="I28" s="155"/>
      <c r="J28" s="155"/>
      <c r="K28" s="155"/>
      <c r="L28" s="155"/>
      <c r="M28" s="155"/>
      <c r="N28" s="155"/>
      <c r="O28" s="155"/>
      <c r="P28" s="2" t="s">
        <v>4831</v>
      </c>
    </row>
    <row r="29" spans="1:16" ht="13" x14ac:dyDescent="0.3">
      <c r="A29" t="s">
        <v>129</v>
      </c>
      <c r="B29" s="5">
        <v>0.56000000000000005</v>
      </c>
      <c r="C29" s="5">
        <f t="shared" si="0"/>
        <v>10.56</v>
      </c>
      <c r="F29" s="164"/>
      <c r="G29" s="164"/>
      <c r="H29" s="55"/>
      <c r="I29" s="155"/>
      <c r="J29" s="155"/>
      <c r="K29" s="155"/>
      <c r="L29" s="155"/>
      <c r="M29" s="155"/>
      <c r="N29" s="155"/>
      <c r="O29" s="155"/>
      <c r="P29" s="2" t="s">
        <v>4831</v>
      </c>
    </row>
    <row r="30" spans="1:16" ht="13" x14ac:dyDescent="0.3">
      <c r="A30" t="s">
        <v>129</v>
      </c>
      <c r="B30" s="5">
        <v>0.56999999999999995</v>
      </c>
      <c r="C30" s="5">
        <f t="shared" si="0"/>
        <v>10.57</v>
      </c>
      <c r="F30" s="164"/>
      <c r="G30" s="164"/>
      <c r="H30" s="55"/>
      <c r="I30" s="155"/>
      <c r="J30" s="155"/>
      <c r="K30" s="155"/>
      <c r="L30" s="155"/>
      <c r="M30" s="155"/>
      <c r="N30" s="155"/>
      <c r="O30" s="155"/>
      <c r="P30" s="2" t="s">
        <v>4831</v>
      </c>
    </row>
    <row r="31" spans="1:16" ht="13" x14ac:dyDescent="0.3">
      <c r="A31" t="s">
        <v>129</v>
      </c>
      <c r="B31" s="5">
        <v>0.57999999999999996</v>
      </c>
      <c r="C31" s="5">
        <f t="shared" si="0"/>
        <v>10.58</v>
      </c>
      <c r="F31" s="164"/>
      <c r="G31" s="164"/>
      <c r="H31" s="55"/>
      <c r="I31" s="155"/>
      <c r="J31" s="155"/>
      <c r="K31" s="155"/>
      <c r="L31" s="155"/>
      <c r="M31" s="155"/>
      <c r="N31" s="155"/>
      <c r="O31" s="155"/>
      <c r="P31" s="2" t="s">
        <v>4831</v>
      </c>
    </row>
    <row r="32" spans="1:16" ht="13" x14ac:dyDescent="0.3">
      <c r="A32" t="s">
        <v>129</v>
      </c>
      <c r="B32" s="5">
        <v>0.59</v>
      </c>
      <c r="C32" s="5">
        <f t="shared" si="0"/>
        <v>10.59</v>
      </c>
      <c r="F32" s="164"/>
      <c r="G32" s="164"/>
      <c r="H32" s="55"/>
      <c r="I32" s="155"/>
      <c r="J32" s="155"/>
      <c r="K32" s="155"/>
      <c r="L32" s="155"/>
      <c r="M32" s="155"/>
      <c r="N32" s="155"/>
      <c r="O32" s="155"/>
      <c r="P32" s="2" t="s">
        <v>4831</v>
      </c>
    </row>
    <row r="33" spans="1:16" ht="13" x14ac:dyDescent="0.3">
      <c r="A33" t="s">
        <v>129</v>
      </c>
      <c r="B33" s="5">
        <v>0.6</v>
      </c>
      <c r="C33" s="5">
        <f t="shared" si="0"/>
        <v>10.6</v>
      </c>
      <c r="F33" s="164"/>
      <c r="G33" s="164"/>
      <c r="H33" s="55"/>
      <c r="I33" s="155"/>
      <c r="J33" s="155"/>
      <c r="K33" s="155"/>
      <c r="L33" s="155"/>
      <c r="M33" s="155"/>
      <c r="N33" s="155"/>
      <c r="O33" s="155"/>
      <c r="P33" s="2" t="s">
        <v>4831</v>
      </c>
    </row>
    <row r="34" spans="1:16" ht="13" x14ac:dyDescent="0.3">
      <c r="A34" t="s">
        <v>129</v>
      </c>
      <c r="B34" s="5">
        <v>0.61</v>
      </c>
      <c r="C34" s="5">
        <f t="shared" si="0"/>
        <v>10.61</v>
      </c>
      <c r="F34" s="164"/>
      <c r="G34" s="164"/>
      <c r="H34" s="55"/>
      <c r="I34" s="155"/>
      <c r="J34" s="155"/>
      <c r="K34" s="155"/>
      <c r="L34" s="155"/>
      <c r="M34" s="155"/>
      <c r="N34" s="155"/>
      <c r="O34" s="155"/>
      <c r="P34" s="2" t="s">
        <v>4831</v>
      </c>
    </row>
    <row r="35" spans="1:16" ht="13" x14ac:dyDescent="0.3">
      <c r="A35" t="s">
        <v>129</v>
      </c>
      <c r="B35" s="5">
        <v>0.62</v>
      </c>
      <c r="C35" s="5">
        <f t="shared" si="0"/>
        <v>10.62</v>
      </c>
      <c r="F35" s="164"/>
      <c r="G35" s="164"/>
      <c r="H35" s="55"/>
      <c r="I35" s="155"/>
      <c r="J35" s="155"/>
      <c r="K35" s="155"/>
      <c r="L35" s="155"/>
      <c r="M35" s="155"/>
      <c r="N35" s="155"/>
      <c r="O35" s="155"/>
      <c r="P35" s="2" t="s">
        <v>4831</v>
      </c>
    </row>
    <row r="36" spans="1:16" ht="13" x14ac:dyDescent="0.3">
      <c r="A36" t="s">
        <v>129</v>
      </c>
      <c r="B36" s="5">
        <v>0.63</v>
      </c>
      <c r="C36" s="5">
        <f t="shared" si="0"/>
        <v>10.63</v>
      </c>
      <c r="F36" s="164"/>
      <c r="G36" s="164"/>
      <c r="H36" s="55"/>
      <c r="I36" s="155"/>
      <c r="J36" s="155"/>
      <c r="K36" s="155"/>
      <c r="L36" s="155"/>
      <c r="M36" s="155"/>
      <c r="N36" s="155"/>
      <c r="O36" s="155"/>
      <c r="P36" s="2" t="s">
        <v>4831</v>
      </c>
    </row>
    <row r="37" spans="1:16" ht="13" x14ac:dyDescent="0.3">
      <c r="A37" t="s">
        <v>129</v>
      </c>
      <c r="B37" s="5">
        <v>0.64</v>
      </c>
      <c r="C37" s="5">
        <f t="shared" si="0"/>
        <v>10.64</v>
      </c>
      <c r="F37" s="164"/>
      <c r="G37" s="164"/>
      <c r="H37" s="55"/>
      <c r="I37" s="155"/>
      <c r="J37" s="155"/>
      <c r="K37" s="155"/>
      <c r="L37" s="155"/>
      <c r="M37" s="155"/>
      <c r="N37" s="155"/>
      <c r="O37" s="155"/>
      <c r="P37" s="2" t="s">
        <v>4831</v>
      </c>
    </row>
    <row r="38" spans="1:16" ht="13" x14ac:dyDescent="0.3">
      <c r="A38" t="s">
        <v>129</v>
      </c>
      <c r="B38" s="5">
        <v>0.65</v>
      </c>
      <c r="C38" s="5">
        <f t="shared" si="0"/>
        <v>10.65</v>
      </c>
      <c r="F38" s="164"/>
      <c r="G38" s="164"/>
      <c r="H38" s="55"/>
      <c r="I38" s="155"/>
      <c r="J38" s="155"/>
      <c r="K38" s="155"/>
      <c r="L38" s="155"/>
      <c r="M38" s="155"/>
      <c r="N38" s="155"/>
      <c r="O38" s="155"/>
      <c r="P38" s="2" t="s">
        <v>4831</v>
      </c>
    </row>
    <row r="39" spans="1:16" ht="13" x14ac:dyDescent="0.3">
      <c r="A39" t="s">
        <v>129</v>
      </c>
      <c r="B39" s="5">
        <v>0.66</v>
      </c>
      <c r="C39" s="5">
        <f t="shared" si="0"/>
        <v>10.66</v>
      </c>
      <c r="F39" s="164"/>
      <c r="G39" s="164"/>
      <c r="H39" s="55"/>
      <c r="I39" s="155"/>
      <c r="J39" s="155"/>
      <c r="K39" s="155"/>
      <c r="L39" s="155"/>
      <c r="M39" s="155"/>
      <c r="N39" s="155"/>
      <c r="O39" s="155"/>
      <c r="P39" s="2" t="s">
        <v>4831</v>
      </c>
    </row>
    <row r="40" spans="1:16" ht="13" x14ac:dyDescent="0.3">
      <c r="A40" t="s">
        <v>129</v>
      </c>
      <c r="B40" s="5">
        <v>0.67</v>
      </c>
      <c r="C40" s="5">
        <f t="shared" si="0"/>
        <v>10.67</v>
      </c>
      <c r="F40" s="164"/>
      <c r="G40" s="164"/>
      <c r="H40" s="55"/>
      <c r="I40" s="155"/>
      <c r="J40" s="155"/>
      <c r="K40" s="155"/>
      <c r="L40" s="155"/>
      <c r="M40" s="155"/>
      <c r="N40" s="155"/>
      <c r="O40" s="155"/>
      <c r="P40" s="2" t="s">
        <v>4831</v>
      </c>
    </row>
    <row r="41" spans="1:16" ht="13" x14ac:dyDescent="0.3">
      <c r="A41" t="s">
        <v>129</v>
      </c>
      <c r="B41" s="5">
        <v>0.68</v>
      </c>
      <c r="C41" s="5">
        <f t="shared" si="0"/>
        <v>10.68</v>
      </c>
      <c r="F41" s="164"/>
      <c r="G41" s="164"/>
      <c r="H41" s="55"/>
      <c r="I41" s="155"/>
      <c r="J41" s="155"/>
      <c r="K41" s="155"/>
      <c r="L41" s="155"/>
      <c r="M41" s="155"/>
      <c r="N41" s="155"/>
      <c r="O41" s="155"/>
      <c r="P41" s="2" t="s">
        <v>4831</v>
      </c>
    </row>
    <row r="42" spans="1:16" ht="13" x14ac:dyDescent="0.3">
      <c r="A42" t="s">
        <v>129</v>
      </c>
      <c r="B42" s="5">
        <v>0.69</v>
      </c>
      <c r="C42" s="5">
        <f t="shared" si="0"/>
        <v>10.69</v>
      </c>
      <c r="F42" s="164"/>
      <c r="G42" s="164"/>
      <c r="H42" s="55"/>
      <c r="I42" s="155"/>
      <c r="J42" s="155"/>
      <c r="K42" s="155"/>
      <c r="L42" s="155"/>
      <c r="M42" s="155"/>
      <c r="N42" s="155"/>
      <c r="O42" s="155"/>
      <c r="P42" s="2" t="s">
        <v>4831</v>
      </c>
    </row>
    <row r="43" spans="1:16" ht="13" x14ac:dyDescent="0.3">
      <c r="A43" t="s">
        <v>129</v>
      </c>
      <c r="B43" s="5">
        <v>0.7</v>
      </c>
      <c r="C43" s="5">
        <f t="shared" si="0"/>
        <v>10.7</v>
      </c>
      <c r="F43" s="164"/>
      <c r="G43" s="164"/>
      <c r="H43" s="55"/>
      <c r="I43" s="155"/>
      <c r="J43" s="155"/>
      <c r="K43" s="155"/>
      <c r="L43" s="155"/>
      <c r="M43" s="155"/>
      <c r="N43" s="155"/>
      <c r="O43" s="155"/>
      <c r="P43" s="2" t="s">
        <v>4831</v>
      </c>
    </row>
    <row r="44" spans="1:16" ht="13" x14ac:dyDescent="0.3">
      <c r="A44" t="s">
        <v>129</v>
      </c>
      <c r="B44" s="5">
        <v>0.71</v>
      </c>
      <c r="C44" s="5">
        <f t="shared" si="0"/>
        <v>10.71</v>
      </c>
      <c r="F44" s="164"/>
      <c r="G44" s="164"/>
      <c r="H44" s="55"/>
      <c r="I44" s="155"/>
      <c r="J44" s="155"/>
      <c r="K44" s="155"/>
      <c r="L44" s="155"/>
      <c r="M44" s="155"/>
      <c r="N44" s="155"/>
      <c r="O44" s="155"/>
      <c r="P44" s="2" t="s">
        <v>4831</v>
      </c>
    </row>
    <row r="45" spans="1:16" ht="13" x14ac:dyDescent="0.3">
      <c r="A45" t="s">
        <v>129</v>
      </c>
      <c r="B45" s="5">
        <v>0.72</v>
      </c>
      <c r="C45" s="5">
        <f t="shared" si="0"/>
        <v>10.72</v>
      </c>
      <c r="F45" s="164"/>
      <c r="G45" s="164"/>
      <c r="H45" s="55"/>
      <c r="I45" s="155"/>
      <c r="J45" s="155"/>
      <c r="K45" s="155"/>
      <c r="L45" s="155"/>
      <c r="M45" s="155"/>
      <c r="N45" s="155"/>
      <c r="O45" s="155"/>
      <c r="P45" s="2" t="s">
        <v>4831</v>
      </c>
    </row>
    <row r="46" spans="1:16" ht="13" x14ac:dyDescent="0.3">
      <c r="A46" t="s">
        <v>129</v>
      </c>
      <c r="B46" s="5">
        <v>0.73</v>
      </c>
      <c r="C46" s="5">
        <f t="shared" si="0"/>
        <v>10.73</v>
      </c>
      <c r="F46" s="164"/>
      <c r="G46" s="164"/>
      <c r="H46" s="55"/>
      <c r="I46" s="155"/>
      <c r="J46" s="155"/>
      <c r="K46" s="155"/>
      <c r="L46" s="155"/>
      <c r="M46" s="155"/>
      <c r="N46" s="155"/>
      <c r="O46" s="155"/>
      <c r="P46" s="2" t="s">
        <v>4831</v>
      </c>
    </row>
    <row r="47" spans="1:16" ht="13" x14ac:dyDescent="0.3">
      <c r="A47" t="s">
        <v>129</v>
      </c>
      <c r="B47" s="5">
        <v>0.74</v>
      </c>
      <c r="C47" s="5">
        <f t="shared" si="0"/>
        <v>10.74</v>
      </c>
      <c r="F47" s="164"/>
      <c r="G47" s="164"/>
      <c r="H47" s="55"/>
      <c r="I47" s="155"/>
      <c r="J47" s="155"/>
      <c r="K47" s="155"/>
      <c r="L47" s="155"/>
      <c r="M47" s="155"/>
      <c r="N47" s="155"/>
      <c r="O47" s="155"/>
      <c r="P47" s="2" t="s">
        <v>4831</v>
      </c>
    </row>
    <row r="48" spans="1:16" ht="13" x14ac:dyDescent="0.3">
      <c r="A48" t="s">
        <v>129</v>
      </c>
      <c r="B48" s="5">
        <v>0.75</v>
      </c>
      <c r="C48" s="5">
        <f t="shared" si="0"/>
        <v>10.75</v>
      </c>
      <c r="F48" s="164"/>
      <c r="G48" s="164"/>
      <c r="H48" s="55"/>
      <c r="I48" s="155"/>
      <c r="J48" s="155"/>
      <c r="K48" s="155"/>
      <c r="L48" s="155"/>
      <c r="M48" s="155"/>
      <c r="N48" s="155"/>
      <c r="O48" s="155"/>
      <c r="P48" s="2" t="s">
        <v>4831</v>
      </c>
    </row>
    <row r="49" spans="1:16" ht="13" x14ac:dyDescent="0.3">
      <c r="A49" t="s">
        <v>129</v>
      </c>
      <c r="B49" s="5">
        <v>0.76</v>
      </c>
      <c r="C49" s="5">
        <f t="shared" si="0"/>
        <v>10.76</v>
      </c>
      <c r="F49" s="164"/>
      <c r="G49" s="164"/>
      <c r="H49" s="55"/>
      <c r="I49" s="155"/>
      <c r="J49" s="155"/>
      <c r="K49" s="155"/>
      <c r="L49" s="155"/>
      <c r="M49" s="155"/>
      <c r="N49" s="155"/>
      <c r="O49" s="155"/>
      <c r="P49" s="2" t="s">
        <v>4831</v>
      </c>
    </row>
    <row r="50" spans="1:16" ht="13" x14ac:dyDescent="0.3">
      <c r="A50" t="s">
        <v>129</v>
      </c>
      <c r="B50" s="5">
        <v>0.77</v>
      </c>
      <c r="C50" s="5">
        <f t="shared" si="0"/>
        <v>10.77</v>
      </c>
      <c r="F50" s="164"/>
      <c r="G50" s="164"/>
      <c r="H50" s="55"/>
      <c r="I50" s="155"/>
      <c r="J50" s="155"/>
      <c r="K50" s="155"/>
      <c r="L50" s="155"/>
      <c r="M50" s="155"/>
      <c r="N50" s="155"/>
      <c r="O50" s="155"/>
      <c r="P50" s="2" t="s">
        <v>4831</v>
      </c>
    </row>
    <row r="51" spans="1:16" ht="13" x14ac:dyDescent="0.3">
      <c r="A51" t="s">
        <v>129</v>
      </c>
      <c r="B51" s="5">
        <v>0.78</v>
      </c>
      <c r="C51" s="5">
        <f t="shared" si="0"/>
        <v>10.78</v>
      </c>
      <c r="F51" s="164"/>
      <c r="G51" s="164"/>
      <c r="H51" s="55"/>
      <c r="I51" s="155"/>
      <c r="J51" s="155"/>
      <c r="K51" s="155"/>
      <c r="L51" s="155"/>
      <c r="M51" s="155"/>
      <c r="N51" s="155"/>
      <c r="O51" s="155"/>
      <c r="P51" s="2" t="s">
        <v>4831</v>
      </c>
    </row>
    <row r="52" spans="1:16" ht="13" x14ac:dyDescent="0.3">
      <c r="A52" t="s">
        <v>129</v>
      </c>
      <c r="B52" s="5">
        <v>0.79</v>
      </c>
      <c r="C52" s="5">
        <f t="shared" si="0"/>
        <v>10.79</v>
      </c>
      <c r="F52" s="164"/>
      <c r="G52" s="164"/>
      <c r="H52" s="55"/>
      <c r="I52" s="155"/>
      <c r="J52" s="155"/>
      <c r="K52" s="155"/>
      <c r="L52" s="155"/>
      <c r="M52" s="155"/>
      <c r="N52" s="155"/>
      <c r="O52" s="155"/>
      <c r="P52" s="2" t="s">
        <v>4831</v>
      </c>
    </row>
    <row r="53" spans="1:16" ht="13" x14ac:dyDescent="0.3">
      <c r="A53" t="s">
        <v>129</v>
      </c>
      <c r="B53" s="5">
        <v>0.8</v>
      </c>
      <c r="C53" s="5">
        <f t="shared" si="0"/>
        <v>10.8</v>
      </c>
      <c r="F53" s="164"/>
      <c r="G53" s="164"/>
      <c r="H53" s="55"/>
      <c r="I53" s="155"/>
      <c r="J53" s="155"/>
      <c r="K53" s="155"/>
      <c r="L53" s="155"/>
      <c r="M53" s="155"/>
      <c r="N53" s="155"/>
      <c r="O53" s="155"/>
      <c r="P53" s="2" t="s">
        <v>4831</v>
      </c>
    </row>
    <row r="54" spans="1:16" ht="13" x14ac:dyDescent="0.3">
      <c r="A54" t="s">
        <v>129</v>
      </c>
      <c r="B54" s="5">
        <v>0.81</v>
      </c>
      <c r="C54" s="5">
        <f t="shared" si="0"/>
        <v>10.81</v>
      </c>
      <c r="F54" s="164"/>
      <c r="G54" s="164"/>
      <c r="H54" s="55"/>
      <c r="I54" s="155"/>
      <c r="J54" s="155"/>
      <c r="K54" s="155"/>
      <c r="L54" s="155"/>
      <c r="M54" s="155"/>
      <c r="N54" s="155"/>
      <c r="O54" s="155"/>
      <c r="P54" s="2" t="s">
        <v>4831</v>
      </c>
    </row>
    <row r="55" spans="1:16" ht="13" x14ac:dyDescent="0.3">
      <c r="A55" t="s">
        <v>129</v>
      </c>
      <c r="B55" s="5">
        <v>0.82</v>
      </c>
      <c r="C55" s="5">
        <f t="shared" si="0"/>
        <v>10.82</v>
      </c>
      <c r="F55" s="164"/>
      <c r="G55" s="164"/>
      <c r="H55" s="55"/>
      <c r="I55" s="155"/>
      <c r="J55" s="155"/>
      <c r="K55" s="155"/>
      <c r="L55" s="155"/>
      <c r="M55" s="155"/>
      <c r="N55" s="155"/>
      <c r="O55" s="155"/>
      <c r="P55" s="2" t="s">
        <v>4831</v>
      </c>
    </row>
    <row r="56" spans="1:16" ht="13" x14ac:dyDescent="0.3">
      <c r="A56" t="s">
        <v>129</v>
      </c>
      <c r="B56" s="5">
        <v>0.83</v>
      </c>
      <c r="C56" s="5">
        <f t="shared" si="0"/>
        <v>10.83</v>
      </c>
      <c r="F56" s="164"/>
      <c r="G56" s="164"/>
      <c r="H56" s="55"/>
      <c r="I56" s="155"/>
      <c r="J56" s="155"/>
      <c r="K56" s="155"/>
      <c r="L56" s="155"/>
      <c r="M56" s="155"/>
      <c r="N56" s="155"/>
      <c r="O56" s="155"/>
      <c r="P56" s="2" t="s">
        <v>4831</v>
      </c>
    </row>
    <row r="57" spans="1:16" ht="13" x14ac:dyDescent="0.3">
      <c r="A57" t="s">
        <v>129</v>
      </c>
      <c r="B57" s="5">
        <v>0.84</v>
      </c>
      <c r="C57" s="5">
        <f t="shared" si="0"/>
        <v>10.84</v>
      </c>
      <c r="F57" s="164"/>
      <c r="G57" s="164"/>
      <c r="H57" s="55"/>
      <c r="I57" s="155"/>
      <c r="J57" s="155"/>
      <c r="K57" s="155"/>
      <c r="L57" s="155"/>
      <c r="M57" s="155"/>
      <c r="N57" s="155"/>
      <c r="O57" s="155"/>
      <c r="P57" s="2" t="s">
        <v>4831</v>
      </c>
    </row>
    <row r="58" spans="1:16" ht="13" x14ac:dyDescent="0.3">
      <c r="A58" t="s">
        <v>129</v>
      </c>
      <c r="B58" s="5">
        <v>0.85</v>
      </c>
      <c r="C58" s="5">
        <f t="shared" si="0"/>
        <v>10.85</v>
      </c>
      <c r="F58" s="164"/>
      <c r="G58" s="164"/>
      <c r="H58" s="55"/>
      <c r="I58" s="155"/>
      <c r="J58" s="155"/>
      <c r="K58" s="155"/>
      <c r="L58" s="155"/>
      <c r="M58" s="155"/>
      <c r="N58" s="155"/>
      <c r="O58" s="155"/>
      <c r="P58" s="2" t="s">
        <v>4831</v>
      </c>
    </row>
    <row r="59" spans="1:16" ht="13" x14ac:dyDescent="0.3">
      <c r="A59" t="s">
        <v>129</v>
      </c>
      <c r="B59" s="5">
        <v>0.86</v>
      </c>
      <c r="C59" s="5">
        <f t="shared" si="0"/>
        <v>10.86</v>
      </c>
      <c r="F59" s="164"/>
      <c r="G59" s="164"/>
      <c r="H59" s="55"/>
      <c r="I59" s="155"/>
      <c r="J59" s="155"/>
      <c r="K59" s="155"/>
      <c r="L59" s="155"/>
      <c r="M59" s="155"/>
      <c r="N59" s="155"/>
      <c r="O59" s="155"/>
      <c r="P59" s="2" t="s">
        <v>4831</v>
      </c>
    </row>
    <row r="60" spans="1:16" ht="13" x14ac:dyDescent="0.3">
      <c r="A60" t="s">
        <v>129</v>
      </c>
      <c r="B60" s="5">
        <v>0.87</v>
      </c>
      <c r="C60" s="5">
        <f t="shared" si="0"/>
        <v>10.87</v>
      </c>
      <c r="F60" s="164"/>
      <c r="G60" s="164"/>
      <c r="H60" s="55"/>
      <c r="I60" s="155"/>
      <c r="J60" s="155"/>
      <c r="K60" s="155"/>
      <c r="L60" s="155"/>
      <c r="M60" s="155"/>
      <c r="N60" s="155"/>
      <c r="O60" s="155"/>
      <c r="P60" s="2" t="s">
        <v>4831</v>
      </c>
    </row>
    <row r="61" spans="1:16" ht="13" x14ac:dyDescent="0.3">
      <c r="A61" t="s">
        <v>129</v>
      </c>
      <c r="B61" s="5">
        <v>0.88</v>
      </c>
      <c r="C61" s="5">
        <f t="shared" si="0"/>
        <v>10.88</v>
      </c>
      <c r="F61" s="164"/>
      <c r="G61" s="164"/>
      <c r="H61" s="55"/>
      <c r="I61" s="155"/>
      <c r="J61" s="155"/>
      <c r="K61" s="155"/>
      <c r="L61" s="155"/>
      <c r="M61" s="155"/>
      <c r="N61" s="155"/>
      <c r="O61" s="155"/>
      <c r="P61" s="2" t="s">
        <v>4831</v>
      </c>
    </row>
    <row r="62" spans="1:16" ht="13" x14ac:dyDescent="0.3">
      <c r="A62" t="s">
        <v>129</v>
      </c>
      <c r="B62" s="5">
        <v>0.89</v>
      </c>
      <c r="C62" s="5">
        <f t="shared" si="0"/>
        <v>10.89</v>
      </c>
      <c r="F62" s="164"/>
      <c r="G62" s="164"/>
      <c r="H62" s="55"/>
      <c r="I62" s="155"/>
      <c r="J62" s="155"/>
      <c r="K62" s="155"/>
      <c r="L62" s="155"/>
      <c r="M62" s="155"/>
      <c r="N62" s="155"/>
      <c r="O62" s="155"/>
      <c r="P62" s="2" t="s">
        <v>4831</v>
      </c>
    </row>
    <row r="63" spans="1:16" ht="13" x14ac:dyDescent="0.3">
      <c r="A63" t="s">
        <v>129</v>
      </c>
      <c r="B63" s="5">
        <v>0.9</v>
      </c>
      <c r="C63" s="5">
        <f t="shared" si="0"/>
        <v>10.9</v>
      </c>
      <c r="F63" s="164"/>
      <c r="G63" s="164"/>
      <c r="H63" s="55"/>
      <c r="I63" s="155"/>
      <c r="J63" s="155"/>
      <c r="K63" s="155"/>
      <c r="L63" s="155"/>
      <c r="M63" s="155"/>
      <c r="N63" s="155"/>
      <c r="O63" s="155"/>
      <c r="P63" s="2" t="s">
        <v>4831</v>
      </c>
    </row>
    <row r="64" spans="1:16" ht="13" x14ac:dyDescent="0.3">
      <c r="A64" t="s">
        <v>129</v>
      </c>
      <c r="B64" s="5">
        <v>0.91</v>
      </c>
      <c r="C64" s="5">
        <f t="shared" si="0"/>
        <v>10.91</v>
      </c>
      <c r="F64" s="164"/>
      <c r="G64" s="164"/>
      <c r="H64" s="55"/>
      <c r="I64" s="155"/>
      <c r="J64" s="155"/>
      <c r="K64" s="155"/>
      <c r="L64" s="155"/>
      <c r="M64" s="155"/>
      <c r="N64" s="155"/>
      <c r="O64" s="155"/>
      <c r="P64" s="2" t="s">
        <v>4831</v>
      </c>
    </row>
    <row r="65" spans="1:16" ht="13" x14ac:dyDescent="0.3">
      <c r="A65" t="s">
        <v>129</v>
      </c>
      <c r="B65" s="5">
        <v>0.92</v>
      </c>
      <c r="C65" s="5">
        <f t="shared" si="0"/>
        <v>10.92</v>
      </c>
      <c r="F65" s="164"/>
      <c r="G65" s="164"/>
      <c r="H65" s="55"/>
      <c r="I65" s="155"/>
      <c r="J65" s="155"/>
      <c r="K65" s="155"/>
      <c r="L65" s="155"/>
      <c r="M65" s="155"/>
      <c r="N65" s="155"/>
      <c r="O65" s="155"/>
      <c r="P65" s="2" t="s">
        <v>4831</v>
      </c>
    </row>
    <row r="66" spans="1:16" ht="13" x14ac:dyDescent="0.3">
      <c r="A66" t="s">
        <v>129</v>
      </c>
      <c r="B66" s="5">
        <v>0.93</v>
      </c>
      <c r="C66" s="5">
        <f t="shared" si="0"/>
        <v>10.93</v>
      </c>
      <c r="F66" s="164"/>
      <c r="G66" s="164"/>
      <c r="H66" s="55"/>
      <c r="I66" s="155"/>
      <c r="J66" s="155"/>
      <c r="K66" s="155"/>
      <c r="L66" s="155"/>
      <c r="M66" s="155"/>
      <c r="N66" s="155"/>
      <c r="O66" s="155"/>
      <c r="P66" s="2" t="s">
        <v>4831</v>
      </c>
    </row>
    <row r="67" spans="1:16" ht="13" x14ac:dyDescent="0.3">
      <c r="A67" t="s">
        <v>129</v>
      </c>
      <c r="B67" s="5">
        <v>0.94</v>
      </c>
      <c r="C67" s="5">
        <f t="shared" si="0"/>
        <v>10.94</v>
      </c>
      <c r="F67" s="164"/>
      <c r="G67" s="164"/>
      <c r="H67" s="55"/>
      <c r="I67" s="155"/>
      <c r="J67" s="155"/>
      <c r="K67" s="155"/>
      <c r="L67" s="155"/>
      <c r="M67" s="155"/>
      <c r="N67" s="155"/>
      <c r="O67" s="155"/>
      <c r="P67" s="2" t="s">
        <v>4831</v>
      </c>
    </row>
    <row r="68" spans="1:16" ht="13" x14ac:dyDescent="0.3">
      <c r="A68" t="s">
        <v>129</v>
      </c>
      <c r="B68" s="5">
        <v>0.95</v>
      </c>
      <c r="C68" s="5">
        <f t="shared" si="0"/>
        <v>10.95</v>
      </c>
      <c r="F68" s="164"/>
      <c r="G68" s="164"/>
      <c r="H68" s="55"/>
      <c r="I68" s="155"/>
      <c r="J68" s="155"/>
      <c r="K68" s="155"/>
      <c r="L68" s="155"/>
      <c r="M68" s="155"/>
      <c r="N68" s="155"/>
      <c r="O68" s="155"/>
      <c r="P68" s="2" t="s">
        <v>4831</v>
      </c>
    </row>
    <row r="69" spans="1:16" ht="13" x14ac:dyDescent="0.3">
      <c r="A69" t="s">
        <v>129</v>
      </c>
      <c r="B69" s="5">
        <v>0.96</v>
      </c>
      <c r="C69" s="5">
        <f t="shared" ref="C69:C132" si="1">VALUE(SUBSTITUTE(1&amp;B69," ",""))</f>
        <v>10.96</v>
      </c>
      <c r="F69" s="164"/>
      <c r="G69" s="164"/>
      <c r="H69" s="55"/>
      <c r="I69" s="155"/>
      <c r="J69" s="155"/>
      <c r="K69" s="155"/>
      <c r="L69" s="155"/>
      <c r="M69" s="155"/>
      <c r="N69" s="155"/>
      <c r="O69" s="155"/>
      <c r="P69" s="2" t="s">
        <v>4831</v>
      </c>
    </row>
    <row r="70" spans="1:16" ht="13" x14ac:dyDescent="0.3">
      <c r="A70" t="s">
        <v>129</v>
      </c>
      <c r="B70" s="5">
        <v>0.97</v>
      </c>
      <c r="C70" s="5">
        <f t="shared" si="1"/>
        <v>10.97</v>
      </c>
      <c r="F70" s="164"/>
      <c r="G70" s="164"/>
      <c r="H70" s="55"/>
      <c r="I70" s="155"/>
      <c r="J70" s="155"/>
      <c r="K70" s="155"/>
      <c r="L70" s="155"/>
      <c r="M70" s="155"/>
      <c r="N70" s="155"/>
      <c r="O70" s="155"/>
      <c r="P70" s="2" t="s">
        <v>4831</v>
      </c>
    </row>
    <row r="71" spans="1:16" ht="13" x14ac:dyDescent="0.3">
      <c r="A71" t="s">
        <v>129</v>
      </c>
      <c r="B71" s="5">
        <v>0.98</v>
      </c>
      <c r="C71" s="5">
        <f t="shared" si="1"/>
        <v>10.98</v>
      </c>
      <c r="F71" s="164"/>
      <c r="G71" s="164"/>
      <c r="H71" s="55"/>
      <c r="I71" s="155"/>
      <c r="J71" s="155"/>
      <c r="K71" s="155"/>
      <c r="L71" s="155"/>
      <c r="M71" s="155"/>
      <c r="N71" s="155"/>
      <c r="O71" s="155"/>
      <c r="P71" s="2" t="s">
        <v>4831</v>
      </c>
    </row>
    <row r="72" spans="1:16" ht="13" x14ac:dyDescent="0.3">
      <c r="A72" t="s">
        <v>129</v>
      </c>
      <c r="B72" s="5">
        <v>0.99</v>
      </c>
      <c r="C72" s="5">
        <f t="shared" si="1"/>
        <v>10.99</v>
      </c>
      <c r="F72" s="164"/>
      <c r="G72" s="164"/>
      <c r="H72" s="55"/>
      <c r="I72" s="155"/>
      <c r="J72" s="155"/>
      <c r="K72" s="155"/>
      <c r="L72" s="155"/>
      <c r="M72" s="155"/>
      <c r="N72" s="155"/>
      <c r="O72" s="155"/>
      <c r="P72" s="2" t="s">
        <v>4831</v>
      </c>
    </row>
    <row r="73" spans="1:16" ht="13" x14ac:dyDescent="0.3">
      <c r="A73" t="s">
        <v>129</v>
      </c>
      <c r="B73" s="5">
        <v>1</v>
      </c>
      <c r="C73" s="5">
        <f t="shared" si="1"/>
        <v>11</v>
      </c>
      <c r="F73" s="164"/>
      <c r="G73" s="164"/>
      <c r="H73" s="55"/>
      <c r="I73" s="155"/>
      <c r="J73" s="155"/>
      <c r="K73" s="155"/>
      <c r="L73" s="155"/>
      <c r="M73" s="155"/>
      <c r="N73" s="155"/>
      <c r="O73" s="155"/>
      <c r="P73" s="2" t="s">
        <v>4831</v>
      </c>
    </row>
    <row r="74" spans="1:16" ht="13" x14ac:dyDescent="0.3">
      <c r="A74" t="s">
        <v>129</v>
      </c>
      <c r="B74" s="5">
        <v>1.01</v>
      </c>
      <c r="C74" s="5">
        <f t="shared" si="1"/>
        <v>11.01</v>
      </c>
      <c r="F74" s="164"/>
      <c r="G74" s="164"/>
      <c r="H74" s="55"/>
      <c r="I74" s="155"/>
      <c r="J74" s="155"/>
      <c r="K74" s="155"/>
      <c r="L74" s="155"/>
      <c r="M74" s="155"/>
      <c r="N74" s="155"/>
      <c r="O74" s="155"/>
      <c r="P74" s="2" t="s">
        <v>4831</v>
      </c>
    </row>
    <row r="75" spans="1:16" ht="13" x14ac:dyDescent="0.3">
      <c r="A75" t="s">
        <v>129</v>
      </c>
      <c r="B75" s="5">
        <v>1.02</v>
      </c>
      <c r="C75" s="5">
        <f t="shared" si="1"/>
        <v>11.02</v>
      </c>
      <c r="F75" s="164"/>
      <c r="G75" s="164"/>
      <c r="H75" s="55"/>
      <c r="I75" s="155"/>
      <c r="J75" s="155"/>
      <c r="K75" s="155"/>
      <c r="L75" s="155"/>
      <c r="M75" s="155"/>
      <c r="N75" s="155"/>
      <c r="O75" s="155"/>
      <c r="P75" s="2" t="s">
        <v>4831</v>
      </c>
    </row>
    <row r="76" spans="1:16" ht="13" x14ac:dyDescent="0.3">
      <c r="A76" t="s">
        <v>129</v>
      </c>
      <c r="B76" s="5">
        <v>1.03</v>
      </c>
      <c r="C76" s="5">
        <f t="shared" si="1"/>
        <v>11.03</v>
      </c>
      <c r="F76" s="164"/>
      <c r="G76" s="164"/>
      <c r="H76" s="55"/>
      <c r="I76" s="155"/>
      <c r="J76" s="155"/>
      <c r="K76" s="155"/>
      <c r="L76" s="155"/>
      <c r="M76" s="155"/>
      <c r="N76" s="155"/>
      <c r="O76" s="155"/>
      <c r="P76" s="2" t="s">
        <v>4831</v>
      </c>
    </row>
    <row r="77" spans="1:16" ht="13" x14ac:dyDescent="0.3">
      <c r="A77" t="s">
        <v>129</v>
      </c>
      <c r="B77" s="5">
        <v>1.04</v>
      </c>
      <c r="C77" s="5">
        <f t="shared" si="1"/>
        <v>11.04</v>
      </c>
      <c r="F77" s="164"/>
      <c r="G77" s="164"/>
      <c r="H77" s="55"/>
      <c r="I77" s="155"/>
      <c r="J77" s="155"/>
      <c r="K77" s="155"/>
      <c r="L77" s="155"/>
      <c r="M77" s="155"/>
      <c r="N77" s="155"/>
      <c r="O77" s="155"/>
      <c r="P77" s="2" t="s">
        <v>4831</v>
      </c>
    </row>
    <row r="78" spans="1:16" ht="13" x14ac:dyDescent="0.3">
      <c r="A78" t="s">
        <v>129</v>
      </c>
      <c r="B78" s="5">
        <v>1.05</v>
      </c>
      <c r="C78" s="5">
        <f t="shared" si="1"/>
        <v>11.05</v>
      </c>
      <c r="F78" s="164"/>
      <c r="G78" s="164"/>
      <c r="H78" s="55"/>
      <c r="I78" s="155"/>
      <c r="J78" s="155"/>
      <c r="K78" s="155"/>
      <c r="L78" s="155"/>
      <c r="M78" s="155"/>
      <c r="N78" s="155"/>
      <c r="O78" s="155"/>
      <c r="P78" s="2" t="s">
        <v>4831</v>
      </c>
    </row>
    <row r="79" spans="1:16" ht="13" x14ac:dyDescent="0.3">
      <c r="A79" t="s">
        <v>129</v>
      </c>
      <c r="B79" s="5">
        <v>1.06</v>
      </c>
      <c r="C79" s="5">
        <f t="shared" si="1"/>
        <v>11.06</v>
      </c>
      <c r="F79" s="164"/>
      <c r="G79" s="164"/>
      <c r="H79" s="55"/>
      <c r="I79" s="155"/>
      <c r="J79" s="155"/>
      <c r="K79" s="155"/>
      <c r="L79" s="155"/>
      <c r="M79" s="155"/>
      <c r="N79" s="155"/>
      <c r="O79" s="155"/>
      <c r="P79" s="2" t="s">
        <v>4831</v>
      </c>
    </row>
    <row r="80" spans="1:16" ht="13" x14ac:dyDescent="0.3">
      <c r="A80" t="s">
        <v>129</v>
      </c>
      <c r="B80" s="5">
        <v>1.07</v>
      </c>
      <c r="C80" s="5">
        <f t="shared" si="1"/>
        <v>11.07</v>
      </c>
      <c r="F80" s="164"/>
      <c r="G80" s="164"/>
      <c r="H80" s="55"/>
      <c r="I80" s="155"/>
      <c r="J80" s="155"/>
      <c r="K80" s="155"/>
      <c r="L80" s="155"/>
      <c r="M80" s="155"/>
      <c r="N80" s="155"/>
      <c r="O80" s="155"/>
      <c r="P80" s="2" t="s">
        <v>4831</v>
      </c>
    </row>
    <row r="81" spans="1:16" ht="13" x14ac:dyDescent="0.3">
      <c r="A81" t="s">
        <v>129</v>
      </c>
      <c r="B81" s="5">
        <v>1.08</v>
      </c>
      <c r="C81" s="5">
        <f t="shared" si="1"/>
        <v>11.08</v>
      </c>
      <c r="F81" s="164"/>
      <c r="G81" s="164"/>
      <c r="H81" s="55"/>
      <c r="I81" s="155"/>
      <c r="J81" s="155"/>
      <c r="K81" s="155"/>
      <c r="L81" s="155"/>
      <c r="M81" s="155"/>
      <c r="N81" s="155"/>
      <c r="O81" s="155"/>
      <c r="P81" s="2" t="s">
        <v>4831</v>
      </c>
    </row>
    <row r="82" spans="1:16" ht="13" x14ac:dyDescent="0.3">
      <c r="A82" t="s">
        <v>129</v>
      </c>
      <c r="B82" s="5">
        <v>1.0900000000000001</v>
      </c>
      <c r="C82" s="5">
        <f t="shared" si="1"/>
        <v>11.09</v>
      </c>
      <c r="F82" s="164"/>
      <c r="G82" s="164"/>
      <c r="H82" s="55"/>
      <c r="I82" s="155"/>
      <c r="J82" s="155"/>
      <c r="K82" s="155"/>
      <c r="L82" s="155"/>
      <c r="M82" s="155"/>
      <c r="N82" s="155"/>
      <c r="O82" s="155"/>
      <c r="P82" s="2" t="s">
        <v>4831</v>
      </c>
    </row>
    <row r="83" spans="1:16" ht="13" x14ac:dyDescent="0.3">
      <c r="A83" t="s">
        <v>129</v>
      </c>
      <c r="B83" s="5">
        <v>1.1000000000000001</v>
      </c>
      <c r="C83" s="5">
        <f t="shared" si="1"/>
        <v>11.1</v>
      </c>
      <c r="F83" s="164"/>
      <c r="G83" s="164"/>
      <c r="H83" s="55"/>
      <c r="I83" s="155"/>
      <c r="J83" s="155"/>
      <c r="K83" s="155"/>
      <c r="L83" s="155"/>
      <c r="M83" s="155"/>
      <c r="N83" s="155"/>
      <c r="O83" s="155"/>
      <c r="P83" s="2" t="s">
        <v>4831</v>
      </c>
    </row>
    <row r="84" spans="1:16" ht="13" x14ac:dyDescent="0.3">
      <c r="A84" t="s">
        <v>129</v>
      </c>
      <c r="B84" s="5">
        <v>1.1100000000000001</v>
      </c>
      <c r="C84" s="5">
        <f t="shared" si="1"/>
        <v>11.11</v>
      </c>
      <c r="F84" s="164"/>
      <c r="G84" s="164"/>
      <c r="H84" s="55"/>
      <c r="I84" s="155"/>
      <c r="J84" s="155"/>
      <c r="K84" s="155"/>
      <c r="L84" s="155"/>
      <c r="M84" s="155"/>
      <c r="N84" s="155"/>
      <c r="O84" s="155"/>
      <c r="P84" s="2" t="s">
        <v>4831</v>
      </c>
    </row>
    <row r="85" spans="1:16" ht="13" x14ac:dyDescent="0.3">
      <c r="A85" t="s">
        <v>129</v>
      </c>
      <c r="B85" s="5">
        <v>1.1200000000000001</v>
      </c>
      <c r="C85" s="5">
        <f t="shared" si="1"/>
        <v>11.12</v>
      </c>
      <c r="F85" s="164"/>
      <c r="G85" s="164"/>
      <c r="H85" s="55"/>
      <c r="I85" s="155"/>
      <c r="J85" s="155"/>
      <c r="K85" s="155"/>
      <c r="L85" s="155"/>
      <c r="M85" s="155"/>
      <c r="N85" s="155"/>
      <c r="O85" s="155"/>
      <c r="P85" s="2" t="s">
        <v>4831</v>
      </c>
    </row>
    <row r="86" spans="1:16" ht="13" x14ac:dyDescent="0.3">
      <c r="A86" t="s">
        <v>129</v>
      </c>
      <c r="B86" s="5">
        <v>1.1299999999999999</v>
      </c>
      <c r="C86" s="5">
        <f t="shared" si="1"/>
        <v>11.13</v>
      </c>
      <c r="F86" s="164"/>
      <c r="G86" s="164"/>
      <c r="H86" s="55"/>
      <c r="I86" s="155"/>
      <c r="J86" s="155"/>
      <c r="K86" s="155"/>
      <c r="L86" s="155"/>
      <c r="M86" s="155"/>
      <c r="N86" s="155"/>
      <c r="O86" s="155"/>
      <c r="P86" s="2" t="s">
        <v>4831</v>
      </c>
    </row>
    <row r="87" spans="1:16" ht="13" x14ac:dyDescent="0.3">
      <c r="A87" t="s">
        <v>129</v>
      </c>
      <c r="B87" s="5">
        <v>1.1399999999999999</v>
      </c>
      <c r="C87" s="5">
        <f t="shared" si="1"/>
        <v>11.14</v>
      </c>
      <c r="F87" s="164"/>
      <c r="G87" s="164"/>
      <c r="H87" s="55"/>
      <c r="I87" s="155"/>
      <c r="J87" s="155"/>
      <c r="K87" s="155"/>
      <c r="L87" s="155"/>
      <c r="M87" s="155"/>
      <c r="N87" s="155"/>
      <c r="O87" s="155"/>
      <c r="P87" s="2" t="s">
        <v>4831</v>
      </c>
    </row>
    <row r="88" spans="1:16" ht="13" x14ac:dyDescent="0.3">
      <c r="A88" t="s">
        <v>129</v>
      </c>
      <c r="B88" s="5">
        <v>1.1499999999999999</v>
      </c>
      <c r="C88" s="5">
        <f t="shared" si="1"/>
        <v>11.15</v>
      </c>
      <c r="F88" s="164"/>
      <c r="G88" s="164"/>
      <c r="H88" s="55"/>
      <c r="I88" s="155"/>
      <c r="J88" s="155"/>
      <c r="K88" s="155"/>
      <c r="L88" s="155"/>
      <c r="M88" s="155"/>
      <c r="N88" s="155"/>
      <c r="O88" s="155"/>
      <c r="P88" s="2" t="s">
        <v>4831</v>
      </c>
    </row>
    <row r="89" spans="1:16" ht="13" x14ac:dyDescent="0.3">
      <c r="A89" t="s">
        <v>129</v>
      </c>
      <c r="B89" s="5">
        <v>1.1599999999999999</v>
      </c>
      <c r="C89" s="5">
        <f t="shared" si="1"/>
        <v>11.16</v>
      </c>
      <c r="F89" s="164"/>
      <c r="G89" s="164"/>
      <c r="H89" s="55"/>
      <c r="I89" s="155"/>
      <c r="J89" s="155"/>
      <c r="K89" s="155"/>
      <c r="L89" s="155"/>
      <c r="M89" s="155"/>
      <c r="N89" s="155"/>
      <c r="O89" s="155"/>
      <c r="P89" s="2" t="s">
        <v>4831</v>
      </c>
    </row>
    <row r="90" spans="1:16" ht="13" x14ac:dyDescent="0.3">
      <c r="A90" t="s">
        <v>129</v>
      </c>
      <c r="B90" s="5">
        <v>1.17</v>
      </c>
      <c r="C90" s="5">
        <f t="shared" si="1"/>
        <v>11.17</v>
      </c>
      <c r="F90" s="164"/>
      <c r="G90" s="164"/>
      <c r="H90" s="55"/>
      <c r="I90" s="155"/>
      <c r="J90" s="155"/>
      <c r="K90" s="155"/>
      <c r="L90" s="155"/>
      <c r="M90" s="155"/>
      <c r="N90" s="155"/>
      <c r="O90" s="155"/>
      <c r="P90" s="2" t="s">
        <v>4831</v>
      </c>
    </row>
    <row r="91" spans="1:16" ht="13" x14ac:dyDescent="0.3">
      <c r="A91" t="s">
        <v>129</v>
      </c>
      <c r="B91" s="5">
        <v>1.18</v>
      </c>
      <c r="C91" s="5">
        <f t="shared" si="1"/>
        <v>11.18</v>
      </c>
      <c r="F91" s="164"/>
      <c r="G91" s="164"/>
      <c r="H91" s="55"/>
      <c r="I91" s="155"/>
      <c r="J91" s="155"/>
      <c r="K91" s="155"/>
      <c r="L91" s="155"/>
      <c r="M91" s="155"/>
      <c r="N91" s="155"/>
      <c r="O91" s="155"/>
      <c r="P91" s="2" t="s">
        <v>4831</v>
      </c>
    </row>
    <row r="92" spans="1:16" ht="13" x14ac:dyDescent="0.3">
      <c r="A92" t="s">
        <v>129</v>
      </c>
      <c r="B92" s="5">
        <v>1.19</v>
      </c>
      <c r="C92" s="5">
        <f t="shared" si="1"/>
        <v>11.19</v>
      </c>
      <c r="F92" s="164"/>
      <c r="G92" s="164"/>
      <c r="H92" s="55"/>
      <c r="I92" s="155"/>
      <c r="J92" s="155"/>
      <c r="K92" s="155"/>
      <c r="L92" s="155"/>
      <c r="M92" s="155"/>
      <c r="N92" s="155"/>
      <c r="O92" s="155"/>
      <c r="P92" s="2" t="s">
        <v>4831</v>
      </c>
    </row>
    <row r="93" spans="1:16" ht="13" x14ac:dyDescent="0.3">
      <c r="A93" t="s">
        <v>129</v>
      </c>
      <c r="B93" s="5">
        <v>1.2</v>
      </c>
      <c r="C93" s="5">
        <f t="shared" si="1"/>
        <v>11.2</v>
      </c>
      <c r="F93" s="164"/>
      <c r="G93" s="164"/>
      <c r="H93" s="55"/>
      <c r="I93" s="155"/>
      <c r="J93" s="155"/>
      <c r="K93" s="155"/>
      <c r="L93" s="155"/>
      <c r="M93" s="155"/>
      <c r="N93" s="155"/>
      <c r="O93" s="155"/>
      <c r="P93" s="2" t="s">
        <v>4831</v>
      </c>
    </row>
    <row r="94" spans="1:16" ht="13" x14ac:dyDescent="0.3">
      <c r="A94" t="s">
        <v>129</v>
      </c>
      <c r="B94" s="5">
        <v>1.21</v>
      </c>
      <c r="C94" s="5">
        <f t="shared" si="1"/>
        <v>11.21</v>
      </c>
      <c r="F94" s="164"/>
      <c r="G94" s="164"/>
      <c r="H94" s="55"/>
      <c r="I94" s="155"/>
      <c r="J94" s="155"/>
      <c r="K94" s="155"/>
      <c r="L94" s="155"/>
      <c r="M94" s="155"/>
      <c r="N94" s="155"/>
      <c r="O94" s="155"/>
      <c r="P94" s="2" t="s">
        <v>4831</v>
      </c>
    </row>
    <row r="95" spans="1:16" ht="13" x14ac:dyDescent="0.3">
      <c r="A95" t="s">
        <v>129</v>
      </c>
      <c r="B95" s="5">
        <v>1.22</v>
      </c>
      <c r="C95" s="5">
        <f t="shared" si="1"/>
        <v>11.22</v>
      </c>
      <c r="F95" s="164"/>
      <c r="G95" s="164"/>
      <c r="H95" s="55"/>
      <c r="I95" s="155"/>
      <c r="J95" s="155"/>
      <c r="K95" s="155"/>
      <c r="L95" s="155"/>
      <c r="M95" s="155"/>
      <c r="N95" s="155"/>
      <c r="O95" s="155"/>
      <c r="P95" s="2" t="s">
        <v>4831</v>
      </c>
    </row>
    <row r="96" spans="1:16" ht="13" x14ac:dyDescent="0.3">
      <c r="A96" t="s">
        <v>129</v>
      </c>
      <c r="B96" s="5">
        <v>1.23</v>
      </c>
      <c r="C96" s="5">
        <f t="shared" si="1"/>
        <v>11.23</v>
      </c>
      <c r="F96" s="164"/>
      <c r="G96" s="164"/>
      <c r="H96" s="55"/>
      <c r="I96" s="155"/>
      <c r="J96" s="155"/>
      <c r="K96" s="155"/>
      <c r="L96" s="155"/>
      <c r="M96" s="155"/>
      <c r="N96" s="155"/>
      <c r="O96" s="155"/>
      <c r="P96" s="2" t="s">
        <v>4831</v>
      </c>
    </row>
    <row r="97" spans="1:16" ht="13" x14ac:dyDescent="0.3">
      <c r="A97" t="s">
        <v>129</v>
      </c>
      <c r="B97" s="5">
        <v>1.24</v>
      </c>
      <c r="C97" s="5">
        <f t="shared" si="1"/>
        <v>11.24</v>
      </c>
      <c r="F97" s="164"/>
      <c r="G97" s="164"/>
      <c r="H97" s="55"/>
      <c r="I97" s="155"/>
      <c r="J97" s="155"/>
      <c r="K97" s="155"/>
      <c r="L97" s="155"/>
      <c r="M97" s="155"/>
      <c r="N97" s="155"/>
      <c r="O97" s="155"/>
      <c r="P97" s="2" t="s">
        <v>4831</v>
      </c>
    </row>
    <row r="98" spans="1:16" ht="13" x14ac:dyDescent="0.3">
      <c r="A98" t="s">
        <v>129</v>
      </c>
      <c r="B98" s="5">
        <v>1.25</v>
      </c>
      <c r="C98" s="5">
        <f t="shared" si="1"/>
        <v>11.25</v>
      </c>
      <c r="F98" s="164"/>
      <c r="G98" s="164"/>
      <c r="H98" s="55"/>
      <c r="I98" s="155"/>
      <c r="J98" s="155"/>
      <c r="K98" s="155"/>
      <c r="L98" s="155"/>
      <c r="M98" s="155"/>
      <c r="N98" s="155"/>
      <c r="O98" s="155"/>
      <c r="P98" s="2" t="s">
        <v>4831</v>
      </c>
    </row>
    <row r="99" spans="1:16" ht="13" x14ac:dyDescent="0.3">
      <c r="A99" t="s">
        <v>129</v>
      </c>
      <c r="B99" s="5">
        <v>1.26</v>
      </c>
      <c r="C99" s="5">
        <f t="shared" si="1"/>
        <v>11.26</v>
      </c>
      <c r="F99" s="164"/>
      <c r="G99" s="164"/>
      <c r="H99" s="55"/>
      <c r="I99" s="155"/>
      <c r="J99" s="155"/>
      <c r="K99" s="155"/>
      <c r="L99" s="155"/>
      <c r="M99" s="155"/>
      <c r="N99" s="155"/>
      <c r="O99" s="155"/>
      <c r="P99" s="2" t="s">
        <v>4831</v>
      </c>
    </row>
    <row r="100" spans="1:16" ht="13" x14ac:dyDescent="0.3">
      <c r="A100" t="s">
        <v>129</v>
      </c>
      <c r="B100" s="5">
        <v>1.27</v>
      </c>
      <c r="C100" s="5">
        <f t="shared" si="1"/>
        <v>11.27</v>
      </c>
      <c r="F100" s="164"/>
      <c r="G100" s="164"/>
      <c r="H100" s="55"/>
      <c r="I100" s="155"/>
      <c r="J100" s="155"/>
      <c r="K100" s="155"/>
      <c r="L100" s="155"/>
      <c r="M100" s="155"/>
      <c r="N100" s="155"/>
      <c r="O100" s="155"/>
      <c r="P100" s="2" t="s">
        <v>4831</v>
      </c>
    </row>
    <row r="101" spans="1:16" ht="13" x14ac:dyDescent="0.3">
      <c r="A101" t="s">
        <v>129</v>
      </c>
      <c r="B101" s="5">
        <v>1.28</v>
      </c>
      <c r="C101" s="5">
        <f t="shared" si="1"/>
        <v>11.28</v>
      </c>
      <c r="F101" s="164"/>
      <c r="G101" s="164"/>
      <c r="H101" s="55"/>
      <c r="I101" s="155"/>
      <c r="J101" s="155"/>
      <c r="K101" s="155"/>
      <c r="L101" s="155"/>
      <c r="M101" s="155"/>
      <c r="N101" s="155"/>
      <c r="O101" s="155"/>
      <c r="P101" s="2" t="s">
        <v>4831</v>
      </c>
    </row>
    <row r="102" spans="1:16" ht="13" x14ac:dyDescent="0.3">
      <c r="A102" t="s">
        <v>129</v>
      </c>
      <c r="B102" s="5">
        <v>1.29</v>
      </c>
      <c r="C102" s="5">
        <f t="shared" si="1"/>
        <v>11.29</v>
      </c>
      <c r="F102" s="164"/>
      <c r="G102" s="164"/>
      <c r="H102" s="55"/>
      <c r="I102" s="155"/>
      <c r="J102" s="155"/>
      <c r="K102" s="155"/>
      <c r="L102" s="155"/>
      <c r="M102" s="155"/>
      <c r="N102" s="155"/>
      <c r="O102" s="155"/>
      <c r="P102" s="2" t="s">
        <v>4831</v>
      </c>
    </row>
    <row r="103" spans="1:16" ht="13" x14ac:dyDescent="0.3">
      <c r="A103" t="s">
        <v>129</v>
      </c>
      <c r="B103" s="5">
        <v>1.3</v>
      </c>
      <c r="C103" s="5">
        <f t="shared" si="1"/>
        <v>11.3</v>
      </c>
      <c r="F103" s="164"/>
      <c r="G103" s="164"/>
      <c r="H103" s="55"/>
      <c r="I103" s="155"/>
      <c r="J103" s="155"/>
      <c r="K103" s="155"/>
      <c r="L103" s="155"/>
      <c r="M103" s="155"/>
      <c r="N103" s="155"/>
      <c r="O103" s="155"/>
      <c r="P103" s="2" t="s">
        <v>4831</v>
      </c>
    </row>
    <row r="104" spans="1:16" ht="13" x14ac:dyDescent="0.3">
      <c r="A104" t="s">
        <v>129</v>
      </c>
      <c r="B104" s="5">
        <v>1.31</v>
      </c>
      <c r="C104" s="5">
        <f t="shared" si="1"/>
        <v>11.31</v>
      </c>
      <c r="F104" s="164"/>
      <c r="G104" s="164"/>
      <c r="H104" s="55"/>
      <c r="I104" s="155"/>
      <c r="J104" s="155"/>
      <c r="K104" s="155"/>
      <c r="L104" s="155"/>
      <c r="M104" s="155"/>
      <c r="N104" s="155"/>
      <c r="O104" s="155"/>
      <c r="P104" s="2" t="s">
        <v>4831</v>
      </c>
    </row>
    <row r="105" spans="1:16" ht="13" x14ac:dyDescent="0.3">
      <c r="A105" t="s">
        <v>129</v>
      </c>
      <c r="B105" s="5">
        <v>1.32</v>
      </c>
      <c r="C105" s="5">
        <f t="shared" si="1"/>
        <v>11.32</v>
      </c>
      <c r="F105" s="164"/>
      <c r="G105" s="164"/>
      <c r="H105" s="55"/>
      <c r="I105" s="155"/>
      <c r="J105" s="155"/>
      <c r="K105" s="155"/>
      <c r="L105" s="155"/>
      <c r="M105" s="155"/>
      <c r="N105" s="155"/>
      <c r="O105" s="155"/>
      <c r="P105" s="2" t="s">
        <v>4831</v>
      </c>
    </row>
    <row r="106" spans="1:16" ht="13" x14ac:dyDescent="0.3">
      <c r="A106" t="s">
        <v>129</v>
      </c>
      <c r="B106" s="5">
        <v>1.33</v>
      </c>
      <c r="C106" s="5">
        <f t="shared" si="1"/>
        <v>11.33</v>
      </c>
      <c r="F106" s="164"/>
      <c r="G106" s="164"/>
      <c r="H106" s="55"/>
      <c r="I106" s="155"/>
      <c r="J106" s="155"/>
      <c r="K106" s="155"/>
      <c r="L106" s="155"/>
      <c r="M106" s="155"/>
      <c r="N106" s="155"/>
      <c r="O106" s="155"/>
      <c r="P106" s="2" t="s">
        <v>4831</v>
      </c>
    </row>
    <row r="107" spans="1:16" ht="13" x14ac:dyDescent="0.3">
      <c r="A107" t="s">
        <v>129</v>
      </c>
      <c r="B107" s="5">
        <v>1.34</v>
      </c>
      <c r="C107" s="5">
        <f t="shared" si="1"/>
        <v>11.34</v>
      </c>
      <c r="F107" s="164"/>
      <c r="G107" s="164"/>
      <c r="H107" s="55"/>
      <c r="I107" s="155"/>
      <c r="J107" s="155"/>
      <c r="K107" s="155"/>
      <c r="L107" s="155"/>
      <c r="M107" s="155"/>
      <c r="N107" s="155"/>
      <c r="O107" s="155"/>
      <c r="P107" s="2" t="s">
        <v>4831</v>
      </c>
    </row>
    <row r="108" spans="1:16" ht="13" x14ac:dyDescent="0.3">
      <c r="A108" t="s">
        <v>129</v>
      </c>
      <c r="B108" s="5">
        <v>1.35</v>
      </c>
      <c r="C108" s="5">
        <f t="shared" si="1"/>
        <v>11.35</v>
      </c>
      <c r="F108" s="164"/>
      <c r="G108" s="164"/>
      <c r="H108" s="55"/>
      <c r="I108" s="155"/>
      <c r="J108" s="155"/>
      <c r="K108" s="155"/>
      <c r="L108" s="155"/>
      <c r="M108" s="155"/>
      <c r="N108" s="155"/>
      <c r="O108" s="155"/>
      <c r="P108" s="2" t="s">
        <v>4831</v>
      </c>
    </row>
    <row r="109" spans="1:16" ht="13" x14ac:dyDescent="0.3">
      <c r="A109" t="s">
        <v>129</v>
      </c>
      <c r="B109" s="5">
        <v>1.36</v>
      </c>
      <c r="C109" s="5">
        <f t="shared" si="1"/>
        <v>11.36</v>
      </c>
      <c r="F109" s="164"/>
      <c r="G109" s="164"/>
      <c r="H109" s="55"/>
      <c r="I109" s="155"/>
      <c r="J109" s="155"/>
      <c r="K109" s="155"/>
      <c r="L109" s="155"/>
      <c r="M109" s="155"/>
      <c r="N109" s="155"/>
      <c r="O109" s="155"/>
      <c r="P109" s="2" t="s">
        <v>4831</v>
      </c>
    </row>
    <row r="110" spans="1:16" ht="13" x14ac:dyDescent="0.3">
      <c r="A110" t="s">
        <v>129</v>
      </c>
      <c r="B110" s="5">
        <v>1.37</v>
      </c>
      <c r="C110" s="5">
        <f t="shared" si="1"/>
        <v>11.37</v>
      </c>
      <c r="F110" s="164"/>
      <c r="G110" s="164"/>
      <c r="H110" s="55"/>
      <c r="I110" s="155"/>
      <c r="J110" s="155"/>
      <c r="K110" s="155"/>
      <c r="L110" s="155"/>
      <c r="M110" s="155"/>
      <c r="N110" s="155"/>
      <c r="O110" s="155"/>
      <c r="P110" s="2" t="s">
        <v>4831</v>
      </c>
    </row>
    <row r="111" spans="1:16" ht="13" x14ac:dyDescent="0.3">
      <c r="A111" t="s">
        <v>129</v>
      </c>
      <c r="B111" s="5">
        <v>1.38</v>
      </c>
      <c r="C111" s="5">
        <f t="shared" si="1"/>
        <v>11.38</v>
      </c>
      <c r="F111" s="164"/>
      <c r="G111" s="164"/>
      <c r="H111" s="55"/>
      <c r="I111" s="155"/>
      <c r="J111" s="155"/>
      <c r="K111" s="155"/>
      <c r="L111" s="155"/>
      <c r="M111" s="155"/>
      <c r="N111" s="155"/>
      <c r="O111" s="155"/>
      <c r="P111" s="2" t="s">
        <v>4831</v>
      </c>
    </row>
    <row r="112" spans="1:16" ht="13" x14ac:dyDescent="0.3">
      <c r="A112" t="s">
        <v>129</v>
      </c>
      <c r="B112" s="5">
        <v>1.39</v>
      </c>
      <c r="C112" s="5">
        <f t="shared" si="1"/>
        <v>11.39</v>
      </c>
      <c r="F112" s="164"/>
      <c r="G112" s="164"/>
      <c r="H112" s="55"/>
      <c r="I112" s="155"/>
      <c r="J112" s="155"/>
      <c r="K112" s="155"/>
      <c r="L112" s="155"/>
      <c r="M112" s="155"/>
      <c r="N112" s="155"/>
      <c r="O112" s="155"/>
      <c r="P112" s="2" t="s">
        <v>4831</v>
      </c>
    </row>
    <row r="113" spans="1:16" ht="13" x14ac:dyDescent="0.3">
      <c r="A113" t="s">
        <v>129</v>
      </c>
      <c r="B113" s="5">
        <v>1.4</v>
      </c>
      <c r="C113" s="5">
        <f t="shared" si="1"/>
        <v>11.4</v>
      </c>
      <c r="F113" s="164"/>
      <c r="G113" s="164"/>
      <c r="H113" s="55"/>
      <c r="I113" s="155"/>
      <c r="J113" s="155"/>
      <c r="K113" s="155"/>
      <c r="L113" s="155"/>
      <c r="M113" s="155"/>
      <c r="N113" s="155"/>
      <c r="O113" s="155"/>
      <c r="P113" s="2" t="s">
        <v>4831</v>
      </c>
    </row>
    <row r="114" spans="1:16" ht="13" x14ac:dyDescent="0.3">
      <c r="A114" t="s">
        <v>129</v>
      </c>
      <c r="B114" s="5">
        <v>1.41</v>
      </c>
      <c r="C114" s="5">
        <f t="shared" si="1"/>
        <v>11.41</v>
      </c>
      <c r="F114" s="164"/>
      <c r="G114" s="164"/>
      <c r="H114" s="55"/>
      <c r="I114" s="155"/>
      <c r="J114" s="155"/>
      <c r="K114" s="155"/>
      <c r="L114" s="155"/>
      <c r="M114" s="155"/>
      <c r="N114" s="155"/>
      <c r="O114" s="155"/>
      <c r="P114" s="2" t="s">
        <v>4831</v>
      </c>
    </row>
    <row r="115" spans="1:16" ht="13" x14ac:dyDescent="0.3">
      <c r="A115" t="s">
        <v>129</v>
      </c>
      <c r="B115" s="5">
        <v>1.42</v>
      </c>
      <c r="C115" s="5">
        <f t="shared" si="1"/>
        <v>11.42</v>
      </c>
      <c r="F115" s="164"/>
      <c r="G115" s="164"/>
      <c r="H115" s="55"/>
      <c r="I115" s="155"/>
      <c r="J115" s="155"/>
      <c r="K115" s="155"/>
      <c r="L115" s="155"/>
      <c r="M115" s="155"/>
      <c r="N115" s="155"/>
      <c r="O115" s="155"/>
      <c r="P115" s="2" t="s">
        <v>4831</v>
      </c>
    </row>
    <row r="116" spans="1:16" ht="13" x14ac:dyDescent="0.3">
      <c r="A116" t="s">
        <v>129</v>
      </c>
      <c r="B116" s="5">
        <v>1.43</v>
      </c>
      <c r="C116" s="5">
        <f t="shared" si="1"/>
        <v>11.43</v>
      </c>
      <c r="F116" s="164"/>
      <c r="G116" s="164"/>
      <c r="H116" s="55"/>
      <c r="I116" s="155"/>
      <c r="J116" s="155"/>
      <c r="K116" s="155"/>
      <c r="L116" s="155"/>
      <c r="M116" s="155"/>
      <c r="N116" s="155"/>
      <c r="O116" s="155"/>
      <c r="P116" s="2" t="s">
        <v>4831</v>
      </c>
    </row>
    <row r="117" spans="1:16" ht="13" x14ac:dyDescent="0.3">
      <c r="A117" t="s">
        <v>129</v>
      </c>
      <c r="B117" s="5">
        <v>1.44</v>
      </c>
      <c r="C117" s="5">
        <f t="shared" si="1"/>
        <v>11.44</v>
      </c>
      <c r="F117" s="164"/>
      <c r="G117" s="164"/>
      <c r="H117" s="55"/>
      <c r="I117" s="155"/>
      <c r="J117" s="155"/>
      <c r="K117" s="155"/>
      <c r="L117" s="155"/>
      <c r="M117" s="155"/>
      <c r="N117" s="155"/>
      <c r="O117" s="155"/>
      <c r="P117" s="2" t="s">
        <v>4831</v>
      </c>
    </row>
    <row r="118" spans="1:16" ht="13" x14ac:dyDescent="0.3">
      <c r="A118" t="s">
        <v>129</v>
      </c>
      <c r="B118" s="5">
        <v>1.45</v>
      </c>
      <c r="C118" s="5">
        <f t="shared" si="1"/>
        <v>11.45</v>
      </c>
      <c r="F118" s="164"/>
      <c r="G118" s="164"/>
      <c r="H118" s="55"/>
      <c r="I118" s="155"/>
      <c r="J118" s="155"/>
      <c r="K118" s="155"/>
      <c r="L118" s="155"/>
      <c r="M118" s="155"/>
      <c r="N118" s="155"/>
      <c r="O118" s="155"/>
      <c r="P118" s="2" t="s">
        <v>4831</v>
      </c>
    </row>
    <row r="119" spans="1:16" ht="13" x14ac:dyDescent="0.3">
      <c r="A119" t="s">
        <v>129</v>
      </c>
      <c r="B119" s="5">
        <v>1.46</v>
      </c>
      <c r="C119" s="5">
        <f t="shared" si="1"/>
        <v>11.46</v>
      </c>
      <c r="F119" s="164"/>
      <c r="G119" s="164"/>
      <c r="H119" s="55"/>
      <c r="I119" s="155"/>
      <c r="J119" s="155"/>
      <c r="K119" s="155"/>
      <c r="L119" s="155"/>
      <c r="M119" s="155"/>
      <c r="N119" s="155"/>
      <c r="O119" s="155"/>
      <c r="P119" s="2" t="s">
        <v>4831</v>
      </c>
    </row>
    <row r="120" spans="1:16" ht="13" x14ac:dyDescent="0.3">
      <c r="A120" t="s">
        <v>129</v>
      </c>
      <c r="B120" s="5">
        <v>1.47</v>
      </c>
      <c r="C120" s="5">
        <f t="shared" si="1"/>
        <v>11.47</v>
      </c>
      <c r="F120" s="164"/>
      <c r="G120" s="164"/>
      <c r="H120" s="55"/>
      <c r="I120" s="155"/>
      <c r="J120" s="155"/>
      <c r="K120" s="155"/>
      <c r="L120" s="155"/>
      <c r="M120" s="155"/>
      <c r="N120" s="155"/>
      <c r="O120" s="155"/>
      <c r="P120" s="2" t="s">
        <v>4831</v>
      </c>
    </row>
    <row r="121" spans="1:16" ht="13" x14ac:dyDescent="0.3">
      <c r="A121" t="s">
        <v>129</v>
      </c>
      <c r="B121" s="5">
        <v>1.48</v>
      </c>
      <c r="C121" s="5">
        <f t="shared" si="1"/>
        <v>11.48</v>
      </c>
      <c r="F121" s="164"/>
      <c r="G121" s="164"/>
      <c r="H121" s="55"/>
      <c r="I121" s="155"/>
      <c r="J121" s="155"/>
      <c r="K121" s="155"/>
      <c r="L121" s="155"/>
      <c r="M121" s="155"/>
      <c r="N121" s="155"/>
      <c r="O121" s="155"/>
      <c r="P121" s="2" t="s">
        <v>4831</v>
      </c>
    </row>
    <row r="122" spans="1:16" ht="13" x14ac:dyDescent="0.3">
      <c r="A122" t="s">
        <v>129</v>
      </c>
      <c r="B122" s="5">
        <v>1.49</v>
      </c>
      <c r="C122" s="5">
        <f t="shared" si="1"/>
        <v>11.49</v>
      </c>
      <c r="F122" s="164"/>
      <c r="G122" s="164"/>
      <c r="H122" s="55"/>
      <c r="I122" s="155"/>
      <c r="J122" s="155"/>
      <c r="K122" s="155"/>
      <c r="L122" s="155"/>
      <c r="M122" s="155"/>
      <c r="N122" s="155"/>
      <c r="O122" s="155"/>
      <c r="P122" s="2" t="s">
        <v>4831</v>
      </c>
    </row>
    <row r="123" spans="1:16" ht="13" x14ac:dyDescent="0.3">
      <c r="A123" t="s">
        <v>129</v>
      </c>
      <c r="B123" s="5">
        <v>1.5</v>
      </c>
      <c r="C123" s="5">
        <f t="shared" si="1"/>
        <v>11.5</v>
      </c>
      <c r="F123" s="164"/>
      <c r="G123" s="164"/>
      <c r="H123" s="55"/>
      <c r="I123" s="155"/>
      <c r="J123" s="155"/>
      <c r="K123" s="155"/>
      <c r="L123" s="155"/>
      <c r="M123" s="155"/>
      <c r="N123" s="155"/>
      <c r="O123" s="155"/>
      <c r="P123" s="2" t="s">
        <v>4831</v>
      </c>
    </row>
    <row r="124" spans="1:16" ht="13" x14ac:dyDescent="0.3">
      <c r="A124" t="s">
        <v>129</v>
      </c>
      <c r="B124" s="5">
        <v>1.51</v>
      </c>
      <c r="C124" s="5">
        <f t="shared" si="1"/>
        <v>11.51</v>
      </c>
      <c r="F124" s="164"/>
      <c r="G124" s="164"/>
      <c r="H124" s="55"/>
      <c r="I124" s="155"/>
      <c r="J124" s="155"/>
      <c r="K124" s="155"/>
      <c r="L124" s="155"/>
      <c r="M124" s="155"/>
      <c r="N124" s="155"/>
      <c r="O124" s="155"/>
      <c r="P124" s="2" t="s">
        <v>4831</v>
      </c>
    </row>
    <row r="125" spans="1:16" ht="13" x14ac:dyDescent="0.3">
      <c r="A125" t="s">
        <v>129</v>
      </c>
      <c r="B125" s="5">
        <v>1.52</v>
      </c>
      <c r="C125" s="5">
        <f t="shared" si="1"/>
        <v>11.52</v>
      </c>
      <c r="F125" s="164"/>
      <c r="G125" s="164"/>
      <c r="H125" s="55"/>
      <c r="I125" s="155"/>
      <c r="J125" s="155"/>
      <c r="K125" s="155"/>
      <c r="L125" s="155"/>
      <c r="M125" s="155"/>
      <c r="N125" s="155"/>
      <c r="O125" s="155"/>
      <c r="P125" s="2" t="s">
        <v>4831</v>
      </c>
    </row>
    <row r="126" spans="1:16" ht="13" x14ac:dyDescent="0.3">
      <c r="A126" t="s">
        <v>129</v>
      </c>
      <c r="B126" s="5">
        <v>1.53</v>
      </c>
      <c r="C126" s="5">
        <f t="shared" si="1"/>
        <v>11.53</v>
      </c>
      <c r="F126" s="164"/>
      <c r="G126" s="164"/>
      <c r="H126" s="55"/>
      <c r="I126" s="155"/>
      <c r="J126" s="155"/>
      <c r="K126" s="155"/>
      <c r="L126" s="155"/>
      <c r="M126" s="155"/>
      <c r="N126" s="155"/>
      <c r="O126" s="155"/>
      <c r="P126" s="2" t="s">
        <v>4831</v>
      </c>
    </row>
    <row r="127" spans="1:16" ht="13" x14ac:dyDescent="0.3">
      <c r="A127" t="s">
        <v>129</v>
      </c>
      <c r="B127" s="5">
        <v>1.54</v>
      </c>
      <c r="C127" s="5">
        <f t="shared" si="1"/>
        <v>11.54</v>
      </c>
      <c r="F127" s="164"/>
      <c r="G127" s="164"/>
      <c r="H127" s="55"/>
      <c r="I127" s="155"/>
      <c r="J127" s="155"/>
      <c r="K127" s="155"/>
      <c r="L127" s="155"/>
      <c r="M127" s="155"/>
      <c r="N127" s="155"/>
      <c r="O127" s="155"/>
      <c r="P127" s="2" t="s">
        <v>4831</v>
      </c>
    </row>
    <row r="128" spans="1:16" ht="13" x14ac:dyDescent="0.3">
      <c r="A128" t="s">
        <v>129</v>
      </c>
      <c r="B128" s="5">
        <v>1.55</v>
      </c>
      <c r="C128" s="5">
        <f t="shared" si="1"/>
        <v>11.55</v>
      </c>
      <c r="F128" s="164"/>
      <c r="G128" s="164"/>
      <c r="H128" s="55"/>
      <c r="I128" s="155"/>
      <c r="J128" s="155"/>
      <c r="K128" s="155"/>
      <c r="L128" s="155"/>
      <c r="M128" s="155"/>
      <c r="N128" s="155"/>
      <c r="O128" s="155"/>
      <c r="P128" s="2" t="s">
        <v>4831</v>
      </c>
    </row>
    <row r="129" spans="1:16" ht="13" x14ac:dyDescent="0.3">
      <c r="A129" t="s">
        <v>129</v>
      </c>
      <c r="B129" s="5">
        <v>1.56</v>
      </c>
      <c r="C129" s="5">
        <f t="shared" si="1"/>
        <v>11.56</v>
      </c>
      <c r="F129" s="164"/>
      <c r="G129" s="164"/>
      <c r="H129" s="55"/>
      <c r="I129" s="155"/>
      <c r="J129" s="155"/>
      <c r="K129" s="155"/>
      <c r="L129" s="155"/>
      <c r="M129" s="155"/>
      <c r="N129" s="155"/>
      <c r="O129" s="155"/>
      <c r="P129" s="2" t="s">
        <v>4831</v>
      </c>
    </row>
    <row r="130" spans="1:16" ht="13" x14ac:dyDescent="0.3">
      <c r="A130" t="s">
        <v>129</v>
      </c>
      <c r="B130" s="5">
        <v>1.57</v>
      </c>
      <c r="C130" s="5">
        <f t="shared" si="1"/>
        <v>11.57</v>
      </c>
      <c r="F130" s="164"/>
      <c r="G130" s="164"/>
      <c r="H130" s="55"/>
      <c r="I130" s="155"/>
      <c r="J130" s="155"/>
      <c r="K130" s="155"/>
      <c r="L130" s="155"/>
      <c r="M130" s="155"/>
      <c r="N130" s="155"/>
      <c r="O130" s="155"/>
      <c r="P130" s="2" t="s">
        <v>4831</v>
      </c>
    </row>
    <row r="131" spans="1:16" ht="13" x14ac:dyDescent="0.3">
      <c r="A131" t="s">
        <v>129</v>
      </c>
      <c r="B131" s="5">
        <v>1.58</v>
      </c>
      <c r="C131" s="5">
        <f t="shared" si="1"/>
        <v>11.58</v>
      </c>
      <c r="F131" s="164"/>
      <c r="G131" s="164"/>
      <c r="H131" s="55"/>
      <c r="I131" s="155"/>
      <c r="J131" s="155"/>
      <c r="K131" s="155"/>
      <c r="L131" s="155"/>
      <c r="M131" s="155"/>
      <c r="N131" s="155"/>
      <c r="O131" s="155"/>
      <c r="P131" s="2" t="s">
        <v>4831</v>
      </c>
    </row>
    <row r="132" spans="1:16" ht="13" x14ac:dyDescent="0.3">
      <c r="A132" t="s">
        <v>129</v>
      </c>
      <c r="B132" s="5">
        <v>1.59</v>
      </c>
      <c r="C132" s="5">
        <f t="shared" si="1"/>
        <v>11.59</v>
      </c>
      <c r="F132" s="164"/>
      <c r="G132" s="164"/>
      <c r="H132" s="55"/>
      <c r="I132" s="155"/>
      <c r="J132" s="155"/>
      <c r="K132" s="155"/>
      <c r="L132" s="155"/>
      <c r="M132" s="155"/>
      <c r="N132" s="155"/>
      <c r="O132" s="155"/>
      <c r="P132" s="2" t="s">
        <v>4831</v>
      </c>
    </row>
    <row r="133" spans="1:16" ht="13" x14ac:dyDescent="0.3">
      <c r="A133" t="s">
        <v>129</v>
      </c>
      <c r="B133" s="5">
        <v>1.6</v>
      </c>
      <c r="C133" s="5">
        <f t="shared" ref="C133:C196" si="2">VALUE(SUBSTITUTE(1&amp;B133," ",""))</f>
        <v>11.6</v>
      </c>
      <c r="F133" s="164"/>
      <c r="G133" s="164"/>
      <c r="H133" s="55"/>
      <c r="I133" s="155"/>
      <c r="J133" s="155"/>
      <c r="K133" s="155"/>
      <c r="L133" s="155"/>
      <c r="M133" s="155"/>
      <c r="N133" s="155"/>
      <c r="O133" s="155"/>
      <c r="P133" s="2" t="s">
        <v>4831</v>
      </c>
    </row>
    <row r="134" spans="1:16" ht="13" x14ac:dyDescent="0.3">
      <c r="A134" t="s">
        <v>129</v>
      </c>
      <c r="B134" s="5">
        <v>1.61</v>
      </c>
      <c r="C134" s="5">
        <f t="shared" si="2"/>
        <v>11.61</v>
      </c>
      <c r="F134" s="164"/>
      <c r="G134" s="164"/>
      <c r="H134" s="55"/>
      <c r="I134" s="155"/>
      <c r="J134" s="155"/>
      <c r="K134" s="155"/>
      <c r="L134" s="155"/>
      <c r="M134" s="155"/>
      <c r="N134" s="155"/>
      <c r="O134" s="155"/>
      <c r="P134" s="2" t="s">
        <v>4831</v>
      </c>
    </row>
    <row r="135" spans="1:16" ht="13" x14ac:dyDescent="0.3">
      <c r="A135" t="s">
        <v>129</v>
      </c>
      <c r="B135" s="5">
        <v>1.62</v>
      </c>
      <c r="C135" s="5">
        <f t="shared" si="2"/>
        <v>11.62</v>
      </c>
      <c r="F135" s="164"/>
      <c r="G135" s="164"/>
      <c r="H135" s="55"/>
      <c r="I135" s="155"/>
      <c r="J135" s="155"/>
      <c r="K135" s="155"/>
      <c r="L135" s="155"/>
      <c r="M135" s="155"/>
      <c r="N135" s="155"/>
      <c r="O135" s="155"/>
      <c r="P135" s="2" t="s">
        <v>4831</v>
      </c>
    </row>
    <row r="136" spans="1:16" ht="13" x14ac:dyDescent="0.3">
      <c r="A136" t="s">
        <v>129</v>
      </c>
      <c r="B136" s="5">
        <v>1.63</v>
      </c>
      <c r="C136" s="5">
        <f t="shared" si="2"/>
        <v>11.63</v>
      </c>
      <c r="F136" s="164"/>
      <c r="G136" s="164"/>
      <c r="H136" s="55"/>
      <c r="I136" s="155"/>
      <c r="J136" s="155"/>
      <c r="K136" s="155"/>
      <c r="L136" s="155"/>
      <c r="M136" s="155"/>
      <c r="N136" s="155"/>
      <c r="O136" s="155"/>
      <c r="P136" s="2" t="s">
        <v>4831</v>
      </c>
    </row>
    <row r="137" spans="1:16" ht="13" x14ac:dyDescent="0.3">
      <c r="A137" t="s">
        <v>129</v>
      </c>
      <c r="B137" s="5">
        <v>1.64</v>
      </c>
      <c r="C137" s="5">
        <f t="shared" si="2"/>
        <v>11.64</v>
      </c>
      <c r="F137" s="164"/>
      <c r="G137" s="164"/>
      <c r="H137" s="55"/>
      <c r="I137" s="155"/>
      <c r="J137" s="155"/>
      <c r="K137" s="155"/>
      <c r="L137" s="155"/>
      <c r="M137" s="155"/>
      <c r="N137" s="155"/>
      <c r="O137" s="155"/>
      <c r="P137" s="2" t="s">
        <v>4831</v>
      </c>
    </row>
    <row r="138" spans="1:16" ht="13" x14ac:dyDescent="0.3">
      <c r="A138" t="s">
        <v>129</v>
      </c>
      <c r="B138" s="5">
        <v>1.65</v>
      </c>
      <c r="C138" s="5">
        <f t="shared" si="2"/>
        <v>11.65</v>
      </c>
      <c r="F138" s="164"/>
      <c r="G138" s="164"/>
      <c r="H138" s="55"/>
      <c r="I138" s="155"/>
      <c r="J138" s="155"/>
      <c r="K138" s="155"/>
      <c r="L138" s="155"/>
      <c r="M138" s="155"/>
      <c r="N138" s="155"/>
      <c r="O138" s="155"/>
      <c r="P138" s="2" t="s">
        <v>4831</v>
      </c>
    </row>
    <row r="139" spans="1:16" ht="13" x14ac:dyDescent="0.3">
      <c r="A139" t="s">
        <v>129</v>
      </c>
      <c r="B139" s="5">
        <v>1.66</v>
      </c>
      <c r="C139" s="5">
        <f t="shared" si="2"/>
        <v>11.66</v>
      </c>
      <c r="F139" s="164"/>
      <c r="G139" s="164"/>
      <c r="H139" s="55"/>
      <c r="I139" s="155"/>
      <c r="J139" s="155"/>
      <c r="K139" s="155"/>
      <c r="L139" s="155"/>
      <c r="M139" s="155"/>
      <c r="N139" s="155"/>
      <c r="O139" s="155"/>
      <c r="P139" s="2" t="s">
        <v>4831</v>
      </c>
    </row>
    <row r="140" spans="1:16" ht="13" x14ac:dyDescent="0.3">
      <c r="A140" t="s">
        <v>129</v>
      </c>
      <c r="B140" s="5">
        <v>1.67</v>
      </c>
      <c r="C140" s="5">
        <f t="shared" si="2"/>
        <v>11.67</v>
      </c>
      <c r="F140" s="164"/>
      <c r="G140" s="164"/>
      <c r="H140" s="55"/>
      <c r="I140" s="155"/>
      <c r="J140" s="155"/>
      <c r="K140" s="155"/>
      <c r="L140" s="155"/>
      <c r="M140" s="155"/>
      <c r="N140" s="155"/>
      <c r="O140" s="155"/>
      <c r="P140" s="2" t="s">
        <v>4831</v>
      </c>
    </row>
    <row r="141" spans="1:16" ht="13" x14ac:dyDescent="0.3">
      <c r="A141" t="s">
        <v>129</v>
      </c>
      <c r="B141" s="5">
        <v>1.68</v>
      </c>
      <c r="C141" s="5">
        <f t="shared" si="2"/>
        <v>11.68</v>
      </c>
      <c r="F141" s="164"/>
      <c r="G141" s="164"/>
      <c r="H141" s="55"/>
      <c r="I141" s="155"/>
      <c r="J141" s="155"/>
      <c r="K141" s="155"/>
      <c r="L141" s="155"/>
      <c r="M141" s="155"/>
      <c r="N141" s="155"/>
      <c r="O141" s="155"/>
      <c r="P141" s="2" t="s">
        <v>4831</v>
      </c>
    </row>
    <row r="142" spans="1:16" ht="13" x14ac:dyDescent="0.3">
      <c r="A142" t="s">
        <v>129</v>
      </c>
      <c r="B142" s="5">
        <v>1.69</v>
      </c>
      <c r="C142" s="5">
        <f t="shared" si="2"/>
        <v>11.69</v>
      </c>
      <c r="F142" s="164"/>
      <c r="G142" s="164"/>
      <c r="H142" s="55"/>
      <c r="I142" s="155"/>
      <c r="J142" s="155"/>
      <c r="K142" s="155"/>
      <c r="L142" s="155"/>
      <c r="M142" s="155"/>
      <c r="N142" s="155"/>
      <c r="O142" s="155"/>
      <c r="P142" s="2" t="s">
        <v>4831</v>
      </c>
    </row>
    <row r="143" spans="1:16" ht="13" x14ac:dyDescent="0.3">
      <c r="A143" t="s">
        <v>129</v>
      </c>
      <c r="B143" s="5">
        <v>1.7</v>
      </c>
      <c r="C143" s="5">
        <f t="shared" si="2"/>
        <v>11.7</v>
      </c>
      <c r="F143" s="164"/>
      <c r="G143" s="164"/>
      <c r="H143" s="55"/>
      <c r="I143" s="155"/>
      <c r="J143" s="155"/>
      <c r="K143" s="155"/>
      <c r="L143" s="155"/>
      <c r="M143" s="155"/>
      <c r="N143" s="155"/>
      <c r="O143" s="155"/>
      <c r="P143" s="2" t="s">
        <v>4831</v>
      </c>
    </row>
    <row r="144" spans="1:16" ht="13" x14ac:dyDescent="0.3">
      <c r="A144" t="s">
        <v>129</v>
      </c>
      <c r="B144" s="5">
        <v>1.71</v>
      </c>
      <c r="C144" s="5">
        <f t="shared" si="2"/>
        <v>11.71</v>
      </c>
      <c r="F144" s="164"/>
      <c r="G144" s="164"/>
      <c r="H144" s="55"/>
      <c r="I144" s="155"/>
      <c r="J144" s="155"/>
      <c r="K144" s="155"/>
      <c r="L144" s="155"/>
      <c r="M144" s="155"/>
      <c r="N144" s="155"/>
      <c r="O144" s="155"/>
      <c r="P144" s="2" t="s">
        <v>4831</v>
      </c>
    </row>
    <row r="145" spans="1:16" ht="13" x14ac:dyDescent="0.3">
      <c r="A145" t="s">
        <v>129</v>
      </c>
      <c r="B145" s="5">
        <v>1.72</v>
      </c>
      <c r="C145" s="5">
        <f t="shared" si="2"/>
        <v>11.72</v>
      </c>
      <c r="F145" s="164"/>
      <c r="G145" s="164"/>
      <c r="H145" s="55"/>
      <c r="I145" s="155"/>
      <c r="J145" s="155"/>
      <c r="K145" s="155"/>
      <c r="L145" s="155"/>
      <c r="M145" s="155"/>
      <c r="N145" s="155"/>
      <c r="O145" s="155"/>
      <c r="P145" s="2" t="s">
        <v>4831</v>
      </c>
    </row>
    <row r="146" spans="1:16" ht="13" x14ac:dyDescent="0.3">
      <c r="A146" t="s">
        <v>129</v>
      </c>
      <c r="B146" s="5">
        <v>1.73</v>
      </c>
      <c r="C146" s="5">
        <f t="shared" si="2"/>
        <v>11.73</v>
      </c>
      <c r="F146" s="164"/>
      <c r="G146" s="164"/>
      <c r="H146" s="55"/>
      <c r="I146" s="155"/>
      <c r="J146" s="155"/>
      <c r="K146" s="155"/>
      <c r="L146" s="155"/>
      <c r="M146" s="155"/>
      <c r="N146" s="155"/>
      <c r="O146" s="155"/>
      <c r="P146" s="2" t="s">
        <v>4831</v>
      </c>
    </row>
    <row r="147" spans="1:16" ht="13" x14ac:dyDescent="0.3">
      <c r="A147" t="s">
        <v>129</v>
      </c>
      <c r="B147" s="5">
        <v>1.74</v>
      </c>
      <c r="C147" s="5">
        <f t="shared" si="2"/>
        <v>11.74</v>
      </c>
      <c r="F147" s="164"/>
      <c r="G147" s="164"/>
      <c r="H147" s="55"/>
      <c r="I147" s="155"/>
      <c r="J147" s="155"/>
      <c r="K147" s="155"/>
      <c r="L147" s="155"/>
      <c r="M147" s="155"/>
      <c r="N147" s="155"/>
      <c r="O147" s="155"/>
      <c r="P147" s="2" t="s">
        <v>4831</v>
      </c>
    </row>
    <row r="148" spans="1:16" ht="13" x14ac:dyDescent="0.3">
      <c r="A148" t="s">
        <v>129</v>
      </c>
      <c r="B148" s="5">
        <v>1.75</v>
      </c>
      <c r="C148" s="5">
        <f t="shared" si="2"/>
        <v>11.75</v>
      </c>
      <c r="F148" s="164"/>
      <c r="G148" s="164"/>
      <c r="H148" s="55"/>
      <c r="I148" s="155"/>
      <c r="J148" s="155"/>
      <c r="K148" s="155"/>
      <c r="L148" s="155"/>
      <c r="M148" s="155"/>
      <c r="N148" s="155"/>
      <c r="O148" s="155"/>
      <c r="P148" s="2" t="s">
        <v>4831</v>
      </c>
    </row>
    <row r="149" spans="1:16" ht="13" x14ac:dyDescent="0.3">
      <c r="A149" t="s">
        <v>129</v>
      </c>
      <c r="B149" s="5">
        <v>1.76</v>
      </c>
      <c r="C149" s="5">
        <f t="shared" si="2"/>
        <v>11.76</v>
      </c>
      <c r="F149" s="164"/>
      <c r="G149" s="164"/>
      <c r="H149" s="55"/>
      <c r="I149" s="155"/>
      <c r="J149" s="155"/>
      <c r="K149" s="155"/>
      <c r="L149" s="155"/>
      <c r="M149" s="155"/>
      <c r="N149" s="155"/>
      <c r="O149" s="155"/>
      <c r="P149" s="2" t="s">
        <v>4831</v>
      </c>
    </row>
    <row r="150" spans="1:16" ht="13" x14ac:dyDescent="0.3">
      <c r="A150" t="s">
        <v>129</v>
      </c>
      <c r="B150" s="5">
        <v>1.77</v>
      </c>
      <c r="C150" s="5">
        <f t="shared" si="2"/>
        <v>11.77</v>
      </c>
      <c r="F150" s="164"/>
      <c r="G150" s="164"/>
      <c r="H150" s="55"/>
      <c r="I150" s="155"/>
      <c r="J150" s="155"/>
      <c r="K150" s="155"/>
      <c r="L150" s="155"/>
      <c r="M150" s="155"/>
      <c r="N150" s="155"/>
      <c r="O150" s="155"/>
      <c r="P150" s="2" t="s">
        <v>4831</v>
      </c>
    </row>
    <row r="151" spans="1:16" ht="13" x14ac:dyDescent="0.3">
      <c r="A151" t="s">
        <v>129</v>
      </c>
      <c r="B151" s="5">
        <v>1.78</v>
      </c>
      <c r="C151" s="5">
        <f t="shared" si="2"/>
        <v>11.78</v>
      </c>
      <c r="F151" s="164"/>
      <c r="G151" s="164"/>
      <c r="H151" s="55"/>
      <c r="I151" s="155"/>
      <c r="J151" s="155"/>
      <c r="K151" s="155"/>
      <c r="L151" s="155"/>
      <c r="M151" s="155"/>
      <c r="N151" s="155"/>
      <c r="O151" s="155"/>
      <c r="P151" s="2" t="s">
        <v>4831</v>
      </c>
    </row>
    <row r="152" spans="1:16" ht="13" x14ac:dyDescent="0.3">
      <c r="A152" t="s">
        <v>129</v>
      </c>
      <c r="B152" s="5">
        <v>1.79</v>
      </c>
      <c r="C152" s="5">
        <f t="shared" si="2"/>
        <v>11.79</v>
      </c>
      <c r="F152" s="164"/>
      <c r="G152" s="164"/>
      <c r="H152" s="55"/>
      <c r="I152" s="155"/>
      <c r="J152" s="155"/>
      <c r="K152" s="155"/>
      <c r="L152" s="155"/>
      <c r="M152" s="155"/>
      <c r="N152" s="155"/>
      <c r="O152" s="155"/>
      <c r="P152" s="2" t="s">
        <v>4831</v>
      </c>
    </row>
    <row r="153" spans="1:16" ht="13" x14ac:dyDescent="0.3">
      <c r="A153" t="s">
        <v>129</v>
      </c>
      <c r="B153" s="5">
        <v>1.8</v>
      </c>
      <c r="C153" s="5">
        <f t="shared" si="2"/>
        <v>11.8</v>
      </c>
      <c r="F153" s="164"/>
      <c r="G153" s="164"/>
      <c r="H153" s="55"/>
      <c r="I153" s="155"/>
      <c r="J153" s="155"/>
      <c r="K153" s="155"/>
      <c r="L153" s="155"/>
      <c r="M153" s="155"/>
      <c r="N153" s="155"/>
      <c r="O153" s="155"/>
      <c r="P153" s="2" t="s">
        <v>4831</v>
      </c>
    </row>
    <row r="154" spans="1:16" ht="13" x14ac:dyDescent="0.3">
      <c r="A154" t="s">
        <v>129</v>
      </c>
      <c r="B154" s="5">
        <v>1.81</v>
      </c>
      <c r="C154" s="5">
        <f t="shared" si="2"/>
        <v>11.81</v>
      </c>
      <c r="F154" s="164"/>
      <c r="G154" s="164"/>
      <c r="H154" s="55"/>
      <c r="I154" s="155"/>
      <c r="J154" s="155"/>
      <c r="K154" s="155"/>
      <c r="L154" s="155"/>
      <c r="M154" s="155"/>
      <c r="N154" s="155"/>
      <c r="O154" s="155"/>
      <c r="P154" s="2" t="s">
        <v>4831</v>
      </c>
    </row>
    <row r="155" spans="1:16" ht="13" x14ac:dyDescent="0.3">
      <c r="A155" t="s">
        <v>129</v>
      </c>
      <c r="B155" s="5">
        <v>1.82</v>
      </c>
      <c r="C155" s="5">
        <f t="shared" si="2"/>
        <v>11.82</v>
      </c>
      <c r="F155" s="164"/>
      <c r="G155" s="164"/>
      <c r="H155" s="55"/>
      <c r="I155" s="155"/>
      <c r="J155" s="155"/>
      <c r="K155" s="155"/>
      <c r="L155" s="155"/>
      <c r="M155" s="155"/>
      <c r="N155" s="155"/>
      <c r="O155" s="155"/>
      <c r="P155" s="2" t="s">
        <v>4831</v>
      </c>
    </row>
    <row r="156" spans="1:16" ht="13" x14ac:dyDescent="0.3">
      <c r="A156" t="s">
        <v>129</v>
      </c>
      <c r="B156" s="5">
        <v>1.83</v>
      </c>
      <c r="C156" s="5">
        <f t="shared" si="2"/>
        <v>11.83</v>
      </c>
      <c r="F156" s="164"/>
      <c r="G156" s="164"/>
      <c r="H156" s="55"/>
      <c r="I156" s="155"/>
      <c r="J156" s="155"/>
      <c r="K156" s="155"/>
      <c r="L156" s="155"/>
      <c r="M156" s="155"/>
      <c r="N156" s="155"/>
      <c r="O156" s="155"/>
      <c r="P156" s="2" t="s">
        <v>4831</v>
      </c>
    </row>
    <row r="157" spans="1:16" ht="13" x14ac:dyDescent="0.3">
      <c r="A157" t="s">
        <v>129</v>
      </c>
      <c r="B157" s="5">
        <v>1.84</v>
      </c>
      <c r="C157" s="5">
        <f t="shared" si="2"/>
        <v>11.84</v>
      </c>
      <c r="F157" s="164"/>
      <c r="G157" s="164"/>
      <c r="H157" s="55"/>
      <c r="I157" s="155"/>
      <c r="J157" s="155"/>
      <c r="K157" s="155"/>
      <c r="L157" s="155"/>
      <c r="M157" s="155"/>
      <c r="N157" s="155"/>
      <c r="O157" s="155"/>
      <c r="P157" s="2" t="s">
        <v>4831</v>
      </c>
    </row>
    <row r="158" spans="1:16" ht="13" x14ac:dyDescent="0.3">
      <c r="A158" t="s">
        <v>129</v>
      </c>
      <c r="B158" s="5">
        <v>1.85</v>
      </c>
      <c r="C158" s="5">
        <f t="shared" si="2"/>
        <v>11.85</v>
      </c>
      <c r="F158" s="164"/>
      <c r="G158" s="164"/>
      <c r="H158" s="55"/>
      <c r="I158" s="155"/>
      <c r="J158" s="155"/>
      <c r="K158" s="155"/>
      <c r="L158" s="155"/>
      <c r="M158" s="155"/>
      <c r="N158" s="155"/>
      <c r="O158" s="155"/>
      <c r="P158" s="2" t="s">
        <v>4831</v>
      </c>
    </row>
    <row r="159" spans="1:16" ht="13" x14ac:dyDescent="0.3">
      <c r="A159" t="s">
        <v>129</v>
      </c>
      <c r="B159" s="5">
        <v>1.86</v>
      </c>
      <c r="C159" s="5">
        <f t="shared" si="2"/>
        <v>11.86</v>
      </c>
      <c r="F159" s="164"/>
      <c r="G159" s="164"/>
      <c r="H159" s="55"/>
      <c r="I159" s="155"/>
      <c r="J159" s="155"/>
      <c r="K159" s="155"/>
      <c r="L159" s="155"/>
      <c r="M159" s="155"/>
      <c r="N159" s="155"/>
      <c r="O159" s="155"/>
      <c r="P159" s="2" t="s">
        <v>4831</v>
      </c>
    </row>
    <row r="160" spans="1:16" ht="13" x14ac:dyDescent="0.3">
      <c r="A160" t="s">
        <v>129</v>
      </c>
      <c r="B160" s="5">
        <v>1.87</v>
      </c>
      <c r="C160" s="5">
        <f t="shared" si="2"/>
        <v>11.87</v>
      </c>
      <c r="F160" s="164"/>
      <c r="G160" s="164"/>
      <c r="H160" s="55"/>
      <c r="I160" s="155"/>
      <c r="J160" s="155"/>
      <c r="K160" s="155"/>
      <c r="L160" s="155"/>
      <c r="M160" s="155"/>
      <c r="N160" s="155"/>
      <c r="O160" s="155"/>
      <c r="P160" s="2" t="s">
        <v>4831</v>
      </c>
    </row>
    <row r="161" spans="1:16" ht="13" x14ac:dyDescent="0.3">
      <c r="A161" t="s">
        <v>129</v>
      </c>
      <c r="B161" s="5">
        <v>1.88</v>
      </c>
      <c r="C161" s="5">
        <f t="shared" si="2"/>
        <v>11.88</v>
      </c>
      <c r="F161" s="164"/>
      <c r="G161" s="164"/>
      <c r="H161" s="55"/>
      <c r="I161" s="155"/>
      <c r="J161" s="155"/>
      <c r="K161" s="155"/>
      <c r="L161" s="155"/>
      <c r="M161" s="155"/>
      <c r="N161" s="155"/>
      <c r="O161" s="155"/>
      <c r="P161" s="2" t="s">
        <v>4831</v>
      </c>
    </row>
    <row r="162" spans="1:16" ht="13" x14ac:dyDescent="0.3">
      <c r="A162" t="s">
        <v>129</v>
      </c>
      <c r="B162" s="5">
        <v>1.89</v>
      </c>
      <c r="C162" s="5">
        <f t="shared" si="2"/>
        <v>11.89</v>
      </c>
      <c r="F162" s="164"/>
      <c r="G162" s="164"/>
      <c r="H162" s="55"/>
      <c r="I162" s="155"/>
      <c r="J162" s="155"/>
      <c r="K162" s="155"/>
      <c r="L162" s="155"/>
      <c r="M162" s="155"/>
      <c r="N162" s="155"/>
      <c r="O162" s="155"/>
      <c r="P162" s="2" t="s">
        <v>4831</v>
      </c>
    </row>
    <row r="163" spans="1:16" ht="13" x14ac:dyDescent="0.3">
      <c r="A163" t="s">
        <v>129</v>
      </c>
      <c r="B163" s="5">
        <v>1.9</v>
      </c>
      <c r="C163" s="5">
        <f t="shared" si="2"/>
        <v>11.9</v>
      </c>
      <c r="F163" s="164"/>
      <c r="G163" s="164"/>
      <c r="H163" s="55"/>
      <c r="I163" s="155"/>
      <c r="J163" s="155"/>
      <c r="K163" s="155"/>
      <c r="L163" s="155"/>
      <c r="M163" s="155"/>
      <c r="N163" s="155"/>
      <c r="O163" s="155"/>
      <c r="P163" s="2" t="s">
        <v>4831</v>
      </c>
    </row>
    <row r="164" spans="1:16" ht="13" x14ac:dyDescent="0.3">
      <c r="A164" t="s">
        <v>129</v>
      </c>
      <c r="B164" s="5">
        <v>1.91</v>
      </c>
      <c r="C164" s="5">
        <f t="shared" si="2"/>
        <v>11.91</v>
      </c>
      <c r="F164" s="164"/>
      <c r="G164" s="164"/>
      <c r="H164" s="55"/>
      <c r="I164" s="155"/>
      <c r="J164" s="155"/>
      <c r="K164" s="155"/>
      <c r="L164" s="155"/>
      <c r="M164" s="155"/>
      <c r="N164" s="155"/>
      <c r="O164" s="155"/>
      <c r="P164" s="2" t="s">
        <v>4831</v>
      </c>
    </row>
    <row r="165" spans="1:16" ht="13" x14ac:dyDescent="0.3">
      <c r="A165" t="s">
        <v>129</v>
      </c>
      <c r="B165" s="5">
        <v>1.92</v>
      </c>
      <c r="C165" s="5">
        <f t="shared" si="2"/>
        <v>11.92</v>
      </c>
      <c r="F165" s="164"/>
      <c r="G165" s="164"/>
      <c r="H165" s="55"/>
      <c r="I165" s="155"/>
      <c r="J165" s="155"/>
      <c r="K165" s="155"/>
      <c r="L165" s="155"/>
      <c r="M165" s="155"/>
      <c r="N165" s="155"/>
      <c r="O165" s="155"/>
      <c r="P165" s="2" t="s">
        <v>4831</v>
      </c>
    </row>
    <row r="166" spans="1:16" ht="13" x14ac:dyDescent="0.3">
      <c r="A166" t="s">
        <v>129</v>
      </c>
      <c r="B166" s="5">
        <v>1.93</v>
      </c>
      <c r="C166" s="5">
        <f t="shared" si="2"/>
        <v>11.93</v>
      </c>
      <c r="F166" s="164"/>
      <c r="G166" s="164"/>
      <c r="H166" s="55"/>
      <c r="I166" s="155"/>
      <c r="J166" s="155"/>
      <c r="K166" s="155"/>
      <c r="L166" s="155"/>
      <c r="M166" s="155"/>
      <c r="N166" s="155"/>
      <c r="O166" s="155"/>
      <c r="P166" s="2" t="s">
        <v>4831</v>
      </c>
    </row>
    <row r="167" spans="1:16" ht="13" x14ac:dyDescent="0.3">
      <c r="A167" t="s">
        <v>129</v>
      </c>
      <c r="B167" s="5">
        <v>1.94</v>
      </c>
      <c r="C167" s="5">
        <f t="shared" si="2"/>
        <v>11.94</v>
      </c>
      <c r="F167" s="164"/>
      <c r="G167" s="164"/>
      <c r="H167" s="55"/>
      <c r="I167" s="155"/>
      <c r="J167" s="155"/>
      <c r="K167" s="155"/>
      <c r="L167" s="155"/>
      <c r="M167" s="155"/>
      <c r="N167" s="155"/>
      <c r="O167" s="155"/>
      <c r="P167" s="2" t="s">
        <v>4831</v>
      </c>
    </row>
    <row r="168" spans="1:16" ht="13" x14ac:dyDescent="0.3">
      <c r="A168" t="s">
        <v>129</v>
      </c>
      <c r="B168" s="5">
        <v>1.95</v>
      </c>
      <c r="C168" s="5">
        <f t="shared" si="2"/>
        <v>11.95</v>
      </c>
      <c r="F168" s="164"/>
      <c r="G168" s="164"/>
      <c r="H168" s="55"/>
      <c r="I168" s="155"/>
      <c r="J168" s="155"/>
      <c r="K168" s="155"/>
      <c r="L168" s="155"/>
      <c r="M168" s="155"/>
      <c r="N168" s="155"/>
      <c r="O168" s="155"/>
      <c r="P168" s="2" t="s">
        <v>4831</v>
      </c>
    </row>
    <row r="169" spans="1:16" ht="13" x14ac:dyDescent="0.3">
      <c r="A169" t="s">
        <v>129</v>
      </c>
      <c r="B169" s="5">
        <v>1.96</v>
      </c>
      <c r="C169" s="5">
        <f t="shared" si="2"/>
        <v>11.96</v>
      </c>
      <c r="F169" s="164"/>
      <c r="G169" s="164"/>
      <c r="H169" s="55"/>
      <c r="I169" s="155"/>
      <c r="J169" s="155"/>
      <c r="K169" s="155"/>
      <c r="L169" s="155"/>
      <c r="M169" s="155"/>
      <c r="N169" s="155"/>
      <c r="O169" s="155"/>
      <c r="P169" s="2" t="s">
        <v>4831</v>
      </c>
    </row>
    <row r="170" spans="1:16" ht="13" x14ac:dyDescent="0.3">
      <c r="A170" t="s">
        <v>129</v>
      </c>
      <c r="B170" s="5">
        <v>1.97</v>
      </c>
      <c r="C170" s="5">
        <f t="shared" si="2"/>
        <v>11.97</v>
      </c>
      <c r="F170" s="164"/>
      <c r="G170" s="164"/>
      <c r="H170" s="55"/>
      <c r="I170" s="155"/>
      <c r="J170" s="155"/>
      <c r="K170" s="155"/>
      <c r="L170" s="155"/>
      <c r="M170" s="155"/>
      <c r="N170" s="155"/>
      <c r="O170" s="155"/>
      <c r="P170" s="2" t="s">
        <v>4831</v>
      </c>
    </row>
    <row r="171" spans="1:16" ht="13" x14ac:dyDescent="0.3">
      <c r="A171" t="s">
        <v>129</v>
      </c>
      <c r="B171" s="5">
        <v>1.98</v>
      </c>
      <c r="C171" s="5">
        <f t="shared" si="2"/>
        <v>11.98</v>
      </c>
      <c r="F171" s="164"/>
      <c r="G171" s="164"/>
      <c r="H171" s="55"/>
      <c r="I171" s="155"/>
      <c r="J171" s="155"/>
      <c r="K171" s="155"/>
      <c r="L171" s="155"/>
      <c r="M171" s="155"/>
      <c r="N171" s="155"/>
      <c r="O171" s="155"/>
      <c r="P171" s="2" t="s">
        <v>4831</v>
      </c>
    </row>
    <row r="172" spans="1:16" ht="13" x14ac:dyDescent="0.3">
      <c r="A172" t="s">
        <v>129</v>
      </c>
      <c r="B172" s="5">
        <v>1.99</v>
      </c>
      <c r="C172" s="5">
        <f t="shared" si="2"/>
        <v>11.99</v>
      </c>
      <c r="F172" s="164"/>
      <c r="G172" s="164"/>
      <c r="H172" s="55"/>
      <c r="I172" s="155"/>
      <c r="J172" s="155"/>
      <c r="K172" s="155"/>
      <c r="L172" s="155"/>
      <c r="M172" s="155"/>
      <c r="N172" s="155"/>
      <c r="O172" s="155"/>
      <c r="P172" s="2" t="s">
        <v>4831</v>
      </c>
    </row>
    <row r="173" spans="1:16" ht="13" x14ac:dyDescent="0.3">
      <c r="A173" t="s">
        <v>129</v>
      </c>
      <c r="B173" s="5">
        <v>2</v>
      </c>
      <c r="C173" s="5">
        <f t="shared" si="2"/>
        <v>12</v>
      </c>
      <c r="F173" s="164"/>
      <c r="G173" s="164"/>
      <c r="H173" s="55"/>
      <c r="I173" s="155"/>
      <c r="J173" s="155"/>
      <c r="K173" s="155"/>
      <c r="L173" s="155"/>
      <c r="M173" s="155"/>
      <c r="N173" s="155"/>
      <c r="O173" s="155"/>
      <c r="P173" s="2" t="s">
        <v>4831</v>
      </c>
    </row>
    <row r="174" spans="1:16" ht="13" x14ac:dyDescent="0.3">
      <c r="A174" t="s">
        <v>129</v>
      </c>
      <c r="B174" s="5">
        <v>2.0099999999999998</v>
      </c>
      <c r="C174" s="5">
        <f t="shared" si="2"/>
        <v>12.01</v>
      </c>
      <c r="F174" s="164"/>
      <c r="G174" s="164"/>
      <c r="H174" s="55"/>
      <c r="I174" s="155"/>
      <c r="J174" s="155"/>
      <c r="K174" s="155"/>
      <c r="L174" s="155"/>
      <c r="M174" s="155"/>
      <c r="N174" s="155"/>
      <c r="O174" s="155"/>
      <c r="P174" s="2" t="s">
        <v>4831</v>
      </c>
    </row>
    <row r="175" spans="1:16" ht="13" x14ac:dyDescent="0.3">
      <c r="A175" t="s">
        <v>129</v>
      </c>
      <c r="B175" s="5">
        <v>2.02</v>
      </c>
      <c r="C175" s="5">
        <f t="shared" si="2"/>
        <v>12.02</v>
      </c>
      <c r="F175" s="164"/>
      <c r="G175" s="164"/>
      <c r="H175" s="55"/>
      <c r="I175" s="155"/>
      <c r="J175" s="155"/>
      <c r="K175" s="155"/>
      <c r="L175" s="155"/>
      <c r="M175" s="155"/>
      <c r="N175" s="155"/>
      <c r="O175" s="155"/>
      <c r="P175" s="2" t="s">
        <v>4831</v>
      </c>
    </row>
    <row r="176" spans="1:16" ht="13" x14ac:dyDescent="0.3">
      <c r="A176" t="s">
        <v>129</v>
      </c>
      <c r="B176" s="5">
        <v>2.0299999999999998</v>
      </c>
      <c r="C176" s="5">
        <f t="shared" si="2"/>
        <v>12.03</v>
      </c>
      <c r="F176" s="164"/>
      <c r="G176" s="164"/>
      <c r="H176" s="55"/>
      <c r="I176" s="155"/>
      <c r="J176" s="155"/>
      <c r="K176" s="155"/>
      <c r="L176" s="155"/>
      <c r="M176" s="155"/>
      <c r="N176" s="155"/>
      <c r="O176" s="155"/>
      <c r="P176" s="2" t="s">
        <v>4831</v>
      </c>
    </row>
    <row r="177" spans="1:16" ht="13" x14ac:dyDescent="0.3">
      <c r="A177" t="s">
        <v>129</v>
      </c>
      <c r="B177" s="5">
        <v>2.04</v>
      </c>
      <c r="C177" s="5">
        <f t="shared" si="2"/>
        <v>12.04</v>
      </c>
      <c r="F177" s="164"/>
      <c r="G177" s="164"/>
      <c r="H177" s="55"/>
      <c r="I177" s="155"/>
      <c r="J177" s="155"/>
      <c r="K177" s="155"/>
      <c r="L177" s="155"/>
      <c r="M177" s="155"/>
      <c r="N177" s="155"/>
      <c r="O177" s="155"/>
      <c r="P177" s="2" t="s">
        <v>4831</v>
      </c>
    </row>
    <row r="178" spans="1:16" ht="13" x14ac:dyDescent="0.3">
      <c r="A178" t="s">
        <v>129</v>
      </c>
      <c r="B178" s="5">
        <v>2.0499999999999998</v>
      </c>
      <c r="C178" s="5">
        <f t="shared" si="2"/>
        <v>12.05</v>
      </c>
      <c r="F178" s="164"/>
      <c r="G178" s="164"/>
      <c r="H178" s="55"/>
      <c r="I178" s="155"/>
      <c r="J178" s="155"/>
      <c r="K178" s="155"/>
      <c r="L178" s="155"/>
      <c r="M178" s="155"/>
      <c r="N178" s="155"/>
      <c r="O178" s="155"/>
      <c r="P178" s="2" t="s">
        <v>4831</v>
      </c>
    </row>
    <row r="179" spans="1:16" ht="13" x14ac:dyDescent="0.3">
      <c r="A179" t="s">
        <v>129</v>
      </c>
      <c r="B179" s="5">
        <v>2.06</v>
      </c>
      <c r="C179" s="5">
        <f t="shared" si="2"/>
        <v>12.06</v>
      </c>
      <c r="F179" s="164"/>
      <c r="G179" s="164"/>
      <c r="H179" s="55"/>
      <c r="I179" s="155"/>
      <c r="J179" s="155"/>
      <c r="K179" s="155"/>
      <c r="L179" s="155"/>
      <c r="M179" s="155"/>
      <c r="N179" s="155"/>
      <c r="O179" s="155"/>
      <c r="P179" s="2" t="s">
        <v>4831</v>
      </c>
    </row>
    <row r="180" spans="1:16" ht="13" x14ac:dyDescent="0.3">
      <c r="A180" t="s">
        <v>129</v>
      </c>
      <c r="B180" s="5">
        <v>2.0699999999999998</v>
      </c>
      <c r="C180" s="5">
        <f t="shared" si="2"/>
        <v>12.07</v>
      </c>
      <c r="F180" s="164"/>
      <c r="G180" s="164"/>
      <c r="H180" s="55"/>
      <c r="I180" s="155"/>
      <c r="J180" s="155"/>
      <c r="K180" s="155"/>
      <c r="L180" s="155"/>
      <c r="M180" s="155"/>
      <c r="N180" s="155"/>
      <c r="O180" s="155"/>
      <c r="P180" s="2" t="s">
        <v>4831</v>
      </c>
    </row>
    <row r="181" spans="1:16" ht="13" x14ac:dyDescent="0.3">
      <c r="A181" t="s">
        <v>129</v>
      </c>
      <c r="B181" s="5">
        <v>2.08</v>
      </c>
      <c r="C181" s="5">
        <f t="shared" si="2"/>
        <v>12.08</v>
      </c>
      <c r="F181" s="164"/>
      <c r="G181" s="164"/>
      <c r="H181" s="55"/>
      <c r="I181" s="155"/>
      <c r="J181" s="155"/>
      <c r="K181" s="155"/>
      <c r="L181" s="155"/>
      <c r="M181" s="155"/>
      <c r="N181" s="155"/>
      <c r="O181" s="155"/>
      <c r="P181" s="2" t="s">
        <v>4831</v>
      </c>
    </row>
    <row r="182" spans="1:16" ht="13" x14ac:dyDescent="0.3">
      <c r="A182" t="s">
        <v>129</v>
      </c>
      <c r="B182" s="5">
        <v>2.09</v>
      </c>
      <c r="C182" s="5">
        <f t="shared" si="2"/>
        <v>12.09</v>
      </c>
      <c r="F182" s="164"/>
      <c r="G182" s="164"/>
      <c r="H182" s="55"/>
      <c r="I182" s="155"/>
      <c r="J182" s="155"/>
      <c r="K182" s="155"/>
      <c r="L182" s="155"/>
      <c r="M182" s="155"/>
      <c r="N182" s="155"/>
      <c r="O182" s="155"/>
      <c r="P182" s="2" t="s">
        <v>4831</v>
      </c>
    </row>
    <row r="183" spans="1:16" ht="13" x14ac:dyDescent="0.3">
      <c r="A183" t="s">
        <v>129</v>
      </c>
      <c r="B183" s="5">
        <v>2.1</v>
      </c>
      <c r="C183" s="5">
        <f t="shared" si="2"/>
        <v>12.1</v>
      </c>
      <c r="F183" s="164"/>
      <c r="G183" s="164"/>
      <c r="H183" s="55"/>
      <c r="I183" s="155"/>
      <c r="J183" s="155"/>
      <c r="K183" s="155"/>
      <c r="L183" s="155"/>
      <c r="M183" s="155"/>
      <c r="N183" s="155"/>
      <c r="O183" s="155"/>
      <c r="P183" s="2" t="s">
        <v>4831</v>
      </c>
    </row>
    <row r="184" spans="1:16" ht="13" x14ac:dyDescent="0.3">
      <c r="A184" t="s">
        <v>129</v>
      </c>
      <c r="B184" s="5">
        <v>2.11</v>
      </c>
      <c r="C184" s="5">
        <f t="shared" si="2"/>
        <v>12.11</v>
      </c>
      <c r="F184" s="164"/>
      <c r="G184" s="164"/>
      <c r="H184" s="55"/>
      <c r="I184" s="155"/>
      <c r="J184" s="155"/>
      <c r="K184" s="155"/>
      <c r="L184" s="155"/>
      <c r="M184" s="155"/>
      <c r="N184" s="155"/>
      <c r="O184" s="155"/>
      <c r="P184" s="2" t="s">
        <v>4831</v>
      </c>
    </row>
    <row r="185" spans="1:16" ht="13" x14ac:dyDescent="0.3">
      <c r="A185" t="s">
        <v>129</v>
      </c>
      <c r="B185" s="5">
        <v>2.12</v>
      </c>
      <c r="C185" s="5">
        <f t="shared" si="2"/>
        <v>12.12</v>
      </c>
      <c r="F185" s="164"/>
      <c r="G185" s="164"/>
      <c r="H185" s="55"/>
      <c r="I185" s="155"/>
      <c r="J185" s="155"/>
      <c r="K185" s="155"/>
      <c r="L185" s="155"/>
      <c r="M185" s="155"/>
      <c r="N185" s="155"/>
      <c r="O185" s="155"/>
      <c r="P185" s="2" t="s">
        <v>4831</v>
      </c>
    </row>
    <row r="186" spans="1:16" ht="13" x14ac:dyDescent="0.3">
      <c r="A186" t="s">
        <v>129</v>
      </c>
      <c r="B186" s="5">
        <v>2.13</v>
      </c>
      <c r="C186" s="5">
        <f t="shared" si="2"/>
        <v>12.13</v>
      </c>
      <c r="F186" s="164"/>
      <c r="G186" s="164"/>
      <c r="H186" s="55"/>
      <c r="I186" s="155"/>
      <c r="J186" s="155"/>
      <c r="K186" s="155"/>
      <c r="L186" s="155"/>
      <c r="M186" s="155"/>
      <c r="N186" s="155"/>
      <c r="O186" s="155"/>
      <c r="P186" s="2" t="s">
        <v>4831</v>
      </c>
    </row>
    <row r="187" spans="1:16" ht="13" x14ac:dyDescent="0.3">
      <c r="A187" t="s">
        <v>129</v>
      </c>
      <c r="B187" s="5">
        <v>2.14</v>
      </c>
      <c r="C187" s="5">
        <f t="shared" si="2"/>
        <v>12.14</v>
      </c>
      <c r="F187" s="164"/>
      <c r="G187" s="164"/>
      <c r="H187" s="55"/>
      <c r="I187" s="155"/>
      <c r="J187" s="155"/>
      <c r="K187" s="155"/>
      <c r="L187" s="155"/>
      <c r="M187" s="155"/>
      <c r="N187" s="155"/>
      <c r="O187" s="155"/>
      <c r="P187" s="2" t="s">
        <v>4831</v>
      </c>
    </row>
    <row r="188" spans="1:16" ht="13" x14ac:dyDescent="0.3">
      <c r="A188" t="s">
        <v>129</v>
      </c>
      <c r="B188" s="5">
        <v>2.15</v>
      </c>
      <c r="C188" s="5">
        <f t="shared" si="2"/>
        <v>12.15</v>
      </c>
      <c r="F188" s="164"/>
      <c r="G188" s="164"/>
      <c r="H188" s="55"/>
      <c r="I188" s="155"/>
      <c r="J188" s="155"/>
      <c r="K188" s="155"/>
      <c r="L188" s="155"/>
      <c r="M188" s="155"/>
      <c r="N188" s="155"/>
      <c r="O188" s="155"/>
      <c r="P188" s="2" t="s">
        <v>4831</v>
      </c>
    </row>
    <row r="189" spans="1:16" ht="13" x14ac:dyDescent="0.3">
      <c r="A189" t="s">
        <v>129</v>
      </c>
      <c r="B189" s="5">
        <v>2.16</v>
      </c>
      <c r="C189" s="5">
        <f t="shared" si="2"/>
        <v>12.16</v>
      </c>
      <c r="F189" s="164"/>
      <c r="G189" s="164"/>
      <c r="H189" s="55"/>
      <c r="I189" s="155"/>
      <c r="J189" s="155"/>
      <c r="K189" s="155"/>
      <c r="L189" s="155"/>
      <c r="M189" s="155"/>
      <c r="N189" s="155"/>
      <c r="O189" s="155"/>
      <c r="P189" s="2" t="s">
        <v>4831</v>
      </c>
    </row>
    <row r="190" spans="1:16" ht="13" x14ac:dyDescent="0.3">
      <c r="A190" t="s">
        <v>129</v>
      </c>
      <c r="B190" s="5">
        <v>2.17</v>
      </c>
      <c r="C190" s="5">
        <f t="shared" si="2"/>
        <v>12.17</v>
      </c>
      <c r="F190" s="164"/>
      <c r="G190" s="164"/>
      <c r="H190" s="55"/>
      <c r="I190" s="155"/>
      <c r="J190" s="155"/>
      <c r="K190" s="155"/>
      <c r="L190" s="155"/>
      <c r="M190" s="155"/>
      <c r="N190" s="155"/>
      <c r="O190" s="155"/>
      <c r="P190" s="2" t="s">
        <v>4831</v>
      </c>
    </row>
    <row r="191" spans="1:16" ht="13" x14ac:dyDescent="0.3">
      <c r="A191" t="s">
        <v>129</v>
      </c>
      <c r="B191" s="5">
        <v>2.1800000000000002</v>
      </c>
      <c r="C191" s="5">
        <f t="shared" si="2"/>
        <v>12.18</v>
      </c>
      <c r="F191" s="164"/>
      <c r="G191" s="164"/>
      <c r="H191" s="55"/>
      <c r="I191" s="155"/>
      <c r="J191" s="155"/>
      <c r="K191" s="155"/>
      <c r="L191" s="155"/>
      <c r="M191" s="155"/>
      <c r="N191" s="155"/>
      <c r="O191" s="155"/>
      <c r="P191" s="2" t="s">
        <v>4831</v>
      </c>
    </row>
    <row r="192" spans="1:16" ht="13" x14ac:dyDescent="0.3">
      <c r="A192" t="s">
        <v>129</v>
      </c>
      <c r="B192" s="5">
        <v>2.19</v>
      </c>
      <c r="C192" s="5">
        <f t="shared" si="2"/>
        <v>12.19</v>
      </c>
      <c r="F192" s="164"/>
      <c r="G192" s="164"/>
      <c r="H192" s="55"/>
      <c r="I192" s="155"/>
      <c r="J192" s="155"/>
      <c r="K192" s="155"/>
      <c r="L192" s="155"/>
      <c r="M192" s="155"/>
      <c r="N192" s="155"/>
      <c r="O192" s="155"/>
      <c r="P192" s="2" t="s">
        <v>4831</v>
      </c>
    </row>
    <row r="193" spans="1:16" ht="13" x14ac:dyDescent="0.3">
      <c r="A193" t="s">
        <v>129</v>
      </c>
      <c r="B193" s="5">
        <v>2.2000000000000002</v>
      </c>
      <c r="C193" s="5">
        <f t="shared" si="2"/>
        <v>12.2</v>
      </c>
      <c r="F193" s="164"/>
      <c r="G193" s="164"/>
      <c r="H193" s="55"/>
      <c r="I193" s="155"/>
      <c r="J193" s="155"/>
      <c r="K193" s="155"/>
      <c r="L193" s="155"/>
      <c r="M193" s="155"/>
      <c r="N193" s="155"/>
      <c r="O193" s="155"/>
      <c r="P193" s="2" t="s">
        <v>4831</v>
      </c>
    </row>
    <row r="194" spans="1:16" ht="13" x14ac:dyDescent="0.3">
      <c r="A194" t="s">
        <v>129</v>
      </c>
      <c r="B194" s="5">
        <v>2.21</v>
      </c>
      <c r="C194" s="5">
        <f t="shared" si="2"/>
        <v>12.21</v>
      </c>
      <c r="F194" s="164"/>
      <c r="G194" s="164"/>
      <c r="H194" s="55"/>
      <c r="I194" s="155"/>
      <c r="J194" s="155"/>
      <c r="K194" s="155"/>
      <c r="L194" s="155"/>
      <c r="M194" s="155"/>
      <c r="N194" s="155"/>
      <c r="O194" s="155"/>
      <c r="P194" s="2" t="s">
        <v>4831</v>
      </c>
    </row>
    <row r="195" spans="1:16" ht="13" x14ac:dyDescent="0.3">
      <c r="A195" t="s">
        <v>129</v>
      </c>
      <c r="B195" s="5">
        <v>2.2200000000000002</v>
      </c>
      <c r="C195" s="5">
        <f t="shared" si="2"/>
        <v>12.22</v>
      </c>
      <c r="F195" s="164"/>
      <c r="G195" s="164"/>
      <c r="H195" s="55"/>
      <c r="I195" s="155"/>
      <c r="J195" s="155"/>
      <c r="K195" s="155"/>
      <c r="L195" s="155"/>
      <c r="M195" s="155"/>
      <c r="N195" s="155"/>
      <c r="O195" s="155"/>
      <c r="P195" s="2" t="s">
        <v>4831</v>
      </c>
    </row>
    <row r="196" spans="1:16" ht="13" x14ac:dyDescent="0.3">
      <c r="A196" t="s">
        <v>129</v>
      </c>
      <c r="B196" s="5">
        <v>2.23</v>
      </c>
      <c r="C196" s="5">
        <f t="shared" si="2"/>
        <v>12.23</v>
      </c>
      <c r="F196" s="164"/>
      <c r="G196" s="164"/>
      <c r="H196" s="55"/>
      <c r="I196" s="155"/>
      <c r="J196" s="155"/>
      <c r="K196" s="155"/>
      <c r="L196" s="155"/>
      <c r="M196" s="155"/>
      <c r="N196" s="155"/>
      <c r="O196" s="155"/>
      <c r="P196" s="2" t="s">
        <v>4831</v>
      </c>
    </row>
    <row r="197" spans="1:16" ht="13" x14ac:dyDescent="0.3">
      <c r="A197" t="s">
        <v>129</v>
      </c>
      <c r="B197" s="5">
        <v>2.2400000000000002</v>
      </c>
      <c r="C197" s="5">
        <f t="shared" ref="C197:C260" si="3">VALUE(SUBSTITUTE(1&amp;B197," ",""))</f>
        <v>12.24</v>
      </c>
      <c r="F197" s="164"/>
      <c r="G197" s="164"/>
      <c r="H197" s="55"/>
      <c r="I197" s="155"/>
      <c r="J197" s="155"/>
      <c r="K197" s="155"/>
      <c r="L197" s="155"/>
      <c r="M197" s="155"/>
      <c r="N197" s="155"/>
      <c r="O197" s="155"/>
      <c r="P197" s="2" t="s">
        <v>4831</v>
      </c>
    </row>
    <row r="198" spans="1:16" ht="13" x14ac:dyDescent="0.3">
      <c r="A198" t="s">
        <v>129</v>
      </c>
      <c r="B198" s="5">
        <v>2.25</v>
      </c>
      <c r="C198" s="5">
        <f t="shared" si="3"/>
        <v>12.25</v>
      </c>
      <c r="F198" s="164"/>
      <c r="G198" s="164"/>
      <c r="H198" s="55"/>
      <c r="I198" s="155"/>
      <c r="J198" s="155"/>
      <c r="K198" s="155"/>
      <c r="L198" s="155"/>
      <c r="M198" s="155"/>
      <c r="N198" s="155"/>
      <c r="O198" s="155"/>
      <c r="P198" s="2" t="s">
        <v>4831</v>
      </c>
    </row>
    <row r="199" spans="1:16" ht="13" x14ac:dyDescent="0.3">
      <c r="A199" t="s">
        <v>129</v>
      </c>
      <c r="B199" s="5">
        <v>2.2599999999999998</v>
      </c>
      <c r="C199" s="5">
        <f t="shared" si="3"/>
        <v>12.26</v>
      </c>
      <c r="F199" s="164"/>
      <c r="G199" s="164"/>
      <c r="H199" s="55"/>
      <c r="I199" s="155"/>
      <c r="J199" s="155"/>
      <c r="K199" s="155"/>
      <c r="L199" s="155"/>
      <c r="M199" s="155"/>
      <c r="N199" s="155"/>
      <c r="O199" s="155"/>
      <c r="P199" s="2" t="s">
        <v>4831</v>
      </c>
    </row>
    <row r="200" spans="1:16" ht="13" x14ac:dyDescent="0.3">
      <c r="A200" t="s">
        <v>129</v>
      </c>
      <c r="B200" s="5">
        <v>2.27</v>
      </c>
      <c r="C200" s="5">
        <f t="shared" si="3"/>
        <v>12.27</v>
      </c>
      <c r="F200" s="164"/>
      <c r="G200" s="164"/>
      <c r="H200" s="55"/>
      <c r="I200" s="155"/>
      <c r="J200" s="155"/>
      <c r="K200" s="155"/>
      <c r="L200" s="155"/>
      <c r="M200" s="155"/>
      <c r="N200" s="155"/>
      <c r="O200" s="155"/>
      <c r="P200" s="2" t="s">
        <v>4831</v>
      </c>
    </row>
    <row r="201" spans="1:16" ht="13" x14ac:dyDescent="0.3">
      <c r="A201" t="s">
        <v>129</v>
      </c>
      <c r="B201" s="5">
        <v>2.2799999999999998</v>
      </c>
      <c r="C201" s="5">
        <f t="shared" si="3"/>
        <v>12.28</v>
      </c>
      <c r="F201" s="164"/>
      <c r="G201" s="164"/>
      <c r="H201" s="55"/>
      <c r="I201" s="155"/>
      <c r="J201" s="155"/>
      <c r="K201" s="155"/>
      <c r="L201" s="155"/>
      <c r="M201" s="155"/>
      <c r="N201" s="155"/>
      <c r="O201" s="155"/>
      <c r="P201" s="2" t="s">
        <v>4831</v>
      </c>
    </row>
    <row r="202" spans="1:16" ht="13" x14ac:dyDescent="0.3">
      <c r="A202" t="s">
        <v>129</v>
      </c>
      <c r="B202" s="5">
        <v>2.29</v>
      </c>
      <c r="C202" s="5">
        <f t="shared" si="3"/>
        <v>12.29</v>
      </c>
      <c r="F202" s="164"/>
      <c r="G202" s="164"/>
      <c r="H202" s="55"/>
      <c r="I202" s="155"/>
      <c r="J202" s="155"/>
      <c r="K202" s="155"/>
      <c r="L202" s="155"/>
      <c r="M202" s="155"/>
      <c r="N202" s="155"/>
      <c r="O202" s="155"/>
      <c r="P202" s="2" t="s">
        <v>4831</v>
      </c>
    </row>
    <row r="203" spans="1:16" ht="13" x14ac:dyDescent="0.3">
      <c r="A203" t="s">
        <v>129</v>
      </c>
      <c r="B203" s="5">
        <v>2.2999999999999998</v>
      </c>
      <c r="C203" s="5">
        <f t="shared" si="3"/>
        <v>12.3</v>
      </c>
      <c r="F203" s="164"/>
      <c r="G203" s="164"/>
      <c r="H203" s="55"/>
      <c r="I203" s="155"/>
      <c r="J203" s="155"/>
      <c r="K203" s="155"/>
      <c r="L203" s="155"/>
      <c r="M203" s="155"/>
      <c r="N203" s="155"/>
      <c r="O203" s="155"/>
      <c r="P203" s="2" t="s">
        <v>4831</v>
      </c>
    </row>
    <row r="204" spans="1:16" ht="13" x14ac:dyDescent="0.3">
      <c r="A204" t="s">
        <v>129</v>
      </c>
      <c r="B204" s="5">
        <v>2.31</v>
      </c>
      <c r="C204" s="5">
        <f t="shared" si="3"/>
        <v>12.31</v>
      </c>
      <c r="F204" s="164"/>
      <c r="G204" s="164"/>
      <c r="H204" s="55"/>
      <c r="I204" s="155"/>
      <c r="J204" s="155"/>
      <c r="K204" s="155"/>
      <c r="L204" s="155"/>
      <c r="M204" s="155"/>
      <c r="N204" s="155"/>
      <c r="O204" s="155"/>
      <c r="P204" s="2" t="s">
        <v>4831</v>
      </c>
    </row>
    <row r="205" spans="1:16" ht="13" x14ac:dyDescent="0.3">
      <c r="A205" t="s">
        <v>129</v>
      </c>
      <c r="B205" s="5">
        <v>2.3199999999999998</v>
      </c>
      <c r="C205" s="5">
        <f t="shared" si="3"/>
        <v>12.32</v>
      </c>
      <c r="F205" s="164"/>
      <c r="G205" s="164"/>
      <c r="H205" s="55"/>
      <c r="I205" s="155"/>
      <c r="J205" s="155"/>
      <c r="K205" s="155"/>
      <c r="L205" s="155"/>
      <c r="M205" s="155"/>
      <c r="N205" s="155"/>
      <c r="O205" s="155"/>
      <c r="P205" s="2" t="s">
        <v>4831</v>
      </c>
    </row>
    <row r="206" spans="1:16" ht="13" x14ac:dyDescent="0.3">
      <c r="A206" t="s">
        <v>129</v>
      </c>
      <c r="B206" s="5">
        <v>2.33</v>
      </c>
      <c r="C206" s="5">
        <f t="shared" si="3"/>
        <v>12.33</v>
      </c>
      <c r="F206" s="164"/>
      <c r="G206" s="164"/>
      <c r="H206" s="55"/>
      <c r="I206" s="155"/>
      <c r="J206" s="155"/>
      <c r="K206" s="155"/>
      <c r="L206" s="155"/>
      <c r="M206" s="155"/>
      <c r="N206" s="155"/>
      <c r="O206" s="155"/>
      <c r="P206" s="2" t="s">
        <v>4831</v>
      </c>
    </row>
    <row r="207" spans="1:16" ht="13" x14ac:dyDescent="0.3">
      <c r="A207" t="s">
        <v>129</v>
      </c>
      <c r="B207" s="5">
        <v>2.34</v>
      </c>
      <c r="C207" s="5">
        <f t="shared" si="3"/>
        <v>12.34</v>
      </c>
      <c r="F207" s="164"/>
      <c r="G207" s="164"/>
      <c r="H207" s="55"/>
      <c r="I207" s="155"/>
      <c r="J207" s="155"/>
      <c r="K207" s="155"/>
      <c r="L207" s="155"/>
      <c r="M207" s="155"/>
      <c r="N207" s="155"/>
      <c r="O207" s="155"/>
      <c r="P207" s="2" t="s">
        <v>4831</v>
      </c>
    </row>
    <row r="208" spans="1:16" ht="13" x14ac:dyDescent="0.3">
      <c r="A208" t="s">
        <v>129</v>
      </c>
      <c r="B208" s="5">
        <v>2.35</v>
      </c>
      <c r="C208" s="5">
        <f t="shared" si="3"/>
        <v>12.35</v>
      </c>
      <c r="F208" s="164"/>
      <c r="G208" s="164"/>
      <c r="H208" s="55"/>
      <c r="I208" s="155"/>
      <c r="J208" s="155"/>
      <c r="K208" s="155"/>
      <c r="L208" s="155"/>
      <c r="M208" s="155"/>
      <c r="N208" s="155"/>
      <c r="O208" s="155"/>
      <c r="P208" s="2" t="s">
        <v>4831</v>
      </c>
    </row>
    <row r="209" spans="1:16" ht="13" x14ac:dyDescent="0.3">
      <c r="A209" t="s">
        <v>129</v>
      </c>
      <c r="B209" s="5">
        <v>2.36</v>
      </c>
      <c r="C209" s="5">
        <f t="shared" si="3"/>
        <v>12.36</v>
      </c>
      <c r="F209" s="164"/>
      <c r="G209" s="164"/>
      <c r="H209" s="55"/>
      <c r="I209" s="155"/>
      <c r="J209" s="155"/>
      <c r="K209" s="155"/>
      <c r="L209" s="155"/>
      <c r="M209" s="155"/>
      <c r="N209" s="155"/>
      <c r="O209" s="155"/>
      <c r="P209" s="2" t="s">
        <v>4831</v>
      </c>
    </row>
    <row r="210" spans="1:16" ht="13" x14ac:dyDescent="0.3">
      <c r="A210" t="s">
        <v>129</v>
      </c>
      <c r="B210" s="5">
        <v>2.37</v>
      </c>
      <c r="C210" s="5">
        <f t="shared" si="3"/>
        <v>12.37</v>
      </c>
      <c r="F210" s="164"/>
      <c r="G210" s="164"/>
      <c r="H210" s="55"/>
      <c r="I210" s="155"/>
      <c r="J210" s="155"/>
      <c r="K210" s="155"/>
      <c r="L210" s="155"/>
      <c r="M210" s="155"/>
      <c r="N210" s="155"/>
      <c r="O210" s="155"/>
      <c r="P210" s="2" t="s">
        <v>4831</v>
      </c>
    </row>
    <row r="211" spans="1:16" ht="13" x14ac:dyDescent="0.3">
      <c r="A211" t="s">
        <v>129</v>
      </c>
      <c r="B211" s="5">
        <v>2.38</v>
      </c>
      <c r="C211" s="5">
        <f t="shared" si="3"/>
        <v>12.38</v>
      </c>
      <c r="F211" s="164"/>
      <c r="G211" s="164"/>
      <c r="H211" s="55"/>
      <c r="I211" s="155"/>
      <c r="J211" s="155"/>
      <c r="K211" s="155"/>
      <c r="L211" s="155"/>
      <c r="M211" s="155"/>
      <c r="N211" s="155"/>
      <c r="O211" s="155"/>
      <c r="P211" s="2" t="s">
        <v>4831</v>
      </c>
    </row>
    <row r="212" spans="1:16" ht="13" x14ac:dyDescent="0.3">
      <c r="A212" t="s">
        <v>129</v>
      </c>
      <c r="B212" s="5">
        <v>2.39</v>
      </c>
      <c r="C212" s="5">
        <f t="shared" si="3"/>
        <v>12.39</v>
      </c>
      <c r="F212" s="164"/>
      <c r="G212" s="164"/>
      <c r="H212" s="55"/>
      <c r="I212" s="155"/>
      <c r="J212" s="155"/>
      <c r="K212" s="155"/>
      <c r="L212" s="155"/>
      <c r="M212" s="155"/>
      <c r="N212" s="155"/>
      <c r="O212" s="155"/>
      <c r="P212" s="2" t="s">
        <v>4831</v>
      </c>
    </row>
    <row r="213" spans="1:16" ht="13" x14ac:dyDescent="0.3">
      <c r="A213" t="s">
        <v>129</v>
      </c>
      <c r="B213" s="5">
        <v>2.4</v>
      </c>
      <c r="C213" s="5">
        <f t="shared" si="3"/>
        <v>12.4</v>
      </c>
      <c r="F213" s="164"/>
      <c r="G213" s="164"/>
      <c r="H213" s="55"/>
      <c r="I213" s="155"/>
      <c r="J213" s="155"/>
      <c r="K213" s="155"/>
      <c r="L213" s="155"/>
      <c r="M213" s="155"/>
      <c r="N213" s="155"/>
      <c r="O213" s="155"/>
      <c r="P213" s="2" t="s">
        <v>4831</v>
      </c>
    </row>
    <row r="214" spans="1:16" ht="13" x14ac:dyDescent="0.3">
      <c r="A214" t="s">
        <v>129</v>
      </c>
      <c r="B214" s="5">
        <v>2.41</v>
      </c>
      <c r="C214" s="5">
        <f t="shared" si="3"/>
        <v>12.41</v>
      </c>
      <c r="F214" s="164"/>
      <c r="G214" s="164"/>
      <c r="H214" s="55"/>
      <c r="I214" s="155"/>
      <c r="J214" s="155"/>
      <c r="K214" s="155"/>
      <c r="L214" s="155"/>
      <c r="M214" s="155"/>
      <c r="N214" s="155"/>
      <c r="O214" s="155"/>
      <c r="P214" s="2" t="s">
        <v>4831</v>
      </c>
    </row>
    <row r="215" spans="1:16" ht="13" x14ac:dyDescent="0.3">
      <c r="A215" t="s">
        <v>129</v>
      </c>
      <c r="B215" s="5">
        <v>2.42</v>
      </c>
      <c r="C215" s="5">
        <f t="shared" si="3"/>
        <v>12.42</v>
      </c>
      <c r="F215" s="164"/>
      <c r="G215" s="164"/>
      <c r="H215" s="55"/>
      <c r="I215" s="155"/>
      <c r="J215" s="155"/>
      <c r="K215" s="155"/>
      <c r="L215" s="155"/>
      <c r="M215" s="155"/>
      <c r="N215" s="155"/>
      <c r="O215" s="155"/>
      <c r="P215" s="2" t="s">
        <v>4831</v>
      </c>
    </row>
    <row r="216" spans="1:16" ht="13" x14ac:dyDescent="0.3">
      <c r="A216" t="s">
        <v>129</v>
      </c>
      <c r="B216" s="5">
        <v>2.4300000000000002</v>
      </c>
      <c r="C216" s="5">
        <f t="shared" si="3"/>
        <v>12.43</v>
      </c>
      <c r="F216" s="164"/>
      <c r="G216" s="164"/>
      <c r="H216" s="55"/>
      <c r="I216" s="155"/>
      <c r="J216" s="155"/>
      <c r="K216" s="155"/>
      <c r="L216" s="155"/>
      <c r="M216" s="155"/>
      <c r="N216" s="155"/>
      <c r="O216" s="155"/>
      <c r="P216" s="2" t="s">
        <v>4831</v>
      </c>
    </row>
    <row r="217" spans="1:16" ht="13" x14ac:dyDescent="0.3">
      <c r="A217" t="s">
        <v>129</v>
      </c>
      <c r="B217" s="5">
        <v>2.44</v>
      </c>
      <c r="C217" s="5">
        <f t="shared" si="3"/>
        <v>12.44</v>
      </c>
      <c r="F217" s="164"/>
      <c r="G217" s="164"/>
      <c r="H217" s="55"/>
      <c r="I217" s="155"/>
      <c r="J217" s="155"/>
      <c r="K217" s="155"/>
      <c r="L217" s="155"/>
      <c r="M217" s="155"/>
      <c r="N217" s="155"/>
      <c r="O217" s="155"/>
      <c r="P217" s="2" t="s">
        <v>4831</v>
      </c>
    </row>
    <row r="218" spans="1:16" ht="13" x14ac:dyDescent="0.3">
      <c r="A218" t="s">
        <v>129</v>
      </c>
      <c r="B218" s="5">
        <v>2.4500000000000002</v>
      </c>
      <c r="C218" s="5">
        <f t="shared" si="3"/>
        <v>12.45</v>
      </c>
      <c r="F218" s="164"/>
      <c r="G218" s="164"/>
      <c r="H218" s="55"/>
      <c r="I218" s="155"/>
      <c r="J218" s="155"/>
      <c r="K218" s="155"/>
      <c r="L218" s="155"/>
      <c r="M218" s="155"/>
      <c r="N218" s="155"/>
      <c r="O218" s="155"/>
      <c r="P218" s="2" t="s">
        <v>4831</v>
      </c>
    </row>
    <row r="219" spans="1:16" ht="13" x14ac:dyDescent="0.3">
      <c r="A219" t="s">
        <v>129</v>
      </c>
      <c r="B219" s="5">
        <v>2.46</v>
      </c>
      <c r="C219" s="5">
        <f t="shared" si="3"/>
        <v>12.46</v>
      </c>
      <c r="F219" s="164"/>
      <c r="G219" s="164"/>
      <c r="H219" s="55"/>
      <c r="I219" s="155"/>
      <c r="J219" s="155"/>
      <c r="K219" s="155"/>
      <c r="L219" s="155"/>
      <c r="M219" s="155"/>
      <c r="N219" s="155"/>
      <c r="O219" s="155"/>
      <c r="P219" s="2" t="s">
        <v>4831</v>
      </c>
    </row>
    <row r="220" spans="1:16" ht="13" x14ac:dyDescent="0.3">
      <c r="A220" t="s">
        <v>129</v>
      </c>
      <c r="B220" s="5">
        <v>2.4700000000000002</v>
      </c>
      <c r="C220" s="5">
        <f t="shared" si="3"/>
        <v>12.47</v>
      </c>
      <c r="F220" s="164"/>
      <c r="G220" s="164"/>
      <c r="H220" s="55"/>
      <c r="I220" s="155"/>
      <c r="J220" s="155"/>
      <c r="K220" s="155"/>
      <c r="L220" s="155"/>
      <c r="M220" s="155"/>
      <c r="N220" s="155"/>
      <c r="O220" s="155"/>
      <c r="P220" s="2" t="s">
        <v>4831</v>
      </c>
    </row>
    <row r="221" spans="1:16" ht="13" x14ac:dyDescent="0.3">
      <c r="A221" t="s">
        <v>129</v>
      </c>
      <c r="B221" s="5">
        <v>2.48</v>
      </c>
      <c r="C221" s="5">
        <f t="shared" si="3"/>
        <v>12.48</v>
      </c>
      <c r="F221" s="164"/>
      <c r="G221" s="164"/>
      <c r="H221" s="55"/>
      <c r="I221" s="155"/>
      <c r="J221" s="155"/>
      <c r="K221" s="155"/>
      <c r="L221" s="155"/>
      <c r="M221" s="155"/>
      <c r="N221" s="155"/>
      <c r="O221" s="155"/>
      <c r="P221" s="2" t="s">
        <v>4831</v>
      </c>
    </row>
    <row r="222" spans="1:16" ht="13" x14ac:dyDescent="0.3">
      <c r="A222" t="s">
        <v>129</v>
      </c>
      <c r="B222" s="5">
        <v>2.4900000000000002</v>
      </c>
      <c r="C222" s="5">
        <f t="shared" si="3"/>
        <v>12.49</v>
      </c>
      <c r="F222" s="164"/>
      <c r="G222" s="164"/>
      <c r="H222" s="55"/>
      <c r="I222" s="155"/>
      <c r="J222" s="155"/>
      <c r="K222" s="155"/>
      <c r="L222" s="155"/>
      <c r="M222" s="155"/>
      <c r="N222" s="155"/>
      <c r="O222" s="155"/>
      <c r="P222" s="2" t="s">
        <v>4831</v>
      </c>
    </row>
    <row r="223" spans="1:16" ht="13" x14ac:dyDescent="0.3">
      <c r="A223" t="s">
        <v>129</v>
      </c>
      <c r="B223" s="5">
        <v>2.5</v>
      </c>
      <c r="C223" s="5">
        <f t="shared" si="3"/>
        <v>12.5</v>
      </c>
      <c r="F223" s="164"/>
      <c r="G223" s="164"/>
      <c r="H223" s="55"/>
      <c r="I223" s="155"/>
      <c r="J223" s="155"/>
      <c r="K223" s="155"/>
      <c r="L223" s="155"/>
      <c r="M223" s="155"/>
      <c r="N223" s="155"/>
      <c r="O223" s="155"/>
      <c r="P223" s="2" t="s">
        <v>4831</v>
      </c>
    </row>
    <row r="224" spans="1:16" ht="13" x14ac:dyDescent="0.3">
      <c r="A224" t="s">
        <v>129</v>
      </c>
      <c r="B224" s="5">
        <v>2.5099999999999998</v>
      </c>
      <c r="C224" s="5">
        <f t="shared" si="3"/>
        <v>12.51</v>
      </c>
      <c r="F224" s="164"/>
      <c r="G224" s="164"/>
      <c r="H224" s="55"/>
      <c r="I224" s="155"/>
      <c r="J224" s="155"/>
      <c r="K224" s="155"/>
      <c r="L224" s="155"/>
      <c r="M224" s="155"/>
      <c r="N224" s="155"/>
      <c r="O224" s="155"/>
      <c r="P224" s="2" t="s">
        <v>4831</v>
      </c>
    </row>
    <row r="225" spans="1:16" ht="13" x14ac:dyDescent="0.3">
      <c r="A225" t="s">
        <v>129</v>
      </c>
      <c r="B225" s="5">
        <v>2.52</v>
      </c>
      <c r="C225" s="5">
        <f t="shared" si="3"/>
        <v>12.52</v>
      </c>
      <c r="F225" s="164"/>
      <c r="G225" s="164"/>
      <c r="H225" s="55"/>
      <c r="I225" s="155"/>
      <c r="J225" s="155"/>
      <c r="K225" s="155"/>
      <c r="L225" s="155"/>
      <c r="M225" s="155"/>
      <c r="N225" s="155"/>
      <c r="O225" s="155"/>
      <c r="P225" s="2" t="s">
        <v>4831</v>
      </c>
    </row>
    <row r="226" spans="1:16" ht="13" x14ac:dyDescent="0.3">
      <c r="A226" t="s">
        <v>129</v>
      </c>
      <c r="B226" s="5">
        <v>2.5299999999999998</v>
      </c>
      <c r="C226" s="5">
        <f t="shared" si="3"/>
        <v>12.53</v>
      </c>
      <c r="F226" s="164"/>
      <c r="G226" s="164"/>
      <c r="H226" s="55"/>
      <c r="I226" s="155"/>
      <c r="J226" s="155"/>
      <c r="K226" s="155"/>
      <c r="L226" s="155"/>
      <c r="M226" s="155"/>
      <c r="N226" s="155"/>
      <c r="O226" s="155"/>
      <c r="P226" s="2" t="s">
        <v>4831</v>
      </c>
    </row>
    <row r="227" spans="1:16" ht="13" x14ac:dyDescent="0.3">
      <c r="A227" t="s">
        <v>129</v>
      </c>
      <c r="B227" s="5">
        <v>2.54</v>
      </c>
      <c r="C227" s="5">
        <f t="shared" si="3"/>
        <v>12.54</v>
      </c>
      <c r="F227" s="164"/>
      <c r="G227" s="164"/>
      <c r="H227" s="55"/>
      <c r="I227" s="155"/>
      <c r="J227" s="155"/>
      <c r="K227" s="155"/>
      <c r="L227" s="155"/>
      <c r="M227" s="155"/>
      <c r="N227" s="155"/>
      <c r="O227" s="155"/>
      <c r="P227" s="2" t="s">
        <v>4831</v>
      </c>
    </row>
    <row r="228" spans="1:16" ht="13" x14ac:dyDescent="0.3">
      <c r="A228" t="s">
        <v>129</v>
      </c>
      <c r="B228" s="5">
        <v>2.5499999999999998</v>
      </c>
      <c r="C228" s="5">
        <f t="shared" si="3"/>
        <v>12.55</v>
      </c>
      <c r="F228" s="164"/>
      <c r="G228" s="164"/>
      <c r="H228" s="55"/>
      <c r="I228" s="155"/>
      <c r="J228" s="155"/>
      <c r="K228" s="155"/>
      <c r="L228" s="155"/>
      <c r="M228" s="155"/>
      <c r="N228" s="155"/>
      <c r="O228" s="155"/>
      <c r="P228" s="2" t="s">
        <v>4831</v>
      </c>
    </row>
    <row r="229" spans="1:16" ht="13" x14ac:dyDescent="0.3">
      <c r="A229" t="s">
        <v>129</v>
      </c>
      <c r="B229" s="5">
        <v>2.56</v>
      </c>
      <c r="C229" s="5">
        <f t="shared" si="3"/>
        <v>12.56</v>
      </c>
      <c r="F229" s="164"/>
      <c r="G229" s="164"/>
      <c r="H229" s="55"/>
      <c r="I229" s="155"/>
      <c r="J229" s="155"/>
      <c r="K229" s="155"/>
      <c r="L229" s="155"/>
      <c r="M229" s="155"/>
      <c r="N229" s="155"/>
      <c r="O229" s="155"/>
      <c r="P229" s="2" t="s">
        <v>4831</v>
      </c>
    </row>
    <row r="230" spans="1:16" ht="13" x14ac:dyDescent="0.3">
      <c r="A230" t="s">
        <v>129</v>
      </c>
      <c r="B230" s="5">
        <v>2.57</v>
      </c>
      <c r="C230" s="5">
        <f t="shared" si="3"/>
        <v>12.57</v>
      </c>
      <c r="F230" s="164"/>
      <c r="G230" s="164"/>
      <c r="H230" s="55"/>
      <c r="I230" s="155"/>
      <c r="J230" s="155"/>
      <c r="K230" s="155"/>
      <c r="L230" s="155"/>
      <c r="M230" s="155"/>
      <c r="N230" s="155"/>
      <c r="O230" s="155"/>
      <c r="P230" s="2" t="s">
        <v>4831</v>
      </c>
    </row>
    <row r="231" spans="1:16" ht="13" x14ac:dyDescent="0.3">
      <c r="A231" t="s">
        <v>129</v>
      </c>
      <c r="B231" s="5">
        <v>2.58</v>
      </c>
      <c r="C231" s="5">
        <f t="shared" si="3"/>
        <v>12.58</v>
      </c>
      <c r="F231" s="164"/>
      <c r="G231" s="164"/>
      <c r="H231" s="55"/>
      <c r="I231" s="155"/>
      <c r="J231" s="155"/>
      <c r="K231" s="155"/>
      <c r="L231" s="155"/>
      <c r="M231" s="155"/>
      <c r="N231" s="155"/>
      <c r="O231" s="155"/>
      <c r="P231" s="2" t="s">
        <v>4831</v>
      </c>
    </row>
    <row r="232" spans="1:16" ht="13" x14ac:dyDescent="0.3">
      <c r="A232" t="s">
        <v>129</v>
      </c>
      <c r="B232" s="5">
        <v>2.59</v>
      </c>
      <c r="C232" s="5">
        <f t="shared" si="3"/>
        <v>12.59</v>
      </c>
      <c r="F232" s="164"/>
      <c r="G232" s="164"/>
      <c r="H232" s="55"/>
      <c r="I232" s="155"/>
      <c r="J232" s="155"/>
      <c r="K232" s="155"/>
      <c r="L232" s="155"/>
      <c r="M232" s="155"/>
      <c r="N232" s="155"/>
      <c r="O232" s="155"/>
      <c r="P232" s="2" t="s">
        <v>4831</v>
      </c>
    </row>
    <row r="233" spans="1:16" ht="13" x14ac:dyDescent="0.3">
      <c r="A233" t="s">
        <v>129</v>
      </c>
      <c r="B233" s="5">
        <v>2.6</v>
      </c>
      <c r="C233" s="5">
        <f t="shared" si="3"/>
        <v>12.6</v>
      </c>
      <c r="F233" s="164"/>
      <c r="G233" s="164"/>
      <c r="H233" s="55"/>
      <c r="I233" s="155"/>
      <c r="J233" s="155"/>
      <c r="K233" s="155"/>
      <c r="L233" s="155"/>
      <c r="M233" s="155"/>
      <c r="N233" s="155"/>
      <c r="O233" s="155"/>
      <c r="P233" s="2" t="s">
        <v>4831</v>
      </c>
    </row>
    <row r="234" spans="1:16" ht="13" x14ac:dyDescent="0.3">
      <c r="A234" t="s">
        <v>129</v>
      </c>
      <c r="B234" s="5">
        <v>2.61</v>
      </c>
      <c r="C234" s="5">
        <f t="shared" si="3"/>
        <v>12.61</v>
      </c>
      <c r="F234" s="164"/>
      <c r="G234" s="164"/>
      <c r="H234" s="55"/>
      <c r="I234" s="155"/>
      <c r="J234" s="155"/>
      <c r="K234" s="155"/>
      <c r="L234" s="155"/>
      <c r="M234" s="155"/>
      <c r="N234" s="155"/>
      <c r="O234" s="155"/>
      <c r="P234" s="2" t="s">
        <v>4831</v>
      </c>
    </row>
    <row r="235" spans="1:16" ht="13" x14ac:dyDescent="0.3">
      <c r="A235" t="s">
        <v>129</v>
      </c>
      <c r="B235" s="5">
        <v>2.62</v>
      </c>
      <c r="C235" s="5">
        <f t="shared" si="3"/>
        <v>12.62</v>
      </c>
      <c r="F235" s="164"/>
      <c r="G235" s="164"/>
      <c r="H235" s="55"/>
      <c r="I235" s="155"/>
      <c r="J235" s="155"/>
      <c r="K235" s="155"/>
      <c r="L235" s="155"/>
      <c r="M235" s="155"/>
      <c r="N235" s="155"/>
      <c r="O235" s="155"/>
      <c r="P235" s="2" t="s">
        <v>4831</v>
      </c>
    </row>
    <row r="236" spans="1:16" ht="13" x14ac:dyDescent="0.3">
      <c r="A236" t="s">
        <v>129</v>
      </c>
      <c r="B236" s="5">
        <v>2.63</v>
      </c>
      <c r="C236" s="5">
        <f t="shared" si="3"/>
        <v>12.63</v>
      </c>
      <c r="F236" s="164"/>
      <c r="G236" s="164"/>
      <c r="H236" s="55"/>
      <c r="I236" s="155"/>
      <c r="J236" s="155"/>
      <c r="K236" s="155"/>
      <c r="L236" s="155"/>
      <c r="M236" s="155"/>
      <c r="N236" s="155"/>
      <c r="O236" s="155"/>
      <c r="P236" s="2" t="s">
        <v>4831</v>
      </c>
    </row>
    <row r="237" spans="1:16" ht="13" x14ac:dyDescent="0.3">
      <c r="A237" t="s">
        <v>129</v>
      </c>
      <c r="B237" s="5">
        <v>2.64</v>
      </c>
      <c r="C237" s="5">
        <f t="shared" si="3"/>
        <v>12.64</v>
      </c>
      <c r="F237" s="164"/>
      <c r="G237" s="164"/>
      <c r="H237" s="55"/>
      <c r="I237" s="155"/>
      <c r="J237" s="155"/>
      <c r="K237" s="155"/>
      <c r="L237" s="155"/>
      <c r="M237" s="155"/>
      <c r="N237" s="155"/>
      <c r="O237" s="155"/>
      <c r="P237" s="2" t="s">
        <v>4831</v>
      </c>
    </row>
    <row r="238" spans="1:16" ht="13" x14ac:dyDescent="0.3">
      <c r="A238" t="s">
        <v>129</v>
      </c>
      <c r="B238" s="5">
        <v>2.65</v>
      </c>
      <c r="C238" s="5">
        <f t="shared" si="3"/>
        <v>12.65</v>
      </c>
      <c r="F238" s="164"/>
      <c r="G238" s="164"/>
      <c r="H238" s="55"/>
      <c r="I238" s="155"/>
      <c r="J238" s="155"/>
      <c r="K238" s="155"/>
      <c r="L238" s="155"/>
      <c r="M238" s="155"/>
      <c r="N238" s="155"/>
      <c r="O238" s="155"/>
      <c r="P238" s="2" t="s">
        <v>4831</v>
      </c>
    </row>
    <row r="239" spans="1:16" ht="13" x14ac:dyDescent="0.3">
      <c r="A239" t="s">
        <v>129</v>
      </c>
      <c r="B239" s="5">
        <v>2.66</v>
      </c>
      <c r="C239" s="5">
        <f t="shared" si="3"/>
        <v>12.66</v>
      </c>
      <c r="F239" s="164"/>
      <c r="G239" s="164"/>
      <c r="H239" s="55"/>
      <c r="I239" s="155"/>
      <c r="J239" s="155"/>
      <c r="K239" s="155"/>
      <c r="L239" s="155"/>
      <c r="M239" s="155"/>
      <c r="N239" s="155"/>
      <c r="O239" s="155"/>
      <c r="P239" s="2" t="s">
        <v>4831</v>
      </c>
    </row>
    <row r="240" spans="1:16" ht="13" x14ac:dyDescent="0.3">
      <c r="A240" t="s">
        <v>129</v>
      </c>
      <c r="B240" s="5">
        <v>2.67</v>
      </c>
      <c r="C240" s="5">
        <f t="shared" si="3"/>
        <v>12.67</v>
      </c>
      <c r="F240" s="164"/>
      <c r="G240" s="164"/>
      <c r="H240" s="55"/>
      <c r="I240" s="155"/>
      <c r="J240" s="155"/>
      <c r="K240" s="155"/>
      <c r="L240" s="155"/>
      <c r="M240" s="155"/>
      <c r="N240" s="155"/>
      <c r="O240" s="155"/>
      <c r="P240" s="2" t="s">
        <v>4831</v>
      </c>
    </row>
    <row r="241" spans="1:16" ht="13" x14ac:dyDescent="0.3">
      <c r="A241" t="s">
        <v>129</v>
      </c>
      <c r="B241" s="5">
        <v>2.68</v>
      </c>
      <c r="C241" s="5">
        <f t="shared" si="3"/>
        <v>12.68</v>
      </c>
      <c r="F241" s="164"/>
      <c r="G241" s="164"/>
      <c r="H241" s="55"/>
      <c r="I241" s="155"/>
      <c r="J241" s="155"/>
      <c r="K241" s="155"/>
      <c r="L241" s="155"/>
      <c r="M241" s="155"/>
      <c r="N241" s="155"/>
      <c r="O241" s="155"/>
      <c r="P241" s="2" t="s">
        <v>4831</v>
      </c>
    </row>
    <row r="242" spans="1:16" ht="13" x14ac:dyDescent="0.3">
      <c r="A242" t="s">
        <v>129</v>
      </c>
      <c r="B242" s="5">
        <v>2.69</v>
      </c>
      <c r="C242" s="5">
        <f t="shared" si="3"/>
        <v>12.69</v>
      </c>
      <c r="F242" s="164"/>
      <c r="G242" s="164"/>
      <c r="H242" s="55"/>
      <c r="I242" s="155"/>
      <c r="J242" s="155"/>
      <c r="K242" s="155"/>
      <c r="L242" s="155"/>
      <c r="M242" s="155"/>
      <c r="N242" s="155"/>
      <c r="O242" s="155"/>
      <c r="P242" s="2" t="s">
        <v>4831</v>
      </c>
    </row>
    <row r="243" spans="1:16" ht="13" x14ac:dyDescent="0.3">
      <c r="A243" t="s">
        <v>129</v>
      </c>
      <c r="B243" s="5">
        <v>2.7</v>
      </c>
      <c r="C243" s="5">
        <f t="shared" si="3"/>
        <v>12.7</v>
      </c>
      <c r="F243" s="164"/>
      <c r="G243" s="164"/>
      <c r="H243" s="55"/>
      <c r="I243" s="155"/>
      <c r="J243" s="155"/>
      <c r="K243" s="155"/>
      <c r="L243" s="155"/>
      <c r="M243" s="155"/>
      <c r="N243" s="155"/>
      <c r="O243" s="155"/>
      <c r="P243" s="2" t="s">
        <v>4831</v>
      </c>
    </row>
    <row r="244" spans="1:16" ht="13" x14ac:dyDescent="0.3">
      <c r="A244" t="s">
        <v>129</v>
      </c>
      <c r="B244" s="5">
        <v>2.71</v>
      </c>
      <c r="C244" s="5">
        <f t="shared" si="3"/>
        <v>12.71</v>
      </c>
      <c r="F244" s="164"/>
      <c r="G244" s="164"/>
      <c r="H244" s="55"/>
      <c r="I244" s="155"/>
      <c r="J244" s="155"/>
      <c r="K244" s="155"/>
      <c r="L244" s="155"/>
      <c r="M244" s="155"/>
      <c r="N244" s="155"/>
      <c r="O244" s="155"/>
      <c r="P244" s="2" t="s">
        <v>4831</v>
      </c>
    </row>
    <row r="245" spans="1:16" ht="13" x14ac:dyDescent="0.3">
      <c r="A245" t="s">
        <v>129</v>
      </c>
      <c r="B245" s="5">
        <v>2.72</v>
      </c>
      <c r="C245" s="5">
        <f t="shared" si="3"/>
        <v>12.72</v>
      </c>
      <c r="F245" s="164"/>
      <c r="G245" s="164"/>
      <c r="H245" s="55"/>
      <c r="I245" s="155"/>
      <c r="J245" s="155"/>
      <c r="K245" s="155"/>
      <c r="L245" s="155"/>
      <c r="M245" s="155"/>
      <c r="N245" s="155"/>
      <c r="O245" s="155"/>
      <c r="P245" s="2" t="s">
        <v>4831</v>
      </c>
    </row>
    <row r="246" spans="1:16" ht="13" x14ac:dyDescent="0.3">
      <c r="A246" t="s">
        <v>129</v>
      </c>
      <c r="B246" s="5">
        <v>2.73</v>
      </c>
      <c r="C246" s="5">
        <f t="shared" si="3"/>
        <v>12.73</v>
      </c>
      <c r="F246" s="164"/>
      <c r="G246" s="164"/>
      <c r="H246" s="55"/>
      <c r="I246" s="155"/>
      <c r="J246" s="155"/>
      <c r="K246" s="155"/>
      <c r="L246" s="155"/>
      <c r="M246" s="155"/>
      <c r="N246" s="155"/>
      <c r="O246" s="155"/>
      <c r="P246" s="2" t="s">
        <v>4831</v>
      </c>
    </row>
    <row r="247" spans="1:16" ht="13" x14ac:dyDescent="0.3">
      <c r="A247" t="s">
        <v>129</v>
      </c>
      <c r="B247" s="5">
        <v>2.74</v>
      </c>
      <c r="C247" s="5">
        <f t="shared" si="3"/>
        <v>12.74</v>
      </c>
      <c r="F247" s="164"/>
      <c r="G247" s="164"/>
      <c r="H247" s="55"/>
      <c r="I247" s="155"/>
      <c r="J247" s="155"/>
      <c r="K247" s="155"/>
      <c r="L247" s="155"/>
      <c r="M247" s="155"/>
      <c r="N247" s="155"/>
      <c r="O247" s="155"/>
      <c r="P247" s="2" t="s">
        <v>4831</v>
      </c>
    </row>
    <row r="248" spans="1:16" ht="13" x14ac:dyDescent="0.3">
      <c r="A248" t="s">
        <v>129</v>
      </c>
      <c r="B248" s="5">
        <v>2.75</v>
      </c>
      <c r="C248" s="5">
        <f t="shared" si="3"/>
        <v>12.75</v>
      </c>
      <c r="F248" s="164"/>
      <c r="G248" s="164"/>
      <c r="H248" s="55"/>
      <c r="I248" s="155"/>
      <c r="J248" s="155"/>
      <c r="K248" s="155"/>
      <c r="L248" s="155"/>
      <c r="M248" s="155"/>
      <c r="N248" s="155"/>
      <c r="O248" s="155"/>
      <c r="P248" s="2" t="s">
        <v>4831</v>
      </c>
    </row>
    <row r="249" spans="1:16" ht="13" x14ac:dyDescent="0.3">
      <c r="A249" t="s">
        <v>129</v>
      </c>
      <c r="B249" s="5">
        <v>2.76</v>
      </c>
      <c r="C249" s="5">
        <f t="shared" si="3"/>
        <v>12.76</v>
      </c>
      <c r="F249" s="164"/>
      <c r="G249" s="164"/>
      <c r="H249" s="55"/>
      <c r="I249" s="155"/>
      <c r="J249" s="155"/>
      <c r="K249" s="155"/>
      <c r="L249" s="155"/>
      <c r="M249" s="155"/>
      <c r="N249" s="155"/>
      <c r="O249" s="155"/>
      <c r="P249" s="2" t="s">
        <v>4831</v>
      </c>
    </row>
    <row r="250" spans="1:16" ht="13" x14ac:dyDescent="0.3">
      <c r="A250" t="s">
        <v>129</v>
      </c>
      <c r="B250" s="5">
        <v>2.77</v>
      </c>
      <c r="C250" s="5">
        <f t="shared" si="3"/>
        <v>12.77</v>
      </c>
      <c r="F250" s="164"/>
      <c r="G250" s="164"/>
      <c r="H250" s="55"/>
      <c r="I250" s="155"/>
      <c r="J250" s="155"/>
      <c r="K250" s="155"/>
      <c r="L250" s="155"/>
      <c r="M250" s="155"/>
      <c r="N250" s="155"/>
      <c r="O250" s="155"/>
      <c r="P250" s="2" t="s">
        <v>4831</v>
      </c>
    </row>
    <row r="251" spans="1:16" ht="13" x14ac:dyDescent="0.3">
      <c r="A251" t="s">
        <v>129</v>
      </c>
      <c r="B251" s="5">
        <v>2.78</v>
      </c>
      <c r="C251" s="5">
        <f t="shared" si="3"/>
        <v>12.78</v>
      </c>
      <c r="F251" s="164"/>
      <c r="G251" s="164"/>
      <c r="H251" s="55"/>
      <c r="I251" s="155"/>
      <c r="J251" s="155"/>
      <c r="K251" s="155"/>
      <c r="L251" s="155"/>
      <c r="M251" s="155"/>
      <c r="N251" s="155"/>
      <c r="O251" s="155"/>
      <c r="P251" s="2" t="s">
        <v>4831</v>
      </c>
    </row>
    <row r="252" spans="1:16" ht="13" x14ac:dyDescent="0.3">
      <c r="A252" t="s">
        <v>129</v>
      </c>
      <c r="B252" s="5">
        <v>2.79</v>
      </c>
      <c r="C252" s="5">
        <f t="shared" si="3"/>
        <v>12.79</v>
      </c>
      <c r="F252" s="164"/>
      <c r="G252" s="164"/>
      <c r="H252" s="55"/>
      <c r="I252" s="155"/>
      <c r="J252" s="155"/>
      <c r="K252" s="155"/>
      <c r="L252" s="155"/>
      <c r="M252" s="155"/>
      <c r="N252" s="155"/>
      <c r="O252" s="155"/>
      <c r="P252" s="2" t="s">
        <v>4831</v>
      </c>
    </row>
    <row r="253" spans="1:16" ht="13" x14ac:dyDescent="0.3">
      <c r="A253" t="s">
        <v>129</v>
      </c>
      <c r="B253" s="5">
        <v>2.8</v>
      </c>
      <c r="C253" s="5">
        <f t="shared" si="3"/>
        <v>12.8</v>
      </c>
      <c r="F253" s="164"/>
      <c r="G253" s="164"/>
      <c r="H253" s="55"/>
      <c r="I253" s="155"/>
      <c r="J253" s="155"/>
      <c r="K253" s="155"/>
      <c r="L253" s="155"/>
      <c r="M253" s="155"/>
      <c r="N253" s="155"/>
      <c r="O253" s="155"/>
      <c r="P253" s="2" t="s">
        <v>4831</v>
      </c>
    </row>
    <row r="254" spans="1:16" ht="13" x14ac:dyDescent="0.3">
      <c r="A254" t="s">
        <v>129</v>
      </c>
      <c r="B254" s="5">
        <v>2.81</v>
      </c>
      <c r="C254" s="5">
        <f t="shared" si="3"/>
        <v>12.81</v>
      </c>
      <c r="F254" s="164"/>
      <c r="G254" s="164"/>
      <c r="H254" s="55"/>
      <c r="I254" s="155"/>
      <c r="J254" s="155"/>
      <c r="K254" s="155"/>
      <c r="L254" s="155"/>
      <c r="M254" s="155"/>
      <c r="N254" s="155"/>
      <c r="O254" s="155"/>
      <c r="P254" s="2" t="s">
        <v>4831</v>
      </c>
    </row>
    <row r="255" spans="1:16" ht="13" x14ac:dyDescent="0.3">
      <c r="A255" t="s">
        <v>129</v>
      </c>
      <c r="B255" s="5">
        <v>2.82</v>
      </c>
      <c r="C255" s="5">
        <f t="shared" si="3"/>
        <v>12.82</v>
      </c>
      <c r="F255" s="164"/>
      <c r="G255" s="164"/>
      <c r="H255" s="55"/>
      <c r="I255" s="155"/>
      <c r="J255" s="155"/>
      <c r="K255" s="155"/>
      <c r="L255" s="155"/>
      <c r="M255" s="155"/>
      <c r="N255" s="155"/>
      <c r="O255" s="155"/>
      <c r="P255" s="2" t="s">
        <v>4831</v>
      </c>
    </row>
    <row r="256" spans="1:16" ht="13" x14ac:dyDescent="0.3">
      <c r="A256" t="s">
        <v>129</v>
      </c>
      <c r="B256" s="5">
        <v>2.83</v>
      </c>
      <c r="C256" s="5">
        <f t="shared" si="3"/>
        <v>12.83</v>
      </c>
      <c r="F256" s="164"/>
      <c r="G256" s="164"/>
      <c r="H256" s="55"/>
      <c r="I256" s="155"/>
      <c r="J256" s="155"/>
      <c r="K256" s="155"/>
      <c r="L256" s="155"/>
      <c r="M256" s="155"/>
      <c r="N256" s="155"/>
      <c r="O256" s="155"/>
      <c r="P256" s="2" t="s">
        <v>4831</v>
      </c>
    </row>
    <row r="257" spans="1:16" ht="13" x14ac:dyDescent="0.3">
      <c r="A257" t="s">
        <v>129</v>
      </c>
      <c r="B257" s="5">
        <v>2.84</v>
      </c>
      <c r="C257" s="5">
        <f t="shared" si="3"/>
        <v>12.84</v>
      </c>
      <c r="F257" s="164"/>
      <c r="G257" s="164"/>
      <c r="H257" s="55"/>
      <c r="I257" s="155"/>
      <c r="J257" s="155"/>
      <c r="K257" s="155"/>
      <c r="L257" s="155"/>
      <c r="M257" s="155"/>
      <c r="N257" s="155"/>
      <c r="O257" s="155"/>
      <c r="P257" s="2" t="s">
        <v>4831</v>
      </c>
    </row>
    <row r="258" spans="1:16" ht="13" x14ac:dyDescent="0.3">
      <c r="A258" t="s">
        <v>129</v>
      </c>
      <c r="B258" s="5">
        <v>2.85</v>
      </c>
      <c r="C258" s="5">
        <f t="shared" si="3"/>
        <v>12.85</v>
      </c>
      <c r="F258" s="164"/>
      <c r="G258" s="164"/>
      <c r="H258" s="55"/>
      <c r="I258" s="155"/>
      <c r="J258" s="155"/>
      <c r="K258" s="155"/>
      <c r="L258" s="155"/>
      <c r="M258" s="155"/>
      <c r="N258" s="155"/>
      <c r="O258" s="155"/>
      <c r="P258" s="2" t="s">
        <v>4831</v>
      </c>
    </row>
    <row r="259" spans="1:16" ht="13" x14ac:dyDescent="0.3">
      <c r="A259" t="s">
        <v>129</v>
      </c>
      <c r="B259" s="5">
        <v>2.86</v>
      </c>
      <c r="C259" s="5">
        <f t="shared" si="3"/>
        <v>12.86</v>
      </c>
      <c r="F259" s="164"/>
      <c r="G259" s="164"/>
      <c r="H259" s="55"/>
      <c r="I259" s="155"/>
      <c r="J259" s="155"/>
      <c r="K259" s="155"/>
      <c r="L259" s="155"/>
      <c r="M259" s="155"/>
      <c r="N259" s="155"/>
      <c r="O259" s="155"/>
      <c r="P259" s="2" t="s">
        <v>4831</v>
      </c>
    </row>
    <row r="260" spans="1:16" ht="13" x14ac:dyDescent="0.3">
      <c r="A260" t="s">
        <v>129</v>
      </c>
      <c r="B260" s="5">
        <v>2.87</v>
      </c>
      <c r="C260" s="5">
        <f t="shared" si="3"/>
        <v>12.87</v>
      </c>
      <c r="F260" s="164"/>
      <c r="G260" s="164"/>
      <c r="H260" s="55"/>
      <c r="I260" s="155"/>
      <c r="J260" s="155"/>
      <c r="K260" s="155"/>
      <c r="L260" s="155"/>
      <c r="M260" s="155"/>
      <c r="N260" s="155"/>
      <c r="O260" s="155"/>
      <c r="P260" s="2" t="s">
        <v>4831</v>
      </c>
    </row>
    <row r="261" spans="1:16" ht="13" x14ac:dyDescent="0.3">
      <c r="A261" t="s">
        <v>129</v>
      </c>
      <c r="B261" s="5">
        <v>2.88</v>
      </c>
      <c r="C261" s="5">
        <f t="shared" ref="C261:C273" si="4">VALUE(SUBSTITUTE(1&amp;B261," ",""))</f>
        <v>12.88</v>
      </c>
      <c r="F261" s="164"/>
      <c r="G261" s="164"/>
      <c r="H261" s="55"/>
      <c r="I261" s="155"/>
      <c r="J261" s="155"/>
      <c r="K261" s="155"/>
      <c r="L261" s="155"/>
      <c r="M261" s="155"/>
      <c r="N261" s="155"/>
      <c r="O261" s="155"/>
      <c r="P261" s="2" t="s">
        <v>4831</v>
      </c>
    </row>
    <row r="262" spans="1:16" ht="13" x14ac:dyDescent="0.3">
      <c r="A262" t="s">
        <v>129</v>
      </c>
      <c r="B262" s="5">
        <v>2.89</v>
      </c>
      <c r="C262" s="5">
        <f t="shared" si="4"/>
        <v>12.89</v>
      </c>
      <c r="F262" s="164"/>
      <c r="G262" s="164"/>
      <c r="H262" s="55"/>
      <c r="I262" s="155"/>
      <c r="J262" s="155"/>
      <c r="K262" s="155"/>
      <c r="L262" s="155"/>
      <c r="M262" s="155"/>
      <c r="N262" s="155"/>
      <c r="O262" s="155"/>
      <c r="P262" s="2" t="s">
        <v>4831</v>
      </c>
    </row>
    <row r="263" spans="1:16" ht="13" x14ac:dyDescent="0.3">
      <c r="A263" t="s">
        <v>129</v>
      </c>
      <c r="B263" s="5">
        <v>2.9</v>
      </c>
      <c r="C263" s="5">
        <f t="shared" si="4"/>
        <v>12.9</v>
      </c>
      <c r="F263" s="164"/>
      <c r="G263" s="164"/>
      <c r="H263" s="55"/>
      <c r="I263" s="155"/>
      <c r="J263" s="155"/>
      <c r="K263" s="155"/>
      <c r="L263" s="155"/>
      <c r="M263" s="155"/>
      <c r="N263" s="155"/>
      <c r="O263" s="155"/>
      <c r="P263" s="2" t="s">
        <v>4831</v>
      </c>
    </row>
    <row r="264" spans="1:16" ht="13" x14ac:dyDescent="0.3">
      <c r="A264" t="s">
        <v>129</v>
      </c>
      <c r="B264" s="5">
        <v>2.91</v>
      </c>
      <c r="C264" s="5">
        <f t="shared" si="4"/>
        <v>12.91</v>
      </c>
      <c r="F264" s="164"/>
      <c r="G264" s="164"/>
      <c r="H264" s="55"/>
      <c r="I264" s="155"/>
      <c r="J264" s="155"/>
      <c r="K264" s="155"/>
      <c r="L264" s="155"/>
      <c r="M264" s="155"/>
      <c r="N264" s="155"/>
      <c r="O264" s="155"/>
      <c r="P264" s="2" t="s">
        <v>4831</v>
      </c>
    </row>
    <row r="265" spans="1:16" ht="13" x14ac:dyDescent="0.3">
      <c r="A265" t="s">
        <v>129</v>
      </c>
      <c r="B265" s="5">
        <v>2.92</v>
      </c>
      <c r="C265" s="5">
        <f t="shared" si="4"/>
        <v>12.92</v>
      </c>
      <c r="F265" s="164"/>
      <c r="G265" s="164"/>
      <c r="H265" s="55"/>
      <c r="I265" s="155"/>
      <c r="J265" s="155"/>
      <c r="K265" s="155"/>
      <c r="L265" s="155"/>
      <c r="M265" s="155"/>
      <c r="N265" s="155"/>
      <c r="O265" s="155"/>
      <c r="P265" s="2" t="s">
        <v>4831</v>
      </c>
    </row>
    <row r="266" spans="1:16" ht="13" x14ac:dyDescent="0.3">
      <c r="A266" t="s">
        <v>129</v>
      </c>
      <c r="B266" s="5">
        <v>2.93</v>
      </c>
      <c r="C266" s="5">
        <f t="shared" si="4"/>
        <v>12.93</v>
      </c>
      <c r="F266" s="164"/>
      <c r="G266" s="164"/>
      <c r="H266" s="55"/>
      <c r="I266" s="155"/>
      <c r="J266" s="155"/>
      <c r="K266" s="155"/>
      <c r="L266" s="155"/>
      <c r="M266" s="155"/>
      <c r="N266" s="155"/>
      <c r="O266" s="155"/>
      <c r="P266" s="2" t="s">
        <v>4831</v>
      </c>
    </row>
    <row r="267" spans="1:16" ht="13" x14ac:dyDescent="0.3">
      <c r="A267" t="s">
        <v>129</v>
      </c>
      <c r="B267" s="5">
        <v>2.94</v>
      </c>
      <c r="C267" s="5">
        <f t="shared" si="4"/>
        <v>12.94</v>
      </c>
      <c r="F267" s="164"/>
      <c r="G267" s="164"/>
      <c r="H267" s="55"/>
      <c r="I267" s="155"/>
      <c r="J267" s="155"/>
      <c r="K267" s="155"/>
      <c r="L267" s="155"/>
      <c r="M267" s="155"/>
      <c r="N267" s="155"/>
      <c r="O267" s="155"/>
      <c r="P267" s="2" t="s">
        <v>4831</v>
      </c>
    </row>
    <row r="268" spans="1:16" ht="13" x14ac:dyDescent="0.3">
      <c r="A268" t="s">
        <v>129</v>
      </c>
      <c r="B268" s="5">
        <v>2.95</v>
      </c>
      <c r="C268" s="5">
        <f t="shared" si="4"/>
        <v>12.95</v>
      </c>
      <c r="F268" s="164"/>
      <c r="G268" s="164"/>
      <c r="H268" s="55"/>
      <c r="I268" s="155"/>
      <c r="J268" s="155"/>
      <c r="K268" s="155"/>
      <c r="L268" s="155"/>
      <c r="M268" s="155"/>
      <c r="N268" s="155"/>
      <c r="O268" s="155"/>
      <c r="P268" s="2" t="s">
        <v>4831</v>
      </c>
    </row>
    <row r="269" spans="1:16" ht="13" x14ac:dyDescent="0.3">
      <c r="A269" t="s">
        <v>129</v>
      </c>
      <c r="B269" s="5">
        <v>2.96</v>
      </c>
      <c r="C269" s="5">
        <f t="shared" si="4"/>
        <v>12.96</v>
      </c>
      <c r="F269" s="164"/>
      <c r="G269" s="164"/>
      <c r="H269" s="55"/>
      <c r="I269" s="155"/>
      <c r="J269" s="155"/>
      <c r="K269" s="155"/>
      <c r="L269" s="155"/>
      <c r="M269" s="155"/>
      <c r="N269" s="155"/>
      <c r="O269" s="155"/>
      <c r="P269" s="2" t="s">
        <v>4831</v>
      </c>
    </row>
    <row r="270" spans="1:16" ht="13" x14ac:dyDescent="0.3">
      <c r="A270" t="s">
        <v>129</v>
      </c>
      <c r="B270" s="5">
        <v>2.97</v>
      </c>
      <c r="C270" s="5">
        <f t="shared" si="4"/>
        <v>12.97</v>
      </c>
      <c r="F270" s="164"/>
      <c r="G270" s="164"/>
      <c r="H270" s="55"/>
      <c r="I270" s="155"/>
      <c r="J270" s="155"/>
      <c r="K270" s="155"/>
      <c r="L270" s="155"/>
      <c r="M270" s="155"/>
      <c r="N270" s="155"/>
      <c r="O270" s="155"/>
      <c r="P270" s="2" t="s">
        <v>4831</v>
      </c>
    </row>
    <row r="271" spans="1:16" ht="13" x14ac:dyDescent="0.3">
      <c r="A271" t="s">
        <v>129</v>
      </c>
      <c r="B271" s="5">
        <v>2.98</v>
      </c>
      <c r="C271" s="5">
        <f t="shared" si="4"/>
        <v>12.98</v>
      </c>
      <c r="F271" s="164"/>
      <c r="G271" s="164"/>
      <c r="H271" s="55"/>
      <c r="I271" s="155"/>
      <c r="J271" s="155"/>
      <c r="K271" s="155"/>
      <c r="L271" s="155"/>
      <c r="M271" s="155"/>
      <c r="N271" s="155"/>
      <c r="O271" s="155"/>
      <c r="P271" s="2" t="s">
        <v>4831</v>
      </c>
    </row>
    <row r="272" spans="1:16" ht="13" x14ac:dyDescent="0.3">
      <c r="A272" t="s">
        <v>129</v>
      </c>
      <c r="B272" s="5">
        <v>2.99</v>
      </c>
      <c r="C272" s="5">
        <f t="shared" si="4"/>
        <v>12.99</v>
      </c>
      <c r="F272" s="164"/>
      <c r="G272" s="164"/>
      <c r="H272" s="55"/>
      <c r="I272" s="155"/>
      <c r="J272" s="155"/>
      <c r="K272" s="155"/>
      <c r="L272" s="155"/>
      <c r="M272" s="155"/>
      <c r="N272" s="155"/>
      <c r="O272" s="155"/>
      <c r="P272" s="2" t="s">
        <v>4831</v>
      </c>
    </row>
    <row r="273" spans="1:16" ht="13" x14ac:dyDescent="0.3">
      <c r="A273" t="s">
        <v>129</v>
      </c>
      <c r="B273" s="5">
        <v>3</v>
      </c>
      <c r="C273" s="5">
        <f t="shared" si="4"/>
        <v>13</v>
      </c>
      <c r="F273" s="164"/>
      <c r="G273" s="164"/>
      <c r="H273" s="55"/>
      <c r="I273" s="155"/>
      <c r="J273" s="155"/>
      <c r="K273" s="155"/>
      <c r="L273" s="155"/>
      <c r="M273" s="155"/>
      <c r="N273" s="155"/>
      <c r="O273" s="155"/>
      <c r="P273" s="2" t="s">
        <v>4831</v>
      </c>
    </row>
    <row r="274" spans="1:16" x14ac:dyDescent="0.25">
      <c r="F274" s="164"/>
      <c r="G274" s="164"/>
      <c r="H274" s="55"/>
    </row>
    <row r="275" spans="1:16" ht="13" x14ac:dyDescent="0.3">
      <c r="A275" t="s">
        <v>131</v>
      </c>
      <c r="B275" s="21">
        <v>0</v>
      </c>
      <c r="C275" s="5">
        <f t="shared" ref="C275:C313" si="5">VALUE(SUBSTITUTE(2&amp;B275," ",""))</f>
        <v>20</v>
      </c>
      <c r="D275" s="155"/>
      <c r="E275" s="155"/>
      <c r="F275" s="155"/>
      <c r="G275" s="155"/>
      <c r="H275" s="155"/>
      <c r="I275" s="155"/>
      <c r="J275" s="155"/>
      <c r="K275" s="155"/>
      <c r="L275" s="155"/>
      <c r="M275" s="155"/>
      <c r="N275" s="155"/>
      <c r="O275" s="155"/>
      <c r="P275" s="2" t="s">
        <v>4830</v>
      </c>
    </row>
    <row r="276" spans="1:16" ht="13" x14ac:dyDescent="0.3">
      <c r="A276" t="s">
        <v>131</v>
      </c>
      <c r="B276" s="21">
        <v>0.11</v>
      </c>
      <c r="C276" s="5">
        <v>20.11</v>
      </c>
      <c r="D276" s="155"/>
      <c r="E276" s="155"/>
      <c r="F276" s="155"/>
      <c r="G276" s="155"/>
      <c r="H276" s="155"/>
      <c r="I276" s="155"/>
      <c r="J276" s="155"/>
      <c r="K276" s="155"/>
      <c r="L276" s="155"/>
      <c r="M276" s="155"/>
      <c r="N276" s="155"/>
      <c r="O276" s="155"/>
      <c r="P276" s="2" t="s">
        <v>4830</v>
      </c>
    </row>
    <row r="277" spans="1:16" ht="13" x14ac:dyDescent="0.3">
      <c r="A277" t="s">
        <v>131</v>
      </c>
      <c r="B277" s="21">
        <v>0.12</v>
      </c>
      <c r="C277" s="5">
        <v>20.12</v>
      </c>
      <c r="D277" s="155"/>
      <c r="E277" s="155"/>
      <c r="F277" s="155"/>
      <c r="G277" s="155"/>
      <c r="H277" s="155"/>
      <c r="I277" s="155"/>
      <c r="J277" s="155"/>
      <c r="K277" s="155"/>
      <c r="L277" s="155"/>
      <c r="M277" s="155"/>
      <c r="N277" s="155"/>
      <c r="O277" s="155"/>
      <c r="P277" s="2" t="s">
        <v>4830</v>
      </c>
    </row>
    <row r="278" spans="1:16" ht="13" x14ac:dyDescent="0.3">
      <c r="A278" t="s">
        <v>131</v>
      </c>
      <c r="B278" s="21">
        <v>0.13</v>
      </c>
      <c r="C278" s="5">
        <v>20.13</v>
      </c>
      <c r="D278" s="155"/>
      <c r="E278" s="155"/>
      <c r="F278" s="155"/>
      <c r="G278" s="155"/>
      <c r="H278" s="155"/>
      <c r="I278" s="155"/>
      <c r="J278" s="155"/>
      <c r="K278" s="155"/>
      <c r="L278" s="155"/>
      <c r="M278" s="155"/>
      <c r="N278" s="155"/>
      <c r="O278" s="155"/>
      <c r="P278" s="2" t="s">
        <v>4830</v>
      </c>
    </row>
    <row r="279" spans="1:16" ht="13" x14ac:dyDescent="0.3">
      <c r="A279" t="s">
        <v>131</v>
      </c>
      <c r="B279" s="21">
        <v>0.14000000000000001</v>
      </c>
      <c r="C279" s="5">
        <v>20.14</v>
      </c>
      <c r="D279" s="155"/>
      <c r="E279" s="155"/>
      <c r="F279" s="155"/>
      <c r="G279" s="155"/>
      <c r="H279" s="155"/>
      <c r="I279" s="155"/>
      <c r="J279" s="155"/>
      <c r="K279" s="155"/>
      <c r="L279" s="155"/>
      <c r="M279" s="155"/>
      <c r="N279" s="155"/>
      <c r="O279" s="155"/>
      <c r="P279" s="2" t="s">
        <v>4830</v>
      </c>
    </row>
    <row r="280" spans="1:16" ht="13" x14ac:dyDescent="0.3">
      <c r="A280" t="s">
        <v>131</v>
      </c>
      <c r="B280" s="21">
        <v>0.15</v>
      </c>
      <c r="C280" s="5">
        <v>20.149999999999999</v>
      </c>
      <c r="D280" s="155"/>
      <c r="E280" s="155"/>
      <c r="F280" s="155"/>
      <c r="G280" s="155"/>
      <c r="H280" s="155"/>
      <c r="I280" s="155"/>
      <c r="J280" s="155"/>
      <c r="K280" s="155"/>
      <c r="L280" s="155"/>
      <c r="M280" s="155"/>
      <c r="N280" s="155"/>
      <c r="O280" s="155"/>
      <c r="P280" s="2" t="s">
        <v>4830</v>
      </c>
    </row>
    <row r="281" spans="1:16" ht="13" x14ac:dyDescent="0.3">
      <c r="A281" t="s">
        <v>131</v>
      </c>
      <c r="B281" s="21">
        <v>0.16</v>
      </c>
      <c r="C281" s="5">
        <v>20.16</v>
      </c>
      <c r="D281" s="155"/>
      <c r="E281" s="155"/>
      <c r="F281" s="155"/>
      <c r="G281" s="155"/>
      <c r="H281" s="155"/>
      <c r="I281" s="155"/>
      <c r="J281" s="155"/>
      <c r="K281" s="155"/>
      <c r="L281" s="155"/>
      <c r="M281" s="155"/>
      <c r="N281" s="155"/>
      <c r="O281" s="155"/>
      <c r="P281" s="2" t="s">
        <v>4830</v>
      </c>
    </row>
    <row r="282" spans="1:16" ht="13" x14ac:dyDescent="0.3">
      <c r="A282" t="s">
        <v>131</v>
      </c>
      <c r="B282" s="21">
        <v>0.17</v>
      </c>
      <c r="C282" s="5">
        <v>20.170000000000002</v>
      </c>
      <c r="D282" s="155"/>
      <c r="E282" s="155"/>
      <c r="F282" s="155"/>
      <c r="G282" s="155"/>
      <c r="H282" s="155"/>
      <c r="I282" s="155"/>
      <c r="J282" s="155"/>
      <c r="K282" s="155"/>
      <c r="L282" s="155"/>
      <c r="M282" s="155"/>
      <c r="N282" s="155"/>
      <c r="O282" s="155"/>
      <c r="P282" s="2" t="s">
        <v>4830</v>
      </c>
    </row>
    <row r="283" spans="1:16" ht="13" x14ac:dyDescent="0.3">
      <c r="A283" t="s">
        <v>131</v>
      </c>
      <c r="B283" s="21">
        <v>0.18</v>
      </c>
      <c r="C283" s="5">
        <f t="shared" si="5"/>
        <v>20.18</v>
      </c>
      <c r="D283" s="155"/>
      <c r="E283" s="155"/>
      <c r="F283" s="155"/>
      <c r="G283" s="155"/>
      <c r="H283" s="155"/>
      <c r="I283" s="155"/>
      <c r="J283" s="155"/>
      <c r="K283" s="155"/>
      <c r="L283" s="155"/>
      <c r="M283" s="155"/>
      <c r="N283" s="155"/>
      <c r="O283" s="155"/>
      <c r="P283" s="2" t="s">
        <v>4830</v>
      </c>
    </row>
    <row r="284" spans="1:16" ht="13" x14ac:dyDescent="0.3">
      <c r="A284" t="s">
        <v>131</v>
      </c>
      <c r="B284" s="21">
        <v>0.19</v>
      </c>
      <c r="C284" s="5">
        <f t="shared" si="5"/>
        <v>20.190000000000001</v>
      </c>
      <c r="D284" s="155"/>
      <c r="E284" s="155"/>
      <c r="F284" s="165"/>
      <c r="G284" s="164"/>
      <c r="H284" s="55"/>
      <c r="I284" s="155"/>
      <c r="J284" s="155"/>
      <c r="K284" s="155"/>
      <c r="L284" s="155"/>
      <c r="M284" s="155"/>
      <c r="N284" s="155"/>
      <c r="O284" s="155"/>
      <c r="P284" s="2" t="s">
        <v>4830</v>
      </c>
    </row>
    <row r="285" spans="1:16" ht="13" x14ac:dyDescent="0.3">
      <c r="A285" t="s">
        <v>131</v>
      </c>
      <c r="B285" s="21">
        <v>0.2</v>
      </c>
      <c r="C285" s="5">
        <f t="shared" si="5"/>
        <v>20.2</v>
      </c>
      <c r="D285" s="155"/>
      <c r="E285" s="155"/>
      <c r="F285" s="165"/>
      <c r="G285" s="164"/>
      <c r="H285" s="55"/>
      <c r="I285" s="155"/>
      <c r="J285" s="155"/>
      <c r="K285" s="155"/>
      <c r="L285" s="155"/>
      <c r="M285" s="155"/>
      <c r="N285" s="155"/>
      <c r="O285" s="155"/>
      <c r="P285" s="2" t="s">
        <v>4830</v>
      </c>
    </row>
    <row r="286" spans="1:16" ht="13" x14ac:dyDescent="0.3">
      <c r="A286" t="s">
        <v>131</v>
      </c>
      <c r="B286" s="21">
        <v>0.21</v>
      </c>
      <c r="C286" s="5">
        <f t="shared" si="5"/>
        <v>20.21</v>
      </c>
      <c r="D286" s="155"/>
      <c r="E286" s="155"/>
      <c r="F286" s="165"/>
      <c r="G286" s="164"/>
      <c r="H286" s="55"/>
      <c r="I286" s="155"/>
      <c r="J286" s="155"/>
      <c r="K286" s="155"/>
      <c r="L286" s="155"/>
      <c r="M286" s="155"/>
      <c r="N286" s="155"/>
      <c r="O286" s="155"/>
      <c r="P286" s="2" t="s">
        <v>4830</v>
      </c>
    </row>
    <row r="287" spans="1:16" ht="13" x14ac:dyDescent="0.3">
      <c r="A287" t="s">
        <v>131</v>
      </c>
      <c r="B287" s="21">
        <v>0.22</v>
      </c>
      <c r="C287" s="5">
        <f t="shared" si="5"/>
        <v>20.22</v>
      </c>
      <c r="D287" s="155"/>
      <c r="E287" s="155"/>
      <c r="F287" s="165"/>
      <c r="G287" s="164"/>
      <c r="H287" s="55"/>
      <c r="I287" s="155"/>
      <c r="J287" s="155"/>
      <c r="K287" s="155"/>
      <c r="L287" s="155"/>
      <c r="M287" s="155"/>
      <c r="N287" s="155"/>
      <c r="O287" s="155"/>
      <c r="P287" s="2" t="s">
        <v>4830</v>
      </c>
    </row>
    <row r="288" spans="1:16" ht="13" x14ac:dyDescent="0.3">
      <c r="A288" t="s">
        <v>131</v>
      </c>
      <c r="B288" s="21">
        <v>0.23</v>
      </c>
      <c r="C288" s="5">
        <f t="shared" si="5"/>
        <v>20.23</v>
      </c>
      <c r="D288" s="155"/>
      <c r="E288" s="155"/>
      <c r="F288" s="165"/>
      <c r="G288" s="164"/>
      <c r="H288" s="55"/>
      <c r="I288" s="155"/>
      <c r="J288" s="155"/>
      <c r="K288" s="155"/>
      <c r="L288" s="155"/>
      <c r="M288" s="155"/>
      <c r="N288" s="155"/>
      <c r="O288" s="155"/>
      <c r="P288" s="2" t="s">
        <v>4830</v>
      </c>
    </row>
    <row r="289" spans="1:16" ht="13" x14ac:dyDescent="0.3">
      <c r="A289" t="s">
        <v>131</v>
      </c>
      <c r="B289" s="21">
        <v>0.24</v>
      </c>
      <c r="C289" s="5">
        <f t="shared" si="5"/>
        <v>20.239999999999998</v>
      </c>
      <c r="D289" s="155"/>
      <c r="E289" s="155"/>
      <c r="F289" s="165"/>
      <c r="G289" s="164"/>
      <c r="H289" s="55"/>
      <c r="I289" s="155"/>
      <c r="J289" s="155"/>
      <c r="K289" s="155"/>
      <c r="L289" s="155"/>
      <c r="M289" s="155"/>
      <c r="N289" s="155"/>
      <c r="O289" s="155"/>
      <c r="P289" s="2" t="s">
        <v>4830</v>
      </c>
    </row>
    <row r="290" spans="1:16" ht="13" x14ac:dyDescent="0.3">
      <c r="A290" t="s">
        <v>131</v>
      </c>
      <c r="B290" s="21">
        <v>0.25</v>
      </c>
      <c r="C290" s="5">
        <f t="shared" si="5"/>
        <v>20.25</v>
      </c>
      <c r="D290" s="155"/>
      <c r="E290" s="155"/>
      <c r="F290" s="165"/>
      <c r="G290" s="164"/>
      <c r="H290" s="55"/>
      <c r="I290" s="155"/>
      <c r="J290" s="155"/>
      <c r="K290" s="155"/>
      <c r="L290" s="155"/>
      <c r="M290" s="155"/>
      <c r="N290" s="155"/>
      <c r="O290" s="155"/>
      <c r="P290" s="2" t="s">
        <v>4830</v>
      </c>
    </row>
    <row r="291" spans="1:16" ht="13" x14ac:dyDescent="0.3">
      <c r="A291" t="s">
        <v>131</v>
      </c>
      <c r="B291" s="21">
        <v>0.26</v>
      </c>
      <c r="C291" s="5">
        <f t="shared" si="5"/>
        <v>20.260000000000002</v>
      </c>
      <c r="D291" s="155"/>
      <c r="E291" s="155"/>
      <c r="F291" s="165"/>
      <c r="G291" s="164"/>
      <c r="H291" s="55"/>
      <c r="I291" s="155"/>
      <c r="J291" s="155"/>
      <c r="K291" s="155"/>
      <c r="L291" s="155"/>
      <c r="M291" s="155"/>
      <c r="N291" s="155"/>
      <c r="O291" s="155"/>
      <c r="P291" s="2" t="s">
        <v>4830</v>
      </c>
    </row>
    <row r="292" spans="1:16" ht="13" x14ac:dyDescent="0.3">
      <c r="A292" t="s">
        <v>131</v>
      </c>
      <c r="B292" s="21">
        <v>0.27</v>
      </c>
      <c r="C292" s="5">
        <f t="shared" si="5"/>
        <v>20.27</v>
      </c>
      <c r="D292" s="155"/>
      <c r="E292" s="155"/>
      <c r="F292" s="165"/>
      <c r="G292" s="164"/>
      <c r="H292" s="55"/>
      <c r="I292" s="155"/>
      <c r="J292" s="155"/>
      <c r="K292" s="155"/>
      <c r="L292" s="155"/>
      <c r="M292" s="155"/>
      <c r="N292" s="155"/>
      <c r="O292" s="155"/>
      <c r="P292" s="2" t="s">
        <v>4830</v>
      </c>
    </row>
    <row r="293" spans="1:16" ht="13" x14ac:dyDescent="0.3">
      <c r="A293" t="s">
        <v>131</v>
      </c>
      <c r="B293" s="21">
        <v>0.28000000000000003</v>
      </c>
      <c r="C293" s="5">
        <f t="shared" si="5"/>
        <v>20.28</v>
      </c>
      <c r="D293" s="155"/>
      <c r="E293" s="155"/>
      <c r="F293" s="165"/>
      <c r="G293" s="164"/>
      <c r="H293" s="55"/>
      <c r="I293" s="155"/>
      <c r="J293" s="155"/>
      <c r="K293" s="155"/>
      <c r="L293" s="155"/>
      <c r="M293" s="155"/>
      <c r="N293" s="155"/>
      <c r="O293" s="155"/>
      <c r="P293" s="2" t="s">
        <v>4830</v>
      </c>
    </row>
    <row r="294" spans="1:16" ht="13" x14ac:dyDescent="0.3">
      <c r="A294" t="s">
        <v>131</v>
      </c>
      <c r="B294" s="21">
        <v>0.28999999999999998</v>
      </c>
      <c r="C294" s="5">
        <f t="shared" si="5"/>
        <v>20.29</v>
      </c>
      <c r="D294" s="155"/>
      <c r="E294" s="155"/>
      <c r="F294" s="165"/>
      <c r="G294" s="164"/>
      <c r="H294" s="55"/>
      <c r="I294" s="155"/>
      <c r="J294" s="155"/>
      <c r="K294" s="155"/>
      <c r="L294" s="155"/>
      <c r="M294" s="155"/>
      <c r="N294" s="155"/>
      <c r="O294" s="155"/>
      <c r="P294" s="2" t="s">
        <v>4830</v>
      </c>
    </row>
    <row r="295" spans="1:16" ht="13" x14ac:dyDescent="0.3">
      <c r="A295" t="s">
        <v>131</v>
      </c>
      <c r="B295" s="21">
        <v>0.3</v>
      </c>
      <c r="C295" s="5">
        <f t="shared" si="5"/>
        <v>20.3</v>
      </c>
      <c r="D295" s="155"/>
      <c r="E295" s="155"/>
      <c r="F295" s="165"/>
      <c r="G295" s="164"/>
      <c r="H295" s="55"/>
      <c r="I295" s="155"/>
      <c r="J295" s="155"/>
      <c r="K295" s="155"/>
      <c r="L295" s="155"/>
      <c r="M295" s="155"/>
      <c r="N295" s="155"/>
      <c r="O295" s="155"/>
      <c r="P295" s="2" t="s">
        <v>4830</v>
      </c>
    </row>
    <row r="296" spans="1:16" ht="13" x14ac:dyDescent="0.3">
      <c r="A296" t="s">
        <v>131</v>
      </c>
      <c r="B296" s="21">
        <v>0.31</v>
      </c>
      <c r="C296" s="5">
        <f t="shared" si="5"/>
        <v>20.309999999999999</v>
      </c>
      <c r="D296" s="155"/>
      <c r="E296" s="155"/>
      <c r="F296" s="165"/>
      <c r="G296" s="164"/>
      <c r="H296" s="55"/>
      <c r="I296" s="155"/>
      <c r="J296" s="155"/>
      <c r="K296" s="155"/>
      <c r="L296" s="155"/>
      <c r="M296" s="155"/>
      <c r="N296" s="155"/>
      <c r="O296" s="155"/>
      <c r="P296" s="2" t="s">
        <v>4830</v>
      </c>
    </row>
    <row r="297" spans="1:16" ht="13" x14ac:dyDescent="0.3">
      <c r="A297" t="s">
        <v>131</v>
      </c>
      <c r="B297" s="21">
        <v>0.32</v>
      </c>
      <c r="C297" s="5">
        <f t="shared" si="5"/>
        <v>20.32</v>
      </c>
      <c r="D297" s="155"/>
      <c r="E297" s="155"/>
      <c r="F297" s="165"/>
      <c r="G297" s="164"/>
      <c r="H297" s="55"/>
      <c r="I297" s="155"/>
      <c r="J297" s="155"/>
      <c r="K297" s="155"/>
      <c r="L297" s="155"/>
      <c r="M297" s="155"/>
      <c r="N297" s="155"/>
      <c r="O297" s="155"/>
      <c r="P297" s="2" t="s">
        <v>4830</v>
      </c>
    </row>
    <row r="298" spans="1:16" ht="13" x14ac:dyDescent="0.3">
      <c r="A298" t="s">
        <v>131</v>
      </c>
      <c r="B298" s="21">
        <v>0.33</v>
      </c>
      <c r="C298" s="5">
        <f t="shared" si="5"/>
        <v>20.329999999999998</v>
      </c>
      <c r="D298" s="155"/>
      <c r="E298" s="155"/>
      <c r="F298" s="165"/>
      <c r="G298" s="164"/>
      <c r="H298" s="55"/>
      <c r="I298" s="155"/>
      <c r="J298" s="155"/>
      <c r="K298" s="155"/>
      <c r="L298" s="155"/>
      <c r="M298" s="155"/>
      <c r="N298" s="155"/>
      <c r="O298" s="155"/>
      <c r="P298" s="2" t="s">
        <v>4830</v>
      </c>
    </row>
    <row r="299" spans="1:16" ht="13" x14ac:dyDescent="0.3">
      <c r="A299" t="s">
        <v>131</v>
      </c>
      <c r="B299" s="21">
        <v>0.34</v>
      </c>
      <c r="C299" s="5">
        <f t="shared" si="5"/>
        <v>20.34</v>
      </c>
      <c r="D299" s="155"/>
      <c r="E299" s="155"/>
      <c r="F299" s="165"/>
      <c r="G299" s="164"/>
      <c r="H299" s="55"/>
      <c r="I299" s="155"/>
      <c r="J299" s="155"/>
      <c r="K299" s="155"/>
      <c r="L299" s="155"/>
      <c r="M299" s="155"/>
      <c r="N299" s="155"/>
      <c r="O299" s="155"/>
      <c r="P299" s="2" t="s">
        <v>4830</v>
      </c>
    </row>
    <row r="300" spans="1:16" ht="13" x14ac:dyDescent="0.3">
      <c r="A300" t="s">
        <v>131</v>
      </c>
      <c r="B300" s="21">
        <v>0.35</v>
      </c>
      <c r="C300" s="5">
        <f t="shared" si="5"/>
        <v>20.350000000000001</v>
      </c>
      <c r="D300" s="155"/>
      <c r="E300" s="155"/>
      <c r="F300" s="165"/>
      <c r="G300" s="164"/>
      <c r="H300" s="55"/>
      <c r="I300" s="155"/>
      <c r="J300" s="155"/>
      <c r="K300" s="155"/>
      <c r="L300" s="155"/>
      <c r="M300" s="155"/>
      <c r="N300" s="155"/>
      <c r="O300" s="155"/>
      <c r="P300" s="2" t="s">
        <v>4830</v>
      </c>
    </row>
    <row r="301" spans="1:16" ht="13" x14ac:dyDescent="0.3">
      <c r="A301" t="s">
        <v>131</v>
      </c>
      <c r="B301" s="21">
        <v>0.36</v>
      </c>
      <c r="C301" s="5">
        <f t="shared" si="5"/>
        <v>20.36</v>
      </c>
      <c r="D301" s="155"/>
      <c r="E301" s="155"/>
      <c r="F301" s="165"/>
      <c r="G301" s="164"/>
      <c r="H301" s="55"/>
      <c r="I301" s="155"/>
      <c r="J301" s="155"/>
      <c r="K301" s="155"/>
      <c r="L301" s="155"/>
      <c r="M301" s="155"/>
      <c r="N301" s="155"/>
      <c r="O301" s="155"/>
      <c r="P301" s="2" t="s">
        <v>4830</v>
      </c>
    </row>
    <row r="302" spans="1:16" ht="13" x14ac:dyDescent="0.3">
      <c r="A302" t="s">
        <v>131</v>
      </c>
      <c r="B302" s="21">
        <v>0.37</v>
      </c>
      <c r="C302" s="5">
        <f t="shared" si="5"/>
        <v>20.37</v>
      </c>
      <c r="D302" s="155"/>
      <c r="E302" s="155"/>
      <c r="F302" s="165"/>
      <c r="G302" s="164"/>
      <c r="H302" s="55"/>
      <c r="I302" s="155"/>
      <c r="J302" s="155"/>
      <c r="K302" s="155"/>
      <c r="L302" s="155"/>
      <c r="M302" s="155"/>
      <c r="N302" s="155"/>
      <c r="O302" s="155"/>
      <c r="P302" s="2" t="s">
        <v>4830</v>
      </c>
    </row>
    <row r="303" spans="1:16" ht="13" x14ac:dyDescent="0.3">
      <c r="A303" t="s">
        <v>131</v>
      </c>
      <c r="B303" s="21">
        <v>0.38</v>
      </c>
      <c r="C303" s="5">
        <f t="shared" si="5"/>
        <v>20.38</v>
      </c>
      <c r="D303" s="155"/>
      <c r="E303" s="155"/>
      <c r="F303" s="165"/>
      <c r="G303" s="164"/>
      <c r="H303" s="55"/>
      <c r="I303" s="155"/>
      <c r="J303" s="155"/>
      <c r="K303" s="155"/>
      <c r="L303" s="155"/>
      <c r="M303" s="155"/>
      <c r="N303" s="155"/>
      <c r="O303" s="155"/>
      <c r="P303" s="2" t="s">
        <v>4830</v>
      </c>
    </row>
    <row r="304" spans="1:16" ht="13" x14ac:dyDescent="0.3">
      <c r="A304" t="s">
        <v>131</v>
      </c>
      <c r="B304" s="21">
        <v>0.39</v>
      </c>
      <c r="C304" s="5">
        <f t="shared" si="5"/>
        <v>20.39</v>
      </c>
      <c r="D304" s="155"/>
      <c r="E304" s="155"/>
      <c r="F304" s="165"/>
      <c r="G304" s="164"/>
      <c r="H304" s="55"/>
      <c r="I304" s="155"/>
      <c r="J304" s="155"/>
      <c r="K304" s="155"/>
      <c r="L304" s="155"/>
      <c r="M304" s="155"/>
      <c r="N304" s="155"/>
      <c r="O304" s="155"/>
      <c r="P304" s="2" t="s">
        <v>4830</v>
      </c>
    </row>
    <row r="305" spans="1:16" ht="13" x14ac:dyDescent="0.3">
      <c r="A305" t="s">
        <v>131</v>
      </c>
      <c r="B305" s="21">
        <v>0.4</v>
      </c>
      <c r="C305" s="5">
        <f t="shared" si="5"/>
        <v>20.399999999999999</v>
      </c>
      <c r="D305" s="155"/>
      <c r="E305" s="155"/>
      <c r="F305" s="165"/>
      <c r="G305" s="164"/>
      <c r="H305" s="55"/>
      <c r="I305" s="155"/>
      <c r="J305" s="155"/>
      <c r="K305" s="155"/>
      <c r="L305" s="155"/>
      <c r="M305" s="155"/>
      <c r="N305" s="155"/>
      <c r="O305" s="155"/>
      <c r="P305" s="2" t="s">
        <v>4830</v>
      </c>
    </row>
    <row r="306" spans="1:16" ht="13" x14ac:dyDescent="0.3">
      <c r="A306" t="s">
        <v>131</v>
      </c>
      <c r="B306" s="21">
        <v>0.41</v>
      </c>
      <c r="C306" s="5">
        <f t="shared" si="5"/>
        <v>20.41</v>
      </c>
      <c r="D306" s="155"/>
      <c r="E306" s="155"/>
      <c r="F306" s="165"/>
      <c r="G306" s="164"/>
      <c r="H306" s="55"/>
      <c r="I306" s="155"/>
      <c r="J306" s="155"/>
      <c r="K306" s="155"/>
      <c r="L306" s="155"/>
      <c r="M306" s="155"/>
      <c r="N306" s="155"/>
      <c r="O306" s="155"/>
      <c r="P306" s="2" t="s">
        <v>4830</v>
      </c>
    </row>
    <row r="307" spans="1:16" ht="13" x14ac:dyDescent="0.3">
      <c r="A307" t="s">
        <v>131</v>
      </c>
      <c r="B307" s="21">
        <v>0.42</v>
      </c>
      <c r="C307" s="5">
        <f t="shared" si="5"/>
        <v>20.420000000000002</v>
      </c>
      <c r="D307" s="155"/>
      <c r="E307" s="155"/>
      <c r="F307" s="165"/>
      <c r="G307" s="164"/>
      <c r="H307" s="55"/>
      <c r="I307" s="155"/>
      <c r="J307" s="155"/>
      <c r="K307" s="155"/>
      <c r="L307" s="155"/>
      <c r="M307" s="155"/>
      <c r="N307" s="155"/>
      <c r="O307" s="155"/>
      <c r="P307" s="2" t="s">
        <v>4830</v>
      </c>
    </row>
    <row r="308" spans="1:16" ht="13" x14ac:dyDescent="0.3">
      <c r="A308" t="s">
        <v>131</v>
      </c>
      <c r="B308" s="21">
        <v>0.43</v>
      </c>
      <c r="C308" s="5">
        <f t="shared" si="5"/>
        <v>20.43</v>
      </c>
      <c r="D308" s="155"/>
      <c r="E308" s="155"/>
      <c r="F308" s="165"/>
      <c r="G308" s="164"/>
      <c r="H308" s="55"/>
      <c r="I308" s="155"/>
      <c r="J308" s="155"/>
      <c r="K308" s="155"/>
      <c r="L308" s="155"/>
      <c r="M308" s="155"/>
      <c r="N308" s="155"/>
      <c r="O308" s="155"/>
      <c r="P308" s="2" t="s">
        <v>4830</v>
      </c>
    </row>
    <row r="309" spans="1:16" ht="13" x14ac:dyDescent="0.3">
      <c r="A309" t="s">
        <v>131</v>
      </c>
      <c r="B309" s="21">
        <v>0.44</v>
      </c>
      <c r="C309" s="5">
        <f t="shared" si="5"/>
        <v>20.440000000000001</v>
      </c>
      <c r="D309" s="155"/>
      <c r="E309" s="155"/>
      <c r="F309" s="165"/>
      <c r="G309" s="164"/>
      <c r="H309" s="55"/>
      <c r="I309" s="155"/>
      <c r="J309" s="155"/>
      <c r="K309" s="155"/>
      <c r="L309" s="155"/>
      <c r="M309" s="155"/>
      <c r="N309" s="155"/>
      <c r="O309" s="155"/>
      <c r="P309" s="2" t="s">
        <v>4830</v>
      </c>
    </row>
    <row r="310" spans="1:16" ht="13" x14ac:dyDescent="0.3">
      <c r="A310" t="s">
        <v>131</v>
      </c>
      <c r="B310" s="21">
        <v>0.45</v>
      </c>
      <c r="C310" s="5">
        <f t="shared" si="5"/>
        <v>20.45</v>
      </c>
      <c r="D310" s="155"/>
      <c r="E310" s="155"/>
      <c r="F310" s="165"/>
      <c r="G310" s="164"/>
      <c r="H310" s="55"/>
      <c r="I310" s="155"/>
      <c r="J310" s="155"/>
      <c r="K310" s="155"/>
      <c r="L310" s="155"/>
      <c r="M310" s="155"/>
      <c r="N310" s="155"/>
      <c r="O310" s="155"/>
      <c r="P310" s="2" t="s">
        <v>4830</v>
      </c>
    </row>
    <row r="311" spans="1:16" ht="13" x14ac:dyDescent="0.3">
      <c r="A311" t="s">
        <v>131</v>
      </c>
      <c r="B311" s="21">
        <v>0.46</v>
      </c>
      <c r="C311" s="5">
        <f t="shared" si="5"/>
        <v>20.46</v>
      </c>
      <c r="D311" s="155"/>
      <c r="E311" s="155"/>
      <c r="F311" s="165"/>
      <c r="G311" s="164"/>
      <c r="H311" s="55"/>
      <c r="I311" s="155"/>
      <c r="J311" s="155"/>
      <c r="K311" s="155"/>
      <c r="L311" s="155"/>
      <c r="M311" s="155"/>
      <c r="N311" s="155"/>
      <c r="O311" s="155"/>
      <c r="P311" s="2" t="s">
        <v>4830</v>
      </c>
    </row>
    <row r="312" spans="1:16" ht="13" x14ac:dyDescent="0.3">
      <c r="A312" t="s">
        <v>131</v>
      </c>
      <c r="B312" s="21">
        <v>0.47</v>
      </c>
      <c r="C312" s="5">
        <f t="shared" si="5"/>
        <v>20.47</v>
      </c>
      <c r="D312" s="155"/>
      <c r="E312" s="155"/>
      <c r="F312" s="165"/>
      <c r="G312" s="164"/>
      <c r="H312" s="55"/>
      <c r="I312" s="155"/>
      <c r="J312" s="155"/>
      <c r="K312" s="155"/>
      <c r="L312" s="155"/>
      <c r="M312" s="155"/>
      <c r="N312" s="155"/>
      <c r="O312" s="155"/>
      <c r="P312" s="2" t="s">
        <v>4830</v>
      </c>
    </row>
    <row r="313" spans="1:16" ht="13" x14ac:dyDescent="0.3">
      <c r="A313" t="s">
        <v>131</v>
      </c>
      <c r="B313" s="21">
        <v>0.48</v>
      </c>
      <c r="C313" s="5">
        <f t="shared" si="5"/>
        <v>20.48</v>
      </c>
      <c r="D313" s="155"/>
      <c r="E313" s="155"/>
      <c r="F313" s="165"/>
      <c r="G313" s="164"/>
      <c r="H313" s="55"/>
      <c r="I313" s="155"/>
      <c r="J313" s="155"/>
      <c r="K313" s="155"/>
      <c r="L313" s="155"/>
      <c r="M313" s="155"/>
      <c r="N313" s="155"/>
      <c r="O313" s="155"/>
      <c r="P313" s="2" t="s">
        <v>4830</v>
      </c>
    </row>
    <row r="314" spans="1:16" ht="13" x14ac:dyDescent="0.3">
      <c r="A314" t="s">
        <v>131</v>
      </c>
      <c r="B314" s="21">
        <v>0.49</v>
      </c>
      <c r="C314" s="5">
        <f t="shared" ref="C314:C345" si="6">VALUE(SUBSTITUTE(2&amp;B314," ",""))</f>
        <v>20.49</v>
      </c>
      <c r="D314" s="155"/>
      <c r="E314" s="155"/>
      <c r="F314" s="165"/>
      <c r="G314" s="164"/>
      <c r="H314" s="55"/>
      <c r="I314" s="155"/>
      <c r="J314" s="155"/>
      <c r="K314" s="155"/>
      <c r="L314" s="155"/>
      <c r="M314" s="155"/>
      <c r="N314" s="155"/>
      <c r="O314" s="155"/>
      <c r="P314" s="2" t="s">
        <v>4830</v>
      </c>
    </row>
    <row r="315" spans="1:16" ht="13" x14ac:dyDescent="0.3">
      <c r="A315" t="s">
        <v>131</v>
      </c>
      <c r="B315" s="21">
        <v>0.5</v>
      </c>
      <c r="C315" s="5">
        <f t="shared" si="6"/>
        <v>20.5</v>
      </c>
      <c r="D315" s="155"/>
      <c r="E315" s="155"/>
      <c r="F315" s="165"/>
      <c r="G315" s="164"/>
      <c r="H315" s="55"/>
      <c r="I315" s="155"/>
      <c r="J315" s="155"/>
      <c r="K315" s="155"/>
      <c r="L315" s="155"/>
      <c r="M315" s="155"/>
      <c r="N315" s="155"/>
      <c r="O315" s="155"/>
      <c r="P315" s="2" t="s">
        <v>4830</v>
      </c>
    </row>
    <row r="316" spans="1:16" ht="13" x14ac:dyDescent="0.3">
      <c r="A316" t="s">
        <v>131</v>
      </c>
      <c r="B316" s="21">
        <v>0.51</v>
      </c>
      <c r="C316" s="5">
        <f t="shared" si="6"/>
        <v>20.51</v>
      </c>
      <c r="D316" s="155"/>
      <c r="E316" s="155"/>
      <c r="F316" s="165"/>
      <c r="G316" s="164"/>
      <c r="H316" s="55"/>
      <c r="I316" s="155"/>
      <c r="J316" s="155"/>
      <c r="K316" s="155"/>
      <c r="L316" s="155"/>
      <c r="M316" s="155"/>
      <c r="N316" s="155"/>
      <c r="O316" s="155"/>
      <c r="P316" s="2" t="s">
        <v>4830</v>
      </c>
    </row>
    <row r="317" spans="1:16" ht="13" x14ac:dyDescent="0.3">
      <c r="A317" t="s">
        <v>131</v>
      </c>
      <c r="B317" s="21">
        <v>0.52</v>
      </c>
      <c r="C317" s="5">
        <f t="shared" si="6"/>
        <v>20.52</v>
      </c>
      <c r="D317" s="155"/>
      <c r="E317" s="155"/>
      <c r="F317" s="165"/>
      <c r="G317" s="164"/>
      <c r="H317" s="55"/>
      <c r="I317" s="155"/>
      <c r="J317" s="155"/>
      <c r="K317" s="155"/>
      <c r="L317" s="155"/>
      <c r="M317" s="155"/>
      <c r="N317" s="155"/>
      <c r="O317" s="155"/>
      <c r="P317" s="2" t="s">
        <v>4830</v>
      </c>
    </row>
    <row r="318" spans="1:16" ht="13" x14ac:dyDescent="0.3">
      <c r="A318" t="s">
        <v>131</v>
      </c>
      <c r="B318" s="21">
        <v>0.53</v>
      </c>
      <c r="C318" s="5">
        <f t="shared" si="6"/>
        <v>20.53</v>
      </c>
      <c r="D318" s="155"/>
      <c r="E318" s="155"/>
      <c r="F318" s="165"/>
      <c r="G318" s="164"/>
      <c r="H318" s="55"/>
      <c r="I318" s="155"/>
      <c r="J318" s="155"/>
      <c r="K318" s="155"/>
      <c r="L318" s="155"/>
      <c r="M318" s="155"/>
      <c r="N318" s="155"/>
      <c r="O318" s="155"/>
      <c r="P318" s="2" t="s">
        <v>4830</v>
      </c>
    </row>
    <row r="319" spans="1:16" ht="13" x14ac:dyDescent="0.3">
      <c r="A319" t="s">
        <v>131</v>
      </c>
      <c r="B319" s="21">
        <v>0.54</v>
      </c>
      <c r="C319" s="5">
        <f t="shared" si="6"/>
        <v>20.54</v>
      </c>
      <c r="D319" s="155"/>
      <c r="E319" s="155"/>
      <c r="F319" s="165"/>
      <c r="G319" s="164"/>
      <c r="H319" s="55"/>
      <c r="I319" s="155"/>
      <c r="J319" s="155"/>
      <c r="K319" s="155"/>
      <c r="L319" s="155"/>
      <c r="M319" s="155"/>
      <c r="N319" s="155"/>
      <c r="O319" s="155"/>
      <c r="P319" s="2" t="s">
        <v>4830</v>
      </c>
    </row>
    <row r="320" spans="1:16" ht="13" x14ac:dyDescent="0.3">
      <c r="A320" t="s">
        <v>131</v>
      </c>
      <c r="B320" s="21">
        <v>0.55000000000000004</v>
      </c>
      <c r="C320" s="5">
        <f t="shared" si="6"/>
        <v>20.55</v>
      </c>
      <c r="D320" s="155"/>
      <c r="E320" s="155"/>
      <c r="F320" s="165"/>
      <c r="G320" s="164"/>
      <c r="H320" s="55"/>
      <c r="I320" s="155"/>
      <c r="J320" s="155"/>
      <c r="K320" s="155"/>
      <c r="L320" s="155"/>
      <c r="M320" s="155"/>
      <c r="N320" s="155"/>
      <c r="O320" s="155"/>
      <c r="P320" s="2" t="s">
        <v>4830</v>
      </c>
    </row>
    <row r="321" spans="1:16" ht="13" x14ac:dyDescent="0.3">
      <c r="A321" t="s">
        <v>131</v>
      </c>
      <c r="B321" s="21">
        <v>0.56000000000000005</v>
      </c>
      <c r="C321" s="5">
        <f t="shared" si="6"/>
        <v>20.56</v>
      </c>
      <c r="D321" s="155"/>
      <c r="E321" s="155"/>
      <c r="F321" s="165"/>
      <c r="G321" s="164"/>
      <c r="H321" s="55"/>
      <c r="I321" s="155"/>
      <c r="J321" s="155"/>
      <c r="K321" s="155"/>
      <c r="L321" s="155"/>
      <c r="M321" s="155"/>
      <c r="N321" s="155"/>
      <c r="O321" s="155"/>
      <c r="P321" s="2" t="s">
        <v>4830</v>
      </c>
    </row>
    <row r="322" spans="1:16" ht="13" x14ac:dyDescent="0.3">
      <c r="A322" t="s">
        <v>131</v>
      </c>
      <c r="B322" s="21">
        <v>0.56999999999999995</v>
      </c>
      <c r="C322" s="5">
        <f t="shared" si="6"/>
        <v>20.57</v>
      </c>
      <c r="D322" s="155"/>
      <c r="E322" s="155"/>
      <c r="F322" s="165"/>
      <c r="G322" s="164"/>
      <c r="H322" s="55"/>
      <c r="I322" s="155"/>
      <c r="J322" s="155"/>
      <c r="K322" s="155"/>
      <c r="L322" s="155"/>
      <c r="M322" s="155"/>
      <c r="N322" s="155"/>
      <c r="O322" s="155"/>
      <c r="P322" s="2" t="s">
        <v>4830</v>
      </c>
    </row>
    <row r="323" spans="1:16" ht="13" x14ac:dyDescent="0.3">
      <c r="A323" t="s">
        <v>131</v>
      </c>
      <c r="B323" s="21">
        <v>0.57999999999999996</v>
      </c>
      <c r="C323" s="5">
        <f t="shared" si="6"/>
        <v>20.58</v>
      </c>
      <c r="D323" s="155"/>
      <c r="E323" s="155"/>
      <c r="F323" s="165"/>
      <c r="G323" s="164"/>
      <c r="H323" s="55"/>
      <c r="I323" s="155"/>
      <c r="J323" s="155"/>
      <c r="K323" s="155"/>
      <c r="L323" s="155"/>
      <c r="M323" s="155"/>
      <c r="N323" s="155"/>
      <c r="O323" s="155"/>
      <c r="P323" s="2" t="s">
        <v>4830</v>
      </c>
    </row>
    <row r="324" spans="1:16" ht="13" x14ac:dyDescent="0.3">
      <c r="A324" t="s">
        <v>131</v>
      </c>
      <c r="B324" s="21">
        <v>0.59</v>
      </c>
      <c r="C324" s="5">
        <f t="shared" si="6"/>
        <v>20.59</v>
      </c>
      <c r="D324" s="155"/>
      <c r="E324" s="155"/>
      <c r="F324" s="165"/>
      <c r="G324" s="164"/>
      <c r="H324" s="55"/>
      <c r="I324" s="155"/>
      <c r="J324" s="155"/>
      <c r="K324" s="155"/>
      <c r="L324" s="155"/>
      <c r="M324" s="155"/>
      <c r="N324" s="155"/>
      <c r="O324" s="155"/>
      <c r="P324" s="2" t="s">
        <v>4830</v>
      </c>
    </row>
    <row r="325" spans="1:16" ht="13" x14ac:dyDescent="0.3">
      <c r="A325" t="s">
        <v>131</v>
      </c>
      <c r="B325" s="21">
        <v>0.6</v>
      </c>
      <c r="C325" s="5">
        <f t="shared" si="6"/>
        <v>20.6</v>
      </c>
      <c r="D325" s="155"/>
      <c r="E325" s="155"/>
      <c r="F325" s="165"/>
      <c r="G325" s="164"/>
      <c r="H325" s="55"/>
      <c r="I325" s="155"/>
      <c r="J325" s="155"/>
      <c r="K325" s="155"/>
      <c r="L325" s="155"/>
      <c r="M325" s="155"/>
      <c r="N325" s="155"/>
      <c r="O325" s="155"/>
      <c r="P325" s="2" t="s">
        <v>4830</v>
      </c>
    </row>
    <row r="326" spans="1:16" ht="13" x14ac:dyDescent="0.3">
      <c r="A326" t="s">
        <v>131</v>
      </c>
      <c r="B326" s="23">
        <v>0.61</v>
      </c>
      <c r="C326" s="5">
        <f t="shared" si="6"/>
        <v>20.61</v>
      </c>
      <c r="D326" s="155"/>
      <c r="E326" s="155"/>
      <c r="F326" s="165"/>
      <c r="G326" s="164"/>
      <c r="H326" s="55"/>
      <c r="I326" s="155"/>
      <c r="J326" s="155"/>
      <c r="K326" s="155"/>
      <c r="L326" s="155"/>
      <c r="M326" s="155"/>
      <c r="N326" s="155"/>
      <c r="O326" s="155"/>
      <c r="P326" s="2" t="s">
        <v>4830</v>
      </c>
    </row>
    <row r="327" spans="1:16" ht="13" x14ac:dyDescent="0.3">
      <c r="A327" t="s">
        <v>131</v>
      </c>
      <c r="B327" s="23">
        <v>0.62</v>
      </c>
      <c r="C327" s="5">
        <f t="shared" si="6"/>
        <v>20.62</v>
      </c>
      <c r="D327" s="155"/>
      <c r="E327" s="155"/>
      <c r="F327" s="165"/>
      <c r="G327" s="164"/>
      <c r="H327" s="55"/>
      <c r="I327" s="155"/>
      <c r="J327" s="155"/>
      <c r="K327" s="155"/>
      <c r="L327" s="155"/>
      <c r="M327" s="155"/>
      <c r="N327" s="155"/>
      <c r="O327" s="155"/>
      <c r="P327" s="2" t="s">
        <v>4830</v>
      </c>
    </row>
    <row r="328" spans="1:16" ht="13" x14ac:dyDescent="0.3">
      <c r="A328" t="s">
        <v>131</v>
      </c>
      <c r="B328" s="23">
        <v>0.63</v>
      </c>
      <c r="C328" s="5">
        <f t="shared" si="6"/>
        <v>20.63</v>
      </c>
      <c r="D328" s="155"/>
      <c r="E328" s="155"/>
      <c r="F328" s="165"/>
      <c r="G328" s="164"/>
      <c r="H328" s="55"/>
      <c r="I328" s="155"/>
      <c r="J328" s="155"/>
      <c r="K328" s="155"/>
      <c r="L328" s="155"/>
      <c r="M328" s="155"/>
      <c r="N328" s="155"/>
      <c r="O328" s="155"/>
      <c r="P328" s="2" t="s">
        <v>4830</v>
      </c>
    </row>
    <row r="329" spans="1:16" ht="13" x14ac:dyDescent="0.3">
      <c r="A329" t="s">
        <v>131</v>
      </c>
      <c r="B329" s="23">
        <v>0.64</v>
      </c>
      <c r="C329" s="5">
        <f t="shared" si="6"/>
        <v>20.64</v>
      </c>
      <c r="D329" s="155"/>
      <c r="E329" s="155"/>
      <c r="F329" s="165"/>
      <c r="G329" s="164"/>
      <c r="H329" s="55"/>
      <c r="I329" s="155"/>
      <c r="J329" s="155"/>
      <c r="K329" s="155"/>
      <c r="L329" s="155"/>
      <c r="M329" s="155"/>
      <c r="N329" s="155"/>
      <c r="O329" s="155"/>
      <c r="P329" s="2" t="s">
        <v>4830</v>
      </c>
    </row>
    <row r="330" spans="1:16" ht="13" x14ac:dyDescent="0.3">
      <c r="A330" t="s">
        <v>131</v>
      </c>
      <c r="B330" s="23">
        <v>0.65</v>
      </c>
      <c r="C330" s="5">
        <f t="shared" si="6"/>
        <v>20.65</v>
      </c>
      <c r="D330" s="155"/>
      <c r="E330" s="155"/>
      <c r="F330" s="165"/>
      <c r="G330" s="164"/>
      <c r="H330" s="55"/>
      <c r="I330" s="155"/>
      <c r="J330" s="155"/>
      <c r="K330" s="155"/>
      <c r="L330" s="155"/>
      <c r="M330" s="155"/>
      <c r="N330" s="155"/>
      <c r="O330" s="155"/>
      <c r="P330" s="2" t="s">
        <v>4830</v>
      </c>
    </row>
    <row r="331" spans="1:16" ht="13" x14ac:dyDescent="0.3">
      <c r="A331" t="s">
        <v>131</v>
      </c>
      <c r="B331" s="23">
        <v>0.66</v>
      </c>
      <c r="C331" s="5">
        <f t="shared" si="6"/>
        <v>20.66</v>
      </c>
      <c r="D331" s="155"/>
      <c r="E331" s="155"/>
      <c r="F331" s="165"/>
      <c r="G331" s="164"/>
      <c r="H331" s="55"/>
      <c r="I331" s="155"/>
      <c r="J331" s="155"/>
      <c r="K331" s="155"/>
      <c r="L331" s="155"/>
      <c r="M331" s="155"/>
      <c r="N331" s="155"/>
      <c r="O331" s="155"/>
      <c r="P331" s="2" t="s">
        <v>4830</v>
      </c>
    </row>
    <row r="332" spans="1:16" ht="13" x14ac:dyDescent="0.3">
      <c r="A332" t="s">
        <v>131</v>
      </c>
      <c r="B332" s="23">
        <v>0.67</v>
      </c>
      <c r="C332" s="5">
        <f t="shared" si="6"/>
        <v>20.67</v>
      </c>
      <c r="D332" s="155"/>
      <c r="E332" s="155"/>
      <c r="F332" s="165"/>
      <c r="G332" s="164"/>
      <c r="H332" s="55"/>
      <c r="I332" s="155"/>
      <c r="J332" s="155"/>
      <c r="K332" s="155"/>
      <c r="L332" s="155"/>
      <c r="M332" s="155"/>
      <c r="N332" s="155"/>
      <c r="O332" s="155"/>
      <c r="P332" s="2" t="s">
        <v>4830</v>
      </c>
    </row>
    <row r="333" spans="1:16" ht="13" x14ac:dyDescent="0.3">
      <c r="A333" t="s">
        <v>131</v>
      </c>
      <c r="B333" s="23">
        <v>0.68</v>
      </c>
      <c r="C333" s="5">
        <f t="shared" si="6"/>
        <v>20.68</v>
      </c>
      <c r="D333" s="155"/>
      <c r="E333" s="155"/>
      <c r="F333" s="165"/>
      <c r="G333" s="164"/>
      <c r="H333" s="55"/>
      <c r="I333" s="155"/>
      <c r="J333" s="155"/>
      <c r="K333" s="155"/>
      <c r="L333" s="155"/>
      <c r="M333" s="155"/>
      <c r="N333" s="155"/>
      <c r="O333" s="155"/>
      <c r="P333" s="2" t="s">
        <v>4830</v>
      </c>
    </row>
    <row r="334" spans="1:16" ht="13" x14ac:dyDescent="0.3">
      <c r="A334" t="s">
        <v>131</v>
      </c>
      <c r="B334" s="23">
        <v>0.69</v>
      </c>
      <c r="C334" s="5">
        <f t="shared" si="6"/>
        <v>20.69</v>
      </c>
      <c r="D334" s="155"/>
      <c r="E334" s="155"/>
      <c r="F334" s="165"/>
      <c r="G334" s="164"/>
      <c r="H334" s="55"/>
      <c r="I334" s="155"/>
      <c r="J334" s="155"/>
      <c r="K334" s="155"/>
      <c r="L334" s="155"/>
      <c r="M334" s="155"/>
      <c r="N334" s="155"/>
      <c r="O334" s="155"/>
      <c r="P334" s="2" t="s">
        <v>4830</v>
      </c>
    </row>
    <row r="335" spans="1:16" ht="13" x14ac:dyDescent="0.3">
      <c r="A335" t="s">
        <v>131</v>
      </c>
      <c r="B335" s="23">
        <v>0.7</v>
      </c>
      <c r="C335" s="5">
        <f t="shared" si="6"/>
        <v>20.7</v>
      </c>
      <c r="D335" s="155"/>
      <c r="E335" s="155"/>
      <c r="F335" s="165"/>
      <c r="G335" s="164"/>
      <c r="H335" s="55"/>
      <c r="I335" s="155"/>
      <c r="J335" s="155"/>
      <c r="K335" s="155"/>
      <c r="L335" s="155"/>
      <c r="M335" s="155"/>
      <c r="N335" s="155"/>
      <c r="O335" s="155"/>
      <c r="P335" s="2" t="s">
        <v>4830</v>
      </c>
    </row>
    <row r="336" spans="1:16" ht="13" x14ac:dyDescent="0.3">
      <c r="A336" t="s">
        <v>131</v>
      </c>
      <c r="B336" s="23">
        <v>0.71</v>
      </c>
      <c r="C336" s="5">
        <f t="shared" si="6"/>
        <v>20.71</v>
      </c>
      <c r="D336" s="155"/>
      <c r="E336" s="155"/>
      <c r="F336" s="165"/>
      <c r="G336" s="164"/>
      <c r="H336" s="55"/>
      <c r="I336" s="155"/>
      <c r="J336" s="155"/>
      <c r="K336" s="155"/>
      <c r="L336" s="155"/>
      <c r="M336" s="155"/>
      <c r="N336" s="155"/>
      <c r="O336" s="155"/>
      <c r="P336" s="2" t="s">
        <v>4830</v>
      </c>
    </row>
    <row r="337" spans="1:16" ht="13" x14ac:dyDescent="0.3">
      <c r="A337" t="s">
        <v>131</v>
      </c>
      <c r="B337" s="23">
        <v>0.72</v>
      </c>
      <c r="C337" s="5">
        <f t="shared" si="6"/>
        <v>20.72</v>
      </c>
      <c r="D337" s="155"/>
      <c r="E337" s="155"/>
      <c r="F337" s="165"/>
      <c r="G337" s="164"/>
      <c r="H337" s="55"/>
      <c r="I337" s="155"/>
      <c r="J337" s="155"/>
      <c r="K337" s="155"/>
      <c r="L337" s="155"/>
      <c r="M337" s="155"/>
      <c r="N337" s="155"/>
      <c r="O337" s="155"/>
      <c r="P337" s="2" t="s">
        <v>4830</v>
      </c>
    </row>
    <row r="338" spans="1:16" ht="13" x14ac:dyDescent="0.3">
      <c r="A338" t="s">
        <v>131</v>
      </c>
      <c r="B338" s="23">
        <v>0.73</v>
      </c>
      <c r="C338" s="5">
        <f t="shared" si="6"/>
        <v>20.73</v>
      </c>
      <c r="D338" s="155"/>
      <c r="E338" s="155"/>
      <c r="F338" s="165"/>
      <c r="G338" s="164"/>
      <c r="H338" s="55"/>
      <c r="I338" s="155"/>
      <c r="J338" s="155"/>
      <c r="K338" s="155"/>
      <c r="L338" s="155"/>
      <c r="M338" s="155"/>
      <c r="N338" s="155"/>
      <c r="O338" s="155"/>
      <c r="P338" s="2" t="s">
        <v>4830</v>
      </c>
    </row>
    <row r="339" spans="1:16" ht="13" x14ac:dyDescent="0.3">
      <c r="A339" t="s">
        <v>131</v>
      </c>
      <c r="B339" s="23">
        <v>0.74</v>
      </c>
      <c r="C339" s="5">
        <f t="shared" si="6"/>
        <v>20.74</v>
      </c>
      <c r="D339" s="155"/>
      <c r="E339" s="155"/>
      <c r="F339" s="165"/>
      <c r="G339" s="164"/>
      <c r="H339" s="55"/>
      <c r="I339" s="155"/>
      <c r="J339" s="155"/>
      <c r="K339" s="155"/>
      <c r="L339" s="155"/>
      <c r="M339" s="155"/>
      <c r="N339" s="155"/>
      <c r="O339" s="155"/>
      <c r="P339" s="2" t="s">
        <v>4830</v>
      </c>
    </row>
    <row r="340" spans="1:16" ht="13" x14ac:dyDescent="0.3">
      <c r="A340" t="s">
        <v>131</v>
      </c>
      <c r="B340" s="23">
        <v>0.75</v>
      </c>
      <c r="C340" s="5">
        <f t="shared" si="6"/>
        <v>20.75</v>
      </c>
      <c r="D340" s="155"/>
      <c r="E340" s="155"/>
      <c r="F340" s="165"/>
      <c r="G340" s="164"/>
      <c r="H340" s="55"/>
      <c r="I340" s="155"/>
      <c r="J340" s="155"/>
      <c r="K340" s="155"/>
      <c r="L340" s="155"/>
      <c r="M340" s="155"/>
      <c r="N340" s="155"/>
      <c r="O340" s="155"/>
      <c r="P340" s="2" t="s">
        <v>4830</v>
      </c>
    </row>
    <row r="341" spans="1:16" ht="13" x14ac:dyDescent="0.3">
      <c r="A341" t="s">
        <v>131</v>
      </c>
      <c r="B341" s="23">
        <v>0.76</v>
      </c>
      <c r="C341" s="5">
        <f t="shared" si="6"/>
        <v>20.76</v>
      </c>
      <c r="D341" s="155"/>
      <c r="E341" s="155"/>
      <c r="F341" s="165"/>
      <c r="G341" s="164"/>
      <c r="H341" s="55"/>
      <c r="I341" s="155"/>
      <c r="J341" s="155"/>
      <c r="K341" s="155"/>
      <c r="L341" s="155"/>
      <c r="M341" s="155"/>
      <c r="N341" s="155"/>
      <c r="O341" s="155"/>
      <c r="P341" s="2" t="s">
        <v>4830</v>
      </c>
    </row>
    <row r="342" spans="1:16" ht="13" x14ac:dyDescent="0.3">
      <c r="A342" t="s">
        <v>131</v>
      </c>
      <c r="B342" s="23">
        <v>0.77</v>
      </c>
      <c r="C342" s="5">
        <f t="shared" si="6"/>
        <v>20.77</v>
      </c>
      <c r="D342" s="155"/>
      <c r="E342" s="155"/>
      <c r="F342" s="165"/>
      <c r="G342" s="164"/>
      <c r="H342" s="55"/>
      <c r="I342" s="155"/>
      <c r="J342" s="155"/>
      <c r="K342" s="155"/>
      <c r="L342" s="155"/>
      <c r="M342" s="155"/>
      <c r="N342" s="155"/>
      <c r="O342" s="155"/>
      <c r="P342" s="2" t="s">
        <v>4830</v>
      </c>
    </row>
    <row r="343" spans="1:16" ht="13" x14ac:dyDescent="0.3">
      <c r="A343" t="s">
        <v>131</v>
      </c>
      <c r="B343" s="23">
        <v>0.78</v>
      </c>
      <c r="C343" s="5">
        <f t="shared" si="6"/>
        <v>20.78</v>
      </c>
      <c r="D343" s="155"/>
      <c r="E343" s="155"/>
      <c r="F343" s="165"/>
      <c r="G343" s="164"/>
      <c r="H343" s="55"/>
      <c r="I343" s="155"/>
      <c r="J343" s="155"/>
      <c r="K343" s="155"/>
      <c r="L343" s="155"/>
      <c r="M343" s="155"/>
      <c r="N343" s="155"/>
      <c r="O343" s="155"/>
      <c r="P343" s="2" t="s">
        <v>4830</v>
      </c>
    </row>
    <row r="344" spans="1:16" ht="13" x14ac:dyDescent="0.3">
      <c r="A344" t="s">
        <v>131</v>
      </c>
      <c r="B344" s="23">
        <v>0.79</v>
      </c>
      <c r="C344" s="5">
        <f t="shared" si="6"/>
        <v>20.79</v>
      </c>
      <c r="D344" s="155"/>
      <c r="E344" s="155"/>
      <c r="F344" s="165"/>
      <c r="G344" s="164"/>
      <c r="H344" s="55"/>
      <c r="I344" s="155"/>
      <c r="J344" s="155"/>
      <c r="K344" s="155"/>
      <c r="L344" s="155"/>
      <c r="M344" s="155"/>
      <c r="N344" s="155"/>
      <c r="O344" s="155"/>
      <c r="P344" s="2" t="s">
        <v>4830</v>
      </c>
    </row>
    <row r="345" spans="1:16" ht="13" x14ac:dyDescent="0.3">
      <c r="A345" t="s">
        <v>131</v>
      </c>
      <c r="B345" s="23">
        <v>0.8</v>
      </c>
      <c r="C345" s="5">
        <f t="shared" si="6"/>
        <v>20.8</v>
      </c>
      <c r="D345" s="155"/>
      <c r="E345" s="155"/>
      <c r="F345" s="165"/>
      <c r="G345" s="164"/>
      <c r="H345" s="55"/>
      <c r="I345" s="155"/>
      <c r="J345" s="155"/>
      <c r="K345" s="155"/>
      <c r="L345" s="155"/>
      <c r="M345" s="155"/>
      <c r="N345" s="155"/>
      <c r="O345" s="155"/>
      <c r="P345" s="2" t="s">
        <v>4830</v>
      </c>
    </row>
    <row r="346" spans="1:16" ht="13" x14ac:dyDescent="0.3">
      <c r="A346" t="s">
        <v>131</v>
      </c>
      <c r="B346" s="23">
        <v>0.81</v>
      </c>
      <c r="C346" s="5">
        <f t="shared" ref="C346:C364" si="7">VALUE(SUBSTITUTE(2&amp;B346," ",""))</f>
        <v>20.81</v>
      </c>
      <c r="D346" s="155"/>
      <c r="E346" s="155"/>
      <c r="F346" s="165"/>
      <c r="G346" s="164"/>
      <c r="H346" s="55"/>
      <c r="I346" s="155"/>
      <c r="J346" s="155"/>
      <c r="K346" s="155"/>
      <c r="L346" s="155"/>
      <c r="M346" s="155"/>
      <c r="N346" s="155"/>
      <c r="O346" s="155"/>
      <c r="P346" s="2" t="s">
        <v>4830</v>
      </c>
    </row>
    <row r="347" spans="1:16" ht="13" x14ac:dyDescent="0.3">
      <c r="A347" t="s">
        <v>131</v>
      </c>
      <c r="B347" s="23">
        <v>0.82</v>
      </c>
      <c r="C347" s="5">
        <f t="shared" si="7"/>
        <v>20.82</v>
      </c>
      <c r="D347" s="155"/>
      <c r="E347" s="155"/>
      <c r="F347" s="165"/>
      <c r="G347" s="164"/>
      <c r="H347" s="55"/>
      <c r="I347" s="155"/>
      <c r="J347" s="155"/>
      <c r="K347" s="155"/>
      <c r="L347" s="155"/>
      <c r="M347" s="155"/>
      <c r="N347" s="155"/>
      <c r="O347" s="155"/>
      <c r="P347" s="2" t="s">
        <v>4830</v>
      </c>
    </row>
    <row r="348" spans="1:16" ht="13" x14ac:dyDescent="0.3">
      <c r="A348" t="s">
        <v>131</v>
      </c>
      <c r="B348" s="23">
        <v>0.83</v>
      </c>
      <c r="C348" s="5">
        <f t="shared" si="7"/>
        <v>20.83</v>
      </c>
      <c r="D348" s="155"/>
      <c r="E348" s="155"/>
      <c r="F348" s="165"/>
      <c r="G348" s="164"/>
      <c r="H348" s="55"/>
      <c r="I348" s="155"/>
      <c r="J348" s="155"/>
      <c r="K348" s="155"/>
      <c r="L348" s="155"/>
      <c r="M348" s="155"/>
      <c r="N348" s="155"/>
      <c r="O348" s="155"/>
      <c r="P348" s="2" t="s">
        <v>4830</v>
      </c>
    </row>
    <row r="349" spans="1:16" ht="13" x14ac:dyDescent="0.3">
      <c r="A349" t="s">
        <v>131</v>
      </c>
      <c r="B349" s="23">
        <v>0.84</v>
      </c>
      <c r="C349" s="5">
        <f t="shared" si="7"/>
        <v>20.84</v>
      </c>
      <c r="D349" s="155"/>
      <c r="E349" s="155"/>
      <c r="F349" s="165"/>
      <c r="G349" s="164"/>
      <c r="H349" s="55"/>
      <c r="I349" s="155"/>
      <c r="J349" s="155"/>
      <c r="K349" s="155"/>
      <c r="L349" s="155"/>
      <c r="M349" s="155"/>
      <c r="N349" s="155"/>
      <c r="O349" s="155"/>
      <c r="P349" s="2" t="s">
        <v>4830</v>
      </c>
    </row>
    <row r="350" spans="1:16" ht="13" x14ac:dyDescent="0.3">
      <c r="A350" t="s">
        <v>131</v>
      </c>
      <c r="B350" s="23">
        <v>0.85</v>
      </c>
      <c r="C350" s="5">
        <f t="shared" si="7"/>
        <v>20.85</v>
      </c>
      <c r="D350" s="155"/>
      <c r="E350" s="155"/>
      <c r="F350" s="165"/>
      <c r="G350" s="164"/>
      <c r="H350" s="55"/>
      <c r="I350" s="155"/>
      <c r="J350" s="155"/>
      <c r="K350" s="155"/>
      <c r="L350" s="155"/>
      <c r="M350" s="155"/>
      <c r="N350" s="155"/>
      <c r="O350" s="155"/>
      <c r="P350" s="2" t="s">
        <v>4830</v>
      </c>
    </row>
    <row r="351" spans="1:16" ht="13" x14ac:dyDescent="0.3">
      <c r="A351" t="s">
        <v>131</v>
      </c>
      <c r="B351" s="23">
        <v>0.86</v>
      </c>
      <c r="C351" s="5">
        <f t="shared" si="7"/>
        <v>20.86</v>
      </c>
      <c r="D351" s="155"/>
      <c r="E351" s="155"/>
      <c r="F351" s="165"/>
      <c r="G351" s="164"/>
      <c r="H351" s="55"/>
      <c r="I351" s="155"/>
      <c r="J351" s="155"/>
      <c r="K351" s="155"/>
      <c r="L351" s="155"/>
      <c r="M351" s="155"/>
      <c r="N351" s="155"/>
      <c r="O351" s="155"/>
      <c r="P351" s="2" t="s">
        <v>4830</v>
      </c>
    </row>
    <row r="352" spans="1:16" ht="13" x14ac:dyDescent="0.3">
      <c r="A352" t="s">
        <v>131</v>
      </c>
      <c r="B352" s="23">
        <v>0.87</v>
      </c>
      <c r="C352" s="5">
        <f t="shared" si="7"/>
        <v>20.87</v>
      </c>
      <c r="D352" s="155"/>
      <c r="E352" s="155"/>
      <c r="F352" s="165"/>
      <c r="G352" s="164"/>
      <c r="H352" s="55"/>
      <c r="I352" s="155"/>
      <c r="J352" s="155"/>
      <c r="K352" s="155"/>
      <c r="L352" s="155"/>
      <c r="M352" s="155"/>
      <c r="N352" s="155"/>
      <c r="O352" s="155"/>
      <c r="P352" s="2" t="s">
        <v>4830</v>
      </c>
    </row>
    <row r="353" spans="1:16" ht="13" x14ac:dyDescent="0.3">
      <c r="A353" t="s">
        <v>131</v>
      </c>
      <c r="B353" s="23">
        <v>0.88</v>
      </c>
      <c r="C353" s="5">
        <f t="shared" si="7"/>
        <v>20.88</v>
      </c>
      <c r="D353" s="155"/>
      <c r="E353" s="155"/>
      <c r="F353" s="165"/>
      <c r="G353" s="164"/>
      <c r="H353" s="55"/>
      <c r="I353" s="155"/>
      <c r="J353" s="155"/>
      <c r="K353" s="155"/>
      <c r="L353" s="155"/>
      <c r="M353" s="155"/>
      <c r="N353" s="155"/>
      <c r="O353" s="155"/>
      <c r="P353" s="2" t="s">
        <v>4830</v>
      </c>
    </row>
    <row r="354" spans="1:16" ht="13" x14ac:dyDescent="0.3">
      <c r="A354" t="s">
        <v>131</v>
      </c>
      <c r="B354" s="23">
        <v>0.89</v>
      </c>
      <c r="C354" s="5">
        <f t="shared" si="7"/>
        <v>20.89</v>
      </c>
      <c r="D354" s="155"/>
      <c r="E354" s="155"/>
      <c r="F354" s="165"/>
      <c r="G354" s="164"/>
      <c r="H354" s="55"/>
      <c r="I354" s="155"/>
      <c r="J354" s="155"/>
      <c r="K354" s="155"/>
      <c r="L354" s="155"/>
      <c r="M354" s="155"/>
      <c r="N354" s="155"/>
      <c r="O354" s="155"/>
      <c r="P354" s="2" t="s">
        <v>4830</v>
      </c>
    </row>
    <row r="355" spans="1:16" ht="13" x14ac:dyDescent="0.3">
      <c r="A355" t="s">
        <v>131</v>
      </c>
      <c r="B355" s="23">
        <v>0.9</v>
      </c>
      <c r="C355" s="5">
        <f t="shared" si="7"/>
        <v>20.9</v>
      </c>
      <c r="D355" s="155"/>
      <c r="E355" s="155"/>
      <c r="F355" s="165"/>
      <c r="G355" s="164"/>
      <c r="H355" s="55"/>
      <c r="I355" s="155"/>
      <c r="J355" s="155"/>
      <c r="K355" s="155"/>
      <c r="L355" s="155"/>
      <c r="M355" s="155"/>
      <c r="N355" s="155"/>
      <c r="O355" s="155"/>
      <c r="P355" s="2" t="s">
        <v>4830</v>
      </c>
    </row>
    <row r="356" spans="1:16" ht="13" x14ac:dyDescent="0.3">
      <c r="A356" t="s">
        <v>131</v>
      </c>
      <c r="B356" s="23">
        <v>0.91</v>
      </c>
      <c r="C356" s="5">
        <f t="shared" si="7"/>
        <v>20.91</v>
      </c>
      <c r="D356" s="155"/>
      <c r="E356" s="155"/>
      <c r="F356" s="165"/>
      <c r="G356" s="164"/>
      <c r="H356" s="55"/>
      <c r="I356" s="155"/>
      <c r="J356" s="155"/>
      <c r="K356" s="155"/>
      <c r="L356" s="155"/>
      <c r="M356" s="155"/>
      <c r="N356" s="155"/>
      <c r="O356" s="155"/>
      <c r="P356" s="2" t="s">
        <v>4830</v>
      </c>
    </row>
    <row r="357" spans="1:16" ht="13" x14ac:dyDescent="0.3">
      <c r="A357" t="s">
        <v>131</v>
      </c>
      <c r="B357" s="23">
        <v>0.92</v>
      </c>
      <c r="C357" s="5">
        <f t="shared" si="7"/>
        <v>20.92</v>
      </c>
      <c r="D357" s="155"/>
      <c r="E357" s="155"/>
      <c r="F357" s="165"/>
      <c r="G357" s="164"/>
      <c r="H357" s="55"/>
      <c r="I357" s="155"/>
      <c r="J357" s="155"/>
      <c r="K357" s="155"/>
      <c r="L357" s="155"/>
      <c r="M357" s="155"/>
      <c r="N357" s="155"/>
      <c r="O357" s="155"/>
      <c r="P357" s="2" t="s">
        <v>4830</v>
      </c>
    </row>
    <row r="358" spans="1:16" ht="13" x14ac:dyDescent="0.3">
      <c r="A358" t="s">
        <v>131</v>
      </c>
      <c r="B358" s="23">
        <v>0.93</v>
      </c>
      <c r="C358" s="5">
        <f t="shared" si="7"/>
        <v>20.93</v>
      </c>
      <c r="D358" s="155"/>
      <c r="E358" s="155"/>
      <c r="F358" s="165"/>
      <c r="G358" s="164"/>
      <c r="H358" s="55"/>
      <c r="I358" s="155"/>
      <c r="J358" s="155"/>
      <c r="K358" s="155"/>
      <c r="L358" s="155"/>
      <c r="M358" s="155"/>
      <c r="N358" s="155"/>
      <c r="O358" s="155"/>
      <c r="P358" s="2" t="s">
        <v>4830</v>
      </c>
    </row>
    <row r="359" spans="1:16" ht="13" x14ac:dyDescent="0.3">
      <c r="A359" t="s">
        <v>131</v>
      </c>
      <c r="B359" s="23">
        <v>0.94</v>
      </c>
      <c r="C359" s="5">
        <f t="shared" si="7"/>
        <v>20.94</v>
      </c>
      <c r="D359" s="155"/>
      <c r="E359" s="155"/>
      <c r="F359" s="165"/>
      <c r="G359" s="164"/>
      <c r="H359" s="55"/>
      <c r="I359" s="155"/>
      <c r="J359" s="155"/>
      <c r="K359" s="155"/>
      <c r="L359" s="155"/>
      <c r="M359" s="155"/>
      <c r="N359" s="155"/>
      <c r="O359" s="155"/>
      <c r="P359" s="2" t="s">
        <v>4830</v>
      </c>
    </row>
    <row r="360" spans="1:16" ht="13" x14ac:dyDescent="0.3">
      <c r="A360" t="s">
        <v>131</v>
      </c>
      <c r="B360" s="23">
        <v>0.95</v>
      </c>
      <c r="C360" s="5">
        <f t="shared" si="7"/>
        <v>20.95</v>
      </c>
      <c r="D360" s="155"/>
      <c r="E360" s="155"/>
      <c r="F360" s="165"/>
      <c r="G360" s="164"/>
      <c r="H360" s="55"/>
      <c r="I360" s="155"/>
      <c r="J360" s="155"/>
      <c r="K360" s="155"/>
      <c r="L360" s="155"/>
      <c r="M360" s="155"/>
      <c r="N360" s="155"/>
      <c r="O360" s="155"/>
      <c r="P360" s="2" t="s">
        <v>4830</v>
      </c>
    </row>
    <row r="361" spans="1:16" ht="13" x14ac:dyDescent="0.3">
      <c r="A361" t="s">
        <v>131</v>
      </c>
      <c r="B361" s="23">
        <v>0.96</v>
      </c>
      <c r="C361" s="5">
        <f t="shared" si="7"/>
        <v>20.96</v>
      </c>
      <c r="D361" s="155"/>
      <c r="E361" s="155"/>
      <c r="F361" s="165"/>
      <c r="G361" s="164"/>
      <c r="H361" s="55"/>
      <c r="I361" s="155"/>
      <c r="J361" s="155"/>
      <c r="K361" s="155"/>
      <c r="L361" s="155"/>
      <c r="M361" s="155"/>
      <c r="N361" s="155"/>
      <c r="O361" s="155"/>
      <c r="P361" s="2" t="s">
        <v>4830</v>
      </c>
    </row>
    <row r="362" spans="1:16" ht="13" x14ac:dyDescent="0.3">
      <c r="A362" t="s">
        <v>131</v>
      </c>
      <c r="B362" s="23">
        <v>0.97</v>
      </c>
      <c r="C362" s="5">
        <f t="shared" si="7"/>
        <v>20.97</v>
      </c>
      <c r="D362" s="155"/>
      <c r="E362" s="155"/>
      <c r="F362" s="165"/>
      <c r="G362" s="164"/>
      <c r="H362" s="55"/>
      <c r="I362" s="155"/>
      <c r="J362" s="155"/>
      <c r="K362" s="155"/>
      <c r="L362" s="155"/>
      <c r="M362" s="155"/>
      <c r="N362" s="155"/>
      <c r="O362" s="155"/>
      <c r="P362" s="2" t="s">
        <v>4830</v>
      </c>
    </row>
    <row r="363" spans="1:16" ht="13" x14ac:dyDescent="0.3">
      <c r="A363" t="s">
        <v>131</v>
      </c>
      <c r="B363" s="23">
        <v>0.98</v>
      </c>
      <c r="C363" s="5">
        <f t="shared" si="7"/>
        <v>20.98</v>
      </c>
      <c r="D363" s="155"/>
      <c r="E363" s="155"/>
      <c r="F363" s="165"/>
      <c r="G363" s="164"/>
      <c r="H363" s="55"/>
      <c r="I363" s="155"/>
      <c r="J363" s="155"/>
      <c r="K363" s="155"/>
      <c r="L363" s="155"/>
      <c r="M363" s="155"/>
      <c r="N363" s="155"/>
      <c r="O363" s="155"/>
      <c r="P363" s="2" t="s">
        <v>4830</v>
      </c>
    </row>
    <row r="364" spans="1:16" ht="13" x14ac:dyDescent="0.3">
      <c r="A364" t="s">
        <v>131</v>
      </c>
      <c r="B364" s="23">
        <v>0.99</v>
      </c>
      <c r="C364" s="5">
        <f t="shared" si="7"/>
        <v>20.99</v>
      </c>
      <c r="D364" s="155"/>
      <c r="E364" s="155"/>
      <c r="F364" s="165"/>
      <c r="G364" s="164"/>
      <c r="H364" s="55"/>
      <c r="I364" s="155"/>
      <c r="J364" s="155"/>
      <c r="K364" s="155"/>
      <c r="L364" s="155"/>
      <c r="M364" s="155"/>
      <c r="N364" s="155"/>
      <c r="O364" s="155"/>
      <c r="P364" s="2" t="s">
        <v>4830</v>
      </c>
    </row>
    <row r="365" spans="1:16" x14ac:dyDescent="0.25">
      <c r="D365" s="155"/>
      <c r="E365" s="155"/>
      <c r="F365" s="164"/>
      <c r="H365" s="55"/>
    </row>
    <row r="366" spans="1:16" ht="13" x14ac:dyDescent="0.3">
      <c r="A366" t="s">
        <v>132</v>
      </c>
      <c r="B366" s="5">
        <v>0</v>
      </c>
      <c r="C366" s="5">
        <f t="shared" ref="C366:C429" si="8">VALUE(SUBSTITUTE(3&amp;B366," ",""))</f>
        <v>30</v>
      </c>
      <c r="D366" s="155"/>
      <c r="E366" s="155"/>
      <c r="F366" s="165"/>
      <c r="G366" s="155"/>
      <c r="H366" s="55"/>
      <c r="I366" s="155"/>
      <c r="J366" s="155"/>
      <c r="K366" s="155"/>
      <c r="L366" s="155"/>
      <c r="M366" s="155"/>
      <c r="N366" s="155"/>
      <c r="O366" s="155"/>
      <c r="P366" s="2" t="s">
        <v>4832</v>
      </c>
    </row>
    <row r="367" spans="1:16" ht="13" x14ac:dyDescent="0.3">
      <c r="A367" t="s">
        <v>132</v>
      </c>
      <c r="B367" s="5">
        <v>0.53</v>
      </c>
      <c r="C367" s="5">
        <f t="shared" si="8"/>
        <v>30.53</v>
      </c>
      <c r="D367" s="155"/>
      <c r="E367" s="155"/>
      <c r="F367" s="165"/>
      <c r="G367" s="155"/>
      <c r="H367" s="55"/>
      <c r="I367" s="155"/>
      <c r="J367" s="155"/>
      <c r="K367" s="155"/>
      <c r="L367" s="155"/>
      <c r="M367" s="155"/>
      <c r="N367" s="155"/>
      <c r="O367" s="155"/>
      <c r="P367" s="2" t="s">
        <v>4832</v>
      </c>
    </row>
    <row r="368" spans="1:16" ht="13" x14ac:dyDescent="0.3">
      <c r="A368" t="s">
        <v>132</v>
      </c>
      <c r="B368" s="5">
        <v>0.54</v>
      </c>
      <c r="C368" s="5">
        <f t="shared" si="8"/>
        <v>30.54</v>
      </c>
      <c r="D368" s="155"/>
      <c r="E368" s="155"/>
      <c r="F368" s="165"/>
      <c r="G368" s="155"/>
      <c r="H368" s="55"/>
      <c r="I368" s="155"/>
      <c r="J368" s="155"/>
      <c r="K368" s="155"/>
      <c r="L368" s="155"/>
      <c r="M368" s="155"/>
      <c r="N368" s="155"/>
      <c r="O368" s="155"/>
      <c r="P368" s="2" t="s">
        <v>4832</v>
      </c>
    </row>
    <row r="369" spans="1:16" ht="13" x14ac:dyDescent="0.3">
      <c r="A369" t="s">
        <v>132</v>
      </c>
      <c r="B369" s="5">
        <v>0.55000000000000004</v>
      </c>
      <c r="C369" s="5">
        <f t="shared" si="8"/>
        <v>30.55</v>
      </c>
      <c r="D369" s="155"/>
      <c r="E369" s="155"/>
      <c r="F369" s="165"/>
      <c r="G369" s="155"/>
      <c r="H369" s="55"/>
      <c r="I369" s="155"/>
      <c r="J369" s="155"/>
      <c r="K369" s="155"/>
      <c r="L369" s="155"/>
      <c r="M369" s="155"/>
      <c r="N369" s="155"/>
      <c r="O369" s="155"/>
      <c r="P369" s="2" t="s">
        <v>4832</v>
      </c>
    </row>
    <row r="370" spans="1:16" ht="13" x14ac:dyDescent="0.3">
      <c r="A370" t="s">
        <v>132</v>
      </c>
      <c r="B370" s="5">
        <v>0.56000000000000005</v>
      </c>
      <c r="C370" s="5">
        <f t="shared" si="8"/>
        <v>30.56</v>
      </c>
      <c r="D370" s="155"/>
      <c r="E370" s="155"/>
      <c r="F370" s="165"/>
      <c r="G370" s="155"/>
      <c r="H370" s="55"/>
      <c r="I370" s="155"/>
      <c r="J370" s="155"/>
      <c r="K370" s="155"/>
      <c r="L370" s="155"/>
      <c r="M370" s="155"/>
      <c r="N370" s="155"/>
      <c r="O370" s="155"/>
      <c r="P370" s="2" t="s">
        <v>4832</v>
      </c>
    </row>
    <row r="371" spans="1:16" ht="13" x14ac:dyDescent="0.3">
      <c r="A371" t="s">
        <v>132</v>
      </c>
      <c r="B371" s="5">
        <v>0.56999999999999995</v>
      </c>
      <c r="C371" s="5">
        <f t="shared" si="8"/>
        <v>30.57</v>
      </c>
      <c r="D371" s="155"/>
      <c r="E371" s="155"/>
      <c r="F371" s="165"/>
      <c r="G371" s="155"/>
      <c r="H371" s="55"/>
      <c r="I371" s="155"/>
      <c r="J371" s="155"/>
      <c r="K371" s="155"/>
      <c r="L371" s="155"/>
      <c r="M371" s="155"/>
      <c r="N371" s="155"/>
      <c r="O371" s="155"/>
      <c r="P371" s="2" t="s">
        <v>4832</v>
      </c>
    </row>
    <row r="372" spans="1:16" ht="13" x14ac:dyDescent="0.3">
      <c r="A372" t="s">
        <v>132</v>
      </c>
      <c r="B372" s="5">
        <v>0.57999999999999996</v>
      </c>
      <c r="C372" s="5">
        <f t="shared" si="8"/>
        <v>30.58</v>
      </c>
      <c r="D372" s="155"/>
      <c r="E372" s="155"/>
      <c r="F372" s="165"/>
      <c r="G372" s="155"/>
      <c r="H372" s="55"/>
      <c r="I372" s="155"/>
      <c r="J372" s="155"/>
      <c r="K372" s="155"/>
      <c r="L372" s="155"/>
      <c r="M372" s="155"/>
      <c r="N372" s="155"/>
      <c r="O372" s="155"/>
      <c r="P372" s="2" t="s">
        <v>4832</v>
      </c>
    </row>
    <row r="373" spans="1:16" ht="13" x14ac:dyDescent="0.3">
      <c r="A373" t="s">
        <v>132</v>
      </c>
      <c r="B373" s="5">
        <v>0.59</v>
      </c>
      <c r="C373" s="5">
        <f t="shared" si="8"/>
        <v>30.59</v>
      </c>
      <c r="D373" s="155"/>
      <c r="E373" s="155"/>
      <c r="F373" s="165"/>
      <c r="G373" s="155"/>
      <c r="H373" s="55"/>
      <c r="I373" s="155"/>
      <c r="J373" s="155"/>
      <c r="K373" s="155"/>
      <c r="L373" s="155"/>
      <c r="M373" s="155"/>
      <c r="N373" s="155"/>
      <c r="O373" s="155"/>
      <c r="P373" s="2" t="s">
        <v>4832</v>
      </c>
    </row>
    <row r="374" spans="1:16" ht="13" x14ac:dyDescent="0.3">
      <c r="A374" t="s">
        <v>132</v>
      </c>
      <c r="B374" s="5">
        <v>0.6</v>
      </c>
      <c r="C374" s="5">
        <f t="shared" si="8"/>
        <v>30.6</v>
      </c>
      <c r="D374" s="155"/>
      <c r="E374" s="155"/>
      <c r="F374" s="165"/>
      <c r="G374" s="155"/>
      <c r="H374" s="55"/>
      <c r="I374" s="155"/>
      <c r="J374" s="155"/>
      <c r="K374" s="155"/>
      <c r="L374" s="155"/>
      <c r="M374" s="155"/>
      <c r="N374" s="155"/>
      <c r="O374" s="155"/>
      <c r="P374" s="2" t="s">
        <v>4832</v>
      </c>
    </row>
    <row r="375" spans="1:16" ht="13" x14ac:dyDescent="0.3">
      <c r="A375" t="s">
        <v>132</v>
      </c>
      <c r="B375" s="5">
        <v>0.61</v>
      </c>
      <c r="C375" s="5">
        <f t="shared" si="8"/>
        <v>30.61</v>
      </c>
      <c r="D375" s="155"/>
      <c r="E375" s="155"/>
      <c r="F375" s="165"/>
      <c r="G375" s="155"/>
      <c r="H375" s="55"/>
      <c r="I375" s="155"/>
      <c r="J375" s="155"/>
      <c r="K375" s="155"/>
      <c r="L375" s="155"/>
      <c r="M375" s="155"/>
      <c r="N375" s="155"/>
      <c r="O375" s="155"/>
      <c r="P375" s="2" t="s">
        <v>4832</v>
      </c>
    </row>
    <row r="376" spans="1:16" ht="13" x14ac:dyDescent="0.3">
      <c r="A376" t="s">
        <v>132</v>
      </c>
      <c r="B376" s="5">
        <v>0.62</v>
      </c>
      <c r="C376" s="5">
        <f t="shared" si="8"/>
        <v>30.62</v>
      </c>
      <c r="D376" s="155"/>
      <c r="E376" s="155"/>
      <c r="F376" s="165"/>
      <c r="G376" s="155"/>
      <c r="H376" s="55"/>
      <c r="I376" s="155"/>
      <c r="J376" s="155"/>
      <c r="K376" s="155"/>
      <c r="L376" s="155"/>
      <c r="M376" s="155"/>
      <c r="N376" s="155"/>
      <c r="O376" s="155"/>
      <c r="P376" s="2" t="s">
        <v>4832</v>
      </c>
    </row>
    <row r="377" spans="1:16" ht="13" x14ac:dyDescent="0.3">
      <c r="A377" t="s">
        <v>132</v>
      </c>
      <c r="B377" s="5">
        <v>0.63</v>
      </c>
      <c r="C377" s="5">
        <f t="shared" si="8"/>
        <v>30.63</v>
      </c>
      <c r="D377" s="155"/>
      <c r="E377" s="155"/>
      <c r="F377" s="165"/>
      <c r="G377" s="155"/>
      <c r="H377" s="55"/>
      <c r="I377" s="155"/>
      <c r="J377" s="155"/>
      <c r="K377" s="155"/>
      <c r="L377" s="155"/>
      <c r="M377" s="155"/>
      <c r="N377" s="155"/>
      <c r="O377" s="155"/>
      <c r="P377" s="2" t="s">
        <v>4832</v>
      </c>
    </row>
    <row r="378" spans="1:16" ht="13" x14ac:dyDescent="0.3">
      <c r="A378" t="s">
        <v>132</v>
      </c>
      <c r="B378" s="5">
        <v>0.64</v>
      </c>
      <c r="C378" s="5">
        <f t="shared" si="8"/>
        <v>30.64</v>
      </c>
      <c r="D378" s="155"/>
      <c r="E378" s="155"/>
      <c r="F378" s="165"/>
      <c r="G378" s="155"/>
      <c r="H378" s="55"/>
      <c r="I378" s="155"/>
      <c r="J378" s="155"/>
      <c r="K378" s="155"/>
      <c r="L378" s="155"/>
      <c r="M378" s="155"/>
      <c r="N378" s="155"/>
      <c r="O378" s="155"/>
      <c r="P378" s="2" t="s">
        <v>4832</v>
      </c>
    </row>
    <row r="379" spans="1:16" ht="13" x14ac:dyDescent="0.3">
      <c r="A379" t="s">
        <v>132</v>
      </c>
      <c r="B379" s="5">
        <v>0.65</v>
      </c>
      <c r="C379" s="5">
        <f t="shared" si="8"/>
        <v>30.65</v>
      </c>
      <c r="D379" s="155"/>
      <c r="E379" s="155"/>
      <c r="F379" s="165"/>
      <c r="G379" s="155"/>
      <c r="H379" s="55"/>
      <c r="I379" s="155"/>
      <c r="J379" s="155"/>
      <c r="K379" s="155"/>
      <c r="L379" s="155"/>
      <c r="M379" s="155"/>
      <c r="N379" s="155"/>
      <c r="O379" s="155"/>
      <c r="P379" s="2" t="s">
        <v>4832</v>
      </c>
    </row>
    <row r="380" spans="1:16" ht="13" x14ac:dyDescent="0.3">
      <c r="A380" t="s">
        <v>132</v>
      </c>
      <c r="B380" s="5">
        <v>0.66</v>
      </c>
      <c r="C380" s="5">
        <f t="shared" si="8"/>
        <v>30.66</v>
      </c>
      <c r="D380" s="155"/>
      <c r="E380" s="155"/>
      <c r="F380" s="165"/>
      <c r="G380" s="155"/>
      <c r="H380" s="55"/>
      <c r="I380" s="155"/>
      <c r="J380" s="155"/>
      <c r="K380" s="155"/>
      <c r="L380" s="155"/>
      <c r="M380" s="155"/>
      <c r="N380" s="155"/>
      <c r="O380" s="155"/>
      <c r="P380" s="2" t="s">
        <v>4832</v>
      </c>
    </row>
    <row r="381" spans="1:16" ht="13" x14ac:dyDescent="0.3">
      <c r="A381" t="s">
        <v>132</v>
      </c>
      <c r="B381" s="5">
        <v>0.67</v>
      </c>
      <c r="C381" s="5">
        <f t="shared" si="8"/>
        <v>30.67</v>
      </c>
      <c r="D381" s="155"/>
      <c r="E381" s="155"/>
      <c r="F381" s="165"/>
      <c r="G381" s="155"/>
      <c r="H381" s="55"/>
      <c r="I381" s="155"/>
      <c r="J381" s="155"/>
      <c r="K381" s="155"/>
      <c r="L381" s="155"/>
      <c r="M381" s="155"/>
      <c r="N381" s="155"/>
      <c r="O381" s="155"/>
      <c r="P381" s="2" t="s">
        <v>4832</v>
      </c>
    </row>
    <row r="382" spans="1:16" ht="13" x14ac:dyDescent="0.3">
      <c r="A382" t="s">
        <v>132</v>
      </c>
      <c r="B382" s="5">
        <v>0.68</v>
      </c>
      <c r="C382" s="5">
        <f t="shared" si="8"/>
        <v>30.68</v>
      </c>
      <c r="D382" s="155"/>
      <c r="E382" s="155"/>
      <c r="F382" s="165"/>
      <c r="G382" s="155"/>
      <c r="H382" s="55"/>
      <c r="I382" s="155"/>
      <c r="J382" s="155"/>
      <c r="K382" s="155"/>
      <c r="L382" s="155"/>
      <c r="M382" s="155"/>
      <c r="N382" s="155"/>
      <c r="O382" s="155"/>
      <c r="P382" s="2" t="s">
        <v>4832</v>
      </c>
    </row>
    <row r="383" spans="1:16" ht="13" x14ac:dyDescent="0.3">
      <c r="A383" t="s">
        <v>132</v>
      </c>
      <c r="B383" s="5">
        <v>0.69</v>
      </c>
      <c r="C383" s="5">
        <f t="shared" si="8"/>
        <v>30.69</v>
      </c>
      <c r="D383" s="155"/>
      <c r="E383" s="155"/>
      <c r="F383" s="165"/>
      <c r="G383" s="155"/>
      <c r="H383" s="55"/>
      <c r="I383" s="155"/>
      <c r="J383" s="155"/>
      <c r="K383" s="155"/>
      <c r="L383" s="155"/>
      <c r="M383" s="155"/>
      <c r="N383" s="155"/>
      <c r="O383" s="155"/>
      <c r="P383" s="2" t="s">
        <v>4832</v>
      </c>
    </row>
    <row r="384" spans="1:16" ht="13" x14ac:dyDescent="0.3">
      <c r="A384" t="s">
        <v>132</v>
      </c>
      <c r="B384" s="5">
        <v>0.7</v>
      </c>
      <c r="C384" s="5">
        <f t="shared" si="8"/>
        <v>30.7</v>
      </c>
      <c r="D384" s="155"/>
      <c r="E384" s="155"/>
      <c r="F384" s="165"/>
      <c r="G384" s="155"/>
      <c r="H384" s="55"/>
      <c r="I384" s="155"/>
      <c r="J384" s="155"/>
      <c r="K384" s="155"/>
      <c r="L384" s="155"/>
      <c r="M384" s="155"/>
      <c r="N384" s="155"/>
      <c r="O384" s="155"/>
      <c r="P384" s="2" t="s">
        <v>4832</v>
      </c>
    </row>
    <row r="385" spans="1:16" ht="13" x14ac:dyDescent="0.3">
      <c r="A385" t="s">
        <v>132</v>
      </c>
      <c r="B385" s="5">
        <v>0.71</v>
      </c>
      <c r="C385" s="5">
        <f t="shared" si="8"/>
        <v>30.71</v>
      </c>
      <c r="D385" s="155"/>
      <c r="E385" s="155"/>
      <c r="F385" s="165"/>
      <c r="G385" s="155"/>
      <c r="H385" s="55"/>
      <c r="I385" s="155"/>
      <c r="J385" s="155"/>
      <c r="K385" s="155"/>
      <c r="L385" s="155"/>
      <c r="M385" s="155"/>
      <c r="N385" s="155"/>
      <c r="O385" s="155"/>
      <c r="P385" s="2" t="s">
        <v>4832</v>
      </c>
    </row>
    <row r="386" spans="1:16" ht="13" x14ac:dyDescent="0.3">
      <c r="A386" t="s">
        <v>132</v>
      </c>
      <c r="B386" s="5">
        <v>0.72</v>
      </c>
      <c r="C386" s="5">
        <f t="shared" si="8"/>
        <v>30.72</v>
      </c>
      <c r="D386" s="155"/>
      <c r="E386" s="155"/>
      <c r="F386" s="165"/>
      <c r="G386" s="155"/>
      <c r="H386" s="55"/>
      <c r="I386" s="155"/>
      <c r="J386" s="155"/>
      <c r="K386" s="155"/>
      <c r="L386" s="155"/>
      <c r="M386" s="155"/>
      <c r="N386" s="155"/>
      <c r="O386" s="155"/>
      <c r="P386" s="2" t="s">
        <v>4832</v>
      </c>
    </row>
    <row r="387" spans="1:16" ht="13" x14ac:dyDescent="0.3">
      <c r="A387" t="s">
        <v>132</v>
      </c>
      <c r="B387" s="5">
        <v>0.73</v>
      </c>
      <c r="C387" s="5">
        <f t="shared" si="8"/>
        <v>30.73</v>
      </c>
      <c r="D387" s="155"/>
      <c r="E387" s="155"/>
      <c r="F387" s="165"/>
      <c r="G387" s="155"/>
      <c r="H387" s="55"/>
      <c r="I387" s="155"/>
      <c r="J387" s="155"/>
      <c r="K387" s="155"/>
      <c r="L387" s="155"/>
      <c r="M387" s="155"/>
      <c r="N387" s="155"/>
      <c r="O387" s="155"/>
      <c r="P387" s="2" t="s">
        <v>4832</v>
      </c>
    </row>
    <row r="388" spans="1:16" ht="13" x14ac:dyDescent="0.3">
      <c r="A388" t="s">
        <v>132</v>
      </c>
      <c r="B388" s="5">
        <v>0.74</v>
      </c>
      <c r="C388" s="5">
        <f t="shared" si="8"/>
        <v>30.74</v>
      </c>
      <c r="D388" s="155"/>
      <c r="E388" s="155"/>
      <c r="F388" s="165"/>
      <c r="G388" s="155"/>
      <c r="H388" s="55"/>
      <c r="I388" s="155"/>
      <c r="J388" s="155"/>
      <c r="K388" s="155"/>
      <c r="L388" s="155"/>
      <c r="M388" s="155"/>
      <c r="N388" s="155"/>
      <c r="O388" s="155"/>
      <c r="P388" s="2" t="s">
        <v>4832</v>
      </c>
    </row>
    <row r="389" spans="1:16" ht="13" x14ac:dyDescent="0.3">
      <c r="A389" t="s">
        <v>132</v>
      </c>
      <c r="B389" s="5">
        <v>0.75</v>
      </c>
      <c r="C389" s="5">
        <f t="shared" si="8"/>
        <v>30.75</v>
      </c>
      <c r="D389" s="155"/>
      <c r="E389" s="155"/>
      <c r="F389" s="165"/>
      <c r="G389" s="155"/>
      <c r="H389" s="55"/>
      <c r="I389" s="155"/>
      <c r="J389" s="155"/>
      <c r="K389" s="155"/>
      <c r="L389" s="155"/>
      <c r="M389" s="155"/>
      <c r="N389" s="155"/>
      <c r="O389" s="155"/>
      <c r="P389" s="2" t="s">
        <v>4832</v>
      </c>
    </row>
    <row r="390" spans="1:16" ht="13" x14ac:dyDescent="0.3">
      <c r="A390" t="s">
        <v>132</v>
      </c>
      <c r="B390" s="5">
        <v>0.76</v>
      </c>
      <c r="C390" s="5">
        <f t="shared" si="8"/>
        <v>30.76</v>
      </c>
      <c r="D390" s="155"/>
      <c r="E390" s="155"/>
      <c r="F390" s="165"/>
      <c r="G390" s="155"/>
      <c r="H390" s="55"/>
      <c r="I390" s="155"/>
      <c r="J390" s="155"/>
      <c r="K390" s="155"/>
      <c r="L390" s="155"/>
      <c r="M390" s="155"/>
      <c r="N390" s="155"/>
      <c r="O390" s="155"/>
      <c r="P390" s="2" t="s">
        <v>4832</v>
      </c>
    </row>
    <row r="391" spans="1:16" ht="13" x14ac:dyDescent="0.3">
      <c r="A391" t="s">
        <v>132</v>
      </c>
      <c r="B391" s="5">
        <v>0.77</v>
      </c>
      <c r="C391" s="5">
        <f t="shared" si="8"/>
        <v>30.77</v>
      </c>
      <c r="D391" s="155"/>
      <c r="E391" s="155"/>
      <c r="F391" s="165"/>
      <c r="G391" s="155"/>
      <c r="H391" s="55"/>
      <c r="I391" s="155"/>
      <c r="J391" s="155"/>
      <c r="K391" s="155"/>
      <c r="L391" s="155"/>
      <c r="M391" s="155"/>
      <c r="N391" s="155"/>
      <c r="O391" s="155"/>
      <c r="P391" s="2" t="s">
        <v>4832</v>
      </c>
    </row>
    <row r="392" spans="1:16" ht="13" x14ac:dyDescent="0.3">
      <c r="A392" t="s">
        <v>132</v>
      </c>
      <c r="B392" s="5">
        <v>0.78</v>
      </c>
      <c r="C392" s="5">
        <f t="shared" si="8"/>
        <v>30.78</v>
      </c>
      <c r="D392" s="155"/>
      <c r="E392" s="155"/>
      <c r="F392" s="165"/>
      <c r="G392" s="155"/>
      <c r="H392" s="55"/>
      <c r="I392" s="155"/>
      <c r="J392" s="155"/>
      <c r="K392" s="155"/>
      <c r="L392" s="155"/>
      <c r="M392" s="155"/>
      <c r="N392" s="155"/>
      <c r="O392" s="155"/>
      <c r="P392" s="2" t="s">
        <v>4832</v>
      </c>
    </row>
    <row r="393" spans="1:16" ht="13" x14ac:dyDescent="0.3">
      <c r="A393" t="s">
        <v>132</v>
      </c>
      <c r="B393" s="5">
        <v>0.79</v>
      </c>
      <c r="C393" s="5">
        <f t="shared" si="8"/>
        <v>30.79</v>
      </c>
      <c r="D393" s="155"/>
      <c r="E393" s="155"/>
      <c r="F393" s="165"/>
      <c r="G393" s="155"/>
      <c r="H393" s="55"/>
      <c r="I393" s="155"/>
      <c r="J393" s="155"/>
      <c r="K393" s="155"/>
      <c r="L393" s="155"/>
      <c r="M393" s="155"/>
      <c r="N393" s="155"/>
      <c r="O393" s="155"/>
      <c r="P393" s="2" t="s">
        <v>4832</v>
      </c>
    </row>
    <row r="394" spans="1:16" ht="13" x14ac:dyDescent="0.3">
      <c r="A394" t="s">
        <v>132</v>
      </c>
      <c r="B394" s="5">
        <v>0.8</v>
      </c>
      <c r="C394" s="5">
        <f t="shared" si="8"/>
        <v>30.8</v>
      </c>
      <c r="D394" s="155"/>
      <c r="E394" s="155"/>
      <c r="F394" s="165"/>
      <c r="G394" s="155"/>
      <c r="H394" s="55"/>
      <c r="I394" s="155"/>
      <c r="J394" s="155"/>
      <c r="K394" s="155"/>
      <c r="L394" s="155"/>
      <c r="M394" s="155"/>
      <c r="N394" s="155"/>
      <c r="O394" s="155"/>
      <c r="P394" s="2" t="s">
        <v>4832</v>
      </c>
    </row>
    <row r="395" spans="1:16" ht="13" x14ac:dyDescent="0.3">
      <c r="A395" t="s">
        <v>132</v>
      </c>
      <c r="B395" s="5">
        <v>0.81</v>
      </c>
      <c r="C395" s="5">
        <f t="shared" si="8"/>
        <v>30.81</v>
      </c>
      <c r="D395" s="155"/>
      <c r="E395" s="155"/>
      <c r="F395" s="165"/>
      <c r="G395" s="155"/>
      <c r="H395" s="55"/>
      <c r="I395" s="155"/>
      <c r="J395" s="155"/>
      <c r="K395" s="155"/>
      <c r="L395" s="155"/>
      <c r="M395" s="155"/>
      <c r="N395" s="155"/>
      <c r="O395" s="155"/>
      <c r="P395" s="2" t="s">
        <v>4832</v>
      </c>
    </row>
    <row r="396" spans="1:16" ht="13" x14ac:dyDescent="0.3">
      <c r="A396" t="s">
        <v>132</v>
      </c>
      <c r="B396" s="5">
        <v>0.82</v>
      </c>
      <c r="C396" s="5">
        <f t="shared" si="8"/>
        <v>30.82</v>
      </c>
      <c r="D396" s="155"/>
      <c r="E396" s="155"/>
      <c r="F396" s="164"/>
      <c r="G396" s="155"/>
      <c r="H396" s="55"/>
      <c r="I396" s="155"/>
      <c r="J396" s="155"/>
      <c r="K396" s="155"/>
      <c r="L396" s="155"/>
      <c r="M396" s="155"/>
      <c r="N396" s="155"/>
      <c r="O396" s="155"/>
      <c r="P396" s="2" t="s">
        <v>4832</v>
      </c>
    </row>
    <row r="397" spans="1:16" ht="13" x14ac:dyDescent="0.3">
      <c r="A397" t="s">
        <v>132</v>
      </c>
      <c r="B397" s="5">
        <v>0.83</v>
      </c>
      <c r="C397" s="5">
        <f t="shared" si="8"/>
        <v>30.83</v>
      </c>
      <c r="D397" s="155"/>
      <c r="E397" s="155"/>
      <c r="F397" s="164"/>
      <c r="G397" s="155"/>
      <c r="H397" s="55"/>
      <c r="I397" s="155"/>
      <c r="J397" s="155"/>
      <c r="K397" s="155"/>
      <c r="L397" s="155"/>
      <c r="M397" s="155"/>
      <c r="N397" s="155"/>
      <c r="O397" s="155"/>
      <c r="P397" s="2" t="s">
        <v>4832</v>
      </c>
    </row>
    <row r="398" spans="1:16" ht="13" x14ac:dyDescent="0.3">
      <c r="A398" t="s">
        <v>132</v>
      </c>
      <c r="B398" s="5">
        <v>0.84</v>
      </c>
      <c r="C398" s="5">
        <f t="shared" si="8"/>
        <v>30.84</v>
      </c>
      <c r="D398" s="155"/>
      <c r="E398" s="155"/>
      <c r="F398" s="164"/>
      <c r="G398" s="155"/>
      <c r="H398" s="55"/>
      <c r="I398" s="155"/>
      <c r="J398" s="155"/>
      <c r="K398" s="155"/>
      <c r="L398" s="155"/>
      <c r="M398" s="155"/>
      <c r="N398" s="155"/>
      <c r="O398" s="155"/>
      <c r="P398" s="2" t="s">
        <v>4832</v>
      </c>
    </row>
    <row r="399" spans="1:16" ht="13" x14ac:dyDescent="0.3">
      <c r="A399" t="s">
        <v>132</v>
      </c>
      <c r="B399" s="5">
        <v>0.85</v>
      </c>
      <c r="C399" s="5">
        <f t="shared" si="8"/>
        <v>30.85</v>
      </c>
      <c r="D399" s="155"/>
      <c r="E399" s="155"/>
      <c r="F399" s="164"/>
      <c r="G399" s="155"/>
      <c r="H399" s="55"/>
      <c r="I399" s="155"/>
      <c r="J399" s="155"/>
      <c r="K399" s="155"/>
      <c r="L399" s="155"/>
      <c r="M399" s="155"/>
      <c r="N399" s="155"/>
      <c r="O399" s="155"/>
      <c r="P399" s="2" t="s">
        <v>4832</v>
      </c>
    </row>
    <row r="400" spans="1:16" ht="13" x14ac:dyDescent="0.3">
      <c r="A400" t="s">
        <v>132</v>
      </c>
      <c r="B400" s="5">
        <v>0.86</v>
      </c>
      <c r="C400" s="5">
        <f t="shared" si="8"/>
        <v>30.86</v>
      </c>
      <c r="D400" s="155"/>
      <c r="E400" s="155"/>
      <c r="F400" s="164"/>
      <c r="G400" s="155"/>
      <c r="H400" s="55"/>
      <c r="I400" s="155"/>
      <c r="J400" s="155"/>
      <c r="K400" s="155"/>
      <c r="L400" s="155"/>
      <c r="M400" s="155"/>
      <c r="N400" s="155"/>
      <c r="O400" s="155"/>
      <c r="P400" s="2" t="s">
        <v>4832</v>
      </c>
    </row>
    <row r="401" spans="1:16" ht="13" x14ac:dyDescent="0.3">
      <c r="A401" t="s">
        <v>132</v>
      </c>
      <c r="B401" s="5">
        <v>0.87</v>
      </c>
      <c r="C401" s="5">
        <f t="shared" si="8"/>
        <v>30.87</v>
      </c>
      <c r="D401" s="155"/>
      <c r="E401" s="155"/>
      <c r="F401" s="164"/>
      <c r="G401" s="155"/>
      <c r="H401" s="55"/>
      <c r="I401" s="155"/>
      <c r="J401" s="155"/>
      <c r="K401" s="155"/>
      <c r="L401" s="155"/>
      <c r="M401" s="155"/>
      <c r="N401" s="155"/>
      <c r="O401" s="155"/>
      <c r="P401" s="2" t="s">
        <v>4832</v>
      </c>
    </row>
    <row r="402" spans="1:16" ht="13" x14ac:dyDescent="0.3">
      <c r="A402" t="s">
        <v>132</v>
      </c>
      <c r="B402" s="5">
        <v>0.88</v>
      </c>
      <c r="C402" s="5">
        <f t="shared" si="8"/>
        <v>30.88</v>
      </c>
      <c r="D402" s="155"/>
      <c r="E402" s="155"/>
      <c r="F402" s="164"/>
      <c r="G402" s="155"/>
      <c r="H402" s="55"/>
      <c r="I402" s="155"/>
      <c r="J402" s="155"/>
      <c r="K402" s="155"/>
      <c r="L402" s="155"/>
      <c r="M402" s="155"/>
      <c r="N402" s="155"/>
      <c r="O402" s="155"/>
      <c r="P402" s="2" t="s">
        <v>4832</v>
      </c>
    </row>
    <row r="403" spans="1:16" ht="13" x14ac:dyDescent="0.3">
      <c r="A403" t="s">
        <v>132</v>
      </c>
      <c r="B403" s="5">
        <v>0.89</v>
      </c>
      <c r="C403" s="5">
        <f t="shared" si="8"/>
        <v>30.89</v>
      </c>
      <c r="D403" s="155"/>
      <c r="E403" s="155"/>
      <c r="F403" s="164"/>
      <c r="G403" s="155"/>
      <c r="H403" s="55"/>
      <c r="I403" s="155"/>
      <c r="J403" s="155"/>
      <c r="K403" s="155"/>
      <c r="L403" s="155"/>
      <c r="M403" s="155"/>
      <c r="N403" s="155"/>
      <c r="O403" s="155"/>
      <c r="P403" s="2" t="s">
        <v>4832</v>
      </c>
    </row>
    <row r="404" spans="1:16" ht="13" x14ac:dyDescent="0.3">
      <c r="A404" t="s">
        <v>132</v>
      </c>
      <c r="B404" s="5">
        <v>0.9</v>
      </c>
      <c r="C404" s="5">
        <f t="shared" si="8"/>
        <v>30.9</v>
      </c>
      <c r="D404" s="155"/>
      <c r="E404" s="155"/>
      <c r="F404" s="164"/>
      <c r="G404" s="155"/>
      <c r="H404" s="55"/>
      <c r="I404" s="155"/>
      <c r="J404" s="155"/>
      <c r="K404" s="155"/>
      <c r="L404" s="155"/>
      <c r="M404" s="155"/>
      <c r="N404" s="155"/>
      <c r="O404" s="155"/>
      <c r="P404" s="2" t="s">
        <v>4832</v>
      </c>
    </row>
    <row r="405" spans="1:16" ht="13" x14ac:dyDescent="0.3">
      <c r="A405" t="s">
        <v>132</v>
      </c>
      <c r="B405" s="5">
        <v>0.91</v>
      </c>
      <c r="C405" s="5">
        <f t="shared" si="8"/>
        <v>30.91</v>
      </c>
      <c r="D405" s="155"/>
      <c r="E405" s="155"/>
      <c r="F405" s="164"/>
      <c r="G405" s="155"/>
      <c r="H405" s="55"/>
      <c r="I405" s="155"/>
      <c r="J405" s="155"/>
      <c r="K405" s="155"/>
      <c r="L405" s="155"/>
      <c r="M405" s="155"/>
      <c r="N405" s="155"/>
      <c r="O405" s="155"/>
      <c r="P405" s="2" t="s">
        <v>4832</v>
      </c>
    </row>
    <row r="406" spans="1:16" ht="13" x14ac:dyDescent="0.3">
      <c r="A406" t="s">
        <v>132</v>
      </c>
      <c r="B406" s="5">
        <v>0.92</v>
      </c>
      <c r="C406" s="5">
        <f t="shared" si="8"/>
        <v>30.92</v>
      </c>
      <c r="D406" s="155"/>
      <c r="E406" s="155"/>
      <c r="F406" s="164"/>
      <c r="G406" s="155"/>
      <c r="H406" s="55"/>
      <c r="I406" s="155"/>
      <c r="J406" s="155"/>
      <c r="K406" s="155"/>
      <c r="L406" s="155"/>
      <c r="M406" s="155"/>
      <c r="N406" s="155"/>
      <c r="O406" s="155"/>
      <c r="P406" s="2" t="s">
        <v>4832</v>
      </c>
    </row>
    <row r="407" spans="1:16" ht="13" x14ac:dyDescent="0.3">
      <c r="A407" t="s">
        <v>132</v>
      </c>
      <c r="B407" s="5">
        <v>0.93</v>
      </c>
      <c r="C407" s="5">
        <f t="shared" si="8"/>
        <v>30.93</v>
      </c>
      <c r="D407" s="155"/>
      <c r="E407" s="155"/>
      <c r="F407" s="164"/>
      <c r="G407" s="155"/>
      <c r="H407" s="55"/>
      <c r="I407" s="155"/>
      <c r="J407" s="155"/>
      <c r="K407" s="155"/>
      <c r="L407" s="155"/>
      <c r="M407" s="155"/>
      <c r="N407" s="155"/>
      <c r="O407" s="155"/>
      <c r="P407" s="2" t="s">
        <v>4832</v>
      </c>
    </row>
    <row r="408" spans="1:16" ht="13" x14ac:dyDescent="0.3">
      <c r="A408" t="s">
        <v>132</v>
      </c>
      <c r="B408" s="5">
        <v>0.94</v>
      </c>
      <c r="C408" s="5">
        <f t="shared" si="8"/>
        <v>30.94</v>
      </c>
      <c r="D408" s="155"/>
      <c r="E408" s="155"/>
      <c r="F408" s="164"/>
      <c r="G408" s="155"/>
      <c r="H408" s="55"/>
      <c r="I408" s="155"/>
      <c r="J408" s="155"/>
      <c r="K408" s="155"/>
      <c r="L408" s="155"/>
      <c r="M408" s="155"/>
      <c r="N408" s="155"/>
      <c r="O408" s="155"/>
      <c r="P408" s="2" t="s">
        <v>4832</v>
      </c>
    </row>
    <row r="409" spans="1:16" ht="13" x14ac:dyDescent="0.3">
      <c r="A409" t="s">
        <v>132</v>
      </c>
      <c r="B409" s="5">
        <v>0.95</v>
      </c>
      <c r="C409" s="5">
        <f t="shared" si="8"/>
        <v>30.95</v>
      </c>
      <c r="D409" s="155"/>
      <c r="E409" s="155"/>
      <c r="F409" s="164"/>
      <c r="G409" s="155"/>
      <c r="H409" s="55"/>
      <c r="I409" s="155"/>
      <c r="J409" s="155"/>
      <c r="K409" s="155"/>
      <c r="L409" s="155"/>
      <c r="M409" s="155"/>
      <c r="N409" s="155"/>
      <c r="O409" s="155"/>
      <c r="P409" s="2" t="s">
        <v>4832</v>
      </c>
    </row>
    <row r="410" spans="1:16" ht="13" x14ac:dyDescent="0.3">
      <c r="A410" t="s">
        <v>132</v>
      </c>
      <c r="B410" s="5">
        <v>0.96</v>
      </c>
      <c r="C410" s="5">
        <f t="shared" si="8"/>
        <v>30.96</v>
      </c>
      <c r="D410" s="155"/>
      <c r="E410" s="155"/>
      <c r="F410" s="164"/>
      <c r="G410" s="155"/>
      <c r="H410" s="55"/>
      <c r="I410" s="155"/>
      <c r="J410" s="155"/>
      <c r="K410" s="155"/>
      <c r="L410" s="155"/>
      <c r="M410" s="155"/>
      <c r="N410" s="155"/>
      <c r="O410" s="155"/>
      <c r="P410" s="2" t="s">
        <v>4832</v>
      </c>
    </row>
    <row r="411" spans="1:16" ht="13" x14ac:dyDescent="0.3">
      <c r="A411" t="s">
        <v>132</v>
      </c>
      <c r="B411" s="5">
        <v>0.97</v>
      </c>
      <c r="C411" s="5">
        <f t="shared" si="8"/>
        <v>30.97</v>
      </c>
      <c r="D411" s="155"/>
      <c r="E411" s="155"/>
      <c r="F411" s="164"/>
      <c r="G411" s="155"/>
      <c r="H411" s="55"/>
      <c r="I411" s="155"/>
      <c r="J411" s="155"/>
      <c r="K411" s="155"/>
      <c r="L411" s="155"/>
      <c r="M411" s="155"/>
      <c r="N411" s="155"/>
      <c r="O411" s="155"/>
      <c r="P411" s="2" t="s">
        <v>4832</v>
      </c>
    </row>
    <row r="412" spans="1:16" ht="13" x14ac:dyDescent="0.3">
      <c r="A412" t="s">
        <v>132</v>
      </c>
      <c r="B412" s="5">
        <v>0.98</v>
      </c>
      <c r="C412" s="5">
        <f t="shared" si="8"/>
        <v>30.98</v>
      </c>
      <c r="D412" s="155"/>
      <c r="E412" s="155"/>
      <c r="F412" s="164"/>
      <c r="G412" s="155"/>
      <c r="H412" s="55"/>
      <c r="I412" s="155"/>
      <c r="J412" s="155"/>
      <c r="K412" s="155"/>
      <c r="L412" s="155"/>
      <c r="M412" s="155"/>
      <c r="N412" s="155"/>
      <c r="O412" s="155"/>
      <c r="P412" s="2" t="s">
        <v>4832</v>
      </c>
    </row>
    <row r="413" spans="1:16" ht="13" x14ac:dyDescent="0.3">
      <c r="A413" t="s">
        <v>132</v>
      </c>
      <c r="B413" s="5">
        <v>0.99</v>
      </c>
      <c r="C413" s="5">
        <f t="shared" si="8"/>
        <v>30.99</v>
      </c>
      <c r="D413" s="155"/>
      <c r="E413" s="155"/>
      <c r="F413" s="164"/>
      <c r="G413" s="155"/>
      <c r="H413" s="55"/>
      <c r="I413" s="155"/>
      <c r="J413" s="155"/>
      <c r="K413" s="155"/>
      <c r="L413" s="155"/>
      <c r="M413" s="155"/>
      <c r="N413" s="155"/>
      <c r="O413" s="155"/>
      <c r="P413" s="2" t="s">
        <v>4832</v>
      </c>
    </row>
    <row r="414" spans="1:16" ht="13" x14ac:dyDescent="0.3">
      <c r="A414" t="s">
        <v>132</v>
      </c>
      <c r="B414" s="5">
        <v>1</v>
      </c>
      <c r="C414" s="5">
        <f t="shared" si="8"/>
        <v>31</v>
      </c>
      <c r="D414" s="155"/>
      <c r="E414" s="155"/>
      <c r="F414" s="164"/>
      <c r="G414" s="155"/>
      <c r="H414" s="55"/>
      <c r="I414" s="155"/>
      <c r="J414" s="155"/>
      <c r="K414" s="155"/>
      <c r="L414" s="155"/>
      <c r="M414" s="155"/>
      <c r="N414" s="155"/>
      <c r="O414" s="155"/>
      <c r="P414" s="2" t="s">
        <v>4832</v>
      </c>
    </row>
    <row r="415" spans="1:16" ht="13" x14ac:dyDescent="0.3">
      <c r="A415" t="s">
        <v>132</v>
      </c>
      <c r="B415" s="5">
        <v>1.01</v>
      </c>
      <c r="C415" s="5">
        <f t="shared" si="8"/>
        <v>31.01</v>
      </c>
      <c r="D415" s="155"/>
      <c r="E415" s="155"/>
      <c r="F415" s="164"/>
      <c r="G415" s="155"/>
      <c r="H415" s="55"/>
      <c r="I415" s="155"/>
      <c r="J415" s="155"/>
      <c r="K415" s="155"/>
      <c r="L415" s="155"/>
      <c r="M415" s="155"/>
      <c r="N415" s="155"/>
      <c r="O415" s="155"/>
      <c r="P415" s="2" t="s">
        <v>4832</v>
      </c>
    </row>
    <row r="416" spans="1:16" ht="13" x14ac:dyDescent="0.3">
      <c r="A416" t="s">
        <v>132</v>
      </c>
      <c r="B416" s="5">
        <v>1.02</v>
      </c>
      <c r="C416" s="5">
        <f t="shared" si="8"/>
        <v>31.02</v>
      </c>
      <c r="D416" s="155"/>
      <c r="E416" s="155"/>
      <c r="F416" s="164"/>
      <c r="G416" s="155"/>
      <c r="H416" s="55"/>
      <c r="I416" s="155"/>
      <c r="J416" s="155"/>
      <c r="K416" s="155"/>
      <c r="L416" s="155"/>
      <c r="M416" s="155"/>
      <c r="N416" s="155"/>
      <c r="O416" s="155"/>
      <c r="P416" s="2" t="s">
        <v>4832</v>
      </c>
    </row>
    <row r="417" spans="1:16" ht="13" x14ac:dyDescent="0.3">
      <c r="A417" t="s">
        <v>132</v>
      </c>
      <c r="B417" s="5">
        <v>1.03</v>
      </c>
      <c r="C417" s="5">
        <f t="shared" si="8"/>
        <v>31.03</v>
      </c>
      <c r="D417" s="155"/>
      <c r="E417" s="155"/>
      <c r="F417" s="164"/>
      <c r="G417" s="155"/>
      <c r="H417" s="55"/>
      <c r="I417" s="155"/>
      <c r="J417" s="155"/>
      <c r="K417" s="155"/>
      <c r="L417" s="155"/>
      <c r="M417" s="155"/>
      <c r="N417" s="155"/>
      <c r="O417" s="155"/>
      <c r="P417" s="2" t="s">
        <v>4832</v>
      </c>
    </row>
    <row r="418" spans="1:16" ht="13" x14ac:dyDescent="0.3">
      <c r="A418" t="s">
        <v>132</v>
      </c>
      <c r="B418" s="5">
        <v>1.04</v>
      </c>
      <c r="C418" s="5">
        <f t="shared" si="8"/>
        <v>31.04</v>
      </c>
      <c r="D418" s="155"/>
      <c r="E418" s="155"/>
      <c r="F418" s="164"/>
      <c r="G418" s="155"/>
      <c r="H418" s="55"/>
      <c r="I418" s="155"/>
      <c r="J418" s="155"/>
      <c r="K418" s="155"/>
      <c r="L418" s="155"/>
      <c r="M418" s="155"/>
      <c r="N418" s="155"/>
      <c r="O418" s="155"/>
      <c r="P418" s="2" t="s">
        <v>4832</v>
      </c>
    </row>
    <row r="419" spans="1:16" ht="13" x14ac:dyDescent="0.3">
      <c r="A419" t="s">
        <v>132</v>
      </c>
      <c r="B419" s="5">
        <v>1.05</v>
      </c>
      <c r="C419" s="5">
        <f t="shared" si="8"/>
        <v>31.05</v>
      </c>
      <c r="D419" s="155"/>
      <c r="E419" s="155"/>
      <c r="F419" s="164"/>
      <c r="G419" s="155"/>
      <c r="H419" s="55"/>
      <c r="I419" s="155"/>
      <c r="J419" s="155"/>
      <c r="K419" s="155"/>
      <c r="L419" s="155"/>
      <c r="M419" s="155"/>
      <c r="N419" s="155"/>
      <c r="O419" s="155"/>
      <c r="P419" s="2" t="s">
        <v>4832</v>
      </c>
    </row>
    <row r="420" spans="1:16" ht="13" x14ac:dyDescent="0.3">
      <c r="A420" t="s">
        <v>132</v>
      </c>
      <c r="B420" s="5">
        <v>1.06</v>
      </c>
      <c r="C420" s="5">
        <f t="shared" si="8"/>
        <v>31.06</v>
      </c>
      <c r="D420" s="155"/>
      <c r="E420" s="155"/>
      <c r="F420" s="164"/>
      <c r="G420" s="155"/>
      <c r="H420" s="55"/>
      <c r="I420" s="155"/>
      <c r="J420" s="155"/>
      <c r="K420" s="155"/>
      <c r="L420" s="155"/>
      <c r="M420" s="155"/>
      <c r="N420" s="155"/>
      <c r="O420" s="155"/>
      <c r="P420" s="2" t="s">
        <v>4832</v>
      </c>
    </row>
    <row r="421" spans="1:16" ht="13" x14ac:dyDescent="0.3">
      <c r="A421" t="s">
        <v>132</v>
      </c>
      <c r="B421" s="5">
        <v>1.07</v>
      </c>
      <c r="C421" s="5">
        <f t="shared" si="8"/>
        <v>31.07</v>
      </c>
      <c r="D421" s="155"/>
      <c r="E421" s="155"/>
      <c r="F421" s="164"/>
      <c r="G421" s="155"/>
      <c r="H421" s="55"/>
      <c r="I421" s="155"/>
      <c r="J421" s="155"/>
      <c r="K421" s="155"/>
      <c r="L421" s="155"/>
      <c r="M421" s="155"/>
      <c r="N421" s="155"/>
      <c r="O421" s="155"/>
      <c r="P421" s="2" t="s">
        <v>4832</v>
      </c>
    </row>
    <row r="422" spans="1:16" ht="13" x14ac:dyDescent="0.3">
      <c r="A422" t="s">
        <v>132</v>
      </c>
      <c r="B422" s="5">
        <v>1.08</v>
      </c>
      <c r="C422" s="5">
        <f t="shared" si="8"/>
        <v>31.08</v>
      </c>
      <c r="D422" s="155"/>
      <c r="E422" s="155"/>
      <c r="F422" s="164"/>
      <c r="G422" s="155"/>
      <c r="H422" s="55"/>
      <c r="I422" s="155"/>
      <c r="J422" s="155"/>
      <c r="K422" s="155"/>
      <c r="L422" s="155"/>
      <c r="M422" s="155"/>
      <c r="N422" s="155"/>
      <c r="O422" s="155"/>
      <c r="P422" s="2" t="s">
        <v>4832</v>
      </c>
    </row>
    <row r="423" spans="1:16" ht="13" x14ac:dyDescent="0.3">
      <c r="A423" t="s">
        <v>132</v>
      </c>
      <c r="B423" s="5">
        <v>1.0900000000000001</v>
      </c>
      <c r="C423" s="5">
        <f t="shared" si="8"/>
        <v>31.09</v>
      </c>
      <c r="D423" s="155"/>
      <c r="E423" s="155"/>
      <c r="F423" s="164"/>
      <c r="G423" s="155"/>
      <c r="H423" s="55"/>
      <c r="I423" s="155"/>
      <c r="J423" s="155"/>
      <c r="K423" s="155"/>
      <c r="L423" s="155"/>
      <c r="M423" s="155"/>
      <c r="N423" s="155"/>
      <c r="O423" s="155"/>
      <c r="P423" s="2" t="s">
        <v>4832</v>
      </c>
    </row>
    <row r="424" spans="1:16" ht="13" x14ac:dyDescent="0.3">
      <c r="A424" t="s">
        <v>132</v>
      </c>
      <c r="B424" s="5">
        <v>1.1000000000000001</v>
      </c>
      <c r="C424" s="5">
        <f t="shared" si="8"/>
        <v>31.1</v>
      </c>
      <c r="D424" s="155"/>
      <c r="E424" s="155"/>
      <c r="F424" s="164"/>
      <c r="G424" s="155"/>
      <c r="H424" s="55"/>
      <c r="I424" s="155"/>
      <c r="J424" s="155"/>
      <c r="K424" s="155"/>
      <c r="L424" s="155"/>
      <c r="M424" s="155"/>
      <c r="N424" s="155"/>
      <c r="O424" s="155"/>
      <c r="P424" s="2" t="s">
        <v>4832</v>
      </c>
    </row>
    <row r="425" spans="1:16" ht="13" x14ac:dyDescent="0.3">
      <c r="A425" t="s">
        <v>132</v>
      </c>
      <c r="B425" s="5">
        <v>1.1100000000000001</v>
      </c>
      <c r="C425" s="5">
        <f t="shared" si="8"/>
        <v>31.11</v>
      </c>
      <c r="D425" s="155"/>
      <c r="E425" s="155"/>
      <c r="F425" s="164"/>
      <c r="G425" s="155"/>
      <c r="H425" s="55"/>
      <c r="I425" s="155"/>
      <c r="J425" s="155"/>
      <c r="K425" s="155"/>
      <c r="L425" s="155"/>
      <c r="M425" s="155"/>
      <c r="N425" s="155"/>
      <c r="O425" s="155"/>
      <c r="P425" s="2" t="s">
        <v>4832</v>
      </c>
    </row>
    <row r="426" spans="1:16" ht="13" x14ac:dyDescent="0.3">
      <c r="A426" t="s">
        <v>132</v>
      </c>
      <c r="B426" s="5">
        <v>1.1200000000000001</v>
      </c>
      <c r="C426" s="5">
        <f t="shared" si="8"/>
        <v>31.12</v>
      </c>
      <c r="D426" s="155"/>
      <c r="E426" s="155"/>
      <c r="F426" s="164"/>
      <c r="G426" s="155"/>
      <c r="H426" s="55"/>
      <c r="I426" s="155"/>
      <c r="J426" s="155"/>
      <c r="K426" s="155"/>
      <c r="L426" s="155"/>
      <c r="M426" s="155"/>
      <c r="N426" s="155"/>
      <c r="O426" s="155"/>
      <c r="P426" s="2" t="s">
        <v>4832</v>
      </c>
    </row>
    <row r="427" spans="1:16" ht="13" x14ac:dyDescent="0.3">
      <c r="A427" t="s">
        <v>132</v>
      </c>
      <c r="B427" s="5">
        <v>1.1299999999999999</v>
      </c>
      <c r="C427" s="5">
        <f t="shared" si="8"/>
        <v>31.13</v>
      </c>
      <c r="D427" s="155"/>
      <c r="E427" s="155"/>
      <c r="F427" s="164"/>
      <c r="G427" s="155"/>
      <c r="H427" s="55"/>
      <c r="I427" s="155"/>
      <c r="J427" s="155"/>
      <c r="K427" s="155"/>
      <c r="L427" s="155"/>
      <c r="M427" s="155"/>
      <c r="N427" s="155"/>
      <c r="O427" s="155"/>
      <c r="P427" s="2" t="s">
        <v>4832</v>
      </c>
    </row>
    <row r="428" spans="1:16" ht="13" x14ac:dyDescent="0.3">
      <c r="A428" t="s">
        <v>132</v>
      </c>
      <c r="B428" s="5">
        <v>1.1399999999999999</v>
      </c>
      <c r="C428" s="5">
        <f t="shared" si="8"/>
        <v>31.14</v>
      </c>
      <c r="D428" s="155"/>
      <c r="E428" s="155"/>
      <c r="F428" s="164"/>
      <c r="G428" s="155"/>
      <c r="H428" s="55"/>
      <c r="I428" s="155"/>
      <c r="J428" s="155"/>
      <c r="K428" s="155"/>
      <c r="L428" s="155"/>
      <c r="M428" s="155"/>
      <c r="N428" s="155"/>
      <c r="O428" s="155"/>
      <c r="P428" s="2" t="s">
        <v>4832</v>
      </c>
    </row>
    <row r="429" spans="1:16" ht="13" x14ac:dyDescent="0.3">
      <c r="A429" t="s">
        <v>132</v>
      </c>
      <c r="B429" s="5">
        <v>1.1499999999999999</v>
      </c>
      <c r="C429" s="5">
        <f t="shared" si="8"/>
        <v>31.15</v>
      </c>
      <c r="D429" s="155"/>
      <c r="E429" s="155"/>
      <c r="F429" s="164"/>
      <c r="G429" s="155"/>
      <c r="H429" s="55"/>
      <c r="I429" s="155"/>
      <c r="J429" s="155"/>
      <c r="K429" s="155"/>
      <c r="L429" s="155"/>
      <c r="M429" s="155"/>
      <c r="N429" s="155"/>
      <c r="O429" s="155"/>
      <c r="P429" s="2" t="s">
        <v>4832</v>
      </c>
    </row>
    <row r="430" spans="1:16" ht="13" x14ac:dyDescent="0.3">
      <c r="A430" t="s">
        <v>132</v>
      </c>
      <c r="B430" s="5">
        <v>1.1599999999999999</v>
      </c>
      <c r="C430" s="5">
        <f t="shared" ref="C430:C493" si="9">VALUE(SUBSTITUTE(3&amp;B430," ",""))</f>
        <v>31.16</v>
      </c>
      <c r="D430" s="155"/>
      <c r="E430" s="155"/>
      <c r="F430" s="164"/>
      <c r="G430" s="155"/>
      <c r="H430" s="55"/>
      <c r="I430" s="155"/>
      <c r="J430" s="155"/>
      <c r="K430" s="155"/>
      <c r="L430" s="155"/>
      <c r="M430" s="155"/>
      <c r="N430" s="155"/>
      <c r="O430" s="155"/>
      <c r="P430" s="2" t="s">
        <v>4832</v>
      </c>
    </row>
    <row r="431" spans="1:16" ht="13" x14ac:dyDescent="0.3">
      <c r="A431" t="s">
        <v>132</v>
      </c>
      <c r="B431" s="5">
        <v>1.17</v>
      </c>
      <c r="C431" s="5">
        <f t="shared" si="9"/>
        <v>31.17</v>
      </c>
      <c r="D431" s="155"/>
      <c r="E431" s="155"/>
      <c r="F431" s="164"/>
      <c r="G431" s="155"/>
      <c r="H431" s="55"/>
      <c r="I431" s="155"/>
      <c r="J431" s="155"/>
      <c r="K431" s="155"/>
      <c r="L431" s="155"/>
      <c r="M431" s="155"/>
      <c r="N431" s="155"/>
      <c r="O431" s="155"/>
      <c r="P431" s="2" t="s">
        <v>4832</v>
      </c>
    </row>
    <row r="432" spans="1:16" ht="13" x14ac:dyDescent="0.3">
      <c r="A432" t="s">
        <v>132</v>
      </c>
      <c r="B432" s="5">
        <v>1.18</v>
      </c>
      <c r="C432" s="5">
        <f t="shared" si="9"/>
        <v>31.18</v>
      </c>
      <c r="D432" s="155"/>
      <c r="E432" s="155"/>
      <c r="F432" s="164"/>
      <c r="G432" s="155"/>
      <c r="H432" s="55"/>
      <c r="I432" s="155"/>
      <c r="J432" s="155"/>
      <c r="K432" s="155"/>
      <c r="L432" s="155"/>
      <c r="M432" s="155"/>
      <c r="N432" s="155"/>
      <c r="O432" s="155"/>
      <c r="P432" s="2" t="s">
        <v>4832</v>
      </c>
    </row>
    <row r="433" spans="1:16" ht="13" x14ac:dyDescent="0.3">
      <c r="A433" t="s">
        <v>132</v>
      </c>
      <c r="B433" s="5">
        <v>1.19</v>
      </c>
      <c r="C433" s="5">
        <f t="shared" si="9"/>
        <v>31.19</v>
      </c>
      <c r="D433" s="155"/>
      <c r="E433" s="155"/>
      <c r="F433" s="164"/>
      <c r="G433" s="155"/>
      <c r="H433" s="55"/>
      <c r="I433" s="155"/>
      <c r="J433" s="155"/>
      <c r="K433" s="155"/>
      <c r="L433" s="155"/>
      <c r="M433" s="155"/>
      <c r="N433" s="155"/>
      <c r="O433" s="155"/>
      <c r="P433" s="2" t="s">
        <v>4832</v>
      </c>
    </row>
    <row r="434" spans="1:16" ht="13" x14ac:dyDescent="0.3">
      <c r="A434" t="s">
        <v>132</v>
      </c>
      <c r="B434" s="5">
        <v>1.2</v>
      </c>
      <c r="C434" s="5">
        <f t="shared" si="9"/>
        <v>31.2</v>
      </c>
      <c r="D434" s="155"/>
      <c r="E434" s="155"/>
      <c r="F434" s="164"/>
      <c r="G434" s="155"/>
      <c r="H434" s="55"/>
      <c r="I434" s="155"/>
      <c r="J434" s="155"/>
      <c r="K434" s="155"/>
      <c r="L434" s="155"/>
      <c r="M434" s="155"/>
      <c r="N434" s="155"/>
      <c r="O434" s="155"/>
      <c r="P434" s="2" t="s">
        <v>4832</v>
      </c>
    </row>
    <row r="435" spans="1:16" ht="13" x14ac:dyDescent="0.3">
      <c r="A435" t="s">
        <v>132</v>
      </c>
      <c r="B435" s="5">
        <v>1.21</v>
      </c>
      <c r="C435" s="5">
        <f t="shared" si="9"/>
        <v>31.21</v>
      </c>
      <c r="D435" s="155"/>
      <c r="E435" s="155"/>
      <c r="F435" s="164"/>
      <c r="G435" s="155"/>
      <c r="H435" s="55"/>
      <c r="I435" s="155"/>
      <c r="J435" s="155"/>
      <c r="K435" s="155"/>
      <c r="L435" s="155"/>
      <c r="M435" s="155"/>
      <c r="N435" s="155"/>
      <c r="O435" s="155"/>
      <c r="P435" s="2" t="s">
        <v>4832</v>
      </c>
    </row>
    <row r="436" spans="1:16" ht="13" x14ac:dyDescent="0.3">
      <c r="A436" t="s">
        <v>132</v>
      </c>
      <c r="B436" s="5">
        <v>1.22</v>
      </c>
      <c r="C436" s="5">
        <f t="shared" si="9"/>
        <v>31.22</v>
      </c>
      <c r="D436" s="155"/>
      <c r="E436" s="155"/>
      <c r="F436" s="164"/>
      <c r="G436" s="155"/>
      <c r="H436" s="55"/>
      <c r="I436" s="155"/>
      <c r="J436" s="155"/>
      <c r="K436" s="155"/>
      <c r="L436" s="155"/>
      <c r="M436" s="155"/>
      <c r="N436" s="155"/>
      <c r="O436" s="155"/>
      <c r="P436" s="2" t="s">
        <v>4832</v>
      </c>
    </row>
    <row r="437" spans="1:16" ht="13" x14ac:dyDescent="0.3">
      <c r="A437" t="s">
        <v>132</v>
      </c>
      <c r="B437" s="5">
        <v>1.23</v>
      </c>
      <c r="C437" s="5">
        <f t="shared" si="9"/>
        <v>31.23</v>
      </c>
      <c r="D437" s="155"/>
      <c r="E437" s="155"/>
      <c r="F437" s="164"/>
      <c r="G437" s="155"/>
      <c r="H437" s="55"/>
      <c r="I437" s="155"/>
      <c r="J437" s="155"/>
      <c r="K437" s="155"/>
      <c r="L437" s="155"/>
      <c r="M437" s="155"/>
      <c r="N437" s="155"/>
      <c r="O437" s="155"/>
      <c r="P437" s="2" t="s">
        <v>4832</v>
      </c>
    </row>
    <row r="438" spans="1:16" ht="13" x14ac:dyDescent="0.3">
      <c r="A438" t="s">
        <v>132</v>
      </c>
      <c r="B438" s="5">
        <v>1.24</v>
      </c>
      <c r="C438" s="5">
        <f t="shared" si="9"/>
        <v>31.24</v>
      </c>
      <c r="D438" s="155"/>
      <c r="E438" s="155"/>
      <c r="F438" s="164"/>
      <c r="G438" s="155"/>
      <c r="H438" s="55"/>
      <c r="I438" s="155"/>
      <c r="J438" s="155"/>
      <c r="K438" s="155"/>
      <c r="L438" s="155"/>
      <c r="M438" s="155"/>
      <c r="N438" s="155"/>
      <c r="O438" s="155"/>
      <c r="P438" s="2" t="s">
        <v>4832</v>
      </c>
    </row>
    <row r="439" spans="1:16" ht="13" x14ac:dyDescent="0.3">
      <c r="A439" t="s">
        <v>132</v>
      </c>
      <c r="B439" s="5">
        <v>1.25</v>
      </c>
      <c r="C439" s="5">
        <f t="shared" si="9"/>
        <v>31.25</v>
      </c>
      <c r="D439" s="155"/>
      <c r="E439" s="155"/>
      <c r="F439" s="164"/>
      <c r="G439" s="155"/>
      <c r="H439" s="55"/>
      <c r="I439" s="155"/>
      <c r="J439" s="155"/>
      <c r="K439" s="155"/>
      <c r="L439" s="155"/>
      <c r="M439" s="155"/>
      <c r="N439" s="155"/>
      <c r="O439" s="155"/>
      <c r="P439" s="2" t="s">
        <v>4832</v>
      </c>
    </row>
    <row r="440" spans="1:16" ht="13" x14ac:dyDescent="0.3">
      <c r="A440" t="s">
        <v>132</v>
      </c>
      <c r="B440" s="5">
        <v>1.26</v>
      </c>
      <c r="C440" s="5">
        <f t="shared" si="9"/>
        <v>31.26</v>
      </c>
      <c r="D440" s="155"/>
      <c r="E440" s="155"/>
      <c r="F440" s="164"/>
      <c r="G440" s="155"/>
      <c r="H440" s="55"/>
      <c r="I440" s="155"/>
      <c r="J440" s="155"/>
      <c r="K440" s="155"/>
      <c r="L440" s="155"/>
      <c r="M440" s="155"/>
      <c r="N440" s="155"/>
      <c r="O440" s="155"/>
      <c r="P440" s="2" t="s">
        <v>4832</v>
      </c>
    </row>
    <row r="441" spans="1:16" ht="13" x14ac:dyDescent="0.3">
      <c r="A441" t="s">
        <v>132</v>
      </c>
      <c r="B441" s="5">
        <v>1.27</v>
      </c>
      <c r="C441" s="5">
        <f t="shared" si="9"/>
        <v>31.27</v>
      </c>
      <c r="D441" s="155"/>
      <c r="E441" s="155"/>
      <c r="F441" s="164"/>
      <c r="G441" s="155"/>
      <c r="H441" s="55"/>
      <c r="I441" s="155"/>
      <c r="J441" s="155"/>
      <c r="K441" s="155"/>
      <c r="L441" s="155"/>
      <c r="M441" s="155"/>
      <c r="N441" s="155"/>
      <c r="O441" s="155"/>
      <c r="P441" s="2" t="s">
        <v>4832</v>
      </c>
    </row>
    <row r="442" spans="1:16" ht="13" x14ac:dyDescent="0.3">
      <c r="A442" t="s">
        <v>132</v>
      </c>
      <c r="B442" s="5">
        <v>1.28</v>
      </c>
      <c r="C442" s="5">
        <f t="shared" si="9"/>
        <v>31.28</v>
      </c>
      <c r="D442" s="155"/>
      <c r="E442" s="155"/>
      <c r="F442" s="164"/>
      <c r="G442" s="155"/>
      <c r="H442" s="55"/>
      <c r="I442" s="155"/>
      <c r="J442" s="155"/>
      <c r="K442" s="155"/>
      <c r="L442" s="155"/>
      <c r="M442" s="155"/>
      <c r="N442" s="155"/>
      <c r="O442" s="155"/>
      <c r="P442" s="2" t="s">
        <v>4832</v>
      </c>
    </row>
    <row r="443" spans="1:16" ht="13" x14ac:dyDescent="0.3">
      <c r="A443" t="s">
        <v>132</v>
      </c>
      <c r="B443" s="5">
        <v>1.29</v>
      </c>
      <c r="C443" s="5">
        <f t="shared" si="9"/>
        <v>31.29</v>
      </c>
      <c r="D443" s="155"/>
      <c r="E443" s="155"/>
      <c r="F443" s="164"/>
      <c r="G443" s="155"/>
      <c r="H443" s="55"/>
      <c r="I443" s="155"/>
      <c r="J443" s="155"/>
      <c r="K443" s="155"/>
      <c r="L443" s="155"/>
      <c r="M443" s="155"/>
      <c r="N443" s="155"/>
      <c r="O443" s="155"/>
      <c r="P443" s="2" t="s">
        <v>4832</v>
      </c>
    </row>
    <row r="444" spans="1:16" ht="13" x14ac:dyDescent="0.3">
      <c r="A444" t="s">
        <v>132</v>
      </c>
      <c r="B444" s="5">
        <v>1.3</v>
      </c>
      <c r="C444" s="5">
        <f t="shared" si="9"/>
        <v>31.3</v>
      </c>
      <c r="D444" s="155"/>
      <c r="E444" s="155"/>
      <c r="F444" s="164"/>
      <c r="G444" s="155"/>
      <c r="H444" s="55"/>
      <c r="I444" s="155"/>
      <c r="J444" s="155"/>
      <c r="K444" s="155"/>
      <c r="L444" s="155"/>
      <c r="M444" s="155"/>
      <c r="N444" s="155"/>
      <c r="O444" s="155"/>
      <c r="P444" s="2" t="s">
        <v>4832</v>
      </c>
    </row>
    <row r="445" spans="1:16" ht="13" x14ac:dyDescent="0.3">
      <c r="A445" t="s">
        <v>132</v>
      </c>
      <c r="B445" s="5">
        <v>1.31</v>
      </c>
      <c r="C445" s="5">
        <f t="shared" si="9"/>
        <v>31.31</v>
      </c>
      <c r="D445" s="155"/>
      <c r="E445" s="155"/>
      <c r="F445" s="164"/>
      <c r="G445" s="155"/>
      <c r="H445" s="55"/>
      <c r="I445" s="155"/>
      <c r="J445" s="155"/>
      <c r="K445" s="155"/>
      <c r="L445" s="155"/>
      <c r="M445" s="155"/>
      <c r="N445" s="155"/>
      <c r="O445" s="155"/>
      <c r="P445" s="2" t="s">
        <v>4832</v>
      </c>
    </row>
    <row r="446" spans="1:16" ht="13" x14ac:dyDescent="0.3">
      <c r="A446" t="s">
        <v>132</v>
      </c>
      <c r="B446" s="5">
        <v>1.32</v>
      </c>
      <c r="C446" s="5">
        <f t="shared" si="9"/>
        <v>31.32</v>
      </c>
      <c r="D446" s="155"/>
      <c r="E446" s="155"/>
      <c r="F446" s="164"/>
      <c r="G446" s="155"/>
      <c r="H446" s="55"/>
      <c r="I446" s="155"/>
      <c r="J446" s="155"/>
      <c r="K446" s="155"/>
      <c r="L446" s="155"/>
      <c r="M446" s="155"/>
      <c r="N446" s="155"/>
      <c r="O446" s="155"/>
      <c r="P446" s="2" t="s">
        <v>4832</v>
      </c>
    </row>
    <row r="447" spans="1:16" ht="13" x14ac:dyDescent="0.3">
      <c r="A447" t="s">
        <v>132</v>
      </c>
      <c r="B447" s="5">
        <v>1.33</v>
      </c>
      <c r="C447" s="5">
        <f t="shared" si="9"/>
        <v>31.33</v>
      </c>
      <c r="D447" s="155"/>
      <c r="E447" s="155"/>
      <c r="F447" s="164"/>
      <c r="G447" s="155"/>
      <c r="H447" s="55"/>
      <c r="I447" s="155"/>
      <c r="J447" s="155"/>
      <c r="K447" s="155"/>
      <c r="L447" s="155"/>
      <c r="M447" s="155"/>
      <c r="N447" s="155"/>
      <c r="O447" s="155"/>
      <c r="P447" s="2" t="s">
        <v>4832</v>
      </c>
    </row>
    <row r="448" spans="1:16" ht="13" x14ac:dyDescent="0.3">
      <c r="A448" t="s">
        <v>132</v>
      </c>
      <c r="B448" s="5">
        <v>1.34</v>
      </c>
      <c r="C448" s="5">
        <f t="shared" si="9"/>
        <v>31.34</v>
      </c>
      <c r="D448" s="155"/>
      <c r="E448" s="155"/>
      <c r="F448" s="164"/>
      <c r="G448" s="155"/>
      <c r="H448" s="55"/>
      <c r="I448" s="155"/>
      <c r="J448" s="155"/>
      <c r="K448" s="155"/>
      <c r="L448" s="155"/>
      <c r="M448" s="155"/>
      <c r="N448" s="155"/>
      <c r="O448" s="155"/>
      <c r="P448" s="2" t="s">
        <v>4832</v>
      </c>
    </row>
    <row r="449" spans="1:16" ht="13" x14ac:dyDescent="0.3">
      <c r="A449" t="s">
        <v>132</v>
      </c>
      <c r="B449" s="5">
        <v>1.35</v>
      </c>
      <c r="C449" s="5">
        <f t="shared" si="9"/>
        <v>31.35</v>
      </c>
      <c r="D449" s="155"/>
      <c r="E449" s="155"/>
      <c r="F449" s="164"/>
      <c r="G449" s="155"/>
      <c r="H449" s="55"/>
      <c r="I449" s="155"/>
      <c r="J449" s="155"/>
      <c r="K449" s="155"/>
      <c r="L449" s="155"/>
      <c r="M449" s="155"/>
      <c r="N449" s="155"/>
      <c r="O449" s="155"/>
      <c r="P449" s="2" t="s">
        <v>4832</v>
      </c>
    </row>
    <row r="450" spans="1:16" ht="13" x14ac:dyDescent="0.3">
      <c r="A450" t="s">
        <v>132</v>
      </c>
      <c r="B450" s="5">
        <v>1.36</v>
      </c>
      <c r="C450" s="5">
        <f t="shared" si="9"/>
        <v>31.36</v>
      </c>
      <c r="D450" s="155"/>
      <c r="E450" s="155"/>
      <c r="F450" s="164"/>
      <c r="G450" s="155"/>
      <c r="H450" s="55"/>
      <c r="I450" s="155"/>
      <c r="J450" s="155"/>
      <c r="K450" s="155"/>
      <c r="L450" s="155"/>
      <c r="M450" s="155"/>
      <c r="N450" s="155"/>
      <c r="O450" s="155"/>
      <c r="P450" s="2" t="s">
        <v>4832</v>
      </c>
    </row>
    <row r="451" spans="1:16" ht="13" x14ac:dyDescent="0.3">
      <c r="A451" t="s">
        <v>132</v>
      </c>
      <c r="B451" s="5">
        <v>1.37</v>
      </c>
      <c r="C451" s="5">
        <f t="shared" si="9"/>
        <v>31.37</v>
      </c>
      <c r="D451" s="155"/>
      <c r="E451" s="155"/>
      <c r="F451" s="164"/>
      <c r="G451" s="155"/>
      <c r="H451" s="55"/>
      <c r="I451" s="155"/>
      <c r="J451" s="155"/>
      <c r="K451" s="155"/>
      <c r="L451" s="155"/>
      <c r="M451" s="155"/>
      <c r="N451" s="155"/>
      <c r="O451" s="155"/>
      <c r="P451" s="2" t="s">
        <v>4832</v>
      </c>
    </row>
    <row r="452" spans="1:16" ht="13" x14ac:dyDescent="0.3">
      <c r="A452" t="s">
        <v>132</v>
      </c>
      <c r="B452" s="5">
        <v>1.38</v>
      </c>
      <c r="C452" s="5">
        <f t="shared" si="9"/>
        <v>31.38</v>
      </c>
      <c r="D452" s="155"/>
      <c r="E452" s="155"/>
      <c r="F452" s="164"/>
      <c r="G452" s="155"/>
      <c r="H452" s="55"/>
      <c r="I452" s="155"/>
      <c r="J452" s="155"/>
      <c r="K452" s="155"/>
      <c r="L452" s="155"/>
      <c r="M452" s="155"/>
      <c r="N452" s="155"/>
      <c r="O452" s="155"/>
      <c r="P452" s="2" t="s">
        <v>4832</v>
      </c>
    </row>
    <row r="453" spans="1:16" ht="13" x14ac:dyDescent="0.3">
      <c r="A453" t="s">
        <v>132</v>
      </c>
      <c r="B453" s="5">
        <v>1.39</v>
      </c>
      <c r="C453" s="5">
        <f t="shared" si="9"/>
        <v>31.39</v>
      </c>
      <c r="D453" s="155"/>
      <c r="E453" s="155"/>
      <c r="F453" s="164"/>
      <c r="G453" s="155"/>
      <c r="H453" s="55"/>
      <c r="I453" s="155"/>
      <c r="J453" s="155"/>
      <c r="K453" s="155"/>
      <c r="L453" s="155"/>
      <c r="M453" s="155"/>
      <c r="N453" s="155"/>
      <c r="O453" s="155"/>
      <c r="P453" s="2" t="s">
        <v>4832</v>
      </c>
    </row>
    <row r="454" spans="1:16" ht="13" x14ac:dyDescent="0.3">
      <c r="A454" t="s">
        <v>132</v>
      </c>
      <c r="B454" s="5">
        <v>1.4</v>
      </c>
      <c r="C454" s="5">
        <f t="shared" si="9"/>
        <v>31.4</v>
      </c>
      <c r="D454" s="155"/>
      <c r="E454" s="155"/>
      <c r="F454" s="164"/>
      <c r="G454" s="155"/>
      <c r="H454" s="55"/>
      <c r="I454" s="155"/>
      <c r="J454" s="155"/>
      <c r="K454" s="155"/>
      <c r="L454" s="155"/>
      <c r="M454" s="155"/>
      <c r="N454" s="155"/>
      <c r="O454" s="155"/>
      <c r="P454" s="2" t="s">
        <v>4832</v>
      </c>
    </row>
    <row r="455" spans="1:16" ht="13" x14ac:dyDescent="0.3">
      <c r="A455" t="s">
        <v>132</v>
      </c>
      <c r="B455" s="5">
        <v>1.41</v>
      </c>
      <c r="C455" s="5">
        <f t="shared" si="9"/>
        <v>31.41</v>
      </c>
      <c r="D455" s="155"/>
      <c r="E455" s="155"/>
      <c r="F455" s="164"/>
      <c r="G455" s="155"/>
      <c r="H455" s="55"/>
      <c r="I455" s="155"/>
      <c r="J455" s="155"/>
      <c r="K455" s="155"/>
      <c r="L455" s="155"/>
      <c r="M455" s="155"/>
      <c r="N455" s="155"/>
      <c r="O455" s="155"/>
      <c r="P455" s="2" t="s">
        <v>4832</v>
      </c>
    </row>
    <row r="456" spans="1:16" ht="13" x14ac:dyDescent="0.3">
      <c r="A456" t="s">
        <v>132</v>
      </c>
      <c r="B456" s="5">
        <v>1.42</v>
      </c>
      <c r="C456" s="5">
        <f t="shared" si="9"/>
        <v>31.42</v>
      </c>
      <c r="D456" s="155"/>
      <c r="E456" s="155"/>
      <c r="F456" s="164"/>
      <c r="G456" s="155"/>
      <c r="H456" s="55"/>
      <c r="I456" s="155"/>
      <c r="J456" s="155"/>
      <c r="K456" s="155"/>
      <c r="L456" s="155"/>
      <c r="M456" s="155"/>
      <c r="N456" s="155"/>
      <c r="O456" s="155"/>
      <c r="P456" s="2" t="s">
        <v>4832</v>
      </c>
    </row>
    <row r="457" spans="1:16" ht="13" x14ac:dyDescent="0.3">
      <c r="A457" t="s">
        <v>132</v>
      </c>
      <c r="B457" s="5">
        <v>1.43</v>
      </c>
      <c r="C457" s="5">
        <f t="shared" si="9"/>
        <v>31.43</v>
      </c>
      <c r="D457" s="155"/>
      <c r="E457" s="155"/>
      <c r="F457" s="164"/>
      <c r="G457" s="155"/>
      <c r="H457" s="55"/>
      <c r="I457" s="155"/>
      <c r="J457" s="155"/>
      <c r="K457" s="155"/>
      <c r="L457" s="155"/>
      <c r="M457" s="155"/>
      <c r="N457" s="155"/>
      <c r="O457" s="155"/>
      <c r="P457" s="2" t="s">
        <v>4832</v>
      </c>
    </row>
    <row r="458" spans="1:16" ht="13" x14ac:dyDescent="0.3">
      <c r="A458" t="s">
        <v>132</v>
      </c>
      <c r="B458" s="5">
        <v>1.44</v>
      </c>
      <c r="C458" s="5">
        <f t="shared" si="9"/>
        <v>31.44</v>
      </c>
      <c r="D458" s="155"/>
      <c r="E458" s="155"/>
      <c r="F458" s="164"/>
      <c r="G458" s="155"/>
      <c r="H458" s="55"/>
      <c r="I458" s="155"/>
      <c r="J458" s="155"/>
      <c r="K458" s="155"/>
      <c r="L458" s="155"/>
      <c r="M458" s="155"/>
      <c r="N458" s="155"/>
      <c r="O458" s="155"/>
      <c r="P458" s="2" t="s">
        <v>4832</v>
      </c>
    </row>
    <row r="459" spans="1:16" ht="13" x14ac:dyDescent="0.3">
      <c r="A459" t="s">
        <v>132</v>
      </c>
      <c r="B459" s="5">
        <v>1.45</v>
      </c>
      <c r="C459" s="5">
        <f t="shared" si="9"/>
        <v>31.45</v>
      </c>
      <c r="D459" s="155"/>
      <c r="E459" s="155"/>
      <c r="F459" s="164"/>
      <c r="G459" s="155"/>
      <c r="H459" s="55"/>
      <c r="I459" s="155"/>
      <c r="J459" s="155"/>
      <c r="K459" s="155"/>
      <c r="L459" s="155"/>
      <c r="M459" s="155"/>
      <c r="N459" s="155"/>
      <c r="O459" s="155"/>
      <c r="P459" s="2" t="s">
        <v>4832</v>
      </c>
    </row>
    <row r="460" spans="1:16" ht="13" x14ac:dyDescent="0.3">
      <c r="A460" t="s">
        <v>132</v>
      </c>
      <c r="B460" s="5">
        <v>1.46</v>
      </c>
      <c r="C460" s="5">
        <f t="shared" si="9"/>
        <v>31.46</v>
      </c>
      <c r="D460" s="155"/>
      <c r="E460" s="155"/>
      <c r="F460" s="164"/>
      <c r="G460" s="155"/>
      <c r="H460" s="55"/>
      <c r="I460" s="155"/>
      <c r="J460" s="155"/>
      <c r="K460" s="155"/>
      <c r="L460" s="155"/>
      <c r="M460" s="155"/>
      <c r="N460" s="155"/>
      <c r="O460" s="155"/>
      <c r="P460" s="2" t="s">
        <v>4832</v>
      </c>
    </row>
    <row r="461" spans="1:16" ht="13" x14ac:dyDescent="0.3">
      <c r="A461" t="s">
        <v>132</v>
      </c>
      <c r="B461" s="5">
        <v>1.47</v>
      </c>
      <c r="C461" s="5">
        <f t="shared" si="9"/>
        <v>31.47</v>
      </c>
      <c r="D461" s="155"/>
      <c r="E461" s="155"/>
      <c r="F461" s="164"/>
      <c r="G461" s="155"/>
      <c r="H461" s="55"/>
      <c r="I461" s="155"/>
      <c r="J461" s="155"/>
      <c r="K461" s="155"/>
      <c r="L461" s="155"/>
      <c r="M461" s="155"/>
      <c r="N461" s="155"/>
      <c r="O461" s="155"/>
      <c r="P461" s="2" t="s">
        <v>4832</v>
      </c>
    </row>
    <row r="462" spans="1:16" ht="13" x14ac:dyDescent="0.3">
      <c r="A462" t="s">
        <v>132</v>
      </c>
      <c r="B462" s="5">
        <v>1.48</v>
      </c>
      <c r="C462" s="5">
        <f t="shared" si="9"/>
        <v>31.48</v>
      </c>
      <c r="D462" s="155"/>
      <c r="E462" s="155"/>
      <c r="F462" s="164"/>
      <c r="G462" s="155"/>
      <c r="H462" s="55"/>
      <c r="I462" s="155"/>
      <c r="J462" s="155"/>
      <c r="K462" s="155"/>
      <c r="L462" s="155"/>
      <c r="M462" s="155"/>
      <c r="N462" s="155"/>
      <c r="O462" s="155"/>
      <c r="P462" s="2" t="s">
        <v>4832</v>
      </c>
    </row>
    <row r="463" spans="1:16" ht="13" x14ac:dyDescent="0.3">
      <c r="A463" t="s">
        <v>132</v>
      </c>
      <c r="B463" s="5">
        <v>1.49</v>
      </c>
      <c r="C463" s="5">
        <f t="shared" si="9"/>
        <v>31.49</v>
      </c>
      <c r="D463" s="155"/>
      <c r="E463" s="155"/>
      <c r="F463" s="164"/>
      <c r="G463" s="155"/>
      <c r="H463" s="55"/>
      <c r="I463" s="155"/>
      <c r="J463" s="155"/>
      <c r="K463" s="155"/>
      <c r="L463" s="155"/>
      <c r="M463" s="155"/>
      <c r="N463" s="155"/>
      <c r="O463" s="155"/>
      <c r="P463" s="2" t="s">
        <v>4832</v>
      </c>
    </row>
    <row r="464" spans="1:16" ht="13" x14ac:dyDescent="0.3">
      <c r="A464" t="s">
        <v>132</v>
      </c>
      <c r="B464" s="5">
        <v>1.5</v>
      </c>
      <c r="C464" s="5">
        <f t="shared" si="9"/>
        <v>31.5</v>
      </c>
      <c r="D464" s="155"/>
      <c r="E464" s="155"/>
      <c r="F464" s="164"/>
      <c r="G464" s="155"/>
      <c r="H464" s="55"/>
      <c r="I464" s="155"/>
      <c r="J464" s="155"/>
      <c r="K464" s="155"/>
      <c r="L464" s="155"/>
      <c r="M464" s="155"/>
      <c r="N464" s="155"/>
      <c r="O464" s="155"/>
      <c r="P464" s="2" t="s">
        <v>4832</v>
      </c>
    </row>
    <row r="465" spans="1:16" ht="13" x14ac:dyDescent="0.3">
      <c r="A465" t="s">
        <v>132</v>
      </c>
      <c r="B465" s="5">
        <v>1.51</v>
      </c>
      <c r="C465" s="5">
        <f t="shared" si="9"/>
        <v>31.51</v>
      </c>
      <c r="D465" s="155"/>
      <c r="E465" s="155"/>
      <c r="F465" s="164"/>
      <c r="G465" s="155"/>
      <c r="H465" s="55"/>
      <c r="I465" s="155"/>
      <c r="J465" s="155"/>
      <c r="K465" s="155"/>
      <c r="L465" s="155"/>
      <c r="M465" s="155"/>
      <c r="N465" s="155"/>
      <c r="O465" s="155"/>
      <c r="P465" s="2" t="s">
        <v>4832</v>
      </c>
    </row>
    <row r="466" spans="1:16" ht="13" x14ac:dyDescent="0.3">
      <c r="A466" t="s">
        <v>132</v>
      </c>
      <c r="B466" s="5">
        <v>1.52</v>
      </c>
      <c r="C466" s="5">
        <f t="shared" si="9"/>
        <v>31.52</v>
      </c>
      <c r="D466" s="155"/>
      <c r="E466" s="155"/>
      <c r="F466" s="164"/>
      <c r="G466" s="155"/>
      <c r="H466" s="55"/>
      <c r="I466" s="155"/>
      <c r="J466" s="155"/>
      <c r="K466" s="155"/>
      <c r="L466" s="155"/>
      <c r="M466" s="155"/>
      <c r="N466" s="155"/>
      <c r="O466" s="155"/>
      <c r="P466" s="2" t="s">
        <v>4832</v>
      </c>
    </row>
    <row r="467" spans="1:16" ht="13" x14ac:dyDescent="0.3">
      <c r="A467" t="s">
        <v>132</v>
      </c>
      <c r="B467" s="5">
        <v>1.53</v>
      </c>
      <c r="C467" s="5">
        <f t="shared" si="9"/>
        <v>31.53</v>
      </c>
      <c r="D467" s="155"/>
      <c r="E467" s="155"/>
      <c r="F467" s="164"/>
      <c r="G467" s="155"/>
      <c r="H467" s="55"/>
      <c r="I467" s="155"/>
      <c r="J467" s="155"/>
      <c r="K467" s="155"/>
      <c r="L467" s="155"/>
      <c r="M467" s="155"/>
      <c r="N467" s="155"/>
      <c r="O467" s="155"/>
      <c r="P467" s="2" t="s">
        <v>4832</v>
      </c>
    </row>
    <row r="468" spans="1:16" ht="13" x14ac:dyDescent="0.3">
      <c r="A468" t="s">
        <v>132</v>
      </c>
      <c r="B468" s="5">
        <v>1.54</v>
      </c>
      <c r="C468" s="5">
        <f t="shared" si="9"/>
        <v>31.54</v>
      </c>
      <c r="D468" s="155"/>
      <c r="E468" s="155"/>
      <c r="F468" s="164"/>
      <c r="G468" s="155"/>
      <c r="H468" s="55"/>
      <c r="I468" s="155"/>
      <c r="J468" s="155"/>
      <c r="K468" s="155"/>
      <c r="L468" s="155"/>
      <c r="M468" s="155"/>
      <c r="N468" s="155"/>
      <c r="O468" s="155"/>
      <c r="P468" s="2" t="s">
        <v>4832</v>
      </c>
    </row>
    <row r="469" spans="1:16" ht="13" x14ac:dyDescent="0.3">
      <c r="A469" t="s">
        <v>132</v>
      </c>
      <c r="B469" s="5">
        <v>1.55</v>
      </c>
      <c r="C469" s="5">
        <f t="shared" si="9"/>
        <v>31.55</v>
      </c>
      <c r="D469" s="155"/>
      <c r="E469" s="155"/>
      <c r="F469" s="164"/>
      <c r="G469" s="155"/>
      <c r="H469" s="55"/>
      <c r="I469" s="155"/>
      <c r="J469" s="155"/>
      <c r="K469" s="155"/>
      <c r="L469" s="155"/>
      <c r="M469" s="155"/>
      <c r="N469" s="155"/>
      <c r="O469" s="155"/>
      <c r="P469" s="2" t="s">
        <v>4832</v>
      </c>
    </row>
    <row r="470" spans="1:16" ht="13" x14ac:dyDescent="0.3">
      <c r="A470" t="s">
        <v>132</v>
      </c>
      <c r="B470" s="5">
        <v>1.56</v>
      </c>
      <c r="C470" s="5">
        <f t="shared" si="9"/>
        <v>31.56</v>
      </c>
      <c r="D470" s="155"/>
      <c r="E470" s="155"/>
      <c r="F470" s="164"/>
      <c r="G470" s="155"/>
      <c r="H470" s="55"/>
      <c r="I470" s="155"/>
      <c r="J470" s="155"/>
      <c r="K470" s="155"/>
      <c r="L470" s="155"/>
      <c r="M470" s="155"/>
      <c r="N470" s="155"/>
      <c r="O470" s="155"/>
      <c r="P470" s="2" t="s">
        <v>4832</v>
      </c>
    </row>
    <row r="471" spans="1:16" ht="13" x14ac:dyDescent="0.3">
      <c r="A471" t="s">
        <v>132</v>
      </c>
      <c r="B471" s="5">
        <v>1.57</v>
      </c>
      <c r="C471" s="5">
        <f t="shared" si="9"/>
        <v>31.57</v>
      </c>
      <c r="D471" s="155"/>
      <c r="E471" s="155"/>
      <c r="F471" s="164"/>
      <c r="G471" s="155"/>
      <c r="H471" s="55"/>
      <c r="I471" s="155"/>
      <c r="J471" s="155"/>
      <c r="K471" s="155"/>
      <c r="L471" s="155"/>
      <c r="M471" s="155"/>
      <c r="N471" s="155"/>
      <c r="O471" s="155"/>
      <c r="P471" s="2" t="s">
        <v>4832</v>
      </c>
    </row>
    <row r="472" spans="1:16" ht="13" x14ac:dyDescent="0.3">
      <c r="A472" t="s">
        <v>132</v>
      </c>
      <c r="B472" s="5">
        <v>1.58</v>
      </c>
      <c r="C472" s="5">
        <f t="shared" si="9"/>
        <v>31.58</v>
      </c>
      <c r="D472" s="155"/>
      <c r="E472" s="155"/>
      <c r="F472" s="164"/>
      <c r="G472" s="155"/>
      <c r="H472" s="55"/>
      <c r="I472" s="155"/>
      <c r="J472" s="155"/>
      <c r="K472" s="155"/>
      <c r="L472" s="155"/>
      <c r="M472" s="155"/>
      <c r="N472" s="155"/>
      <c r="O472" s="155"/>
      <c r="P472" s="2" t="s">
        <v>4832</v>
      </c>
    </row>
    <row r="473" spans="1:16" ht="13" x14ac:dyDescent="0.3">
      <c r="A473" t="s">
        <v>132</v>
      </c>
      <c r="B473" s="5">
        <v>1.59</v>
      </c>
      <c r="C473" s="5">
        <f t="shared" si="9"/>
        <v>31.59</v>
      </c>
      <c r="D473" s="155"/>
      <c r="E473" s="155"/>
      <c r="F473" s="164"/>
      <c r="G473" s="155"/>
      <c r="H473" s="55"/>
      <c r="I473" s="155"/>
      <c r="J473" s="155"/>
      <c r="K473" s="155"/>
      <c r="L473" s="155"/>
      <c r="M473" s="155"/>
      <c r="N473" s="155"/>
      <c r="O473" s="155"/>
      <c r="P473" s="2" t="s">
        <v>4832</v>
      </c>
    </row>
    <row r="474" spans="1:16" ht="13" x14ac:dyDescent="0.3">
      <c r="A474" t="s">
        <v>132</v>
      </c>
      <c r="B474" s="5">
        <v>1.6</v>
      </c>
      <c r="C474" s="5">
        <f t="shared" si="9"/>
        <v>31.6</v>
      </c>
      <c r="D474" s="155"/>
      <c r="E474" s="155"/>
      <c r="F474" s="164"/>
      <c r="G474" s="155"/>
      <c r="H474" s="55"/>
      <c r="I474" s="155"/>
      <c r="J474" s="155"/>
      <c r="K474" s="155"/>
      <c r="L474" s="155"/>
      <c r="M474" s="155"/>
      <c r="N474" s="155"/>
      <c r="O474" s="155"/>
      <c r="P474" s="2" t="s">
        <v>4832</v>
      </c>
    </row>
    <row r="475" spans="1:16" ht="13" x14ac:dyDescent="0.3">
      <c r="A475" t="s">
        <v>132</v>
      </c>
      <c r="B475" s="5">
        <v>1.61</v>
      </c>
      <c r="C475" s="5">
        <f t="shared" si="9"/>
        <v>31.61</v>
      </c>
      <c r="D475" s="155"/>
      <c r="E475" s="155"/>
      <c r="F475" s="164"/>
      <c r="G475" s="155"/>
      <c r="H475" s="55"/>
      <c r="I475" s="155"/>
      <c r="J475" s="155"/>
      <c r="K475" s="155"/>
      <c r="L475" s="155"/>
      <c r="M475" s="155"/>
      <c r="N475" s="155"/>
      <c r="O475" s="155"/>
      <c r="P475" s="2" t="s">
        <v>4832</v>
      </c>
    </row>
    <row r="476" spans="1:16" ht="13" x14ac:dyDescent="0.3">
      <c r="A476" t="s">
        <v>132</v>
      </c>
      <c r="B476" s="5">
        <v>1.62</v>
      </c>
      <c r="C476" s="5">
        <f t="shared" si="9"/>
        <v>31.62</v>
      </c>
      <c r="D476" s="155"/>
      <c r="E476" s="155"/>
      <c r="F476" s="164"/>
      <c r="G476" s="155"/>
      <c r="H476" s="55"/>
      <c r="I476" s="155"/>
      <c r="J476" s="155"/>
      <c r="K476" s="155"/>
      <c r="L476" s="155"/>
      <c r="M476" s="155"/>
      <c r="N476" s="155"/>
      <c r="O476" s="155"/>
      <c r="P476" s="2" t="s">
        <v>4832</v>
      </c>
    </row>
    <row r="477" spans="1:16" ht="13" x14ac:dyDescent="0.3">
      <c r="A477" t="s">
        <v>132</v>
      </c>
      <c r="B477" s="5">
        <v>1.63</v>
      </c>
      <c r="C477" s="5">
        <f t="shared" si="9"/>
        <v>31.63</v>
      </c>
      <c r="D477" s="155"/>
      <c r="E477" s="155"/>
      <c r="F477" s="164"/>
      <c r="G477" s="155"/>
      <c r="H477" s="55"/>
      <c r="I477" s="155"/>
      <c r="J477" s="155"/>
      <c r="K477" s="155"/>
      <c r="L477" s="155"/>
      <c r="M477" s="155"/>
      <c r="N477" s="155"/>
      <c r="O477" s="155"/>
      <c r="P477" s="2" t="s">
        <v>4832</v>
      </c>
    </row>
    <row r="478" spans="1:16" ht="13" x14ac:dyDescent="0.3">
      <c r="A478" t="s">
        <v>132</v>
      </c>
      <c r="B478" s="5">
        <v>1.64</v>
      </c>
      <c r="C478" s="5">
        <f t="shared" si="9"/>
        <v>31.64</v>
      </c>
      <c r="D478" s="155"/>
      <c r="E478" s="155"/>
      <c r="F478" s="164"/>
      <c r="G478" s="155"/>
      <c r="H478" s="55"/>
      <c r="I478" s="155"/>
      <c r="J478" s="155"/>
      <c r="K478" s="155"/>
      <c r="L478" s="155"/>
      <c r="M478" s="155"/>
      <c r="N478" s="155"/>
      <c r="O478" s="155"/>
      <c r="P478" s="2" t="s">
        <v>4832</v>
      </c>
    </row>
    <row r="479" spans="1:16" ht="13" x14ac:dyDescent="0.3">
      <c r="A479" t="s">
        <v>132</v>
      </c>
      <c r="B479" s="5">
        <v>1.65</v>
      </c>
      <c r="C479" s="5">
        <f t="shared" si="9"/>
        <v>31.65</v>
      </c>
      <c r="D479" s="155"/>
      <c r="E479" s="155"/>
      <c r="F479" s="164"/>
      <c r="G479" s="155"/>
      <c r="H479" s="55"/>
      <c r="I479" s="155"/>
      <c r="J479" s="155"/>
      <c r="K479" s="155"/>
      <c r="L479" s="155"/>
      <c r="M479" s="155"/>
      <c r="N479" s="155"/>
      <c r="O479" s="155"/>
      <c r="P479" s="2" t="s">
        <v>4832</v>
      </c>
    </row>
    <row r="480" spans="1:16" ht="13" x14ac:dyDescent="0.3">
      <c r="A480" t="s">
        <v>132</v>
      </c>
      <c r="B480" s="5">
        <v>1.66</v>
      </c>
      <c r="C480" s="5">
        <f t="shared" si="9"/>
        <v>31.66</v>
      </c>
      <c r="D480" s="155"/>
      <c r="E480" s="155"/>
      <c r="F480" s="164"/>
      <c r="G480" s="155"/>
      <c r="H480" s="55"/>
      <c r="I480" s="155"/>
      <c r="J480" s="155"/>
      <c r="K480" s="155"/>
      <c r="L480" s="155"/>
      <c r="M480" s="155"/>
      <c r="N480" s="155"/>
      <c r="O480" s="155"/>
      <c r="P480" s="2" t="s">
        <v>4832</v>
      </c>
    </row>
    <row r="481" spans="1:16" ht="13" x14ac:dyDescent="0.3">
      <c r="A481" t="s">
        <v>132</v>
      </c>
      <c r="B481" s="5">
        <v>1.67</v>
      </c>
      <c r="C481" s="5">
        <f t="shared" si="9"/>
        <v>31.67</v>
      </c>
      <c r="D481" s="155"/>
      <c r="E481" s="155"/>
      <c r="F481" s="164"/>
      <c r="G481" s="155"/>
      <c r="H481" s="55"/>
      <c r="I481" s="155"/>
      <c r="J481" s="155"/>
      <c r="K481" s="155"/>
      <c r="L481" s="155"/>
      <c r="M481" s="155"/>
      <c r="N481" s="155"/>
      <c r="O481" s="155"/>
      <c r="P481" s="2" t="s">
        <v>4832</v>
      </c>
    </row>
    <row r="482" spans="1:16" ht="13" x14ac:dyDescent="0.3">
      <c r="A482" t="s">
        <v>132</v>
      </c>
      <c r="B482" s="5">
        <v>1.68</v>
      </c>
      <c r="C482" s="5">
        <f t="shared" si="9"/>
        <v>31.68</v>
      </c>
      <c r="D482" s="155"/>
      <c r="E482" s="155"/>
      <c r="F482" s="164"/>
      <c r="G482" s="155"/>
      <c r="H482" s="55"/>
      <c r="I482" s="155"/>
      <c r="J482" s="155"/>
      <c r="K482" s="155"/>
      <c r="L482" s="155"/>
      <c r="M482" s="155"/>
      <c r="N482" s="155"/>
      <c r="O482" s="155"/>
      <c r="P482" s="2" t="s">
        <v>4832</v>
      </c>
    </row>
    <row r="483" spans="1:16" ht="13" x14ac:dyDescent="0.3">
      <c r="A483" t="s">
        <v>132</v>
      </c>
      <c r="B483" s="5">
        <v>1.69</v>
      </c>
      <c r="C483" s="5">
        <f t="shared" si="9"/>
        <v>31.69</v>
      </c>
      <c r="D483" s="155"/>
      <c r="E483" s="155"/>
      <c r="F483" s="164"/>
      <c r="G483" s="155"/>
      <c r="H483" s="55"/>
      <c r="I483" s="155"/>
      <c r="J483" s="155"/>
      <c r="K483" s="155"/>
      <c r="L483" s="155"/>
      <c r="M483" s="155"/>
      <c r="N483" s="155"/>
      <c r="O483" s="155"/>
      <c r="P483" s="2" t="s">
        <v>4832</v>
      </c>
    </row>
    <row r="484" spans="1:16" ht="13" x14ac:dyDescent="0.3">
      <c r="A484" t="s">
        <v>132</v>
      </c>
      <c r="B484" s="5">
        <v>1.7</v>
      </c>
      <c r="C484" s="5">
        <f t="shared" si="9"/>
        <v>31.7</v>
      </c>
      <c r="D484" s="155"/>
      <c r="E484" s="155"/>
      <c r="F484" s="164"/>
      <c r="G484" s="155"/>
      <c r="H484" s="55"/>
      <c r="I484" s="155"/>
      <c r="J484" s="155"/>
      <c r="K484" s="155"/>
      <c r="L484" s="155"/>
      <c r="M484" s="155"/>
      <c r="N484" s="155"/>
      <c r="O484" s="155"/>
      <c r="P484" s="2" t="s">
        <v>4832</v>
      </c>
    </row>
    <row r="485" spans="1:16" ht="13" x14ac:dyDescent="0.3">
      <c r="A485" t="s">
        <v>132</v>
      </c>
      <c r="B485" s="5">
        <v>1.71</v>
      </c>
      <c r="C485" s="5">
        <f t="shared" si="9"/>
        <v>31.71</v>
      </c>
      <c r="D485" s="155"/>
      <c r="E485" s="155"/>
      <c r="F485" s="164"/>
      <c r="G485" s="155"/>
      <c r="H485" s="55"/>
      <c r="I485" s="155"/>
      <c r="J485" s="155"/>
      <c r="K485" s="155"/>
      <c r="L485" s="155"/>
      <c r="M485" s="155"/>
      <c r="N485" s="155"/>
      <c r="O485" s="155"/>
      <c r="P485" s="2" t="s">
        <v>4832</v>
      </c>
    </row>
    <row r="486" spans="1:16" ht="13" x14ac:dyDescent="0.3">
      <c r="A486" t="s">
        <v>132</v>
      </c>
      <c r="B486" s="5">
        <v>1.72</v>
      </c>
      <c r="C486" s="5">
        <f t="shared" si="9"/>
        <v>31.72</v>
      </c>
      <c r="D486" s="155"/>
      <c r="E486" s="155"/>
      <c r="F486" s="164"/>
      <c r="G486" s="155"/>
      <c r="H486" s="55"/>
      <c r="I486" s="155"/>
      <c r="J486" s="155"/>
      <c r="K486" s="155"/>
      <c r="L486" s="155"/>
      <c r="M486" s="155"/>
      <c r="N486" s="155"/>
      <c r="O486" s="155"/>
      <c r="P486" s="2" t="s">
        <v>4832</v>
      </c>
    </row>
    <row r="487" spans="1:16" ht="13" x14ac:dyDescent="0.3">
      <c r="A487" t="s">
        <v>132</v>
      </c>
      <c r="B487" s="5">
        <v>1.73</v>
      </c>
      <c r="C487" s="5">
        <f t="shared" si="9"/>
        <v>31.73</v>
      </c>
      <c r="D487" s="155"/>
      <c r="E487" s="155"/>
      <c r="F487" s="164"/>
      <c r="G487" s="155"/>
      <c r="H487" s="55"/>
      <c r="I487" s="155"/>
      <c r="J487" s="155"/>
      <c r="K487" s="155"/>
      <c r="L487" s="155"/>
      <c r="M487" s="155"/>
      <c r="N487" s="155"/>
      <c r="O487" s="155"/>
      <c r="P487" s="2" t="s">
        <v>4832</v>
      </c>
    </row>
    <row r="488" spans="1:16" ht="13" x14ac:dyDescent="0.3">
      <c r="A488" t="s">
        <v>132</v>
      </c>
      <c r="B488" s="5">
        <v>1.74</v>
      </c>
      <c r="C488" s="5">
        <f t="shared" si="9"/>
        <v>31.74</v>
      </c>
      <c r="D488" s="155"/>
      <c r="E488" s="155"/>
      <c r="F488" s="164"/>
      <c r="G488" s="155"/>
      <c r="H488" s="55"/>
      <c r="I488" s="155"/>
      <c r="J488" s="155"/>
      <c r="K488" s="155"/>
      <c r="L488" s="155"/>
      <c r="M488" s="155"/>
      <c r="N488" s="155"/>
      <c r="O488" s="155"/>
      <c r="P488" s="2" t="s">
        <v>4832</v>
      </c>
    </row>
    <row r="489" spans="1:16" ht="13" x14ac:dyDescent="0.3">
      <c r="A489" t="s">
        <v>132</v>
      </c>
      <c r="B489" s="5">
        <v>1.75</v>
      </c>
      <c r="C489" s="5">
        <f t="shared" si="9"/>
        <v>31.75</v>
      </c>
      <c r="D489" s="155"/>
      <c r="E489" s="155"/>
      <c r="F489" s="164"/>
      <c r="G489" s="155"/>
      <c r="H489" s="55"/>
      <c r="I489" s="155"/>
      <c r="J489" s="155"/>
      <c r="K489" s="155"/>
      <c r="L489" s="155"/>
      <c r="M489" s="155"/>
      <c r="N489" s="155"/>
      <c r="O489" s="155"/>
      <c r="P489" s="2" t="s">
        <v>4832</v>
      </c>
    </row>
    <row r="490" spans="1:16" ht="13" x14ac:dyDescent="0.3">
      <c r="A490" t="s">
        <v>132</v>
      </c>
      <c r="B490" s="5">
        <v>1.76</v>
      </c>
      <c r="C490" s="5">
        <f t="shared" si="9"/>
        <v>31.76</v>
      </c>
      <c r="D490" s="155"/>
      <c r="E490" s="155"/>
      <c r="F490" s="164"/>
      <c r="G490" s="155"/>
      <c r="H490" s="55"/>
      <c r="I490" s="155"/>
      <c r="J490" s="155"/>
      <c r="K490" s="155"/>
      <c r="L490" s="155"/>
      <c r="M490" s="155"/>
      <c r="N490" s="155"/>
      <c r="O490" s="155"/>
      <c r="P490" s="2" t="s">
        <v>4832</v>
      </c>
    </row>
    <row r="491" spans="1:16" ht="13" x14ac:dyDescent="0.3">
      <c r="A491" t="s">
        <v>132</v>
      </c>
      <c r="B491" s="5">
        <v>1.77</v>
      </c>
      <c r="C491" s="5">
        <f t="shared" si="9"/>
        <v>31.77</v>
      </c>
      <c r="D491" s="155"/>
      <c r="E491" s="155"/>
      <c r="F491" s="164"/>
      <c r="G491" s="155"/>
      <c r="H491" s="55"/>
      <c r="I491" s="155"/>
      <c r="J491" s="155"/>
      <c r="K491" s="155"/>
      <c r="L491" s="155"/>
      <c r="M491" s="155"/>
      <c r="N491" s="155"/>
      <c r="O491" s="155"/>
      <c r="P491" s="2" t="s">
        <v>4832</v>
      </c>
    </row>
    <row r="492" spans="1:16" ht="13" x14ac:dyDescent="0.3">
      <c r="A492" t="s">
        <v>132</v>
      </c>
      <c r="B492" s="5">
        <v>1.78</v>
      </c>
      <c r="C492" s="5">
        <f t="shared" si="9"/>
        <v>31.78</v>
      </c>
      <c r="D492" s="155"/>
      <c r="E492" s="155"/>
      <c r="F492" s="164"/>
      <c r="G492" s="155"/>
      <c r="H492" s="55"/>
      <c r="I492" s="155"/>
      <c r="J492" s="155"/>
      <c r="K492" s="155"/>
      <c r="L492" s="155"/>
      <c r="M492" s="155"/>
      <c r="N492" s="155"/>
      <c r="O492" s="155"/>
      <c r="P492" s="2" t="s">
        <v>4832</v>
      </c>
    </row>
    <row r="493" spans="1:16" ht="13" x14ac:dyDescent="0.3">
      <c r="A493" t="s">
        <v>132</v>
      </c>
      <c r="B493" s="5">
        <v>1.79</v>
      </c>
      <c r="C493" s="5">
        <f t="shared" si="9"/>
        <v>31.79</v>
      </c>
      <c r="D493" s="155"/>
      <c r="E493" s="155"/>
      <c r="F493" s="164"/>
      <c r="G493" s="155"/>
      <c r="H493" s="55"/>
      <c r="I493" s="155"/>
      <c r="J493" s="155"/>
      <c r="K493" s="155"/>
      <c r="L493" s="155"/>
      <c r="M493" s="155"/>
      <c r="N493" s="155"/>
      <c r="O493" s="155"/>
      <c r="P493" s="2" t="s">
        <v>4832</v>
      </c>
    </row>
    <row r="494" spans="1:16" ht="13" x14ac:dyDescent="0.3">
      <c r="A494" t="s">
        <v>132</v>
      </c>
      <c r="B494" s="5">
        <v>1.8</v>
      </c>
      <c r="C494" s="5">
        <f t="shared" ref="C494:C557" si="10">VALUE(SUBSTITUTE(3&amp;B494," ",""))</f>
        <v>31.8</v>
      </c>
      <c r="D494" s="155"/>
      <c r="E494" s="155"/>
      <c r="F494" s="164"/>
      <c r="G494" s="155"/>
      <c r="H494" s="55"/>
      <c r="I494" s="155"/>
      <c r="J494" s="155"/>
      <c r="K494" s="155"/>
      <c r="L494" s="155"/>
      <c r="M494" s="155"/>
      <c r="N494" s="155"/>
      <c r="O494" s="155"/>
      <c r="P494" s="2" t="s">
        <v>4832</v>
      </c>
    </row>
    <row r="495" spans="1:16" ht="13" x14ac:dyDescent="0.3">
      <c r="A495" t="s">
        <v>132</v>
      </c>
      <c r="B495" s="5">
        <v>1.81</v>
      </c>
      <c r="C495" s="5">
        <f t="shared" si="10"/>
        <v>31.81</v>
      </c>
      <c r="D495" s="155"/>
      <c r="E495" s="155"/>
      <c r="F495" s="164"/>
      <c r="G495" s="155"/>
      <c r="H495" s="55"/>
      <c r="I495" s="155"/>
      <c r="J495" s="155"/>
      <c r="K495" s="155"/>
      <c r="L495" s="155"/>
      <c r="M495" s="155"/>
      <c r="N495" s="155"/>
      <c r="O495" s="155"/>
      <c r="P495" s="2" t="s">
        <v>4832</v>
      </c>
    </row>
    <row r="496" spans="1:16" ht="13" x14ac:dyDescent="0.3">
      <c r="A496" t="s">
        <v>132</v>
      </c>
      <c r="B496" s="5">
        <v>1.82</v>
      </c>
      <c r="C496" s="5">
        <f t="shared" si="10"/>
        <v>31.82</v>
      </c>
      <c r="D496" s="155"/>
      <c r="E496" s="155"/>
      <c r="F496" s="164"/>
      <c r="G496" s="155"/>
      <c r="H496" s="55"/>
      <c r="I496" s="155"/>
      <c r="J496" s="155"/>
      <c r="K496" s="155"/>
      <c r="L496" s="155"/>
      <c r="M496" s="155"/>
      <c r="N496" s="155"/>
      <c r="O496" s="155"/>
      <c r="P496" s="2" t="s">
        <v>4832</v>
      </c>
    </row>
    <row r="497" spans="1:16" ht="13" x14ac:dyDescent="0.3">
      <c r="A497" t="s">
        <v>132</v>
      </c>
      <c r="B497" s="5">
        <v>1.83</v>
      </c>
      <c r="C497" s="5">
        <f t="shared" si="10"/>
        <v>31.83</v>
      </c>
      <c r="D497" s="155"/>
      <c r="E497" s="155"/>
      <c r="F497" s="164"/>
      <c r="G497" s="155"/>
      <c r="H497" s="55"/>
      <c r="I497" s="155"/>
      <c r="J497" s="155"/>
      <c r="K497" s="155"/>
      <c r="L497" s="155"/>
      <c r="M497" s="155"/>
      <c r="N497" s="155"/>
      <c r="O497" s="155"/>
      <c r="P497" s="2" t="s">
        <v>4832</v>
      </c>
    </row>
    <row r="498" spans="1:16" ht="13" x14ac:dyDescent="0.3">
      <c r="A498" t="s">
        <v>132</v>
      </c>
      <c r="B498" s="5">
        <v>1.84</v>
      </c>
      <c r="C498" s="5">
        <f t="shared" si="10"/>
        <v>31.84</v>
      </c>
      <c r="D498" s="155"/>
      <c r="E498" s="155"/>
      <c r="F498" s="164"/>
      <c r="G498" s="155"/>
      <c r="H498" s="55"/>
      <c r="I498" s="155"/>
      <c r="J498" s="155"/>
      <c r="K498" s="155"/>
      <c r="L498" s="155"/>
      <c r="M498" s="155"/>
      <c r="N498" s="155"/>
      <c r="O498" s="155"/>
      <c r="P498" s="2" t="s">
        <v>4832</v>
      </c>
    </row>
    <row r="499" spans="1:16" ht="13" x14ac:dyDescent="0.3">
      <c r="A499" t="s">
        <v>132</v>
      </c>
      <c r="B499" s="5">
        <v>1.85</v>
      </c>
      <c r="C499" s="5">
        <f t="shared" si="10"/>
        <v>31.85</v>
      </c>
      <c r="D499" s="155"/>
      <c r="E499" s="155"/>
      <c r="F499" s="164"/>
      <c r="G499" s="155"/>
      <c r="H499" s="55"/>
      <c r="I499" s="155"/>
      <c r="J499" s="155"/>
      <c r="K499" s="155"/>
      <c r="L499" s="155"/>
      <c r="M499" s="155"/>
      <c r="N499" s="155"/>
      <c r="O499" s="155"/>
      <c r="P499" s="2" t="s">
        <v>4832</v>
      </c>
    </row>
    <row r="500" spans="1:16" ht="13" x14ac:dyDescent="0.3">
      <c r="A500" t="s">
        <v>132</v>
      </c>
      <c r="B500" s="5">
        <v>1.86</v>
      </c>
      <c r="C500" s="5">
        <f t="shared" si="10"/>
        <v>31.86</v>
      </c>
      <c r="D500" s="155"/>
      <c r="E500" s="155"/>
      <c r="F500" s="164"/>
      <c r="G500" s="155"/>
      <c r="H500" s="55"/>
      <c r="I500" s="155"/>
      <c r="J500" s="155"/>
      <c r="K500" s="155"/>
      <c r="L500" s="155"/>
      <c r="M500" s="155"/>
      <c r="N500" s="155"/>
      <c r="O500" s="155"/>
      <c r="P500" s="2" t="s">
        <v>4832</v>
      </c>
    </row>
    <row r="501" spans="1:16" ht="13" x14ac:dyDescent="0.3">
      <c r="A501" t="s">
        <v>132</v>
      </c>
      <c r="B501" s="5">
        <v>1.87</v>
      </c>
      <c r="C501" s="5">
        <f t="shared" si="10"/>
        <v>31.87</v>
      </c>
      <c r="D501" s="155"/>
      <c r="E501" s="155"/>
      <c r="F501" s="164"/>
      <c r="G501" s="155"/>
      <c r="H501" s="55"/>
      <c r="I501" s="155"/>
      <c r="J501" s="155"/>
      <c r="K501" s="155"/>
      <c r="L501" s="155"/>
      <c r="M501" s="155"/>
      <c r="N501" s="155"/>
      <c r="O501" s="155"/>
      <c r="P501" s="2" t="s">
        <v>4832</v>
      </c>
    </row>
    <row r="502" spans="1:16" ht="13" x14ac:dyDescent="0.3">
      <c r="A502" t="s">
        <v>132</v>
      </c>
      <c r="B502" s="5">
        <v>1.88</v>
      </c>
      <c r="C502" s="5">
        <f t="shared" si="10"/>
        <v>31.88</v>
      </c>
      <c r="D502" s="155"/>
      <c r="E502" s="155"/>
      <c r="F502" s="164"/>
      <c r="G502" s="155"/>
      <c r="H502" s="55"/>
      <c r="I502" s="155"/>
      <c r="J502" s="155"/>
      <c r="K502" s="155"/>
      <c r="L502" s="155"/>
      <c r="M502" s="155"/>
      <c r="N502" s="155"/>
      <c r="O502" s="155"/>
      <c r="P502" s="2" t="s">
        <v>4832</v>
      </c>
    </row>
    <row r="503" spans="1:16" ht="13" x14ac:dyDescent="0.3">
      <c r="A503" t="s">
        <v>132</v>
      </c>
      <c r="B503" s="5">
        <v>1.89</v>
      </c>
      <c r="C503" s="5">
        <f t="shared" si="10"/>
        <v>31.89</v>
      </c>
      <c r="D503" s="155"/>
      <c r="E503" s="155"/>
      <c r="F503" s="164"/>
      <c r="G503" s="155"/>
      <c r="H503" s="55"/>
      <c r="I503" s="155"/>
      <c r="J503" s="155"/>
      <c r="K503" s="155"/>
      <c r="L503" s="155"/>
      <c r="M503" s="155"/>
      <c r="N503" s="155"/>
      <c r="O503" s="155"/>
      <c r="P503" s="2" t="s">
        <v>4832</v>
      </c>
    </row>
    <row r="504" spans="1:16" ht="13" x14ac:dyDescent="0.3">
      <c r="A504" t="s">
        <v>132</v>
      </c>
      <c r="B504" s="5">
        <v>1.9</v>
      </c>
      <c r="C504" s="5">
        <f t="shared" si="10"/>
        <v>31.9</v>
      </c>
      <c r="D504" s="155"/>
      <c r="E504" s="155"/>
      <c r="F504" s="164"/>
      <c r="G504" s="155"/>
      <c r="H504" s="55"/>
      <c r="I504" s="155"/>
      <c r="J504" s="155"/>
      <c r="K504" s="155"/>
      <c r="L504" s="155"/>
      <c r="M504" s="155"/>
      <c r="N504" s="155"/>
      <c r="O504" s="155"/>
      <c r="P504" s="2" t="s">
        <v>4832</v>
      </c>
    </row>
    <row r="505" spans="1:16" ht="13" x14ac:dyDescent="0.3">
      <c r="A505" t="s">
        <v>132</v>
      </c>
      <c r="B505" s="5">
        <v>1.91</v>
      </c>
      <c r="C505" s="5">
        <f t="shared" si="10"/>
        <v>31.91</v>
      </c>
      <c r="D505" s="155"/>
      <c r="E505" s="155"/>
      <c r="F505" s="164"/>
      <c r="G505" s="155"/>
      <c r="H505" s="55"/>
      <c r="I505" s="155"/>
      <c r="J505" s="155"/>
      <c r="K505" s="155"/>
      <c r="L505" s="155"/>
      <c r="M505" s="155"/>
      <c r="N505" s="155"/>
      <c r="O505" s="155"/>
      <c r="P505" s="2" t="s">
        <v>4832</v>
      </c>
    </row>
    <row r="506" spans="1:16" ht="13" x14ac:dyDescent="0.3">
      <c r="A506" t="s">
        <v>132</v>
      </c>
      <c r="B506" s="5">
        <v>1.92</v>
      </c>
      <c r="C506" s="5">
        <f t="shared" si="10"/>
        <v>31.92</v>
      </c>
      <c r="D506" s="155"/>
      <c r="E506" s="155"/>
      <c r="F506" s="164"/>
      <c r="G506" s="155"/>
      <c r="H506" s="55"/>
      <c r="I506" s="155"/>
      <c r="J506" s="155"/>
      <c r="K506" s="155"/>
      <c r="L506" s="155"/>
      <c r="M506" s="155"/>
      <c r="N506" s="155"/>
      <c r="O506" s="155"/>
      <c r="P506" s="2" t="s">
        <v>4832</v>
      </c>
    </row>
    <row r="507" spans="1:16" ht="13" x14ac:dyDescent="0.3">
      <c r="A507" t="s">
        <v>132</v>
      </c>
      <c r="B507" s="5">
        <v>1.93</v>
      </c>
      <c r="C507" s="5">
        <f t="shared" si="10"/>
        <v>31.93</v>
      </c>
      <c r="D507" s="155"/>
      <c r="E507" s="155"/>
      <c r="F507" s="164"/>
      <c r="G507" s="155"/>
      <c r="H507" s="55"/>
      <c r="I507" s="155"/>
      <c r="J507" s="155"/>
      <c r="K507" s="155"/>
      <c r="L507" s="155"/>
      <c r="M507" s="155"/>
      <c r="N507" s="155"/>
      <c r="O507" s="155"/>
      <c r="P507" s="2" t="s">
        <v>4832</v>
      </c>
    </row>
    <row r="508" spans="1:16" ht="13" x14ac:dyDescent="0.3">
      <c r="A508" t="s">
        <v>132</v>
      </c>
      <c r="B508" s="5">
        <v>1.94</v>
      </c>
      <c r="C508" s="5">
        <f t="shared" si="10"/>
        <v>31.94</v>
      </c>
      <c r="D508" s="155"/>
      <c r="E508" s="155"/>
      <c r="F508" s="164"/>
      <c r="G508" s="155"/>
      <c r="H508" s="55"/>
      <c r="I508" s="155"/>
      <c r="J508" s="155"/>
      <c r="K508" s="155"/>
      <c r="L508" s="155"/>
      <c r="M508" s="155"/>
      <c r="N508" s="155"/>
      <c r="O508" s="155"/>
      <c r="P508" s="2" t="s">
        <v>4832</v>
      </c>
    </row>
    <row r="509" spans="1:16" ht="13" x14ac:dyDescent="0.3">
      <c r="A509" t="s">
        <v>132</v>
      </c>
      <c r="B509" s="5">
        <v>1.95</v>
      </c>
      <c r="C509" s="5">
        <f t="shared" si="10"/>
        <v>31.95</v>
      </c>
      <c r="D509" s="155"/>
      <c r="E509" s="155"/>
      <c r="F509" s="164"/>
      <c r="G509" s="155"/>
      <c r="H509" s="55"/>
      <c r="I509" s="155"/>
      <c r="J509" s="155"/>
      <c r="K509" s="155"/>
      <c r="L509" s="155"/>
      <c r="M509" s="155"/>
      <c r="N509" s="155"/>
      <c r="O509" s="155"/>
      <c r="P509" s="2" t="s">
        <v>4832</v>
      </c>
    </row>
    <row r="510" spans="1:16" ht="13" x14ac:dyDescent="0.3">
      <c r="A510" t="s">
        <v>132</v>
      </c>
      <c r="B510" s="5">
        <v>1.96</v>
      </c>
      <c r="C510" s="5">
        <f t="shared" si="10"/>
        <v>31.96</v>
      </c>
      <c r="D510" s="155"/>
      <c r="E510" s="155"/>
      <c r="F510" s="164"/>
      <c r="G510" s="155"/>
      <c r="H510" s="55"/>
      <c r="I510" s="155"/>
      <c r="J510" s="155"/>
      <c r="K510" s="155"/>
      <c r="L510" s="155"/>
      <c r="M510" s="155"/>
      <c r="N510" s="155"/>
      <c r="O510" s="155"/>
      <c r="P510" s="2" t="s">
        <v>4832</v>
      </c>
    </row>
    <row r="511" spans="1:16" ht="13" x14ac:dyDescent="0.3">
      <c r="A511" t="s">
        <v>132</v>
      </c>
      <c r="B511" s="5">
        <v>1.97</v>
      </c>
      <c r="C511" s="5">
        <f t="shared" si="10"/>
        <v>31.97</v>
      </c>
      <c r="D511" s="155"/>
      <c r="E511" s="155"/>
      <c r="F511" s="164"/>
      <c r="G511" s="155"/>
      <c r="H511" s="55"/>
      <c r="I511" s="155"/>
      <c r="J511" s="155"/>
      <c r="K511" s="155"/>
      <c r="L511" s="155"/>
      <c r="M511" s="155"/>
      <c r="N511" s="155"/>
      <c r="O511" s="155"/>
      <c r="P511" s="2" t="s">
        <v>4832</v>
      </c>
    </row>
    <row r="512" spans="1:16" ht="13" x14ac:dyDescent="0.3">
      <c r="A512" t="s">
        <v>132</v>
      </c>
      <c r="B512" s="5">
        <v>1.98</v>
      </c>
      <c r="C512" s="5">
        <f t="shared" si="10"/>
        <v>31.98</v>
      </c>
      <c r="D512" s="155"/>
      <c r="E512" s="155"/>
      <c r="F512" s="164"/>
      <c r="G512" s="155"/>
      <c r="H512" s="55"/>
      <c r="I512" s="155"/>
      <c r="J512" s="155"/>
      <c r="K512" s="155"/>
      <c r="L512" s="155"/>
      <c r="M512" s="155"/>
      <c r="N512" s="155"/>
      <c r="O512" s="155"/>
      <c r="P512" s="2" t="s">
        <v>4832</v>
      </c>
    </row>
    <row r="513" spans="1:16" ht="13" x14ac:dyDescent="0.3">
      <c r="A513" t="s">
        <v>132</v>
      </c>
      <c r="B513" s="5">
        <v>1.99</v>
      </c>
      <c r="C513" s="5">
        <f t="shared" si="10"/>
        <v>31.99</v>
      </c>
      <c r="D513" s="155"/>
      <c r="E513" s="155"/>
      <c r="F513" s="164"/>
      <c r="G513" s="155"/>
      <c r="H513" s="55"/>
      <c r="I513" s="155"/>
      <c r="J513" s="155"/>
      <c r="K513" s="155"/>
      <c r="L513" s="155"/>
      <c r="M513" s="155"/>
      <c r="N513" s="155"/>
      <c r="O513" s="155"/>
      <c r="P513" s="2" t="s">
        <v>4832</v>
      </c>
    </row>
    <row r="514" spans="1:16" ht="13" x14ac:dyDescent="0.3">
      <c r="A514" t="s">
        <v>132</v>
      </c>
      <c r="B514" s="5">
        <v>2</v>
      </c>
      <c r="C514" s="5">
        <f t="shared" si="10"/>
        <v>32</v>
      </c>
      <c r="D514" s="155"/>
      <c r="E514" s="155"/>
      <c r="F514" s="164"/>
      <c r="G514" s="155"/>
      <c r="H514" s="55"/>
      <c r="I514" s="155"/>
      <c r="J514" s="155"/>
      <c r="K514" s="155"/>
      <c r="L514" s="155"/>
      <c r="M514" s="155"/>
      <c r="N514" s="155"/>
      <c r="O514" s="155"/>
      <c r="P514" s="2" t="s">
        <v>4832</v>
      </c>
    </row>
    <row r="515" spans="1:16" ht="13" x14ac:dyDescent="0.3">
      <c r="A515" t="s">
        <v>132</v>
      </c>
      <c r="B515" s="5">
        <v>2.0099999999999998</v>
      </c>
      <c r="C515" s="5">
        <f t="shared" si="10"/>
        <v>32.01</v>
      </c>
      <c r="D515" s="155"/>
      <c r="E515" s="155"/>
      <c r="F515" s="164"/>
      <c r="G515" s="155"/>
      <c r="H515" s="55"/>
      <c r="I515" s="155"/>
      <c r="J515" s="155"/>
      <c r="K515" s="155"/>
      <c r="L515" s="155"/>
      <c r="M515" s="155"/>
      <c r="N515" s="155"/>
      <c r="O515" s="155"/>
      <c r="P515" s="2" t="s">
        <v>4832</v>
      </c>
    </row>
    <row r="516" spans="1:16" ht="13" x14ac:dyDescent="0.3">
      <c r="A516" t="s">
        <v>132</v>
      </c>
      <c r="B516" s="5">
        <v>2.02</v>
      </c>
      <c r="C516" s="5">
        <f t="shared" si="10"/>
        <v>32.020000000000003</v>
      </c>
      <c r="D516" s="155"/>
      <c r="E516" s="155"/>
      <c r="F516" s="164"/>
      <c r="G516" s="155"/>
      <c r="H516" s="55"/>
      <c r="I516" s="155"/>
      <c r="J516" s="155"/>
      <c r="K516" s="155"/>
      <c r="L516" s="155"/>
      <c r="M516" s="155"/>
      <c r="N516" s="155"/>
      <c r="O516" s="155"/>
      <c r="P516" s="2" t="s">
        <v>4832</v>
      </c>
    </row>
    <row r="517" spans="1:16" ht="13" x14ac:dyDescent="0.3">
      <c r="A517" t="s">
        <v>132</v>
      </c>
      <c r="B517" s="5">
        <v>2.0299999999999998</v>
      </c>
      <c r="C517" s="5">
        <f t="shared" si="10"/>
        <v>32.03</v>
      </c>
      <c r="D517" s="155"/>
      <c r="E517" s="155"/>
      <c r="F517" s="164"/>
      <c r="G517" s="155"/>
      <c r="H517" s="55"/>
      <c r="I517" s="155"/>
      <c r="J517" s="155"/>
      <c r="K517" s="155"/>
      <c r="L517" s="155"/>
      <c r="M517" s="155"/>
      <c r="N517" s="155"/>
      <c r="O517" s="155"/>
      <c r="P517" s="2" t="s">
        <v>4832</v>
      </c>
    </row>
    <row r="518" spans="1:16" ht="13" x14ac:dyDescent="0.3">
      <c r="A518" t="s">
        <v>132</v>
      </c>
      <c r="B518" s="5">
        <v>2.04</v>
      </c>
      <c r="C518" s="5">
        <f t="shared" si="10"/>
        <v>32.04</v>
      </c>
      <c r="D518" s="155"/>
      <c r="E518" s="155"/>
      <c r="F518" s="164"/>
      <c r="G518" s="155"/>
      <c r="H518" s="55"/>
      <c r="I518" s="155"/>
      <c r="J518" s="155"/>
      <c r="K518" s="155"/>
      <c r="L518" s="155"/>
      <c r="M518" s="155"/>
      <c r="N518" s="155"/>
      <c r="O518" s="155"/>
      <c r="P518" s="2" t="s">
        <v>4832</v>
      </c>
    </row>
    <row r="519" spans="1:16" ht="13" x14ac:dyDescent="0.3">
      <c r="A519" t="s">
        <v>132</v>
      </c>
      <c r="B519" s="5">
        <v>2.0499999999999998</v>
      </c>
      <c r="C519" s="5">
        <f t="shared" si="10"/>
        <v>32.049999999999997</v>
      </c>
      <c r="D519" s="155"/>
      <c r="E519" s="155"/>
      <c r="F519" s="164"/>
      <c r="G519" s="155"/>
      <c r="H519" s="55"/>
      <c r="I519" s="155"/>
      <c r="J519" s="155"/>
      <c r="K519" s="155"/>
      <c r="L519" s="155"/>
      <c r="M519" s="155"/>
      <c r="N519" s="155"/>
      <c r="O519" s="155"/>
      <c r="P519" s="2" t="s">
        <v>4832</v>
      </c>
    </row>
    <row r="520" spans="1:16" ht="13" x14ac:dyDescent="0.3">
      <c r="A520" t="s">
        <v>132</v>
      </c>
      <c r="B520" s="5">
        <v>2.06</v>
      </c>
      <c r="C520" s="5">
        <f t="shared" si="10"/>
        <v>32.06</v>
      </c>
      <c r="D520" s="155"/>
      <c r="E520" s="155"/>
      <c r="F520" s="164"/>
      <c r="G520" s="155"/>
      <c r="H520" s="55"/>
      <c r="I520" s="155"/>
      <c r="J520" s="155"/>
      <c r="K520" s="155"/>
      <c r="L520" s="155"/>
      <c r="M520" s="155"/>
      <c r="N520" s="155"/>
      <c r="O520" s="155"/>
      <c r="P520" s="2" t="s">
        <v>4832</v>
      </c>
    </row>
    <row r="521" spans="1:16" ht="13" x14ac:dyDescent="0.3">
      <c r="A521" t="s">
        <v>132</v>
      </c>
      <c r="B521" s="5">
        <v>2.0699999999999998</v>
      </c>
      <c r="C521" s="5">
        <f t="shared" si="10"/>
        <v>32.07</v>
      </c>
      <c r="D521" s="155"/>
      <c r="E521" s="155"/>
      <c r="F521" s="164"/>
      <c r="G521" s="155"/>
      <c r="H521" s="55"/>
      <c r="I521" s="155"/>
      <c r="J521" s="155"/>
      <c r="K521" s="155"/>
      <c r="L521" s="155"/>
      <c r="M521" s="155"/>
      <c r="N521" s="155"/>
      <c r="O521" s="155"/>
      <c r="P521" s="2" t="s">
        <v>4832</v>
      </c>
    </row>
    <row r="522" spans="1:16" ht="13" x14ac:dyDescent="0.3">
      <c r="A522" t="s">
        <v>132</v>
      </c>
      <c r="B522" s="5">
        <v>2.08</v>
      </c>
      <c r="C522" s="5">
        <f t="shared" si="10"/>
        <v>32.08</v>
      </c>
      <c r="D522" s="155"/>
      <c r="E522" s="155"/>
      <c r="F522" s="164"/>
      <c r="G522" s="155"/>
      <c r="H522" s="55"/>
      <c r="I522" s="155"/>
      <c r="J522" s="155"/>
      <c r="K522" s="155"/>
      <c r="L522" s="155"/>
      <c r="M522" s="155"/>
      <c r="N522" s="155"/>
      <c r="O522" s="155"/>
      <c r="P522" s="2" t="s">
        <v>4832</v>
      </c>
    </row>
    <row r="523" spans="1:16" ht="13" x14ac:dyDescent="0.3">
      <c r="A523" t="s">
        <v>132</v>
      </c>
      <c r="B523" s="5">
        <v>2.09</v>
      </c>
      <c r="C523" s="5">
        <f t="shared" si="10"/>
        <v>32.090000000000003</v>
      </c>
      <c r="D523" s="155"/>
      <c r="E523" s="155"/>
      <c r="F523" s="164"/>
      <c r="G523" s="155"/>
      <c r="H523" s="55"/>
      <c r="I523" s="155"/>
      <c r="J523" s="155"/>
      <c r="K523" s="155"/>
      <c r="L523" s="155"/>
      <c r="M523" s="155"/>
      <c r="N523" s="155"/>
      <c r="O523" s="155"/>
      <c r="P523" s="2" t="s">
        <v>4832</v>
      </c>
    </row>
    <row r="524" spans="1:16" ht="13" x14ac:dyDescent="0.3">
      <c r="A524" t="s">
        <v>132</v>
      </c>
      <c r="B524" s="5">
        <v>2.1</v>
      </c>
      <c r="C524" s="5">
        <f t="shared" si="10"/>
        <v>32.1</v>
      </c>
      <c r="D524" s="155"/>
      <c r="E524" s="155"/>
      <c r="F524" s="164"/>
      <c r="G524" s="155"/>
      <c r="H524" s="55"/>
      <c r="I524" s="155"/>
      <c r="J524" s="155"/>
      <c r="K524" s="155"/>
      <c r="L524" s="155"/>
      <c r="M524" s="155"/>
      <c r="N524" s="155"/>
      <c r="O524" s="155"/>
      <c r="P524" s="2" t="s">
        <v>4832</v>
      </c>
    </row>
    <row r="525" spans="1:16" ht="13" x14ac:dyDescent="0.3">
      <c r="A525" t="s">
        <v>132</v>
      </c>
      <c r="B525" s="5">
        <v>2.11</v>
      </c>
      <c r="C525" s="5">
        <f t="shared" si="10"/>
        <v>32.11</v>
      </c>
      <c r="D525" s="155"/>
      <c r="E525" s="155"/>
      <c r="F525" s="164"/>
      <c r="G525" s="155"/>
      <c r="H525" s="55"/>
      <c r="I525" s="155"/>
      <c r="J525" s="155"/>
      <c r="K525" s="155"/>
      <c r="L525" s="155"/>
      <c r="M525" s="155"/>
      <c r="N525" s="155"/>
      <c r="O525" s="155"/>
      <c r="P525" s="2" t="s">
        <v>4832</v>
      </c>
    </row>
    <row r="526" spans="1:16" ht="13" x14ac:dyDescent="0.3">
      <c r="A526" t="s">
        <v>132</v>
      </c>
      <c r="B526" s="5">
        <v>2.12</v>
      </c>
      <c r="C526" s="5">
        <f t="shared" si="10"/>
        <v>32.119999999999997</v>
      </c>
      <c r="D526" s="155"/>
      <c r="E526" s="155"/>
      <c r="F526" s="164"/>
      <c r="G526" s="155"/>
      <c r="H526" s="55"/>
      <c r="I526" s="155"/>
      <c r="J526" s="155"/>
      <c r="K526" s="155"/>
      <c r="L526" s="155"/>
      <c r="M526" s="155"/>
      <c r="N526" s="155"/>
      <c r="O526" s="155"/>
      <c r="P526" s="2" t="s">
        <v>4832</v>
      </c>
    </row>
    <row r="527" spans="1:16" ht="13" x14ac:dyDescent="0.3">
      <c r="A527" t="s">
        <v>132</v>
      </c>
      <c r="B527" s="5">
        <v>2.13</v>
      </c>
      <c r="C527" s="5">
        <f t="shared" si="10"/>
        <v>32.130000000000003</v>
      </c>
      <c r="D527" s="155"/>
      <c r="E527" s="155"/>
      <c r="F527" s="164"/>
      <c r="G527" s="155"/>
      <c r="H527" s="55"/>
      <c r="I527" s="155"/>
      <c r="J527" s="155"/>
      <c r="K527" s="155"/>
      <c r="L527" s="155"/>
      <c r="M527" s="155"/>
      <c r="N527" s="155"/>
      <c r="O527" s="155"/>
      <c r="P527" s="2" t="s">
        <v>4832</v>
      </c>
    </row>
    <row r="528" spans="1:16" ht="13" x14ac:dyDescent="0.3">
      <c r="A528" t="s">
        <v>132</v>
      </c>
      <c r="B528" s="5">
        <v>2.14</v>
      </c>
      <c r="C528" s="5">
        <f t="shared" si="10"/>
        <v>32.14</v>
      </c>
      <c r="D528" s="155"/>
      <c r="E528" s="155"/>
      <c r="F528" s="164"/>
      <c r="G528" s="155"/>
      <c r="H528" s="55"/>
      <c r="I528" s="155"/>
      <c r="J528" s="155"/>
      <c r="K528" s="155"/>
      <c r="L528" s="155"/>
      <c r="M528" s="155"/>
      <c r="N528" s="155"/>
      <c r="O528" s="155"/>
      <c r="P528" s="2" t="s">
        <v>4832</v>
      </c>
    </row>
    <row r="529" spans="1:16" ht="13" x14ac:dyDescent="0.3">
      <c r="A529" t="s">
        <v>132</v>
      </c>
      <c r="B529" s="5">
        <v>2.15</v>
      </c>
      <c r="C529" s="5">
        <f t="shared" si="10"/>
        <v>32.15</v>
      </c>
      <c r="D529" s="155"/>
      <c r="E529" s="155"/>
      <c r="F529" s="164"/>
      <c r="G529" s="155"/>
      <c r="H529" s="55"/>
      <c r="I529" s="155"/>
      <c r="J529" s="155"/>
      <c r="K529" s="155"/>
      <c r="L529" s="155"/>
      <c r="M529" s="155"/>
      <c r="N529" s="155"/>
      <c r="O529" s="155"/>
      <c r="P529" s="2" t="s">
        <v>4832</v>
      </c>
    </row>
    <row r="530" spans="1:16" ht="13" x14ac:dyDescent="0.3">
      <c r="A530" t="s">
        <v>132</v>
      </c>
      <c r="B530" s="5">
        <v>2.16</v>
      </c>
      <c r="C530" s="5">
        <f t="shared" si="10"/>
        <v>32.159999999999997</v>
      </c>
      <c r="D530" s="155"/>
      <c r="E530" s="155"/>
      <c r="F530" s="164"/>
      <c r="G530" s="155"/>
      <c r="H530" s="55"/>
      <c r="I530" s="155"/>
      <c r="J530" s="155"/>
      <c r="K530" s="155"/>
      <c r="L530" s="155"/>
      <c r="M530" s="155"/>
      <c r="N530" s="155"/>
      <c r="O530" s="155"/>
      <c r="P530" s="2" t="s">
        <v>4832</v>
      </c>
    </row>
    <row r="531" spans="1:16" ht="13" x14ac:dyDescent="0.3">
      <c r="A531" t="s">
        <v>132</v>
      </c>
      <c r="B531" s="5">
        <v>2.17</v>
      </c>
      <c r="C531" s="5">
        <f t="shared" si="10"/>
        <v>32.17</v>
      </c>
      <c r="D531" s="155"/>
      <c r="E531" s="155"/>
      <c r="F531" s="164"/>
      <c r="G531" s="155"/>
      <c r="H531" s="55"/>
      <c r="I531" s="155"/>
      <c r="J531" s="155"/>
      <c r="K531" s="155"/>
      <c r="L531" s="155"/>
      <c r="M531" s="155"/>
      <c r="N531" s="155"/>
      <c r="O531" s="155"/>
      <c r="P531" s="2" t="s">
        <v>4832</v>
      </c>
    </row>
    <row r="532" spans="1:16" ht="13" x14ac:dyDescent="0.3">
      <c r="A532" t="s">
        <v>132</v>
      </c>
      <c r="B532" s="5">
        <v>2.1800000000000002</v>
      </c>
      <c r="C532" s="5">
        <f t="shared" si="10"/>
        <v>32.18</v>
      </c>
      <c r="D532" s="155"/>
      <c r="E532" s="155"/>
      <c r="F532" s="164"/>
      <c r="G532" s="155"/>
      <c r="H532" s="55"/>
      <c r="I532" s="155"/>
      <c r="J532" s="155"/>
      <c r="K532" s="155"/>
      <c r="L532" s="155"/>
      <c r="M532" s="155"/>
      <c r="N532" s="155"/>
      <c r="O532" s="155"/>
      <c r="P532" s="2" t="s">
        <v>4832</v>
      </c>
    </row>
    <row r="533" spans="1:16" ht="13" x14ac:dyDescent="0.3">
      <c r="A533" t="s">
        <v>132</v>
      </c>
      <c r="B533" s="5">
        <v>2.19</v>
      </c>
      <c r="C533" s="5">
        <f t="shared" si="10"/>
        <v>32.19</v>
      </c>
      <c r="D533" s="155"/>
      <c r="E533" s="155"/>
      <c r="F533" s="164"/>
      <c r="G533" s="155"/>
      <c r="H533" s="55"/>
      <c r="I533" s="155"/>
      <c r="J533" s="155"/>
      <c r="K533" s="155"/>
      <c r="L533" s="155"/>
      <c r="M533" s="155"/>
      <c r="N533" s="155"/>
      <c r="O533" s="155"/>
      <c r="P533" s="2" t="s">
        <v>4832</v>
      </c>
    </row>
    <row r="534" spans="1:16" ht="13" x14ac:dyDescent="0.3">
      <c r="A534" t="s">
        <v>132</v>
      </c>
      <c r="B534" s="5">
        <v>2.2000000000000002</v>
      </c>
      <c r="C534" s="5">
        <f t="shared" si="10"/>
        <v>32.200000000000003</v>
      </c>
      <c r="D534" s="155"/>
      <c r="E534" s="155"/>
      <c r="F534" s="164"/>
      <c r="G534" s="155"/>
      <c r="H534" s="55"/>
      <c r="I534" s="155"/>
      <c r="J534" s="155"/>
      <c r="K534" s="155"/>
      <c r="L534" s="155"/>
      <c r="M534" s="155"/>
      <c r="N534" s="155"/>
      <c r="O534" s="155"/>
      <c r="P534" s="2" t="s">
        <v>4832</v>
      </c>
    </row>
    <row r="535" spans="1:16" ht="13" x14ac:dyDescent="0.3">
      <c r="A535" t="s">
        <v>132</v>
      </c>
      <c r="B535" s="5">
        <v>2.21</v>
      </c>
      <c r="C535" s="5">
        <f t="shared" si="10"/>
        <v>32.21</v>
      </c>
      <c r="D535" s="155"/>
      <c r="E535" s="155"/>
      <c r="F535" s="164"/>
      <c r="G535" s="155"/>
      <c r="H535" s="55"/>
      <c r="I535" s="155"/>
      <c r="J535" s="155"/>
      <c r="K535" s="155"/>
      <c r="L535" s="155"/>
      <c r="M535" s="155"/>
      <c r="N535" s="155"/>
      <c r="O535" s="155"/>
      <c r="P535" s="2" t="s">
        <v>4832</v>
      </c>
    </row>
    <row r="536" spans="1:16" ht="13" x14ac:dyDescent="0.3">
      <c r="A536" t="s">
        <v>132</v>
      </c>
      <c r="B536" s="5">
        <v>2.2200000000000002</v>
      </c>
      <c r="C536" s="5">
        <f t="shared" si="10"/>
        <v>32.22</v>
      </c>
      <c r="D536" s="155"/>
      <c r="E536" s="155"/>
      <c r="F536" s="164"/>
      <c r="G536" s="155"/>
      <c r="H536" s="55"/>
      <c r="I536" s="155"/>
      <c r="J536" s="155"/>
      <c r="K536" s="155"/>
      <c r="L536" s="155"/>
      <c r="M536" s="155"/>
      <c r="N536" s="155"/>
      <c r="O536" s="155"/>
      <c r="P536" s="2" t="s">
        <v>4832</v>
      </c>
    </row>
    <row r="537" spans="1:16" ht="13" x14ac:dyDescent="0.3">
      <c r="A537" t="s">
        <v>132</v>
      </c>
      <c r="B537" s="5">
        <v>2.23</v>
      </c>
      <c r="C537" s="5">
        <f t="shared" si="10"/>
        <v>32.229999999999997</v>
      </c>
      <c r="D537" s="155"/>
      <c r="E537" s="155"/>
      <c r="F537" s="164"/>
      <c r="G537" s="155"/>
      <c r="H537" s="55"/>
      <c r="I537" s="155"/>
      <c r="J537" s="155"/>
      <c r="K537" s="155"/>
      <c r="L537" s="155"/>
      <c r="M537" s="155"/>
      <c r="N537" s="155"/>
      <c r="O537" s="155"/>
      <c r="P537" s="2" t="s">
        <v>4832</v>
      </c>
    </row>
    <row r="538" spans="1:16" ht="13" x14ac:dyDescent="0.3">
      <c r="A538" t="s">
        <v>132</v>
      </c>
      <c r="B538" s="5">
        <v>2.2400000000000002</v>
      </c>
      <c r="C538" s="5">
        <f t="shared" si="10"/>
        <v>32.24</v>
      </c>
      <c r="D538" s="155"/>
      <c r="E538" s="155"/>
      <c r="F538" s="164"/>
      <c r="G538" s="155"/>
      <c r="H538" s="55"/>
      <c r="I538" s="155"/>
      <c r="J538" s="155"/>
      <c r="K538" s="155"/>
      <c r="L538" s="155"/>
      <c r="M538" s="155"/>
      <c r="N538" s="155"/>
      <c r="O538" s="155"/>
      <c r="P538" s="2" t="s">
        <v>4832</v>
      </c>
    </row>
    <row r="539" spans="1:16" ht="13" x14ac:dyDescent="0.3">
      <c r="A539" t="s">
        <v>132</v>
      </c>
      <c r="B539" s="5">
        <v>2.25</v>
      </c>
      <c r="C539" s="5">
        <f t="shared" si="10"/>
        <v>32.25</v>
      </c>
      <c r="D539" s="155"/>
      <c r="E539" s="155"/>
      <c r="F539" s="164"/>
      <c r="G539" s="155"/>
      <c r="H539" s="55"/>
      <c r="I539" s="155"/>
      <c r="J539" s="155"/>
      <c r="K539" s="155"/>
      <c r="L539" s="155"/>
      <c r="M539" s="155"/>
      <c r="N539" s="155"/>
      <c r="O539" s="155"/>
      <c r="P539" s="2" t="s">
        <v>4832</v>
      </c>
    </row>
    <row r="540" spans="1:16" ht="13" x14ac:dyDescent="0.3">
      <c r="A540" t="s">
        <v>132</v>
      </c>
      <c r="B540" s="5">
        <v>2.2599999999999998</v>
      </c>
      <c r="C540" s="5">
        <f t="shared" si="10"/>
        <v>32.26</v>
      </c>
      <c r="D540" s="155"/>
      <c r="E540" s="155"/>
      <c r="F540" s="164"/>
      <c r="G540" s="155"/>
      <c r="H540" s="55"/>
      <c r="I540" s="155"/>
      <c r="J540" s="155"/>
      <c r="K540" s="155"/>
      <c r="L540" s="155"/>
      <c r="M540" s="155"/>
      <c r="N540" s="155"/>
      <c r="O540" s="155"/>
      <c r="P540" s="2" t="s">
        <v>4832</v>
      </c>
    </row>
    <row r="541" spans="1:16" ht="13" x14ac:dyDescent="0.3">
      <c r="A541" t="s">
        <v>132</v>
      </c>
      <c r="B541" s="5">
        <v>2.27</v>
      </c>
      <c r="C541" s="5">
        <f t="shared" si="10"/>
        <v>32.270000000000003</v>
      </c>
      <c r="D541" s="155"/>
      <c r="E541" s="155"/>
      <c r="F541" s="164"/>
      <c r="G541" s="155"/>
      <c r="H541" s="55"/>
      <c r="I541" s="155"/>
      <c r="J541" s="155"/>
      <c r="K541" s="155"/>
      <c r="L541" s="155"/>
      <c r="M541" s="155"/>
      <c r="N541" s="155"/>
      <c r="O541" s="155"/>
      <c r="P541" s="2" t="s">
        <v>4832</v>
      </c>
    </row>
    <row r="542" spans="1:16" ht="13" x14ac:dyDescent="0.3">
      <c r="A542" t="s">
        <v>132</v>
      </c>
      <c r="B542" s="5">
        <v>2.2799999999999998</v>
      </c>
      <c r="C542" s="5">
        <f t="shared" si="10"/>
        <v>32.28</v>
      </c>
      <c r="D542" s="155"/>
      <c r="E542" s="155"/>
      <c r="F542" s="164"/>
      <c r="G542" s="155"/>
      <c r="H542" s="55"/>
      <c r="I542" s="155"/>
      <c r="J542" s="155"/>
      <c r="K542" s="155"/>
      <c r="L542" s="155"/>
      <c r="M542" s="155"/>
      <c r="N542" s="155"/>
      <c r="O542" s="155"/>
      <c r="P542" s="2" t="s">
        <v>4832</v>
      </c>
    </row>
    <row r="543" spans="1:16" ht="13" x14ac:dyDescent="0.3">
      <c r="A543" t="s">
        <v>132</v>
      </c>
      <c r="B543" s="5">
        <v>2.29</v>
      </c>
      <c r="C543" s="5">
        <f t="shared" si="10"/>
        <v>32.29</v>
      </c>
      <c r="D543" s="155"/>
      <c r="E543" s="155"/>
      <c r="F543" s="164"/>
      <c r="G543" s="155"/>
      <c r="H543" s="55"/>
      <c r="I543" s="155"/>
      <c r="J543" s="155"/>
      <c r="K543" s="155"/>
      <c r="L543" s="155"/>
      <c r="M543" s="155"/>
      <c r="N543" s="155"/>
      <c r="O543" s="155"/>
      <c r="P543" s="2" t="s">
        <v>4832</v>
      </c>
    </row>
    <row r="544" spans="1:16" ht="13" x14ac:dyDescent="0.3">
      <c r="A544" t="s">
        <v>132</v>
      </c>
      <c r="B544" s="5">
        <v>2.2999999999999998</v>
      </c>
      <c r="C544" s="5">
        <f t="shared" si="10"/>
        <v>32.299999999999997</v>
      </c>
      <c r="D544" s="155"/>
      <c r="E544" s="155"/>
      <c r="F544" s="164"/>
      <c r="G544" s="155"/>
      <c r="H544" s="55"/>
      <c r="I544" s="155"/>
      <c r="J544" s="155"/>
      <c r="K544" s="155"/>
      <c r="L544" s="155"/>
      <c r="M544" s="155"/>
      <c r="N544" s="155"/>
      <c r="O544" s="155"/>
      <c r="P544" s="2" t="s">
        <v>4832</v>
      </c>
    </row>
    <row r="545" spans="1:16" ht="13" x14ac:dyDescent="0.3">
      <c r="A545" t="s">
        <v>132</v>
      </c>
      <c r="B545" s="5">
        <v>2.31</v>
      </c>
      <c r="C545" s="5">
        <f t="shared" si="10"/>
        <v>32.31</v>
      </c>
      <c r="D545" s="155"/>
      <c r="E545" s="155"/>
      <c r="F545" s="164"/>
      <c r="G545" s="155"/>
      <c r="H545" s="55"/>
      <c r="I545" s="155"/>
      <c r="J545" s="155"/>
      <c r="K545" s="155"/>
      <c r="L545" s="155"/>
      <c r="M545" s="155"/>
      <c r="N545" s="155"/>
      <c r="O545" s="155"/>
      <c r="P545" s="2" t="s">
        <v>4832</v>
      </c>
    </row>
    <row r="546" spans="1:16" ht="13" x14ac:dyDescent="0.3">
      <c r="A546" t="s">
        <v>132</v>
      </c>
      <c r="B546" s="5">
        <v>2.3199999999999998</v>
      </c>
      <c r="C546" s="5">
        <f t="shared" si="10"/>
        <v>32.32</v>
      </c>
      <c r="D546" s="155"/>
      <c r="E546" s="155"/>
      <c r="F546" s="164"/>
      <c r="G546" s="155"/>
      <c r="H546" s="55"/>
      <c r="I546" s="155"/>
      <c r="J546" s="155"/>
      <c r="K546" s="155"/>
      <c r="L546" s="155"/>
      <c r="M546" s="155"/>
      <c r="N546" s="155"/>
      <c r="O546" s="155"/>
      <c r="P546" s="2" t="s">
        <v>4832</v>
      </c>
    </row>
    <row r="547" spans="1:16" ht="13" x14ac:dyDescent="0.3">
      <c r="A547" t="s">
        <v>132</v>
      </c>
      <c r="B547" s="5">
        <v>2.33</v>
      </c>
      <c r="C547" s="5">
        <f t="shared" si="10"/>
        <v>32.33</v>
      </c>
      <c r="D547" s="155"/>
      <c r="E547" s="155"/>
      <c r="F547" s="164"/>
      <c r="G547" s="155"/>
      <c r="H547" s="55"/>
      <c r="I547" s="155"/>
      <c r="J547" s="155"/>
      <c r="K547" s="155"/>
      <c r="L547" s="155"/>
      <c r="M547" s="155"/>
      <c r="N547" s="155"/>
      <c r="O547" s="155"/>
      <c r="P547" s="2" t="s">
        <v>4832</v>
      </c>
    </row>
    <row r="548" spans="1:16" ht="13" x14ac:dyDescent="0.3">
      <c r="A548" t="s">
        <v>132</v>
      </c>
      <c r="B548" s="5">
        <v>2.34</v>
      </c>
      <c r="C548" s="5">
        <f t="shared" si="10"/>
        <v>32.340000000000003</v>
      </c>
      <c r="D548" s="155"/>
      <c r="E548" s="155"/>
      <c r="F548" s="164"/>
      <c r="G548" s="155"/>
      <c r="H548" s="55"/>
      <c r="I548" s="155"/>
      <c r="J548" s="155"/>
      <c r="K548" s="155"/>
      <c r="L548" s="155"/>
      <c r="M548" s="155"/>
      <c r="N548" s="155"/>
      <c r="O548" s="155"/>
      <c r="P548" s="2" t="s">
        <v>4832</v>
      </c>
    </row>
    <row r="549" spans="1:16" ht="13" x14ac:dyDescent="0.3">
      <c r="A549" t="s">
        <v>132</v>
      </c>
      <c r="B549" s="5">
        <v>2.35</v>
      </c>
      <c r="C549" s="5">
        <f t="shared" si="10"/>
        <v>32.35</v>
      </c>
      <c r="D549" s="155"/>
      <c r="E549" s="155"/>
      <c r="F549" s="164"/>
      <c r="G549" s="155"/>
      <c r="H549" s="55"/>
      <c r="I549" s="155"/>
      <c r="J549" s="155"/>
      <c r="K549" s="155"/>
      <c r="L549" s="155"/>
      <c r="M549" s="155"/>
      <c r="N549" s="155"/>
      <c r="O549" s="155"/>
      <c r="P549" s="2" t="s">
        <v>4832</v>
      </c>
    </row>
    <row r="550" spans="1:16" ht="13" x14ac:dyDescent="0.3">
      <c r="A550" t="s">
        <v>132</v>
      </c>
      <c r="B550" s="5">
        <v>2.36</v>
      </c>
      <c r="C550" s="5">
        <f t="shared" si="10"/>
        <v>32.36</v>
      </c>
      <c r="D550" s="155"/>
      <c r="E550" s="155"/>
      <c r="F550" s="164"/>
      <c r="G550" s="155"/>
      <c r="H550" s="55"/>
      <c r="I550" s="155"/>
      <c r="J550" s="155"/>
      <c r="K550" s="155"/>
      <c r="L550" s="155"/>
      <c r="M550" s="155"/>
      <c r="N550" s="155"/>
      <c r="O550" s="155"/>
      <c r="P550" s="2" t="s">
        <v>4832</v>
      </c>
    </row>
    <row r="551" spans="1:16" ht="13" x14ac:dyDescent="0.3">
      <c r="A551" t="s">
        <v>132</v>
      </c>
      <c r="B551" s="5">
        <v>2.37</v>
      </c>
      <c r="C551" s="5">
        <f t="shared" si="10"/>
        <v>32.369999999999997</v>
      </c>
      <c r="D551" s="155"/>
      <c r="E551" s="155"/>
      <c r="F551" s="164"/>
      <c r="G551" s="155"/>
      <c r="H551" s="55"/>
      <c r="I551" s="155"/>
      <c r="J551" s="155"/>
      <c r="K551" s="155"/>
      <c r="L551" s="155"/>
      <c r="M551" s="155"/>
      <c r="N551" s="155"/>
      <c r="O551" s="155"/>
      <c r="P551" s="2" t="s">
        <v>4832</v>
      </c>
    </row>
    <row r="552" spans="1:16" ht="13" x14ac:dyDescent="0.3">
      <c r="A552" t="s">
        <v>132</v>
      </c>
      <c r="B552" s="5">
        <v>2.38</v>
      </c>
      <c r="C552" s="5">
        <f t="shared" si="10"/>
        <v>32.380000000000003</v>
      </c>
      <c r="D552" s="155"/>
      <c r="E552" s="155"/>
      <c r="F552" s="164"/>
      <c r="G552" s="155"/>
      <c r="H552" s="55"/>
      <c r="I552" s="155"/>
      <c r="J552" s="155"/>
      <c r="K552" s="155"/>
      <c r="L552" s="155"/>
      <c r="M552" s="155"/>
      <c r="N552" s="155"/>
      <c r="O552" s="155"/>
      <c r="P552" s="2" t="s">
        <v>4832</v>
      </c>
    </row>
    <row r="553" spans="1:16" ht="13" x14ac:dyDescent="0.3">
      <c r="A553" t="s">
        <v>132</v>
      </c>
      <c r="B553" s="5">
        <v>2.39</v>
      </c>
      <c r="C553" s="5">
        <f t="shared" si="10"/>
        <v>32.39</v>
      </c>
      <c r="D553" s="155"/>
      <c r="E553" s="155"/>
      <c r="F553" s="164"/>
      <c r="G553" s="155"/>
      <c r="H553" s="55"/>
      <c r="I553" s="155"/>
      <c r="J553" s="155"/>
      <c r="K553" s="155"/>
      <c r="L553" s="155"/>
      <c r="M553" s="155"/>
      <c r="N553" s="155"/>
      <c r="O553" s="155"/>
      <c r="P553" s="2" t="s">
        <v>4832</v>
      </c>
    </row>
    <row r="554" spans="1:16" ht="13" x14ac:dyDescent="0.3">
      <c r="A554" t="s">
        <v>132</v>
      </c>
      <c r="B554" s="5">
        <v>2.4</v>
      </c>
      <c r="C554" s="5">
        <f t="shared" si="10"/>
        <v>32.4</v>
      </c>
      <c r="D554" s="155"/>
      <c r="E554" s="155"/>
      <c r="F554" s="164"/>
      <c r="G554" s="155"/>
      <c r="H554" s="55"/>
      <c r="I554" s="155"/>
      <c r="J554" s="155"/>
      <c r="K554" s="155"/>
      <c r="L554" s="155"/>
      <c r="M554" s="155"/>
      <c r="N554" s="155"/>
      <c r="O554" s="155"/>
      <c r="P554" s="2" t="s">
        <v>4832</v>
      </c>
    </row>
    <row r="555" spans="1:16" ht="13" x14ac:dyDescent="0.3">
      <c r="A555" t="s">
        <v>132</v>
      </c>
      <c r="B555" s="5">
        <v>2.41</v>
      </c>
      <c r="C555" s="5">
        <f t="shared" si="10"/>
        <v>32.409999999999997</v>
      </c>
      <c r="D555" s="155"/>
      <c r="E555" s="155"/>
      <c r="F555" s="164"/>
      <c r="G555" s="155"/>
      <c r="H555" s="55"/>
      <c r="I555" s="155"/>
      <c r="J555" s="155"/>
      <c r="K555" s="155"/>
      <c r="L555" s="155"/>
      <c r="M555" s="155"/>
      <c r="N555" s="155"/>
      <c r="O555" s="155"/>
      <c r="P555" s="2" t="s">
        <v>4832</v>
      </c>
    </row>
    <row r="556" spans="1:16" ht="13" x14ac:dyDescent="0.3">
      <c r="A556" t="s">
        <v>132</v>
      </c>
      <c r="B556" s="5">
        <v>2.42</v>
      </c>
      <c r="C556" s="5">
        <f t="shared" si="10"/>
        <v>32.42</v>
      </c>
      <c r="D556" s="155"/>
      <c r="E556" s="155"/>
      <c r="F556" s="164"/>
      <c r="G556" s="155"/>
      <c r="H556" s="55"/>
      <c r="I556" s="155"/>
      <c r="J556" s="155"/>
      <c r="K556" s="155"/>
      <c r="L556" s="155"/>
      <c r="M556" s="155"/>
      <c r="N556" s="155"/>
      <c r="O556" s="155"/>
      <c r="P556" s="2" t="s">
        <v>4832</v>
      </c>
    </row>
    <row r="557" spans="1:16" ht="13" x14ac:dyDescent="0.3">
      <c r="A557" t="s">
        <v>132</v>
      </c>
      <c r="B557" s="5">
        <v>2.4300000000000002</v>
      </c>
      <c r="C557" s="5">
        <f t="shared" si="10"/>
        <v>32.43</v>
      </c>
      <c r="D557" s="155"/>
      <c r="E557" s="155"/>
      <c r="F557" s="164"/>
      <c r="G557" s="155"/>
      <c r="H557" s="55"/>
      <c r="I557" s="155"/>
      <c r="J557" s="155"/>
      <c r="K557" s="155"/>
      <c r="L557" s="155"/>
      <c r="M557" s="155"/>
      <c r="N557" s="155"/>
      <c r="O557" s="155"/>
      <c r="P557" s="2" t="s">
        <v>4832</v>
      </c>
    </row>
    <row r="558" spans="1:16" ht="13" x14ac:dyDescent="0.3">
      <c r="A558" t="s">
        <v>132</v>
      </c>
      <c r="B558" s="5">
        <v>2.44</v>
      </c>
      <c r="C558" s="5">
        <f t="shared" ref="C558:C614" si="11">VALUE(SUBSTITUTE(3&amp;B558," ",""))</f>
        <v>32.44</v>
      </c>
      <c r="D558" s="155"/>
      <c r="E558" s="155"/>
      <c r="F558" s="164"/>
      <c r="G558" s="155"/>
      <c r="H558" s="55"/>
      <c r="I558" s="155"/>
      <c r="J558" s="155"/>
      <c r="K558" s="155"/>
      <c r="L558" s="155"/>
      <c r="M558" s="155"/>
      <c r="N558" s="155"/>
      <c r="O558" s="155"/>
      <c r="P558" s="2" t="s">
        <v>4832</v>
      </c>
    </row>
    <row r="559" spans="1:16" ht="13" x14ac:dyDescent="0.3">
      <c r="A559" t="s">
        <v>132</v>
      </c>
      <c r="B559" s="5">
        <v>2.4500000000000002</v>
      </c>
      <c r="C559" s="5">
        <f t="shared" si="11"/>
        <v>32.450000000000003</v>
      </c>
      <c r="D559" s="155"/>
      <c r="E559" s="155"/>
      <c r="F559" s="164"/>
      <c r="G559" s="155"/>
      <c r="H559" s="55"/>
      <c r="I559" s="155"/>
      <c r="J559" s="155"/>
      <c r="K559" s="155"/>
      <c r="L559" s="155"/>
      <c r="M559" s="155"/>
      <c r="N559" s="155"/>
      <c r="O559" s="155"/>
      <c r="P559" s="2" t="s">
        <v>4832</v>
      </c>
    </row>
    <row r="560" spans="1:16" ht="13" x14ac:dyDescent="0.3">
      <c r="A560" t="s">
        <v>132</v>
      </c>
      <c r="B560" s="5">
        <v>2.46</v>
      </c>
      <c r="C560" s="5">
        <f t="shared" si="11"/>
        <v>32.46</v>
      </c>
      <c r="D560" s="155"/>
      <c r="E560" s="155"/>
      <c r="F560" s="164"/>
      <c r="G560" s="155"/>
      <c r="H560" s="55"/>
      <c r="I560" s="155"/>
      <c r="J560" s="155"/>
      <c r="K560" s="155"/>
      <c r="L560" s="155"/>
      <c r="M560" s="155"/>
      <c r="N560" s="155"/>
      <c r="O560" s="155"/>
      <c r="P560" s="2" t="s">
        <v>4832</v>
      </c>
    </row>
    <row r="561" spans="1:16" ht="13" x14ac:dyDescent="0.3">
      <c r="A561" t="s">
        <v>132</v>
      </c>
      <c r="B561" s="5">
        <v>2.4700000000000002</v>
      </c>
      <c r="C561" s="5">
        <f t="shared" si="11"/>
        <v>32.47</v>
      </c>
      <c r="D561" s="155"/>
      <c r="E561" s="155"/>
      <c r="F561" s="164"/>
      <c r="G561" s="155"/>
      <c r="H561" s="55"/>
      <c r="I561" s="155"/>
      <c r="J561" s="155"/>
      <c r="K561" s="155"/>
      <c r="L561" s="155"/>
      <c r="M561" s="155"/>
      <c r="N561" s="155"/>
      <c r="O561" s="155"/>
      <c r="P561" s="2" t="s">
        <v>4832</v>
      </c>
    </row>
    <row r="562" spans="1:16" ht="13" x14ac:dyDescent="0.3">
      <c r="A562" t="s">
        <v>132</v>
      </c>
      <c r="B562" s="5">
        <v>2.48</v>
      </c>
      <c r="C562" s="5">
        <f t="shared" si="11"/>
        <v>32.479999999999997</v>
      </c>
      <c r="D562" s="155"/>
      <c r="E562" s="155"/>
      <c r="F562" s="164"/>
      <c r="G562" s="155"/>
      <c r="H562" s="55"/>
      <c r="I562" s="155"/>
      <c r="J562" s="155"/>
      <c r="K562" s="155"/>
      <c r="L562" s="155"/>
      <c r="M562" s="155"/>
      <c r="N562" s="155"/>
      <c r="O562" s="155"/>
      <c r="P562" s="2" t="s">
        <v>4832</v>
      </c>
    </row>
    <row r="563" spans="1:16" ht="13" x14ac:dyDescent="0.3">
      <c r="A563" t="s">
        <v>132</v>
      </c>
      <c r="B563" s="5">
        <v>2.4900000000000002</v>
      </c>
      <c r="C563" s="5">
        <f t="shared" si="11"/>
        <v>32.49</v>
      </c>
      <c r="D563" s="155"/>
      <c r="E563" s="155"/>
      <c r="F563" s="164"/>
      <c r="G563" s="155"/>
      <c r="H563" s="55"/>
      <c r="I563" s="155"/>
      <c r="J563" s="155"/>
      <c r="K563" s="155"/>
      <c r="L563" s="155"/>
      <c r="M563" s="155"/>
      <c r="N563" s="155"/>
      <c r="O563" s="155"/>
      <c r="P563" s="2" t="s">
        <v>4832</v>
      </c>
    </row>
    <row r="564" spans="1:16" ht="13" x14ac:dyDescent="0.3">
      <c r="A564" t="s">
        <v>132</v>
      </c>
      <c r="B564" s="5">
        <v>2.5</v>
      </c>
      <c r="C564" s="5">
        <f t="shared" si="11"/>
        <v>32.5</v>
      </c>
      <c r="D564" s="155"/>
      <c r="E564" s="155"/>
      <c r="F564" s="164"/>
      <c r="G564" s="155"/>
      <c r="H564" s="55"/>
      <c r="I564" s="155"/>
      <c r="J564" s="155"/>
      <c r="K564" s="155"/>
      <c r="L564" s="155"/>
      <c r="M564" s="155"/>
      <c r="N564" s="155"/>
      <c r="O564" s="155"/>
      <c r="P564" s="2" t="s">
        <v>4832</v>
      </c>
    </row>
    <row r="565" spans="1:16" ht="13" x14ac:dyDescent="0.3">
      <c r="A565" t="s">
        <v>132</v>
      </c>
      <c r="B565" s="5">
        <v>2.5099999999999998</v>
      </c>
      <c r="C565" s="5">
        <f t="shared" si="11"/>
        <v>32.51</v>
      </c>
      <c r="D565" s="155"/>
      <c r="E565" s="155"/>
      <c r="F565" s="164"/>
      <c r="G565" s="155"/>
      <c r="H565" s="55"/>
      <c r="I565" s="155"/>
      <c r="J565" s="155"/>
      <c r="K565" s="155"/>
      <c r="L565" s="155"/>
      <c r="M565" s="155"/>
      <c r="N565" s="155"/>
      <c r="O565" s="155"/>
      <c r="P565" s="2" t="s">
        <v>4832</v>
      </c>
    </row>
    <row r="566" spans="1:16" ht="13" x14ac:dyDescent="0.3">
      <c r="A566" t="s">
        <v>132</v>
      </c>
      <c r="B566" s="5">
        <v>2.52</v>
      </c>
      <c r="C566" s="5">
        <f t="shared" si="11"/>
        <v>32.520000000000003</v>
      </c>
      <c r="D566" s="155"/>
      <c r="E566" s="155"/>
      <c r="F566" s="164"/>
      <c r="G566" s="155"/>
      <c r="H566" s="55"/>
      <c r="I566" s="155"/>
      <c r="J566" s="155"/>
      <c r="K566" s="155"/>
      <c r="L566" s="155"/>
      <c r="M566" s="155"/>
      <c r="N566" s="155"/>
      <c r="O566" s="155"/>
      <c r="P566" s="2" t="s">
        <v>4832</v>
      </c>
    </row>
    <row r="567" spans="1:16" ht="13" x14ac:dyDescent="0.3">
      <c r="A567" t="s">
        <v>132</v>
      </c>
      <c r="B567" s="5">
        <v>2.5299999999999998</v>
      </c>
      <c r="C567" s="5">
        <f t="shared" si="11"/>
        <v>32.53</v>
      </c>
      <c r="D567" s="155"/>
      <c r="E567" s="155"/>
      <c r="F567" s="164"/>
      <c r="G567" s="155"/>
      <c r="H567" s="55"/>
      <c r="I567" s="155"/>
      <c r="J567" s="155"/>
      <c r="K567" s="155"/>
      <c r="L567" s="155"/>
      <c r="M567" s="155"/>
      <c r="N567" s="155"/>
      <c r="O567" s="155"/>
      <c r="P567" s="2" t="s">
        <v>4832</v>
      </c>
    </row>
    <row r="568" spans="1:16" ht="13" x14ac:dyDescent="0.3">
      <c r="A568" t="s">
        <v>132</v>
      </c>
      <c r="B568" s="5">
        <v>2.54</v>
      </c>
      <c r="C568" s="5">
        <f t="shared" si="11"/>
        <v>32.54</v>
      </c>
      <c r="D568" s="155"/>
      <c r="E568" s="155"/>
      <c r="F568" s="164"/>
      <c r="G568" s="155"/>
      <c r="H568" s="55"/>
      <c r="I568" s="155"/>
      <c r="J568" s="155"/>
      <c r="K568" s="155"/>
      <c r="L568" s="155"/>
      <c r="M568" s="155"/>
      <c r="N568" s="155"/>
      <c r="O568" s="155"/>
      <c r="P568" s="2" t="s">
        <v>4832</v>
      </c>
    </row>
    <row r="569" spans="1:16" ht="13" x14ac:dyDescent="0.3">
      <c r="A569" t="s">
        <v>132</v>
      </c>
      <c r="B569" s="5">
        <v>2.5499999999999998</v>
      </c>
      <c r="C569" s="5">
        <f t="shared" si="11"/>
        <v>32.549999999999997</v>
      </c>
      <c r="D569" s="155"/>
      <c r="E569" s="155"/>
      <c r="F569" s="164"/>
      <c r="G569" s="155"/>
      <c r="H569" s="55"/>
      <c r="I569" s="155"/>
      <c r="J569" s="155"/>
      <c r="K569" s="155"/>
      <c r="L569" s="155"/>
      <c r="M569" s="155"/>
      <c r="N569" s="155"/>
      <c r="O569" s="155"/>
      <c r="P569" s="2" t="s">
        <v>4832</v>
      </c>
    </row>
    <row r="570" spans="1:16" ht="13" x14ac:dyDescent="0.3">
      <c r="A570" t="s">
        <v>132</v>
      </c>
      <c r="B570" s="5">
        <v>2.56</v>
      </c>
      <c r="C570" s="5">
        <f t="shared" si="11"/>
        <v>32.56</v>
      </c>
      <c r="D570" s="155"/>
      <c r="E570" s="155"/>
      <c r="F570" s="164"/>
      <c r="G570" s="155"/>
      <c r="H570" s="55"/>
      <c r="I570" s="155"/>
      <c r="J570" s="155"/>
      <c r="K570" s="155"/>
      <c r="L570" s="155"/>
      <c r="M570" s="155"/>
      <c r="N570" s="155"/>
      <c r="O570" s="155"/>
      <c r="P570" s="2" t="s">
        <v>4832</v>
      </c>
    </row>
    <row r="571" spans="1:16" ht="13" x14ac:dyDescent="0.3">
      <c r="A571" t="s">
        <v>132</v>
      </c>
      <c r="B571" s="5">
        <v>2.57</v>
      </c>
      <c r="C571" s="5">
        <f t="shared" si="11"/>
        <v>32.57</v>
      </c>
      <c r="D571" s="155"/>
      <c r="E571" s="155"/>
      <c r="F571" s="164"/>
      <c r="G571" s="155"/>
      <c r="H571" s="55"/>
      <c r="I571" s="155"/>
      <c r="J571" s="155"/>
      <c r="K571" s="155"/>
      <c r="L571" s="155"/>
      <c r="M571" s="155"/>
      <c r="N571" s="155"/>
      <c r="O571" s="155"/>
      <c r="P571" s="2" t="s">
        <v>4832</v>
      </c>
    </row>
    <row r="572" spans="1:16" ht="13" x14ac:dyDescent="0.3">
      <c r="A572" t="s">
        <v>132</v>
      </c>
      <c r="B572" s="5">
        <v>2.58</v>
      </c>
      <c r="C572" s="5">
        <f t="shared" si="11"/>
        <v>32.58</v>
      </c>
      <c r="D572" s="155"/>
      <c r="E572" s="155"/>
      <c r="F572" s="164"/>
      <c r="G572" s="155"/>
      <c r="H572" s="55"/>
      <c r="I572" s="155"/>
      <c r="J572" s="155"/>
      <c r="K572" s="155"/>
      <c r="L572" s="155"/>
      <c r="M572" s="155"/>
      <c r="N572" s="155"/>
      <c r="O572" s="155"/>
      <c r="P572" s="2" t="s">
        <v>4832</v>
      </c>
    </row>
    <row r="573" spans="1:16" ht="13" x14ac:dyDescent="0.3">
      <c r="A573" t="s">
        <v>132</v>
      </c>
      <c r="B573" s="5">
        <v>2.59</v>
      </c>
      <c r="C573" s="5">
        <f t="shared" si="11"/>
        <v>32.590000000000003</v>
      </c>
      <c r="D573" s="155"/>
      <c r="E573" s="155"/>
      <c r="F573" s="164"/>
      <c r="G573" s="155"/>
      <c r="H573" s="55"/>
      <c r="I573" s="155"/>
      <c r="J573" s="155"/>
      <c r="K573" s="155"/>
      <c r="L573" s="155"/>
      <c r="M573" s="155"/>
      <c r="N573" s="155"/>
      <c r="O573" s="155"/>
      <c r="P573" s="2" t="s">
        <v>4832</v>
      </c>
    </row>
    <row r="574" spans="1:16" ht="13" x14ac:dyDescent="0.3">
      <c r="A574" t="s">
        <v>132</v>
      </c>
      <c r="B574" s="5">
        <v>2.6</v>
      </c>
      <c r="C574" s="5">
        <f t="shared" si="11"/>
        <v>32.6</v>
      </c>
      <c r="D574" s="155"/>
      <c r="E574" s="155"/>
      <c r="F574" s="164"/>
      <c r="G574" s="155"/>
      <c r="H574" s="55"/>
      <c r="I574" s="155"/>
      <c r="J574" s="155"/>
      <c r="K574" s="155"/>
      <c r="L574" s="155"/>
      <c r="M574" s="155"/>
      <c r="N574" s="155"/>
      <c r="O574" s="155"/>
      <c r="P574" s="2" t="s">
        <v>4832</v>
      </c>
    </row>
    <row r="575" spans="1:16" ht="13" x14ac:dyDescent="0.3">
      <c r="A575" t="s">
        <v>132</v>
      </c>
      <c r="B575" s="5">
        <v>2.61</v>
      </c>
      <c r="C575" s="5">
        <f t="shared" si="11"/>
        <v>32.61</v>
      </c>
      <c r="D575" s="155"/>
      <c r="E575" s="155"/>
      <c r="F575" s="164"/>
      <c r="G575" s="155"/>
      <c r="H575" s="55"/>
      <c r="I575" s="155"/>
      <c r="J575" s="155"/>
      <c r="K575" s="155"/>
      <c r="L575" s="155"/>
      <c r="M575" s="155"/>
      <c r="N575" s="155"/>
      <c r="O575" s="155"/>
      <c r="P575" s="2" t="s">
        <v>4832</v>
      </c>
    </row>
    <row r="576" spans="1:16" ht="13" x14ac:dyDescent="0.3">
      <c r="A576" t="s">
        <v>132</v>
      </c>
      <c r="B576" s="5">
        <v>2.62</v>
      </c>
      <c r="C576" s="5">
        <f t="shared" si="11"/>
        <v>32.619999999999997</v>
      </c>
      <c r="D576" s="155"/>
      <c r="E576" s="155"/>
      <c r="F576" s="164"/>
      <c r="G576" s="155"/>
      <c r="H576" s="55"/>
      <c r="I576" s="155"/>
      <c r="J576" s="155"/>
      <c r="K576" s="155"/>
      <c r="L576" s="155"/>
      <c r="M576" s="155"/>
      <c r="N576" s="155"/>
      <c r="O576" s="155"/>
      <c r="P576" s="2" t="s">
        <v>4832</v>
      </c>
    </row>
    <row r="577" spans="1:16" ht="13" x14ac:dyDescent="0.3">
      <c r="A577" t="s">
        <v>132</v>
      </c>
      <c r="B577" s="5">
        <v>2.63</v>
      </c>
      <c r="C577" s="5">
        <f t="shared" si="11"/>
        <v>32.630000000000003</v>
      </c>
      <c r="D577" s="155"/>
      <c r="E577" s="155"/>
      <c r="F577" s="164"/>
      <c r="G577" s="155"/>
      <c r="H577" s="55"/>
      <c r="I577" s="155"/>
      <c r="J577" s="155"/>
      <c r="K577" s="155"/>
      <c r="L577" s="155"/>
      <c r="M577" s="155"/>
      <c r="N577" s="155"/>
      <c r="O577" s="155"/>
      <c r="P577" s="2" t="s">
        <v>4832</v>
      </c>
    </row>
    <row r="578" spans="1:16" ht="13" x14ac:dyDescent="0.3">
      <c r="A578" t="s">
        <v>132</v>
      </c>
      <c r="B578" s="5">
        <v>2.64</v>
      </c>
      <c r="C578" s="5">
        <f t="shared" si="11"/>
        <v>32.64</v>
      </c>
      <c r="D578" s="155"/>
      <c r="E578" s="155"/>
      <c r="F578" s="164"/>
      <c r="G578" s="155"/>
      <c r="H578" s="55"/>
      <c r="I578" s="155"/>
      <c r="J578" s="155"/>
      <c r="K578" s="155"/>
      <c r="L578" s="155"/>
      <c r="M578" s="155"/>
      <c r="N578" s="155"/>
      <c r="O578" s="155"/>
      <c r="P578" s="2" t="s">
        <v>4832</v>
      </c>
    </row>
    <row r="579" spans="1:16" ht="13" x14ac:dyDescent="0.3">
      <c r="A579" t="s">
        <v>132</v>
      </c>
      <c r="B579" s="5">
        <v>2.65</v>
      </c>
      <c r="C579" s="5">
        <f t="shared" si="11"/>
        <v>32.65</v>
      </c>
      <c r="D579" s="155"/>
      <c r="E579" s="155"/>
      <c r="F579" s="164"/>
      <c r="G579" s="155"/>
      <c r="H579" s="55"/>
      <c r="I579" s="155"/>
      <c r="J579" s="155"/>
      <c r="K579" s="155"/>
      <c r="L579" s="155"/>
      <c r="M579" s="155"/>
      <c r="N579" s="155"/>
      <c r="O579" s="155"/>
      <c r="P579" s="2" t="s">
        <v>4832</v>
      </c>
    </row>
    <row r="580" spans="1:16" ht="13" x14ac:dyDescent="0.3">
      <c r="A580" t="s">
        <v>132</v>
      </c>
      <c r="B580" s="5">
        <v>2.66</v>
      </c>
      <c r="C580" s="5">
        <f t="shared" si="11"/>
        <v>32.659999999999997</v>
      </c>
      <c r="D580" s="155"/>
      <c r="E580" s="155"/>
      <c r="F580" s="164"/>
      <c r="G580" s="155"/>
      <c r="H580" s="55"/>
      <c r="I580" s="155"/>
      <c r="J580" s="155"/>
      <c r="K580" s="155"/>
      <c r="L580" s="155"/>
      <c r="M580" s="155"/>
      <c r="N580" s="155"/>
      <c r="O580" s="155"/>
      <c r="P580" s="2" t="s">
        <v>4832</v>
      </c>
    </row>
    <row r="581" spans="1:16" ht="13" x14ac:dyDescent="0.3">
      <c r="A581" t="s">
        <v>132</v>
      </c>
      <c r="B581" s="5">
        <v>2.67</v>
      </c>
      <c r="C581" s="5">
        <f t="shared" si="11"/>
        <v>32.67</v>
      </c>
      <c r="D581" s="155"/>
      <c r="E581" s="155"/>
      <c r="F581" s="164"/>
      <c r="G581" s="155"/>
      <c r="H581" s="55"/>
      <c r="I581" s="155"/>
      <c r="J581" s="155"/>
      <c r="K581" s="155"/>
      <c r="L581" s="155"/>
      <c r="M581" s="155"/>
      <c r="N581" s="155"/>
      <c r="O581" s="155"/>
      <c r="P581" s="2" t="s">
        <v>4832</v>
      </c>
    </row>
    <row r="582" spans="1:16" ht="13" x14ac:dyDescent="0.3">
      <c r="A582" t="s">
        <v>132</v>
      </c>
      <c r="B582" s="5">
        <v>2.68</v>
      </c>
      <c r="C582" s="5">
        <f t="shared" si="11"/>
        <v>32.68</v>
      </c>
      <c r="D582" s="155"/>
      <c r="E582" s="155"/>
      <c r="F582" s="164"/>
      <c r="G582" s="155"/>
      <c r="H582" s="55"/>
      <c r="I582" s="155"/>
      <c r="J582" s="155"/>
      <c r="K582" s="155"/>
      <c r="L582" s="155"/>
      <c r="M582" s="155"/>
      <c r="N582" s="155"/>
      <c r="O582" s="155"/>
      <c r="P582" s="2" t="s">
        <v>4832</v>
      </c>
    </row>
    <row r="583" spans="1:16" ht="13" x14ac:dyDescent="0.3">
      <c r="A583" t="s">
        <v>132</v>
      </c>
      <c r="B583" s="5">
        <v>2.69</v>
      </c>
      <c r="C583" s="5">
        <f t="shared" si="11"/>
        <v>32.69</v>
      </c>
      <c r="D583" s="155"/>
      <c r="E583" s="155"/>
      <c r="F583" s="164"/>
      <c r="G583" s="155"/>
      <c r="H583" s="55"/>
      <c r="I583" s="155"/>
      <c r="J583" s="155"/>
      <c r="K583" s="155"/>
      <c r="L583" s="155"/>
      <c r="M583" s="155"/>
      <c r="N583" s="155"/>
      <c r="O583" s="155"/>
      <c r="P583" s="2" t="s">
        <v>4832</v>
      </c>
    </row>
    <row r="584" spans="1:16" ht="13" x14ac:dyDescent="0.3">
      <c r="A584" t="s">
        <v>132</v>
      </c>
      <c r="B584" s="5">
        <v>2.7</v>
      </c>
      <c r="C584" s="5">
        <f t="shared" si="11"/>
        <v>32.700000000000003</v>
      </c>
      <c r="D584" s="155"/>
      <c r="E584" s="155"/>
      <c r="F584" s="164"/>
      <c r="G584" s="155"/>
      <c r="H584" s="55"/>
      <c r="I584" s="155"/>
      <c r="J584" s="155"/>
      <c r="K584" s="155"/>
      <c r="L584" s="155"/>
      <c r="M584" s="155"/>
      <c r="N584" s="155"/>
      <c r="O584" s="155"/>
      <c r="P584" s="2" t="s">
        <v>4832</v>
      </c>
    </row>
    <row r="585" spans="1:16" ht="13" x14ac:dyDescent="0.3">
      <c r="A585" t="s">
        <v>132</v>
      </c>
      <c r="B585" s="5">
        <v>2.71</v>
      </c>
      <c r="C585" s="5">
        <f t="shared" si="11"/>
        <v>32.71</v>
      </c>
      <c r="D585" s="155"/>
      <c r="E585" s="155"/>
      <c r="F585" s="164"/>
      <c r="G585" s="155"/>
      <c r="H585" s="55"/>
      <c r="I585" s="155"/>
      <c r="J585" s="155"/>
      <c r="K585" s="155"/>
      <c r="L585" s="155"/>
      <c r="M585" s="155"/>
      <c r="N585" s="155"/>
      <c r="O585" s="155"/>
      <c r="P585" s="2" t="s">
        <v>4832</v>
      </c>
    </row>
    <row r="586" spans="1:16" ht="13" x14ac:dyDescent="0.3">
      <c r="A586" t="s">
        <v>132</v>
      </c>
      <c r="B586" s="5">
        <v>2.72</v>
      </c>
      <c r="C586" s="5">
        <f t="shared" si="11"/>
        <v>32.72</v>
      </c>
      <c r="D586" s="155"/>
      <c r="E586" s="155"/>
      <c r="F586" s="164"/>
      <c r="G586" s="155"/>
      <c r="H586" s="55"/>
      <c r="I586" s="155"/>
      <c r="J586" s="155"/>
      <c r="K586" s="155"/>
      <c r="L586" s="155"/>
      <c r="M586" s="155"/>
      <c r="N586" s="155"/>
      <c r="O586" s="155"/>
      <c r="P586" s="2" t="s">
        <v>4832</v>
      </c>
    </row>
    <row r="587" spans="1:16" ht="13" x14ac:dyDescent="0.3">
      <c r="A587" t="s">
        <v>132</v>
      </c>
      <c r="B587" s="5">
        <v>2.73</v>
      </c>
      <c r="C587" s="5">
        <f t="shared" si="11"/>
        <v>32.729999999999997</v>
      </c>
      <c r="D587" s="155"/>
      <c r="E587" s="155"/>
      <c r="F587" s="164"/>
      <c r="G587" s="155"/>
      <c r="H587" s="55"/>
      <c r="I587" s="155"/>
      <c r="J587" s="155"/>
      <c r="K587" s="155"/>
      <c r="L587" s="155"/>
      <c r="M587" s="155"/>
      <c r="N587" s="155"/>
      <c r="O587" s="155"/>
      <c r="P587" s="2" t="s">
        <v>4832</v>
      </c>
    </row>
    <row r="588" spans="1:16" ht="13" x14ac:dyDescent="0.3">
      <c r="A588" t="s">
        <v>132</v>
      </c>
      <c r="B588" s="5">
        <v>2.74</v>
      </c>
      <c r="C588" s="5">
        <f t="shared" si="11"/>
        <v>32.74</v>
      </c>
      <c r="D588" s="155"/>
      <c r="E588" s="155"/>
      <c r="F588" s="164"/>
      <c r="G588" s="155"/>
      <c r="H588" s="55"/>
      <c r="I588" s="155"/>
      <c r="J588" s="155"/>
      <c r="K588" s="155"/>
      <c r="L588" s="155"/>
      <c r="M588" s="155"/>
      <c r="N588" s="155"/>
      <c r="O588" s="155"/>
      <c r="P588" s="2" t="s">
        <v>4832</v>
      </c>
    </row>
    <row r="589" spans="1:16" ht="13" x14ac:dyDescent="0.3">
      <c r="A589" t="s">
        <v>132</v>
      </c>
      <c r="B589" s="5">
        <v>2.75</v>
      </c>
      <c r="C589" s="5">
        <f t="shared" si="11"/>
        <v>32.75</v>
      </c>
      <c r="D589" s="155"/>
      <c r="E589" s="155"/>
      <c r="F589" s="164"/>
      <c r="G589" s="155"/>
      <c r="H589" s="55"/>
      <c r="I589" s="155"/>
      <c r="J589" s="155"/>
      <c r="K589" s="155"/>
      <c r="L589" s="155"/>
      <c r="M589" s="155"/>
      <c r="N589" s="155"/>
      <c r="O589" s="155"/>
      <c r="P589" s="2" t="s">
        <v>4832</v>
      </c>
    </row>
    <row r="590" spans="1:16" ht="13" x14ac:dyDescent="0.3">
      <c r="A590" t="s">
        <v>132</v>
      </c>
      <c r="B590" s="5">
        <v>2.76</v>
      </c>
      <c r="C590" s="5">
        <f t="shared" si="11"/>
        <v>32.76</v>
      </c>
      <c r="D590" s="155"/>
      <c r="E590" s="155"/>
      <c r="F590" s="164"/>
      <c r="G590" s="155"/>
      <c r="H590" s="55"/>
      <c r="I590" s="155"/>
      <c r="J590" s="155"/>
      <c r="K590" s="155"/>
      <c r="L590" s="155"/>
      <c r="M590" s="155"/>
      <c r="N590" s="155"/>
      <c r="O590" s="155"/>
      <c r="P590" s="2" t="s">
        <v>4832</v>
      </c>
    </row>
    <row r="591" spans="1:16" ht="13" x14ac:dyDescent="0.3">
      <c r="A591" t="s">
        <v>132</v>
      </c>
      <c r="B591" s="5">
        <v>2.77</v>
      </c>
      <c r="C591" s="5">
        <f t="shared" si="11"/>
        <v>32.770000000000003</v>
      </c>
      <c r="D591" s="155"/>
      <c r="E591" s="155"/>
      <c r="F591" s="164"/>
      <c r="G591" s="155"/>
      <c r="H591" s="55"/>
      <c r="I591" s="155"/>
      <c r="J591" s="155"/>
      <c r="K591" s="155"/>
      <c r="L591" s="155"/>
      <c r="M591" s="155"/>
      <c r="N591" s="155"/>
      <c r="O591" s="155"/>
      <c r="P591" s="2" t="s">
        <v>4832</v>
      </c>
    </row>
    <row r="592" spans="1:16" ht="13" x14ac:dyDescent="0.3">
      <c r="A592" t="s">
        <v>132</v>
      </c>
      <c r="B592" s="5">
        <v>2.78</v>
      </c>
      <c r="C592" s="5">
        <f t="shared" si="11"/>
        <v>32.78</v>
      </c>
      <c r="D592" s="155"/>
      <c r="E592" s="155"/>
      <c r="F592" s="164"/>
      <c r="G592" s="155"/>
      <c r="H592" s="55"/>
      <c r="I592" s="155"/>
      <c r="J592" s="155"/>
      <c r="K592" s="155"/>
      <c r="L592" s="155"/>
      <c r="M592" s="155"/>
      <c r="N592" s="155"/>
      <c r="O592" s="155"/>
      <c r="P592" s="2" t="s">
        <v>4832</v>
      </c>
    </row>
    <row r="593" spans="1:16" ht="13" x14ac:dyDescent="0.3">
      <c r="A593" t="s">
        <v>132</v>
      </c>
      <c r="B593" s="5">
        <v>2.79</v>
      </c>
      <c r="C593" s="5">
        <f t="shared" si="11"/>
        <v>32.79</v>
      </c>
      <c r="D593" s="155"/>
      <c r="E593" s="155"/>
      <c r="F593" s="164"/>
      <c r="G593" s="155"/>
      <c r="H593" s="55"/>
      <c r="I593" s="155"/>
      <c r="J593" s="155"/>
      <c r="K593" s="155"/>
      <c r="L593" s="155"/>
      <c r="M593" s="155"/>
      <c r="N593" s="155"/>
      <c r="O593" s="155"/>
      <c r="P593" s="2" t="s">
        <v>4832</v>
      </c>
    </row>
    <row r="594" spans="1:16" ht="13" x14ac:dyDescent="0.3">
      <c r="A594" t="s">
        <v>132</v>
      </c>
      <c r="B594" s="5">
        <v>2.8</v>
      </c>
      <c r="C594" s="5">
        <f t="shared" si="11"/>
        <v>32.799999999999997</v>
      </c>
      <c r="D594" s="155"/>
      <c r="E594" s="155"/>
      <c r="F594" s="164"/>
      <c r="G594" s="155"/>
      <c r="H594" s="55"/>
      <c r="I594" s="155"/>
      <c r="J594" s="155"/>
      <c r="K594" s="155"/>
      <c r="L594" s="155"/>
      <c r="M594" s="155"/>
      <c r="N594" s="155"/>
      <c r="O594" s="155"/>
      <c r="P594" s="2" t="s">
        <v>4832</v>
      </c>
    </row>
    <row r="595" spans="1:16" ht="13" x14ac:dyDescent="0.3">
      <c r="A595" t="s">
        <v>132</v>
      </c>
      <c r="B595" s="5">
        <v>2.81</v>
      </c>
      <c r="C595" s="5">
        <f t="shared" si="11"/>
        <v>32.81</v>
      </c>
      <c r="D595" s="155"/>
      <c r="E595" s="155"/>
      <c r="F595" s="164"/>
      <c r="G595" s="155"/>
      <c r="H595" s="55"/>
      <c r="I595" s="155"/>
      <c r="J595" s="155"/>
      <c r="K595" s="155"/>
      <c r="L595" s="155"/>
      <c r="M595" s="155"/>
      <c r="N595" s="155"/>
      <c r="O595" s="155"/>
      <c r="P595" s="2" t="s">
        <v>4832</v>
      </c>
    </row>
    <row r="596" spans="1:16" ht="13" x14ac:dyDescent="0.3">
      <c r="A596" t="s">
        <v>132</v>
      </c>
      <c r="B596" s="5">
        <v>2.82</v>
      </c>
      <c r="C596" s="5">
        <f t="shared" si="11"/>
        <v>32.82</v>
      </c>
      <c r="D596" s="155"/>
      <c r="E596" s="155"/>
      <c r="F596" s="164"/>
      <c r="G596" s="155"/>
      <c r="H596" s="55"/>
      <c r="I596" s="155"/>
      <c r="J596" s="155"/>
      <c r="K596" s="155"/>
      <c r="L596" s="155"/>
      <c r="M596" s="155"/>
      <c r="N596" s="155"/>
      <c r="O596" s="155"/>
      <c r="P596" s="2" t="s">
        <v>4832</v>
      </c>
    </row>
    <row r="597" spans="1:16" ht="13" x14ac:dyDescent="0.3">
      <c r="A597" t="s">
        <v>132</v>
      </c>
      <c r="B597" s="5">
        <v>2.83</v>
      </c>
      <c r="C597" s="5">
        <f t="shared" si="11"/>
        <v>32.83</v>
      </c>
      <c r="D597" s="155"/>
      <c r="E597" s="155"/>
      <c r="F597" s="164"/>
      <c r="G597" s="155"/>
      <c r="H597" s="55"/>
      <c r="I597" s="155"/>
      <c r="J597" s="155"/>
      <c r="K597" s="155"/>
      <c r="L597" s="155"/>
      <c r="M597" s="155"/>
      <c r="N597" s="155"/>
      <c r="O597" s="155"/>
      <c r="P597" s="2" t="s">
        <v>4832</v>
      </c>
    </row>
    <row r="598" spans="1:16" ht="13" x14ac:dyDescent="0.3">
      <c r="A598" t="s">
        <v>132</v>
      </c>
      <c r="B598" s="5">
        <v>2.84</v>
      </c>
      <c r="C598" s="5">
        <f t="shared" si="11"/>
        <v>32.840000000000003</v>
      </c>
      <c r="D598" s="155"/>
      <c r="E598" s="155"/>
      <c r="F598" s="164"/>
      <c r="G598" s="155"/>
      <c r="H598" s="55"/>
      <c r="I598" s="155"/>
      <c r="J598" s="155"/>
      <c r="K598" s="155"/>
      <c r="L598" s="155"/>
      <c r="M598" s="155"/>
      <c r="N598" s="155"/>
      <c r="O598" s="155"/>
      <c r="P598" s="2" t="s">
        <v>4832</v>
      </c>
    </row>
    <row r="599" spans="1:16" ht="13" x14ac:dyDescent="0.3">
      <c r="A599" t="s">
        <v>132</v>
      </c>
      <c r="B599" s="5">
        <v>2.85</v>
      </c>
      <c r="C599" s="5">
        <f t="shared" si="11"/>
        <v>32.85</v>
      </c>
      <c r="D599" s="155"/>
      <c r="E599" s="155"/>
      <c r="F599" s="164"/>
      <c r="G599" s="155"/>
      <c r="H599" s="55"/>
      <c r="I599" s="155"/>
      <c r="J599" s="155"/>
      <c r="K599" s="155"/>
      <c r="L599" s="155"/>
      <c r="M599" s="155"/>
      <c r="N599" s="155"/>
      <c r="O599" s="155"/>
      <c r="P599" s="2" t="s">
        <v>4832</v>
      </c>
    </row>
    <row r="600" spans="1:16" ht="13" x14ac:dyDescent="0.3">
      <c r="A600" t="s">
        <v>132</v>
      </c>
      <c r="B600" s="5">
        <v>2.86</v>
      </c>
      <c r="C600" s="5">
        <f t="shared" si="11"/>
        <v>32.86</v>
      </c>
      <c r="D600" s="155"/>
      <c r="E600" s="155"/>
      <c r="F600" s="164"/>
      <c r="G600" s="155"/>
      <c r="H600" s="55"/>
      <c r="I600" s="155"/>
      <c r="J600" s="155"/>
      <c r="K600" s="155"/>
      <c r="L600" s="155"/>
      <c r="M600" s="155"/>
      <c r="N600" s="155"/>
      <c r="O600" s="155"/>
      <c r="P600" s="2" t="s">
        <v>4832</v>
      </c>
    </row>
    <row r="601" spans="1:16" ht="13" x14ac:dyDescent="0.3">
      <c r="A601" t="s">
        <v>132</v>
      </c>
      <c r="B601" s="5">
        <v>2.87</v>
      </c>
      <c r="C601" s="5">
        <f t="shared" si="11"/>
        <v>32.869999999999997</v>
      </c>
      <c r="D601" s="155"/>
      <c r="E601" s="155"/>
      <c r="F601" s="164"/>
      <c r="G601" s="155"/>
      <c r="H601" s="55"/>
      <c r="I601" s="155"/>
      <c r="J601" s="155"/>
      <c r="K601" s="155"/>
      <c r="L601" s="155"/>
      <c r="M601" s="155"/>
      <c r="N601" s="155"/>
      <c r="O601" s="155"/>
      <c r="P601" s="2" t="s">
        <v>4832</v>
      </c>
    </row>
    <row r="602" spans="1:16" ht="13" x14ac:dyDescent="0.3">
      <c r="A602" t="s">
        <v>132</v>
      </c>
      <c r="B602" s="5">
        <v>2.88</v>
      </c>
      <c r="C602" s="5">
        <f t="shared" si="11"/>
        <v>32.880000000000003</v>
      </c>
      <c r="D602" s="155"/>
      <c r="E602" s="155"/>
      <c r="F602" s="164"/>
      <c r="G602" s="155"/>
      <c r="H602" s="55"/>
      <c r="I602" s="155"/>
      <c r="J602" s="155"/>
      <c r="K602" s="155"/>
      <c r="L602" s="155"/>
      <c r="M602" s="155"/>
      <c r="N602" s="155"/>
      <c r="O602" s="155"/>
      <c r="P602" s="2" t="s">
        <v>4832</v>
      </c>
    </row>
    <row r="603" spans="1:16" ht="13" x14ac:dyDescent="0.3">
      <c r="A603" t="s">
        <v>132</v>
      </c>
      <c r="B603" s="5">
        <v>2.89</v>
      </c>
      <c r="C603" s="5">
        <f t="shared" si="11"/>
        <v>32.89</v>
      </c>
      <c r="D603" s="155"/>
      <c r="E603" s="155"/>
      <c r="F603" s="164"/>
      <c r="G603" s="155"/>
      <c r="H603" s="55"/>
      <c r="I603" s="155"/>
      <c r="J603" s="155"/>
      <c r="K603" s="155"/>
      <c r="L603" s="155"/>
      <c r="M603" s="155"/>
      <c r="N603" s="155"/>
      <c r="O603" s="155"/>
      <c r="P603" s="2" t="s">
        <v>4832</v>
      </c>
    </row>
    <row r="604" spans="1:16" ht="13" x14ac:dyDescent="0.3">
      <c r="A604" t="s">
        <v>132</v>
      </c>
      <c r="B604" s="5">
        <v>2.9</v>
      </c>
      <c r="C604" s="5">
        <f t="shared" si="11"/>
        <v>32.9</v>
      </c>
      <c r="D604" s="155"/>
      <c r="E604" s="155"/>
      <c r="F604" s="164"/>
      <c r="G604" s="155"/>
      <c r="H604" s="55"/>
      <c r="I604" s="155"/>
      <c r="J604" s="155"/>
      <c r="K604" s="155"/>
      <c r="L604" s="155"/>
      <c r="M604" s="155"/>
      <c r="N604" s="155"/>
      <c r="O604" s="155"/>
      <c r="P604" s="2" t="s">
        <v>4832</v>
      </c>
    </row>
    <row r="605" spans="1:16" ht="13" x14ac:dyDescent="0.3">
      <c r="A605" t="s">
        <v>132</v>
      </c>
      <c r="B605" s="5">
        <v>2.91</v>
      </c>
      <c r="C605" s="5">
        <f t="shared" si="11"/>
        <v>32.909999999999997</v>
      </c>
      <c r="D605" s="155"/>
      <c r="E605" s="155"/>
      <c r="F605" s="164"/>
      <c r="G605" s="155"/>
      <c r="H605" s="55"/>
      <c r="I605" s="155"/>
      <c r="J605" s="155"/>
      <c r="K605" s="155"/>
      <c r="L605" s="155"/>
      <c r="M605" s="155"/>
      <c r="N605" s="155"/>
      <c r="O605" s="155"/>
      <c r="P605" s="2" t="s">
        <v>4832</v>
      </c>
    </row>
    <row r="606" spans="1:16" ht="13" x14ac:dyDescent="0.3">
      <c r="A606" t="s">
        <v>132</v>
      </c>
      <c r="B606" s="5">
        <v>2.92</v>
      </c>
      <c r="C606" s="5">
        <f t="shared" si="11"/>
        <v>32.92</v>
      </c>
      <c r="D606" s="155"/>
      <c r="E606" s="155"/>
      <c r="F606" s="164"/>
      <c r="G606" s="155"/>
      <c r="H606" s="55"/>
      <c r="I606" s="155"/>
      <c r="J606" s="155"/>
      <c r="K606" s="155"/>
      <c r="L606" s="155"/>
      <c r="M606" s="155"/>
      <c r="N606" s="155"/>
      <c r="O606" s="155"/>
      <c r="P606" s="2" t="s">
        <v>4832</v>
      </c>
    </row>
    <row r="607" spans="1:16" ht="13" x14ac:dyDescent="0.3">
      <c r="A607" t="s">
        <v>132</v>
      </c>
      <c r="B607" s="5">
        <v>2.93</v>
      </c>
      <c r="C607" s="5">
        <f t="shared" si="11"/>
        <v>32.93</v>
      </c>
      <c r="D607" s="155"/>
      <c r="E607" s="155"/>
      <c r="F607" s="164"/>
      <c r="G607" s="155"/>
      <c r="H607" s="55"/>
      <c r="I607" s="155"/>
      <c r="J607" s="155"/>
      <c r="K607" s="155"/>
      <c r="L607" s="155"/>
      <c r="M607" s="155"/>
      <c r="N607" s="155"/>
      <c r="O607" s="155"/>
      <c r="P607" s="2" t="s">
        <v>4832</v>
      </c>
    </row>
    <row r="608" spans="1:16" ht="13" x14ac:dyDescent="0.3">
      <c r="A608" t="s">
        <v>132</v>
      </c>
      <c r="B608" s="5">
        <v>2.94</v>
      </c>
      <c r="C608" s="5">
        <f t="shared" si="11"/>
        <v>32.94</v>
      </c>
      <c r="D608" s="155"/>
      <c r="E608" s="155"/>
      <c r="F608" s="164"/>
      <c r="G608" s="155"/>
      <c r="H608" s="55"/>
      <c r="I608" s="155"/>
      <c r="J608" s="155"/>
      <c r="K608" s="155"/>
      <c r="L608" s="155"/>
      <c r="M608" s="155"/>
      <c r="N608" s="155"/>
      <c r="O608" s="155"/>
      <c r="P608" s="2" t="s">
        <v>4832</v>
      </c>
    </row>
    <row r="609" spans="1:16" ht="13" x14ac:dyDescent="0.3">
      <c r="A609" t="s">
        <v>132</v>
      </c>
      <c r="B609" s="5">
        <v>2.95</v>
      </c>
      <c r="C609" s="5">
        <f t="shared" si="11"/>
        <v>32.950000000000003</v>
      </c>
      <c r="D609" s="155"/>
      <c r="E609" s="155"/>
      <c r="F609" s="164"/>
      <c r="G609" s="155"/>
      <c r="H609" s="55"/>
      <c r="I609" s="155"/>
      <c r="J609" s="155"/>
      <c r="K609" s="155"/>
      <c r="L609" s="155"/>
      <c r="M609" s="155"/>
      <c r="N609" s="155"/>
      <c r="O609" s="155"/>
      <c r="P609" s="2" t="s">
        <v>4832</v>
      </c>
    </row>
    <row r="610" spans="1:16" ht="13" x14ac:dyDescent="0.3">
      <c r="A610" t="s">
        <v>132</v>
      </c>
      <c r="B610" s="5">
        <v>2.96</v>
      </c>
      <c r="C610" s="5">
        <f t="shared" si="11"/>
        <v>32.96</v>
      </c>
      <c r="D610" s="155"/>
      <c r="E610" s="155"/>
      <c r="F610" s="164"/>
      <c r="G610" s="155"/>
      <c r="H610" s="55"/>
      <c r="I610" s="155"/>
      <c r="J610" s="155"/>
      <c r="K610" s="155"/>
      <c r="L610" s="155"/>
      <c r="M610" s="155"/>
      <c r="N610" s="155"/>
      <c r="O610" s="155"/>
      <c r="P610" s="2" t="s">
        <v>4832</v>
      </c>
    </row>
    <row r="611" spans="1:16" ht="13" x14ac:dyDescent="0.3">
      <c r="A611" t="s">
        <v>132</v>
      </c>
      <c r="B611" s="5">
        <v>2.97</v>
      </c>
      <c r="C611" s="5">
        <f t="shared" si="11"/>
        <v>32.97</v>
      </c>
      <c r="D611" s="155"/>
      <c r="E611" s="155"/>
      <c r="F611" s="164"/>
      <c r="G611" s="155"/>
      <c r="H611" s="55"/>
      <c r="I611" s="155"/>
      <c r="J611" s="155"/>
      <c r="K611" s="155"/>
      <c r="L611" s="155"/>
      <c r="M611" s="155"/>
      <c r="N611" s="155"/>
      <c r="O611" s="155"/>
      <c r="P611" s="2" t="s">
        <v>4832</v>
      </c>
    </row>
    <row r="612" spans="1:16" ht="13" x14ac:dyDescent="0.3">
      <c r="A612" t="s">
        <v>132</v>
      </c>
      <c r="B612" s="5">
        <v>2.98</v>
      </c>
      <c r="C612" s="5">
        <f t="shared" si="11"/>
        <v>32.979999999999997</v>
      </c>
      <c r="D612" s="155"/>
      <c r="E612" s="155"/>
      <c r="F612" s="164"/>
      <c r="G612" s="155"/>
      <c r="H612" s="55"/>
      <c r="I612" s="155"/>
      <c r="J612" s="155"/>
      <c r="K612" s="155"/>
      <c r="L612" s="155"/>
      <c r="M612" s="155"/>
      <c r="N612" s="155"/>
      <c r="O612" s="155"/>
      <c r="P612" s="2" t="s">
        <v>4832</v>
      </c>
    </row>
    <row r="613" spans="1:16" ht="13" x14ac:dyDescent="0.3">
      <c r="A613" t="s">
        <v>132</v>
      </c>
      <c r="B613" s="5">
        <v>2.99</v>
      </c>
      <c r="C613" s="5">
        <f t="shared" si="11"/>
        <v>32.99</v>
      </c>
      <c r="D613" s="155"/>
      <c r="E613" s="155"/>
      <c r="F613" s="164"/>
      <c r="G613" s="155"/>
      <c r="H613" s="55"/>
      <c r="I613" s="155"/>
      <c r="J613" s="155"/>
      <c r="K613" s="155"/>
      <c r="L613" s="155"/>
      <c r="M613" s="155"/>
      <c r="N613" s="155"/>
      <c r="O613" s="155"/>
      <c r="P613" s="2" t="s">
        <v>4832</v>
      </c>
    </row>
    <row r="614" spans="1:16" ht="13" x14ac:dyDescent="0.3">
      <c r="A614" t="s">
        <v>132</v>
      </c>
      <c r="B614" s="5">
        <v>3</v>
      </c>
      <c r="C614" s="5">
        <f t="shared" si="11"/>
        <v>33</v>
      </c>
      <c r="D614" s="155"/>
      <c r="E614" s="155"/>
      <c r="F614" s="164"/>
      <c r="G614" s="155"/>
      <c r="H614" s="55"/>
      <c r="I614" s="155"/>
      <c r="J614" s="155"/>
      <c r="K614" s="155"/>
      <c r="L614" s="155"/>
      <c r="M614" s="155"/>
      <c r="N614" s="155"/>
      <c r="O614" s="155"/>
      <c r="P614" s="2" t="s">
        <v>4832</v>
      </c>
    </row>
    <row r="616" spans="1:16" ht="13" x14ac:dyDescent="0.3">
      <c r="A616" t="s">
        <v>133</v>
      </c>
      <c r="B616" s="5">
        <v>0</v>
      </c>
      <c r="C616" s="5">
        <f t="shared" ref="C616:C679" si="12">VALUE(SUBSTITUTE(4&amp;B616," ",""))</f>
        <v>40</v>
      </c>
      <c r="F616" s="157"/>
      <c r="G616" s="155"/>
      <c r="H616" s="155"/>
      <c r="I616" s="155"/>
      <c r="J616" s="155"/>
      <c r="K616" s="155"/>
      <c r="L616" s="155"/>
      <c r="M616" s="155"/>
      <c r="N616" s="155"/>
      <c r="O616" s="155"/>
      <c r="P616" s="2" t="s">
        <v>4832</v>
      </c>
    </row>
    <row r="617" spans="1:16" ht="13" x14ac:dyDescent="0.3">
      <c r="A617" t="s">
        <v>133</v>
      </c>
      <c r="B617" s="5">
        <v>0.53</v>
      </c>
      <c r="C617" s="5">
        <f t="shared" si="12"/>
        <v>40.53</v>
      </c>
      <c r="F617" s="157"/>
      <c r="G617" s="155"/>
      <c r="H617" s="155"/>
      <c r="I617" s="155"/>
      <c r="J617" s="155"/>
      <c r="K617" s="155"/>
      <c r="L617" s="155"/>
      <c r="M617" s="155"/>
      <c r="N617" s="155"/>
      <c r="O617" s="155"/>
      <c r="P617" s="2" t="s">
        <v>4832</v>
      </c>
    </row>
    <row r="618" spans="1:16" ht="13" x14ac:dyDescent="0.3">
      <c r="A618" t="s">
        <v>133</v>
      </c>
      <c r="B618" s="5">
        <v>0.54</v>
      </c>
      <c r="C618" s="5">
        <f t="shared" si="12"/>
        <v>40.54</v>
      </c>
      <c r="F618" s="157"/>
      <c r="G618" s="155"/>
      <c r="H618" s="155"/>
      <c r="I618" s="155"/>
      <c r="J618" s="155"/>
      <c r="K618" s="155"/>
      <c r="L618" s="155"/>
      <c r="M618" s="155"/>
      <c r="N618" s="155"/>
      <c r="O618" s="155"/>
      <c r="P618" s="2" t="s">
        <v>4832</v>
      </c>
    </row>
    <row r="619" spans="1:16" ht="13" x14ac:dyDescent="0.3">
      <c r="A619" t="s">
        <v>133</v>
      </c>
      <c r="B619" s="5">
        <v>0.55000000000000004</v>
      </c>
      <c r="C619" s="5">
        <f t="shared" si="12"/>
        <v>40.549999999999997</v>
      </c>
      <c r="F619" s="157"/>
      <c r="G619" s="155"/>
      <c r="H619" s="155"/>
      <c r="I619" s="155"/>
      <c r="J619" s="155"/>
      <c r="K619" s="155"/>
      <c r="L619" s="155"/>
      <c r="M619" s="155"/>
      <c r="N619" s="155"/>
      <c r="O619" s="155"/>
      <c r="P619" s="2" t="s">
        <v>4832</v>
      </c>
    </row>
    <row r="620" spans="1:16" ht="13" x14ac:dyDescent="0.3">
      <c r="A620" t="s">
        <v>133</v>
      </c>
      <c r="B620" s="5">
        <v>0.56000000000000005</v>
      </c>
      <c r="C620" s="5">
        <f t="shared" si="12"/>
        <v>40.56</v>
      </c>
      <c r="F620" s="157"/>
      <c r="G620" s="155"/>
      <c r="H620" s="155"/>
      <c r="I620" s="155"/>
      <c r="J620" s="155"/>
      <c r="K620" s="155"/>
      <c r="L620" s="155"/>
      <c r="M620" s="155"/>
      <c r="N620" s="155"/>
      <c r="O620" s="155"/>
      <c r="P620" s="2" t="s">
        <v>4832</v>
      </c>
    </row>
    <row r="621" spans="1:16" ht="13" x14ac:dyDescent="0.3">
      <c r="A621" t="s">
        <v>133</v>
      </c>
      <c r="B621" s="5">
        <v>0.56999999999999995</v>
      </c>
      <c r="C621" s="5">
        <f t="shared" si="12"/>
        <v>40.57</v>
      </c>
      <c r="F621" s="157"/>
      <c r="G621" s="155"/>
      <c r="H621" s="155"/>
      <c r="I621" s="155"/>
      <c r="J621" s="155"/>
      <c r="K621" s="155"/>
      <c r="L621" s="155"/>
      <c r="M621" s="155"/>
      <c r="N621" s="155"/>
      <c r="O621" s="155"/>
      <c r="P621" s="2" t="s">
        <v>4832</v>
      </c>
    </row>
    <row r="622" spans="1:16" ht="13" x14ac:dyDescent="0.3">
      <c r="A622" t="s">
        <v>133</v>
      </c>
      <c r="B622" s="5">
        <v>0.57999999999999996</v>
      </c>
      <c r="C622" s="5">
        <f t="shared" si="12"/>
        <v>40.58</v>
      </c>
      <c r="F622" s="157"/>
      <c r="G622" s="155"/>
      <c r="H622" s="155"/>
      <c r="I622" s="155"/>
      <c r="J622" s="155"/>
      <c r="K622" s="155"/>
      <c r="L622" s="155"/>
      <c r="M622" s="155"/>
      <c r="N622" s="155"/>
      <c r="O622" s="155"/>
      <c r="P622" s="2" t="s">
        <v>4832</v>
      </c>
    </row>
    <row r="623" spans="1:16" ht="13" x14ac:dyDescent="0.3">
      <c r="A623" t="s">
        <v>133</v>
      </c>
      <c r="B623" s="5">
        <v>0.59</v>
      </c>
      <c r="C623" s="5">
        <f t="shared" si="12"/>
        <v>40.590000000000003</v>
      </c>
      <c r="F623" s="157"/>
      <c r="G623" s="155"/>
      <c r="H623" s="155"/>
      <c r="I623" s="155"/>
      <c r="J623" s="155"/>
      <c r="K623" s="155"/>
      <c r="L623" s="155"/>
      <c r="M623" s="155"/>
      <c r="N623" s="155"/>
      <c r="O623" s="155"/>
      <c r="P623" s="2" t="s">
        <v>4832</v>
      </c>
    </row>
    <row r="624" spans="1:16" ht="13" x14ac:dyDescent="0.3">
      <c r="A624" t="s">
        <v>133</v>
      </c>
      <c r="B624" s="5">
        <v>0.6</v>
      </c>
      <c r="C624" s="5">
        <f t="shared" si="12"/>
        <v>40.6</v>
      </c>
      <c r="F624" s="157"/>
      <c r="G624" s="155"/>
      <c r="H624" s="155"/>
      <c r="I624" s="155"/>
      <c r="J624" s="155"/>
      <c r="K624" s="155"/>
      <c r="L624" s="155"/>
      <c r="M624" s="155"/>
      <c r="N624" s="155"/>
      <c r="O624" s="155"/>
      <c r="P624" s="2" t="s">
        <v>4832</v>
      </c>
    </row>
    <row r="625" spans="1:16" ht="13" x14ac:dyDescent="0.3">
      <c r="A625" t="s">
        <v>133</v>
      </c>
      <c r="B625" s="5">
        <v>0.61</v>
      </c>
      <c r="C625" s="5">
        <f t="shared" si="12"/>
        <v>40.61</v>
      </c>
      <c r="F625" s="157"/>
      <c r="G625" s="155"/>
      <c r="H625" s="155"/>
      <c r="I625" s="155"/>
      <c r="J625" s="155"/>
      <c r="K625" s="155"/>
      <c r="L625" s="155"/>
      <c r="M625" s="155"/>
      <c r="N625" s="155"/>
      <c r="O625" s="155"/>
      <c r="P625" s="2" t="s">
        <v>4832</v>
      </c>
    </row>
    <row r="626" spans="1:16" ht="13" x14ac:dyDescent="0.3">
      <c r="A626" t="s">
        <v>133</v>
      </c>
      <c r="B626" s="5">
        <v>0.62</v>
      </c>
      <c r="C626" s="5">
        <f t="shared" si="12"/>
        <v>40.619999999999997</v>
      </c>
      <c r="F626" s="157"/>
      <c r="G626" s="155"/>
      <c r="H626" s="155"/>
      <c r="I626" s="155"/>
      <c r="J626" s="155"/>
      <c r="K626" s="155"/>
      <c r="L626" s="155"/>
      <c r="M626" s="155"/>
      <c r="N626" s="155"/>
      <c r="O626" s="155"/>
      <c r="P626" s="2" t="s">
        <v>4832</v>
      </c>
    </row>
    <row r="627" spans="1:16" ht="13" x14ac:dyDescent="0.3">
      <c r="A627" t="s">
        <v>133</v>
      </c>
      <c r="B627" s="5">
        <v>0.63</v>
      </c>
      <c r="C627" s="5">
        <f t="shared" si="12"/>
        <v>40.630000000000003</v>
      </c>
      <c r="F627" s="157"/>
      <c r="G627" s="155"/>
      <c r="H627" s="155"/>
      <c r="I627" s="155"/>
      <c r="J627" s="155"/>
      <c r="K627" s="155"/>
      <c r="L627" s="155"/>
      <c r="M627" s="155"/>
      <c r="N627" s="155"/>
      <c r="O627" s="155"/>
      <c r="P627" s="2" t="s">
        <v>4832</v>
      </c>
    </row>
    <row r="628" spans="1:16" ht="13" x14ac:dyDescent="0.3">
      <c r="A628" t="s">
        <v>133</v>
      </c>
      <c r="B628" s="5">
        <v>0.64</v>
      </c>
      <c r="C628" s="5">
        <f t="shared" si="12"/>
        <v>40.64</v>
      </c>
      <c r="F628" s="157"/>
      <c r="G628" s="155"/>
      <c r="H628" s="155"/>
      <c r="I628" s="155"/>
      <c r="J628" s="155"/>
      <c r="K628" s="155"/>
      <c r="L628" s="155"/>
      <c r="M628" s="155"/>
      <c r="N628" s="155"/>
      <c r="O628" s="155"/>
      <c r="P628" s="2" t="s">
        <v>4832</v>
      </c>
    </row>
    <row r="629" spans="1:16" ht="13" x14ac:dyDescent="0.3">
      <c r="A629" t="s">
        <v>133</v>
      </c>
      <c r="B629" s="5">
        <v>0.65</v>
      </c>
      <c r="C629" s="5">
        <f t="shared" si="12"/>
        <v>40.65</v>
      </c>
      <c r="F629" s="157"/>
      <c r="G629" s="155"/>
      <c r="H629" s="155"/>
      <c r="I629" s="155"/>
      <c r="J629" s="155"/>
      <c r="K629" s="155"/>
      <c r="L629" s="155"/>
      <c r="M629" s="155"/>
      <c r="N629" s="155"/>
      <c r="O629" s="155"/>
      <c r="P629" s="2" t="s">
        <v>4832</v>
      </c>
    </row>
    <row r="630" spans="1:16" ht="13" x14ac:dyDescent="0.3">
      <c r="A630" t="s">
        <v>133</v>
      </c>
      <c r="B630" s="5">
        <v>0.66</v>
      </c>
      <c r="C630" s="5">
        <f t="shared" si="12"/>
        <v>40.659999999999997</v>
      </c>
      <c r="F630" s="157"/>
      <c r="G630" s="155"/>
      <c r="H630" s="155"/>
      <c r="I630" s="155"/>
      <c r="J630" s="155"/>
      <c r="K630" s="155"/>
      <c r="L630" s="155"/>
      <c r="M630" s="155"/>
      <c r="N630" s="155"/>
      <c r="O630" s="155"/>
      <c r="P630" s="2" t="s">
        <v>4832</v>
      </c>
    </row>
    <row r="631" spans="1:16" ht="13" x14ac:dyDescent="0.3">
      <c r="A631" t="s">
        <v>133</v>
      </c>
      <c r="B631" s="5">
        <v>0.67</v>
      </c>
      <c r="C631" s="5">
        <f t="shared" si="12"/>
        <v>40.67</v>
      </c>
      <c r="F631" s="157"/>
      <c r="G631" s="155"/>
      <c r="H631" s="155"/>
      <c r="I631" s="155"/>
      <c r="J631" s="155"/>
      <c r="K631" s="155"/>
      <c r="L631" s="155"/>
      <c r="M631" s="155"/>
      <c r="N631" s="155"/>
      <c r="O631" s="155"/>
      <c r="P631" s="2" t="s">
        <v>4832</v>
      </c>
    </row>
    <row r="632" spans="1:16" ht="13" x14ac:dyDescent="0.3">
      <c r="A632" t="s">
        <v>133</v>
      </c>
      <c r="B632" s="5">
        <v>0.68</v>
      </c>
      <c r="C632" s="5">
        <f t="shared" si="12"/>
        <v>40.68</v>
      </c>
      <c r="F632" s="157"/>
      <c r="G632" s="155"/>
      <c r="H632" s="155"/>
      <c r="I632" s="155"/>
      <c r="J632" s="155"/>
      <c r="K632" s="155"/>
      <c r="L632" s="155"/>
      <c r="M632" s="155"/>
      <c r="N632" s="155"/>
      <c r="O632" s="155"/>
      <c r="P632" s="2" t="s">
        <v>4832</v>
      </c>
    </row>
    <row r="633" spans="1:16" ht="13" x14ac:dyDescent="0.3">
      <c r="A633" t="s">
        <v>133</v>
      </c>
      <c r="B633" s="5">
        <v>0.69</v>
      </c>
      <c r="C633" s="5">
        <f t="shared" si="12"/>
        <v>40.69</v>
      </c>
      <c r="F633" s="157"/>
      <c r="G633" s="155"/>
      <c r="H633" s="155"/>
      <c r="I633" s="155"/>
      <c r="J633" s="155"/>
      <c r="K633" s="155"/>
      <c r="L633" s="155"/>
      <c r="M633" s="155"/>
      <c r="N633" s="155"/>
      <c r="O633" s="155"/>
      <c r="P633" s="2" t="s">
        <v>4832</v>
      </c>
    </row>
    <row r="634" spans="1:16" ht="13" x14ac:dyDescent="0.3">
      <c r="A634" t="s">
        <v>133</v>
      </c>
      <c r="B634" s="5">
        <v>0.7</v>
      </c>
      <c r="C634" s="5">
        <f t="shared" si="12"/>
        <v>40.700000000000003</v>
      </c>
      <c r="F634" s="157"/>
      <c r="G634" s="155"/>
      <c r="H634" s="155"/>
      <c r="I634" s="155"/>
      <c r="J634" s="155"/>
      <c r="K634" s="155"/>
      <c r="L634" s="155"/>
      <c r="M634" s="155"/>
      <c r="N634" s="155"/>
      <c r="O634" s="155"/>
      <c r="P634" s="2" t="s">
        <v>4832</v>
      </c>
    </row>
    <row r="635" spans="1:16" ht="13" x14ac:dyDescent="0.3">
      <c r="A635" t="s">
        <v>133</v>
      </c>
      <c r="B635" s="5">
        <v>0.71</v>
      </c>
      <c r="C635" s="5">
        <f t="shared" si="12"/>
        <v>40.71</v>
      </c>
      <c r="F635" s="157"/>
      <c r="G635" s="155"/>
      <c r="H635" s="155"/>
      <c r="I635" s="155"/>
      <c r="J635" s="155"/>
      <c r="K635" s="155"/>
      <c r="L635" s="155"/>
      <c r="M635" s="155"/>
      <c r="N635" s="155"/>
      <c r="O635" s="155"/>
      <c r="P635" s="2" t="s">
        <v>4832</v>
      </c>
    </row>
    <row r="636" spans="1:16" ht="13" x14ac:dyDescent="0.3">
      <c r="A636" t="s">
        <v>133</v>
      </c>
      <c r="B636" s="5">
        <v>0.72</v>
      </c>
      <c r="C636" s="5">
        <f t="shared" si="12"/>
        <v>40.72</v>
      </c>
      <c r="F636" s="157"/>
      <c r="G636" s="155"/>
      <c r="H636" s="155"/>
      <c r="I636" s="155"/>
      <c r="J636" s="155"/>
      <c r="K636" s="155"/>
      <c r="L636" s="155"/>
      <c r="M636" s="155"/>
      <c r="N636" s="155"/>
      <c r="O636" s="155"/>
      <c r="P636" s="2" t="s">
        <v>4832</v>
      </c>
    </row>
    <row r="637" spans="1:16" ht="13" x14ac:dyDescent="0.3">
      <c r="A637" t="s">
        <v>133</v>
      </c>
      <c r="B637" s="5">
        <v>0.73</v>
      </c>
      <c r="C637" s="5">
        <f t="shared" si="12"/>
        <v>40.729999999999997</v>
      </c>
      <c r="F637" s="157"/>
      <c r="G637" s="155"/>
      <c r="H637" s="155"/>
      <c r="I637" s="155"/>
      <c r="J637" s="155"/>
      <c r="K637" s="155"/>
      <c r="L637" s="155"/>
      <c r="M637" s="155"/>
      <c r="N637" s="155"/>
      <c r="O637" s="155"/>
      <c r="P637" s="2" t="s">
        <v>4832</v>
      </c>
    </row>
    <row r="638" spans="1:16" ht="13" x14ac:dyDescent="0.3">
      <c r="A638" t="s">
        <v>133</v>
      </c>
      <c r="B638" s="5">
        <v>0.74</v>
      </c>
      <c r="C638" s="5">
        <f t="shared" si="12"/>
        <v>40.74</v>
      </c>
      <c r="F638" s="157"/>
      <c r="G638" s="155"/>
      <c r="H638" s="155"/>
      <c r="I638" s="155"/>
      <c r="J638" s="155"/>
      <c r="K638" s="155"/>
      <c r="L638" s="155"/>
      <c r="M638" s="155"/>
      <c r="N638" s="155"/>
      <c r="O638" s="155"/>
      <c r="P638" s="2" t="s">
        <v>4832</v>
      </c>
    </row>
    <row r="639" spans="1:16" ht="13" x14ac:dyDescent="0.3">
      <c r="A639" t="s">
        <v>133</v>
      </c>
      <c r="B639" s="5">
        <v>0.75</v>
      </c>
      <c r="C639" s="5">
        <f t="shared" si="12"/>
        <v>40.75</v>
      </c>
      <c r="F639" s="157"/>
      <c r="G639" s="155"/>
      <c r="H639" s="155"/>
      <c r="I639" s="155"/>
      <c r="J639" s="155"/>
      <c r="K639" s="155"/>
      <c r="L639" s="155"/>
      <c r="M639" s="155"/>
      <c r="N639" s="155"/>
      <c r="O639" s="155"/>
      <c r="P639" s="2" t="s">
        <v>4832</v>
      </c>
    </row>
    <row r="640" spans="1:16" ht="13" x14ac:dyDescent="0.3">
      <c r="A640" t="s">
        <v>133</v>
      </c>
      <c r="B640" s="5">
        <v>0.76</v>
      </c>
      <c r="C640" s="5">
        <f t="shared" si="12"/>
        <v>40.76</v>
      </c>
      <c r="F640" s="157"/>
      <c r="G640" s="155"/>
      <c r="H640" s="155"/>
      <c r="I640" s="155"/>
      <c r="J640" s="155"/>
      <c r="K640" s="155"/>
      <c r="L640" s="155"/>
      <c r="M640" s="155"/>
      <c r="N640" s="155"/>
      <c r="O640" s="155"/>
      <c r="P640" s="2" t="s">
        <v>4832</v>
      </c>
    </row>
    <row r="641" spans="1:16" ht="13" x14ac:dyDescent="0.3">
      <c r="A641" t="s">
        <v>133</v>
      </c>
      <c r="B641" s="5">
        <v>0.77</v>
      </c>
      <c r="C641" s="5">
        <f t="shared" si="12"/>
        <v>40.770000000000003</v>
      </c>
      <c r="F641" s="157"/>
      <c r="G641" s="155"/>
      <c r="H641" s="155"/>
      <c r="I641" s="155"/>
      <c r="J641" s="155"/>
      <c r="K641" s="155"/>
      <c r="L641" s="155"/>
      <c r="M641" s="155"/>
      <c r="N641" s="155"/>
      <c r="O641" s="155"/>
      <c r="P641" s="2" t="s">
        <v>4832</v>
      </c>
    </row>
    <row r="642" spans="1:16" ht="13" x14ac:dyDescent="0.3">
      <c r="A642" t="s">
        <v>133</v>
      </c>
      <c r="B642" s="5">
        <v>0.78</v>
      </c>
      <c r="C642" s="5">
        <f t="shared" si="12"/>
        <v>40.78</v>
      </c>
      <c r="F642" s="157"/>
      <c r="G642" s="155"/>
      <c r="H642" s="155"/>
      <c r="I642" s="155"/>
      <c r="J642" s="155"/>
      <c r="K642" s="155"/>
      <c r="L642" s="155"/>
      <c r="M642" s="155"/>
      <c r="N642" s="155"/>
      <c r="O642" s="155"/>
      <c r="P642" s="2" t="s">
        <v>4832</v>
      </c>
    </row>
    <row r="643" spans="1:16" ht="13" x14ac:dyDescent="0.3">
      <c r="A643" t="s">
        <v>133</v>
      </c>
      <c r="B643" s="5">
        <v>0.79</v>
      </c>
      <c r="C643" s="5">
        <f t="shared" si="12"/>
        <v>40.79</v>
      </c>
      <c r="F643" s="157"/>
      <c r="G643" s="155"/>
      <c r="H643" s="155"/>
      <c r="I643" s="155"/>
      <c r="J643" s="155"/>
      <c r="K643" s="155"/>
      <c r="L643" s="155"/>
      <c r="M643" s="155"/>
      <c r="N643" s="155"/>
      <c r="O643" s="155"/>
      <c r="P643" s="2" t="s">
        <v>4832</v>
      </c>
    </row>
    <row r="644" spans="1:16" ht="13" x14ac:dyDescent="0.3">
      <c r="A644" t="s">
        <v>133</v>
      </c>
      <c r="B644" s="5">
        <v>0.8</v>
      </c>
      <c r="C644" s="5">
        <f t="shared" si="12"/>
        <v>40.799999999999997</v>
      </c>
      <c r="F644" s="157"/>
      <c r="G644" s="155"/>
      <c r="H644" s="155"/>
      <c r="I644" s="155"/>
      <c r="J644" s="155"/>
      <c r="K644" s="155"/>
      <c r="L644" s="155"/>
      <c r="M644" s="155"/>
      <c r="N644" s="155"/>
      <c r="O644" s="155"/>
      <c r="P644" s="2" t="s">
        <v>4832</v>
      </c>
    </row>
    <row r="645" spans="1:16" ht="13" x14ac:dyDescent="0.3">
      <c r="A645" t="s">
        <v>133</v>
      </c>
      <c r="B645" s="5">
        <v>0.81</v>
      </c>
      <c r="C645" s="5">
        <f t="shared" si="12"/>
        <v>40.81</v>
      </c>
      <c r="F645" s="157"/>
      <c r="G645" s="155"/>
      <c r="H645" s="155"/>
      <c r="I645" s="155"/>
      <c r="J645" s="155"/>
      <c r="K645" s="155"/>
      <c r="L645" s="155"/>
      <c r="M645" s="155"/>
      <c r="N645" s="155"/>
      <c r="O645" s="155"/>
      <c r="P645" s="2" t="s">
        <v>4832</v>
      </c>
    </row>
    <row r="646" spans="1:16" ht="13" x14ac:dyDescent="0.3">
      <c r="A646" t="s">
        <v>133</v>
      </c>
      <c r="B646" s="5">
        <v>0.82</v>
      </c>
      <c r="C646" s="5">
        <f t="shared" si="12"/>
        <v>40.82</v>
      </c>
      <c r="F646" s="54"/>
      <c r="G646" s="155"/>
      <c r="H646" s="155"/>
      <c r="I646" s="155"/>
      <c r="J646" s="155"/>
      <c r="K646" s="155"/>
      <c r="L646" s="155"/>
      <c r="M646" s="155"/>
      <c r="N646" s="155"/>
      <c r="O646" s="155"/>
      <c r="P646" s="2" t="s">
        <v>4832</v>
      </c>
    </row>
    <row r="647" spans="1:16" ht="13" x14ac:dyDescent="0.3">
      <c r="A647" t="s">
        <v>133</v>
      </c>
      <c r="B647" s="5">
        <v>0.83</v>
      </c>
      <c r="C647" s="5">
        <f t="shared" si="12"/>
        <v>40.83</v>
      </c>
      <c r="F647" s="54"/>
      <c r="G647" s="155"/>
      <c r="H647" s="155"/>
      <c r="I647" s="155"/>
      <c r="J647" s="155"/>
      <c r="K647" s="155"/>
      <c r="L647" s="155"/>
      <c r="M647" s="155"/>
      <c r="N647" s="155"/>
      <c r="O647" s="155"/>
      <c r="P647" s="2" t="s">
        <v>4832</v>
      </c>
    </row>
    <row r="648" spans="1:16" ht="13" x14ac:dyDescent="0.3">
      <c r="A648" t="s">
        <v>133</v>
      </c>
      <c r="B648" s="5">
        <v>0.84</v>
      </c>
      <c r="C648" s="5">
        <f t="shared" si="12"/>
        <v>40.840000000000003</v>
      </c>
      <c r="F648" s="54"/>
      <c r="G648" s="155"/>
      <c r="H648" s="155"/>
      <c r="I648" s="155"/>
      <c r="J648" s="155"/>
      <c r="K648" s="155"/>
      <c r="L648" s="155"/>
      <c r="M648" s="155"/>
      <c r="N648" s="155"/>
      <c r="O648" s="155"/>
      <c r="P648" s="2" t="s">
        <v>4832</v>
      </c>
    </row>
    <row r="649" spans="1:16" ht="13" x14ac:dyDescent="0.3">
      <c r="A649" t="s">
        <v>133</v>
      </c>
      <c r="B649" s="5">
        <v>0.85</v>
      </c>
      <c r="C649" s="5">
        <f t="shared" si="12"/>
        <v>40.85</v>
      </c>
      <c r="F649" s="54"/>
      <c r="G649" s="155"/>
      <c r="H649" s="155"/>
      <c r="I649" s="155"/>
      <c r="J649" s="155"/>
      <c r="K649" s="155"/>
      <c r="L649" s="155"/>
      <c r="M649" s="155"/>
      <c r="N649" s="155"/>
      <c r="O649" s="155"/>
      <c r="P649" s="2" t="s">
        <v>4832</v>
      </c>
    </row>
    <row r="650" spans="1:16" ht="13" x14ac:dyDescent="0.3">
      <c r="A650" t="s">
        <v>133</v>
      </c>
      <c r="B650" s="5">
        <v>0.86</v>
      </c>
      <c r="C650" s="5">
        <f t="shared" si="12"/>
        <v>40.86</v>
      </c>
      <c r="F650" s="54"/>
      <c r="G650" s="155"/>
      <c r="H650" s="155"/>
      <c r="I650" s="155"/>
      <c r="J650" s="155"/>
      <c r="K650" s="155"/>
      <c r="L650" s="155"/>
      <c r="M650" s="155"/>
      <c r="N650" s="155"/>
      <c r="O650" s="155"/>
      <c r="P650" s="2" t="s">
        <v>4832</v>
      </c>
    </row>
    <row r="651" spans="1:16" ht="13" x14ac:dyDescent="0.3">
      <c r="A651" t="s">
        <v>133</v>
      </c>
      <c r="B651" s="5">
        <v>0.87</v>
      </c>
      <c r="C651" s="5">
        <f t="shared" si="12"/>
        <v>40.869999999999997</v>
      </c>
      <c r="F651" s="54"/>
      <c r="G651" s="155"/>
      <c r="H651" s="155"/>
      <c r="I651" s="155"/>
      <c r="J651" s="155"/>
      <c r="K651" s="155"/>
      <c r="L651" s="155"/>
      <c r="M651" s="155"/>
      <c r="N651" s="155"/>
      <c r="O651" s="155"/>
      <c r="P651" s="2" t="s">
        <v>4832</v>
      </c>
    </row>
    <row r="652" spans="1:16" ht="13" x14ac:dyDescent="0.3">
      <c r="A652" t="s">
        <v>133</v>
      </c>
      <c r="B652" s="5">
        <v>0.88</v>
      </c>
      <c r="C652" s="5">
        <f t="shared" si="12"/>
        <v>40.880000000000003</v>
      </c>
      <c r="F652" s="54"/>
      <c r="G652" s="155"/>
      <c r="H652" s="155"/>
      <c r="I652" s="155"/>
      <c r="J652" s="155"/>
      <c r="K652" s="155"/>
      <c r="L652" s="155"/>
      <c r="M652" s="155"/>
      <c r="N652" s="155"/>
      <c r="O652" s="155"/>
      <c r="P652" s="2" t="s">
        <v>4832</v>
      </c>
    </row>
    <row r="653" spans="1:16" ht="13" x14ac:dyDescent="0.3">
      <c r="A653" t="s">
        <v>133</v>
      </c>
      <c r="B653" s="5">
        <v>0.89</v>
      </c>
      <c r="C653" s="5">
        <f t="shared" si="12"/>
        <v>40.89</v>
      </c>
      <c r="F653" s="54"/>
      <c r="G653" s="155"/>
      <c r="H653" s="155"/>
      <c r="I653" s="155"/>
      <c r="J653" s="155"/>
      <c r="K653" s="155"/>
      <c r="L653" s="155"/>
      <c r="M653" s="155"/>
      <c r="N653" s="155"/>
      <c r="O653" s="155"/>
      <c r="P653" s="2" t="s">
        <v>4832</v>
      </c>
    </row>
    <row r="654" spans="1:16" ht="13" x14ac:dyDescent="0.3">
      <c r="A654" t="s">
        <v>133</v>
      </c>
      <c r="B654" s="5">
        <v>0.9</v>
      </c>
      <c r="C654" s="5">
        <f t="shared" si="12"/>
        <v>40.9</v>
      </c>
      <c r="F654" s="54"/>
      <c r="G654" s="155"/>
      <c r="H654" s="155"/>
      <c r="I654" s="155"/>
      <c r="J654" s="155"/>
      <c r="K654" s="155"/>
      <c r="L654" s="155"/>
      <c r="M654" s="155"/>
      <c r="N654" s="155"/>
      <c r="O654" s="155"/>
      <c r="P654" s="2" t="s">
        <v>4832</v>
      </c>
    </row>
    <row r="655" spans="1:16" ht="13" x14ac:dyDescent="0.3">
      <c r="A655" t="s">
        <v>133</v>
      </c>
      <c r="B655" s="5">
        <v>0.91</v>
      </c>
      <c r="C655" s="5">
        <f t="shared" si="12"/>
        <v>40.909999999999997</v>
      </c>
      <c r="F655" s="54"/>
      <c r="G655" s="155"/>
      <c r="H655" s="155"/>
      <c r="I655" s="155"/>
      <c r="J655" s="155"/>
      <c r="K655" s="155"/>
      <c r="L655" s="155"/>
      <c r="M655" s="155"/>
      <c r="N655" s="155"/>
      <c r="O655" s="155"/>
      <c r="P655" s="2" t="s">
        <v>4832</v>
      </c>
    </row>
    <row r="656" spans="1:16" ht="13" x14ac:dyDescent="0.3">
      <c r="A656" t="s">
        <v>133</v>
      </c>
      <c r="B656" s="5">
        <v>0.92</v>
      </c>
      <c r="C656" s="5">
        <f t="shared" si="12"/>
        <v>40.92</v>
      </c>
      <c r="F656" s="54"/>
      <c r="G656" s="155"/>
      <c r="H656" s="155"/>
      <c r="I656" s="155"/>
      <c r="J656" s="155"/>
      <c r="K656" s="155"/>
      <c r="L656" s="155"/>
      <c r="M656" s="155"/>
      <c r="N656" s="155"/>
      <c r="O656" s="155"/>
      <c r="P656" s="2" t="s">
        <v>4832</v>
      </c>
    </row>
    <row r="657" spans="1:16" ht="13" x14ac:dyDescent="0.3">
      <c r="A657" t="s">
        <v>133</v>
      </c>
      <c r="B657" s="5">
        <v>0.93</v>
      </c>
      <c r="C657" s="5">
        <f t="shared" si="12"/>
        <v>40.93</v>
      </c>
      <c r="F657" s="54"/>
      <c r="G657" s="155"/>
      <c r="H657" s="155"/>
      <c r="I657" s="155"/>
      <c r="J657" s="155"/>
      <c r="K657" s="155"/>
      <c r="L657" s="155"/>
      <c r="M657" s="155"/>
      <c r="N657" s="155"/>
      <c r="O657" s="155"/>
      <c r="P657" s="2" t="s">
        <v>4832</v>
      </c>
    </row>
    <row r="658" spans="1:16" ht="13" x14ac:dyDescent="0.3">
      <c r="A658" t="s">
        <v>133</v>
      </c>
      <c r="B658" s="5">
        <v>0.94</v>
      </c>
      <c r="C658" s="5">
        <f t="shared" si="12"/>
        <v>40.94</v>
      </c>
      <c r="F658" s="54"/>
      <c r="G658" s="155"/>
      <c r="H658" s="155"/>
      <c r="I658" s="155"/>
      <c r="J658" s="155"/>
      <c r="K658" s="155"/>
      <c r="L658" s="155"/>
      <c r="M658" s="155"/>
      <c r="N658" s="155"/>
      <c r="O658" s="155"/>
      <c r="P658" s="2" t="s">
        <v>4832</v>
      </c>
    </row>
    <row r="659" spans="1:16" ht="13" x14ac:dyDescent="0.3">
      <c r="A659" t="s">
        <v>133</v>
      </c>
      <c r="B659" s="5">
        <v>0.95</v>
      </c>
      <c r="C659" s="5">
        <f t="shared" si="12"/>
        <v>40.950000000000003</v>
      </c>
      <c r="F659" s="54"/>
      <c r="G659" s="155"/>
      <c r="H659" s="155"/>
      <c r="I659" s="155"/>
      <c r="J659" s="155"/>
      <c r="K659" s="155"/>
      <c r="L659" s="155"/>
      <c r="M659" s="155"/>
      <c r="N659" s="155"/>
      <c r="O659" s="155"/>
      <c r="P659" s="2" t="s">
        <v>4832</v>
      </c>
    </row>
    <row r="660" spans="1:16" ht="13" x14ac:dyDescent="0.3">
      <c r="A660" t="s">
        <v>133</v>
      </c>
      <c r="B660" s="5">
        <v>0.96</v>
      </c>
      <c r="C660" s="5">
        <f t="shared" si="12"/>
        <v>40.96</v>
      </c>
      <c r="F660" s="54"/>
      <c r="G660" s="155"/>
      <c r="H660" s="155"/>
      <c r="I660" s="155"/>
      <c r="J660" s="155"/>
      <c r="K660" s="155"/>
      <c r="L660" s="155"/>
      <c r="M660" s="155"/>
      <c r="N660" s="155"/>
      <c r="O660" s="155"/>
      <c r="P660" s="2" t="s">
        <v>4832</v>
      </c>
    </row>
    <row r="661" spans="1:16" ht="13" x14ac:dyDescent="0.3">
      <c r="A661" t="s">
        <v>133</v>
      </c>
      <c r="B661" s="5">
        <v>0.97</v>
      </c>
      <c r="C661" s="5">
        <f t="shared" si="12"/>
        <v>40.97</v>
      </c>
      <c r="F661" s="54"/>
      <c r="G661" s="155"/>
      <c r="H661" s="155"/>
      <c r="I661" s="155"/>
      <c r="J661" s="155"/>
      <c r="K661" s="155"/>
      <c r="L661" s="155"/>
      <c r="M661" s="155"/>
      <c r="N661" s="155"/>
      <c r="O661" s="155"/>
      <c r="P661" s="2" t="s">
        <v>4832</v>
      </c>
    </row>
    <row r="662" spans="1:16" ht="13" x14ac:dyDescent="0.3">
      <c r="A662" t="s">
        <v>133</v>
      </c>
      <c r="B662" s="5">
        <v>0.98</v>
      </c>
      <c r="C662" s="5">
        <f t="shared" si="12"/>
        <v>40.98</v>
      </c>
      <c r="F662" s="54"/>
      <c r="G662" s="155"/>
      <c r="H662" s="155"/>
      <c r="I662" s="155"/>
      <c r="J662" s="155"/>
      <c r="K662" s="155"/>
      <c r="L662" s="155"/>
      <c r="M662" s="155"/>
      <c r="N662" s="155"/>
      <c r="O662" s="155"/>
      <c r="P662" s="2" t="s">
        <v>4832</v>
      </c>
    </row>
    <row r="663" spans="1:16" ht="13" x14ac:dyDescent="0.3">
      <c r="A663" t="s">
        <v>133</v>
      </c>
      <c r="B663" s="5">
        <v>0.99</v>
      </c>
      <c r="C663" s="5">
        <f t="shared" si="12"/>
        <v>40.99</v>
      </c>
      <c r="F663" s="54"/>
      <c r="G663" s="155"/>
      <c r="H663" s="155"/>
      <c r="I663" s="155"/>
      <c r="J663" s="155"/>
      <c r="K663" s="155"/>
      <c r="L663" s="155"/>
      <c r="M663" s="155"/>
      <c r="N663" s="155"/>
      <c r="O663" s="155"/>
      <c r="P663" s="2" t="s">
        <v>4832</v>
      </c>
    </row>
    <row r="664" spans="1:16" ht="13" x14ac:dyDescent="0.3">
      <c r="A664" t="s">
        <v>133</v>
      </c>
      <c r="B664" s="5">
        <v>1</v>
      </c>
      <c r="C664" s="5">
        <f t="shared" si="12"/>
        <v>41</v>
      </c>
      <c r="F664" s="54"/>
      <c r="G664" s="155"/>
      <c r="H664" s="155"/>
      <c r="I664" s="155"/>
      <c r="J664" s="155"/>
      <c r="K664" s="155"/>
      <c r="L664" s="155"/>
      <c r="M664" s="155"/>
      <c r="N664" s="155"/>
      <c r="O664" s="155"/>
      <c r="P664" s="2" t="s">
        <v>4832</v>
      </c>
    </row>
    <row r="665" spans="1:16" ht="13" x14ac:dyDescent="0.3">
      <c r="A665" t="s">
        <v>133</v>
      </c>
      <c r="B665" s="5">
        <v>1.01</v>
      </c>
      <c r="C665" s="5">
        <f t="shared" si="12"/>
        <v>41.01</v>
      </c>
      <c r="F665" s="54"/>
      <c r="G665" s="155"/>
      <c r="H665" s="155"/>
      <c r="I665" s="155"/>
      <c r="J665" s="155"/>
      <c r="K665" s="155"/>
      <c r="L665" s="155"/>
      <c r="M665" s="155"/>
      <c r="N665" s="155"/>
      <c r="O665" s="155"/>
      <c r="P665" s="2" t="s">
        <v>4832</v>
      </c>
    </row>
    <row r="666" spans="1:16" ht="13" x14ac:dyDescent="0.3">
      <c r="A666" t="s">
        <v>133</v>
      </c>
      <c r="B666" s="5">
        <v>1.02</v>
      </c>
      <c r="C666" s="5">
        <f t="shared" si="12"/>
        <v>41.02</v>
      </c>
      <c r="F666" s="54"/>
      <c r="G666" s="155"/>
      <c r="H666" s="155"/>
      <c r="I666" s="155"/>
      <c r="J666" s="155"/>
      <c r="K666" s="155"/>
      <c r="L666" s="155"/>
      <c r="M666" s="155"/>
      <c r="N666" s="155"/>
      <c r="O666" s="155"/>
      <c r="P666" s="2" t="s">
        <v>4832</v>
      </c>
    </row>
    <row r="667" spans="1:16" ht="13" x14ac:dyDescent="0.3">
      <c r="A667" t="s">
        <v>133</v>
      </c>
      <c r="B667" s="5">
        <v>1.03</v>
      </c>
      <c r="C667" s="5">
        <f t="shared" si="12"/>
        <v>41.03</v>
      </c>
      <c r="F667" s="54"/>
      <c r="G667" s="155"/>
      <c r="H667" s="155"/>
      <c r="I667" s="155"/>
      <c r="J667" s="155"/>
      <c r="K667" s="155"/>
      <c r="L667" s="155"/>
      <c r="M667" s="155"/>
      <c r="N667" s="155"/>
      <c r="O667" s="155"/>
      <c r="P667" s="2" t="s">
        <v>4832</v>
      </c>
    </row>
    <row r="668" spans="1:16" ht="13" x14ac:dyDescent="0.3">
      <c r="A668" t="s">
        <v>133</v>
      </c>
      <c r="B668" s="5">
        <v>1.04</v>
      </c>
      <c r="C668" s="5">
        <f t="shared" si="12"/>
        <v>41.04</v>
      </c>
      <c r="F668" s="54"/>
      <c r="G668" s="155"/>
      <c r="H668" s="155"/>
      <c r="I668" s="155"/>
      <c r="J668" s="155"/>
      <c r="K668" s="155"/>
      <c r="L668" s="155"/>
      <c r="M668" s="155"/>
      <c r="N668" s="155"/>
      <c r="O668" s="155"/>
      <c r="P668" s="2" t="s">
        <v>4832</v>
      </c>
    </row>
    <row r="669" spans="1:16" ht="13" x14ac:dyDescent="0.3">
      <c r="A669" t="s">
        <v>133</v>
      </c>
      <c r="B669" s="5">
        <v>1.05</v>
      </c>
      <c r="C669" s="5">
        <f t="shared" si="12"/>
        <v>41.05</v>
      </c>
      <c r="F669" s="54"/>
      <c r="G669" s="155"/>
      <c r="H669" s="155"/>
      <c r="I669" s="155"/>
      <c r="J669" s="155"/>
      <c r="K669" s="155"/>
      <c r="L669" s="155"/>
      <c r="M669" s="155"/>
      <c r="N669" s="155"/>
      <c r="O669" s="155"/>
      <c r="P669" s="2" t="s">
        <v>4832</v>
      </c>
    </row>
    <row r="670" spans="1:16" ht="13" x14ac:dyDescent="0.3">
      <c r="A670" t="s">
        <v>133</v>
      </c>
      <c r="B670" s="5">
        <v>1.06</v>
      </c>
      <c r="C670" s="5">
        <f t="shared" si="12"/>
        <v>41.06</v>
      </c>
      <c r="F670" s="54"/>
      <c r="G670" s="155"/>
      <c r="H670" s="155"/>
      <c r="I670" s="155"/>
      <c r="J670" s="155"/>
      <c r="K670" s="155"/>
      <c r="L670" s="155"/>
      <c r="M670" s="155"/>
      <c r="N670" s="155"/>
      <c r="O670" s="155"/>
      <c r="P670" s="2" t="s">
        <v>4832</v>
      </c>
    </row>
    <row r="671" spans="1:16" ht="13" x14ac:dyDescent="0.3">
      <c r="A671" t="s">
        <v>133</v>
      </c>
      <c r="B671" s="5">
        <v>1.07</v>
      </c>
      <c r="C671" s="5">
        <f t="shared" si="12"/>
        <v>41.07</v>
      </c>
      <c r="F671" s="54"/>
      <c r="G671" s="155"/>
      <c r="H671" s="155"/>
      <c r="I671" s="155"/>
      <c r="J671" s="155"/>
      <c r="K671" s="155"/>
      <c r="L671" s="155"/>
      <c r="M671" s="155"/>
      <c r="N671" s="155"/>
      <c r="O671" s="155"/>
      <c r="P671" s="2" t="s">
        <v>4832</v>
      </c>
    </row>
    <row r="672" spans="1:16" ht="13" x14ac:dyDescent="0.3">
      <c r="A672" t="s">
        <v>133</v>
      </c>
      <c r="B672" s="5">
        <v>1.08</v>
      </c>
      <c r="C672" s="5">
        <f t="shared" si="12"/>
        <v>41.08</v>
      </c>
      <c r="F672" s="54"/>
      <c r="G672" s="155"/>
      <c r="H672" s="155"/>
      <c r="I672" s="155"/>
      <c r="J672" s="155"/>
      <c r="K672" s="155"/>
      <c r="L672" s="155"/>
      <c r="M672" s="155"/>
      <c r="N672" s="155"/>
      <c r="O672" s="155"/>
      <c r="P672" s="2" t="s">
        <v>4832</v>
      </c>
    </row>
    <row r="673" spans="1:16" ht="13" x14ac:dyDescent="0.3">
      <c r="A673" t="s">
        <v>133</v>
      </c>
      <c r="B673" s="5">
        <v>1.0900000000000001</v>
      </c>
      <c r="C673" s="5">
        <f t="shared" si="12"/>
        <v>41.09</v>
      </c>
      <c r="F673" s="54"/>
      <c r="G673" s="155"/>
      <c r="H673" s="155"/>
      <c r="I673" s="155"/>
      <c r="J673" s="155"/>
      <c r="K673" s="155"/>
      <c r="L673" s="155"/>
      <c r="M673" s="155"/>
      <c r="N673" s="155"/>
      <c r="O673" s="155"/>
      <c r="P673" s="2" t="s">
        <v>4832</v>
      </c>
    </row>
    <row r="674" spans="1:16" ht="13" x14ac:dyDescent="0.3">
      <c r="A674" t="s">
        <v>133</v>
      </c>
      <c r="B674" s="5">
        <v>1.1000000000000001</v>
      </c>
      <c r="C674" s="5">
        <f t="shared" si="12"/>
        <v>41.1</v>
      </c>
      <c r="F674" s="54"/>
      <c r="G674" s="155"/>
      <c r="H674" s="155"/>
      <c r="I674" s="155"/>
      <c r="J674" s="155"/>
      <c r="K674" s="155"/>
      <c r="L674" s="155"/>
      <c r="M674" s="155"/>
      <c r="N674" s="155"/>
      <c r="O674" s="155"/>
      <c r="P674" s="2" t="s">
        <v>4832</v>
      </c>
    </row>
    <row r="675" spans="1:16" ht="13" x14ac:dyDescent="0.3">
      <c r="A675" t="s">
        <v>133</v>
      </c>
      <c r="B675" s="5">
        <v>1.1100000000000001</v>
      </c>
      <c r="C675" s="5">
        <f t="shared" si="12"/>
        <v>41.11</v>
      </c>
      <c r="F675" s="54"/>
      <c r="G675" s="155"/>
      <c r="H675" s="155"/>
      <c r="I675" s="155"/>
      <c r="J675" s="155"/>
      <c r="K675" s="155"/>
      <c r="L675" s="155"/>
      <c r="M675" s="155"/>
      <c r="N675" s="155"/>
      <c r="O675" s="155"/>
      <c r="P675" s="2" t="s">
        <v>4832</v>
      </c>
    </row>
    <row r="676" spans="1:16" ht="13" x14ac:dyDescent="0.3">
      <c r="A676" t="s">
        <v>133</v>
      </c>
      <c r="B676" s="5">
        <v>1.1200000000000001</v>
      </c>
      <c r="C676" s="5">
        <f t="shared" si="12"/>
        <v>41.12</v>
      </c>
      <c r="F676" s="54"/>
      <c r="G676" s="155"/>
      <c r="H676" s="155"/>
      <c r="I676" s="155"/>
      <c r="J676" s="155"/>
      <c r="K676" s="155"/>
      <c r="L676" s="155"/>
      <c r="M676" s="155"/>
      <c r="N676" s="155"/>
      <c r="O676" s="155"/>
      <c r="P676" s="2" t="s">
        <v>4832</v>
      </c>
    </row>
    <row r="677" spans="1:16" ht="13" x14ac:dyDescent="0.3">
      <c r="A677" t="s">
        <v>133</v>
      </c>
      <c r="B677" s="5">
        <v>1.1299999999999999</v>
      </c>
      <c r="C677" s="5">
        <f t="shared" si="12"/>
        <v>41.13</v>
      </c>
      <c r="F677" s="54"/>
      <c r="G677" s="155"/>
      <c r="H677" s="155"/>
      <c r="I677" s="155"/>
      <c r="J677" s="155"/>
      <c r="K677" s="155"/>
      <c r="L677" s="155"/>
      <c r="M677" s="155"/>
      <c r="N677" s="155"/>
      <c r="O677" s="155"/>
      <c r="P677" s="2" t="s">
        <v>4832</v>
      </c>
    </row>
    <row r="678" spans="1:16" ht="13" x14ac:dyDescent="0.3">
      <c r="A678" t="s">
        <v>133</v>
      </c>
      <c r="B678" s="5">
        <v>1.1399999999999999</v>
      </c>
      <c r="C678" s="5">
        <f t="shared" si="12"/>
        <v>41.14</v>
      </c>
      <c r="F678" s="54"/>
      <c r="G678" s="155"/>
      <c r="H678" s="155"/>
      <c r="I678" s="155"/>
      <c r="J678" s="155"/>
      <c r="K678" s="155"/>
      <c r="L678" s="155"/>
      <c r="M678" s="155"/>
      <c r="N678" s="155"/>
      <c r="O678" s="155"/>
      <c r="P678" s="2" t="s">
        <v>4832</v>
      </c>
    </row>
    <row r="679" spans="1:16" ht="13" x14ac:dyDescent="0.3">
      <c r="A679" t="s">
        <v>133</v>
      </c>
      <c r="B679" s="5">
        <v>1.1499999999999999</v>
      </c>
      <c r="C679" s="5">
        <f t="shared" si="12"/>
        <v>41.15</v>
      </c>
      <c r="F679" s="54"/>
      <c r="G679" s="155"/>
      <c r="H679" s="155"/>
      <c r="I679" s="155"/>
      <c r="J679" s="155"/>
      <c r="K679" s="155"/>
      <c r="L679" s="155"/>
      <c r="M679" s="155"/>
      <c r="N679" s="155"/>
      <c r="O679" s="155"/>
      <c r="P679" s="2" t="s">
        <v>4832</v>
      </c>
    </row>
    <row r="680" spans="1:16" ht="13" x14ac:dyDescent="0.3">
      <c r="A680" t="s">
        <v>133</v>
      </c>
      <c r="B680" s="5">
        <v>1.1599999999999999</v>
      </c>
      <c r="C680" s="5">
        <f t="shared" ref="C680:C743" si="13">VALUE(SUBSTITUTE(4&amp;B680," ",""))</f>
        <v>41.16</v>
      </c>
      <c r="F680" s="54"/>
      <c r="G680" s="155"/>
      <c r="H680" s="155"/>
      <c r="I680" s="155"/>
      <c r="J680" s="155"/>
      <c r="K680" s="155"/>
      <c r="L680" s="155"/>
      <c r="M680" s="155"/>
      <c r="N680" s="155"/>
      <c r="O680" s="155"/>
      <c r="P680" s="2" t="s">
        <v>4832</v>
      </c>
    </row>
    <row r="681" spans="1:16" ht="13" x14ac:dyDescent="0.3">
      <c r="A681" t="s">
        <v>133</v>
      </c>
      <c r="B681" s="5">
        <v>1.17</v>
      </c>
      <c r="C681" s="5">
        <f t="shared" si="13"/>
        <v>41.17</v>
      </c>
      <c r="F681" s="54"/>
      <c r="G681" s="155"/>
      <c r="H681" s="155"/>
      <c r="I681" s="155"/>
      <c r="J681" s="155"/>
      <c r="K681" s="155"/>
      <c r="L681" s="155"/>
      <c r="M681" s="155"/>
      <c r="N681" s="155"/>
      <c r="O681" s="155"/>
      <c r="P681" s="2" t="s">
        <v>4832</v>
      </c>
    </row>
    <row r="682" spans="1:16" ht="13" x14ac:dyDescent="0.3">
      <c r="A682" t="s">
        <v>133</v>
      </c>
      <c r="B682" s="5">
        <v>1.18</v>
      </c>
      <c r="C682" s="5">
        <f t="shared" si="13"/>
        <v>41.18</v>
      </c>
      <c r="F682" s="54"/>
      <c r="G682" s="155"/>
      <c r="H682" s="155"/>
      <c r="I682" s="155"/>
      <c r="J682" s="155"/>
      <c r="K682" s="155"/>
      <c r="L682" s="155"/>
      <c r="M682" s="155"/>
      <c r="N682" s="155"/>
      <c r="O682" s="155"/>
      <c r="P682" s="2" t="s">
        <v>4832</v>
      </c>
    </row>
    <row r="683" spans="1:16" ht="13" x14ac:dyDescent="0.3">
      <c r="A683" t="s">
        <v>133</v>
      </c>
      <c r="B683" s="5">
        <v>1.19</v>
      </c>
      <c r="C683" s="5">
        <f t="shared" si="13"/>
        <v>41.19</v>
      </c>
      <c r="F683" s="54"/>
      <c r="G683" s="155"/>
      <c r="H683" s="155"/>
      <c r="I683" s="155"/>
      <c r="J683" s="155"/>
      <c r="K683" s="155"/>
      <c r="L683" s="155"/>
      <c r="M683" s="155"/>
      <c r="N683" s="155"/>
      <c r="O683" s="155"/>
      <c r="P683" s="2" t="s">
        <v>4832</v>
      </c>
    </row>
    <row r="684" spans="1:16" ht="13" x14ac:dyDescent="0.3">
      <c r="A684" t="s">
        <v>133</v>
      </c>
      <c r="B684" s="5">
        <v>1.2</v>
      </c>
      <c r="C684" s="5">
        <f t="shared" si="13"/>
        <v>41.2</v>
      </c>
      <c r="F684" s="54"/>
      <c r="G684" s="155"/>
      <c r="H684" s="155"/>
      <c r="I684" s="155"/>
      <c r="J684" s="155"/>
      <c r="K684" s="155"/>
      <c r="L684" s="155"/>
      <c r="M684" s="155"/>
      <c r="N684" s="155"/>
      <c r="O684" s="155"/>
      <c r="P684" s="2" t="s">
        <v>4832</v>
      </c>
    </row>
    <row r="685" spans="1:16" ht="13" x14ac:dyDescent="0.3">
      <c r="A685" t="s">
        <v>133</v>
      </c>
      <c r="B685" s="5">
        <v>1.21</v>
      </c>
      <c r="C685" s="5">
        <f t="shared" si="13"/>
        <v>41.21</v>
      </c>
      <c r="F685" s="54"/>
      <c r="G685" s="155"/>
      <c r="H685" s="155"/>
      <c r="I685" s="155"/>
      <c r="J685" s="155"/>
      <c r="K685" s="155"/>
      <c r="L685" s="155"/>
      <c r="M685" s="155"/>
      <c r="N685" s="155"/>
      <c r="O685" s="155"/>
      <c r="P685" s="2" t="s">
        <v>4832</v>
      </c>
    </row>
    <row r="686" spans="1:16" ht="13" x14ac:dyDescent="0.3">
      <c r="A686" t="s">
        <v>133</v>
      </c>
      <c r="B686" s="5">
        <v>1.22</v>
      </c>
      <c r="C686" s="5">
        <f t="shared" si="13"/>
        <v>41.22</v>
      </c>
      <c r="F686" s="54"/>
      <c r="G686" s="155"/>
      <c r="H686" s="155"/>
      <c r="I686" s="155"/>
      <c r="J686" s="155"/>
      <c r="K686" s="155"/>
      <c r="L686" s="155"/>
      <c r="M686" s="155"/>
      <c r="N686" s="155"/>
      <c r="O686" s="155"/>
      <c r="P686" s="2" t="s">
        <v>4832</v>
      </c>
    </row>
    <row r="687" spans="1:16" ht="13" x14ac:dyDescent="0.3">
      <c r="A687" t="s">
        <v>133</v>
      </c>
      <c r="B687" s="5">
        <v>1.23</v>
      </c>
      <c r="C687" s="5">
        <f t="shared" si="13"/>
        <v>41.23</v>
      </c>
      <c r="F687" s="54"/>
      <c r="G687" s="155"/>
      <c r="H687" s="155"/>
      <c r="I687" s="155"/>
      <c r="J687" s="155"/>
      <c r="K687" s="155"/>
      <c r="L687" s="155"/>
      <c r="M687" s="155"/>
      <c r="N687" s="155"/>
      <c r="O687" s="155"/>
      <c r="P687" s="2" t="s">
        <v>4832</v>
      </c>
    </row>
    <row r="688" spans="1:16" ht="13" x14ac:dyDescent="0.3">
      <c r="A688" t="s">
        <v>133</v>
      </c>
      <c r="B688" s="5">
        <v>1.24</v>
      </c>
      <c r="C688" s="5">
        <f t="shared" si="13"/>
        <v>41.24</v>
      </c>
      <c r="F688" s="54"/>
      <c r="G688" s="155"/>
      <c r="H688" s="155"/>
      <c r="I688" s="155"/>
      <c r="J688" s="155"/>
      <c r="K688" s="155"/>
      <c r="L688" s="155"/>
      <c r="M688" s="155"/>
      <c r="N688" s="155"/>
      <c r="O688" s="155"/>
      <c r="P688" s="2" t="s">
        <v>4832</v>
      </c>
    </row>
    <row r="689" spans="1:16" ht="13" x14ac:dyDescent="0.3">
      <c r="A689" t="s">
        <v>133</v>
      </c>
      <c r="B689" s="5">
        <v>1.25</v>
      </c>
      <c r="C689" s="5">
        <f t="shared" si="13"/>
        <v>41.25</v>
      </c>
      <c r="F689" s="54"/>
      <c r="G689" s="155"/>
      <c r="H689" s="155"/>
      <c r="I689" s="155"/>
      <c r="J689" s="155"/>
      <c r="K689" s="155"/>
      <c r="L689" s="155"/>
      <c r="M689" s="155"/>
      <c r="N689" s="155"/>
      <c r="O689" s="155"/>
      <c r="P689" s="2" t="s">
        <v>4832</v>
      </c>
    </row>
    <row r="690" spans="1:16" ht="13" x14ac:dyDescent="0.3">
      <c r="A690" t="s">
        <v>133</v>
      </c>
      <c r="B690" s="5">
        <v>1.26</v>
      </c>
      <c r="C690" s="5">
        <f t="shared" si="13"/>
        <v>41.26</v>
      </c>
      <c r="F690" s="54"/>
      <c r="G690" s="155"/>
      <c r="H690" s="155"/>
      <c r="I690" s="155"/>
      <c r="J690" s="155"/>
      <c r="K690" s="155"/>
      <c r="L690" s="155"/>
      <c r="M690" s="155"/>
      <c r="N690" s="155"/>
      <c r="O690" s="155"/>
      <c r="P690" s="2" t="s">
        <v>4832</v>
      </c>
    </row>
    <row r="691" spans="1:16" ht="13" x14ac:dyDescent="0.3">
      <c r="A691" t="s">
        <v>133</v>
      </c>
      <c r="B691" s="5">
        <v>1.27</v>
      </c>
      <c r="C691" s="5">
        <f t="shared" si="13"/>
        <v>41.27</v>
      </c>
      <c r="F691" s="54"/>
      <c r="G691" s="155"/>
      <c r="H691" s="155"/>
      <c r="I691" s="155"/>
      <c r="J691" s="155"/>
      <c r="K691" s="155"/>
      <c r="L691" s="155"/>
      <c r="M691" s="155"/>
      <c r="N691" s="155"/>
      <c r="O691" s="155"/>
      <c r="P691" s="2" t="s">
        <v>4832</v>
      </c>
    </row>
    <row r="692" spans="1:16" ht="13" x14ac:dyDescent="0.3">
      <c r="A692" t="s">
        <v>133</v>
      </c>
      <c r="B692" s="5">
        <v>1.28</v>
      </c>
      <c r="C692" s="5">
        <f t="shared" si="13"/>
        <v>41.28</v>
      </c>
      <c r="F692" s="54"/>
      <c r="G692" s="155"/>
      <c r="H692" s="155"/>
      <c r="I692" s="155"/>
      <c r="J692" s="155"/>
      <c r="K692" s="155"/>
      <c r="L692" s="155"/>
      <c r="M692" s="155"/>
      <c r="N692" s="155"/>
      <c r="O692" s="155"/>
      <c r="P692" s="2" t="s">
        <v>4832</v>
      </c>
    </row>
    <row r="693" spans="1:16" ht="13" x14ac:dyDescent="0.3">
      <c r="A693" t="s">
        <v>133</v>
      </c>
      <c r="B693" s="5">
        <v>1.29</v>
      </c>
      <c r="C693" s="5">
        <f t="shared" si="13"/>
        <v>41.29</v>
      </c>
      <c r="F693" s="54"/>
      <c r="G693" s="155"/>
      <c r="H693" s="155"/>
      <c r="I693" s="155"/>
      <c r="J693" s="155"/>
      <c r="K693" s="155"/>
      <c r="L693" s="155"/>
      <c r="M693" s="155"/>
      <c r="N693" s="155"/>
      <c r="O693" s="155"/>
      <c r="P693" s="2" t="s">
        <v>4832</v>
      </c>
    </row>
    <row r="694" spans="1:16" ht="13" x14ac:dyDescent="0.3">
      <c r="A694" t="s">
        <v>133</v>
      </c>
      <c r="B694" s="5">
        <v>1.3</v>
      </c>
      <c r="C694" s="5">
        <f t="shared" si="13"/>
        <v>41.3</v>
      </c>
      <c r="F694" s="54"/>
      <c r="G694" s="155"/>
      <c r="H694" s="155"/>
      <c r="I694" s="155"/>
      <c r="J694" s="155"/>
      <c r="K694" s="155"/>
      <c r="L694" s="155"/>
      <c r="M694" s="155"/>
      <c r="N694" s="155"/>
      <c r="O694" s="155"/>
      <c r="P694" s="2" t="s">
        <v>4832</v>
      </c>
    </row>
    <row r="695" spans="1:16" ht="13" x14ac:dyDescent="0.3">
      <c r="A695" t="s">
        <v>133</v>
      </c>
      <c r="B695" s="5">
        <v>1.31</v>
      </c>
      <c r="C695" s="5">
        <f t="shared" si="13"/>
        <v>41.31</v>
      </c>
      <c r="F695" s="54"/>
      <c r="G695" s="155"/>
      <c r="H695" s="155"/>
      <c r="I695" s="155"/>
      <c r="J695" s="155"/>
      <c r="K695" s="155"/>
      <c r="L695" s="155"/>
      <c r="M695" s="155"/>
      <c r="N695" s="155"/>
      <c r="O695" s="155"/>
      <c r="P695" s="2" t="s">
        <v>4832</v>
      </c>
    </row>
    <row r="696" spans="1:16" ht="13" x14ac:dyDescent="0.3">
      <c r="A696" t="s">
        <v>133</v>
      </c>
      <c r="B696" s="5">
        <v>1.32</v>
      </c>
      <c r="C696" s="5">
        <f t="shared" si="13"/>
        <v>41.32</v>
      </c>
      <c r="F696" s="54"/>
      <c r="G696" s="155"/>
      <c r="H696" s="155"/>
      <c r="I696" s="155"/>
      <c r="J696" s="155"/>
      <c r="K696" s="155"/>
      <c r="L696" s="155"/>
      <c r="M696" s="155"/>
      <c r="N696" s="155"/>
      <c r="O696" s="155"/>
      <c r="P696" s="2" t="s">
        <v>4832</v>
      </c>
    </row>
    <row r="697" spans="1:16" ht="13" x14ac:dyDescent="0.3">
      <c r="A697" t="s">
        <v>133</v>
      </c>
      <c r="B697" s="5">
        <v>1.33</v>
      </c>
      <c r="C697" s="5">
        <f t="shared" si="13"/>
        <v>41.33</v>
      </c>
      <c r="F697" s="54"/>
      <c r="G697" s="155"/>
      <c r="H697" s="155"/>
      <c r="I697" s="155"/>
      <c r="J697" s="155"/>
      <c r="K697" s="155"/>
      <c r="L697" s="155"/>
      <c r="M697" s="155"/>
      <c r="N697" s="155"/>
      <c r="O697" s="155"/>
      <c r="P697" s="2" t="s">
        <v>4832</v>
      </c>
    </row>
    <row r="698" spans="1:16" ht="13" x14ac:dyDescent="0.3">
      <c r="A698" t="s">
        <v>133</v>
      </c>
      <c r="B698" s="5">
        <v>1.34</v>
      </c>
      <c r="C698" s="5">
        <f t="shared" si="13"/>
        <v>41.34</v>
      </c>
      <c r="F698" s="54"/>
      <c r="G698" s="155"/>
      <c r="H698" s="155"/>
      <c r="I698" s="155"/>
      <c r="J698" s="155"/>
      <c r="K698" s="155"/>
      <c r="L698" s="155"/>
      <c r="M698" s="155"/>
      <c r="N698" s="155"/>
      <c r="O698" s="155"/>
      <c r="P698" s="2" t="s">
        <v>4832</v>
      </c>
    </row>
    <row r="699" spans="1:16" ht="13" x14ac:dyDescent="0.3">
      <c r="A699" t="s">
        <v>133</v>
      </c>
      <c r="B699" s="5">
        <v>1.35</v>
      </c>
      <c r="C699" s="5">
        <f t="shared" si="13"/>
        <v>41.35</v>
      </c>
      <c r="F699" s="54"/>
      <c r="G699" s="155"/>
      <c r="H699" s="155"/>
      <c r="I699" s="155"/>
      <c r="J699" s="155"/>
      <c r="K699" s="155"/>
      <c r="L699" s="155"/>
      <c r="M699" s="155"/>
      <c r="N699" s="155"/>
      <c r="O699" s="155"/>
      <c r="P699" s="2" t="s">
        <v>4832</v>
      </c>
    </row>
    <row r="700" spans="1:16" ht="13" x14ac:dyDescent="0.3">
      <c r="A700" t="s">
        <v>133</v>
      </c>
      <c r="B700" s="5">
        <v>1.36</v>
      </c>
      <c r="C700" s="5">
        <f t="shared" si="13"/>
        <v>41.36</v>
      </c>
      <c r="F700" s="54"/>
      <c r="G700" s="155"/>
      <c r="H700" s="155"/>
      <c r="I700" s="155"/>
      <c r="J700" s="155"/>
      <c r="K700" s="155"/>
      <c r="L700" s="155"/>
      <c r="M700" s="155"/>
      <c r="N700" s="155"/>
      <c r="O700" s="155"/>
      <c r="P700" s="2" t="s">
        <v>4832</v>
      </c>
    </row>
    <row r="701" spans="1:16" ht="13" x14ac:dyDescent="0.3">
      <c r="A701" t="s">
        <v>133</v>
      </c>
      <c r="B701" s="5">
        <v>1.37</v>
      </c>
      <c r="C701" s="5">
        <f t="shared" si="13"/>
        <v>41.37</v>
      </c>
      <c r="F701" s="54"/>
      <c r="G701" s="155"/>
      <c r="H701" s="155"/>
      <c r="I701" s="155"/>
      <c r="J701" s="155"/>
      <c r="K701" s="155"/>
      <c r="L701" s="155"/>
      <c r="M701" s="155"/>
      <c r="N701" s="155"/>
      <c r="O701" s="155"/>
      <c r="P701" s="2" t="s">
        <v>4832</v>
      </c>
    </row>
    <row r="702" spans="1:16" ht="13" x14ac:dyDescent="0.3">
      <c r="A702" t="s">
        <v>133</v>
      </c>
      <c r="B702" s="5">
        <v>1.38</v>
      </c>
      <c r="C702" s="5">
        <f t="shared" si="13"/>
        <v>41.38</v>
      </c>
      <c r="F702" s="54"/>
      <c r="G702" s="155"/>
      <c r="H702" s="155"/>
      <c r="I702" s="155"/>
      <c r="J702" s="155"/>
      <c r="K702" s="155"/>
      <c r="L702" s="155"/>
      <c r="M702" s="155"/>
      <c r="N702" s="155"/>
      <c r="O702" s="155"/>
      <c r="P702" s="2" t="s">
        <v>4832</v>
      </c>
    </row>
    <row r="703" spans="1:16" ht="13" x14ac:dyDescent="0.3">
      <c r="A703" t="s">
        <v>133</v>
      </c>
      <c r="B703" s="5">
        <v>1.39</v>
      </c>
      <c r="C703" s="5">
        <f t="shared" si="13"/>
        <v>41.39</v>
      </c>
      <c r="F703" s="54"/>
      <c r="G703" s="155"/>
      <c r="H703" s="155"/>
      <c r="I703" s="155"/>
      <c r="J703" s="155"/>
      <c r="K703" s="155"/>
      <c r="L703" s="155"/>
      <c r="M703" s="155"/>
      <c r="N703" s="155"/>
      <c r="O703" s="155"/>
      <c r="P703" s="2" t="s">
        <v>4832</v>
      </c>
    </row>
    <row r="704" spans="1:16" ht="13" x14ac:dyDescent="0.3">
      <c r="A704" t="s">
        <v>133</v>
      </c>
      <c r="B704" s="5">
        <v>1.4</v>
      </c>
      <c r="C704" s="5">
        <f t="shared" si="13"/>
        <v>41.4</v>
      </c>
      <c r="F704" s="54"/>
      <c r="G704" s="155"/>
      <c r="H704" s="155"/>
      <c r="I704" s="155"/>
      <c r="J704" s="155"/>
      <c r="K704" s="155"/>
      <c r="L704" s="155"/>
      <c r="M704" s="155"/>
      <c r="N704" s="155"/>
      <c r="O704" s="155"/>
      <c r="P704" s="2" t="s">
        <v>4832</v>
      </c>
    </row>
    <row r="705" spans="1:16" ht="13" x14ac:dyDescent="0.3">
      <c r="A705" t="s">
        <v>133</v>
      </c>
      <c r="B705" s="5">
        <v>1.41</v>
      </c>
      <c r="C705" s="5">
        <f t="shared" si="13"/>
        <v>41.41</v>
      </c>
      <c r="F705" s="54"/>
      <c r="G705" s="155"/>
      <c r="H705" s="155"/>
      <c r="I705" s="155"/>
      <c r="J705" s="155"/>
      <c r="K705" s="155"/>
      <c r="L705" s="155"/>
      <c r="M705" s="155"/>
      <c r="N705" s="155"/>
      <c r="O705" s="155"/>
      <c r="P705" s="2" t="s">
        <v>4832</v>
      </c>
    </row>
    <row r="706" spans="1:16" ht="13" x14ac:dyDescent="0.3">
      <c r="A706" t="s">
        <v>133</v>
      </c>
      <c r="B706" s="5">
        <v>1.42</v>
      </c>
      <c r="C706" s="5">
        <f t="shared" si="13"/>
        <v>41.42</v>
      </c>
      <c r="F706" s="54"/>
      <c r="G706" s="155"/>
      <c r="H706" s="155"/>
      <c r="I706" s="155"/>
      <c r="J706" s="155"/>
      <c r="K706" s="155"/>
      <c r="L706" s="155"/>
      <c r="M706" s="155"/>
      <c r="N706" s="155"/>
      <c r="O706" s="155"/>
      <c r="P706" s="2" t="s">
        <v>4832</v>
      </c>
    </row>
    <row r="707" spans="1:16" ht="13" x14ac:dyDescent="0.3">
      <c r="A707" t="s">
        <v>133</v>
      </c>
      <c r="B707" s="5">
        <v>1.43</v>
      </c>
      <c r="C707" s="5">
        <f t="shared" si="13"/>
        <v>41.43</v>
      </c>
      <c r="F707" s="54"/>
      <c r="G707" s="155"/>
      <c r="H707" s="155"/>
      <c r="I707" s="155"/>
      <c r="J707" s="155"/>
      <c r="K707" s="155"/>
      <c r="L707" s="155"/>
      <c r="M707" s="155"/>
      <c r="N707" s="155"/>
      <c r="O707" s="155"/>
      <c r="P707" s="2" t="s">
        <v>4832</v>
      </c>
    </row>
    <row r="708" spans="1:16" ht="13" x14ac:dyDescent="0.3">
      <c r="A708" t="s">
        <v>133</v>
      </c>
      <c r="B708" s="5">
        <v>1.44</v>
      </c>
      <c r="C708" s="5">
        <f t="shared" si="13"/>
        <v>41.44</v>
      </c>
      <c r="F708" s="54"/>
      <c r="G708" s="155"/>
      <c r="H708" s="155"/>
      <c r="I708" s="155"/>
      <c r="J708" s="155"/>
      <c r="K708" s="155"/>
      <c r="L708" s="155"/>
      <c r="M708" s="155"/>
      <c r="N708" s="155"/>
      <c r="O708" s="155"/>
      <c r="P708" s="2" t="s">
        <v>4832</v>
      </c>
    </row>
    <row r="709" spans="1:16" ht="13" x14ac:dyDescent="0.3">
      <c r="A709" t="s">
        <v>133</v>
      </c>
      <c r="B709" s="5">
        <v>1.45</v>
      </c>
      <c r="C709" s="5">
        <f t="shared" si="13"/>
        <v>41.45</v>
      </c>
      <c r="F709" s="54"/>
      <c r="G709" s="155"/>
      <c r="H709" s="155"/>
      <c r="I709" s="155"/>
      <c r="J709" s="155"/>
      <c r="K709" s="155"/>
      <c r="L709" s="155"/>
      <c r="M709" s="155"/>
      <c r="N709" s="155"/>
      <c r="O709" s="155"/>
      <c r="P709" s="2" t="s">
        <v>4832</v>
      </c>
    </row>
    <row r="710" spans="1:16" ht="13" x14ac:dyDescent="0.3">
      <c r="A710" t="s">
        <v>133</v>
      </c>
      <c r="B710" s="5">
        <v>1.46</v>
      </c>
      <c r="C710" s="5">
        <f t="shared" si="13"/>
        <v>41.46</v>
      </c>
      <c r="F710" s="54"/>
      <c r="G710" s="155"/>
      <c r="H710" s="155"/>
      <c r="I710" s="155"/>
      <c r="J710" s="155"/>
      <c r="K710" s="155"/>
      <c r="L710" s="155"/>
      <c r="M710" s="155"/>
      <c r="N710" s="155"/>
      <c r="O710" s="155"/>
      <c r="P710" s="2" t="s">
        <v>4832</v>
      </c>
    </row>
    <row r="711" spans="1:16" ht="13" x14ac:dyDescent="0.3">
      <c r="A711" t="s">
        <v>133</v>
      </c>
      <c r="B711" s="5">
        <v>1.47</v>
      </c>
      <c r="C711" s="5">
        <f t="shared" si="13"/>
        <v>41.47</v>
      </c>
      <c r="F711" s="54"/>
      <c r="G711" s="155"/>
      <c r="H711" s="155"/>
      <c r="I711" s="155"/>
      <c r="J711" s="155"/>
      <c r="K711" s="155"/>
      <c r="L711" s="155"/>
      <c r="M711" s="155"/>
      <c r="N711" s="155"/>
      <c r="O711" s="155"/>
      <c r="P711" s="2" t="s">
        <v>4832</v>
      </c>
    </row>
    <row r="712" spans="1:16" ht="13" x14ac:dyDescent="0.3">
      <c r="A712" t="s">
        <v>133</v>
      </c>
      <c r="B712" s="5">
        <v>1.48</v>
      </c>
      <c r="C712" s="5">
        <f t="shared" si="13"/>
        <v>41.48</v>
      </c>
      <c r="F712" s="54"/>
      <c r="G712" s="155"/>
      <c r="H712" s="155"/>
      <c r="I712" s="155"/>
      <c r="J712" s="155"/>
      <c r="K712" s="155"/>
      <c r="L712" s="155"/>
      <c r="M712" s="155"/>
      <c r="N712" s="155"/>
      <c r="O712" s="155"/>
      <c r="P712" s="2" t="s">
        <v>4832</v>
      </c>
    </row>
    <row r="713" spans="1:16" ht="13" x14ac:dyDescent="0.3">
      <c r="A713" t="s">
        <v>133</v>
      </c>
      <c r="B713" s="5">
        <v>1.49</v>
      </c>
      <c r="C713" s="5">
        <f t="shared" si="13"/>
        <v>41.49</v>
      </c>
      <c r="F713" s="54"/>
      <c r="G713" s="155"/>
      <c r="H713" s="155"/>
      <c r="I713" s="155"/>
      <c r="J713" s="155"/>
      <c r="K713" s="155"/>
      <c r="L713" s="155"/>
      <c r="M713" s="155"/>
      <c r="N713" s="155"/>
      <c r="O713" s="155"/>
      <c r="P713" s="2" t="s">
        <v>4832</v>
      </c>
    </row>
    <row r="714" spans="1:16" ht="13" x14ac:dyDescent="0.3">
      <c r="A714" t="s">
        <v>133</v>
      </c>
      <c r="B714" s="5">
        <v>1.5</v>
      </c>
      <c r="C714" s="5">
        <f t="shared" si="13"/>
        <v>41.5</v>
      </c>
      <c r="F714" s="54"/>
      <c r="G714" s="155"/>
      <c r="H714" s="155"/>
      <c r="I714" s="155"/>
      <c r="J714" s="155"/>
      <c r="K714" s="155"/>
      <c r="L714" s="155"/>
      <c r="M714" s="155"/>
      <c r="N714" s="155"/>
      <c r="O714" s="155"/>
      <c r="P714" s="2" t="s">
        <v>4832</v>
      </c>
    </row>
    <row r="715" spans="1:16" ht="13" x14ac:dyDescent="0.3">
      <c r="A715" t="s">
        <v>133</v>
      </c>
      <c r="B715" s="5">
        <v>1.51</v>
      </c>
      <c r="C715" s="5">
        <f t="shared" si="13"/>
        <v>41.51</v>
      </c>
      <c r="F715" s="54"/>
      <c r="G715" s="155"/>
      <c r="H715" s="155"/>
      <c r="I715" s="155"/>
      <c r="J715" s="155"/>
      <c r="K715" s="155"/>
      <c r="L715" s="155"/>
      <c r="M715" s="155"/>
      <c r="N715" s="155"/>
      <c r="O715" s="155"/>
      <c r="P715" s="2" t="s">
        <v>4832</v>
      </c>
    </row>
    <row r="716" spans="1:16" ht="13" x14ac:dyDescent="0.3">
      <c r="A716" t="s">
        <v>133</v>
      </c>
      <c r="B716" s="5">
        <v>1.52</v>
      </c>
      <c r="C716" s="5">
        <f t="shared" si="13"/>
        <v>41.52</v>
      </c>
      <c r="F716" s="54"/>
      <c r="G716" s="155"/>
      <c r="H716" s="155"/>
      <c r="I716" s="155"/>
      <c r="J716" s="155"/>
      <c r="K716" s="155"/>
      <c r="L716" s="155"/>
      <c r="M716" s="155"/>
      <c r="N716" s="155"/>
      <c r="O716" s="155"/>
      <c r="P716" s="2" t="s">
        <v>4832</v>
      </c>
    </row>
    <row r="717" spans="1:16" ht="13" x14ac:dyDescent="0.3">
      <c r="A717" t="s">
        <v>133</v>
      </c>
      <c r="B717" s="5">
        <v>1.53</v>
      </c>
      <c r="C717" s="5">
        <f t="shared" si="13"/>
        <v>41.53</v>
      </c>
      <c r="F717" s="54"/>
      <c r="G717" s="155"/>
      <c r="H717" s="155"/>
      <c r="I717" s="155"/>
      <c r="J717" s="155"/>
      <c r="K717" s="155"/>
      <c r="L717" s="155"/>
      <c r="M717" s="155"/>
      <c r="N717" s="155"/>
      <c r="O717" s="155"/>
      <c r="P717" s="2" t="s">
        <v>4832</v>
      </c>
    </row>
    <row r="718" spans="1:16" ht="13" x14ac:dyDescent="0.3">
      <c r="A718" t="s">
        <v>133</v>
      </c>
      <c r="B718" s="5">
        <v>1.54</v>
      </c>
      <c r="C718" s="5">
        <f t="shared" si="13"/>
        <v>41.54</v>
      </c>
      <c r="F718" s="54"/>
      <c r="G718" s="155"/>
      <c r="H718" s="155"/>
      <c r="I718" s="155"/>
      <c r="J718" s="155"/>
      <c r="K718" s="155"/>
      <c r="L718" s="155"/>
      <c r="M718" s="155"/>
      <c r="N718" s="155"/>
      <c r="O718" s="155"/>
      <c r="P718" s="2" t="s">
        <v>4832</v>
      </c>
    </row>
    <row r="719" spans="1:16" ht="13" x14ac:dyDescent="0.3">
      <c r="A719" t="s">
        <v>133</v>
      </c>
      <c r="B719" s="5">
        <v>1.55</v>
      </c>
      <c r="C719" s="5">
        <f t="shared" si="13"/>
        <v>41.55</v>
      </c>
      <c r="F719" s="54"/>
      <c r="G719" s="155"/>
      <c r="H719" s="155"/>
      <c r="I719" s="155"/>
      <c r="J719" s="155"/>
      <c r="K719" s="155"/>
      <c r="L719" s="155"/>
      <c r="M719" s="155"/>
      <c r="N719" s="155"/>
      <c r="O719" s="155"/>
      <c r="P719" s="2" t="s">
        <v>4832</v>
      </c>
    </row>
    <row r="720" spans="1:16" ht="13" x14ac:dyDescent="0.3">
      <c r="A720" t="s">
        <v>133</v>
      </c>
      <c r="B720" s="5">
        <v>1.56</v>
      </c>
      <c r="C720" s="5">
        <f t="shared" si="13"/>
        <v>41.56</v>
      </c>
      <c r="F720" s="54"/>
      <c r="G720" s="155"/>
      <c r="H720" s="155"/>
      <c r="I720" s="155"/>
      <c r="J720" s="155"/>
      <c r="K720" s="155"/>
      <c r="L720" s="155"/>
      <c r="M720" s="155"/>
      <c r="N720" s="155"/>
      <c r="O720" s="155"/>
      <c r="P720" s="2" t="s">
        <v>4832</v>
      </c>
    </row>
    <row r="721" spans="1:16" ht="13" x14ac:dyDescent="0.3">
      <c r="A721" t="s">
        <v>133</v>
      </c>
      <c r="B721" s="5">
        <v>1.57</v>
      </c>
      <c r="C721" s="5">
        <f t="shared" si="13"/>
        <v>41.57</v>
      </c>
      <c r="F721" s="54"/>
      <c r="G721" s="155"/>
      <c r="H721" s="155"/>
      <c r="I721" s="155"/>
      <c r="J721" s="155"/>
      <c r="K721" s="155"/>
      <c r="L721" s="155"/>
      <c r="M721" s="155"/>
      <c r="N721" s="155"/>
      <c r="O721" s="155"/>
      <c r="P721" s="2" t="s">
        <v>4832</v>
      </c>
    </row>
    <row r="722" spans="1:16" ht="13" x14ac:dyDescent="0.3">
      <c r="A722" t="s">
        <v>133</v>
      </c>
      <c r="B722" s="5">
        <v>1.58</v>
      </c>
      <c r="C722" s="5">
        <f t="shared" si="13"/>
        <v>41.58</v>
      </c>
      <c r="F722" s="54"/>
      <c r="G722" s="155"/>
      <c r="H722" s="155"/>
      <c r="I722" s="155"/>
      <c r="J722" s="155"/>
      <c r="K722" s="155"/>
      <c r="L722" s="155"/>
      <c r="M722" s="155"/>
      <c r="N722" s="155"/>
      <c r="O722" s="155"/>
      <c r="P722" s="2" t="s">
        <v>4832</v>
      </c>
    </row>
    <row r="723" spans="1:16" ht="13" x14ac:dyDescent="0.3">
      <c r="A723" t="s">
        <v>133</v>
      </c>
      <c r="B723" s="5">
        <v>1.59</v>
      </c>
      <c r="C723" s="5">
        <f t="shared" si="13"/>
        <v>41.59</v>
      </c>
      <c r="F723" s="54"/>
      <c r="G723" s="155"/>
      <c r="H723" s="155"/>
      <c r="I723" s="155"/>
      <c r="J723" s="155"/>
      <c r="K723" s="155"/>
      <c r="L723" s="155"/>
      <c r="M723" s="155"/>
      <c r="N723" s="155"/>
      <c r="O723" s="155"/>
      <c r="P723" s="2" t="s">
        <v>4832</v>
      </c>
    </row>
    <row r="724" spans="1:16" ht="13" x14ac:dyDescent="0.3">
      <c r="A724" t="s">
        <v>133</v>
      </c>
      <c r="B724" s="5">
        <v>1.6</v>
      </c>
      <c r="C724" s="5">
        <f t="shared" si="13"/>
        <v>41.6</v>
      </c>
      <c r="F724" s="54"/>
      <c r="G724" s="155"/>
      <c r="H724" s="155"/>
      <c r="I724" s="155"/>
      <c r="J724" s="155"/>
      <c r="K724" s="155"/>
      <c r="L724" s="155"/>
      <c r="M724" s="155"/>
      <c r="N724" s="155"/>
      <c r="O724" s="155"/>
      <c r="P724" s="2" t="s">
        <v>4832</v>
      </c>
    </row>
    <row r="725" spans="1:16" ht="13" x14ac:dyDescent="0.3">
      <c r="A725" t="s">
        <v>133</v>
      </c>
      <c r="B725" s="5">
        <v>1.61</v>
      </c>
      <c r="C725" s="5">
        <f t="shared" si="13"/>
        <v>41.61</v>
      </c>
      <c r="F725" s="54"/>
      <c r="G725" s="155"/>
      <c r="H725" s="155"/>
      <c r="I725" s="155"/>
      <c r="J725" s="155"/>
      <c r="K725" s="155"/>
      <c r="L725" s="155"/>
      <c r="M725" s="155"/>
      <c r="N725" s="155"/>
      <c r="O725" s="155"/>
      <c r="P725" s="2" t="s">
        <v>4832</v>
      </c>
    </row>
    <row r="726" spans="1:16" ht="13" x14ac:dyDescent="0.3">
      <c r="A726" t="s">
        <v>133</v>
      </c>
      <c r="B726" s="5">
        <v>1.62</v>
      </c>
      <c r="C726" s="5">
        <f t="shared" si="13"/>
        <v>41.62</v>
      </c>
      <c r="F726" s="54"/>
      <c r="G726" s="155"/>
      <c r="H726" s="155"/>
      <c r="I726" s="155"/>
      <c r="J726" s="155"/>
      <c r="K726" s="155"/>
      <c r="L726" s="155"/>
      <c r="M726" s="155"/>
      <c r="N726" s="155"/>
      <c r="O726" s="155"/>
      <c r="P726" s="2" t="s">
        <v>4832</v>
      </c>
    </row>
    <row r="727" spans="1:16" ht="13" x14ac:dyDescent="0.3">
      <c r="A727" t="s">
        <v>133</v>
      </c>
      <c r="B727" s="5">
        <v>1.63</v>
      </c>
      <c r="C727" s="5">
        <f t="shared" si="13"/>
        <v>41.63</v>
      </c>
      <c r="F727" s="54"/>
      <c r="G727" s="155"/>
      <c r="H727" s="155"/>
      <c r="I727" s="155"/>
      <c r="J727" s="155"/>
      <c r="K727" s="155"/>
      <c r="L727" s="155"/>
      <c r="M727" s="155"/>
      <c r="N727" s="155"/>
      <c r="O727" s="155"/>
      <c r="P727" s="2" t="s">
        <v>4832</v>
      </c>
    </row>
    <row r="728" spans="1:16" ht="13" x14ac:dyDescent="0.3">
      <c r="A728" t="s">
        <v>133</v>
      </c>
      <c r="B728" s="5">
        <v>1.64</v>
      </c>
      <c r="C728" s="5">
        <f t="shared" si="13"/>
        <v>41.64</v>
      </c>
      <c r="F728" s="54"/>
      <c r="G728" s="155"/>
      <c r="H728" s="155"/>
      <c r="I728" s="155"/>
      <c r="J728" s="155"/>
      <c r="K728" s="155"/>
      <c r="L728" s="155"/>
      <c r="M728" s="155"/>
      <c r="N728" s="155"/>
      <c r="O728" s="155"/>
      <c r="P728" s="2" t="s">
        <v>4832</v>
      </c>
    </row>
    <row r="729" spans="1:16" ht="13" x14ac:dyDescent="0.3">
      <c r="A729" t="s">
        <v>133</v>
      </c>
      <c r="B729" s="5">
        <v>1.65</v>
      </c>
      <c r="C729" s="5">
        <f t="shared" si="13"/>
        <v>41.65</v>
      </c>
      <c r="F729" s="54"/>
      <c r="G729" s="155"/>
      <c r="H729" s="155"/>
      <c r="I729" s="155"/>
      <c r="J729" s="155"/>
      <c r="K729" s="155"/>
      <c r="L729" s="155"/>
      <c r="M729" s="155"/>
      <c r="N729" s="155"/>
      <c r="O729" s="155"/>
      <c r="P729" s="2" t="s">
        <v>4832</v>
      </c>
    </row>
    <row r="730" spans="1:16" ht="13" x14ac:dyDescent="0.3">
      <c r="A730" t="s">
        <v>133</v>
      </c>
      <c r="B730" s="5">
        <v>1.66</v>
      </c>
      <c r="C730" s="5">
        <f t="shared" si="13"/>
        <v>41.66</v>
      </c>
      <c r="F730" s="54"/>
      <c r="G730" s="155"/>
      <c r="H730" s="155"/>
      <c r="I730" s="155"/>
      <c r="J730" s="155"/>
      <c r="K730" s="155"/>
      <c r="L730" s="155"/>
      <c r="M730" s="155"/>
      <c r="N730" s="155"/>
      <c r="O730" s="155"/>
      <c r="P730" s="2" t="s">
        <v>4832</v>
      </c>
    </row>
    <row r="731" spans="1:16" ht="13" x14ac:dyDescent="0.3">
      <c r="A731" t="s">
        <v>133</v>
      </c>
      <c r="B731" s="5">
        <v>1.67</v>
      </c>
      <c r="C731" s="5">
        <f t="shared" si="13"/>
        <v>41.67</v>
      </c>
      <c r="F731" s="54"/>
      <c r="G731" s="155"/>
      <c r="H731" s="155"/>
      <c r="I731" s="155"/>
      <c r="J731" s="155"/>
      <c r="K731" s="155"/>
      <c r="L731" s="155"/>
      <c r="M731" s="155"/>
      <c r="N731" s="155"/>
      <c r="O731" s="155"/>
      <c r="P731" s="2" t="s">
        <v>4832</v>
      </c>
    </row>
    <row r="732" spans="1:16" ht="13" x14ac:dyDescent="0.3">
      <c r="A732" t="s">
        <v>133</v>
      </c>
      <c r="B732" s="5">
        <v>1.68</v>
      </c>
      <c r="C732" s="5">
        <f t="shared" si="13"/>
        <v>41.68</v>
      </c>
      <c r="F732" s="54"/>
      <c r="G732" s="155"/>
      <c r="H732" s="155"/>
      <c r="I732" s="155"/>
      <c r="J732" s="155"/>
      <c r="K732" s="155"/>
      <c r="L732" s="155"/>
      <c r="M732" s="155"/>
      <c r="N732" s="155"/>
      <c r="O732" s="155"/>
      <c r="P732" s="2" t="s">
        <v>4832</v>
      </c>
    </row>
    <row r="733" spans="1:16" ht="13" x14ac:dyDescent="0.3">
      <c r="A733" t="s">
        <v>133</v>
      </c>
      <c r="B733" s="5">
        <v>1.69</v>
      </c>
      <c r="C733" s="5">
        <f t="shared" si="13"/>
        <v>41.69</v>
      </c>
      <c r="F733" s="54"/>
      <c r="G733" s="155"/>
      <c r="H733" s="155"/>
      <c r="I733" s="155"/>
      <c r="J733" s="155"/>
      <c r="K733" s="155"/>
      <c r="L733" s="155"/>
      <c r="M733" s="155"/>
      <c r="N733" s="155"/>
      <c r="O733" s="155"/>
      <c r="P733" s="2" t="s">
        <v>4832</v>
      </c>
    </row>
    <row r="734" spans="1:16" ht="13" x14ac:dyDescent="0.3">
      <c r="A734" t="s">
        <v>133</v>
      </c>
      <c r="B734" s="5">
        <v>1.7</v>
      </c>
      <c r="C734" s="5">
        <f t="shared" si="13"/>
        <v>41.7</v>
      </c>
      <c r="F734" s="54"/>
      <c r="G734" s="155"/>
      <c r="H734" s="155"/>
      <c r="I734" s="155"/>
      <c r="J734" s="155"/>
      <c r="K734" s="155"/>
      <c r="L734" s="155"/>
      <c r="M734" s="155"/>
      <c r="N734" s="155"/>
      <c r="O734" s="155"/>
      <c r="P734" s="2" t="s">
        <v>4832</v>
      </c>
    </row>
    <row r="735" spans="1:16" ht="13" x14ac:dyDescent="0.3">
      <c r="A735" t="s">
        <v>133</v>
      </c>
      <c r="B735" s="5">
        <v>1.71</v>
      </c>
      <c r="C735" s="5">
        <f t="shared" si="13"/>
        <v>41.71</v>
      </c>
      <c r="F735" s="54"/>
      <c r="G735" s="155"/>
      <c r="H735" s="155"/>
      <c r="I735" s="155"/>
      <c r="J735" s="155"/>
      <c r="K735" s="155"/>
      <c r="L735" s="155"/>
      <c r="M735" s="155"/>
      <c r="N735" s="155"/>
      <c r="O735" s="155"/>
      <c r="P735" s="2" t="s">
        <v>4832</v>
      </c>
    </row>
    <row r="736" spans="1:16" ht="13" x14ac:dyDescent="0.3">
      <c r="A736" t="s">
        <v>133</v>
      </c>
      <c r="B736" s="5">
        <v>1.72</v>
      </c>
      <c r="C736" s="5">
        <f t="shared" si="13"/>
        <v>41.72</v>
      </c>
      <c r="F736" s="54"/>
      <c r="G736" s="155"/>
      <c r="H736" s="155"/>
      <c r="I736" s="155"/>
      <c r="J736" s="155"/>
      <c r="K736" s="155"/>
      <c r="L736" s="155"/>
      <c r="M736" s="155"/>
      <c r="N736" s="155"/>
      <c r="O736" s="155"/>
      <c r="P736" s="2" t="s">
        <v>4832</v>
      </c>
    </row>
    <row r="737" spans="1:16" ht="13" x14ac:dyDescent="0.3">
      <c r="A737" t="s">
        <v>133</v>
      </c>
      <c r="B737" s="5">
        <v>1.73</v>
      </c>
      <c r="C737" s="5">
        <f t="shared" si="13"/>
        <v>41.73</v>
      </c>
      <c r="F737" s="54"/>
      <c r="G737" s="155"/>
      <c r="H737" s="155"/>
      <c r="I737" s="155"/>
      <c r="J737" s="155"/>
      <c r="K737" s="155"/>
      <c r="L737" s="155"/>
      <c r="M737" s="155"/>
      <c r="N737" s="155"/>
      <c r="O737" s="155"/>
      <c r="P737" s="2" t="s">
        <v>4832</v>
      </c>
    </row>
    <row r="738" spans="1:16" ht="13" x14ac:dyDescent="0.3">
      <c r="A738" t="s">
        <v>133</v>
      </c>
      <c r="B738" s="5">
        <v>1.74</v>
      </c>
      <c r="C738" s="5">
        <f t="shared" si="13"/>
        <v>41.74</v>
      </c>
      <c r="F738" s="54"/>
      <c r="G738" s="155"/>
      <c r="H738" s="155"/>
      <c r="I738" s="155"/>
      <c r="J738" s="155"/>
      <c r="K738" s="155"/>
      <c r="L738" s="155"/>
      <c r="M738" s="155"/>
      <c r="N738" s="155"/>
      <c r="O738" s="155"/>
      <c r="P738" s="2" t="s">
        <v>4832</v>
      </c>
    </row>
    <row r="739" spans="1:16" ht="13" x14ac:dyDescent="0.3">
      <c r="A739" t="s">
        <v>133</v>
      </c>
      <c r="B739" s="5">
        <v>1.75</v>
      </c>
      <c r="C739" s="5">
        <f t="shared" si="13"/>
        <v>41.75</v>
      </c>
      <c r="F739" s="54"/>
      <c r="G739" s="155"/>
      <c r="H739" s="155"/>
      <c r="I739" s="155"/>
      <c r="J739" s="155"/>
      <c r="K739" s="155"/>
      <c r="L739" s="155"/>
      <c r="M739" s="155"/>
      <c r="N739" s="155"/>
      <c r="O739" s="155"/>
      <c r="P739" s="2" t="s">
        <v>4832</v>
      </c>
    </row>
    <row r="740" spans="1:16" ht="13" x14ac:dyDescent="0.3">
      <c r="A740" t="s">
        <v>133</v>
      </c>
      <c r="B740" s="5">
        <v>1.76</v>
      </c>
      <c r="C740" s="5">
        <f t="shared" si="13"/>
        <v>41.76</v>
      </c>
      <c r="F740" s="54"/>
      <c r="G740" s="155"/>
      <c r="H740" s="155"/>
      <c r="I740" s="155"/>
      <c r="J740" s="155"/>
      <c r="K740" s="155"/>
      <c r="L740" s="155"/>
      <c r="M740" s="155"/>
      <c r="N740" s="155"/>
      <c r="O740" s="155"/>
      <c r="P740" s="2" t="s">
        <v>4832</v>
      </c>
    </row>
    <row r="741" spans="1:16" ht="13" x14ac:dyDescent="0.3">
      <c r="A741" t="s">
        <v>133</v>
      </c>
      <c r="B741" s="5">
        <v>1.77</v>
      </c>
      <c r="C741" s="5">
        <f t="shared" si="13"/>
        <v>41.77</v>
      </c>
      <c r="F741" s="54"/>
      <c r="G741" s="155"/>
      <c r="H741" s="155"/>
      <c r="I741" s="155"/>
      <c r="J741" s="155"/>
      <c r="K741" s="155"/>
      <c r="L741" s="155"/>
      <c r="M741" s="155"/>
      <c r="N741" s="155"/>
      <c r="O741" s="155"/>
      <c r="P741" s="2" t="s">
        <v>4832</v>
      </c>
    </row>
    <row r="742" spans="1:16" ht="13" x14ac:dyDescent="0.3">
      <c r="A742" t="s">
        <v>133</v>
      </c>
      <c r="B742" s="5">
        <v>1.78</v>
      </c>
      <c r="C742" s="5">
        <f t="shared" si="13"/>
        <v>41.78</v>
      </c>
      <c r="F742" s="54"/>
      <c r="G742" s="155"/>
      <c r="H742" s="155"/>
      <c r="I742" s="155"/>
      <c r="J742" s="155"/>
      <c r="K742" s="155"/>
      <c r="L742" s="155"/>
      <c r="M742" s="155"/>
      <c r="N742" s="155"/>
      <c r="O742" s="155"/>
      <c r="P742" s="2" t="s">
        <v>4832</v>
      </c>
    </row>
    <row r="743" spans="1:16" ht="13" x14ac:dyDescent="0.3">
      <c r="A743" t="s">
        <v>133</v>
      </c>
      <c r="B743" s="5">
        <v>1.79</v>
      </c>
      <c r="C743" s="5">
        <f t="shared" si="13"/>
        <v>41.79</v>
      </c>
      <c r="F743" s="54"/>
      <c r="G743" s="155"/>
      <c r="H743" s="155"/>
      <c r="I743" s="155"/>
      <c r="J743" s="155"/>
      <c r="K743" s="155"/>
      <c r="L743" s="155"/>
      <c r="M743" s="155"/>
      <c r="N743" s="155"/>
      <c r="O743" s="155"/>
      <c r="P743" s="2" t="s">
        <v>4832</v>
      </c>
    </row>
    <row r="744" spans="1:16" ht="13" x14ac:dyDescent="0.3">
      <c r="A744" t="s">
        <v>133</v>
      </c>
      <c r="B744" s="5">
        <v>1.8</v>
      </c>
      <c r="C744" s="5">
        <f t="shared" ref="C744:C807" si="14">VALUE(SUBSTITUTE(4&amp;B744," ",""))</f>
        <v>41.8</v>
      </c>
      <c r="F744" s="54"/>
      <c r="G744" s="155"/>
      <c r="H744" s="155"/>
      <c r="I744" s="155"/>
      <c r="J744" s="155"/>
      <c r="K744" s="155"/>
      <c r="L744" s="155"/>
      <c r="M744" s="155"/>
      <c r="N744" s="155"/>
      <c r="O744" s="155"/>
      <c r="P744" s="2" t="s">
        <v>4832</v>
      </c>
    </row>
    <row r="745" spans="1:16" ht="13" x14ac:dyDescent="0.3">
      <c r="A745" t="s">
        <v>133</v>
      </c>
      <c r="B745" s="5">
        <v>1.81</v>
      </c>
      <c r="C745" s="5">
        <f t="shared" si="14"/>
        <v>41.81</v>
      </c>
      <c r="F745" s="54"/>
      <c r="G745" s="155"/>
      <c r="H745" s="155"/>
      <c r="I745" s="155"/>
      <c r="J745" s="155"/>
      <c r="K745" s="155"/>
      <c r="L745" s="155"/>
      <c r="M745" s="155"/>
      <c r="N745" s="155"/>
      <c r="O745" s="155"/>
      <c r="P745" s="2" t="s">
        <v>4832</v>
      </c>
    </row>
    <row r="746" spans="1:16" ht="13" x14ac:dyDescent="0.3">
      <c r="A746" t="s">
        <v>133</v>
      </c>
      <c r="B746" s="5">
        <v>1.82</v>
      </c>
      <c r="C746" s="5">
        <f t="shared" si="14"/>
        <v>41.82</v>
      </c>
      <c r="F746" s="54"/>
      <c r="G746" s="155"/>
      <c r="H746" s="155"/>
      <c r="I746" s="155"/>
      <c r="J746" s="155"/>
      <c r="K746" s="155"/>
      <c r="L746" s="155"/>
      <c r="M746" s="155"/>
      <c r="N746" s="155"/>
      <c r="O746" s="155"/>
      <c r="P746" s="2" t="s">
        <v>4832</v>
      </c>
    </row>
    <row r="747" spans="1:16" ht="13" x14ac:dyDescent="0.3">
      <c r="A747" t="s">
        <v>133</v>
      </c>
      <c r="B747" s="5">
        <v>1.83</v>
      </c>
      <c r="C747" s="5">
        <f t="shared" si="14"/>
        <v>41.83</v>
      </c>
      <c r="F747" s="54"/>
      <c r="G747" s="155"/>
      <c r="H747" s="155"/>
      <c r="I747" s="155"/>
      <c r="J747" s="155"/>
      <c r="K747" s="155"/>
      <c r="L747" s="155"/>
      <c r="M747" s="155"/>
      <c r="N747" s="155"/>
      <c r="O747" s="155"/>
      <c r="P747" s="2" t="s">
        <v>4832</v>
      </c>
    </row>
    <row r="748" spans="1:16" ht="13" x14ac:dyDescent="0.3">
      <c r="A748" t="s">
        <v>133</v>
      </c>
      <c r="B748" s="5">
        <v>1.84</v>
      </c>
      <c r="C748" s="5">
        <f t="shared" si="14"/>
        <v>41.84</v>
      </c>
      <c r="F748" s="54"/>
      <c r="G748" s="155"/>
      <c r="H748" s="155"/>
      <c r="I748" s="155"/>
      <c r="J748" s="155"/>
      <c r="K748" s="155"/>
      <c r="L748" s="155"/>
      <c r="M748" s="155"/>
      <c r="N748" s="155"/>
      <c r="O748" s="155"/>
      <c r="P748" s="2" t="s">
        <v>4832</v>
      </c>
    </row>
    <row r="749" spans="1:16" ht="13" x14ac:dyDescent="0.3">
      <c r="A749" t="s">
        <v>133</v>
      </c>
      <c r="B749" s="5">
        <v>1.85</v>
      </c>
      <c r="C749" s="5">
        <f t="shared" si="14"/>
        <v>41.85</v>
      </c>
      <c r="F749" s="54"/>
      <c r="G749" s="155"/>
      <c r="H749" s="155"/>
      <c r="I749" s="155"/>
      <c r="J749" s="155"/>
      <c r="K749" s="155"/>
      <c r="L749" s="155"/>
      <c r="M749" s="155"/>
      <c r="N749" s="155"/>
      <c r="O749" s="155"/>
      <c r="P749" s="2" t="s">
        <v>4832</v>
      </c>
    </row>
    <row r="750" spans="1:16" ht="13" x14ac:dyDescent="0.3">
      <c r="A750" t="s">
        <v>133</v>
      </c>
      <c r="B750" s="5">
        <v>1.86</v>
      </c>
      <c r="C750" s="5">
        <f t="shared" si="14"/>
        <v>41.86</v>
      </c>
      <c r="F750" s="54"/>
      <c r="G750" s="155"/>
      <c r="H750" s="155"/>
      <c r="I750" s="155"/>
      <c r="J750" s="155"/>
      <c r="K750" s="155"/>
      <c r="L750" s="155"/>
      <c r="M750" s="155"/>
      <c r="N750" s="155"/>
      <c r="O750" s="155"/>
      <c r="P750" s="2" t="s">
        <v>4832</v>
      </c>
    </row>
    <row r="751" spans="1:16" ht="13" x14ac:dyDescent="0.3">
      <c r="A751" t="s">
        <v>133</v>
      </c>
      <c r="B751" s="5">
        <v>1.87</v>
      </c>
      <c r="C751" s="5">
        <f t="shared" si="14"/>
        <v>41.87</v>
      </c>
      <c r="F751" s="54"/>
      <c r="G751" s="155"/>
      <c r="H751" s="155"/>
      <c r="I751" s="155"/>
      <c r="J751" s="155"/>
      <c r="K751" s="155"/>
      <c r="L751" s="155"/>
      <c r="M751" s="155"/>
      <c r="N751" s="155"/>
      <c r="O751" s="155"/>
      <c r="P751" s="2" t="s">
        <v>4832</v>
      </c>
    </row>
    <row r="752" spans="1:16" ht="13" x14ac:dyDescent="0.3">
      <c r="A752" t="s">
        <v>133</v>
      </c>
      <c r="B752" s="5">
        <v>1.88</v>
      </c>
      <c r="C752" s="5">
        <f t="shared" si="14"/>
        <v>41.88</v>
      </c>
      <c r="F752" s="54"/>
      <c r="G752" s="155"/>
      <c r="H752" s="155"/>
      <c r="I752" s="155"/>
      <c r="J752" s="155"/>
      <c r="K752" s="155"/>
      <c r="L752" s="155"/>
      <c r="M752" s="155"/>
      <c r="N752" s="155"/>
      <c r="O752" s="155"/>
      <c r="P752" s="2" t="s">
        <v>4832</v>
      </c>
    </row>
    <row r="753" spans="1:16" ht="13" x14ac:dyDescent="0.3">
      <c r="A753" t="s">
        <v>133</v>
      </c>
      <c r="B753" s="5">
        <v>1.89</v>
      </c>
      <c r="C753" s="5">
        <f t="shared" si="14"/>
        <v>41.89</v>
      </c>
      <c r="F753" s="54"/>
      <c r="G753" s="155"/>
      <c r="H753" s="155"/>
      <c r="I753" s="155"/>
      <c r="J753" s="155"/>
      <c r="K753" s="155"/>
      <c r="L753" s="155"/>
      <c r="M753" s="155"/>
      <c r="N753" s="155"/>
      <c r="O753" s="155"/>
      <c r="P753" s="2" t="s">
        <v>4832</v>
      </c>
    </row>
    <row r="754" spans="1:16" ht="13" x14ac:dyDescent="0.3">
      <c r="A754" t="s">
        <v>133</v>
      </c>
      <c r="B754" s="5">
        <v>1.9</v>
      </c>
      <c r="C754" s="5">
        <f t="shared" si="14"/>
        <v>41.9</v>
      </c>
      <c r="F754" s="54"/>
      <c r="G754" s="155"/>
      <c r="H754" s="155"/>
      <c r="I754" s="155"/>
      <c r="J754" s="155"/>
      <c r="K754" s="155"/>
      <c r="L754" s="155"/>
      <c r="M754" s="155"/>
      <c r="N754" s="155"/>
      <c r="O754" s="155"/>
      <c r="P754" s="2" t="s">
        <v>4832</v>
      </c>
    </row>
    <row r="755" spans="1:16" ht="13" x14ac:dyDescent="0.3">
      <c r="A755" t="s">
        <v>133</v>
      </c>
      <c r="B755" s="5">
        <v>1.91</v>
      </c>
      <c r="C755" s="5">
        <f t="shared" si="14"/>
        <v>41.91</v>
      </c>
      <c r="F755" s="54"/>
      <c r="G755" s="155"/>
      <c r="H755" s="155"/>
      <c r="I755" s="155"/>
      <c r="J755" s="155"/>
      <c r="K755" s="155"/>
      <c r="L755" s="155"/>
      <c r="M755" s="155"/>
      <c r="N755" s="155"/>
      <c r="O755" s="155"/>
      <c r="P755" s="2" t="s">
        <v>4832</v>
      </c>
    </row>
    <row r="756" spans="1:16" ht="13" x14ac:dyDescent="0.3">
      <c r="A756" t="s">
        <v>133</v>
      </c>
      <c r="B756" s="5">
        <v>1.92</v>
      </c>
      <c r="C756" s="5">
        <f t="shared" si="14"/>
        <v>41.92</v>
      </c>
      <c r="F756" s="54"/>
      <c r="G756" s="155"/>
      <c r="H756" s="155"/>
      <c r="I756" s="155"/>
      <c r="J756" s="155"/>
      <c r="K756" s="155"/>
      <c r="L756" s="155"/>
      <c r="M756" s="155"/>
      <c r="N756" s="155"/>
      <c r="O756" s="155"/>
      <c r="P756" s="2" t="s">
        <v>4832</v>
      </c>
    </row>
    <row r="757" spans="1:16" ht="13" x14ac:dyDescent="0.3">
      <c r="A757" t="s">
        <v>133</v>
      </c>
      <c r="B757" s="5">
        <v>1.93</v>
      </c>
      <c r="C757" s="5">
        <f t="shared" si="14"/>
        <v>41.93</v>
      </c>
      <c r="F757" s="54"/>
      <c r="G757" s="155"/>
      <c r="H757" s="155"/>
      <c r="I757" s="155"/>
      <c r="J757" s="155"/>
      <c r="K757" s="155"/>
      <c r="L757" s="155"/>
      <c r="M757" s="155"/>
      <c r="N757" s="155"/>
      <c r="O757" s="155"/>
      <c r="P757" s="2" t="s">
        <v>4832</v>
      </c>
    </row>
    <row r="758" spans="1:16" ht="13" x14ac:dyDescent="0.3">
      <c r="A758" t="s">
        <v>133</v>
      </c>
      <c r="B758" s="5">
        <v>1.94</v>
      </c>
      <c r="C758" s="5">
        <f t="shared" si="14"/>
        <v>41.94</v>
      </c>
      <c r="F758" s="54"/>
      <c r="G758" s="155"/>
      <c r="H758" s="155"/>
      <c r="I758" s="155"/>
      <c r="J758" s="155"/>
      <c r="K758" s="155"/>
      <c r="L758" s="155"/>
      <c r="M758" s="155"/>
      <c r="N758" s="155"/>
      <c r="O758" s="155"/>
      <c r="P758" s="2" t="s">
        <v>4832</v>
      </c>
    </row>
    <row r="759" spans="1:16" ht="13" x14ac:dyDescent="0.3">
      <c r="A759" t="s">
        <v>133</v>
      </c>
      <c r="B759" s="5">
        <v>1.95</v>
      </c>
      <c r="C759" s="5">
        <f t="shared" si="14"/>
        <v>41.95</v>
      </c>
      <c r="F759" s="54"/>
      <c r="G759" s="155"/>
      <c r="H759" s="155"/>
      <c r="I759" s="155"/>
      <c r="J759" s="155"/>
      <c r="K759" s="155"/>
      <c r="L759" s="155"/>
      <c r="M759" s="155"/>
      <c r="N759" s="155"/>
      <c r="O759" s="155"/>
      <c r="P759" s="2" t="s">
        <v>4832</v>
      </c>
    </row>
    <row r="760" spans="1:16" ht="13" x14ac:dyDescent="0.3">
      <c r="A760" t="s">
        <v>133</v>
      </c>
      <c r="B760" s="5">
        <v>1.96</v>
      </c>
      <c r="C760" s="5">
        <f t="shared" si="14"/>
        <v>41.96</v>
      </c>
      <c r="F760" s="54"/>
      <c r="G760" s="155"/>
      <c r="H760" s="155"/>
      <c r="I760" s="155"/>
      <c r="J760" s="155"/>
      <c r="K760" s="155"/>
      <c r="L760" s="155"/>
      <c r="M760" s="155"/>
      <c r="N760" s="155"/>
      <c r="O760" s="155"/>
      <c r="P760" s="2" t="s">
        <v>4832</v>
      </c>
    </row>
    <row r="761" spans="1:16" ht="13" x14ac:dyDescent="0.3">
      <c r="A761" t="s">
        <v>133</v>
      </c>
      <c r="B761" s="5">
        <v>1.97</v>
      </c>
      <c r="C761" s="5">
        <f t="shared" si="14"/>
        <v>41.97</v>
      </c>
      <c r="F761" s="54"/>
      <c r="G761" s="155"/>
      <c r="H761" s="155"/>
      <c r="I761" s="155"/>
      <c r="J761" s="155"/>
      <c r="K761" s="155"/>
      <c r="L761" s="155"/>
      <c r="M761" s="155"/>
      <c r="N761" s="155"/>
      <c r="O761" s="155"/>
      <c r="P761" s="2" t="s">
        <v>4832</v>
      </c>
    </row>
    <row r="762" spans="1:16" ht="13" x14ac:dyDescent="0.3">
      <c r="A762" t="s">
        <v>133</v>
      </c>
      <c r="B762" s="5">
        <v>1.98</v>
      </c>
      <c r="C762" s="5">
        <f t="shared" si="14"/>
        <v>41.98</v>
      </c>
      <c r="F762" s="54"/>
      <c r="G762" s="155"/>
      <c r="H762" s="155"/>
      <c r="I762" s="155"/>
      <c r="J762" s="155"/>
      <c r="K762" s="155"/>
      <c r="L762" s="155"/>
      <c r="M762" s="155"/>
      <c r="N762" s="155"/>
      <c r="O762" s="155"/>
      <c r="P762" s="2" t="s">
        <v>4832</v>
      </c>
    </row>
    <row r="763" spans="1:16" ht="13" x14ac:dyDescent="0.3">
      <c r="A763" t="s">
        <v>133</v>
      </c>
      <c r="B763" s="5">
        <v>1.99</v>
      </c>
      <c r="C763" s="5">
        <f t="shared" si="14"/>
        <v>41.99</v>
      </c>
      <c r="F763" s="54"/>
      <c r="G763" s="155"/>
      <c r="H763" s="155"/>
      <c r="I763" s="155"/>
      <c r="J763" s="155"/>
      <c r="K763" s="155"/>
      <c r="L763" s="155"/>
      <c r="M763" s="155"/>
      <c r="N763" s="155"/>
      <c r="O763" s="155"/>
      <c r="P763" s="2" t="s">
        <v>4832</v>
      </c>
    </row>
    <row r="764" spans="1:16" ht="13" x14ac:dyDescent="0.3">
      <c r="A764" t="s">
        <v>133</v>
      </c>
      <c r="B764" s="5">
        <v>2</v>
      </c>
      <c r="C764" s="5">
        <f t="shared" si="14"/>
        <v>42</v>
      </c>
      <c r="F764" s="54"/>
      <c r="G764" s="155"/>
      <c r="H764" s="155"/>
      <c r="I764" s="155"/>
      <c r="J764" s="155"/>
      <c r="K764" s="155"/>
      <c r="L764" s="155"/>
      <c r="M764" s="155"/>
      <c r="N764" s="155"/>
      <c r="O764" s="155"/>
      <c r="P764" s="2" t="s">
        <v>4832</v>
      </c>
    </row>
    <row r="765" spans="1:16" ht="13" x14ac:dyDescent="0.3">
      <c r="A765" t="s">
        <v>133</v>
      </c>
      <c r="B765" s="5">
        <v>2.0099999999999998</v>
      </c>
      <c r="C765" s="5">
        <f t="shared" si="14"/>
        <v>42.01</v>
      </c>
      <c r="F765" s="54"/>
      <c r="G765" s="155"/>
      <c r="H765" s="155"/>
      <c r="I765" s="155"/>
      <c r="J765" s="155"/>
      <c r="K765" s="155"/>
      <c r="L765" s="155"/>
      <c r="M765" s="155"/>
      <c r="N765" s="155"/>
      <c r="O765" s="155"/>
      <c r="P765" s="2" t="s">
        <v>4832</v>
      </c>
    </row>
    <row r="766" spans="1:16" ht="13" x14ac:dyDescent="0.3">
      <c r="A766" t="s">
        <v>133</v>
      </c>
      <c r="B766" s="5">
        <v>2.02</v>
      </c>
      <c r="C766" s="5">
        <f t="shared" si="14"/>
        <v>42.02</v>
      </c>
      <c r="F766" s="54"/>
      <c r="G766" s="155"/>
      <c r="H766" s="155"/>
      <c r="I766" s="155"/>
      <c r="J766" s="155"/>
      <c r="K766" s="155"/>
      <c r="L766" s="155"/>
      <c r="M766" s="155"/>
      <c r="N766" s="155"/>
      <c r="O766" s="155"/>
      <c r="P766" s="2" t="s">
        <v>4832</v>
      </c>
    </row>
    <row r="767" spans="1:16" ht="13" x14ac:dyDescent="0.3">
      <c r="A767" t="s">
        <v>133</v>
      </c>
      <c r="B767" s="5">
        <v>2.0299999999999998</v>
      </c>
      <c r="C767" s="5">
        <f t="shared" si="14"/>
        <v>42.03</v>
      </c>
      <c r="F767" s="54"/>
      <c r="G767" s="155"/>
      <c r="H767" s="155"/>
      <c r="I767" s="155"/>
      <c r="J767" s="155"/>
      <c r="K767" s="155"/>
      <c r="L767" s="155"/>
      <c r="M767" s="155"/>
      <c r="N767" s="155"/>
      <c r="O767" s="155"/>
      <c r="P767" s="2" t="s">
        <v>4832</v>
      </c>
    </row>
    <row r="768" spans="1:16" ht="13" x14ac:dyDescent="0.3">
      <c r="A768" t="s">
        <v>133</v>
      </c>
      <c r="B768" s="5">
        <v>2.04</v>
      </c>
      <c r="C768" s="5">
        <f t="shared" si="14"/>
        <v>42.04</v>
      </c>
      <c r="F768" s="54"/>
      <c r="G768" s="155"/>
      <c r="H768" s="155"/>
      <c r="I768" s="155"/>
      <c r="J768" s="155"/>
      <c r="K768" s="155"/>
      <c r="L768" s="155"/>
      <c r="M768" s="155"/>
      <c r="N768" s="155"/>
      <c r="O768" s="155"/>
      <c r="P768" s="2" t="s">
        <v>4832</v>
      </c>
    </row>
    <row r="769" spans="1:16" ht="13" x14ac:dyDescent="0.3">
      <c r="A769" t="s">
        <v>133</v>
      </c>
      <c r="B769" s="5">
        <v>2.0499999999999998</v>
      </c>
      <c r="C769" s="5">
        <f t="shared" si="14"/>
        <v>42.05</v>
      </c>
      <c r="F769" s="54"/>
      <c r="G769" s="155"/>
      <c r="H769" s="155"/>
      <c r="I769" s="155"/>
      <c r="J769" s="155"/>
      <c r="K769" s="155"/>
      <c r="L769" s="155"/>
      <c r="M769" s="155"/>
      <c r="N769" s="155"/>
      <c r="O769" s="155"/>
      <c r="P769" s="2" t="s">
        <v>4832</v>
      </c>
    </row>
    <row r="770" spans="1:16" ht="13" x14ac:dyDescent="0.3">
      <c r="A770" t="s">
        <v>133</v>
      </c>
      <c r="B770" s="5">
        <v>2.06</v>
      </c>
      <c r="C770" s="5">
        <f t="shared" si="14"/>
        <v>42.06</v>
      </c>
      <c r="F770" s="54"/>
      <c r="G770" s="155"/>
      <c r="H770" s="155"/>
      <c r="I770" s="155"/>
      <c r="J770" s="155"/>
      <c r="K770" s="155"/>
      <c r="L770" s="155"/>
      <c r="M770" s="155"/>
      <c r="N770" s="155"/>
      <c r="O770" s="155"/>
      <c r="P770" s="2" t="s">
        <v>4832</v>
      </c>
    </row>
    <row r="771" spans="1:16" ht="13" x14ac:dyDescent="0.3">
      <c r="A771" t="s">
        <v>133</v>
      </c>
      <c r="B771" s="5">
        <v>2.0699999999999998</v>
      </c>
      <c r="C771" s="5">
        <f t="shared" si="14"/>
        <v>42.07</v>
      </c>
      <c r="F771" s="54"/>
      <c r="G771" s="155"/>
      <c r="H771" s="155"/>
      <c r="I771" s="155"/>
      <c r="J771" s="155"/>
      <c r="K771" s="155"/>
      <c r="L771" s="155"/>
      <c r="M771" s="155"/>
      <c r="N771" s="155"/>
      <c r="O771" s="155"/>
      <c r="P771" s="2" t="s">
        <v>4832</v>
      </c>
    </row>
    <row r="772" spans="1:16" ht="13" x14ac:dyDescent="0.3">
      <c r="A772" t="s">
        <v>133</v>
      </c>
      <c r="B772" s="5">
        <v>2.08</v>
      </c>
      <c r="C772" s="5">
        <f t="shared" si="14"/>
        <v>42.08</v>
      </c>
      <c r="F772" s="54"/>
      <c r="G772" s="155"/>
      <c r="H772" s="155"/>
      <c r="I772" s="155"/>
      <c r="J772" s="155"/>
      <c r="K772" s="155"/>
      <c r="L772" s="155"/>
      <c r="M772" s="155"/>
      <c r="N772" s="155"/>
      <c r="O772" s="155"/>
      <c r="P772" s="2" t="s">
        <v>4832</v>
      </c>
    </row>
    <row r="773" spans="1:16" ht="13" x14ac:dyDescent="0.3">
      <c r="A773" t="s">
        <v>133</v>
      </c>
      <c r="B773" s="5">
        <v>2.09</v>
      </c>
      <c r="C773" s="5">
        <f t="shared" si="14"/>
        <v>42.09</v>
      </c>
      <c r="F773" s="54"/>
      <c r="G773" s="155"/>
      <c r="H773" s="155"/>
      <c r="I773" s="155"/>
      <c r="J773" s="155"/>
      <c r="K773" s="155"/>
      <c r="L773" s="155"/>
      <c r="M773" s="155"/>
      <c r="N773" s="155"/>
      <c r="O773" s="155"/>
      <c r="P773" s="2" t="s">
        <v>4832</v>
      </c>
    </row>
    <row r="774" spans="1:16" ht="13" x14ac:dyDescent="0.3">
      <c r="A774" t="s">
        <v>133</v>
      </c>
      <c r="B774" s="5">
        <v>2.1</v>
      </c>
      <c r="C774" s="5">
        <f t="shared" si="14"/>
        <v>42.1</v>
      </c>
      <c r="F774" s="54"/>
      <c r="G774" s="155"/>
      <c r="H774" s="155"/>
      <c r="I774" s="155"/>
      <c r="J774" s="155"/>
      <c r="K774" s="155"/>
      <c r="L774" s="155"/>
      <c r="M774" s="155"/>
      <c r="N774" s="155"/>
      <c r="O774" s="155"/>
      <c r="P774" s="2" t="s">
        <v>4832</v>
      </c>
    </row>
    <row r="775" spans="1:16" ht="13" x14ac:dyDescent="0.3">
      <c r="A775" t="s">
        <v>133</v>
      </c>
      <c r="B775" s="5">
        <v>2.11</v>
      </c>
      <c r="C775" s="5">
        <f t="shared" si="14"/>
        <v>42.11</v>
      </c>
      <c r="F775" s="54"/>
      <c r="G775" s="155"/>
      <c r="H775" s="155"/>
      <c r="I775" s="155"/>
      <c r="J775" s="155"/>
      <c r="K775" s="155"/>
      <c r="L775" s="155"/>
      <c r="M775" s="155"/>
      <c r="N775" s="155"/>
      <c r="O775" s="155"/>
      <c r="P775" s="2" t="s">
        <v>4832</v>
      </c>
    </row>
    <row r="776" spans="1:16" ht="13" x14ac:dyDescent="0.3">
      <c r="A776" t="s">
        <v>133</v>
      </c>
      <c r="B776" s="5">
        <v>2.12</v>
      </c>
      <c r="C776" s="5">
        <f t="shared" si="14"/>
        <v>42.12</v>
      </c>
      <c r="F776" s="54"/>
      <c r="G776" s="155"/>
      <c r="H776" s="155"/>
      <c r="I776" s="155"/>
      <c r="J776" s="155"/>
      <c r="K776" s="155"/>
      <c r="L776" s="155"/>
      <c r="M776" s="155"/>
      <c r="N776" s="155"/>
      <c r="O776" s="155"/>
      <c r="P776" s="2" t="s">
        <v>4832</v>
      </c>
    </row>
    <row r="777" spans="1:16" ht="13" x14ac:dyDescent="0.3">
      <c r="A777" t="s">
        <v>133</v>
      </c>
      <c r="B777" s="5">
        <v>2.13</v>
      </c>
      <c r="C777" s="5">
        <f t="shared" si="14"/>
        <v>42.13</v>
      </c>
      <c r="F777" s="54"/>
      <c r="G777" s="155"/>
      <c r="H777" s="155"/>
      <c r="I777" s="155"/>
      <c r="J777" s="155"/>
      <c r="K777" s="155"/>
      <c r="L777" s="155"/>
      <c r="M777" s="155"/>
      <c r="N777" s="155"/>
      <c r="O777" s="155"/>
      <c r="P777" s="2" t="s">
        <v>4832</v>
      </c>
    </row>
    <row r="778" spans="1:16" ht="13" x14ac:dyDescent="0.3">
      <c r="A778" t="s">
        <v>133</v>
      </c>
      <c r="B778" s="5">
        <v>2.14</v>
      </c>
      <c r="C778" s="5">
        <f t="shared" si="14"/>
        <v>42.14</v>
      </c>
      <c r="F778" s="54"/>
      <c r="G778" s="155"/>
      <c r="H778" s="155"/>
      <c r="I778" s="155"/>
      <c r="J778" s="155"/>
      <c r="K778" s="155"/>
      <c r="L778" s="155"/>
      <c r="M778" s="155"/>
      <c r="N778" s="155"/>
      <c r="O778" s="155"/>
      <c r="P778" s="2" t="s">
        <v>4832</v>
      </c>
    </row>
    <row r="779" spans="1:16" ht="13" x14ac:dyDescent="0.3">
      <c r="A779" t="s">
        <v>133</v>
      </c>
      <c r="B779" s="5">
        <v>2.15</v>
      </c>
      <c r="C779" s="5">
        <f t="shared" si="14"/>
        <v>42.15</v>
      </c>
      <c r="F779" s="54"/>
      <c r="G779" s="155"/>
      <c r="H779" s="155"/>
      <c r="I779" s="155"/>
      <c r="J779" s="155"/>
      <c r="K779" s="155"/>
      <c r="L779" s="155"/>
      <c r="M779" s="155"/>
      <c r="N779" s="155"/>
      <c r="O779" s="155"/>
      <c r="P779" s="2" t="s">
        <v>4832</v>
      </c>
    </row>
    <row r="780" spans="1:16" ht="13" x14ac:dyDescent="0.3">
      <c r="A780" t="s">
        <v>133</v>
      </c>
      <c r="B780" s="5">
        <v>2.16</v>
      </c>
      <c r="C780" s="5">
        <f t="shared" si="14"/>
        <v>42.16</v>
      </c>
      <c r="F780" s="54"/>
      <c r="G780" s="155"/>
      <c r="H780" s="155"/>
      <c r="I780" s="155"/>
      <c r="J780" s="155"/>
      <c r="K780" s="155"/>
      <c r="L780" s="155"/>
      <c r="M780" s="155"/>
      <c r="N780" s="155"/>
      <c r="O780" s="155"/>
      <c r="P780" s="2" t="s">
        <v>4832</v>
      </c>
    </row>
    <row r="781" spans="1:16" ht="13" x14ac:dyDescent="0.3">
      <c r="A781" t="s">
        <v>133</v>
      </c>
      <c r="B781" s="5">
        <v>2.17</v>
      </c>
      <c r="C781" s="5">
        <f t="shared" si="14"/>
        <v>42.17</v>
      </c>
      <c r="F781" s="54"/>
      <c r="G781" s="155"/>
      <c r="H781" s="155"/>
      <c r="I781" s="155"/>
      <c r="J781" s="155"/>
      <c r="K781" s="155"/>
      <c r="L781" s="155"/>
      <c r="M781" s="155"/>
      <c r="N781" s="155"/>
      <c r="O781" s="155"/>
      <c r="P781" s="2" t="s">
        <v>4832</v>
      </c>
    </row>
    <row r="782" spans="1:16" ht="13" x14ac:dyDescent="0.3">
      <c r="A782" t="s">
        <v>133</v>
      </c>
      <c r="B782" s="5">
        <v>2.1800000000000002</v>
      </c>
      <c r="C782" s="5">
        <f t="shared" si="14"/>
        <v>42.18</v>
      </c>
      <c r="F782" s="54"/>
      <c r="G782" s="155"/>
      <c r="H782" s="155"/>
      <c r="I782" s="155"/>
      <c r="J782" s="155"/>
      <c r="K782" s="155"/>
      <c r="L782" s="155"/>
      <c r="M782" s="155"/>
      <c r="N782" s="155"/>
      <c r="O782" s="155"/>
      <c r="P782" s="2" t="s">
        <v>4832</v>
      </c>
    </row>
    <row r="783" spans="1:16" ht="13" x14ac:dyDescent="0.3">
      <c r="A783" t="s">
        <v>133</v>
      </c>
      <c r="B783" s="5">
        <v>2.19</v>
      </c>
      <c r="C783" s="5">
        <f t="shared" si="14"/>
        <v>42.19</v>
      </c>
      <c r="F783" s="54"/>
      <c r="G783" s="155"/>
      <c r="H783" s="155"/>
      <c r="I783" s="155"/>
      <c r="J783" s="155"/>
      <c r="K783" s="155"/>
      <c r="L783" s="155"/>
      <c r="M783" s="155"/>
      <c r="N783" s="155"/>
      <c r="O783" s="155"/>
      <c r="P783" s="2" t="s">
        <v>4832</v>
      </c>
    </row>
    <row r="784" spans="1:16" ht="13" x14ac:dyDescent="0.3">
      <c r="A784" t="s">
        <v>133</v>
      </c>
      <c r="B784" s="5">
        <v>2.2000000000000002</v>
      </c>
      <c r="C784" s="5">
        <f t="shared" si="14"/>
        <v>42.2</v>
      </c>
      <c r="F784" s="54"/>
      <c r="G784" s="155"/>
      <c r="H784" s="155"/>
      <c r="I784" s="155"/>
      <c r="J784" s="155"/>
      <c r="K784" s="155"/>
      <c r="L784" s="155"/>
      <c r="M784" s="155"/>
      <c r="N784" s="155"/>
      <c r="O784" s="155"/>
      <c r="P784" s="2" t="s">
        <v>4832</v>
      </c>
    </row>
    <row r="785" spans="1:16" ht="13" x14ac:dyDescent="0.3">
      <c r="A785" t="s">
        <v>133</v>
      </c>
      <c r="B785" s="5">
        <v>2.21</v>
      </c>
      <c r="C785" s="5">
        <f t="shared" si="14"/>
        <v>42.21</v>
      </c>
      <c r="F785" s="54"/>
      <c r="G785" s="155"/>
      <c r="H785" s="155"/>
      <c r="I785" s="155"/>
      <c r="J785" s="155"/>
      <c r="K785" s="155"/>
      <c r="L785" s="155"/>
      <c r="M785" s="155"/>
      <c r="N785" s="155"/>
      <c r="O785" s="155"/>
      <c r="P785" s="2" t="s">
        <v>4832</v>
      </c>
    </row>
    <row r="786" spans="1:16" ht="13" x14ac:dyDescent="0.3">
      <c r="A786" t="s">
        <v>133</v>
      </c>
      <c r="B786" s="5">
        <v>2.2200000000000002</v>
      </c>
      <c r="C786" s="5">
        <f t="shared" si="14"/>
        <v>42.22</v>
      </c>
      <c r="F786" s="54"/>
      <c r="G786" s="155"/>
      <c r="H786" s="155"/>
      <c r="I786" s="155"/>
      <c r="J786" s="155"/>
      <c r="K786" s="155"/>
      <c r="L786" s="155"/>
      <c r="M786" s="155"/>
      <c r="N786" s="155"/>
      <c r="O786" s="155"/>
      <c r="P786" s="2" t="s">
        <v>4832</v>
      </c>
    </row>
    <row r="787" spans="1:16" ht="13" x14ac:dyDescent="0.3">
      <c r="A787" t="s">
        <v>133</v>
      </c>
      <c r="B787" s="5">
        <v>2.23</v>
      </c>
      <c r="C787" s="5">
        <f t="shared" si="14"/>
        <v>42.23</v>
      </c>
      <c r="F787" s="54"/>
      <c r="G787" s="155"/>
      <c r="H787" s="155"/>
      <c r="I787" s="155"/>
      <c r="J787" s="155"/>
      <c r="K787" s="155"/>
      <c r="L787" s="155"/>
      <c r="M787" s="155"/>
      <c r="N787" s="155"/>
      <c r="O787" s="155"/>
      <c r="P787" s="2" t="s">
        <v>4832</v>
      </c>
    </row>
    <row r="788" spans="1:16" ht="13" x14ac:dyDescent="0.3">
      <c r="A788" t="s">
        <v>133</v>
      </c>
      <c r="B788" s="5">
        <v>2.2400000000000002</v>
      </c>
      <c r="C788" s="5">
        <f t="shared" si="14"/>
        <v>42.24</v>
      </c>
      <c r="F788" s="54"/>
      <c r="G788" s="155"/>
      <c r="H788" s="155"/>
      <c r="I788" s="155"/>
      <c r="J788" s="155"/>
      <c r="K788" s="155"/>
      <c r="L788" s="155"/>
      <c r="M788" s="155"/>
      <c r="N788" s="155"/>
      <c r="O788" s="155"/>
      <c r="P788" s="2" t="s">
        <v>4832</v>
      </c>
    </row>
    <row r="789" spans="1:16" ht="13" x14ac:dyDescent="0.3">
      <c r="A789" t="s">
        <v>133</v>
      </c>
      <c r="B789" s="5">
        <v>2.25</v>
      </c>
      <c r="C789" s="5">
        <f t="shared" si="14"/>
        <v>42.25</v>
      </c>
      <c r="F789" s="54"/>
      <c r="G789" s="155"/>
      <c r="H789" s="155"/>
      <c r="I789" s="155"/>
      <c r="J789" s="155"/>
      <c r="K789" s="155"/>
      <c r="L789" s="155"/>
      <c r="M789" s="155"/>
      <c r="N789" s="155"/>
      <c r="O789" s="155"/>
      <c r="P789" s="2" t="s">
        <v>4832</v>
      </c>
    </row>
    <row r="790" spans="1:16" ht="13" x14ac:dyDescent="0.3">
      <c r="A790" t="s">
        <v>133</v>
      </c>
      <c r="B790" s="5">
        <v>2.2599999999999998</v>
      </c>
      <c r="C790" s="5">
        <f t="shared" si="14"/>
        <v>42.26</v>
      </c>
      <c r="F790" s="54"/>
      <c r="G790" s="155"/>
      <c r="H790" s="155"/>
      <c r="I790" s="155"/>
      <c r="J790" s="155"/>
      <c r="K790" s="155"/>
      <c r="L790" s="155"/>
      <c r="M790" s="155"/>
      <c r="N790" s="155"/>
      <c r="O790" s="155"/>
      <c r="P790" s="2" t="s">
        <v>4832</v>
      </c>
    </row>
    <row r="791" spans="1:16" ht="13" x14ac:dyDescent="0.3">
      <c r="A791" t="s">
        <v>133</v>
      </c>
      <c r="B791" s="5">
        <v>2.27</v>
      </c>
      <c r="C791" s="5">
        <f t="shared" si="14"/>
        <v>42.27</v>
      </c>
      <c r="F791" s="54"/>
      <c r="G791" s="155"/>
      <c r="H791" s="155"/>
      <c r="I791" s="155"/>
      <c r="J791" s="155"/>
      <c r="K791" s="155"/>
      <c r="L791" s="155"/>
      <c r="M791" s="155"/>
      <c r="N791" s="155"/>
      <c r="O791" s="155"/>
      <c r="P791" s="2" t="s">
        <v>4832</v>
      </c>
    </row>
    <row r="792" spans="1:16" ht="13" x14ac:dyDescent="0.3">
      <c r="A792" t="s">
        <v>133</v>
      </c>
      <c r="B792" s="5">
        <v>2.2799999999999998</v>
      </c>
      <c r="C792" s="5">
        <f t="shared" si="14"/>
        <v>42.28</v>
      </c>
      <c r="F792" s="54"/>
      <c r="G792" s="155"/>
      <c r="H792" s="155"/>
      <c r="I792" s="155"/>
      <c r="J792" s="155"/>
      <c r="K792" s="155"/>
      <c r="L792" s="155"/>
      <c r="M792" s="155"/>
      <c r="N792" s="155"/>
      <c r="O792" s="155"/>
      <c r="P792" s="2" t="s">
        <v>4832</v>
      </c>
    </row>
    <row r="793" spans="1:16" ht="13" x14ac:dyDescent="0.3">
      <c r="A793" t="s">
        <v>133</v>
      </c>
      <c r="B793" s="5">
        <v>2.29</v>
      </c>
      <c r="C793" s="5">
        <f t="shared" si="14"/>
        <v>42.29</v>
      </c>
      <c r="F793" s="54"/>
      <c r="G793" s="155"/>
      <c r="H793" s="155"/>
      <c r="I793" s="155"/>
      <c r="J793" s="155"/>
      <c r="K793" s="155"/>
      <c r="L793" s="155"/>
      <c r="M793" s="155"/>
      <c r="N793" s="155"/>
      <c r="O793" s="155"/>
      <c r="P793" s="2" t="s">
        <v>4832</v>
      </c>
    </row>
    <row r="794" spans="1:16" ht="13" x14ac:dyDescent="0.3">
      <c r="A794" t="s">
        <v>133</v>
      </c>
      <c r="B794" s="5">
        <v>2.2999999999999998</v>
      </c>
      <c r="C794" s="5">
        <f t="shared" si="14"/>
        <v>42.3</v>
      </c>
      <c r="F794" s="54"/>
      <c r="G794" s="155"/>
      <c r="H794" s="155"/>
      <c r="I794" s="155"/>
      <c r="J794" s="155"/>
      <c r="K794" s="155"/>
      <c r="L794" s="155"/>
      <c r="M794" s="155"/>
      <c r="N794" s="155"/>
      <c r="O794" s="155"/>
      <c r="P794" s="2" t="s">
        <v>4832</v>
      </c>
    </row>
    <row r="795" spans="1:16" ht="13" x14ac:dyDescent="0.3">
      <c r="A795" t="s">
        <v>133</v>
      </c>
      <c r="B795" s="5">
        <v>2.31</v>
      </c>
      <c r="C795" s="5">
        <f t="shared" si="14"/>
        <v>42.31</v>
      </c>
      <c r="F795" s="54"/>
      <c r="G795" s="155"/>
      <c r="H795" s="155"/>
      <c r="I795" s="155"/>
      <c r="J795" s="155"/>
      <c r="K795" s="155"/>
      <c r="L795" s="155"/>
      <c r="M795" s="155"/>
      <c r="N795" s="155"/>
      <c r="O795" s="155"/>
      <c r="P795" s="2" t="s">
        <v>4832</v>
      </c>
    </row>
    <row r="796" spans="1:16" ht="13" x14ac:dyDescent="0.3">
      <c r="A796" t="s">
        <v>133</v>
      </c>
      <c r="B796" s="5">
        <v>2.3199999999999998</v>
      </c>
      <c r="C796" s="5">
        <f t="shared" si="14"/>
        <v>42.32</v>
      </c>
      <c r="F796" s="54"/>
      <c r="G796" s="155"/>
      <c r="H796" s="155"/>
      <c r="I796" s="155"/>
      <c r="J796" s="155"/>
      <c r="K796" s="155"/>
      <c r="L796" s="155"/>
      <c r="M796" s="155"/>
      <c r="N796" s="155"/>
      <c r="O796" s="155"/>
      <c r="P796" s="2" t="s">
        <v>4832</v>
      </c>
    </row>
    <row r="797" spans="1:16" ht="13" x14ac:dyDescent="0.3">
      <c r="A797" t="s">
        <v>133</v>
      </c>
      <c r="B797" s="5">
        <v>2.33</v>
      </c>
      <c r="C797" s="5">
        <f t="shared" si="14"/>
        <v>42.33</v>
      </c>
      <c r="F797" s="54"/>
      <c r="G797" s="155"/>
      <c r="H797" s="155"/>
      <c r="I797" s="155"/>
      <c r="J797" s="155"/>
      <c r="K797" s="155"/>
      <c r="L797" s="155"/>
      <c r="M797" s="155"/>
      <c r="N797" s="155"/>
      <c r="O797" s="155"/>
      <c r="P797" s="2" t="s">
        <v>4832</v>
      </c>
    </row>
    <row r="798" spans="1:16" ht="13" x14ac:dyDescent="0.3">
      <c r="A798" t="s">
        <v>133</v>
      </c>
      <c r="B798" s="5">
        <v>2.34</v>
      </c>
      <c r="C798" s="5">
        <f t="shared" si="14"/>
        <v>42.34</v>
      </c>
      <c r="F798" s="54"/>
      <c r="G798" s="155"/>
      <c r="H798" s="155"/>
      <c r="I798" s="155"/>
      <c r="J798" s="155"/>
      <c r="K798" s="155"/>
      <c r="L798" s="155"/>
      <c r="M798" s="155"/>
      <c r="N798" s="155"/>
      <c r="O798" s="155"/>
      <c r="P798" s="2" t="s">
        <v>4832</v>
      </c>
    </row>
    <row r="799" spans="1:16" ht="13" x14ac:dyDescent="0.3">
      <c r="A799" t="s">
        <v>133</v>
      </c>
      <c r="B799" s="5">
        <v>2.35</v>
      </c>
      <c r="C799" s="5">
        <f t="shared" si="14"/>
        <v>42.35</v>
      </c>
      <c r="F799" s="54"/>
      <c r="G799" s="155"/>
      <c r="H799" s="155"/>
      <c r="I799" s="155"/>
      <c r="J799" s="155"/>
      <c r="K799" s="155"/>
      <c r="L799" s="155"/>
      <c r="M799" s="155"/>
      <c r="N799" s="155"/>
      <c r="O799" s="155"/>
      <c r="P799" s="2" t="s">
        <v>4832</v>
      </c>
    </row>
    <row r="800" spans="1:16" ht="13" x14ac:dyDescent="0.3">
      <c r="A800" t="s">
        <v>133</v>
      </c>
      <c r="B800" s="5">
        <v>2.36</v>
      </c>
      <c r="C800" s="5">
        <f t="shared" si="14"/>
        <v>42.36</v>
      </c>
      <c r="F800" s="54"/>
      <c r="G800" s="155"/>
      <c r="H800" s="155"/>
      <c r="I800" s="155"/>
      <c r="J800" s="155"/>
      <c r="K800" s="155"/>
      <c r="L800" s="155"/>
      <c r="M800" s="155"/>
      <c r="N800" s="155"/>
      <c r="O800" s="155"/>
      <c r="P800" s="2" t="s">
        <v>4832</v>
      </c>
    </row>
    <row r="801" spans="1:16" ht="13" x14ac:dyDescent="0.3">
      <c r="A801" t="s">
        <v>133</v>
      </c>
      <c r="B801" s="5">
        <v>2.37</v>
      </c>
      <c r="C801" s="5">
        <f t="shared" si="14"/>
        <v>42.37</v>
      </c>
      <c r="F801" s="54"/>
      <c r="G801" s="155"/>
      <c r="H801" s="155"/>
      <c r="I801" s="155"/>
      <c r="J801" s="155"/>
      <c r="K801" s="155"/>
      <c r="L801" s="155"/>
      <c r="M801" s="155"/>
      <c r="N801" s="155"/>
      <c r="O801" s="155"/>
      <c r="P801" s="2" t="s">
        <v>4832</v>
      </c>
    </row>
    <row r="802" spans="1:16" ht="13" x14ac:dyDescent="0.3">
      <c r="A802" t="s">
        <v>133</v>
      </c>
      <c r="B802" s="5">
        <v>2.38</v>
      </c>
      <c r="C802" s="5">
        <f t="shared" si="14"/>
        <v>42.38</v>
      </c>
      <c r="F802" s="54"/>
      <c r="G802" s="155"/>
      <c r="H802" s="155"/>
      <c r="I802" s="155"/>
      <c r="J802" s="155"/>
      <c r="K802" s="155"/>
      <c r="L802" s="155"/>
      <c r="M802" s="155"/>
      <c r="N802" s="155"/>
      <c r="O802" s="155"/>
      <c r="P802" s="2" t="s">
        <v>4832</v>
      </c>
    </row>
    <row r="803" spans="1:16" ht="13" x14ac:dyDescent="0.3">
      <c r="A803" t="s">
        <v>133</v>
      </c>
      <c r="B803" s="5">
        <v>2.39</v>
      </c>
      <c r="C803" s="5">
        <f t="shared" si="14"/>
        <v>42.39</v>
      </c>
      <c r="F803" s="54"/>
      <c r="G803" s="155"/>
      <c r="H803" s="155"/>
      <c r="I803" s="155"/>
      <c r="J803" s="155"/>
      <c r="K803" s="155"/>
      <c r="L803" s="155"/>
      <c r="M803" s="155"/>
      <c r="N803" s="155"/>
      <c r="O803" s="155"/>
      <c r="P803" s="2" t="s">
        <v>4832</v>
      </c>
    </row>
    <row r="804" spans="1:16" ht="13" x14ac:dyDescent="0.3">
      <c r="A804" t="s">
        <v>133</v>
      </c>
      <c r="B804" s="5">
        <v>2.4</v>
      </c>
      <c r="C804" s="5">
        <f t="shared" si="14"/>
        <v>42.4</v>
      </c>
      <c r="F804" s="54"/>
      <c r="G804" s="155"/>
      <c r="H804" s="155"/>
      <c r="I804" s="155"/>
      <c r="J804" s="155"/>
      <c r="K804" s="155"/>
      <c r="L804" s="155"/>
      <c r="M804" s="155"/>
      <c r="N804" s="155"/>
      <c r="O804" s="155"/>
      <c r="P804" s="2" t="s">
        <v>4832</v>
      </c>
    </row>
    <row r="805" spans="1:16" ht="13" x14ac:dyDescent="0.3">
      <c r="A805" t="s">
        <v>133</v>
      </c>
      <c r="B805" s="5">
        <v>2.41</v>
      </c>
      <c r="C805" s="5">
        <f t="shared" si="14"/>
        <v>42.41</v>
      </c>
      <c r="F805" s="54"/>
      <c r="G805" s="155"/>
      <c r="H805" s="155"/>
      <c r="I805" s="155"/>
      <c r="J805" s="155"/>
      <c r="K805" s="155"/>
      <c r="L805" s="155"/>
      <c r="M805" s="155"/>
      <c r="N805" s="155"/>
      <c r="O805" s="155"/>
      <c r="P805" s="2" t="s">
        <v>4832</v>
      </c>
    </row>
    <row r="806" spans="1:16" ht="13" x14ac:dyDescent="0.3">
      <c r="A806" t="s">
        <v>133</v>
      </c>
      <c r="B806" s="5">
        <v>2.42</v>
      </c>
      <c r="C806" s="5">
        <f t="shared" si="14"/>
        <v>42.42</v>
      </c>
      <c r="F806" s="54"/>
      <c r="G806" s="155"/>
      <c r="H806" s="155"/>
      <c r="I806" s="155"/>
      <c r="J806" s="155"/>
      <c r="K806" s="155"/>
      <c r="L806" s="155"/>
      <c r="M806" s="155"/>
      <c r="N806" s="155"/>
      <c r="O806" s="155"/>
      <c r="P806" s="2" t="s">
        <v>4832</v>
      </c>
    </row>
    <row r="807" spans="1:16" ht="13" x14ac:dyDescent="0.3">
      <c r="A807" t="s">
        <v>133</v>
      </c>
      <c r="B807" s="5">
        <v>2.4300000000000002</v>
      </c>
      <c r="C807" s="5">
        <f t="shared" si="14"/>
        <v>42.43</v>
      </c>
      <c r="F807" s="54"/>
      <c r="G807" s="155"/>
      <c r="H807" s="155"/>
      <c r="I807" s="155"/>
      <c r="J807" s="155"/>
      <c r="K807" s="155"/>
      <c r="L807" s="155"/>
      <c r="M807" s="155"/>
      <c r="N807" s="155"/>
      <c r="O807" s="155"/>
      <c r="P807" s="2" t="s">
        <v>4832</v>
      </c>
    </row>
    <row r="808" spans="1:16" ht="13" x14ac:dyDescent="0.3">
      <c r="A808" t="s">
        <v>133</v>
      </c>
      <c r="B808" s="5">
        <v>2.44</v>
      </c>
      <c r="C808" s="5">
        <f t="shared" ref="C808:C864" si="15">VALUE(SUBSTITUTE(4&amp;B808," ",""))</f>
        <v>42.44</v>
      </c>
      <c r="F808" s="54"/>
      <c r="G808" s="155"/>
      <c r="H808" s="155"/>
      <c r="I808" s="155"/>
      <c r="J808" s="155"/>
      <c r="K808" s="155"/>
      <c r="L808" s="155"/>
      <c r="M808" s="155"/>
      <c r="N808" s="155"/>
      <c r="O808" s="155"/>
      <c r="P808" s="2" t="s">
        <v>4832</v>
      </c>
    </row>
    <row r="809" spans="1:16" ht="13" x14ac:dyDescent="0.3">
      <c r="A809" t="s">
        <v>133</v>
      </c>
      <c r="B809" s="5">
        <v>2.4500000000000002</v>
      </c>
      <c r="C809" s="5">
        <f t="shared" si="15"/>
        <v>42.45</v>
      </c>
      <c r="F809" s="54"/>
      <c r="G809" s="155"/>
      <c r="H809" s="155"/>
      <c r="I809" s="155"/>
      <c r="J809" s="155"/>
      <c r="K809" s="155"/>
      <c r="L809" s="155"/>
      <c r="M809" s="155"/>
      <c r="N809" s="155"/>
      <c r="O809" s="155"/>
      <c r="P809" s="2" t="s">
        <v>4832</v>
      </c>
    </row>
    <row r="810" spans="1:16" ht="13" x14ac:dyDescent="0.3">
      <c r="A810" t="s">
        <v>133</v>
      </c>
      <c r="B810" s="5">
        <v>2.46</v>
      </c>
      <c r="C810" s="5">
        <f t="shared" si="15"/>
        <v>42.46</v>
      </c>
      <c r="F810" s="54"/>
      <c r="G810" s="155"/>
      <c r="H810" s="155"/>
      <c r="I810" s="155"/>
      <c r="J810" s="155"/>
      <c r="K810" s="155"/>
      <c r="L810" s="155"/>
      <c r="M810" s="155"/>
      <c r="N810" s="155"/>
      <c r="O810" s="155"/>
      <c r="P810" s="2" t="s">
        <v>4832</v>
      </c>
    </row>
    <row r="811" spans="1:16" ht="13" x14ac:dyDescent="0.3">
      <c r="A811" t="s">
        <v>133</v>
      </c>
      <c r="B811" s="5">
        <v>2.4700000000000002</v>
      </c>
      <c r="C811" s="5">
        <f t="shared" si="15"/>
        <v>42.47</v>
      </c>
      <c r="F811" s="54"/>
      <c r="G811" s="155"/>
      <c r="H811" s="155"/>
      <c r="I811" s="155"/>
      <c r="J811" s="155"/>
      <c r="K811" s="155"/>
      <c r="L811" s="155"/>
      <c r="M811" s="155"/>
      <c r="N811" s="155"/>
      <c r="O811" s="155"/>
      <c r="P811" s="2" t="s">
        <v>4832</v>
      </c>
    </row>
    <row r="812" spans="1:16" ht="13" x14ac:dyDescent="0.3">
      <c r="A812" t="s">
        <v>133</v>
      </c>
      <c r="B812" s="5">
        <v>2.48</v>
      </c>
      <c r="C812" s="5">
        <f t="shared" si="15"/>
        <v>42.48</v>
      </c>
      <c r="F812" s="54"/>
      <c r="G812" s="155"/>
      <c r="H812" s="155"/>
      <c r="I812" s="155"/>
      <c r="J812" s="155"/>
      <c r="K812" s="155"/>
      <c r="L812" s="155"/>
      <c r="M812" s="155"/>
      <c r="N812" s="155"/>
      <c r="O812" s="155"/>
      <c r="P812" s="2" t="s">
        <v>4832</v>
      </c>
    </row>
    <row r="813" spans="1:16" ht="13" x14ac:dyDescent="0.3">
      <c r="A813" t="s">
        <v>133</v>
      </c>
      <c r="B813" s="5">
        <v>2.4900000000000002</v>
      </c>
      <c r="C813" s="5">
        <f t="shared" si="15"/>
        <v>42.49</v>
      </c>
      <c r="F813" s="54"/>
      <c r="G813" s="155"/>
      <c r="H813" s="155"/>
      <c r="I813" s="155"/>
      <c r="J813" s="155"/>
      <c r="K813" s="155"/>
      <c r="L813" s="155"/>
      <c r="M813" s="155"/>
      <c r="N813" s="155"/>
      <c r="O813" s="155"/>
      <c r="P813" s="2" t="s">
        <v>4832</v>
      </c>
    </row>
    <row r="814" spans="1:16" ht="13" x14ac:dyDescent="0.3">
      <c r="A814" t="s">
        <v>133</v>
      </c>
      <c r="B814" s="5">
        <v>2.5</v>
      </c>
      <c r="C814" s="5">
        <f t="shared" si="15"/>
        <v>42.5</v>
      </c>
      <c r="F814" s="54"/>
      <c r="G814" s="155"/>
      <c r="H814" s="155"/>
      <c r="I814" s="155"/>
      <c r="J814" s="155"/>
      <c r="K814" s="155"/>
      <c r="L814" s="155"/>
      <c r="M814" s="155"/>
      <c r="N814" s="155"/>
      <c r="O814" s="155"/>
      <c r="P814" s="2" t="s">
        <v>4832</v>
      </c>
    </row>
    <row r="815" spans="1:16" ht="13" x14ac:dyDescent="0.3">
      <c r="A815" t="s">
        <v>133</v>
      </c>
      <c r="B815" s="5">
        <v>2.5099999999999998</v>
      </c>
      <c r="C815" s="5">
        <f t="shared" si="15"/>
        <v>42.51</v>
      </c>
      <c r="F815" s="54"/>
      <c r="G815" s="155"/>
      <c r="H815" s="155"/>
      <c r="I815" s="155"/>
      <c r="J815" s="155"/>
      <c r="K815" s="155"/>
      <c r="L815" s="155"/>
      <c r="M815" s="155"/>
      <c r="N815" s="155"/>
      <c r="O815" s="155"/>
      <c r="P815" s="2" t="s">
        <v>4832</v>
      </c>
    </row>
    <row r="816" spans="1:16" ht="13" x14ac:dyDescent="0.3">
      <c r="A816" t="s">
        <v>133</v>
      </c>
      <c r="B816" s="5">
        <v>2.52</v>
      </c>
      <c r="C816" s="5">
        <f t="shared" si="15"/>
        <v>42.52</v>
      </c>
      <c r="F816" s="54"/>
      <c r="G816" s="155"/>
      <c r="H816" s="155"/>
      <c r="I816" s="155"/>
      <c r="J816" s="155"/>
      <c r="K816" s="155"/>
      <c r="L816" s="155"/>
      <c r="M816" s="155"/>
      <c r="N816" s="155"/>
      <c r="O816" s="155"/>
      <c r="P816" s="2" t="s">
        <v>4832</v>
      </c>
    </row>
    <row r="817" spans="1:16" ht="13" x14ac:dyDescent="0.3">
      <c r="A817" t="s">
        <v>133</v>
      </c>
      <c r="B817" s="5">
        <v>2.5299999999999998</v>
      </c>
      <c r="C817" s="5">
        <f t="shared" si="15"/>
        <v>42.53</v>
      </c>
      <c r="F817" s="54"/>
      <c r="G817" s="155"/>
      <c r="H817" s="155"/>
      <c r="I817" s="155"/>
      <c r="J817" s="155"/>
      <c r="K817" s="155"/>
      <c r="L817" s="155"/>
      <c r="M817" s="155"/>
      <c r="N817" s="155"/>
      <c r="O817" s="155"/>
      <c r="P817" s="2" t="s">
        <v>4832</v>
      </c>
    </row>
    <row r="818" spans="1:16" ht="13" x14ac:dyDescent="0.3">
      <c r="A818" t="s">
        <v>133</v>
      </c>
      <c r="B818" s="5">
        <v>2.54</v>
      </c>
      <c r="C818" s="5">
        <f t="shared" si="15"/>
        <v>42.54</v>
      </c>
      <c r="F818" s="54"/>
      <c r="G818" s="155"/>
      <c r="H818" s="155"/>
      <c r="I818" s="155"/>
      <c r="J818" s="155"/>
      <c r="K818" s="155"/>
      <c r="L818" s="155"/>
      <c r="M818" s="155"/>
      <c r="N818" s="155"/>
      <c r="O818" s="155"/>
      <c r="P818" s="2" t="s">
        <v>4832</v>
      </c>
    </row>
    <row r="819" spans="1:16" ht="13" x14ac:dyDescent="0.3">
      <c r="A819" t="s">
        <v>133</v>
      </c>
      <c r="B819" s="5">
        <v>2.5499999999999998</v>
      </c>
      <c r="C819" s="5">
        <f t="shared" si="15"/>
        <v>42.55</v>
      </c>
      <c r="F819" s="54"/>
      <c r="G819" s="155"/>
      <c r="H819" s="155"/>
      <c r="I819" s="155"/>
      <c r="J819" s="155"/>
      <c r="K819" s="155"/>
      <c r="L819" s="155"/>
      <c r="M819" s="155"/>
      <c r="N819" s="155"/>
      <c r="O819" s="155"/>
      <c r="P819" s="2" t="s">
        <v>4832</v>
      </c>
    </row>
    <row r="820" spans="1:16" ht="13" x14ac:dyDescent="0.3">
      <c r="A820" t="s">
        <v>133</v>
      </c>
      <c r="B820" s="5">
        <v>2.56</v>
      </c>
      <c r="C820" s="5">
        <f t="shared" si="15"/>
        <v>42.56</v>
      </c>
      <c r="F820" s="54"/>
      <c r="G820" s="155"/>
      <c r="H820" s="155"/>
      <c r="I820" s="155"/>
      <c r="J820" s="155"/>
      <c r="K820" s="155"/>
      <c r="L820" s="155"/>
      <c r="M820" s="155"/>
      <c r="N820" s="155"/>
      <c r="O820" s="155"/>
      <c r="P820" s="2" t="s">
        <v>4832</v>
      </c>
    </row>
    <row r="821" spans="1:16" ht="13" x14ac:dyDescent="0.3">
      <c r="A821" t="s">
        <v>133</v>
      </c>
      <c r="B821" s="5">
        <v>2.57</v>
      </c>
      <c r="C821" s="5">
        <f t="shared" si="15"/>
        <v>42.57</v>
      </c>
      <c r="F821" s="54"/>
      <c r="G821" s="155"/>
      <c r="H821" s="155"/>
      <c r="I821" s="155"/>
      <c r="J821" s="155"/>
      <c r="K821" s="155"/>
      <c r="L821" s="155"/>
      <c r="M821" s="155"/>
      <c r="N821" s="155"/>
      <c r="O821" s="155"/>
      <c r="P821" s="2" t="s">
        <v>4832</v>
      </c>
    </row>
    <row r="822" spans="1:16" ht="13" x14ac:dyDescent="0.3">
      <c r="A822" t="s">
        <v>133</v>
      </c>
      <c r="B822" s="5">
        <v>2.58</v>
      </c>
      <c r="C822" s="5">
        <f t="shared" si="15"/>
        <v>42.58</v>
      </c>
      <c r="F822" s="54"/>
      <c r="G822" s="155"/>
      <c r="H822" s="155"/>
      <c r="I822" s="155"/>
      <c r="J822" s="155"/>
      <c r="K822" s="155"/>
      <c r="L822" s="155"/>
      <c r="M822" s="155"/>
      <c r="N822" s="155"/>
      <c r="O822" s="155"/>
      <c r="P822" s="2" t="s">
        <v>4832</v>
      </c>
    </row>
    <row r="823" spans="1:16" ht="13" x14ac:dyDescent="0.3">
      <c r="A823" t="s">
        <v>133</v>
      </c>
      <c r="B823" s="5">
        <v>2.59</v>
      </c>
      <c r="C823" s="5">
        <f t="shared" si="15"/>
        <v>42.59</v>
      </c>
      <c r="F823" s="54"/>
      <c r="G823" s="155"/>
      <c r="H823" s="155"/>
      <c r="I823" s="155"/>
      <c r="J823" s="155"/>
      <c r="K823" s="155"/>
      <c r="L823" s="155"/>
      <c r="M823" s="155"/>
      <c r="N823" s="155"/>
      <c r="O823" s="155"/>
      <c r="P823" s="2" t="s">
        <v>4832</v>
      </c>
    </row>
    <row r="824" spans="1:16" ht="13" x14ac:dyDescent="0.3">
      <c r="A824" t="s">
        <v>133</v>
      </c>
      <c r="B824" s="5">
        <v>2.6</v>
      </c>
      <c r="C824" s="5">
        <f t="shared" si="15"/>
        <v>42.6</v>
      </c>
      <c r="F824" s="54"/>
      <c r="G824" s="155"/>
      <c r="H824" s="155"/>
      <c r="I824" s="155"/>
      <c r="J824" s="155"/>
      <c r="K824" s="155"/>
      <c r="L824" s="155"/>
      <c r="M824" s="155"/>
      <c r="N824" s="155"/>
      <c r="O824" s="155"/>
      <c r="P824" s="2" t="s">
        <v>4832</v>
      </c>
    </row>
    <row r="825" spans="1:16" ht="13" x14ac:dyDescent="0.3">
      <c r="A825" t="s">
        <v>133</v>
      </c>
      <c r="B825" s="5">
        <v>2.61</v>
      </c>
      <c r="C825" s="5">
        <f t="shared" si="15"/>
        <v>42.61</v>
      </c>
      <c r="F825" s="54"/>
      <c r="G825" s="155"/>
      <c r="H825" s="155"/>
      <c r="I825" s="155"/>
      <c r="J825" s="155"/>
      <c r="K825" s="155"/>
      <c r="L825" s="155"/>
      <c r="M825" s="155"/>
      <c r="N825" s="155"/>
      <c r="O825" s="155"/>
      <c r="P825" s="2" t="s">
        <v>4832</v>
      </c>
    </row>
    <row r="826" spans="1:16" ht="13" x14ac:dyDescent="0.3">
      <c r="A826" t="s">
        <v>133</v>
      </c>
      <c r="B826" s="5">
        <v>2.62</v>
      </c>
      <c r="C826" s="5">
        <f t="shared" si="15"/>
        <v>42.62</v>
      </c>
      <c r="F826" s="54"/>
      <c r="G826" s="155"/>
      <c r="H826" s="155"/>
      <c r="I826" s="155"/>
      <c r="J826" s="155"/>
      <c r="K826" s="155"/>
      <c r="L826" s="155"/>
      <c r="M826" s="155"/>
      <c r="N826" s="155"/>
      <c r="O826" s="155"/>
      <c r="P826" s="2" t="s">
        <v>4832</v>
      </c>
    </row>
    <row r="827" spans="1:16" ht="13" x14ac:dyDescent="0.3">
      <c r="A827" t="s">
        <v>133</v>
      </c>
      <c r="B827" s="5">
        <v>2.63</v>
      </c>
      <c r="C827" s="5">
        <f t="shared" si="15"/>
        <v>42.63</v>
      </c>
      <c r="F827" s="54"/>
      <c r="G827" s="155"/>
      <c r="H827" s="155"/>
      <c r="I827" s="155"/>
      <c r="J827" s="155"/>
      <c r="K827" s="155"/>
      <c r="L827" s="155"/>
      <c r="M827" s="155"/>
      <c r="N827" s="155"/>
      <c r="O827" s="155"/>
      <c r="P827" s="2" t="s">
        <v>4832</v>
      </c>
    </row>
    <row r="828" spans="1:16" ht="13" x14ac:dyDescent="0.3">
      <c r="A828" t="s">
        <v>133</v>
      </c>
      <c r="B828" s="5">
        <v>2.64</v>
      </c>
      <c r="C828" s="5">
        <f t="shared" si="15"/>
        <v>42.64</v>
      </c>
      <c r="F828" s="54"/>
      <c r="G828" s="155"/>
      <c r="H828" s="155"/>
      <c r="I828" s="155"/>
      <c r="J828" s="155"/>
      <c r="K828" s="155"/>
      <c r="L828" s="155"/>
      <c r="M828" s="155"/>
      <c r="N828" s="155"/>
      <c r="O828" s="155"/>
      <c r="P828" s="2" t="s">
        <v>4832</v>
      </c>
    </row>
    <row r="829" spans="1:16" ht="13" x14ac:dyDescent="0.3">
      <c r="A829" t="s">
        <v>133</v>
      </c>
      <c r="B829" s="5">
        <v>2.65</v>
      </c>
      <c r="C829" s="5">
        <f t="shared" si="15"/>
        <v>42.65</v>
      </c>
      <c r="F829" s="54"/>
      <c r="G829" s="155"/>
      <c r="H829" s="155"/>
      <c r="I829" s="155"/>
      <c r="J829" s="155"/>
      <c r="K829" s="155"/>
      <c r="L829" s="155"/>
      <c r="M829" s="155"/>
      <c r="N829" s="155"/>
      <c r="O829" s="155"/>
      <c r="P829" s="2" t="s">
        <v>4832</v>
      </c>
    </row>
    <row r="830" spans="1:16" ht="13" x14ac:dyDescent="0.3">
      <c r="A830" t="s">
        <v>133</v>
      </c>
      <c r="B830" s="5">
        <v>2.66</v>
      </c>
      <c r="C830" s="5">
        <f t="shared" si="15"/>
        <v>42.66</v>
      </c>
      <c r="F830" s="54"/>
      <c r="G830" s="155"/>
      <c r="H830" s="155"/>
      <c r="I830" s="155"/>
      <c r="J830" s="155"/>
      <c r="K830" s="155"/>
      <c r="L830" s="155"/>
      <c r="M830" s="155"/>
      <c r="N830" s="155"/>
      <c r="O830" s="155"/>
      <c r="P830" s="2" t="s">
        <v>4832</v>
      </c>
    </row>
    <row r="831" spans="1:16" ht="13" x14ac:dyDescent="0.3">
      <c r="A831" t="s">
        <v>133</v>
      </c>
      <c r="B831" s="5">
        <v>2.67</v>
      </c>
      <c r="C831" s="5">
        <f t="shared" si="15"/>
        <v>42.67</v>
      </c>
      <c r="F831" s="54"/>
      <c r="G831" s="155"/>
      <c r="H831" s="155"/>
      <c r="I831" s="155"/>
      <c r="J831" s="155"/>
      <c r="K831" s="155"/>
      <c r="L831" s="155"/>
      <c r="M831" s="155"/>
      <c r="N831" s="155"/>
      <c r="O831" s="155"/>
      <c r="P831" s="2" t="s">
        <v>4832</v>
      </c>
    </row>
    <row r="832" spans="1:16" ht="13" x14ac:dyDescent="0.3">
      <c r="A832" t="s">
        <v>133</v>
      </c>
      <c r="B832" s="5">
        <v>2.68</v>
      </c>
      <c r="C832" s="5">
        <f t="shared" si="15"/>
        <v>42.68</v>
      </c>
      <c r="F832" s="54"/>
      <c r="G832" s="155"/>
      <c r="H832" s="155"/>
      <c r="I832" s="155"/>
      <c r="J832" s="155"/>
      <c r="K832" s="155"/>
      <c r="L832" s="155"/>
      <c r="M832" s="155"/>
      <c r="N832" s="155"/>
      <c r="O832" s="155"/>
      <c r="P832" s="2" t="s">
        <v>4832</v>
      </c>
    </row>
    <row r="833" spans="1:16" ht="13" x14ac:dyDescent="0.3">
      <c r="A833" t="s">
        <v>133</v>
      </c>
      <c r="B833" s="5">
        <v>2.69</v>
      </c>
      <c r="C833" s="5">
        <f t="shared" si="15"/>
        <v>42.69</v>
      </c>
      <c r="F833" s="54"/>
      <c r="G833" s="155"/>
      <c r="H833" s="155"/>
      <c r="I833" s="155"/>
      <c r="J833" s="155"/>
      <c r="K833" s="155"/>
      <c r="L833" s="155"/>
      <c r="M833" s="155"/>
      <c r="N833" s="155"/>
      <c r="O833" s="155"/>
      <c r="P833" s="2" t="s">
        <v>4832</v>
      </c>
    </row>
    <row r="834" spans="1:16" ht="13" x14ac:dyDescent="0.3">
      <c r="A834" t="s">
        <v>133</v>
      </c>
      <c r="B834" s="5">
        <v>2.7</v>
      </c>
      <c r="C834" s="5">
        <f t="shared" si="15"/>
        <v>42.7</v>
      </c>
      <c r="F834" s="54"/>
      <c r="G834" s="155"/>
      <c r="H834" s="155"/>
      <c r="I834" s="155"/>
      <c r="J834" s="155"/>
      <c r="K834" s="155"/>
      <c r="L834" s="155"/>
      <c r="M834" s="155"/>
      <c r="N834" s="155"/>
      <c r="O834" s="155"/>
      <c r="P834" s="2" t="s">
        <v>4832</v>
      </c>
    </row>
    <row r="835" spans="1:16" ht="13" x14ac:dyDescent="0.3">
      <c r="A835" t="s">
        <v>133</v>
      </c>
      <c r="B835" s="5">
        <v>2.71</v>
      </c>
      <c r="C835" s="5">
        <f t="shared" si="15"/>
        <v>42.71</v>
      </c>
      <c r="F835" s="54"/>
      <c r="G835" s="155"/>
      <c r="H835" s="155"/>
      <c r="I835" s="155"/>
      <c r="J835" s="155"/>
      <c r="K835" s="155"/>
      <c r="L835" s="155"/>
      <c r="M835" s="155"/>
      <c r="N835" s="155"/>
      <c r="O835" s="155"/>
      <c r="P835" s="2" t="s">
        <v>4832</v>
      </c>
    </row>
    <row r="836" spans="1:16" ht="13" x14ac:dyDescent="0.3">
      <c r="A836" t="s">
        <v>133</v>
      </c>
      <c r="B836" s="5">
        <v>2.72</v>
      </c>
      <c r="C836" s="5">
        <f t="shared" si="15"/>
        <v>42.72</v>
      </c>
      <c r="F836" s="54"/>
      <c r="G836" s="155"/>
      <c r="H836" s="155"/>
      <c r="I836" s="155"/>
      <c r="J836" s="155"/>
      <c r="K836" s="155"/>
      <c r="L836" s="155"/>
      <c r="M836" s="155"/>
      <c r="N836" s="155"/>
      <c r="O836" s="155"/>
      <c r="P836" s="2" t="s">
        <v>4832</v>
      </c>
    </row>
    <row r="837" spans="1:16" ht="13" x14ac:dyDescent="0.3">
      <c r="A837" t="s">
        <v>133</v>
      </c>
      <c r="B837" s="5">
        <v>2.73</v>
      </c>
      <c r="C837" s="5">
        <f t="shared" si="15"/>
        <v>42.73</v>
      </c>
      <c r="F837" s="54"/>
      <c r="G837" s="155"/>
      <c r="H837" s="155"/>
      <c r="I837" s="155"/>
      <c r="J837" s="155"/>
      <c r="K837" s="155"/>
      <c r="L837" s="155"/>
      <c r="M837" s="155"/>
      <c r="N837" s="155"/>
      <c r="O837" s="155"/>
      <c r="P837" s="2" t="s">
        <v>4832</v>
      </c>
    </row>
    <row r="838" spans="1:16" ht="13" x14ac:dyDescent="0.3">
      <c r="A838" t="s">
        <v>133</v>
      </c>
      <c r="B838" s="5">
        <v>2.74</v>
      </c>
      <c r="C838" s="5">
        <f t="shared" si="15"/>
        <v>42.74</v>
      </c>
      <c r="F838" s="54"/>
      <c r="G838" s="155"/>
      <c r="H838" s="155"/>
      <c r="I838" s="155"/>
      <c r="J838" s="155"/>
      <c r="K838" s="155"/>
      <c r="L838" s="155"/>
      <c r="M838" s="155"/>
      <c r="N838" s="155"/>
      <c r="O838" s="155"/>
      <c r="P838" s="2" t="s">
        <v>4832</v>
      </c>
    </row>
    <row r="839" spans="1:16" ht="13" x14ac:dyDescent="0.3">
      <c r="A839" t="s">
        <v>133</v>
      </c>
      <c r="B839" s="5">
        <v>2.75</v>
      </c>
      <c r="C839" s="5">
        <f t="shared" si="15"/>
        <v>42.75</v>
      </c>
      <c r="F839" s="54"/>
      <c r="G839" s="155"/>
      <c r="H839" s="155"/>
      <c r="I839" s="155"/>
      <c r="J839" s="155"/>
      <c r="K839" s="155"/>
      <c r="L839" s="155"/>
      <c r="M839" s="155"/>
      <c r="N839" s="155"/>
      <c r="O839" s="155"/>
      <c r="P839" s="2" t="s">
        <v>4832</v>
      </c>
    </row>
    <row r="840" spans="1:16" ht="13" x14ac:dyDescent="0.3">
      <c r="A840" t="s">
        <v>133</v>
      </c>
      <c r="B840" s="5">
        <v>2.76</v>
      </c>
      <c r="C840" s="5">
        <f t="shared" si="15"/>
        <v>42.76</v>
      </c>
      <c r="F840" s="54"/>
      <c r="G840" s="155"/>
      <c r="H840" s="155"/>
      <c r="I840" s="155"/>
      <c r="J840" s="155"/>
      <c r="K840" s="155"/>
      <c r="L840" s="155"/>
      <c r="M840" s="155"/>
      <c r="N840" s="155"/>
      <c r="O840" s="155"/>
      <c r="P840" s="2" t="s">
        <v>4832</v>
      </c>
    </row>
    <row r="841" spans="1:16" ht="13" x14ac:dyDescent="0.3">
      <c r="A841" t="s">
        <v>133</v>
      </c>
      <c r="B841" s="5">
        <v>2.77</v>
      </c>
      <c r="C841" s="5">
        <f t="shared" si="15"/>
        <v>42.77</v>
      </c>
      <c r="F841" s="54"/>
      <c r="G841" s="155"/>
      <c r="H841" s="155"/>
      <c r="I841" s="155"/>
      <c r="J841" s="155"/>
      <c r="K841" s="155"/>
      <c r="L841" s="155"/>
      <c r="M841" s="155"/>
      <c r="N841" s="155"/>
      <c r="O841" s="155"/>
      <c r="P841" s="2" t="s">
        <v>4832</v>
      </c>
    </row>
    <row r="842" spans="1:16" ht="13" x14ac:dyDescent="0.3">
      <c r="A842" t="s">
        <v>133</v>
      </c>
      <c r="B842" s="5">
        <v>2.78</v>
      </c>
      <c r="C842" s="5">
        <f t="shared" si="15"/>
        <v>42.78</v>
      </c>
      <c r="F842" s="54"/>
      <c r="G842" s="155"/>
      <c r="H842" s="155"/>
      <c r="I842" s="155"/>
      <c r="J842" s="155"/>
      <c r="K842" s="155"/>
      <c r="L842" s="155"/>
      <c r="M842" s="155"/>
      <c r="N842" s="155"/>
      <c r="O842" s="155"/>
      <c r="P842" s="2" t="s">
        <v>4832</v>
      </c>
    </row>
    <row r="843" spans="1:16" ht="13" x14ac:dyDescent="0.3">
      <c r="A843" t="s">
        <v>133</v>
      </c>
      <c r="B843" s="5">
        <v>2.79</v>
      </c>
      <c r="C843" s="5">
        <f t="shared" si="15"/>
        <v>42.79</v>
      </c>
      <c r="F843" s="54"/>
      <c r="G843" s="155"/>
      <c r="H843" s="155"/>
      <c r="I843" s="155"/>
      <c r="J843" s="155"/>
      <c r="K843" s="155"/>
      <c r="L843" s="155"/>
      <c r="M843" s="155"/>
      <c r="N843" s="155"/>
      <c r="O843" s="155"/>
      <c r="P843" s="2" t="s">
        <v>4832</v>
      </c>
    </row>
    <row r="844" spans="1:16" ht="13" x14ac:dyDescent="0.3">
      <c r="A844" t="s">
        <v>133</v>
      </c>
      <c r="B844" s="5">
        <v>2.8</v>
      </c>
      <c r="C844" s="5">
        <f t="shared" si="15"/>
        <v>42.8</v>
      </c>
      <c r="F844" s="54"/>
      <c r="G844" s="155"/>
      <c r="H844" s="155"/>
      <c r="I844" s="155"/>
      <c r="J844" s="155"/>
      <c r="K844" s="155"/>
      <c r="L844" s="155"/>
      <c r="M844" s="155"/>
      <c r="N844" s="155"/>
      <c r="O844" s="155"/>
      <c r="P844" s="2" t="s">
        <v>4832</v>
      </c>
    </row>
    <row r="845" spans="1:16" ht="13" x14ac:dyDescent="0.3">
      <c r="A845" t="s">
        <v>133</v>
      </c>
      <c r="B845" s="5">
        <v>2.81</v>
      </c>
      <c r="C845" s="5">
        <f t="shared" si="15"/>
        <v>42.81</v>
      </c>
      <c r="F845" s="54"/>
      <c r="G845" s="155"/>
      <c r="H845" s="155"/>
      <c r="I845" s="155"/>
      <c r="J845" s="155"/>
      <c r="K845" s="155"/>
      <c r="L845" s="155"/>
      <c r="M845" s="155"/>
      <c r="N845" s="155"/>
      <c r="O845" s="155"/>
      <c r="P845" s="2" t="s">
        <v>4832</v>
      </c>
    </row>
    <row r="846" spans="1:16" ht="13" x14ac:dyDescent="0.3">
      <c r="A846" t="s">
        <v>133</v>
      </c>
      <c r="B846" s="5">
        <v>2.82</v>
      </c>
      <c r="C846" s="5">
        <f t="shared" si="15"/>
        <v>42.82</v>
      </c>
      <c r="F846" s="54"/>
      <c r="G846" s="155"/>
      <c r="H846" s="155"/>
      <c r="I846" s="155"/>
      <c r="J846" s="155"/>
      <c r="K846" s="155"/>
      <c r="L846" s="155"/>
      <c r="M846" s="155"/>
      <c r="N846" s="155"/>
      <c r="O846" s="155"/>
      <c r="P846" s="2" t="s">
        <v>4832</v>
      </c>
    </row>
    <row r="847" spans="1:16" ht="13" x14ac:dyDescent="0.3">
      <c r="A847" t="s">
        <v>133</v>
      </c>
      <c r="B847" s="5">
        <v>2.83</v>
      </c>
      <c r="C847" s="5">
        <f t="shared" si="15"/>
        <v>42.83</v>
      </c>
      <c r="F847" s="54"/>
      <c r="G847" s="155"/>
      <c r="H847" s="155"/>
      <c r="I847" s="155"/>
      <c r="J847" s="155"/>
      <c r="K847" s="155"/>
      <c r="L847" s="155"/>
      <c r="M847" s="155"/>
      <c r="N847" s="155"/>
      <c r="O847" s="155"/>
      <c r="P847" s="2" t="s">
        <v>4832</v>
      </c>
    </row>
    <row r="848" spans="1:16" ht="13" x14ac:dyDescent="0.3">
      <c r="A848" t="s">
        <v>133</v>
      </c>
      <c r="B848" s="5">
        <v>2.84</v>
      </c>
      <c r="C848" s="5">
        <f t="shared" si="15"/>
        <v>42.84</v>
      </c>
      <c r="F848" s="54"/>
      <c r="G848" s="155"/>
      <c r="H848" s="155"/>
      <c r="I848" s="155"/>
      <c r="J848" s="155"/>
      <c r="K848" s="155"/>
      <c r="L848" s="155"/>
      <c r="M848" s="155"/>
      <c r="N848" s="155"/>
      <c r="O848" s="155"/>
      <c r="P848" s="2" t="s">
        <v>4832</v>
      </c>
    </row>
    <row r="849" spans="1:16" ht="13" x14ac:dyDescent="0.3">
      <c r="A849" t="s">
        <v>133</v>
      </c>
      <c r="B849" s="5">
        <v>2.85</v>
      </c>
      <c r="C849" s="5">
        <f t="shared" si="15"/>
        <v>42.85</v>
      </c>
      <c r="F849" s="54"/>
      <c r="G849" s="155"/>
      <c r="H849" s="155"/>
      <c r="I849" s="155"/>
      <c r="J849" s="155"/>
      <c r="K849" s="155"/>
      <c r="L849" s="155"/>
      <c r="M849" s="155"/>
      <c r="N849" s="155"/>
      <c r="O849" s="155"/>
      <c r="P849" s="2" t="s">
        <v>4832</v>
      </c>
    </row>
    <row r="850" spans="1:16" ht="13" x14ac:dyDescent="0.3">
      <c r="A850" t="s">
        <v>133</v>
      </c>
      <c r="B850" s="5">
        <v>2.86</v>
      </c>
      <c r="C850" s="5">
        <f t="shared" si="15"/>
        <v>42.86</v>
      </c>
      <c r="F850" s="54"/>
      <c r="G850" s="155"/>
      <c r="H850" s="155"/>
      <c r="I850" s="155"/>
      <c r="J850" s="155"/>
      <c r="K850" s="155"/>
      <c r="L850" s="155"/>
      <c r="M850" s="155"/>
      <c r="N850" s="155"/>
      <c r="O850" s="155"/>
      <c r="P850" s="2" t="s">
        <v>4832</v>
      </c>
    </row>
    <row r="851" spans="1:16" ht="13" x14ac:dyDescent="0.3">
      <c r="A851" t="s">
        <v>133</v>
      </c>
      <c r="B851" s="5">
        <v>2.87</v>
      </c>
      <c r="C851" s="5">
        <f t="shared" si="15"/>
        <v>42.87</v>
      </c>
      <c r="F851" s="54"/>
      <c r="G851" s="155"/>
      <c r="H851" s="155"/>
      <c r="I851" s="155"/>
      <c r="J851" s="155"/>
      <c r="K851" s="155"/>
      <c r="L851" s="155"/>
      <c r="M851" s="155"/>
      <c r="N851" s="155"/>
      <c r="O851" s="155"/>
      <c r="P851" s="2" t="s">
        <v>4832</v>
      </c>
    </row>
    <row r="852" spans="1:16" ht="13" x14ac:dyDescent="0.3">
      <c r="A852" t="s">
        <v>133</v>
      </c>
      <c r="B852" s="5">
        <v>2.88</v>
      </c>
      <c r="C852" s="5">
        <f t="shared" si="15"/>
        <v>42.88</v>
      </c>
      <c r="F852" s="54"/>
      <c r="G852" s="155"/>
      <c r="H852" s="155"/>
      <c r="I852" s="155"/>
      <c r="J852" s="155"/>
      <c r="K852" s="155"/>
      <c r="L852" s="155"/>
      <c r="M852" s="155"/>
      <c r="N852" s="155"/>
      <c r="O852" s="155"/>
      <c r="P852" s="2" t="s">
        <v>4832</v>
      </c>
    </row>
    <row r="853" spans="1:16" ht="13" x14ac:dyDescent="0.3">
      <c r="A853" t="s">
        <v>133</v>
      </c>
      <c r="B853" s="5">
        <v>2.89</v>
      </c>
      <c r="C853" s="5">
        <f t="shared" si="15"/>
        <v>42.89</v>
      </c>
      <c r="F853" s="54"/>
      <c r="G853" s="155"/>
      <c r="H853" s="155"/>
      <c r="I853" s="155"/>
      <c r="J853" s="155"/>
      <c r="K853" s="155"/>
      <c r="L853" s="155"/>
      <c r="M853" s="155"/>
      <c r="N853" s="155"/>
      <c r="O853" s="155"/>
      <c r="P853" s="2" t="s">
        <v>4832</v>
      </c>
    </row>
    <row r="854" spans="1:16" ht="13" x14ac:dyDescent="0.3">
      <c r="A854" t="s">
        <v>133</v>
      </c>
      <c r="B854" s="5">
        <v>2.9</v>
      </c>
      <c r="C854" s="5">
        <f t="shared" si="15"/>
        <v>42.9</v>
      </c>
      <c r="F854" s="54"/>
      <c r="G854" s="155"/>
      <c r="H854" s="155"/>
      <c r="I854" s="155"/>
      <c r="J854" s="155"/>
      <c r="K854" s="155"/>
      <c r="L854" s="155"/>
      <c r="M854" s="155"/>
      <c r="N854" s="155"/>
      <c r="O854" s="155"/>
      <c r="P854" s="2" t="s">
        <v>4832</v>
      </c>
    </row>
    <row r="855" spans="1:16" ht="13" x14ac:dyDescent="0.3">
      <c r="A855" t="s">
        <v>133</v>
      </c>
      <c r="B855" s="5">
        <v>2.91</v>
      </c>
      <c r="C855" s="5">
        <f t="shared" si="15"/>
        <v>42.91</v>
      </c>
      <c r="F855" s="54"/>
      <c r="G855" s="155"/>
      <c r="H855" s="155"/>
      <c r="I855" s="155"/>
      <c r="J855" s="155"/>
      <c r="K855" s="155"/>
      <c r="L855" s="155"/>
      <c r="M855" s="155"/>
      <c r="N855" s="155"/>
      <c r="O855" s="155"/>
      <c r="P855" s="2" t="s">
        <v>4832</v>
      </c>
    </row>
    <row r="856" spans="1:16" ht="13" x14ac:dyDescent="0.3">
      <c r="A856" t="s">
        <v>133</v>
      </c>
      <c r="B856" s="5">
        <v>2.92</v>
      </c>
      <c r="C856" s="5">
        <f t="shared" si="15"/>
        <v>42.92</v>
      </c>
      <c r="F856" s="54"/>
      <c r="G856" s="155"/>
      <c r="H856" s="155"/>
      <c r="I856" s="155"/>
      <c r="J856" s="155"/>
      <c r="K856" s="155"/>
      <c r="L856" s="155"/>
      <c r="M856" s="155"/>
      <c r="N856" s="155"/>
      <c r="O856" s="155"/>
      <c r="P856" s="2" t="s">
        <v>4832</v>
      </c>
    </row>
    <row r="857" spans="1:16" ht="13" x14ac:dyDescent="0.3">
      <c r="A857" t="s">
        <v>133</v>
      </c>
      <c r="B857" s="5">
        <v>2.93</v>
      </c>
      <c r="C857" s="5">
        <f t="shared" si="15"/>
        <v>42.93</v>
      </c>
      <c r="F857" s="54"/>
      <c r="G857" s="155"/>
      <c r="H857" s="155"/>
      <c r="I857" s="155"/>
      <c r="J857" s="155"/>
      <c r="K857" s="155"/>
      <c r="L857" s="155"/>
      <c r="M857" s="155"/>
      <c r="N857" s="155"/>
      <c r="O857" s="155"/>
      <c r="P857" s="2" t="s">
        <v>4832</v>
      </c>
    </row>
    <row r="858" spans="1:16" ht="13" x14ac:dyDescent="0.3">
      <c r="A858" t="s">
        <v>133</v>
      </c>
      <c r="B858" s="5">
        <v>2.94</v>
      </c>
      <c r="C858" s="5">
        <f t="shared" si="15"/>
        <v>42.94</v>
      </c>
      <c r="F858" s="54"/>
      <c r="G858" s="155"/>
      <c r="H858" s="155"/>
      <c r="I858" s="155"/>
      <c r="J858" s="155"/>
      <c r="K858" s="155"/>
      <c r="L858" s="155"/>
      <c r="M858" s="155"/>
      <c r="N858" s="155"/>
      <c r="O858" s="155"/>
      <c r="P858" s="2" t="s">
        <v>4832</v>
      </c>
    </row>
    <row r="859" spans="1:16" ht="13" x14ac:dyDescent="0.3">
      <c r="A859" t="s">
        <v>133</v>
      </c>
      <c r="B859" s="5">
        <v>2.95</v>
      </c>
      <c r="C859" s="5">
        <f t="shared" si="15"/>
        <v>42.95</v>
      </c>
      <c r="F859" s="54"/>
      <c r="G859" s="155"/>
      <c r="H859" s="155"/>
      <c r="I859" s="155"/>
      <c r="J859" s="155"/>
      <c r="K859" s="155"/>
      <c r="L859" s="155"/>
      <c r="M859" s="155"/>
      <c r="N859" s="155"/>
      <c r="O859" s="155"/>
      <c r="P859" s="2" t="s">
        <v>4832</v>
      </c>
    </row>
    <row r="860" spans="1:16" ht="13" x14ac:dyDescent="0.3">
      <c r="A860" t="s">
        <v>133</v>
      </c>
      <c r="B860" s="5">
        <v>2.96</v>
      </c>
      <c r="C860" s="5">
        <f t="shared" si="15"/>
        <v>42.96</v>
      </c>
      <c r="F860" s="54"/>
      <c r="G860" s="155"/>
      <c r="H860" s="155"/>
      <c r="I860" s="155"/>
      <c r="J860" s="155"/>
      <c r="K860" s="155"/>
      <c r="L860" s="155"/>
      <c r="M860" s="155"/>
      <c r="N860" s="155"/>
      <c r="O860" s="155"/>
      <c r="P860" s="2" t="s">
        <v>4832</v>
      </c>
    </row>
    <row r="861" spans="1:16" ht="13" x14ac:dyDescent="0.3">
      <c r="A861" t="s">
        <v>133</v>
      </c>
      <c r="B861" s="5">
        <v>2.97</v>
      </c>
      <c r="C861" s="5">
        <f t="shared" si="15"/>
        <v>42.97</v>
      </c>
      <c r="F861" s="54"/>
      <c r="G861" s="155"/>
      <c r="H861" s="155"/>
      <c r="I861" s="155"/>
      <c r="J861" s="155"/>
      <c r="K861" s="155"/>
      <c r="L861" s="155"/>
      <c r="M861" s="155"/>
      <c r="N861" s="155"/>
      <c r="O861" s="155"/>
      <c r="P861" s="2" t="s">
        <v>4832</v>
      </c>
    </row>
    <row r="862" spans="1:16" ht="13" x14ac:dyDescent="0.3">
      <c r="A862" t="s">
        <v>133</v>
      </c>
      <c r="B862" s="5">
        <v>2.98</v>
      </c>
      <c r="C862" s="5">
        <f t="shared" si="15"/>
        <v>42.98</v>
      </c>
      <c r="F862" s="54"/>
      <c r="G862" s="155"/>
      <c r="H862" s="155"/>
      <c r="I862" s="155"/>
      <c r="J862" s="155"/>
      <c r="K862" s="155"/>
      <c r="L862" s="155"/>
      <c r="M862" s="155"/>
      <c r="N862" s="155"/>
      <c r="O862" s="155"/>
      <c r="P862" s="2" t="s">
        <v>4832</v>
      </c>
    </row>
    <row r="863" spans="1:16" ht="13" x14ac:dyDescent="0.3">
      <c r="A863" t="s">
        <v>133</v>
      </c>
      <c r="B863" s="5">
        <v>2.99</v>
      </c>
      <c r="C863" s="5">
        <f t="shared" si="15"/>
        <v>42.99</v>
      </c>
      <c r="F863" s="54"/>
      <c r="G863" s="155"/>
      <c r="H863" s="155"/>
      <c r="I863" s="155"/>
      <c r="J863" s="155"/>
      <c r="K863" s="155"/>
      <c r="L863" s="155"/>
      <c r="M863" s="155"/>
      <c r="N863" s="155"/>
      <c r="O863" s="155"/>
      <c r="P863" s="2" t="s">
        <v>4832</v>
      </c>
    </row>
    <row r="864" spans="1:16" ht="13" x14ac:dyDescent="0.3">
      <c r="A864" t="s">
        <v>133</v>
      </c>
      <c r="B864" s="5">
        <v>3</v>
      </c>
      <c r="C864" s="5">
        <f t="shared" si="15"/>
        <v>43</v>
      </c>
      <c r="F864" s="54"/>
      <c r="G864" s="155"/>
      <c r="H864" s="155"/>
      <c r="I864" s="155"/>
      <c r="J864" s="155"/>
      <c r="K864" s="155"/>
      <c r="L864" s="155"/>
      <c r="M864" s="155"/>
      <c r="N864" s="155"/>
      <c r="O864" s="155"/>
      <c r="P864" s="2" t="s">
        <v>4832</v>
      </c>
    </row>
  </sheetData>
  <mergeCells count="1">
    <mergeCell ref="D3:O3"/>
  </mergeCells>
  <phoneticPr fontId="37" type="noConversion"/>
  <pageMargins left="0.7" right="0.7" top="0.75" bottom="0.75" header="0.3" footer="0.3"/>
  <pageSetup paperSize="9" orientation="portrait" horizontalDpi="300" verticalDpi="300" r:id="rId1"/>
  <customProperties>
    <customPr name="_pios_id" r:id="rId2"/>
  </customProperties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00EC7A-8020-4A10-BE82-7E256BFC9474}">
  <sheetPr codeName="Sheet1"/>
  <dimension ref="A1:AR862"/>
  <sheetViews>
    <sheetView zoomScaleNormal="100" workbookViewId="0">
      <pane ySplit="4" topLeftCell="A37" activePane="bottomLeft" state="frozen"/>
      <selection pane="bottomLeft" activeCell="AJ8" sqref="AJ8"/>
    </sheetView>
  </sheetViews>
  <sheetFormatPr baseColWidth="10" defaultColWidth="8.6328125" defaultRowHeight="12.5" x14ac:dyDescent="0.25"/>
  <cols>
    <col min="1" max="1" width="20.6328125" customWidth="1"/>
  </cols>
  <sheetData>
    <row r="1" spans="1:44" ht="13" x14ac:dyDescent="0.3">
      <c r="I1" s="24" t="s">
        <v>117</v>
      </c>
      <c r="J1" s="28">
        <v>0.6</v>
      </c>
    </row>
    <row r="2" spans="1:44" x14ac:dyDescent="0.25">
      <c r="R2" t="s">
        <v>135</v>
      </c>
    </row>
    <row r="3" spans="1:44" ht="13" x14ac:dyDescent="0.3">
      <c r="B3" s="18"/>
      <c r="C3" s="18"/>
      <c r="D3" s="321" t="s">
        <v>118</v>
      </c>
      <c r="E3" s="321"/>
      <c r="F3" s="321"/>
      <c r="G3" s="321"/>
      <c r="H3" s="321"/>
      <c r="I3" s="321"/>
      <c r="J3" s="321"/>
      <c r="K3" s="321"/>
      <c r="L3" s="321"/>
      <c r="M3" s="321"/>
      <c r="N3" s="321"/>
      <c r="O3" s="321"/>
      <c r="AB3" s="34"/>
      <c r="AC3" s="34"/>
      <c r="AD3" s="34"/>
      <c r="AE3" s="34"/>
      <c r="AF3" s="34"/>
      <c r="AJ3" s="322"/>
      <c r="AK3" s="322"/>
      <c r="AL3" s="322"/>
      <c r="AM3" s="322"/>
      <c r="AN3" s="322"/>
      <c r="AO3" s="322"/>
      <c r="AP3" s="322"/>
    </row>
    <row r="4" spans="1:44" ht="13" x14ac:dyDescent="0.3">
      <c r="B4" s="5" t="s">
        <v>84</v>
      </c>
      <c r="C4" s="5"/>
      <c r="D4" s="19" t="s">
        <v>69</v>
      </c>
      <c r="E4" s="19" t="s">
        <v>119</v>
      </c>
      <c r="F4" s="19" t="s">
        <v>72</v>
      </c>
      <c r="G4" s="19" t="s">
        <v>120</v>
      </c>
      <c r="H4" s="19" t="s">
        <v>75</v>
      </c>
      <c r="I4" s="19" t="s">
        <v>121</v>
      </c>
      <c r="J4" s="19" t="s">
        <v>122</v>
      </c>
      <c r="K4" s="19" t="s">
        <v>123</v>
      </c>
      <c r="L4" s="19" t="s">
        <v>124</v>
      </c>
      <c r="M4" s="19" t="s">
        <v>125</v>
      </c>
      <c r="N4" s="19" t="s">
        <v>126</v>
      </c>
      <c r="O4" s="19" t="s">
        <v>127</v>
      </c>
      <c r="P4" s="19" t="s">
        <v>128</v>
      </c>
      <c r="AA4" s="24"/>
      <c r="AB4" s="24"/>
      <c r="AC4" s="24"/>
      <c r="AD4" s="24"/>
      <c r="AE4" s="24"/>
      <c r="AF4" s="24"/>
      <c r="AG4" s="24"/>
      <c r="AI4" s="24"/>
      <c r="AJ4" s="24"/>
      <c r="AK4" s="24"/>
      <c r="AL4" s="24"/>
      <c r="AM4" s="24"/>
      <c r="AN4" s="24"/>
      <c r="AO4" s="24"/>
      <c r="AP4" s="24"/>
    </row>
    <row r="5" spans="1:44" ht="13.5" thickBot="1" x14ac:dyDescent="0.35">
      <c r="A5" t="s">
        <v>129</v>
      </c>
      <c r="B5" s="5">
        <v>0</v>
      </c>
      <c r="C5" s="93">
        <f>VALUE(SUBSTITUTE(1&amp;B5," ",""))</f>
        <v>10</v>
      </c>
      <c r="D5" s="2" t="s">
        <v>130</v>
      </c>
      <c r="E5" s="2" t="s">
        <v>130</v>
      </c>
      <c r="F5" s="2" t="s">
        <v>130</v>
      </c>
      <c r="G5" s="2" t="s">
        <v>130</v>
      </c>
      <c r="H5" s="2" t="s">
        <v>130</v>
      </c>
      <c r="I5" s="2" t="s">
        <v>130</v>
      </c>
      <c r="J5" s="2" t="s">
        <v>130</v>
      </c>
      <c r="K5" s="2" t="s">
        <v>130</v>
      </c>
      <c r="L5" s="2" t="s">
        <v>130</v>
      </c>
      <c r="M5" s="2" t="s">
        <v>130</v>
      </c>
      <c r="N5" s="2" t="s">
        <v>130</v>
      </c>
      <c r="O5" s="2" t="s">
        <v>130</v>
      </c>
      <c r="P5" s="2" t="s">
        <v>136</v>
      </c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</row>
    <row r="6" spans="1:44" ht="13.5" thickBot="1" x14ac:dyDescent="0.35">
      <c r="A6" t="s">
        <v>129</v>
      </c>
      <c r="B6" s="5">
        <v>0.33</v>
      </c>
      <c r="C6" s="93">
        <f>VALUE(SUBSTITUTE(1&amp;B6," ",""))</f>
        <v>10.33</v>
      </c>
      <c r="D6" s="2" t="s">
        <v>130</v>
      </c>
      <c r="E6" s="2" t="s">
        <v>130</v>
      </c>
      <c r="F6">
        <v>0.14799999999999999</v>
      </c>
      <c r="G6">
        <v>0.26300000000000001</v>
      </c>
      <c r="H6">
        <v>0.376</v>
      </c>
      <c r="I6" s="2" t="s">
        <v>130</v>
      </c>
      <c r="J6" s="2" t="s">
        <v>130</v>
      </c>
      <c r="K6" s="2" t="s">
        <v>130</v>
      </c>
      <c r="L6" s="2" t="s">
        <v>130</v>
      </c>
      <c r="M6" s="2" t="s">
        <v>130</v>
      </c>
      <c r="N6" s="2" t="s">
        <v>130</v>
      </c>
      <c r="O6" s="2" t="s">
        <v>130</v>
      </c>
      <c r="P6" s="2" t="s">
        <v>136</v>
      </c>
      <c r="R6" s="2">
        <f t="shared" ref="R6:R69" si="0">ROUND((1/B6)*133.98389,0)</f>
        <v>406</v>
      </c>
      <c r="S6" s="55">
        <f>((0.0086*R6)+0.2165)/25.4</f>
        <v>0.14598818897637797</v>
      </c>
      <c r="U6" s="2">
        <f>VLOOKUP(B6,$AH$6:$AH$174,1,FALSE)</f>
        <v>0.33</v>
      </c>
      <c r="V6" s="2"/>
      <c r="W6" s="2"/>
      <c r="X6" s="2"/>
      <c r="Y6" s="2"/>
      <c r="Z6" s="2"/>
      <c r="AA6" s="2"/>
      <c r="AB6" s="2"/>
      <c r="AD6" s="24"/>
      <c r="AE6" s="24"/>
      <c r="AF6" s="24"/>
      <c r="AG6" s="181" t="s">
        <v>654</v>
      </c>
      <c r="AH6" s="182">
        <v>0.33</v>
      </c>
      <c r="AI6" s="182">
        <v>0.14799999999999999</v>
      </c>
      <c r="AJ6" s="182">
        <v>0.26300000000000001</v>
      </c>
      <c r="AK6" s="182">
        <v>0.376</v>
      </c>
      <c r="AL6" s="182" t="s">
        <v>130</v>
      </c>
      <c r="AM6" s="182" t="s">
        <v>130</v>
      </c>
      <c r="AN6" s="182" t="s">
        <v>130</v>
      </c>
      <c r="AO6" s="182" t="s">
        <v>130</v>
      </c>
      <c r="AP6" s="182" t="s">
        <v>130</v>
      </c>
      <c r="AQ6" s="182" t="s">
        <v>130</v>
      </c>
      <c r="AR6" s="183" t="s">
        <v>130</v>
      </c>
    </row>
    <row r="7" spans="1:44" ht="13.5" thickBot="1" x14ac:dyDescent="0.35">
      <c r="A7" t="s">
        <v>129</v>
      </c>
      <c r="B7" s="5">
        <v>0.34</v>
      </c>
      <c r="C7" s="93">
        <f t="shared" ref="C7:C70" si="1">VALUE(SUBSTITUTE(1&amp;B7," ",""))</f>
        <v>10.34</v>
      </c>
      <c r="D7" s="2" t="s">
        <v>130</v>
      </c>
      <c r="E7" s="2" t="s">
        <v>130</v>
      </c>
      <c r="F7">
        <v>0.14699999999999999</v>
      </c>
      <c r="G7">
        <v>0.26</v>
      </c>
      <c r="H7">
        <v>0.373</v>
      </c>
      <c r="I7" s="2" t="s">
        <v>130</v>
      </c>
      <c r="J7" s="2" t="s">
        <v>130</v>
      </c>
      <c r="K7" s="2" t="s">
        <v>130</v>
      </c>
      <c r="L7" s="2" t="s">
        <v>130</v>
      </c>
      <c r="M7" s="2" t="s">
        <v>130</v>
      </c>
      <c r="N7" s="2" t="s">
        <v>130</v>
      </c>
      <c r="O7" s="2" t="s">
        <v>130</v>
      </c>
      <c r="P7" s="2" t="s">
        <v>136</v>
      </c>
      <c r="R7" s="2">
        <f t="shared" si="0"/>
        <v>394</v>
      </c>
      <c r="S7" s="55">
        <f t="shared" ref="S7:S70" si="2">((0.0086*R7)+0.2165)/25.4</f>
        <v>0.1419251968503937</v>
      </c>
      <c r="U7" s="2">
        <f t="shared" ref="U7:U70" si="3">VLOOKUP(B7,$AH$6:$AH$174,1,FALSE)</f>
        <v>0.34</v>
      </c>
      <c r="V7" s="2"/>
      <c r="W7" s="2"/>
      <c r="X7" s="2"/>
      <c r="Y7" s="2"/>
      <c r="Z7" s="2"/>
      <c r="AA7" s="2"/>
      <c r="AB7" s="2"/>
      <c r="AD7" s="24"/>
      <c r="AE7" s="24"/>
      <c r="AF7" s="24"/>
      <c r="AG7" s="184" t="s">
        <v>664</v>
      </c>
      <c r="AH7" s="180">
        <v>0.34</v>
      </c>
      <c r="AI7" s="180">
        <v>0.14699999999999999</v>
      </c>
      <c r="AJ7" s="180">
        <v>0.26</v>
      </c>
      <c r="AK7" s="180">
        <v>0.373</v>
      </c>
      <c r="AL7" s="180" t="s">
        <v>130</v>
      </c>
      <c r="AM7" s="180" t="s">
        <v>130</v>
      </c>
      <c r="AN7" s="180" t="s">
        <v>130</v>
      </c>
      <c r="AO7" s="180" t="s">
        <v>130</v>
      </c>
      <c r="AP7" s="180" t="s">
        <v>130</v>
      </c>
      <c r="AQ7" s="180" t="s">
        <v>130</v>
      </c>
      <c r="AR7" s="185" t="s">
        <v>130</v>
      </c>
    </row>
    <row r="8" spans="1:44" ht="13.5" thickBot="1" x14ac:dyDescent="0.35">
      <c r="A8" t="s">
        <v>129</v>
      </c>
      <c r="B8" s="5">
        <v>0.35</v>
      </c>
      <c r="C8" s="93">
        <f t="shared" si="1"/>
        <v>10.35</v>
      </c>
      <c r="D8" s="2" t="s">
        <v>130</v>
      </c>
      <c r="E8" s="2" t="s">
        <v>130</v>
      </c>
      <c r="F8">
        <v>0.14299999999999999</v>
      </c>
      <c r="G8">
        <v>0.255</v>
      </c>
      <c r="H8">
        <v>0.36599999999999999</v>
      </c>
      <c r="I8" s="2" t="s">
        <v>130</v>
      </c>
      <c r="J8" s="2" t="s">
        <v>130</v>
      </c>
      <c r="K8" s="2" t="s">
        <v>130</v>
      </c>
      <c r="L8" s="2" t="s">
        <v>130</v>
      </c>
      <c r="M8" s="2" t="s">
        <v>130</v>
      </c>
      <c r="N8" s="2" t="s">
        <v>130</v>
      </c>
      <c r="O8" s="2" t="s">
        <v>130</v>
      </c>
      <c r="P8" s="2" t="s">
        <v>136</v>
      </c>
      <c r="R8" s="2">
        <f t="shared" si="0"/>
        <v>383</v>
      </c>
      <c r="S8" s="55">
        <f t="shared" si="2"/>
        <v>0.13820078740157482</v>
      </c>
      <c r="U8" s="2">
        <f t="shared" si="3"/>
        <v>0.35</v>
      </c>
      <c r="V8" s="2"/>
      <c r="W8" s="2"/>
      <c r="X8" s="2"/>
      <c r="Y8" s="2"/>
      <c r="Z8" s="2"/>
      <c r="AA8" s="2"/>
      <c r="AB8" s="2"/>
      <c r="AD8" s="24"/>
      <c r="AE8" s="24"/>
      <c r="AF8" s="24"/>
      <c r="AG8" s="184" t="s">
        <v>631</v>
      </c>
      <c r="AH8" s="180">
        <v>0.35</v>
      </c>
      <c r="AI8" s="180">
        <v>0.14299999999999999</v>
      </c>
      <c r="AJ8" s="180">
        <v>0.255</v>
      </c>
      <c r="AK8" s="180">
        <v>0.36599999999999999</v>
      </c>
      <c r="AL8" s="180" t="s">
        <v>130</v>
      </c>
      <c r="AM8" s="180" t="s">
        <v>130</v>
      </c>
      <c r="AN8" s="180" t="s">
        <v>130</v>
      </c>
      <c r="AO8" s="180" t="s">
        <v>130</v>
      </c>
      <c r="AP8" s="180" t="s">
        <v>130</v>
      </c>
      <c r="AQ8" s="180" t="s">
        <v>130</v>
      </c>
      <c r="AR8" s="185" t="s">
        <v>130</v>
      </c>
    </row>
    <row r="9" spans="1:44" ht="13.5" thickBot="1" x14ac:dyDescent="0.35">
      <c r="A9" t="s">
        <v>129</v>
      </c>
      <c r="B9" s="5">
        <v>0.36</v>
      </c>
      <c r="C9" s="93">
        <f t="shared" si="1"/>
        <v>10.36</v>
      </c>
      <c r="D9" s="2" t="s">
        <v>130</v>
      </c>
      <c r="E9" s="2" t="s">
        <v>130</v>
      </c>
      <c r="F9">
        <v>0.13700000000000001</v>
      </c>
      <c r="G9">
        <v>0.245</v>
      </c>
      <c r="H9">
        <v>0.35199999999999998</v>
      </c>
      <c r="I9" s="2" t="s">
        <v>130</v>
      </c>
      <c r="J9" s="2" t="s">
        <v>130</v>
      </c>
      <c r="K9" s="2" t="s">
        <v>130</v>
      </c>
      <c r="L9" s="2" t="s">
        <v>130</v>
      </c>
      <c r="M9" s="2" t="s">
        <v>130</v>
      </c>
      <c r="N9" s="2" t="s">
        <v>130</v>
      </c>
      <c r="O9" s="2" t="s">
        <v>130</v>
      </c>
      <c r="P9" s="2" t="s">
        <v>136</v>
      </c>
      <c r="R9" s="2">
        <f t="shared" si="0"/>
        <v>372</v>
      </c>
      <c r="S9" s="55">
        <f t="shared" si="2"/>
        <v>0.13447637795275591</v>
      </c>
      <c r="U9" s="2">
        <f t="shared" si="3"/>
        <v>0.36</v>
      </c>
      <c r="V9" s="2"/>
      <c r="W9" s="2"/>
      <c r="X9" s="2"/>
      <c r="Y9" s="2"/>
      <c r="Z9" s="2"/>
      <c r="AA9" s="2"/>
      <c r="AB9" s="2"/>
      <c r="AD9" s="24"/>
      <c r="AE9" s="24"/>
      <c r="AF9" s="24"/>
      <c r="AG9" s="184" t="s">
        <v>600</v>
      </c>
      <c r="AH9" s="180">
        <v>0.36</v>
      </c>
      <c r="AI9" s="180">
        <v>0.13700000000000001</v>
      </c>
      <c r="AJ9" s="180">
        <v>0.245</v>
      </c>
      <c r="AK9" s="180">
        <v>0.35199999999999998</v>
      </c>
      <c r="AL9" s="180" t="s">
        <v>130</v>
      </c>
      <c r="AM9" s="180" t="s">
        <v>130</v>
      </c>
      <c r="AN9" s="180" t="s">
        <v>130</v>
      </c>
      <c r="AO9" s="180" t="s">
        <v>130</v>
      </c>
      <c r="AP9" s="180" t="s">
        <v>130</v>
      </c>
      <c r="AQ9" s="180" t="s">
        <v>130</v>
      </c>
      <c r="AR9" s="185" t="s">
        <v>130</v>
      </c>
    </row>
    <row r="10" spans="1:44" ht="13.5" thickBot="1" x14ac:dyDescent="0.35">
      <c r="A10" t="s">
        <v>129</v>
      </c>
      <c r="B10" s="5">
        <v>0.37</v>
      </c>
      <c r="C10" s="93">
        <f t="shared" si="1"/>
        <v>10.37</v>
      </c>
      <c r="D10" s="2" t="s">
        <v>130</v>
      </c>
      <c r="E10" s="2" t="s">
        <v>130</v>
      </c>
      <c r="F10">
        <v>0.13700000000000001</v>
      </c>
      <c r="G10">
        <v>0.245</v>
      </c>
      <c r="H10">
        <v>0.35199999999999998</v>
      </c>
      <c r="I10" s="2" t="s">
        <v>130</v>
      </c>
      <c r="J10" s="2" t="s">
        <v>130</v>
      </c>
      <c r="K10" s="2" t="s">
        <v>130</v>
      </c>
      <c r="L10" s="2" t="s">
        <v>130</v>
      </c>
      <c r="M10" s="2" t="s">
        <v>130</v>
      </c>
      <c r="N10" s="2" t="s">
        <v>130</v>
      </c>
      <c r="O10" s="2" t="s">
        <v>130</v>
      </c>
      <c r="P10" s="2" t="s">
        <v>136</v>
      </c>
      <c r="R10" s="2">
        <f t="shared" si="0"/>
        <v>362</v>
      </c>
      <c r="S10" s="55">
        <f t="shared" si="2"/>
        <v>0.13109055118110235</v>
      </c>
      <c r="U10" s="2" t="e">
        <f t="shared" si="3"/>
        <v>#N/A</v>
      </c>
      <c r="V10" s="2"/>
      <c r="W10" s="2"/>
      <c r="X10" s="2"/>
      <c r="Y10" s="2"/>
      <c r="Z10" s="2"/>
      <c r="AA10" s="2"/>
      <c r="AB10" s="2"/>
      <c r="AD10" s="24"/>
      <c r="AE10" s="24"/>
      <c r="AF10" s="24"/>
      <c r="AG10" s="184" t="s">
        <v>598</v>
      </c>
      <c r="AH10" s="180">
        <v>0.41</v>
      </c>
      <c r="AI10" s="180">
        <v>0.122</v>
      </c>
      <c r="AJ10" s="180">
        <v>0.222</v>
      </c>
      <c r="AK10" s="180">
        <v>0.32200000000000001</v>
      </c>
      <c r="AL10" s="180" t="s">
        <v>130</v>
      </c>
      <c r="AM10" s="180" t="s">
        <v>130</v>
      </c>
      <c r="AN10" s="180" t="s">
        <v>130</v>
      </c>
      <c r="AO10" s="180" t="s">
        <v>130</v>
      </c>
      <c r="AP10" s="180" t="s">
        <v>130</v>
      </c>
      <c r="AQ10" s="180" t="s">
        <v>130</v>
      </c>
      <c r="AR10" s="185" t="s">
        <v>130</v>
      </c>
    </row>
    <row r="11" spans="1:44" ht="13.5" thickBot="1" x14ac:dyDescent="0.35">
      <c r="A11" t="s">
        <v>129</v>
      </c>
      <c r="B11" s="5">
        <v>0.38</v>
      </c>
      <c r="C11" s="93">
        <f t="shared" si="1"/>
        <v>10.38</v>
      </c>
      <c r="D11" s="2" t="s">
        <v>130</v>
      </c>
      <c r="E11" s="2" t="s">
        <v>130</v>
      </c>
      <c r="F11">
        <v>0.13700000000000001</v>
      </c>
      <c r="G11">
        <v>0.245</v>
      </c>
      <c r="H11">
        <v>0.35199999999999998</v>
      </c>
      <c r="I11" s="2" t="s">
        <v>130</v>
      </c>
      <c r="J11" s="2" t="s">
        <v>130</v>
      </c>
      <c r="K11" s="2" t="s">
        <v>130</v>
      </c>
      <c r="L11" s="2" t="s">
        <v>130</v>
      </c>
      <c r="M11" s="2" t="s">
        <v>130</v>
      </c>
      <c r="N11" s="2" t="s">
        <v>130</v>
      </c>
      <c r="O11" s="2" t="s">
        <v>130</v>
      </c>
      <c r="P11" s="2" t="s">
        <v>136</v>
      </c>
      <c r="R11" s="2">
        <f t="shared" si="0"/>
        <v>353</v>
      </c>
      <c r="S11" s="55">
        <f t="shared" si="2"/>
        <v>0.12804330708661418</v>
      </c>
      <c r="U11" s="2" t="e">
        <f t="shared" si="3"/>
        <v>#N/A</v>
      </c>
      <c r="V11" s="2"/>
      <c r="W11" s="2"/>
      <c r="X11" s="2"/>
      <c r="Y11" s="2"/>
      <c r="Z11" s="2"/>
      <c r="AA11" s="2"/>
      <c r="AB11" s="2"/>
      <c r="AD11" s="24"/>
      <c r="AE11" s="24"/>
      <c r="AF11" s="24"/>
      <c r="AG11" s="184" t="s">
        <v>652</v>
      </c>
      <c r="AH11" s="180">
        <v>0.42</v>
      </c>
      <c r="AI11" s="180">
        <v>0.12</v>
      </c>
      <c r="AJ11" s="180">
        <v>0.219</v>
      </c>
      <c r="AK11" s="180">
        <v>0.318</v>
      </c>
      <c r="AL11" s="180" t="s">
        <v>130</v>
      </c>
      <c r="AM11" s="180" t="s">
        <v>130</v>
      </c>
      <c r="AN11" s="180" t="s">
        <v>130</v>
      </c>
      <c r="AO11" s="180" t="s">
        <v>130</v>
      </c>
      <c r="AP11" s="180" t="s">
        <v>130</v>
      </c>
      <c r="AQ11" s="180" t="s">
        <v>130</v>
      </c>
      <c r="AR11" s="185" t="s">
        <v>130</v>
      </c>
    </row>
    <row r="12" spans="1:44" ht="13.5" thickBot="1" x14ac:dyDescent="0.35">
      <c r="A12" t="s">
        <v>129</v>
      </c>
      <c r="B12" s="5">
        <v>0.39</v>
      </c>
      <c r="C12" s="93">
        <f t="shared" si="1"/>
        <v>10.39</v>
      </c>
      <c r="D12" s="2" t="s">
        <v>130</v>
      </c>
      <c r="E12" s="2" t="s">
        <v>130</v>
      </c>
      <c r="F12">
        <v>0.13700000000000001</v>
      </c>
      <c r="G12">
        <v>0.245</v>
      </c>
      <c r="H12">
        <v>0.35199999999999998</v>
      </c>
      <c r="I12" s="2" t="s">
        <v>130</v>
      </c>
      <c r="J12" s="2" t="s">
        <v>130</v>
      </c>
      <c r="K12" s="2" t="s">
        <v>130</v>
      </c>
      <c r="L12" s="2" t="s">
        <v>130</v>
      </c>
      <c r="M12" s="2" t="s">
        <v>130</v>
      </c>
      <c r="N12" s="2" t="s">
        <v>130</v>
      </c>
      <c r="O12" s="2" t="s">
        <v>130</v>
      </c>
      <c r="P12" s="2" t="s">
        <v>136</v>
      </c>
      <c r="R12" s="2">
        <f t="shared" si="0"/>
        <v>344</v>
      </c>
      <c r="S12" s="55">
        <f t="shared" si="2"/>
        <v>0.124996062992126</v>
      </c>
      <c r="U12" s="2" t="e">
        <f t="shared" si="3"/>
        <v>#N/A</v>
      </c>
      <c r="V12" s="2"/>
      <c r="W12" s="2"/>
      <c r="X12" s="2"/>
      <c r="Y12" s="2"/>
      <c r="Z12" s="2"/>
      <c r="AA12" s="2"/>
      <c r="AB12" s="2"/>
      <c r="AD12" s="24"/>
      <c r="AE12" s="24"/>
      <c r="AF12" s="24"/>
      <c r="AG12" s="184" t="s">
        <v>629</v>
      </c>
      <c r="AH12" s="180">
        <v>0.43</v>
      </c>
      <c r="AI12" s="180">
        <v>0.11600000000000001</v>
      </c>
      <c r="AJ12" s="180">
        <v>0.214</v>
      </c>
      <c r="AK12" s="180">
        <v>0.311</v>
      </c>
      <c r="AL12" s="180" t="s">
        <v>130</v>
      </c>
      <c r="AM12" s="180" t="s">
        <v>130</v>
      </c>
      <c r="AN12" s="180" t="s">
        <v>130</v>
      </c>
      <c r="AO12" s="180" t="s">
        <v>130</v>
      </c>
      <c r="AP12" s="180" t="s">
        <v>130</v>
      </c>
      <c r="AQ12" s="180" t="s">
        <v>130</v>
      </c>
      <c r="AR12" s="185" t="s">
        <v>130</v>
      </c>
    </row>
    <row r="13" spans="1:44" ht="13.5" thickBot="1" x14ac:dyDescent="0.35">
      <c r="A13" t="s">
        <v>129</v>
      </c>
      <c r="B13" s="5">
        <v>0.4</v>
      </c>
      <c r="C13" s="93">
        <f t="shared" si="1"/>
        <v>10.4</v>
      </c>
      <c r="D13" s="2" t="s">
        <v>130</v>
      </c>
      <c r="E13" s="2" t="s">
        <v>130</v>
      </c>
      <c r="F13">
        <v>0.13700000000000001</v>
      </c>
      <c r="G13">
        <v>0.245</v>
      </c>
      <c r="H13">
        <v>0.35199999999999998</v>
      </c>
      <c r="I13" s="2" t="s">
        <v>130</v>
      </c>
      <c r="J13" s="2" t="s">
        <v>130</v>
      </c>
      <c r="K13" s="2" t="s">
        <v>130</v>
      </c>
      <c r="L13" s="2" t="s">
        <v>130</v>
      </c>
      <c r="M13" s="2" t="s">
        <v>130</v>
      </c>
      <c r="N13" s="2" t="s">
        <v>130</v>
      </c>
      <c r="O13" s="2" t="s">
        <v>130</v>
      </c>
      <c r="P13" s="2" t="s">
        <v>136</v>
      </c>
      <c r="R13" s="2">
        <f t="shared" si="0"/>
        <v>335</v>
      </c>
      <c r="S13" s="55">
        <f t="shared" si="2"/>
        <v>0.12194881889763778</v>
      </c>
      <c r="U13" s="2" t="e">
        <f t="shared" si="3"/>
        <v>#N/A</v>
      </c>
      <c r="V13" s="2"/>
      <c r="W13" s="2"/>
      <c r="X13" s="2"/>
      <c r="Y13" s="2"/>
      <c r="Z13" s="2"/>
      <c r="AA13" s="2"/>
      <c r="AB13" s="2"/>
      <c r="AD13" s="24"/>
      <c r="AE13" s="24"/>
      <c r="AF13" s="24"/>
      <c r="AG13" s="184" t="s">
        <v>660</v>
      </c>
      <c r="AH13" s="180">
        <v>0.43</v>
      </c>
      <c r="AI13" s="180">
        <v>0.11600000000000001</v>
      </c>
      <c r="AJ13" s="180">
        <v>0.214</v>
      </c>
      <c r="AK13" s="180">
        <v>0.311</v>
      </c>
      <c r="AL13" s="180" t="s">
        <v>130</v>
      </c>
      <c r="AM13" s="180" t="s">
        <v>130</v>
      </c>
      <c r="AN13" s="180" t="s">
        <v>130</v>
      </c>
      <c r="AO13" s="180" t="s">
        <v>130</v>
      </c>
      <c r="AP13" s="180" t="s">
        <v>130</v>
      </c>
      <c r="AQ13" s="180" t="s">
        <v>130</v>
      </c>
      <c r="AR13" s="185" t="s">
        <v>130</v>
      </c>
    </row>
    <row r="14" spans="1:44" ht="13.5" thickBot="1" x14ac:dyDescent="0.35">
      <c r="A14" t="s">
        <v>129</v>
      </c>
      <c r="B14" s="5">
        <v>0.41</v>
      </c>
      <c r="C14" s="93">
        <f t="shared" si="1"/>
        <v>10.41</v>
      </c>
      <c r="D14" s="2" t="s">
        <v>130</v>
      </c>
      <c r="E14" s="2" t="s">
        <v>130</v>
      </c>
      <c r="F14">
        <v>0.122</v>
      </c>
      <c r="G14">
        <v>0.222</v>
      </c>
      <c r="H14">
        <v>0.32200000000000001</v>
      </c>
      <c r="I14" s="2" t="s">
        <v>130</v>
      </c>
      <c r="J14" s="2" t="s">
        <v>130</v>
      </c>
      <c r="K14" s="2" t="s">
        <v>130</v>
      </c>
      <c r="L14" s="2" t="s">
        <v>130</v>
      </c>
      <c r="M14" s="2" t="s">
        <v>130</v>
      </c>
      <c r="N14" s="2" t="s">
        <v>130</v>
      </c>
      <c r="O14" s="2" t="s">
        <v>130</v>
      </c>
      <c r="P14" s="2" t="s">
        <v>136</v>
      </c>
      <c r="R14" s="2">
        <f t="shared" si="0"/>
        <v>327</v>
      </c>
      <c r="S14" s="55">
        <f t="shared" si="2"/>
        <v>0.11924015748031495</v>
      </c>
      <c r="U14" s="2">
        <f t="shared" si="3"/>
        <v>0.41</v>
      </c>
      <c r="V14" s="2"/>
      <c r="W14" s="2"/>
      <c r="X14" s="2"/>
      <c r="Y14" s="2"/>
      <c r="Z14" s="2"/>
      <c r="AA14" s="2"/>
      <c r="AB14" s="2"/>
      <c r="AD14" s="24"/>
      <c r="AE14" s="24"/>
      <c r="AF14" s="24"/>
      <c r="AG14" s="184" t="s">
        <v>663</v>
      </c>
      <c r="AH14" s="180">
        <v>0.45</v>
      </c>
      <c r="AI14" s="180">
        <v>0.11</v>
      </c>
      <c r="AJ14" s="180">
        <v>0.20399999999999999</v>
      </c>
      <c r="AK14" s="180">
        <v>0.29799999999999999</v>
      </c>
      <c r="AL14" s="180" t="s">
        <v>130</v>
      </c>
      <c r="AM14" s="180" t="s">
        <v>130</v>
      </c>
      <c r="AN14" s="180" t="s">
        <v>130</v>
      </c>
      <c r="AO14" s="180" t="s">
        <v>130</v>
      </c>
      <c r="AP14" s="180" t="s">
        <v>130</v>
      </c>
      <c r="AQ14" s="180" t="s">
        <v>130</v>
      </c>
      <c r="AR14" s="185" t="s">
        <v>130</v>
      </c>
    </row>
    <row r="15" spans="1:44" ht="13.5" thickBot="1" x14ac:dyDescent="0.35">
      <c r="A15" t="s">
        <v>129</v>
      </c>
      <c r="B15" s="5">
        <v>0.42</v>
      </c>
      <c r="C15" s="93">
        <f t="shared" si="1"/>
        <v>10.42</v>
      </c>
      <c r="D15" s="2" t="s">
        <v>130</v>
      </c>
      <c r="E15" s="2" t="s">
        <v>130</v>
      </c>
      <c r="F15">
        <v>0.12</v>
      </c>
      <c r="G15">
        <v>0.219</v>
      </c>
      <c r="H15">
        <v>0.318</v>
      </c>
      <c r="I15" s="2" t="s">
        <v>130</v>
      </c>
      <c r="J15" s="2" t="s">
        <v>130</v>
      </c>
      <c r="K15" s="2" t="s">
        <v>130</v>
      </c>
      <c r="L15" s="2" t="s">
        <v>130</v>
      </c>
      <c r="M15" s="2" t="s">
        <v>130</v>
      </c>
      <c r="N15" s="2" t="s">
        <v>130</v>
      </c>
      <c r="O15" s="2" t="s">
        <v>130</v>
      </c>
      <c r="P15" s="2" t="s">
        <v>136</v>
      </c>
      <c r="R15" s="2">
        <f t="shared" si="0"/>
        <v>319</v>
      </c>
      <c r="S15" s="55">
        <f t="shared" si="2"/>
        <v>0.11653149606299212</v>
      </c>
      <c r="U15" s="2">
        <f t="shared" si="3"/>
        <v>0.42</v>
      </c>
      <c r="V15" s="2"/>
      <c r="W15" s="2"/>
      <c r="X15" s="2"/>
      <c r="Y15" s="2"/>
      <c r="Z15" s="2"/>
      <c r="AA15" s="2"/>
      <c r="AB15" s="2"/>
      <c r="AD15" s="24"/>
      <c r="AE15" s="24"/>
      <c r="AF15" s="24"/>
      <c r="AG15" s="184" t="s">
        <v>627</v>
      </c>
      <c r="AH15" s="180">
        <v>0.48</v>
      </c>
      <c r="AI15" s="180">
        <v>0.104</v>
      </c>
      <c r="AJ15" s="180">
        <v>0.19500000000000001</v>
      </c>
      <c r="AK15" s="180">
        <v>0.28499999999999998</v>
      </c>
      <c r="AL15" s="180" t="s">
        <v>130</v>
      </c>
      <c r="AM15" s="180" t="s">
        <v>130</v>
      </c>
      <c r="AN15" s="180" t="s">
        <v>130</v>
      </c>
      <c r="AO15" s="180" t="s">
        <v>130</v>
      </c>
      <c r="AP15" s="180" t="s">
        <v>130</v>
      </c>
      <c r="AQ15" s="180" t="s">
        <v>130</v>
      </c>
      <c r="AR15" s="185" t="s">
        <v>130</v>
      </c>
    </row>
    <row r="16" spans="1:44" ht="13.5" thickBot="1" x14ac:dyDescent="0.35">
      <c r="A16" t="s">
        <v>129</v>
      </c>
      <c r="B16" s="5">
        <v>0.43</v>
      </c>
      <c r="C16" s="93">
        <f t="shared" si="1"/>
        <v>10.43</v>
      </c>
      <c r="D16" s="2" t="s">
        <v>130</v>
      </c>
      <c r="E16" s="2" t="s">
        <v>130</v>
      </c>
      <c r="F16">
        <v>0.11600000000000001</v>
      </c>
      <c r="G16">
        <v>0.214</v>
      </c>
      <c r="H16">
        <v>0.311</v>
      </c>
      <c r="I16" s="2" t="s">
        <v>130</v>
      </c>
      <c r="J16" s="2" t="s">
        <v>130</v>
      </c>
      <c r="K16" s="2" t="s">
        <v>130</v>
      </c>
      <c r="L16" s="2" t="s">
        <v>130</v>
      </c>
      <c r="M16" s="2" t="s">
        <v>130</v>
      </c>
      <c r="N16" s="2" t="s">
        <v>130</v>
      </c>
      <c r="O16" s="2" t="s">
        <v>130</v>
      </c>
      <c r="P16" s="2" t="s">
        <v>136</v>
      </c>
      <c r="R16" s="2">
        <f t="shared" si="0"/>
        <v>312</v>
      </c>
      <c r="S16" s="55">
        <f t="shared" si="2"/>
        <v>0.11416141732283464</v>
      </c>
      <c r="U16" s="2">
        <f t="shared" si="3"/>
        <v>0.43</v>
      </c>
      <c r="V16" s="2"/>
      <c r="W16" s="2"/>
      <c r="X16" s="2"/>
      <c r="Y16" s="2"/>
      <c r="Z16" s="2"/>
      <c r="AA16" s="2"/>
      <c r="AB16" s="2"/>
      <c r="AD16" s="24"/>
      <c r="AE16" s="24"/>
      <c r="AF16" s="24"/>
      <c r="AG16" s="184" t="s">
        <v>554</v>
      </c>
      <c r="AH16" s="180">
        <v>0.48</v>
      </c>
      <c r="AI16" s="180">
        <v>0.104</v>
      </c>
      <c r="AJ16" s="180">
        <v>0.19500000000000001</v>
      </c>
      <c r="AK16" s="180">
        <v>0.28499999999999998</v>
      </c>
      <c r="AL16" s="180" t="s">
        <v>130</v>
      </c>
      <c r="AM16" s="180" t="s">
        <v>130</v>
      </c>
      <c r="AN16" s="180" t="s">
        <v>130</v>
      </c>
      <c r="AO16" s="180" t="s">
        <v>130</v>
      </c>
      <c r="AP16" s="180" t="s">
        <v>130</v>
      </c>
      <c r="AQ16" s="180" t="s">
        <v>130</v>
      </c>
      <c r="AR16" s="185" t="s">
        <v>130</v>
      </c>
    </row>
    <row r="17" spans="1:44" ht="13.5" thickBot="1" x14ac:dyDescent="0.35">
      <c r="A17" t="s">
        <v>129</v>
      </c>
      <c r="B17" s="5">
        <v>0.44</v>
      </c>
      <c r="C17" s="93">
        <f t="shared" si="1"/>
        <v>10.44</v>
      </c>
      <c r="D17" s="2" t="s">
        <v>130</v>
      </c>
      <c r="E17" s="2" t="s">
        <v>130</v>
      </c>
      <c r="F17">
        <v>0.11600000000000001</v>
      </c>
      <c r="G17">
        <v>0.214</v>
      </c>
      <c r="H17">
        <v>0.311</v>
      </c>
      <c r="I17" s="2" t="s">
        <v>130</v>
      </c>
      <c r="J17" s="2" t="s">
        <v>130</v>
      </c>
      <c r="K17" s="2" t="s">
        <v>130</v>
      </c>
      <c r="L17" s="2" t="s">
        <v>130</v>
      </c>
      <c r="M17" s="2" t="s">
        <v>130</v>
      </c>
      <c r="N17" s="2" t="s">
        <v>130</v>
      </c>
      <c r="O17" s="2" t="s">
        <v>130</v>
      </c>
      <c r="P17" s="2" t="s">
        <v>136</v>
      </c>
      <c r="R17" s="2">
        <f t="shared" si="0"/>
        <v>305</v>
      </c>
      <c r="S17" s="55">
        <f t="shared" si="2"/>
        <v>0.11179133858267717</v>
      </c>
      <c r="U17" s="2" t="e">
        <f t="shared" si="3"/>
        <v>#N/A</v>
      </c>
      <c r="V17" s="2"/>
      <c r="W17" s="2"/>
      <c r="X17" s="2"/>
      <c r="Y17" s="2"/>
      <c r="Z17" s="2"/>
      <c r="AA17" s="2"/>
      <c r="AB17" s="2"/>
      <c r="AD17" s="24"/>
      <c r="AE17" s="24"/>
      <c r="AF17" s="24"/>
      <c r="AG17" s="184" t="s">
        <v>650</v>
      </c>
      <c r="AH17" s="180">
        <v>0.48</v>
      </c>
      <c r="AI17" s="180">
        <v>0.104</v>
      </c>
      <c r="AJ17" s="180">
        <v>0.19500000000000001</v>
      </c>
      <c r="AK17" s="180">
        <v>0.28499999999999998</v>
      </c>
      <c r="AL17" s="180" t="s">
        <v>130</v>
      </c>
      <c r="AM17" s="180" t="s">
        <v>130</v>
      </c>
      <c r="AN17" s="180" t="s">
        <v>130</v>
      </c>
      <c r="AO17" s="180" t="s">
        <v>130</v>
      </c>
      <c r="AP17" s="180" t="s">
        <v>130</v>
      </c>
      <c r="AQ17" s="180" t="s">
        <v>130</v>
      </c>
      <c r="AR17" s="185" t="s">
        <v>130</v>
      </c>
    </row>
    <row r="18" spans="1:44" ht="13.5" thickBot="1" x14ac:dyDescent="0.35">
      <c r="A18" t="s">
        <v>129</v>
      </c>
      <c r="B18" s="5">
        <v>0.45</v>
      </c>
      <c r="C18" s="93">
        <f t="shared" si="1"/>
        <v>10.45</v>
      </c>
      <c r="D18" s="2" t="s">
        <v>130</v>
      </c>
      <c r="E18" s="2" t="s">
        <v>130</v>
      </c>
      <c r="F18">
        <v>0.11</v>
      </c>
      <c r="G18">
        <v>0.20399999999999999</v>
      </c>
      <c r="H18">
        <v>0.29799999999999999</v>
      </c>
      <c r="I18" s="2" t="s">
        <v>130</v>
      </c>
      <c r="J18" s="2" t="s">
        <v>130</v>
      </c>
      <c r="K18" s="2" t="s">
        <v>130</v>
      </c>
      <c r="L18" s="2" t="s">
        <v>130</v>
      </c>
      <c r="M18" s="2" t="s">
        <v>130</v>
      </c>
      <c r="N18" s="2" t="s">
        <v>130</v>
      </c>
      <c r="O18" s="2" t="s">
        <v>130</v>
      </c>
      <c r="P18" s="2" t="s">
        <v>136</v>
      </c>
      <c r="R18" s="2">
        <f t="shared" si="0"/>
        <v>298</v>
      </c>
      <c r="S18" s="55">
        <f t="shared" si="2"/>
        <v>0.1094212598425197</v>
      </c>
      <c r="U18" s="2">
        <f t="shared" si="3"/>
        <v>0.45</v>
      </c>
      <c r="V18" s="2"/>
      <c r="W18" s="2"/>
      <c r="X18" s="2"/>
      <c r="Y18" s="2"/>
      <c r="Z18" s="2"/>
      <c r="AA18" s="2"/>
      <c r="AB18" s="2"/>
      <c r="AD18" s="24"/>
      <c r="AE18" s="24"/>
      <c r="AF18" s="24"/>
      <c r="AG18" s="184" t="s">
        <v>596</v>
      </c>
      <c r="AH18" s="180">
        <v>0.49</v>
      </c>
      <c r="AI18" s="180">
        <v>0.10199999999999999</v>
      </c>
      <c r="AJ18" s="180">
        <v>0.192</v>
      </c>
      <c r="AK18" s="180">
        <v>0.28100000000000003</v>
      </c>
      <c r="AL18" s="180" t="s">
        <v>130</v>
      </c>
      <c r="AM18" s="180" t="s">
        <v>130</v>
      </c>
      <c r="AN18" s="180" t="s">
        <v>130</v>
      </c>
      <c r="AO18" s="180" t="s">
        <v>130</v>
      </c>
      <c r="AP18" s="180" t="s">
        <v>130</v>
      </c>
      <c r="AQ18" s="180" t="s">
        <v>130</v>
      </c>
      <c r="AR18" s="185" t="s">
        <v>130</v>
      </c>
    </row>
    <row r="19" spans="1:44" ht="13.5" thickBot="1" x14ac:dyDescent="0.35">
      <c r="A19" t="s">
        <v>129</v>
      </c>
      <c r="B19" s="5">
        <v>0.46</v>
      </c>
      <c r="C19" s="93">
        <f t="shared" si="1"/>
        <v>10.46</v>
      </c>
      <c r="D19" s="2" t="s">
        <v>130</v>
      </c>
      <c r="E19" s="2" t="s">
        <v>130</v>
      </c>
      <c r="F19">
        <v>0.11</v>
      </c>
      <c r="G19">
        <v>0.20399999999999999</v>
      </c>
      <c r="H19">
        <v>0.29799999999999999</v>
      </c>
      <c r="I19" s="2" t="s">
        <v>130</v>
      </c>
      <c r="J19" s="2" t="s">
        <v>130</v>
      </c>
      <c r="K19" s="2" t="s">
        <v>130</v>
      </c>
      <c r="L19" s="2" t="s">
        <v>130</v>
      </c>
      <c r="M19" s="2" t="s">
        <v>130</v>
      </c>
      <c r="N19" s="2" t="s">
        <v>130</v>
      </c>
      <c r="O19" s="2" t="s">
        <v>130</v>
      </c>
      <c r="P19" s="2" t="s">
        <v>136</v>
      </c>
      <c r="R19" s="2">
        <f t="shared" si="0"/>
        <v>291</v>
      </c>
      <c r="S19" s="55">
        <f t="shared" si="2"/>
        <v>0.10705118110236221</v>
      </c>
      <c r="U19" s="2" t="e">
        <f t="shared" si="3"/>
        <v>#N/A</v>
      </c>
      <c r="V19" s="2"/>
      <c r="W19" s="2"/>
      <c r="X19" s="2"/>
      <c r="Y19" s="2"/>
      <c r="Z19" s="2"/>
      <c r="AA19" s="2"/>
      <c r="AB19" s="2"/>
      <c r="AD19" s="24"/>
      <c r="AE19" s="24"/>
      <c r="AF19" s="24"/>
      <c r="AG19" s="184" t="s">
        <v>486</v>
      </c>
      <c r="AH19" s="180">
        <v>0.5</v>
      </c>
      <c r="AI19" s="180">
        <v>0.1</v>
      </c>
      <c r="AJ19" s="180">
        <v>0.189</v>
      </c>
      <c r="AK19" s="180">
        <v>0.27700000000000002</v>
      </c>
      <c r="AL19" s="180" t="s">
        <v>130</v>
      </c>
      <c r="AM19" s="180" t="s">
        <v>130</v>
      </c>
      <c r="AN19" s="180" t="s">
        <v>130</v>
      </c>
      <c r="AO19" s="180" t="s">
        <v>130</v>
      </c>
      <c r="AP19" s="180" t="s">
        <v>130</v>
      </c>
      <c r="AQ19" s="180" t="s">
        <v>130</v>
      </c>
      <c r="AR19" s="185" t="s">
        <v>130</v>
      </c>
    </row>
    <row r="20" spans="1:44" ht="13.5" thickBot="1" x14ac:dyDescent="0.35">
      <c r="A20" t="s">
        <v>129</v>
      </c>
      <c r="B20" s="5">
        <v>0.47</v>
      </c>
      <c r="C20" s="93">
        <f t="shared" si="1"/>
        <v>10.47</v>
      </c>
      <c r="D20" s="2" t="s">
        <v>130</v>
      </c>
      <c r="E20" s="2" t="s">
        <v>130</v>
      </c>
      <c r="F20">
        <v>0.11</v>
      </c>
      <c r="G20">
        <v>0.20399999999999999</v>
      </c>
      <c r="H20">
        <v>0.29799999999999999</v>
      </c>
      <c r="I20" s="2" t="s">
        <v>130</v>
      </c>
      <c r="J20" s="2" t="s">
        <v>130</v>
      </c>
      <c r="K20" s="2" t="s">
        <v>130</v>
      </c>
      <c r="L20" s="2" t="s">
        <v>130</v>
      </c>
      <c r="M20" s="2" t="s">
        <v>130</v>
      </c>
      <c r="N20" s="2" t="s">
        <v>130</v>
      </c>
      <c r="O20" s="2" t="s">
        <v>130</v>
      </c>
      <c r="P20" s="2" t="s">
        <v>136</v>
      </c>
      <c r="R20" s="2">
        <f t="shared" si="0"/>
        <v>285</v>
      </c>
      <c r="S20" s="55">
        <f t="shared" si="2"/>
        <v>0.10501968503937008</v>
      </c>
      <c r="U20" s="2" t="e">
        <f t="shared" si="3"/>
        <v>#N/A</v>
      </c>
      <c r="V20" s="2"/>
      <c r="W20" s="2"/>
      <c r="X20" s="2"/>
      <c r="Y20" s="2"/>
      <c r="Z20" s="2"/>
      <c r="AA20" s="2"/>
      <c r="AB20" s="2"/>
      <c r="AD20" s="24"/>
      <c r="AE20" s="24"/>
      <c r="AF20" s="24"/>
      <c r="AG20" s="184" t="s">
        <v>648</v>
      </c>
      <c r="AH20" s="180">
        <v>0.5</v>
      </c>
      <c r="AI20" s="180">
        <v>0.1</v>
      </c>
      <c r="AJ20" s="180">
        <v>0.189</v>
      </c>
      <c r="AK20" s="180">
        <v>0.27700000000000002</v>
      </c>
      <c r="AL20" s="180" t="s">
        <v>130</v>
      </c>
      <c r="AM20" s="180" t="s">
        <v>130</v>
      </c>
      <c r="AN20" s="180" t="s">
        <v>130</v>
      </c>
      <c r="AO20" s="180" t="s">
        <v>130</v>
      </c>
      <c r="AP20" s="180" t="s">
        <v>130</v>
      </c>
      <c r="AQ20" s="180" t="s">
        <v>130</v>
      </c>
      <c r="AR20" s="185" t="s">
        <v>130</v>
      </c>
    </row>
    <row r="21" spans="1:44" ht="13.5" thickBot="1" x14ac:dyDescent="0.35">
      <c r="A21" t="s">
        <v>129</v>
      </c>
      <c r="B21" s="5">
        <v>0.48</v>
      </c>
      <c r="C21" s="93">
        <f t="shared" si="1"/>
        <v>10.48</v>
      </c>
      <c r="D21" s="2" t="s">
        <v>130</v>
      </c>
      <c r="E21" s="2" t="s">
        <v>130</v>
      </c>
      <c r="F21">
        <v>0.104</v>
      </c>
      <c r="G21">
        <v>0.19500000000000001</v>
      </c>
      <c r="H21">
        <v>0.28499999999999998</v>
      </c>
      <c r="I21" s="2" t="s">
        <v>130</v>
      </c>
      <c r="J21" s="2" t="s">
        <v>130</v>
      </c>
      <c r="K21" s="2" t="s">
        <v>130</v>
      </c>
      <c r="L21" s="2" t="s">
        <v>130</v>
      </c>
      <c r="M21" s="2" t="s">
        <v>130</v>
      </c>
      <c r="N21" s="2" t="s">
        <v>130</v>
      </c>
      <c r="O21" s="2" t="s">
        <v>130</v>
      </c>
      <c r="P21" s="2" t="s">
        <v>136</v>
      </c>
      <c r="R21" s="2">
        <f t="shared" si="0"/>
        <v>279</v>
      </c>
      <c r="S21" s="55">
        <f t="shared" si="2"/>
        <v>0.10298818897637796</v>
      </c>
      <c r="U21" s="2">
        <f t="shared" si="3"/>
        <v>0.48</v>
      </c>
      <c r="V21" s="2"/>
      <c r="W21" s="2"/>
      <c r="X21" s="2"/>
      <c r="Y21" s="2"/>
      <c r="Z21" s="2"/>
      <c r="AA21" s="2"/>
      <c r="AB21" s="2"/>
      <c r="AD21" s="24"/>
      <c r="AE21" s="24"/>
      <c r="AF21" s="24"/>
      <c r="AG21" s="184" t="s">
        <v>624</v>
      </c>
      <c r="AH21" s="180">
        <v>0.52</v>
      </c>
      <c r="AI21" s="180">
        <v>9.6000000000000002E-2</v>
      </c>
      <c r="AJ21" s="180">
        <v>0.183</v>
      </c>
      <c r="AK21" s="180">
        <v>0.27</v>
      </c>
      <c r="AL21" s="180" t="s">
        <v>130</v>
      </c>
      <c r="AM21" s="180" t="s">
        <v>130</v>
      </c>
      <c r="AN21" s="180" t="s">
        <v>130</v>
      </c>
      <c r="AO21" s="180" t="s">
        <v>130</v>
      </c>
      <c r="AP21" s="180" t="s">
        <v>130</v>
      </c>
      <c r="AQ21" s="180" t="s">
        <v>130</v>
      </c>
      <c r="AR21" s="185" t="s">
        <v>130</v>
      </c>
    </row>
    <row r="22" spans="1:44" ht="13.5" thickBot="1" x14ac:dyDescent="0.35">
      <c r="A22" t="s">
        <v>129</v>
      </c>
      <c r="B22" s="5">
        <v>0.49</v>
      </c>
      <c r="C22" s="93">
        <f t="shared" si="1"/>
        <v>10.49</v>
      </c>
      <c r="D22" s="2" t="s">
        <v>130</v>
      </c>
      <c r="E22" s="2" t="s">
        <v>130</v>
      </c>
      <c r="F22">
        <v>0.10199999999999999</v>
      </c>
      <c r="G22">
        <v>0.192</v>
      </c>
      <c r="H22">
        <v>0.28100000000000003</v>
      </c>
      <c r="I22" s="2" t="s">
        <v>130</v>
      </c>
      <c r="J22" s="2" t="s">
        <v>130</v>
      </c>
      <c r="K22" s="2" t="s">
        <v>130</v>
      </c>
      <c r="L22" s="2" t="s">
        <v>130</v>
      </c>
      <c r="M22" s="2" t="s">
        <v>130</v>
      </c>
      <c r="N22" s="2" t="s">
        <v>130</v>
      </c>
      <c r="O22" s="2" t="s">
        <v>130</v>
      </c>
      <c r="P22" s="2" t="s">
        <v>136</v>
      </c>
      <c r="R22" s="2">
        <f t="shared" si="0"/>
        <v>273</v>
      </c>
      <c r="S22" s="55">
        <f t="shared" si="2"/>
        <v>0.10095669291338583</v>
      </c>
      <c r="U22" s="2">
        <f t="shared" si="3"/>
        <v>0.49</v>
      </c>
      <c r="V22" s="2"/>
      <c r="W22" s="2"/>
      <c r="X22" s="2"/>
      <c r="Y22" s="2"/>
      <c r="Z22" s="2"/>
      <c r="AA22" s="2"/>
      <c r="AB22" s="2"/>
      <c r="AD22" s="24"/>
      <c r="AE22" s="24"/>
      <c r="AF22" s="24"/>
      <c r="AG22" s="184" t="s">
        <v>593</v>
      </c>
      <c r="AH22" s="180">
        <v>0.53</v>
      </c>
      <c r="AI22" s="180">
        <v>9.5000000000000001E-2</v>
      </c>
      <c r="AJ22" s="180">
        <v>0.18099999999999999</v>
      </c>
      <c r="AK22" s="180">
        <v>0.26700000000000002</v>
      </c>
      <c r="AL22" s="180" t="s">
        <v>130</v>
      </c>
      <c r="AM22" s="180" t="s">
        <v>130</v>
      </c>
      <c r="AN22" s="180" t="s">
        <v>130</v>
      </c>
      <c r="AO22" s="180" t="s">
        <v>130</v>
      </c>
      <c r="AP22" s="180" t="s">
        <v>130</v>
      </c>
      <c r="AQ22" s="180" t="s">
        <v>130</v>
      </c>
      <c r="AR22" s="185" t="s">
        <v>130</v>
      </c>
    </row>
    <row r="23" spans="1:44" ht="13.5" thickBot="1" x14ac:dyDescent="0.35">
      <c r="A23" t="s">
        <v>129</v>
      </c>
      <c r="B23" s="5">
        <v>0.5</v>
      </c>
      <c r="C23" s="93">
        <f t="shared" si="1"/>
        <v>10.5</v>
      </c>
      <c r="D23" s="2" t="s">
        <v>130</v>
      </c>
      <c r="E23" s="2" t="s">
        <v>130</v>
      </c>
      <c r="F23">
        <v>0.1</v>
      </c>
      <c r="G23">
        <v>0.189</v>
      </c>
      <c r="H23">
        <v>0.27700000000000002</v>
      </c>
      <c r="I23" s="2" t="s">
        <v>130</v>
      </c>
      <c r="J23" s="2" t="s">
        <v>130</v>
      </c>
      <c r="K23" s="2" t="s">
        <v>130</v>
      </c>
      <c r="L23" s="2" t="s">
        <v>130</v>
      </c>
      <c r="M23" s="2" t="s">
        <v>130</v>
      </c>
      <c r="N23" s="2" t="s">
        <v>130</v>
      </c>
      <c r="O23" s="2" t="s">
        <v>130</v>
      </c>
      <c r="P23" s="2" t="s">
        <v>136</v>
      </c>
      <c r="R23" s="2">
        <f t="shared" si="0"/>
        <v>268</v>
      </c>
      <c r="S23" s="55">
        <f t="shared" si="2"/>
        <v>9.9263779527559062E-2</v>
      </c>
      <c r="U23" s="2">
        <f t="shared" si="3"/>
        <v>0.5</v>
      </c>
      <c r="V23" s="2"/>
      <c r="W23" s="2"/>
      <c r="X23" s="2"/>
      <c r="Y23" s="2"/>
      <c r="Z23" s="2"/>
      <c r="AA23" s="2"/>
      <c r="AB23" s="2"/>
      <c r="AD23" s="24"/>
      <c r="AE23" s="24"/>
      <c r="AF23" s="24"/>
      <c r="AG23" s="184" t="s">
        <v>625</v>
      </c>
      <c r="AH23" s="180">
        <v>0.54</v>
      </c>
      <c r="AI23" s="180">
        <v>9.2999999999999999E-2</v>
      </c>
      <c r="AJ23" s="180">
        <v>0.17799999999999999</v>
      </c>
      <c r="AK23" s="180">
        <v>0.26300000000000001</v>
      </c>
      <c r="AL23" s="180" t="s">
        <v>130</v>
      </c>
      <c r="AM23" s="180" t="s">
        <v>130</v>
      </c>
      <c r="AN23" s="180" t="s">
        <v>130</v>
      </c>
      <c r="AO23" s="180" t="s">
        <v>130</v>
      </c>
      <c r="AP23" s="180" t="s">
        <v>130</v>
      </c>
      <c r="AQ23" s="180" t="s">
        <v>130</v>
      </c>
      <c r="AR23" s="185" t="s">
        <v>130</v>
      </c>
    </row>
    <row r="24" spans="1:44" ht="13.5" thickBot="1" x14ac:dyDescent="0.35">
      <c r="A24" t="s">
        <v>129</v>
      </c>
      <c r="B24" s="5">
        <v>0.51</v>
      </c>
      <c r="C24" s="93">
        <f t="shared" si="1"/>
        <v>10.51</v>
      </c>
      <c r="D24" s="2" t="s">
        <v>130</v>
      </c>
      <c r="E24" s="2" t="s">
        <v>130</v>
      </c>
      <c r="F24">
        <v>0.1</v>
      </c>
      <c r="G24">
        <v>0.189</v>
      </c>
      <c r="H24">
        <v>0.27700000000000002</v>
      </c>
      <c r="I24" s="2" t="s">
        <v>130</v>
      </c>
      <c r="J24" s="2" t="s">
        <v>130</v>
      </c>
      <c r="K24" s="2" t="s">
        <v>130</v>
      </c>
      <c r="L24" s="2" t="s">
        <v>130</v>
      </c>
      <c r="M24" s="2" t="s">
        <v>130</v>
      </c>
      <c r="N24" s="2" t="s">
        <v>130</v>
      </c>
      <c r="O24" s="2" t="s">
        <v>130</v>
      </c>
      <c r="P24" s="2" t="s">
        <v>136</v>
      </c>
      <c r="R24" s="2">
        <f t="shared" si="0"/>
        <v>263</v>
      </c>
      <c r="S24" s="55">
        <f t="shared" si="2"/>
        <v>9.7570866141732285E-2</v>
      </c>
      <c r="U24" s="2" t="e">
        <f t="shared" si="3"/>
        <v>#N/A</v>
      </c>
      <c r="V24" s="2"/>
      <c r="W24" s="2"/>
      <c r="X24" s="2"/>
      <c r="Y24" s="2"/>
      <c r="Z24" s="2"/>
      <c r="AA24" s="2"/>
      <c r="AB24" s="2"/>
      <c r="AD24" s="24"/>
      <c r="AE24" s="24"/>
      <c r="AF24" s="24"/>
      <c r="AG24" s="184" t="s">
        <v>670</v>
      </c>
      <c r="AH24" s="180">
        <v>0.55000000000000004</v>
      </c>
      <c r="AI24" s="180">
        <v>9.0999999999999998E-2</v>
      </c>
      <c r="AJ24" s="180">
        <v>0.17599999999999999</v>
      </c>
      <c r="AK24" s="180">
        <v>0.26</v>
      </c>
      <c r="AL24" s="180" t="s">
        <v>130</v>
      </c>
      <c r="AM24" s="180" t="s">
        <v>130</v>
      </c>
      <c r="AN24" s="180" t="s">
        <v>130</v>
      </c>
      <c r="AO24" s="180" t="s">
        <v>130</v>
      </c>
      <c r="AP24" s="180" t="s">
        <v>130</v>
      </c>
      <c r="AQ24" s="180" t="s">
        <v>130</v>
      </c>
      <c r="AR24" s="185" t="s">
        <v>130</v>
      </c>
    </row>
    <row r="25" spans="1:44" ht="13.5" thickBot="1" x14ac:dyDescent="0.35">
      <c r="A25" t="s">
        <v>129</v>
      </c>
      <c r="B25" s="5">
        <v>0.52</v>
      </c>
      <c r="C25" s="93">
        <f t="shared" si="1"/>
        <v>10.52</v>
      </c>
      <c r="D25" s="2" t="s">
        <v>130</v>
      </c>
      <c r="E25" s="2" t="s">
        <v>130</v>
      </c>
      <c r="F25">
        <v>9.6000000000000002E-2</v>
      </c>
      <c r="G25">
        <v>0.183</v>
      </c>
      <c r="H25">
        <v>0.27</v>
      </c>
      <c r="I25" s="2" t="s">
        <v>130</v>
      </c>
      <c r="J25" s="2" t="s">
        <v>130</v>
      </c>
      <c r="K25" s="2" t="s">
        <v>130</v>
      </c>
      <c r="L25" s="2" t="s">
        <v>130</v>
      </c>
      <c r="M25" s="2" t="s">
        <v>130</v>
      </c>
      <c r="N25" s="2" t="s">
        <v>130</v>
      </c>
      <c r="O25" s="2" t="s">
        <v>130</v>
      </c>
      <c r="P25" s="2" t="s">
        <v>136</v>
      </c>
      <c r="R25" s="2">
        <f t="shared" si="0"/>
        <v>258</v>
      </c>
      <c r="S25" s="55">
        <f t="shared" si="2"/>
        <v>9.5877952755905507E-2</v>
      </c>
      <c r="U25" s="2">
        <f t="shared" si="3"/>
        <v>0.52</v>
      </c>
      <c r="V25" s="2"/>
      <c r="W25" s="2"/>
      <c r="X25" s="2"/>
      <c r="Y25" s="2"/>
      <c r="Z25" s="2"/>
      <c r="AA25" s="2"/>
      <c r="AB25" s="2"/>
      <c r="AD25" s="24"/>
      <c r="AE25" s="24"/>
      <c r="AF25" s="24"/>
      <c r="AG25" s="184" t="s">
        <v>594</v>
      </c>
      <c r="AH25" s="180">
        <v>0.56000000000000005</v>
      </c>
      <c r="AI25" s="180">
        <v>0.09</v>
      </c>
      <c r="AJ25" s="180">
        <v>0.17399999999999999</v>
      </c>
      <c r="AK25" s="180">
        <v>0.25700000000000001</v>
      </c>
      <c r="AL25" s="180" t="s">
        <v>130</v>
      </c>
      <c r="AM25" s="180" t="s">
        <v>130</v>
      </c>
      <c r="AN25" s="180" t="s">
        <v>130</v>
      </c>
      <c r="AO25" s="180" t="s">
        <v>130</v>
      </c>
      <c r="AP25" s="180" t="s">
        <v>130</v>
      </c>
      <c r="AQ25" s="180" t="s">
        <v>130</v>
      </c>
      <c r="AR25" s="185" t="s">
        <v>130</v>
      </c>
    </row>
    <row r="26" spans="1:44" ht="13.5" thickBot="1" x14ac:dyDescent="0.35">
      <c r="A26" t="s">
        <v>129</v>
      </c>
      <c r="B26" s="5">
        <v>0.53</v>
      </c>
      <c r="C26" s="93">
        <f t="shared" si="1"/>
        <v>10.53</v>
      </c>
      <c r="D26" s="2" t="s">
        <v>130</v>
      </c>
      <c r="E26" s="2" t="s">
        <v>130</v>
      </c>
      <c r="F26">
        <v>9.5000000000000001E-2</v>
      </c>
      <c r="G26">
        <v>0.18099999999999999</v>
      </c>
      <c r="H26">
        <v>0.26700000000000002</v>
      </c>
      <c r="I26" s="2" t="s">
        <v>130</v>
      </c>
      <c r="J26" s="2" t="s">
        <v>130</v>
      </c>
      <c r="K26" s="2" t="s">
        <v>130</v>
      </c>
      <c r="L26" s="2" t="s">
        <v>130</v>
      </c>
      <c r="M26" s="2" t="s">
        <v>130</v>
      </c>
      <c r="N26" s="2" t="s">
        <v>130</v>
      </c>
      <c r="O26" s="2" t="s">
        <v>130</v>
      </c>
      <c r="P26" s="2" t="s">
        <v>136</v>
      </c>
      <c r="R26" s="2">
        <f t="shared" si="0"/>
        <v>253</v>
      </c>
      <c r="S26" s="55">
        <f t="shared" si="2"/>
        <v>9.4185039370078744E-2</v>
      </c>
      <c r="U26" s="2">
        <f t="shared" si="3"/>
        <v>0.53</v>
      </c>
      <c r="V26" s="2"/>
      <c r="W26" s="2"/>
      <c r="X26" s="2"/>
      <c r="Y26" s="2"/>
      <c r="Z26" s="2"/>
      <c r="AA26" s="2"/>
      <c r="AB26" s="2"/>
      <c r="AD26" s="24"/>
      <c r="AE26" s="24"/>
      <c r="AF26" s="24"/>
      <c r="AG26" s="184" t="s">
        <v>4840</v>
      </c>
      <c r="AH26" s="180">
        <v>0.56000000000000005</v>
      </c>
      <c r="AI26" s="180">
        <v>0.09</v>
      </c>
      <c r="AJ26" s="180">
        <v>0.17399999999999999</v>
      </c>
      <c r="AK26" s="180">
        <v>0.25700000000000001</v>
      </c>
      <c r="AL26" s="180" t="s">
        <v>130</v>
      </c>
      <c r="AM26" s="180" t="s">
        <v>130</v>
      </c>
      <c r="AN26" s="180" t="s">
        <v>130</v>
      </c>
      <c r="AO26" s="180" t="s">
        <v>130</v>
      </c>
      <c r="AP26" s="180" t="s">
        <v>130</v>
      </c>
      <c r="AQ26" s="180" t="s">
        <v>130</v>
      </c>
      <c r="AR26" s="185" t="s">
        <v>130</v>
      </c>
    </row>
    <row r="27" spans="1:44" ht="13.5" thickBot="1" x14ac:dyDescent="0.35">
      <c r="A27" t="s">
        <v>129</v>
      </c>
      <c r="B27" s="5">
        <v>0.54</v>
      </c>
      <c r="C27" s="93">
        <f t="shared" si="1"/>
        <v>10.54</v>
      </c>
      <c r="D27" s="2" t="s">
        <v>130</v>
      </c>
      <c r="E27" s="2" t="s">
        <v>130</v>
      </c>
      <c r="F27">
        <v>9.2999999999999999E-2</v>
      </c>
      <c r="G27">
        <v>0.17799999999999999</v>
      </c>
      <c r="H27">
        <v>0.26300000000000001</v>
      </c>
      <c r="I27" s="2" t="s">
        <v>130</v>
      </c>
      <c r="J27" s="2" t="s">
        <v>130</v>
      </c>
      <c r="K27" s="2" t="s">
        <v>130</v>
      </c>
      <c r="L27" s="2" t="s">
        <v>130</v>
      </c>
      <c r="M27" s="2" t="s">
        <v>130</v>
      </c>
      <c r="N27" s="2" t="s">
        <v>130</v>
      </c>
      <c r="O27" s="2" t="s">
        <v>130</v>
      </c>
      <c r="P27" s="2" t="s">
        <v>136</v>
      </c>
      <c r="R27" s="2">
        <f t="shared" si="0"/>
        <v>248</v>
      </c>
      <c r="S27" s="55">
        <f t="shared" si="2"/>
        <v>9.2492125984251966E-2</v>
      </c>
      <c r="U27" s="2">
        <f t="shared" si="3"/>
        <v>0.54</v>
      </c>
      <c r="V27" s="2"/>
      <c r="W27" s="2"/>
      <c r="X27" s="2"/>
      <c r="Y27" s="2"/>
      <c r="Z27" s="2"/>
      <c r="AA27" s="2"/>
      <c r="AB27" s="2"/>
      <c r="AD27" s="24"/>
      <c r="AE27" s="24"/>
      <c r="AF27" s="24"/>
      <c r="AG27" s="184" t="s">
        <v>550</v>
      </c>
      <c r="AH27" s="180">
        <v>0.56000000000000005</v>
      </c>
      <c r="AI27" s="180">
        <v>0.09</v>
      </c>
      <c r="AJ27" s="180">
        <v>0.17399999999999999</v>
      </c>
      <c r="AK27" s="180">
        <v>0.25700000000000001</v>
      </c>
      <c r="AL27" s="180" t="s">
        <v>130</v>
      </c>
      <c r="AM27" s="180" t="s">
        <v>130</v>
      </c>
      <c r="AN27" s="180" t="s">
        <v>130</v>
      </c>
      <c r="AO27" s="180" t="s">
        <v>130</v>
      </c>
      <c r="AP27" s="180" t="s">
        <v>130</v>
      </c>
      <c r="AQ27" s="180" t="s">
        <v>130</v>
      </c>
      <c r="AR27" s="185" t="s">
        <v>130</v>
      </c>
    </row>
    <row r="28" spans="1:44" ht="13.5" thickBot="1" x14ac:dyDescent="0.35">
      <c r="A28" t="s">
        <v>129</v>
      </c>
      <c r="B28" s="5">
        <v>0.55000000000000004</v>
      </c>
      <c r="C28" s="93">
        <f t="shared" si="1"/>
        <v>10.55</v>
      </c>
      <c r="D28" s="2" t="s">
        <v>130</v>
      </c>
      <c r="E28" s="2" t="s">
        <v>130</v>
      </c>
      <c r="F28">
        <v>9.0999999999999998E-2</v>
      </c>
      <c r="G28">
        <v>0.17599999999999999</v>
      </c>
      <c r="H28">
        <v>0.26</v>
      </c>
      <c r="I28" s="2" t="s">
        <v>130</v>
      </c>
      <c r="J28" s="2" t="s">
        <v>130</v>
      </c>
      <c r="K28" s="2" t="s">
        <v>130</v>
      </c>
      <c r="L28" s="2" t="s">
        <v>130</v>
      </c>
      <c r="M28" s="2" t="s">
        <v>130</v>
      </c>
      <c r="N28" s="2" t="s">
        <v>130</v>
      </c>
      <c r="O28" s="2" t="s">
        <v>130</v>
      </c>
      <c r="P28" s="2" t="s">
        <v>136</v>
      </c>
      <c r="R28" s="2">
        <f t="shared" si="0"/>
        <v>244</v>
      </c>
      <c r="S28" s="55">
        <f t="shared" si="2"/>
        <v>9.1137795275590544E-2</v>
      </c>
      <c r="U28" s="2">
        <f t="shared" si="3"/>
        <v>0.55000000000000004</v>
      </c>
      <c r="V28" s="2"/>
      <c r="W28" s="2"/>
      <c r="X28" s="2"/>
      <c r="Y28" s="2"/>
      <c r="Z28" s="2"/>
      <c r="AA28" s="2"/>
      <c r="AB28" s="2"/>
      <c r="AD28" s="24"/>
      <c r="AE28" s="24"/>
      <c r="AF28" s="24"/>
      <c r="AG28" s="184" t="s">
        <v>671</v>
      </c>
      <c r="AH28" s="180">
        <v>0.56000000000000005</v>
      </c>
      <c r="AI28" s="180">
        <v>0.09</v>
      </c>
      <c r="AJ28" s="180">
        <v>0.17399999999999999</v>
      </c>
      <c r="AK28" s="180">
        <v>0.25700000000000001</v>
      </c>
      <c r="AL28" s="180" t="s">
        <v>130</v>
      </c>
      <c r="AM28" s="180" t="s">
        <v>130</v>
      </c>
      <c r="AN28" s="180" t="s">
        <v>130</v>
      </c>
      <c r="AO28" s="180" t="s">
        <v>130</v>
      </c>
      <c r="AP28" s="180" t="s">
        <v>130</v>
      </c>
      <c r="AQ28" s="180" t="s">
        <v>130</v>
      </c>
      <c r="AR28" s="185" t="s">
        <v>130</v>
      </c>
    </row>
    <row r="29" spans="1:44" ht="13.5" thickBot="1" x14ac:dyDescent="0.35">
      <c r="A29" t="s">
        <v>129</v>
      </c>
      <c r="B29" s="5">
        <v>0.56000000000000005</v>
      </c>
      <c r="C29" s="93">
        <f t="shared" si="1"/>
        <v>10.56</v>
      </c>
      <c r="D29" s="2" t="s">
        <v>130</v>
      </c>
      <c r="E29" s="2" t="s">
        <v>130</v>
      </c>
      <c r="F29">
        <v>0.09</v>
      </c>
      <c r="G29">
        <v>0.17399999999999999</v>
      </c>
      <c r="H29">
        <v>0.25700000000000001</v>
      </c>
      <c r="I29" s="2" t="s">
        <v>130</v>
      </c>
      <c r="J29" s="2" t="s">
        <v>130</v>
      </c>
      <c r="K29" s="2" t="s">
        <v>130</v>
      </c>
      <c r="L29" s="2" t="s">
        <v>130</v>
      </c>
      <c r="M29" s="2" t="s">
        <v>130</v>
      </c>
      <c r="N29" s="2" t="s">
        <v>130</v>
      </c>
      <c r="O29" s="2" t="s">
        <v>130</v>
      </c>
      <c r="P29" s="2" t="s">
        <v>136</v>
      </c>
      <c r="R29" s="2">
        <f t="shared" si="0"/>
        <v>239</v>
      </c>
      <c r="S29" s="55">
        <f t="shared" si="2"/>
        <v>8.944488188976378E-2</v>
      </c>
      <c r="U29" s="2">
        <f t="shared" si="3"/>
        <v>0.56000000000000005</v>
      </c>
      <c r="V29" s="2"/>
      <c r="W29" s="2"/>
      <c r="X29" s="2"/>
      <c r="Y29" s="2"/>
      <c r="Z29" s="2"/>
      <c r="AA29" s="2"/>
      <c r="AB29" s="2"/>
      <c r="AD29" s="24"/>
      <c r="AE29" s="24"/>
      <c r="AF29" s="24"/>
      <c r="AG29" s="184" t="s">
        <v>658</v>
      </c>
      <c r="AH29" s="180">
        <v>0.56000000000000005</v>
      </c>
      <c r="AI29" s="180">
        <v>0.09</v>
      </c>
      <c r="AJ29" s="180">
        <v>0.17399999999999999</v>
      </c>
      <c r="AK29" s="180">
        <v>0.25700000000000001</v>
      </c>
      <c r="AL29" s="180" t="s">
        <v>130</v>
      </c>
      <c r="AM29" s="180" t="s">
        <v>130</v>
      </c>
      <c r="AN29" s="180" t="s">
        <v>130</v>
      </c>
      <c r="AO29" s="180" t="s">
        <v>130</v>
      </c>
      <c r="AP29" s="180" t="s">
        <v>130</v>
      </c>
      <c r="AQ29" s="180" t="s">
        <v>130</v>
      </c>
      <c r="AR29" s="185" t="s">
        <v>130</v>
      </c>
    </row>
    <row r="30" spans="1:44" ht="13.5" thickBot="1" x14ac:dyDescent="0.35">
      <c r="A30" t="s">
        <v>129</v>
      </c>
      <c r="B30" s="5">
        <v>0.56999999999999995</v>
      </c>
      <c r="C30" s="93">
        <f t="shared" si="1"/>
        <v>10.57</v>
      </c>
      <c r="D30" s="2" t="s">
        <v>130</v>
      </c>
      <c r="E30" s="2" t="s">
        <v>130</v>
      </c>
      <c r="F30">
        <v>0.09</v>
      </c>
      <c r="G30">
        <v>0.17399999999999999</v>
      </c>
      <c r="H30">
        <v>0.25700000000000001</v>
      </c>
      <c r="I30" s="2" t="s">
        <v>130</v>
      </c>
      <c r="J30" s="2" t="s">
        <v>130</v>
      </c>
      <c r="K30" s="2" t="s">
        <v>130</v>
      </c>
      <c r="L30" s="2" t="s">
        <v>130</v>
      </c>
      <c r="M30" s="2" t="s">
        <v>130</v>
      </c>
      <c r="N30" s="2" t="s">
        <v>130</v>
      </c>
      <c r="O30" s="2" t="s">
        <v>130</v>
      </c>
      <c r="P30" s="2" t="s">
        <v>136</v>
      </c>
      <c r="R30" s="2">
        <f t="shared" si="0"/>
        <v>235</v>
      </c>
      <c r="S30" s="55">
        <f t="shared" si="2"/>
        <v>8.8090551181102358E-2</v>
      </c>
      <c r="U30" s="2" t="e">
        <f t="shared" si="3"/>
        <v>#N/A</v>
      </c>
      <c r="V30" s="2"/>
      <c r="W30" s="2"/>
      <c r="X30" s="2"/>
      <c r="Y30" s="2"/>
      <c r="Z30" s="2"/>
      <c r="AA30" s="2"/>
      <c r="AB30" s="2"/>
      <c r="AD30" s="24"/>
      <c r="AE30" s="24"/>
      <c r="AF30" s="24"/>
      <c r="AG30" s="184" t="s">
        <v>661</v>
      </c>
      <c r="AH30" s="180">
        <v>0.57999999999999996</v>
      </c>
      <c r="AI30" s="180">
        <v>8.6999999999999994E-2</v>
      </c>
      <c r="AJ30" s="180">
        <v>0.16900000000000001</v>
      </c>
      <c r="AK30" s="180">
        <v>0.251</v>
      </c>
      <c r="AL30" s="180">
        <v>0.33300000000000002</v>
      </c>
      <c r="AM30" s="180">
        <v>0.41499999999999998</v>
      </c>
      <c r="AN30" s="180">
        <v>0.496</v>
      </c>
      <c r="AO30" s="180" t="s">
        <v>130</v>
      </c>
      <c r="AP30" s="180" t="s">
        <v>130</v>
      </c>
      <c r="AQ30" s="180" t="s">
        <v>130</v>
      </c>
      <c r="AR30" s="185" t="s">
        <v>130</v>
      </c>
    </row>
    <row r="31" spans="1:44" ht="13.5" thickBot="1" x14ac:dyDescent="0.35">
      <c r="A31" t="s">
        <v>129</v>
      </c>
      <c r="B31" s="5">
        <v>0.57999999999999996</v>
      </c>
      <c r="C31" s="93">
        <f t="shared" si="1"/>
        <v>10.58</v>
      </c>
      <c r="D31" s="2" t="s">
        <v>130</v>
      </c>
      <c r="E31" s="2" t="s">
        <v>130</v>
      </c>
      <c r="F31">
        <v>8.6999999999999994E-2</v>
      </c>
      <c r="G31">
        <v>0.16900000000000001</v>
      </c>
      <c r="H31">
        <v>0.251</v>
      </c>
      <c r="I31">
        <v>0.33300000000000002</v>
      </c>
      <c r="J31">
        <v>0.41499999999999998</v>
      </c>
      <c r="K31">
        <v>0.496</v>
      </c>
      <c r="L31" s="2" t="s">
        <v>130</v>
      </c>
      <c r="M31" s="2" t="s">
        <v>130</v>
      </c>
      <c r="N31" s="2" t="s">
        <v>130</v>
      </c>
      <c r="O31" s="2" t="s">
        <v>130</v>
      </c>
      <c r="P31" s="2" t="s">
        <v>136</v>
      </c>
      <c r="R31" s="2">
        <f t="shared" si="0"/>
        <v>231</v>
      </c>
      <c r="S31" s="55">
        <f t="shared" si="2"/>
        <v>8.673622047244095E-2</v>
      </c>
      <c r="U31" s="2">
        <f t="shared" si="3"/>
        <v>0.57999999999999996</v>
      </c>
      <c r="X31" s="2"/>
      <c r="Y31" s="2"/>
      <c r="Z31" s="2"/>
      <c r="AA31" s="2"/>
      <c r="AB31" s="2"/>
      <c r="AD31" s="24"/>
      <c r="AE31" s="24"/>
      <c r="AF31" s="24"/>
      <c r="AG31" s="184" t="s">
        <v>646</v>
      </c>
      <c r="AH31" s="180">
        <v>0.57999999999999996</v>
      </c>
      <c r="AI31" s="180">
        <v>8.6999999999999994E-2</v>
      </c>
      <c r="AJ31" s="180">
        <v>0.16900000000000001</v>
      </c>
      <c r="AK31" s="180">
        <v>0.251</v>
      </c>
      <c r="AL31" s="180">
        <v>0.33300000000000002</v>
      </c>
      <c r="AM31" s="180">
        <v>0.41499999999999998</v>
      </c>
      <c r="AN31" s="180">
        <v>0.496</v>
      </c>
      <c r="AO31" s="180" t="s">
        <v>130</v>
      </c>
      <c r="AP31" s="180" t="s">
        <v>130</v>
      </c>
      <c r="AQ31" s="180" t="s">
        <v>130</v>
      </c>
      <c r="AR31" s="185" t="s">
        <v>130</v>
      </c>
    </row>
    <row r="32" spans="1:44" ht="13.5" thickBot="1" x14ac:dyDescent="0.35">
      <c r="A32" t="s">
        <v>129</v>
      </c>
      <c r="B32" s="5">
        <v>0.59</v>
      </c>
      <c r="C32" s="93">
        <f t="shared" si="1"/>
        <v>10.59</v>
      </c>
      <c r="D32" s="2" t="s">
        <v>130</v>
      </c>
      <c r="E32" s="2" t="s">
        <v>130</v>
      </c>
      <c r="F32">
        <v>8.5999999999999993E-2</v>
      </c>
      <c r="G32">
        <v>0.16700000000000001</v>
      </c>
      <c r="H32">
        <v>0.249</v>
      </c>
      <c r="I32">
        <v>0.33100000000000002</v>
      </c>
      <c r="J32">
        <v>0.41299999999999998</v>
      </c>
      <c r="K32">
        <v>0.49399999999999999</v>
      </c>
      <c r="L32" s="2" t="s">
        <v>130</v>
      </c>
      <c r="M32" s="2" t="s">
        <v>130</v>
      </c>
      <c r="N32" s="2" t="s">
        <v>130</v>
      </c>
      <c r="O32" s="2" t="s">
        <v>130</v>
      </c>
      <c r="P32" s="2" t="s">
        <v>136</v>
      </c>
      <c r="R32" s="2">
        <f t="shared" si="0"/>
        <v>227</v>
      </c>
      <c r="S32" s="55">
        <f t="shared" si="2"/>
        <v>8.5381889763779528E-2</v>
      </c>
      <c r="U32" s="2">
        <f t="shared" si="3"/>
        <v>0.59</v>
      </c>
      <c r="X32" s="2"/>
      <c r="Y32" s="2"/>
      <c r="Z32" s="2"/>
      <c r="AA32" s="2"/>
      <c r="AB32" s="2"/>
      <c r="AD32" s="24"/>
      <c r="AE32" s="24"/>
      <c r="AF32" s="24"/>
      <c r="AG32" s="184" t="s">
        <v>484</v>
      </c>
      <c r="AH32" s="180">
        <v>0.59</v>
      </c>
      <c r="AI32" s="180">
        <v>8.5999999999999993E-2</v>
      </c>
      <c r="AJ32" s="180">
        <v>0.16700000000000001</v>
      </c>
      <c r="AK32" s="180">
        <v>0.249</v>
      </c>
      <c r="AL32" s="180">
        <v>0.33100000000000002</v>
      </c>
      <c r="AM32" s="180">
        <v>0.41299999999999998</v>
      </c>
      <c r="AN32" s="180">
        <v>0.49399999999999999</v>
      </c>
      <c r="AO32" s="180" t="s">
        <v>130</v>
      </c>
      <c r="AP32" s="180" t="s">
        <v>130</v>
      </c>
      <c r="AQ32" s="180" t="s">
        <v>130</v>
      </c>
      <c r="AR32" s="185" t="s">
        <v>130</v>
      </c>
    </row>
    <row r="33" spans="1:44" ht="13.5" thickBot="1" x14ac:dyDescent="0.35">
      <c r="A33" t="s">
        <v>129</v>
      </c>
      <c r="B33" s="5">
        <v>0.6</v>
      </c>
      <c r="C33" s="93">
        <f t="shared" si="1"/>
        <v>10.6</v>
      </c>
      <c r="D33" s="2" t="s">
        <v>130</v>
      </c>
      <c r="E33" s="2" t="s">
        <v>130</v>
      </c>
      <c r="F33">
        <v>8.5000000000000006E-2</v>
      </c>
      <c r="G33">
        <v>0.16500000000000001</v>
      </c>
      <c r="H33">
        <v>0.245</v>
      </c>
      <c r="I33">
        <v>0.32700000000000001</v>
      </c>
      <c r="J33">
        <v>0.40899999999999997</v>
      </c>
      <c r="K33">
        <v>0.49099999999999999</v>
      </c>
      <c r="L33" s="2" t="s">
        <v>130</v>
      </c>
      <c r="M33" s="2" t="s">
        <v>130</v>
      </c>
      <c r="N33" s="2" t="s">
        <v>130</v>
      </c>
      <c r="O33" s="2" t="s">
        <v>130</v>
      </c>
      <c r="P33" s="2" t="s">
        <v>136</v>
      </c>
      <c r="R33" s="2">
        <f t="shared" si="0"/>
        <v>223</v>
      </c>
      <c r="S33" s="55">
        <f t="shared" si="2"/>
        <v>8.402755905511812E-2</v>
      </c>
      <c r="U33" s="2">
        <f t="shared" si="3"/>
        <v>0.6</v>
      </c>
      <c r="X33" s="2"/>
      <c r="Y33" s="2"/>
      <c r="Z33" s="2"/>
      <c r="AA33" s="2"/>
      <c r="AB33" s="2"/>
      <c r="AD33" s="24"/>
      <c r="AE33" s="24"/>
      <c r="AF33" s="24"/>
      <c r="AG33" s="184" t="s">
        <v>644</v>
      </c>
      <c r="AH33" s="180">
        <v>0.59</v>
      </c>
      <c r="AI33" s="180">
        <v>8.5999999999999993E-2</v>
      </c>
      <c r="AJ33" s="180">
        <v>0.16700000000000001</v>
      </c>
      <c r="AK33" s="180">
        <v>0.249</v>
      </c>
      <c r="AL33" s="180">
        <v>0.33100000000000002</v>
      </c>
      <c r="AM33" s="180">
        <v>0.41299999999999998</v>
      </c>
      <c r="AN33" s="180">
        <v>0.49399999999999999</v>
      </c>
      <c r="AO33" s="180" t="s">
        <v>130</v>
      </c>
      <c r="AP33" s="180" t="s">
        <v>130</v>
      </c>
      <c r="AQ33" s="180" t="s">
        <v>130</v>
      </c>
      <c r="AR33" s="185" t="s">
        <v>130</v>
      </c>
    </row>
    <row r="34" spans="1:44" ht="13.5" thickBot="1" x14ac:dyDescent="0.35">
      <c r="A34" t="s">
        <v>129</v>
      </c>
      <c r="B34" s="5">
        <v>0.61</v>
      </c>
      <c r="C34" s="93">
        <f t="shared" si="1"/>
        <v>10.61</v>
      </c>
      <c r="D34" s="2" t="s">
        <v>130</v>
      </c>
      <c r="E34" s="2" t="s">
        <v>130</v>
      </c>
      <c r="F34">
        <v>8.3000000000000004E-2</v>
      </c>
      <c r="G34">
        <v>0.16200000000000001</v>
      </c>
      <c r="H34">
        <v>0.24099999999999999</v>
      </c>
      <c r="I34">
        <v>0.32300000000000001</v>
      </c>
      <c r="J34">
        <v>0.40600000000000003</v>
      </c>
      <c r="K34">
        <v>0.48799999999999999</v>
      </c>
      <c r="L34" s="2" t="s">
        <v>130</v>
      </c>
      <c r="M34" s="2" t="s">
        <v>130</v>
      </c>
      <c r="N34" s="2" t="s">
        <v>130</v>
      </c>
      <c r="O34" s="2" t="s">
        <v>130</v>
      </c>
      <c r="P34" s="2" t="s">
        <v>136</v>
      </c>
      <c r="R34" s="2">
        <f t="shared" si="0"/>
        <v>220</v>
      </c>
      <c r="S34" s="55">
        <f t="shared" si="2"/>
        <v>8.301181102362204E-2</v>
      </c>
      <c r="U34" s="2">
        <f t="shared" si="3"/>
        <v>0.61</v>
      </c>
      <c r="X34" s="2"/>
      <c r="Y34" s="2"/>
      <c r="Z34" s="2"/>
      <c r="AA34" s="2"/>
      <c r="AB34" s="2"/>
      <c r="AD34" s="24"/>
      <c r="AE34" s="24"/>
      <c r="AF34" s="24"/>
      <c r="AG34" s="184" t="s">
        <v>466</v>
      </c>
      <c r="AH34" s="180">
        <v>0.6</v>
      </c>
      <c r="AI34" s="180">
        <v>8.5000000000000006E-2</v>
      </c>
      <c r="AJ34" s="180">
        <v>0.16500000000000001</v>
      </c>
      <c r="AK34" s="180">
        <v>0.245</v>
      </c>
      <c r="AL34" s="180">
        <v>0.32700000000000001</v>
      </c>
      <c r="AM34" s="180">
        <v>0.40899999999999997</v>
      </c>
      <c r="AN34" s="180">
        <v>0.49099999999999999</v>
      </c>
      <c r="AO34" s="180" t="s">
        <v>130</v>
      </c>
      <c r="AP34" s="180" t="s">
        <v>130</v>
      </c>
      <c r="AQ34" s="180" t="s">
        <v>130</v>
      </c>
      <c r="AR34" s="185" t="s">
        <v>130</v>
      </c>
    </row>
    <row r="35" spans="1:44" ht="13.5" thickBot="1" x14ac:dyDescent="0.35">
      <c r="A35" t="s">
        <v>129</v>
      </c>
      <c r="B35" s="5">
        <v>0.62</v>
      </c>
      <c r="C35" s="93">
        <f t="shared" si="1"/>
        <v>10.62</v>
      </c>
      <c r="D35" s="2" t="s">
        <v>130</v>
      </c>
      <c r="E35" s="2" t="s">
        <v>130</v>
      </c>
      <c r="F35">
        <v>8.2000000000000003E-2</v>
      </c>
      <c r="G35">
        <v>0.159</v>
      </c>
      <c r="H35">
        <v>0.23699999999999999</v>
      </c>
      <c r="I35">
        <v>0.31900000000000001</v>
      </c>
      <c r="J35">
        <v>0.40200000000000002</v>
      </c>
      <c r="K35">
        <v>0.48499999999999999</v>
      </c>
      <c r="L35" s="2" t="s">
        <v>130</v>
      </c>
      <c r="M35" s="2" t="s">
        <v>130</v>
      </c>
      <c r="N35" s="2" t="s">
        <v>130</v>
      </c>
      <c r="O35" s="2" t="s">
        <v>130</v>
      </c>
      <c r="P35" s="2" t="s">
        <v>136</v>
      </c>
      <c r="R35" s="2">
        <f t="shared" si="0"/>
        <v>216</v>
      </c>
      <c r="S35" s="55">
        <f t="shared" si="2"/>
        <v>8.1657480314960632E-2</v>
      </c>
      <c r="U35" s="2">
        <f t="shared" si="3"/>
        <v>0.62</v>
      </c>
      <c r="X35" s="2"/>
      <c r="Y35" s="2"/>
      <c r="Z35" s="2"/>
      <c r="AA35" s="2"/>
      <c r="AB35" s="2"/>
      <c r="AD35" s="24"/>
      <c r="AE35" s="24"/>
      <c r="AF35" s="24"/>
      <c r="AG35" s="184" t="s">
        <v>623</v>
      </c>
      <c r="AH35" s="180">
        <v>0.61</v>
      </c>
      <c r="AI35" s="180">
        <v>8.3000000000000004E-2</v>
      </c>
      <c r="AJ35" s="180">
        <v>0.16200000000000001</v>
      </c>
      <c r="AK35" s="180">
        <v>0.24099999999999999</v>
      </c>
      <c r="AL35" s="180">
        <v>0.32300000000000001</v>
      </c>
      <c r="AM35" s="180">
        <v>0.40600000000000003</v>
      </c>
      <c r="AN35" s="180">
        <v>0.48799999999999999</v>
      </c>
      <c r="AO35" s="180" t="s">
        <v>130</v>
      </c>
      <c r="AP35" s="180" t="s">
        <v>130</v>
      </c>
      <c r="AQ35" s="180" t="s">
        <v>130</v>
      </c>
      <c r="AR35" s="185" t="s">
        <v>130</v>
      </c>
    </row>
    <row r="36" spans="1:44" ht="13.5" thickBot="1" x14ac:dyDescent="0.35">
      <c r="A36" t="s">
        <v>129</v>
      </c>
      <c r="B36" s="5">
        <v>0.63</v>
      </c>
      <c r="C36" s="93">
        <f t="shared" si="1"/>
        <v>10.63</v>
      </c>
      <c r="D36" s="2" t="s">
        <v>130</v>
      </c>
      <c r="E36" s="2" t="s">
        <v>130</v>
      </c>
      <c r="F36">
        <v>8.1000000000000003E-2</v>
      </c>
      <c r="G36">
        <v>0.157</v>
      </c>
      <c r="H36">
        <v>0.23400000000000001</v>
      </c>
      <c r="I36">
        <v>0.316</v>
      </c>
      <c r="J36">
        <v>0.4</v>
      </c>
      <c r="K36">
        <v>0.48299999999999998</v>
      </c>
      <c r="L36" s="2" t="s">
        <v>130</v>
      </c>
      <c r="M36" s="2" t="s">
        <v>130</v>
      </c>
      <c r="N36" s="2" t="s">
        <v>130</v>
      </c>
      <c r="O36" s="2" t="s">
        <v>130</v>
      </c>
      <c r="P36" s="2" t="s">
        <v>136</v>
      </c>
      <c r="R36" s="2">
        <f t="shared" si="0"/>
        <v>213</v>
      </c>
      <c r="S36" s="55">
        <f t="shared" si="2"/>
        <v>8.0641732283464579E-2</v>
      </c>
      <c r="U36" s="2">
        <f t="shared" si="3"/>
        <v>0.63</v>
      </c>
      <c r="X36" s="2"/>
      <c r="Y36" s="2"/>
      <c r="Z36" s="2"/>
      <c r="AA36" s="2"/>
      <c r="AB36" s="2"/>
      <c r="AD36" s="24"/>
      <c r="AE36" s="24"/>
      <c r="AF36" s="24"/>
      <c r="AG36" s="184" t="s">
        <v>592</v>
      </c>
      <c r="AH36" s="180">
        <v>0.61</v>
      </c>
      <c r="AI36" s="180">
        <v>8.3000000000000004E-2</v>
      </c>
      <c r="AJ36" s="180">
        <v>0.16200000000000001</v>
      </c>
      <c r="AK36" s="180">
        <v>0.24099999999999999</v>
      </c>
      <c r="AL36" s="180">
        <v>0.32300000000000001</v>
      </c>
      <c r="AM36" s="180">
        <v>0.40600000000000003</v>
      </c>
      <c r="AN36" s="180">
        <v>0.48799999999999999</v>
      </c>
      <c r="AO36" s="180" t="s">
        <v>130</v>
      </c>
      <c r="AP36" s="180" t="s">
        <v>130</v>
      </c>
      <c r="AQ36" s="180" t="s">
        <v>130</v>
      </c>
      <c r="AR36" s="185" t="s">
        <v>130</v>
      </c>
    </row>
    <row r="37" spans="1:44" ht="13.5" thickBot="1" x14ac:dyDescent="0.35">
      <c r="A37" t="s">
        <v>129</v>
      </c>
      <c r="B37" s="5">
        <v>0.64</v>
      </c>
      <c r="C37" s="93">
        <f t="shared" si="1"/>
        <v>10.64</v>
      </c>
      <c r="D37" s="2" t="s">
        <v>130</v>
      </c>
      <c r="E37" s="2" t="s">
        <v>130</v>
      </c>
      <c r="F37">
        <v>7.9000000000000001E-2</v>
      </c>
      <c r="G37">
        <v>0.155</v>
      </c>
      <c r="H37">
        <v>0.23</v>
      </c>
      <c r="I37">
        <v>0.312</v>
      </c>
      <c r="J37">
        <v>0.39600000000000002</v>
      </c>
      <c r="K37">
        <v>0.48</v>
      </c>
      <c r="L37" s="2" t="s">
        <v>130</v>
      </c>
      <c r="M37" s="2" t="s">
        <v>130</v>
      </c>
      <c r="N37" s="2" t="s">
        <v>130</v>
      </c>
      <c r="O37" s="2" t="s">
        <v>130</v>
      </c>
      <c r="P37" s="2" t="s">
        <v>136</v>
      </c>
      <c r="R37" s="2">
        <f t="shared" si="0"/>
        <v>209</v>
      </c>
      <c r="S37" s="55">
        <f t="shared" si="2"/>
        <v>7.9287401574803157E-2</v>
      </c>
      <c r="U37" s="2">
        <f t="shared" si="3"/>
        <v>0.64</v>
      </c>
      <c r="X37" s="2"/>
      <c r="Y37" s="2"/>
      <c r="Z37" s="2"/>
      <c r="AA37" s="2"/>
      <c r="AB37" s="2"/>
      <c r="AD37" s="24"/>
      <c r="AE37" s="24"/>
      <c r="AF37" s="24"/>
      <c r="AG37" s="184" t="s">
        <v>482</v>
      </c>
      <c r="AH37" s="180">
        <v>0.62</v>
      </c>
      <c r="AI37" s="180">
        <v>8.2000000000000003E-2</v>
      </c>
      <c r="AJ37" s="180">
        <v>0.159</v>
      </c>
      <c r="AK37" s="180">
        <v>0.23699999999999999</v>
      </c>
      <c r="AL37" s="180">
        <v>0.31900000000000001</v>
      </c>
      <c r="AM37" s="180">
        <v>0.40200000000000002</v>
      </c>
      <c r="AN37" s="180">
        <v>0.48499999999999999</v>
      </c>
      <c r="AO37" s="180" t="s">
        <v>130</v>
      </c>
      <c r="AP37" s="180" t="s">
        <v>130</v>
      </c>
      <c r="AQ37" s="180" t="s">
        <v>130</v>
      </c>
      <c r="AR37" s="185" t="s">
        <v>130</v>
      </c>
    </row>
    <row r="38" spans="1:44" ht="13.5" thickBot="1" x14ac:dyDescent="0.35">
      <c r="A38" t="s">
        <v>129</v>
      </c>
      <c r="B38" s="5">
        <v>0.65</v>
      </c>
      <c r="C38" s="93">
        <f t="shared" si="1"/>
        <v>10.65</v>
      </c>
      <c r="D38" s="2" t="s">
        <v>130</v>
      </c>
      <c r="E38" s="2" t="s">
        <v>130</v>
      </c>
      <c r="F38">
        <v>7.9000000000000001E-2</v>
      </c>
      <c r="G38">
        <v>0.155</v>
      </c>
      <c r="H38">
        <v>0.23</v>
      </c>
      <c r="I38">
        <v>0.312</v>
      </c>
      <c r="J38">
        <v>0.39600000000000002</v>
      </c>
      <c r="K38">
        <v>0.48</v>
      </c>
      <c r="L38" s="2" t="s">
        <v>130</v>
      </c>
      <c r="M38" s="2" t="s">
        <v>130</v>
      </c>
      <c r="N38" s="2" t="s">
        <v>130</v>
      </c>
      <c r="O38" s="2" t="s">
        <v>130</v>
      </c>
      <c r="P38" s="2" t="s">
        <v>136</v>
      </c>
      <c r="R38" s="2">
        <f t="shared" si="0"/>
        <v>206</v>
      </c>
      <c r="S38" s="55">
        <f t="shared" si="2"/>
        <v>7.827165354330709E-2</v>
      </c>
      <c r="U38" s="2" t="e">
        <f t="shared" si="3"/>
        <v>#N/A</v>
      </c>
      <c r="X38" s="2"/>
      <c r="Y38" s="2"/>
      <c r="Z38" s="2"/>
      <c r="AA38" s="2"/>
      <c r="AB38" s="2"/>
      <c r="AD38" s="24"/>
      <c r="AE38" s="24"/>
      <c r="AF38" s="24"/>
      <c r="AG38" s="184" t="s">
        <v>548</v>
      </c>
      <c r="AH38" s="180">
        <v>0.63</v>
      </c>
      <c r="AI38" s="180">
        <v>8.1000000000000003E-2</v>
      </c>
      <c r="AJ38" s="180">
        <v>0.157</v>
      </c>
      <c r="AK38" s="180">
        <v>0.23400000000000001</v>
      </c>
      <c r="AL38" s="180">
        <v>0.316</v>
      </c>
      <c r="AM38" s="180">
        <v>0.4</v>
      </c>
      <c r="AN38" s="180">
        <v>0.48299999999999998</v>
      </c>
      <c r="AO38" s="180" t="s">
        <v>130</v>
      </c>
      <c r="AP38" s="180" t="s">
        <v>130</v>
      </c>
      <c r="AQ38" s="180" t="s">
        <v>130</v>
      </c>
      <c r="AR38" s="185" t="s">
        <v>130</v>
      </c>
    </row>
    <row r="39" spans="1:44" ht="13.5" thickBot="1" x14ac:dyDescent="0.35">
      <c r="A39" t="s">
        <v>129</v>
      </c>
      <c r="B39" s="5">
        <v>0.66</v>
      </c>
      <c r="C39" s="93">
        <f t="shared" si="1"/>
        <v>10.66</v>
      </c>
      <c r="D39" s="2" t="s">
        <v>130</v>
      </c>
      <c r="E39" s="2" t="s">
        <v>130</v>
      </c>
      <c r="F39">
        <v>7.6999999999999999E-2</v>
      </c>
      <c r="G39">
        <v>0.151</v>
      </c>
      <c r="H39">
        <v>0.224</v>
      </c>
      <c r="I39">
        <v>0.30599999999999999</v>
      </c>
      <c r="J39">
        <v>0.39100000000000001</v>
      </c>
      <c r="K39">
        <v>0.47599999999999998</v>
      </c>
      <c r="L39" s="2" t="s">
        <v>130</v>
      </c>
      <c r="M39" s="2" t="s">
        <v>130</v>
      </c>
      <c r="N39" s="2" t="s">
        <v>130</v>
      </c>
      <c r="O39" s="2" t="s">
        <v>130</v>
      </c>
      <c r="P39" s="2" t="s">
        <v>136</v>
      </c>
      <c r="R39" s="2">
        <f t="shared" si="0"/>
        <v>203</v>
      </c>
      <c r="S39" s="55">
        <f t="shared" si="2"/>
        <v>7.7255905511811024E-2</v>
      </c>
      <c r="U39" s="2">
        <f t="shared" si="3"/>
        <v>0.66</v>
      </c>
      <c r="X39" s="2"/>
      <c r="Y39" s="2"/>
      <c r="Z39" s="2"/>
      <c r="AA39" s="2"/>
      <c r="AB39" s="2"/>
      <c r="AD39" s="24"/>
      <c r="AE39" s="24"/>
      <c r="AF39" s="24"/>
      <c r="AG39" s="184" t="s">
        <v>668</v>
      </c>
      <c r="AH39" s="180">
        <v>0.64</v>
      </c>
      <c r="AI39" s="180">
        <v>7.9000000000000001E-2</v>
      </c>
      <c r="AJ39" s="180">
        <v>0.155</v>
      </c>
      <c r="AK39" s="180">
        <v>0.23</v>
      </c>
      <c r="AL39" s="180">
        <v>0.312</v>
      </c>
      <c r="AM39" s="180">
        <v>0.39600000000000002</v>
      </c>
      <c r="AN39" s="180">
        <v>0.48</v>
      </c>
      <c r="AO39" s="180" t="s">
        <v>130</v>
      </c>
      <c r="AP39" s="180" t="s">
        <v>130</v>
      </c>
      <c r="AQ39" s="180" t="s">
        <v>130</v>
      </c>
      <c r="AR39" s="185" t="s">
        <v>130</v>
      </c>
    </row>
    <row r="40" spans="1:44" ht="13.5" thickBot="1" x14ac:dyDescent="0.35">
      <c r="A40" t="s">
        <v>129</v>
      </c>
      <c r="B40" s="5">
        <v>0.67</v>
      </c>
      <c r="C40" s="93">
        <f t="shared" si="1"/>
        <v>10.67</v>
      </c>
      <c r="D40" s="2" t="s">
        <v>130</v>
      </c>
      <c r="E40" s="2" t="s">
        <v>130</v>
      </c>
      <c r="F40">
        <v>7.5999999999999998E-2</v>
      </c>
      <c r="G40">
        <v>0.14899999999999999</v>
      </c>
      <c r="H40">
        <v>0.221</v>
      </c>
      <c r="I40">
        <v>0.30299999999999999</v>
      </c>
      <c r="J40">
        <v>0.38900000000000001</v>
      </c>
      <c r="K40">
        <v>0.47399999999999998</v>
      </c>
      <c r="L40" s="2" t="s">
        <v>130</v>
      </c>
      <c r="M40" s="2" t="s">
        <v>130</v>
      </c>
      <c r="N40" s="2" t="s">
        <v>130</v>
      </c>
      <c r="O40" s="2" t="s">
        <v>130</v>
      </c>
      <c r="P40" s="2" t="s">
        <v>136</v>
      </c>
      <c r="R40" s="2">
        <f t="shared" si="0"/>
        <v>200</v>
      </c>
      <c r="S40" s="55">
        <f t="shared" si="2"/>
        <v>7.6240157480314957E-2</v>
      </c>
      <c r="U40" s="2">
        <f t="shared" si="3"/>
        <v>0.67</v>
      </c>
      <c r="X40" s="2"/>
      <c r="Y40" s="2"/>
      <c r="Z40" s="2"/>
      <c r="AA40" s="2"/>
      <c r="AB40" s="2"/>
      <c r="AD40" s="24"/>
      <c r="AE40" s="24"/>
      <c r="AF40" s="24"/>
      <c r="AG40" s="184" t="s">
        <v>619</v>
      </c>
      <c r="AH40" s="180">
        <v>0.66</v>
      </c>
      <c r="AI40" s="180">
        <v>7.6999999999999999E-2</v>
      </c>
      <c r="AJ40" s="180">
        <v>0.151</v>
      </c>
      <c r="AK40" s="180">
        <v>0.224</v>
      </c>
      <c r="AL40" s="180">
        <v>0.30599999999999999</v>
      </c>
      <c r="AM40" s="180">
        <v>0.39100000000000001</v>
      </c>
      <c r="AN40" s="180">
        <v>0.47599999999999998</v>
      </c>
      <c r="AO40" s="180" t="s">
        <v>130</v>
      </c>
      <c r="AP40" s="180" t="s">
        <v>130</v>
      </c>
      <c r="AQ40" s="180" t="s">
        <v>130</v>
      </c>
      <c r="AR40" s="185" t="s">
        <v>130</v>
      </c>
    </row>
    <row r="41" spans="1:44" ht="13.5" thickBot="1" x14ac:dyDescent="0.35">
      <c r="A41" t="s">
        <v>129</v>
      </c>
      <c r="B41" s="5">
        <v>0.68</v>
      </c>
      <c r="C41" s="93">
        <f t="shared" si="1"/>
        <v>10.68</v>
      </c>
      <c r="D41" s="2" t="s">
        <v>130</v>
      </c>
      <c r="E41" s="2" t="s">
        <v>130</v>
      </c>
      <c r="F41">
        <v>7.5999999999999998E-2</v>
      </c>
      <c r="G41">
        <v>0.14899999999999999</v>
      </c>
      <c r="H41">
        <v>0.221</v>
      </c>
      <c r="I41">
        <v>0.30299999999999999</v>
      </c>
      <c r="J41">
        <v>0.38900000000000001</v>
      </c>
      <c r="K41">
        <v>0.47399999999999998</v>
      </c>
      <c r="L41" s="2" t="s">
        <v>130</v>
      </c>
      <c r="M41" s="2" t="s">
        <v>130</v>
      </c>
      <c r="N41" s="2" t="s">
        <v>130</v>
      </c>
      <c r="O41" s="2" t="s">
        <v>130</v>
      </c>
      <c r="P41" s="2" t="s">
        <v>136</v>
      </c>
      <c r="R41" s="2">
        <f t="shared" si="0"/>
        <v>197</v>
      </c>
      <c r="S41" s="55">
        <f t="shared" si="2"/>
        <v>7.5224409448818891E-2</v>
      </c>
      <c r="U41" s="2" t="e">
        <f t="shared" si="3"/>
        <v>#N/A</v>
      </c>
      <c r="X41" s="2"/>
      <c r="Y41" s="2"/>
      <c r="Z41" s="2"/>
      <c r="AA41" s="2"/>
      <c r="AB41" s="2"/>
      <c r="AD41" s="24"/>
      <c r="AE41" s="24"/>
      <c r="AF41" s="24"/>
      <c r="AG41" s="184" t="s">
        <v>436</v>
      </c>
      <c r="AH41" s="180">
        <v>0.67</v>
      </c>
      <c r="AI41" s="180">
        <v>7.5999999999999998E-2</v>
      </c>
      <c r="AJ41" s="180">
        <v>0.14899999999999999</v>
      </c>
      <c r="AK41" s="180">
        <v>0.221</v>
      </c>
      <c r="AL41" s="180">
        <v>0.30299999999999999</v>
      </c>
      <c r="AM41" s="180">
        <v>0.38900000000000001</v>
      </c>
      <c r="AN41" s="180">
        <v>0.47399999999999998</v>
      </c>
      <c r="AO41" s="180" t="s">
        <v>130</v>
      </c>
      <c r="AP41" s="180" t="s">
        <v>130</v>
      </c>
      <c r="AQ41" s="180" t="s">
        <v>130</v>
      </c>
      <c r="AR41" s="185" t="s">
        <v>130</v>
      </c>
    </row>
    <row r="42" spans="1:44" ht="13.5" thickBot="1" x14ac:dyDescent="0.35">
      <c r="A42" t="s">
        <v>129</v>
      </c>
      <c r="B42" s="5">
        <v>0.69</v>
      </c>
      <c r="C42" s="93">
        <f t="shared" si="1"/>
        <v>10.69</v>
      </c>
      <c r="D42" s="2" t="s">
        <v>130</v>
      </c>
      <c r="E42" s="2" t="s">
        <v>130</v>
      </c>
      <c r="F42">
        <v>7.3999999999999996E-2</v>
      </c>
      <c r="G42">
        <v>0.14499999999999999</v>
      </c>
      <c r="H42">
        <v>0.215</v>
      </c>
      <c r="I42">
        <v>0.29799999999999999</v>
      </c>
      <c r="J42">
        <v>0.38400000000000001</v>
      </c>
      <c r="K42">
        <v>0.46899999999999997</v>
      </c>
      <c r="L42" s="2" t="s">
        <v>130</v>
      </c>
      <c r="M42" s="2" t="s">
        <v>130</v>
      </c>
      <c r="N42" s="2" t="s">
        <v>130</v>
      </c>
      <c r="O42" s="2" t="s">
        <v>130</v>
      </c>
      <c r="P42" s="2" t="s">
        <v>136</v>
      </c>
      <c r="R42" s="2">
        <f t="shared" si="0"/>
        <v>194</v>
      </c>
      <c r="S42" s="55">
        <f t="shared" si="2"/>
        <v>7.4208661417322838E-2</v>
      </c>
      <c r="U42" s="2">
        <f t="shared" si="3"/>
        <v>0.69</v>
      </c>
      <c r="X42" s="2"/>
      <c r="Y42" s="2"/>
      <c r="Z42" s="2"/>
      <c r="AA42" s="2"/>
      <c r="AB42" s="2"/>
      <c r="AD42" s="24"/>
      <c r="AE42" s="24"/>
      <c r="AF42" s="24"/>
      <c r="AG42" s="184" t="s">
        <v>640</v>
      </c>
      <c r="AH42" s="180">
        <v>0.67</v>
      </c>
      <c r="AI42" s="180">
        <v>7.5999999999999998E-2</v>
      </c>
      <c r="AJ42" s="180">
        <v>0.14899999999999999</v>
      </c>
      <c r="AK42" s="180">
        <v>0.221</v>
      </c>
      <c r="AL42" s="180">
        <v>0.30299999999999999</v>
      </c>
      <c r="AM42" s="180">
        <v>0.38900000000000001</v>
      </c>
      <c r="AN42" s="180">
        <v>0.47399999999999998</v>
      </c>
      <c r="AO42" s="180" t="s">
        <v>130</v>
      </c>
      <c r="AP42" s="180" t="s">
        <v>130</v>
      </c>
      <c r="AQ42" s="180" t="s">
        <v>130</v>
      </c>
      <c r="AR42" s="185" t="s">
        <v>130</v>
      </c>
    </row>
    <row r="43" spans="1:44" ht="13.5" thickBot="1" x14ac:dyDescent="0.35">
      <c r="A43" t="s">
        <v>129</v>
      </c>
      <c r="B43" s="5">
        <v>0.7</v>
      </c>
      <c r="C43" s="93">
        <f t="shared" si="1"/>
        <v>10.7</v>
      </c>
      <c r="D43" s="2" t="s">
        <v>130</v>
      </c>
      <c r="E43" s="2" t="s">
        <v>130</v>
      </c>
      <c r="F43">
        <v>7.2999999999999995E-2</v>
      </c>
      <c r="G43">
        <v>0.14299999999999999</v>
      </c>
      <c r="H43">
        <v>0.21199999999999999</v>
      </c>
      <c r="I43">
        <v>0.29499999999999998</v>
      </c>
      <c r="J43">
        <v>0.38100000000000001</v>
      </c>
      <c r="K43">
        <v>0.46700000000000003</v>
      </c>
      <c r="L43" s="2" t="s">
        <v>130</v>
      </c>
      <c r="M43" s="2" t="s">
        <v>130</v>
      </c>
      <c r="N43" s="2" t="s">
        <v>130</v>
      </c>
      <c r="O43" s="2" t="s">
        <v>130</v>
      </c>
      <c r="P43" s="2" t="s">
        <v>136</v>
      </c>
      <c r="R43" s="2">
        <f t="shared" si="0"/>
        <v>191</v>
      </c>
      <c r="S43" s="55">
        <f t="shared" si="2"/>
        <v>7.3192913385826772E-2</v>
      </c>
      <c r="U43" s="2">
        <f t="shared" si="3"/>
        <v>0.7</v>
      </c>
      <c r="X43" s="2"/>
      <c r="Y43" s="2"/>
      <c r="Z43" s="2"/>
      <c r="AA43" s="2"/>
      <c r="AB43" s="2"/>
      <c r="AD43" s="24"/>
      <c r="AE43" s="24"/>
      <c r="AF43" s="24"/>
      <c r="AG43" s="184" t="s">
        <v>481</v>
      </c>
      <c r="AH43" s="180">
        <v>0.69</v>
      </c>
      <c r="AI43" s="180">
        <v>7.3999999999999996E-2</v>
      </c>
      <c r="AJ43" s="180">
        <v>0.14499999999999999</v>
      </c>
      <c r="AK43" s="180">
        <v>0.215</v>
      </c>
      <c r="AL43" s="180">
        <v>0.29799999999999999</v>
      </c>
      <c r="AM43" s="180">
        <v>0.38400000000000001</v>
      </c>
      <c r="AN43" s="180">
        <v>0.46899999999999997</v>
      </c>
      <c r="AO43" s="180" t="s">
        <v>130</v>
      </c>
      <c r="AP43" s="180" t="s">
        <v>130</v>
      </c>
      <c r="AQ43" s="180" t="s">
        <v>130</v>
      </c>
      <c r="AR43" s="185" t="s">
        <v>130</v>
      </c>
    </row>
    <row r="44" spans="1:44" ht="13.5" thickBot="1" x14ac:dyDescent="0.35">
      <c r="A44" t="s">
        <v>129</v>
      </c>
      <c r="B44" s="5">
        <v>0.71</v>
      </c>
      <c r="C44" s="93">
        <f t="shared" si="1"/>
        <v>10.71</v>
      </c>
      <c r="D44" s="2" t="s">
        <v>130</v>
      </c>
      <c r="E44" s="2" t="s">
        <v>130</v>
      </c>
      <c r="F44">
        <v>7.1999999999999995E-2</v>
      </c>
      <c r="G44">
        <v>0.14099999999999999</v>
      </c>
      <c r="H44">
        <v>0.21</v>
      </c>
      <c r="I44">
        <v>0.29299999999999998</v>
      </c>
      <c r="J44">
        <v>0.379</v>
      </c>
      <c r="K44">
        <v>0.46600000000000003</v>
      </c>
      <c r="L44" s="2" t="s">
        <v>130</v>
      </c>
      <c r="M44" s="2" t="s">
        <v>130</v>
      </c>
      <c r="N44" s="2" t="s">
        <v>130</v>
      </c>
      <c r="O44" s="2" t="s">
        <v>130</v>
      </c>
      <c r="P44" s="2" t="s">
        <v>136</v>
      </c>
      <c r="R44" s="2">
        <f t="shared" si="0"/>
        <v>189</v>
      </c>
      <c r="S44" s="55">
        <f t="shared" si="2"/>
        <v>7.2515748031496061E-2</v>
      </c>
      <c r="U44" s="2">
        <f t="shared" si="3"/>
        <v>0.71</v>
      </c>
      <c r="X44" s="2"/>
      <c r="Y44" s="2"/>
      <c r="Z44" s="2"/>
      <c r="AA44" s="2"/>
      <c r="AB44" s="2"/>
      <c r="AD44" s="24"/>
      <c r="AE44" s="24"/>
      <c r="AF44" s="24"/>
      <c r="AG44" s="184" t="s">
        <v>464</v>
      </c>
      <c r="AH44" s="180">
        <v>0.69</v>
      </c>
      <c r="AI44" s="180">
        <v>7.3999999999999996E-2</v>
      </c>
      <c r="AJ44" s="180">
        <v>0.14499999999999999</v>
      </c>
      <c r="AK44" s="180">
        <v>0.215</v>
      </c>
      <c r="AL44" s="180">
        <v>0.29799999999999999</v>
      </c>
      <c r="AM44" s="180">
        <v>0.38400000000000001</v>
      </c>
      <c r="AN44" s="180">
        <v>0.46899999999999997</v>
      </c>
      <c r="AO44" s="180" t="s">
        <v>130</v>
      </c>
      <c r="AP44" s="180" t="s">
        <v>130</v>
      </c>
      <c r="AQ44" s="180" t="s">
        <v>130</v>
      </c>
      <c r="AR44" s="185" t="s">
        <v>130</v>
      </c>
    </row>
    <row r="45" spans="1:44" ht="13.5" thickBot="1" x14ac:dyDescent="0.35">
      <c r="A45" t="s">
        <v>129</v>
      </c>
      <c r="B45" s="5">
        <v>0.72</v>
      </c>
      <c r="C45" s="93">
        <f t="shared" si="1"/>
        <v>10.72</v>
      </c>
      <c r="D45" s="2" t="s">
        <v>130</v>
      </c>
      <c r="E45" s="2" t="s">
        <v>130</v>
      </c>
      <c r="F45">
        <v>7.1999999999999995E-2</v>
      </c>
      <c r="G45">
        <v>0.14099999999999999</v>
      </c>
      <c r="H45">
        <v>0.21</v>
      </c>
      <c r="I45">
        <v>0.29299999999999998</v>
      </c>
      <c r="J45">
        <v>0.379</v>
      </c>
      <c r="K45">
        <v>0.46600000000000003</v>
      </c>
      <c r="L45" s="2" t="s">
        <v>130</v>
      </c>
      <c r="M45" s="2" t="s">
        <v>130</v>
      </c>
      <c r="N45" s="2" t="s">
        <v>130</v>
      </c>
      <c r="O45" s="2" t="s">
        <v>130</v>
      </c>
      <c r="P45" s="2" t="s">
        <v>136</v>
      </c>
      <c r="R45" s="2">
        <f t="shared" si="0"/>
        <v>186</v>
      </c>
      <c r="S45" s="55">
        <f t="shared" si="2"/>
        <v>7.1499999999999994E-2</v>
      </c>
      <c r="U45" s="2" t="e">
        <f t="shared" si="3"/>
        <v>#N/A</v>
      </c>
      <c r="X45" s="2"/>
      <c r="Y45" s="2"/>
      <c r="Z45" s="2"/>
      <c r="AA45" s="2"/>
      <c r="AB45" s="2"/>
      <c r="AD45" s="24"/>
      <c r="AE45" s="24"/>
      <c r="AF45" s="24"/>
      <c r="AG45" s="184" t="s">
        <v>642</v>
      </c>
      <c r="AH45" s="180">
        <v>0.69</v>
      </c>
      <c r="AI45" s="180">
        <v>7.3999999999999996E-2</v>
      </c>
      <c r="AJ45" s="180">
        <v>0.14499999999999999</v>
      </c>
      <c r="AK45" s="180">
        <v>0.215</v>
      </c>
      <c r="AL45" s="180">
        <v>0.29799999999999999</v>
      </c>
      <c r="AM45" s="180">
        <v>0.38400000000000001</v>
      </c>
      <c r="AN45" s="180">
        <v>0.46899999999999997</v>
      </c>
      <c r="AO45" s="180" t="s">
        <v>130</v>
      </c>
      <c r="AP45" s="180" t="s">
        <v>130</v>
      </c>
      <c r="AQ45" s="180" t="s">
        <v>130</v>
      </c>
      <c r="AR45" s="185" t="s">
        <v>130</v>
      </c>
    </row>
    <row r="46" spans="1:44" ht="13.5" thickBot="1" x14ac:dyDescent="0.35">
      <c r="A46" t="s">
        <v>129</v>
      </c>
      <c r="B46" s="5">
        <v>0.73</v>
      </c>
      <c r="C46" s="93">
        <f t="shared" si="1"/>
        <v>10.73</v>
      </c>
      <c r="D46" s="2" t="s">
        <v>130</v>
      </c>
      <c r="E46" s="2" t="s">
        <v>130</v>
      </c>
      <c r="F46">
        <v>7.0000000000000007E-2</v>
      </c>
      <c r="G46">
        <v>0.13700000000000001</v>
      </c>
      <c r="H46">
        <v>0.20399999999999999</v>
      </c>
      <c r="I46">
        <v>0.28699999999999998</v>
      </c>
      <c r="J46">
        <v>0.374</v>
      </c>
      <c r="K46">
        <v>0.46100000000000002</v>
      </c>
      <c r="L46" s="2" t="s">
        <v>130</v>
      </c>
      <c r="M46" s="2" t="s">
        <v>130</v>
      </c>
      <c r="N46" s="2" t="s">
        <v>130</v>
      </c>
      <c r="O46" s="2" t="s">
        <v>130</v>
      </c>
      <c r="P46" s="2" t="s">
        <v>136</v>
      </c>
      <c r="R46" s="2">
        <f t="shared" si="0"/>
        <v>184</v>
      </c>
      <c r="S46" s="55">
        <f t="shared" si="2"/>
        <v>7.0822834645669297E-2</v>
      </c>
      <c r="U46" s="2">
        <f t="shared" si="3"/>
        <v>0.73</v>
      </c>
      <c r="X46" s="2"/>
      <c r="Y46" s="2"/>
      <c r="Z46" s="2"/>
      <c r="AA46" s="2"/>
      <c r="AB46" s="2"/>
      <c r="AD46" s="24"/>
      <c r="AE46" s="24"/>
      <c r="AF46" s="24"/>
      <c r="AG46" s="184" t="s">
        <v>621</v>
      </c>
      <c r="AH46" s="180">
        <v>0.7</v>
      </c>
      <c r="AI46" s="180">
        <v>7.2999999999999995E-2</v>
      </c>
      <c r="AJ46" s="180">
        <v>0.14299999999999999</v>
      </c>
      <c r="AK46" s="180">
        <v>0.21199999999999999</v>
      </c>
      <c r="AL46" s="180">
        <v>0.29499999999999998</v>
      </c>
      <c r="AM46" s="180">
        <v>0.38100000000000001</v>
      </c>
      <c r="AN46" s="180">
        <v>0.46700000000000003</v>
      </c>
      <c r="AO46" s="180" t="s">
        <v>130</v>
      </c>
      <c r="AP46" s="180" t="s">
        <v>130</v>
      </c>
      <c r="AQ46" s="180" t="s">
        <v>130</v>
      </c>
      <c r="AR46" s="185" t="s">
        <v>130</v>
      </c>
    </row>
    <row r="47" spans="1:44" ht="13.5" thickBot="1" x14ac:dyDescent="0.35">
      <c r="A47" t="s">
        <v>129</v>
      </c>
      <c r="B47" s="5">
        <v>0.74</v>
      </c>
      <c r="C47" s="93">
        <f t="shared" si="1"/>
        <v>10.74</v>
      </c>
      <c r="D47" s="2" t="s">
        <v>130</v>
      </c>
      <c r="E47" s="2" t="s">
        <v>130</v>
      </c>
      <c r="F47">
        <v>7.0000000000000007E-2</v>
      </c>
      <c r="G47">
        <v>0.13700000000000001</v>
      </c>
      <c r="H47">
        <v>0.20399999999999999</v>
      </c>
      <c r="I47">
        <v>0.28699999999999998</v>
      </c>
      <c r="J47">
        <v>0.374</v>
      </c>
      <c r="K47">
        <v>0.46100000000000002</v>
      </c>
      <c r="L47" s="2" t="s">
        <v>130</v>
      </c>
      <c r="M47" s="2" t="s">
        <v>130</v>
      </c>
      <c r="N47" s="2" t="s">
        <v>130</v>
      </c>
      <c r="O47" s="2" t="s">
        <v>130</v>
      </c>
      <c r="P47" s="2" t="s">
        <v>136</v>
      </c>
      <c r="R47" s="2">
        <f t="shared" si="0"/>
        <v>181</v>
      </c>
      <c r="S47" s="55">
        <f t="shared" si="2"/>
        <v>6.980708661417323E-2</v>
      </c>
      <c r="U47" s="2" t="e">
        <f t="shared" si="3"/>
        <v>#N/A</v>
      </c>
      <c r="X47" s="2"/>
      <c r="Y47" s="2"/>
      <c r="Z47" s="2"/>
      <c r="AA47" s="2"/>
      <c r="AB47" s="2"/>
      <c r="AD47" s="24"/>
      <c r="AE47" s="24"/>
      <c r="AF47" s="24"/>
      <c r="AG47" s="184" t="s">
        <v>590</v>
      </c>
      <c r="AH47" s="180">
        <v>0.7</v>
      </c>
      <c r="AI47" s="180">
        <v>7.2999999999999995E-2</v>
      </c>
      <c r="AJ47" s="180">
        <v>0.14299999999999999</v>
      </c>
      <c r="AK47" s="180">
        <v>0.21199999999999999</v>
      </c>
      <c r="AL47" s="180">
        <v>0.29499999999999998</v>
      </c>
      <c r="AM47" s="180">
        <v>0.38100000000000001</v>
      </c>
      <c r="AN47" s="180">
        <v>0.46700000000000003</v>
      </c>
      <c r="AO47" s="180" t="s">
        <v>130</v>
      </c>
      <c r="AP47" s="180" t="s">
        <v>130</v>
      </c>
      <c r="AQ47" s="180" t="s">
        <v>130</v>
      </c>
      <c r="AR47" s="185" t="s">
        <v>130</v>
      </c>
    </row>
    <row r="48" spans="1:44" ht="13.5" thickBot="1" x14ac:dyDescent="0.35">
      <c r="A48" t="s">
        <v>129</v>
      </c>
      <c r="B48" s="5">
        <v>0.75</v>
      </c>
      <c r="C48" s="93">
        <f t="shared" si="1"/>
        <v>10.75</v>
      </c>
      <c r="D48" s="2" t="s">
        <v>130</v>
      </c>
      <c r="E48" s="2" t="s">
        <v>130</v>
      </c>
      <c r="F48">
        <v>6.9000000000000006E-2</v>
      </c>
      <c r="G48">
        <v>0.13400000000000001</v>
      </c>
      <c r="H48">
        <v>0.19900000000000001</v>
      </c>
      <c r="I48">
        <v>0.28199999999999997</v>
      </c>
      <c r="J48">
        <v>0.37</v>
      </c>
      <c r="K48">
        <v>0.45800000000000002</v>
      </c>
      <c r="L48" s="2" t="s">
        <v>130</v>
      </c>
      <c r="M48" s="2" t="s">
        <v>130</v>
      </c>
      <c r="N48" s="2" t="s">
        <v>130</v>
      </c>
      <c r="O48" s="2" t="s">
        <v>130</v>
      </c>
      <c r="P48" s="2" t="s">
        <v>136</v>
      </c>
      <c r="R48" s="2">
        <f t="shared" si="0"/>
        <v>179</v>
      </c>
      <c r="S48" s="55">
        <f t="shared" si="2"/>
        <v>6.9129921259842519E-2</v>
      </c>
      <c r="U48" s="2">
        <f t="shared" si="3"/>
        <v>0.75</v>
      </c>
      <c r="X48" s="2"/>
      <c r="Y48" s="2"/>
      <c r="Z48" s="2"/>
      <c r="AA48" s="2"/>
      <c r="AB48" s="2"/>
      <c r="AD48" s="24"/>
      <c r="AE48" s="24"/>
      <c r="AF48" s="24"/>
      <c r="AG48" s="184" t="s">
        <v>656</v>
      </c>
      <c r="AH48" s="180">
        <v>0.7</v>
      </c>
      <c r="AI48" s="180">
        <v>7.2999999999999995E-2</v>
      </c>
      <c r="AJ48" s="180">
        <v>0.14299999999999999</v>
      </c>
      <c r="AK48" s="180">
        <v>0.21199999999999999</v>
      </c>
      <c r="AL48" s="180">
        <v>0.29499999999999998</v>
      </c>
      <c r="AM48" s="180">
        <v>0.38100000000000001</v>
      </c>
      <c r="AN48" s="180">
        <v>0.46700000000000003</v>
      </c>
      <c r="AO48" s="180" t="s">
        <v>130</v>
      </c>
      <c r="AP48" s="180" t="s">
        <v>130</v>
      </c>
      <c r="AQ48" s="180" t="s">
        <v>130</v>
      </c>
      <c r="AR48" s="185" t="s">
        <v>130</v>
      </c>
    </row>
    <row r="49" spans="1:44" ht="13.5" thickBot="1" x14ac:dyDescent="0.35">
      <c r="A49" t="s">
        <v>129</v>
      </c>
      <c r="B49" s="5">
        <v>0.76</v>
      </c>
      <c r="C49" s="93">
        <f t="shared" si="1"/>
        <v>10.76</v>
      </c>
      <c r="D49" s="2" t="s">
        <v>130</v>
      </c>
      <c r="E49" s="2" t="s">
        <v>130</v>
      </c>
      <c r="F49">
        <v>6.9000000000000006E-2</v>
      </c>
      <c r="G49">
        <v>0.13400000000000001</v>
      </c>
      <c r="H49">
        <v>0.19900000000000001</v>
      </c>
      <c r="I49">
        <v>0.28199999999999997</v>
      </c>
      <c r="J49">
        <v>0.37</v>
      </c>
      <c r="K49">
        <v>0.45800000000000002</v>
      </c>
      <c r="L49" s="2" t="s">
        <v>130</v>
      </c>
      <c r="M49" s="2" t="s">
        <v>130</v>
      </c>
      <c r="N49" s="2" t="s">
        <v>130</v>
      </c>
      <c r="O49" s="2" t="s">
        <v>130</v>
      </c>
      <c r="P49" s="2" t="s">
        <v>136</v>
      </c>
      <c r="R49" s="2">
        <f t="shared" si="0"/>
        <v>176</v>
      </c>
      <c r="S49" s="55">
        <f t="shared" si="2"/>
        <v>6.8114173228346453E-2</v>
      </c>
      <c r="U49" s="2" t="e">
        <f t="shared" si="3"/>
        <v>#N/A</v>
      </c>
      <c r="X49" s="2"/>
      <c r="Y49" s="2"/>
      <c r="Z49" s="2"/>
      <c r="AA49" s="2"/>
      <c r="AB49" s="2"/>
      <c r="AD49" s="24"/>
      <c r="AE49" s="24"/>
      <c r="AF49" s="24"/>
      <c r="AG49" s="184" t="s">
        <v>546</v>
      </c>
      <c r="AH49" s="180">
        <v>0.71</v>
      </c>
      <c r="AI49" s="180">
        <v>7.1999999999999995E-2</v>
      </c>
      <c r="AJ49" s="180">
        <v>0.14099999999999999</v>
      </c>
      <c r="AK49" s="180">
        <v>0.21</v>
      </c>
      <c r="AL49" s="180">
        <v>0.29299999999999998</v>
      </c>
      <c r="AM49" s="180">
        <v>0.379</v>
      </c>
      <c r="AN49" s="180">
        <v>0.46600000000000003</v>
      </c>
      <c r="AO49" s="180" t="s">
        <v>130</v>
      </c>
      <c r="AP49" s="180" t="s">
        <v>130</v>
      </c>
      <c r="AQ49" s="180" t="s">
        <v>130</v>
      </c>
      <c r="AR49" s="185" t="s">
        <v>130</v>
      </c>
    </row>
    <row r="50" spans="1:44" ht="13.5" thickBot="1" x14ac:dyDescent="0.35">
      <c r="A50" t="s">
        <v>129</v>
      </c>
      <c r="B50" s="5">
        <v>0.77</v>
      </c>
      <c r="C50" s="93">
        <f t="shared" si="1"/>
        <v>10.77</v>
      </c>
      <c r="D50" s="2" t="s">
        <v>130</v>
      </c>
      <c r="E50" s="2" t="s">
        <v>130</v>
      </c>
      <c r="F50">
        <v>6.7000000000000004E-2</v>
      </c>
      <c r="G50">
        <v>0.13100000000000001</v>
      </c>
      <c r="H50">
        <v>0.19500000000000001</v>
      </c>
      <c r="I50">
        <v>0.27800000000000002</v>
      </c>
      <c r="J50">
        <v>0.36699999999999999</v>
      </c>
      <c r="K50">
        <v>0.45500000000000002</v>
      </c>
      <c r="L50">
        <v>0.54300000000000004</v>
      </c>
      <c r="M50" s="2" t="s">
        <v>130</v>
      </c>
      <c r="N50" s="2" t="s">
        <v>130</v>
      </c>
      <c r="O50" s="2" t="s">
        <v>130</v>
      </c>
      <c r="P50" s="2" t="s">
        <v>136</v>
      </c>
      <c r="R50" s="2">
        <f t="shared" si="0"/>
        <v>174</v>
      </c>
      <c r="S50" s="55">
        <f t="shared" si="2"/>
        <v>6.7437007874015742E-2</v>
      </c>
      <c r="U50" s="2">
        <f t="shared" si="3"/>
        <v>0.77</v>
      </c>
      <c r="Y50" s="2"/>
      <c r="Z50" s="2"/>
      <c r="AA50" s="2"/>
      <c r="AB50" s="2"/>
      <c r="AD50" s="24"/>
      <c r="AE50" s="24"/>
      <c r="AF50" s="24"/>
      <c r="AG50" s="184" t="s">
        <v>589</v>
      </c>
      <c r="AH50" s="180">
        <v>0.73</v>
      </c>
      <c r="AI50" s="180">
        <v>7.0000000000000007E-2</v>
      </c>
      <c r="AJ50" s="180">
        <v>0.13700000000000001</v>
      </c>
      <c r="AK50" s="180">
        <v>0.20399999999999999</v>
      </c>
      <c r="AL50" s="180">
        <v>0.28699999999999998</v>
      </c>
      <c r="AM50" s="180">
        <v>0.374</v>
      </c>
      <c r="AN50" s="180">
        <v>0.46100000000000002</v>
      </c>
      <c r="AO50" s="180" t="s">
        <v>130</v>
      </c>
      <c r="AP50" s="180" t="s">
        <v>130</v>
      </c>
      <c r="AQ50" s="180" t="s">
        <v>130</v>
      </c>
      <c r="AR50" s="185" t="s">
        <v>130</v>
      </c>
    </row>
    <row r="51" spans="1:44" ht="13.5" thickBot="1" x14ac:dyDescent="0.35">
      <c r="A51" t="s">
        <v>129</v>
      </c>
      <c r="B51" s="5">
        <v>0.78</v>
      </c>
      <c r="C51" s="93">
        <f t="shared" si="1"/>
        <v>10.78</v>
      </c>
      <c r="D51" s="2" t="s">
        <v>130</v>
      </c>
      <c r="E51" s="2" t="s">
        <v>130</v>
      </c>
      <c r="F51">
        <v>6.6000000000000003E-2</v>
      </c>
      <c r="G51">
        <v>0.129</v>
      </c>
      <c r="H51">
        <v>0.192</v>
      </c>
      <c r="I51">
        <v>0.27400000000000002</v>
      </c>
      <c r="J51">
        <v>0.36099999999999999</v>
      </c>
      <c r="K51">
        <v>0.44800000000000001</v>
      </c>
      <c r="L51">
        <v>0.53500000000000003</v>
      </c>
      <c r="M51" s="2" t="s">
        <v>130</v>
      </c>
      <c r="N51" s="2" t="s">
        <v>130</v>
      </c>
      <c r="O51" s="2" t="s">
        <v>130</v>
      </c>
      <c r="P51" s="2" t="s">
        <v>136</v>
      </c>
      <c r="R51" s="2">
        <f t="shared" si="0"/>
        <v>172</v>
      </c>
      <c r="S51" s="55">
        <f t="shared" si="2"/>
        <v>6.6759842519685045E-2</v>
      </c>
      <c r="U51" s="2">
        <f t="shared" si="3"/>
        <v>0.78</v>
      </c>
      <c r="Y51" s="2"/>
      <c r="Z51" s="2"/>
      <c r="AA51" s="2"/>
      <c r="AB51" s="2"/>
      <c r="AD51" s="24"/>
      <c r="AE51" s="24"/>
      <c r="AF51" s="24"/>
      <c r="AG51" s="184" t="s">
        <v>544</v>
      </c>
      <c r="AH51" s="180">
        <v>0.75</v>
      </c>
      <c r="AI51" s="180">
        <v>6.9000000000000006E-2</v>
      </c>
      <c r="AJ51" s="180">
        <v>0.13400000000000001</v>
      </c>
      <c r="AK51" s="180">
        <v>0.19900000000000001</v>
      </c>
      <c r="AL51" s="180">
        <v>0.28199999999999997</v>
      </c>
      <c r="AM51" s="180">
        <v>0.37</v>
      </c>
      <c r="AN51" s="180">
        <v>0.45800000000000002</v>
      </c>
      <c r="AO51" s="180" t="s">
        <v>130</v>
      </c>
      <c r="AP51" s="180" t="s">
        <v>130</v>
      </c>
      <c r="AQ51" s="180" t="s">
        <v>130</v>
      </c>
      <c r="AR51" s="185" t="s">
        <v>130</v>
      </c>
    </row>
    <row r="52" spans="1:44" ht="13.5" thickBot="1" x14ac:dyDescent="0.35">
      <c r="A52" t="s">
        <v>129</v>
      </c>
      <c r="B52" s="5">
        <v>0.79</v>
      </c>
      <c r="C52" s="93">
        <f t="shared" si="1"/>
        <v>10.79</v>
      </c>
      <c r="D52" s="2" t="s">
        <v>130</v>
      </c>
      <c r="E52" s="2" t="s">
        <v>130</v>
      </c>
      <c r="F52">
        <v>6.6000000000000003E-2</v>
      </c>
      <c r="G52">
        <v>0.128</v>
      </c>
      <c r="H52">
        <v>0.19</v>
      </c>
      <c r="I52">
        <v>0.27100000000000002</v>
      </c>
      <c r="J52">
        <v>0.35699999999999998</v>
      </c>
      <c r="K52">
        <v>0.443</v>
      </c>
      <c r="L52">
        <v>0.52900000000000003</v>
      </c>
      <c r="M52" s="2" t="s">
        <v>130</v>
      </c>
      <c r="N52" s="2" t="s">
        <v>130</v>
      </c>
      <c r="O52" s="2" t="s">
        <v>130</v>
      </c>
      <c r="P52" s="2" t="s">
        <v>136</v>
      </c>
      <c r="R52" s="2">
        <f t="shared" si="0"/>
        <v>170</v>
      </c>
      <c r="S52" s="55">
        <f t="shared" si="2"/>
        <v>6.6082677165354334E-2</v>
      </c>
      <c r="U52" s="2">
        <f t="shared" si="3"/>
        <v>0.79</v>
      </c>
      <c r="Y52" s="2"/>
      <c r="Z52" s="2"/>
      <c r="AA52" s="2"/>
      <c r="AB52" s="2"/>
      <c r="AD52" s="24"/>
      <c r="AE52" s="24"/>
      <c r="AF52" s="24"/>
      <c r="AG52" s="184" t="s">
        <v>434</v>
      </c>
      <c r="AH52" s="180">
        <v>0.75</v>
      </c>
      <c r="AI52" s="180">
        <v>6.9000000000000006E-2</v>
      </c>
      <c r="AJ52" s="180">
        <v>0.13400000000000001</v>
      </c>
      <c r="AK52" s="180">
        <v>0.19900000000000001</v>
      </c>
      <c r="AL52" s="180">
        <v>0.28199999999999997</v>
      </c>
      <c r="AM52" s="180">
        <v>0.37</v>
      </c>
      <c r="AN52" s="180">
        <v>0.45800000000000002</v>
      </c>
      <c r="AO52" s="180" t="s">
        <v>130</v>
      </c>
      <c r="AP52" s="180" t="s">
        <v>130</v>
      </c>
      <c r="AQ52" s="180" t="s">
        <v>130</v>
      </c>
      <c r="AR52" s="185" t="s">
        <v>130</v>
      </c>
    </row>
    <row r="53" spans="1:44" ht="13.5" thickBot="1" x14ac:dyDescent="0.35">
      <c r="A53" t="s">
        <v>129</v>
      </c>
      <c r="B53" s="5">
        <v>0.8</v>
      </c>
      <c r="C53" s="93">
        <f t="shared" si="1"/>
        <v>10.8</v>
      </c>
      <c r="D53" s="2" t="s">
        <v>130</v>
      </c>
      <c r="E53" s="2" t="s">
        <v>130</v>
      </c>
      <c r="F53">
        <v>6.6000000000000003E-2</v>
      </c>
      <c r="G53">
        <v>0.128</v>
      </c>
      <c r="H53">
        <v>0.19</v>
      </c>
      <c r="I53">
        <v>0.27100000000000002</v>
      </c>
      <c r="J53">
        <v>0.35699999999999998</v>
      </c>
      <c r="K53">
        <v>0.443</v>
      </c>
      <c r="L53">
        <v>0.52900000000000003</v>
      </c>
      <c r="M53" s="2" t="s">
        <v>130</v>
      </c>
      <c r="N53" s="2" t="s">
        <v>130</v>
      </c>
      <c r="O53" s="2" t="s">
        <v>130</v>
      </c>
      <c r="P53" s="2" t="s">
        <v>136</v>
      </c>
      <c r="R53" s="2">
        <f t="shared" si="0"/>
        <v>167</v>
      </c>
      <c r="S53" s="55">
        <f t="shared" si="2"/>
        <v>6.5066929133858267E-2</v>
      </c>
      <c r="U53" s="2" t="e">
        <f t="shared" si="3"/>
        <v>#N/A</v>
      </c>
      <c r="Y53" s="2"/>
      <c r="Z53" s="2"/>
      <c r="AA53" s="2"/>
      <c r="AB53" s="2"/>
      <c r="AD53" s="24"/>
      <c r="AE53" s="24"/>
      <c r="AF53" s="24"/>
      <c r="AG53" s="184" t="s">
        <v>404</v>
      </c>
      <c r="AH53" s="180">
        <v>0.75</v>
      </c>
      <c r="AI53" s="180">
        <v>6.9000000000000006E-2</v>
      </c>
      <c r="AJ53" s="180">
        <v>0.13400000000000001</v>
      </c>
      <c r="AK53" s="180">
        <v>0.19900000000000001</v>
      </c>
      <c r="AL53" s="180">
        <v>0.28199999999999997</v>
      </c>
      <c r="AM53" s="180">
        <v>0.37</v>
      </c>
      <c r="AN53" s="180">
        <v>0.45800000000000002</v>
      </c>
      <c r="AO53" s="180" t="s">
        <v>130</v>
      </c>
      <c r="AP53" s="180" t="s">
        <v>130</v>
      </c>
      <c r="AQ53" s="180" t="s">
        <v>130</v>
      </c>
      <c r="AR53" s="185" t="s">
        <v>130</v>
      </c>
    </row>
    <row r="54" spans="1:44" ht="13.5" thickBot="1" x14ac:dyDescent="0.35">
      <c r="A54" t="s">
        <v>129</v>
      </c>
      <c r="B54" s="5">
        <v>0.81</v>
      </c>
      <c r="C54" s="93">
        <f t="shared" si="1"/>
        <v>10.81</v>
      </c>
      <c r="D54" s="2" t="s">
        <v>130</v>
      </c>
      <c r="E54" s="2" t="s">
        <v>130</v>
      </c>
      <c r="F54">
        <v>6.6000000000000003E-2</v>
      </c>
      <c r="G54">
        <v>0.128</v>
      </c>
      <c r="H54">
        <v>0.19</v>
      </c>
      <c r="I54">
        <v>0.27100000000000002</v>
      </c>
      <c r="J54">
        <v>0.35699999999999998</v>
      </c>
      <c r="K54">
        <v>0.443</v>
      </c>
      <c r="L54">
        <v>0.52900000000000003</v>
      </c>
      <c r="M54" s="2" t="s">
        <v>130</v>
      </c>
      <c r="N54" s="2" t="s">
        <v>130</v>
      </c>
      <c r="O54" s="2" t="s">
        <v>130</v>
      </c>
      <c r="P54" s="2" t="s">
        <v>136</v>
      </c>
      <c r="R54" s="2">
        <f t="shared" si="0"/>
        <v>165</v>
      </c>
      <c r="S54" s="55">
        <f t="shared" si="2"/>
        <v>6.4389763779527556E-2</v>
      </c>
      <c r="U54" s="2" t="e">
        <f t="shared" si="3"/>
        <v>#N/A</v>
      </c>
      <c r="Y54" s="2"/>
      <c r="Z54" s="2"/>
      <c r="AA54" s="2"/>
      <c r="AB54" s="2"/>
      <c r="AD54" s="24"/>
      <c r="AE54" s="24"/>
      <c r="AF54" s="24"/>
      <c r="AG54" s="184" t="s">
        <v>639</v>
      </c>
      <c r="AH54" s="180">
        <v>0.75</v>
      </c>
      <c r="AI54" s="180">
        <v>6.9000000000000006E-2</v>
      </c>
      <c r="AJ54" s="180">
        <v>0.13400000000000001</v>
      </c>
      <c r="AK54" s="180">
        <v>0.19900000000000001</v>
      </c>
      <c r="AL54" s="180">
        <v>0.28199999999999997</v>
      </c>
      <c r="AM54" s="180">
        <v>0.37</v>
      </c>
      <c r="AN54" s="180">
        <v>0.45800000000000002</v>
      </c>
      <c r="AO54" s="180" t="s">
        <v>130</v>
      </c>
      <c r="AP54" s="180" t="s">
        <v>130</v>
      </c>
      <c r="AQ54" s="180" t="s">
        <v>130</v>
      </c>
      <c r="AR54" s="185" t="s">
        <v>130</v>
      </c>
    </row>
    <row r="55" spans="1:44" ht="13.5" thickBot="1" x14ac:dyDescent="0.35">
      <c r="A55" t="s">
        <v>129</v>
      </c>
      <c r="B55" s="5">
        <v>0.82</v>
      </c>
      <c r="C55" s="93">
        <f t="shared" si="1"/>
        <v>10.82</v>
      </c>
      <c r="D55" s="2" t="s">
        <v>130</v>
      </c>
      <c r="E55" s="2" t="s">
        <v>130</v>
      </c>
      <c r="F55">
        <v>6.6000000000000003E-2</v>
      </c>
      <c r="G55">
        <v>0.128</v>
      </c>
      <c r="H55">
        <v>0.19</v>
      </c>
      <c r="I55">
        <v>0.27100000000000002</v>
      </c>
      <c r="J55">
        <v>0.35699999999999998</v>
      </c>
      <c r="K55">
        <v>0.443</v>
      </c>
      <c r="L55">
        <v>0.52900000000000003</v>
      </c>
      <c r="M55" s="2" t="s">
        <v>130</v>
      </c>
      <c r="N55" s="2" t="s">
        <v>130</v>
      </c>
      <c r="O55" s="2" t="s">
        <v>130</v>
      </c>
      <c r="P55" s="2" t="s">
        <v>136</v>
      </c>
      <c r="R55" s="2">
        <f t="shared" si="0"/>
        <v>163</v>
      </c>
      <c r="S55" s="55">
        <f t="shared" si="2"/>
        <v>6.3712598425196845E-2</v>
      </c>
      <c r="U55" s="2" t="e">
        <f t="shared" si="3"/>
        <v>#N/A</v>
      </c>
      <c r="Y55" s="2"/>
      <c r="Z55" s="2"/>
      <c r="AA55" s="2"/>
      <c r="AB55" s="2"/>
      <c r="AD55" s="24"/>
      <c r="AE55" s="24"/>
      <c r="AF55" s="24"/>
      <c r="AG55" s="184" t="s">
        <v>479</v>
      </c>
      <c r="AH55" s="180">
        <v>0.77</v>
      </c>
      <c r="AI55" s="180">
        <v>6.7000000000000004E-2</v>
      </c>
      <c r="AJ55" s="180">
        <v>0.13100000000000001</v>
      </c>
      <c r="AK55" s="180">
        <v>0.19500000000000001</v>
      </c>
      <c r="AL55" s="180">
        <v>0.27800000000000002</v>
      </c>
      <c r="AM55" s="180">
        <v>0.36699999999999999</v>
      </c>
      <c r="AN55" s="180">
        <v>0.45500000000000002</v>
      </c>
      <c r="AO55" s="180">
        <v>0.54300000000000004</v>
      </c>
      <c r="AP55" s="180" t="s">
        <v>130</v>
      </c>
      <c r="AQ55" s="180" t="s">
        <v>130</v>
      </c>
      <c r="AR55" s="185" t="s">
        <v>130</v>
      </c>
    </row>
    <row r="56" spans="1:44" ht="13.5" thickBot="1" x14ac:dyDescent="0.35">
      <c r="A56" t="s">
        <v>129</v>
      </c>
      <c r="B56" s="5">
        <v>0.83</v>
      </c>
      <c r="C56" s="93">
        <f t="shared" si="1"/>
        <v>10.83</v>
      </c>
      <c r="D56" s="2" t="s">
        <v>130</v>
      </c>
      <c r="E56" s="2" t="s">
        <v>130</v>
      </c>
      <c r="F56">
        <v>6.3E-2</v>
      </c>
      <c r="G56">
        <v>0.122</v>
      </c>
      <c r="H56">
        <v>0.18099999999999999</v>
      </c>
      <c r="I56">
        <v>0.25900000000000001</v>
      </c>
      <c r="J56">
        <v>0.34200000000000003</v>
      </c>
      <c r="K56">
        <v>0.42499999999999999</v>
      </c>
      <c r="L56">
        <v>0.50800000000000001</v>
      </c>
      <c r="M56" s="2" t="s">
        <v>130</v>
      </c>
      <c r="N56" s="2" t="s">
        <v>130</v>
      </c>
      <c r="O56" s="2" t="s">
        <v>130</v>
      </c>
      <c r="P56" s="2" t="s">
        <v>136</v>
      </c>
      <c r="R56" s="2">
        <f t="shared" si="0"/>
        <v>161</v>
      </c>
      <c r="S56" s="55">
        <f t="shared" si="2"/>
        <v>6.3035433070866148E-2</v>
      </c>
      <c r="U56" s="2">
        <f t="shared" si="3"/>
        <v>0.83</v>
      </c>
      <c r="Y56" s="2"/>
      <c r="Z56" s="2"/>
      <c r="AA56" s="2"/>
      <c r="AB56" s="2"/>
      <c r="AD56" s="24"/>
      <c r="AE56" s="24"/>
      <c r="AF56" s="24"/>
      <c r="AG56" s="184" t="s">
        <v>617</v>
      </c>
      <c r="AH56" s="180">
        <v>0.78</v>
      </c>
      <c r="AI56" s="180">
        <v>6.6000000000000003E-2</v>
      </c>
      <c r="AJ56" s="180">
        <v>0.129</v>
      </c>
      <c r="AK56" s="180">
        <v>0.192</v>
      </c>
      <c r="AL56" s="180">
        <v>0.27400000000000002</v>
      </c>
      <c r="AM56" s="180">
        <v>0.36099999999999999</v>
      </c>
      <c r="AN56" s="180">
        <v>0.44800000000000001</v>
      </c>
      <c r="AO56" s="180">
        <v>0.53500000000000003</v>
      </c>
      <c r="AP56" s="180" t="s">
        <v>130</v>
      </c>
      <c r="AQ56" s="180" t="s">
        <v>130</v>
      </c>
      <c r="AR56" s="185" t="s">
        <v>130</v>
      </c>
    </row>
    <row r="57" spans="1:44" ht="13.5" thickBot="1" x14ac:dyDescent="0.35">
      <c r="A57" t="s">
        <v>129</v>
      </c>
      <c r="B57" s="5">
        <v>0.84</v>
      </c>
      <c r="C57" s="93">
        <f t="shared" si="1"/>
        <v>10.84</v>
      </c>
      <c r="D57" s="2" t="s">
        <v>130</v>
      </c>
      <c r="E57" s="2" t="s">
        <v>130</v>
      </c>
      <c r="F57">
        <v>6.2E-2</v>
      </c>
      <c r="G57">
        <v>0.121</v>
      </c>
      <c r="H57">
        <v>0.17899999999999999</v>
      </c>
      <c r="I57">
        <v>0.25600000000000001</v>
      </c>
      <c r="J57">
        <v>0.33800000000000002</v>
      </c>
      <c r="K57">
        <v>0.42</v>
      </c>
      <c r="L57">
        <v>0.503</v>
      </c>
      <c r="M57" s="2" t="s">
        <v>130</v>
      </c>
      <c r="N57" s="2" t="s">
        <v>130</v>
      </c>
      <c r="O57" s="2" t="s">
        <v>130</v>
      </c>
      <c r="P57" s="2" t="s">
        <v>136</v>
      </c>
      <c r="R57" s="2">
        <f t="shared" si="0"/>
        <v>160</v>
      </c>
      <c r="S57" s="55">
        <f t="shared" si="2"/>
        <v>6.2696850393700779E-2</v>
      </c>
      <c r="U57" s="2">
        <f t="shared" si="3"/>
        <v>0.84</v>
      </c>
      <c r="Y57" s="2"/>
      <c r="Z57" s="2"/>
      <c r="AA57" s="2"/>
      <c r="AB57" s="2"/>
      <c r="AD57" s="24"/>
      <c r="AE57" s="24"/>
      <c r="AF57" s="24"/>
      <c r="AG57" s="184" t="s">
        <v>461</v>
      </c>
      <c r="AH57" s="180">
        <v>0.78</v>
      </c>
      <c r="AI57" s="180">
        <v>6.6000000000000003E-2</v>
      </c>
      <c r="AJ57" s="180">
        <v>0.129</v>
      </c>
      <c r="AK57" s="180">
        <v>0.192</v>
      </c>
      <c r="AL57" s="180">
        <v>0.27400000000000002</v>
      </c>
      <c r="AM57" s="180">
        <v>0.36099999999999999</v>
      </c>
      <c r="AN57" s="180">
        <v>0.44800000000000001</v>
      </c>
      <c r="AO57" s="180">
        <v>0.53500000000000003</v>
      </c>
      <c r="AP57" s="180" t="s">
        <v>130</v>
      </c>
      <c r="AQ57" s="180" t="s">
        <v>130</v>
      </c>
      <c r="AR57" s="185" t="s">
        <v>130</v>
      </c>
    </row>
    <row r="58" spans="1:44" ht="13.5" thickBot="1" x14ac:dyDescent="0.35">
      <c r="A58" t="s">
        <v>129</v>
      </c>
      <c r="B58" s="5">
        <v>0.85</v>
      </c>
      <c r="C58" s="93">
        <f t="shared" si="1"/>
        <v>10.85</v>
      </c>
      <c r="D58" s="2" t="s">
        <v>130</v>
      </c>
      <c r="E58" s="2" t="s">
        <v>130</v>
      </c>
      <c r="F58">
        <v>6.2E-2</v>
      </c>
      <c r="G58">
        <v>0.11899999999999999</v>
      </c>
      <c r="H58">
        <v>0.17699999999999999</v>
      </c>
      <c r="I58">
        <v>0.253</v>
      </c>
      <c r="J58">
        <v>0.33500000000000002</v>
      </c>
      <c r="K58">
        <v>0.41599999999999998</v>
      </c>
      <c r="L58">
        <v>0.497</v>
      </c>
      <c r="M58" s="2" t="s">
        <v>130</v>
      </c>
      <c r="N58" s="2" t="s">
        <v>130</v>
      </c>
      <c r="O58" s="2" t="s">
        <v>130</v>
      </c>
      <c r="P58" s="2" t="s">
        <v>136</v>
      </c>
      <c r="R58" s="2">
        <f t="shared" si="0"/>
        <v>158</v>
      </c>
      <c r="S58" s="55">
        <f t="shared" si="2"/>
        <v>6.2019685039370082E-2</v>
      </c>
      <c r="U58" s="2">
        <f t="shared" si="3"/>
        <v>0.85</v>
      </c>
      <c r="Y58" s="2"/>
      <c r="Z58" s="2"/>
      <c r="AA58" s="2"/>
      <c r="AB58" s="2"/>
      <c r="AD58" s="24"/>
      <c r="AE58" s="24"/>
      <c r="AF58" s="24"/>
      <c r="AG58" s="184" t="s">
        <v>462</v>
      </c>
      <c r="AH58" s="180">
        <v>0.79</v>
      </c>
      <c r="AI58" s="180">
        <v>6.6000000000000003E-2</v>
      </c>
      <c r="AJ58" s="180">
        <v>0.128</v>
      </c>
      <c r="AK58" s="180">
        <v>0.19</v>
      </c>
      <c r="AL58" s="180">
        <v>0.27100000000000002</v>
      </c>
      <c r="AM58" s="180">
        <v>0.35699999999999998</v>
      </c>
      <c r="AN58" s="180">
        <v>0.443</v>
      </c>
      <c r="AO58" s="180">
        <v>0.52900000000000003</v>
      </c>
      <c r="AP58" s="180" t="s">
        <v>130</v>
      </c>
      <c r="AQ58" s="180" t="s">
        <v>130</v>
      </c>
      <c r="AR58" s="185" t="s">
        <v>130</v>
      </c>
    </row>
    <row r="59" spans="1:44" ht="13.5" thickBot="1" x14ac:dyDescent="0.35">
      <c r="A59" t="s">
        <v>129</v>
      </c>
      <c r="B59" s="5">
        <v>0.86</v>
      </c>
      <c r="C59" s="93">
        <f t="shared" si="1"/>
        <v>10.86</v>
      </c>
      <c r="D59" s="2" t="s">
        <v>130</v>
      </c>
      <c r="E59" s="2" t="s">
        <v>130</v>
      </c>
      <c r="F59">
        <v>6.0999999999999999E-2</v>
      </c>
      <c r="G59">
        <v>0.11799999999999999</v>
      </c>
      <c r="H59">
        <v>0.17399999999999999</v>
      </c>
      <c r="I59">
        <v>0.25</v>
      </c>
      <c r="J59">
        <v>0.33100000000000002</v>
      </c>
      <c r="K59">
        <v>0.41099999999999998</v>
      </c>
      <c r="L59">
        <v>0.49199999999999999</v>
      </c>
      <c r="M59" s="2" t="s">
        <v>130</v>
      </c>
      <c r="N59" s="2" t="s">
        <v>130</v>
      </c>
      <c r="O59" s="2" t="s">
        <v>130</v>
      </c>
      <c r="P59" s="2" t="s">
        <v>136</v>
      </c>
      <c r="R59" s="2">
        <f t="shared" si="0"/>
        <v>156</v>
      </c>
      <c r="S59" s="55">
        <f t="shared" si="2"/>
        <v>6.1342519685039364E-2</v>
      </c>
      <c r="U59" s="2">
        <f t="shared" si="3"/>
        <v>0.86</v>
      </c>
      <c r="Y59" s="2"/>
      <c r="Z59" s="2"/>
      <c r="AA59" s="2"/>
      <c r="AB59" s="2"/>
      <c r="AD59" s="24"/>
      <c r="AE59" s="24"/>
      <c r="AF59" s="24"/>
      <c r="AG59" s="184" t="s">
        <v>588</v>
      </c>
      <c r="AH59" s="180">
        <v>0.83</v>
      </c>
      <c r="AI59" s="180">
        <v>6.3E-2</v>
      </c>
      <c r="AJ59" s="180">
        <v>0.122</v>
      </c>
      <c r="AK59" s="180">
        <v>0.18099999999999999</v>
      </c>
      <c r="AL59" s="180">
        <v>0.25900000000000001</v>
      </c>
      <c r="AM59" s="180">
        <v>0.34200000000000003</v>
      </c>
      <c r="AN59" s="180">
        <v>0.42499999999999999</v>
      </c>
      <c r="AO59" s="180">
        <v>0.50800000000000001</v>
      </c>
      <c r="AP59" s="180" t="s">
        <v>130</v>
      </c>
      <c r="AQ59" s="180" t="s">
        <v>130</v>
      </c>
      <c r="AR59" s="185" t="s">
        <v>130</v>
      </c>
    </row>
    <row r="60" spans="1:44" ht="13.5" thickBot="1" x14ac:dyDescent="0.35">
      <c r="A60" t="s">
        <v>129</v>
      </c>
      <c r="B60" s="5">
        <v>0.87</v>
      </c>
      <c r="C60" s="93">
        <f t="shared" si="1"/>
        <v>10.87</v>
      </c>
      <c r="D60" s="2" t="s">
        <v>130</v>
      </c>
      <c r="E60" s="2" t="s">
        <v>130</v>
      </c>
      <c r="F60">
        <v>6.0999999999999999E-2</v>
      </c>
      <c r="G60">
        <v>0.11799999999999999</v>
      </c>
      <c r="H60">
        <v>0.17399999999999999</v>
      </c>
      <c r="I60">
        <v>0.25</v>
      </c>
      <c r="J60">
        <v>0.33100000000000002</v>
      </c>
      <c r="K60">
        <v>0.41099999999999998</v>
      </c>
      <c r="L60">
        <v>0.49199999999999999</v>
      </c>
      <c r="M60" s="2" t="s">
        <v>130</v>
      </c>
      <c r="N60" s="2" t="s">
        <v>130</v>
      </c>
      <c r="O60" s="2" t="s">
        <v>130</v>
      </c>
      <c r="P60" s="2" t="s">
        <v>136</v>
      </c>
      <c r="R60" s="2">
        <f t="shared" si="0"/>
        <v>154</v>
      </c>
      <c r="S60" s="55">
        <f t="shared" si="2"/>
        <v>6.066535433070866E-2</v>
      </c>
      <c r="U60" s="2" t="e">
        <f t="shared" si="3"/>
        <v>#N/A</v>
      </c>
      <c r="Y60" s="2"/>
      <c r="Z60" s="2"/>
      <c r="AA60" s="2"/>
      <c r="AB60" s="2"/>
      <c r="AD60" s="24"/>
      <c r="AE60" s="24"/>
      <c r="AF60" s="24"/>
      <c r="AG60" s="184" t="s">
        <v>613</v>
      </c>
      <c r="AH60" s="180">
        <v>0.84</v>
      </c>
      <c r="AI60" s="180">
        <v>6.2E-2</v>
      </c>
      <c r="AJ60" s="180">
        <v>0.121</v>
      </c>
      <c r="AK60" s="180">
        <v>0.17899999999999999</v>
      </c>
      <c r="AL60" s="180">
        <v>0.25600000000000001</v>
      </c>
      <c r="AM60" s="180">
        <v>0.33800000000000002</v>
      </c>
      <c r="AN60" s="180">
        <v>0.42</v>
      </c>
      <c r="AO60" s="180">
        <v>0.503</v>
      </c>
      <c r="AP60" s="180" t="s">
        <v>130</v>
      </c>
      <c r="AQ60" s="180" t="s">
        <v>130</v>
      </c>
      <c r="AR60" s="185" t="s">
        <v>130</v>
      </c>
    </row>
    <row r="61" spans="1:44" ht="13.5" thickBot="1" x14ac:dyDescent="0.35">
      <c r="A61" t="s">
        <v>129</v>
      </c>
      <c r="B61" s="5">
        <v>0.88</v>
      </c>
      <c r="C61" s="93">
        <f t="shared" si="1"/>
        <v>10.88</v>
      </c>
      <c r="D61" s="2" t="s">
        <v>130</v>
      </c>
      <c r="E61" s="2" t="s">
        <v>130</v>
      </c>
      <c r="F61">
        <v>6.0999999999999999E-2</v>
      </c>
      <c r="G61">
        <v>0.11799999999999999</v>
      </c>
      <c r="H61">
        <v>0.17399999999999999</v>
      </c>
      <c r="I61">
        <v>0.25</v>
      </c>
      <c r="J61">
        <v>0.33100000000000002</v>
      </c>
      <c r="K61">
        <v>0.41099999999999998</v>
      </c>
      <c r="L61">
        <v>0.49199999999999999</v>
      </c>
      <c r="M61" s="2" t="s">
        <v>130</v>
      </c>
      <c r="N61" s="2" t="s">
        <v>130</v>
      </c>
      <c r="O61" s="2" t="s">
        <v>130</v>
      </c>
      <c r="P61" s="2" t="s">
        <v>136</v>
      </c>
      <c r="R61" s="2">
        <f t="shared" si="0"/>
        <v>152</v>
      </c>
      <c r="S61" s="55">
        <f t="shared" si="2"/>
        <v>5.9988188976377949E-2</v>
      </c>
      <c r="U61" s="2" t="e">
        <f t="shared" si="3"/>
        <v>#N/A</v>
      </c>
      <c r="Y61" s="2"/>
      <c r="Z61" s="2"/>
      <c r="AA61" s="2"/>
      <c r="AB61" s="2"/>
      <c r="AD61" s="24"/>
      <c r="AE61" s="24"/>
      <c r="AF61" s="24"/>
      <c r="AG61" s="184" t="s">
        <v>543</v>
      </c>
      <c r="AH61" s="180">
        <v>0.84</v>
      </c>
      <c r="AI61" s="180">
        <v>6.2E-2</v>
      </c>
      <c r="AJ61" s="180">
        <v>0.121</v>
      </c>
      <c r="AK61" s="180">
        <v>0.17899999999999999</v>
      </c>
      <c r="AL61" s="180">
        <v>0.25600000000000001</v>
      </c>
      <c r="AM61" s="180">
        <v>0.33800000000000002</v>
      </c>
      <c r="AN61" s="180">
        <v>0.42</v>
      </c>
      <c r="AO61" s="180">
        <v>0.503</v>
      </c>
      <c r="AP61" s="180" t="s">
        <v>130</v>
      </c>
      <c r="AQ61" s="180" t="s">
        <v>130</v>
      </c>
      <c r="AR61" s="185" t="s">
        <v>130</v>
      </c>
    </row>
    <row r="62" spans="1:44" ht="13.5" thickBot="1" x14ac:dyDescent="0.35">
      <c r="A62" t="s">
        <v>129</v>
      </c>
      <c r="B62" s="5">
        <v>0.89</v>
      </c>
      <c r="C62" s="93">
        <f t="shared" si="1"/>
        <v>10.89</v>
      </c>
      <c r="D62" s="2" t="s">
        <v>130</v>
      </c>
      <c r="E62" s="2" t="s">
        <v>130</v>
      </c>
      <c r="F62">
        <v>5.8999999999999997E-2</v>
      </c>
      <c r="G62">
        <v>0.114</v>
      </c>
      <c r="H62">
        <v>0.16900000000000001</v>
      </c>
      <c r="I62">
        <v>0.24299999999999999</v>
      </c>
      <c r="J62">
        <v>0.32100000000000001</v>
      </c>
      <c r="K62">
        <v>0.4</v>
      </c>
      <c r="L62">
        <v>0.47799999999999998</v>
      </c>
      <c r="M62">
        <v>0.55700000000000005</v>
      </c>
      <c r="N62" s="2" t="s">
        <v>130</v>
      </c>
      <c r="O62" s="2" t="s">
        <v>130</v>
      </c>
      <c r="P62" s="2" t="s">
        <v>136</v>
      </c>
      <c r="R62" s="2">
        <f t="shared" si="0"/>
        <v>151</v>
      </c>
      <c r="S62" s="55">
        <f t="shared" si="2"/>
        <v>5.96496062992126E-2</v>
      </c>
      <c r="U62" s="2">
        <f t="shared" si="3"/>
        <v>0.89</v>
      </c>
      <c r="Z62" s="2"/>
      <c r="AA62" s="2"/>
      <c r="AB62" s="2"/>
      <c r="AD62" s="24"/>
      <c r="AE62" s="24"/>
      <c r="AF62" s="24"/>
      <c r="AG62" s="184" t="s">
        <v>402</v>
      </c>
      <c r="AH62" s="180">
        <v>0.84</v>
      </c>
      <c r="AI62" s="180">
        <v>6.2E-2</v>
      </c>
      <c r="AJ62" s="180">
        <v>0.121</v>
      </c>
      <c r="AK62" s="180">
        <v>0.17899999999999999</v>
      </c>
      <c r="AL62" s="180">
        <v>0.25600000000000001</v>
      </c>
      <c r="AM62" s="180">
        <v>0.33800000000000002</v>
      </c>
      <c r="AN62" s="180">
        <v>0.42</v>
      </c>
      <c r="AO62" s="180">
        <v>0.503</v>
      </c>
      <c r="AP62" s="180" t="s">
        <v>130</v>
      </c>
      <c r="AQ62" s="180" t="s">
        <v>130</v>
      </c>
      <c r="AR62" s="185" t="s">
        <v>130</v>
      </c>
    </row>
    <row r="63" spans="1:44" ht="13.5" thickBot="1" x14ac:dyDescent="0.35">
      <c r="A63" t="s">
        <v>129</v>
      </c>
      <c r="B63" s="5">
        <v>0.9</v>
      </c>
      <c r="C63" s="93">
        <f t="shared" si="1"/>
        <v>10.9</v>
      </c>
      <c r="D63" s="2" t="s">
        <v>130</v>
      </c>
      <c r="E63" s="2" t="s">
        <v>130</v>
      </c>
      <c r="F63">
        <v>5.8999999999999997E-2</v>
      </c>
      <c r="G63">
        <v>0.114</v>
      </c>
      <c r="H63">
        <v>0.16900000000000001</v>
      </c>
      <c r="I63">
        <v>0.24299999999999999</v>
      </c>
      <c r="J63">
        <v>0.32100000000000001</v>
      </c>
      <c r="K63">
        <v>0.4</v>
      </c>
      <c r="L63">
        <v>0.47799999999999998</v>
      </c>
      <c r="M63">
        <v>0.55700000000000005</v>
      </c>
      <c r="N63" s="2" t="s">
        <v>130</v>
      </c>
      <c r="O63" s="2" t="s">
        <v>130</v>
      </c>
      <c r="P63" s="2" t="s">
        <v>136</v>
      </c>
      <c r="R63" s="2">
        <f t="shared" si="0"/>
        <v>149</v>
      </c>
      <c r="S63" s="55">
        <f t="shared" si="2"/>
        <v>5.8972440944881896E-2</v>
      </c>
      <c r="U63" s="2" t="e">
        <f t="shared" si="3"/>
        <v>#N/A</v>
      </c>
      <c r="Z63" s="2"/>
      <c r="AA63" s="2"/>
      <c r="AB63" s="2"/>
      <c r="AD63" s="24"/>
      <c r="AE63" s="24"/>
      <c r="AF63" s="24"/>
      <c r="AG63" s="184" t="s">
        <v>400</v>
      </c>
      <c r="AH63" s="180">
        <v>0.84</v>
      </c>
      <c r="AI63" s="180">
        <v>6.2E-2</v>
      </c>
      <c r="AJ63" s="180">
        <v>0.121</v>
      </c>
      <c r="AK63" s="180">
        <v>0.17899999999999999</v>
      </c>
      <c r="AL63" s="180">
        <v>0.25600000000000001</v>
      </c>
      <c r="AM63" s="180">
        <v>0.33800000000000002</v>
      </c>
      <c r="AN63" s="180">
        <v>0.42</v>
      </c>
      <c r="AO63" s="180">
        <v>0.503</v>
      </c>
      <c r="AP63" s="180" t="s">
        <v>130</v>
      </c>
      <c r="AQ63" s="180" t="s">
        <v>130</v>
      </c>
      <c r="AR63" s="185" t="s">
        <v>130</v>
      </c>
    </row>
    <row r="64" spans="1:44" ht="13.5" thickBot="1" x14ac:dyDescent="0.35">
      <c r="A64" t="s">
        <v>129</v>
      </c>
      <c r="B64" s="5">
        <v>0.91</v>
      </c>
      <c r="C64" s="93">
        <f t="shared" si="1"/>
        <v>10.91</v>
      </c>
      <c r="D64" s="2" t="s">
        <v>130</v>
      </c>
      <c r="E64" s="2" t="s">
        <v>130</v>
      </c>
      <c r="F64">
        <v>5.8000000000000003E-2</v>
      </c>
      <c r="G64">
        <v>0.112</v>
      </c>
      <c r="H64">
        <v>0.16600000000000001</v>
      </c>
      <c r="I64">
        <v>0.23899999999999999</v>
      </c>
      <c r="J64">
        <v>0.316</v>
      </c>
      <c r="K64">
        <v>0.39300000000000002</v>
      </c>
      <c r="L64">
        <v>0.47</v>
      </c>
      <c r="M64">
        <v>0.54700000000000004</v>
      </c>
      <c r="N64" s="2" t="s">
        <v>130</v>
      </c>
      <c r="O64" s="2" t="s">
        <v>130</v>
      </c>
      <c r="P64" s="2" t="s">
        <v>136</v>
      </c>
      <c r="R64" s="2">
        <f t="shared" si="0"/>
        <v>147</v>
      </c>
      <c r="S64" s="55">
        <f t="shared" si="2"/>
        <v>5.8295275590551178E-2</v>
      </c>
      <c r="U64" s="2">
        <f t="shared" si="3"/>
        <v>0.91</v>
      </c>
      <c r="Z64" s="2"/>
      <c r="AA64" s="2"/>
      <c r="AB64" s="2"/>
      <c r="AD64" s="24"/>
      <c r="AE64" s="24"/>
      <c r="AF64" s="24"/>
      <c r="AG64" s="184" t="s">
        <v>478</v>
      </c>
      <c r="AH64" s="180">
        <v>0.85</v>
      </c>
      <c r="AI64" s="180">
        <v>6.2E-2</v>
      </c>
      <c r="AJ64" s="180">
        <v>0.11899999999999999</v>
      </c>
      <c r="AK64" s="180">
        <v>0.17699999999999999</v>
      </c>
      <c r="AL64" s="180">
        <v>0.253</v>
      </c>
      <c r="AM64" s="180">
        <v>0.33500000000000002</v>
      </c>
      <c r="AN64" s="180">
        <v>0.41599999999999998</v>
      </c>
      <c r="AO64" s="180">
        <v>0.497</v>
      </c>
      <c r="AP64" s="180" t="s">
        <v>130</v>
      </c>
      <c r="AQ64" s="180" t="s">
        <v>130</v>
      </c>
      <c r="AR64" s="185" t="s">
        <v>130</v>
      </c>
    </row>
    <row r="65" spans="1:44" ht="13.5" thickBot="1" x14ac:dyDescent="0.35">
      <c r="A65" t="s">
        <v>129</v>
      </c>
      <c r="B65" s="5">
        <v>0.92</v>
      </c>
      <c r="C65" s="93">
        <f t="shared" si="1"/>
        <v>10.92</v>
      </c>
      <c r="D65" s="2" t="s">
        <v>130</v>
      </c>
      <c r="E65" s="2" t="s">
        <v>130</v>
      </c>
      <c r="F65">
        <v>5.8000000000000003E-2</v>
      </c>
      <c r="G65">
        <v>0.111</v>
      </c>
      <c r="H65">
        <v>0.16400000000000001</v>
      </c>
      <c r="I65">
        <v>0.23599999999999999</v>
      </c>
      <c r="J65">
        <v>0.312</v>
      </c>
      <c r="K65">
        <v>0.38800000000000001</v>
      </c>
      <c r="L65">
        <v>0.46500000000000002</v>
      </c>
      <c r="M65">
        <v>0.54100000000000004</v>
      </c>
      <c r="N65" s="2" t="s">
        <v>130</v>
      </c>
      <c r="O65" s="2" t="s">
        <v>130</v>
      </c>
      <c r="P65" s="2" t="s">
        <v>136</v>
      </c>
      <c r="R65" s="2">
        <f t="shared" si="0"/>
        <v>146</v>
      </c>
      <c r="S65" s="55">
        <f t="shared" si="2"/>
        <v>5.7956692913385829E-2</v>
      </c>
      <c r="U65" s="2">
        <f t="shared" si="3"/>
        <v>0.92</v>
      </c>
      <c r="Z65" s="2"/>
      <c r="AA65" s="2"/>
      <c r="AB65" s="2"/>
      <c r="AD65" s="24"/>
      <c r="AE65" s="24"/>
      <c r="AF65" s="24"/>
      <c r="AG65" s="184" t="s">
        <v>460</v>
      </c>
      <c r="AH65" s="180">
        <v>0.85</v>
      </c>
      <c r="AI65" s="180">
        <v>6.2E-2</v>
      </c>
      <c r="AJ65" s="180">
        <v>0.11899999999999999</v>
      </c>
      <c r="AK65" s="180">
        <v>0.17699999999999999</v>
      </c>
      <c r="AL65" s="180">
        <v>0.253</v>
      </c>
      <c r="AM65" s="180">
        <v>0.33500000000000002</v>
      </c>
      <c r="AN65" s="180">
        <v>0.41599999999999998</v>
      </c>
      <c r="AO65" s="180">
        <v>0.497</v>
      </c>
      <c r="AP65" s="180" t="s">
        <v>130</v>
      </c>
      <c r="AQ65" s="180" t="s">
        <v>130</v>
      </c>
      <c r="AR65" s="185" t="s">
        <v>130</v>
      </c>
    </row>
    <row r="66" spans="1:44" ht="13.5" thickBot="1" x14ac:dyDescent="0.35">
      <c r="A66" t="s">
        <v>129</v>
      </c>
      <c r="B66" s="5">
        <v>0.93</v>
      </c>
      <c r="C66" s="93">
        <f t="shared" si="1"/>
        <v>10.93</v>
      </c>
      <c r="D66" s="2" t="s">
        <v>130</v>
      </c>
      <c r="E66" s="2" t="s">
        <v>130</v>
      </c>
      <c r="F66">
        <v>5.7000000000000002E-2</v>
      </c>
      <c r="G66">
        <v>0.109</v>
      </c>
      <c r="H66">
        <v>0.16200000000000001</v>
      </c>
      <c r="I66">
        <v>0.23300000000000001</v>
      </c>
      <c r="J66">
        <v>0.308</v>
      </c>
      <c r="K66">
        <v>0.38400000000000001</v>
      </c>
      <c r="L66">
        <v>0.45900000000000002</v>
      </c>
      <c r="M66">
        <v>0.53500000000000003</v>
      </c>
      <c r="N66" s="2" t="s">
        <v>130</v>
      </c>
      <c r="O66" s="2" t="s">
        <v>130</v>
      </c>
      <c r="P66" s="2" t="s">
        <v>136</v>
      </c>
      <c r="R66" s="2">
        <f t="shared" si="0"/>
        <v>144</v>
      </c>
      <c r="S66" s="55">
        <f t="shared" si="2"/>
        <v>5.7279527559055118E-2</v>
      </c>
      <c r="U66" s="2">
        <f t="shared" si="3"/>
        <v>0.93</v>
      </c>
      <c r="Z66" s="2"/>
      <c r="AA66" s="2"/>
      <c r="AB66" s="2"/>
      <c r="AD66" s="24"/>
      <c r="AE66" s="24"/>
      <c r="AF66" s="24"/>
      <c r="AG66" s="184" t="s">
        <v>427</v>
      </c>
      <c r="AH66" s="180">
        <v>0.85</v>
      </c>
      <c r="AI66" s="180">
        <v>6.2E-2</v>
      </c>
      <c r="AJ66" s="180">
        <v>0.11899999999999999</v>
      </c>
      <c r="AK66" s="180">
        <v>0.17699999999999999</v>
      </c>
      <c r="AL66" s="180">
        <v>0.253</v>
      </c>
      <c r="AM66" s="180">
        <v>0.33500000000000002</v>
      </c>
      <c r="AN66" s="180">
        <v>0.41599999999999998</v>
      </c>
      <c r="AO66" s="180">
        <v>0.497</v>
      </c>
      <c r="AP66" s="180" t="s">
        <v>130</v>
      </c>
      <c r="AQ66" s="180" t="s">
        <v>130</v>
      </c>
      <c r="AR66" s="185" t="s">
        <v>130</v>
      </c>
    </row>
    <row r="67" spans="1:44" ht="13.5" thickBot="1" x14ac:dyDescent="0.35">
      <c r="A67" t="s">
        <v>129</v>
      </c>
      <c r="B67" s="5">
        <v>0.94</v>
      </c>
      <c r="C67" s="93">
        <f t="shared" si="1"/>
        <v>10.94</v>
      </c>
      <c r="D67" s="2" t="s">
        <v>130</v>
      </c>
      <c r="E67" s="2" t="s">
        <v>130</v>
      </c>
      <c r="F67">
        <v>5.7000000000000002E-2</v>
      </c>
      <c r="G67">
        <v>0.109</v>
      </c>
      <c r="H67">
        <v>0.161</v>
      </c>
      <c r="I67">
        <v>0.23100000000000001</v>
      </c>
      <c r="J67">
        <v>0.30599999999999999</v>
      </c>
      <c r="K67">
        <v>0.38200000000000001</v>
      </c>
      <c r="L67">
        <v>0.45700000000000002</v>
      </c>
      <c r="M67">
        <v>0.53200000000000003</v>
      </c>
      <c r="N67" s="2" t="s">
        <v>130</v>
      </c>
      <c r="O67" s="2" t="s">
        <v>130</v>
      </c>
      <c r="P67" s="2" t="s">
        <v>136</v>
      </c>
      <c r="R67" s="2">
        <f t="shared" si="0"/>
        <v>143</v>
      </c>
      <c r="S67" s="55">
        <f t="shared" si="2"/>
        <v>5.6940944881889763E-2</v>
      </c>
      <c r="U67" s="2">
        <f t="shared" si="3"/>
        <v>0.94</v>
      </c>
      <c r="Z67" s="2"/>
      <c r="AA67" s="2"/>
      <c r="AB67" s="2"/>
      <c r="AD67" s="24"/>
      <c r="AE67" s="24"/>
      <c r="AF67" s="24"/>
      <c r="AG67" s="184" t="s">
        <v>638</v>
      </c>
      <c r="AH67" s="180">
        <v>0.85</v>
      </c>
      <c r="AI67" s="180">
        <v>6.2E-2</v>
      </c>
      <c r="AJ67" s="180">
        <v>0.11899999999999999</v>
      </c>
      <c r="AK67" s="180">
        <v>0.17699999999999999</v>
      </c>
      <c r="AL67" s="180">
        <v>0.253</v>
      </c>
      <c r="AM67" s="180">
        <v>0.33500000000000002</v>
      </c>
      <c r="AN67" s="180">
        <v>0.41599999999999998</v>
      </c>
      <c r="AO67" s="180">
        <v>0.497</v>
      </c>
      <c r="AP67" s="180" t="s">
        <v>130</v>
      </c>
      <c r="AQ67" s="180" t="s">
        <v>130</v>
      </c>
      <c r="AR67" s="185" t="s">
        <v>130</v>
      </c>
    </row>
    <row r="68" spans="1:44" ht="13.5" thickBot="1" x14ac:dyDescent="0.35">
      <c r="A68" t="s">
        <v>129</v>
      </c>
      <c r="B68" s="5">
        <v>0.95</v>
      </c>
      <c r="C68" s="93">
        <f t="shared" si="1"/>
        <v>10.95</v>
      </c>
      <c r="D68" s="2" t="s">
        <v>130</v>
      </c>
      <c r="E68" s="2" t="s">
        <v>130</v>
      </c>
      <c r="F68">
        <v>5.7000000000000002E-2</v>
      </c>
      <c r="G68">
        <v>0.109</v>
      </c>
      <c r="H68">
        <v>0.161</v>
      </c>
      <c r="I68">
        <v>0.23100000000000001</v>
      </c>
      <c r="J68">
        <v>0.30599999999999999</v>
      </c>
      <c r="K68">
        <v>0.38200000000000001</v>
      </c>
      <c r="L68">
        <v>0.45700000000000002</v>
      </c>
      <c r="M68">
        <v>0.53200000000000003</v>
      </c>
      <c r="N68" s="2" t="s">
        <v>130</v>
      </c>
      <c r="O68" s="2" t="s">
        <v>130</v>
      </c>
      <c r="P68" s="2" t="s">
        <v>136</v>
      </c>
      <c r="R68" s="2">
        <f t="shared" si="0"/>
        <v>141</v>
      </c>
      <c r="S68" s="55">
        <f t="shared" si="2"/>
        <v>5.6263779527559052E-2</v>
      </c>
      <c r="U68" s="2" t="e">
        <f t="shared" si="3"/>
        <v>#N/A</v>
      </c>
      <c r="Z68" s="2"/>
      <c r="AA68" s="2"/>
      <c r="AB68" s="2"/>
      <c r="AD68" s="24"/>
      <c r="AE68" s="24"/>
      <c r="AF68" s="24"/>
      <c r="AG68" s="184" t="s">
        <v>584</v>
      </c>
      <c r="AH68" s="180">
        <v>0.86</v>
      </c>
      <c r="AI68" s="180">
        <v>6.0999999999999999E-2</v>
      </c>
      <c r="AJ68" s="180">
        <v>0.11799999999999999</v>
      </c>
      <c r="AK68" s="180">
        <v>0.17399999999999999</v>
      </c>
      <c r="AL68" s="180">
        <v>0.25</v>
      </c>
      <c r="AM68" s="180">
        <v>0.33100000000000002</v>
      </c>
      <c r="AN68" s="180">
        <v>0.41099999999999998</v>
      </c>
      <c r="AO68" s="180">
        <v>0.49199999999999999</v>
      </c>
      <c r="AP68" s="180" t="s">
        <v>130</v>
      </c>
      <c r="AQ68" s="180" t="s">
        <v>130</v>
      </c>
      <c r="AR68" s="185" t="s">
        <v>130</v>
      </c>
    </row>
    <row r="69" spans="1:44" ht="13.5" thickBot="1" x14ac:dyDescent="0.35">
      <c r="A69" t="s">
        <v>129</v>
      </c>
      <c r="B69" s="5">
        <v>0.96</v>
      </c>
      <c r="C69" s="93">
        <f t="shared" si="1"/>
        <v>10.96</v>
      </c>
      <c r="D69" s="2" t="s">
        <v>130</v>
      </c>
      <c r="E69" s="2" t="s">
        <v>130</v>
      </c>
      <c r="F69">
        <v>5.6000000000000001E-2</v>
      </c>
      <c r="G69">
        <v>0.107</v>
      </c>
      <c r="H69">
        <v>0.157</v>
      </c>
      <c r="I69">
        <v>0.22700000000000001</v>
      </c>
      <c r="J69">
        <v>0.30099999999999999</v>
      </c>
      <c r="K69">
        <v>0.375</v>
      </c>
      <c r="L69">
        <v>0.44900000000000001</v>
      </c>
      <c r="M69">
        <v>0.52300000000000002</v>
      </c>
      <c r="N69" s="2" t="s">
        <v>130</v>
      </c>
      <c r="O69" s="2" t="s">
        <v>130</v>
      </c>
      <c r="P69" s="2" t="s">
        <v>136</v>
      </c>
      <c r="R69" s="2">
        <f t="shared" si="0"/>
        <v>140</v>
      </c>
      <c r="S69" s="55">
        <f t="shared" si="2"/>
        <v>5.5925196850393696E-2</v>
      </c>
      <c r="U69" s="2">
        <f t="shared" si="3"/>
        <v>0.96</v>
      </c>
      <c r="Z69" s="2"/>
      <c r="AA69" s="2"/>
      <c r="AB69" s="2"/>
      <c r="AD69" s="24"/>
      <c r="AE69" s="24"/>
      <c r="AF69" s="24"/>
      <c r="AG69" s="184" t="s">
        <v>432</v>
      </c>
      <c r="AH69" s="180">
        <v>0.86</v>
      </c>
      <c r="AI69" s="180">
        <v>6.0999999999999999E-2</v>
      </c>
      <c r="AJ69" s="180">
        <v>0.11799999999999999</v>
      </c>
      <c r="AK69" s="180">
        <v>0.17399999999999999</v>
      </c>
      <c r="AL69" s="180">
        <v>0.25</v>
      </c>
      <c r="AM69" s="180">
        <v>0.33100000000000002</v>
      </c>
      <c r="AN69" s="180">
        <v>0.41099999999999998</v>
      </c>
      <c r="AO69" s="180">
        <v>0.49199999999999999</v>
      </c>
      <c r="AP69" s="180" t="s">
        <v>130</v>
      </c>
      <c r="AQ69" s="180" t="s">
        <v>130</v>
      </c>
      <c r="AR69" s="185" t="s">
        <v>130</v>
      </c>
    </row>
    <row r="70" spans="1:44" ht="13.5" thickBot="1" x14ac:dyDescent="0.35">
      <c r="A70" t="s">
        <v>129</v>
      </c>
      <c r="B70" s="5">
        <v>0.97</v>
      </c>
      <c r="C70" s="93">
        <f t="shared" si="1"/>
        <v>10.97</v>
      </c>
      <c r="D70" s="2" t="s">
        <v>130</v>
      </c>
      <c r="E70" s="2" t="s">
        <v>130</v>
      </c>
      <c r="F70">
        <v>5.5E-2</v>
      </c>
      <c r="G70">
        <v>0.105</v>
      </c>
      <c r="H70">
        <v>0.155</v>
      </c>
      <c r="I70">
        <v>0.224</v>
      </c>
      <c r="J70">
        <v>0.29699999999999999</v>
      </c>
      <c r="K70">
        <v>0.37</v>
      </c>
      <c r="L70">
        <v>0.443</v>
      </c>
      <c r="M70">
        <v>0.51600000000000001</v>
      </c>
      <c r="N70" s="2" t="s">
        <v>130</v>
      </c>
      <c r="O70" s="2" t="s">
        <v>130</v>
      </c>
      <c r="P70" s="2" t="s">
        <v>136</v>
      </c>
      <c r="R70" s="2">
        <f t="shared" ref="R70:R133" si="4">ROUND((1/B70)*133.98389,0)</f>
        <v>138</v>
      </c>
      <c r="S70" s="55">
        <f t="shared" si="2"/>
        <v>5.5248031496062992E-2</v>
      </c>
      <c r="U70" s="2">
        <f t="shared" si="3"/>
        <v>0.97</v>
      </c>
      <c r="Z70" s="2"/>
      <c r="AA70" s="2"/>
      <c r="AB70" s="2"/>
      <c r="AD70" s="24"/>
      <c r="AE70" s="24"/>
      <c r="AF70" s="24"/>
      <c r="AG70" s="184" t="s">
        <v>615</v>
      </c>
      <c r="AH70" s="180">
        <v>0.89</v>
      </c>
      <c r="AI70" s="180">
        <v>5.8999999999999997E-2</v>
      </c>
      <c r="AJ70" s="180">
        <v>0.114</v>
      </c>
      <c r="AK70" s="180">
        <v>0.16900000000000001</v>
      </c>
      <c r="AL70" s="180">
        <v>0.24299999999999999</v>
      </c>
      <c r="AM70" s="180">
        <v>0.32100000000000001</v>
      </c>
      <c r="AN70" s="180">
        <v>0.4</v>
      </c>
      <c r="AO70" s="180">
        <v>0.47799999999999998</v>
      </c>
      <c r="AP70" s="180">
        <v>0.55700000000000005</v>
      </c>
      <c r="AQ70" s="180" t="s">
        <v>130</v>
      </c>
      <c r="AR70" s="185" t="s">
        <v>130</v>
      </c>
    </row>
    <row r="71" spans="1:44" ht="13.5" thickBot="1" x14ac:dyDescent="0.35">
      <c r="A71" t="s">
        <v>129</v>
      </c>
      <c r="B71" s="5">
        <v>0.98</v>
      </c>
      <c r="C71" s="93">
        <f t="shared" ref="C71:C134" si="5">VALUE(SUBSTITUTE(1&amp;B71," ",""))</f>
        <v>10.98</v>
      </c>
      <c r="D71" s="2" t="s">
        <v>130</v>
      </c>
      <c r="E71" s="2" t="s">
        <v>130</v>
      </c>
      <c r="F71">
        <v>5.5E-2</v>
      </c>
      <c r="G71">
        <v>0.105</v>
      </c>
      <c r="H71">
        <v>0.155</v>
      </c>
      <c r="I71">
        <v>0.224</v>
      </c>
      <c r="J71">
        <v>0.29699999999999999</v>
      </c>
      <c r="K71">
        <v>0.37</v>
      </c>
      <c r="L71">
        <v>0.443</v>
      </c>
      <c r="M71">
        <v>0.51600000000000001</v>
      </c>
      <c r="N71" s="2" t="s">
        <v>130</v>
      </c>
      <c r="O71" s="2" t="s">
        <v>130</v>
      </c>
      <c r="P71" s="2" t="s">
        <v>136</v>
      </c>
      <c r="R71" s="2">
        <f t="shared" si="4"/>
        <v>137</v>
      </c>
      <c r="S71" s="55">
        <f t="shared" ref="S71:S134" si="6">((0.0086*R71)+0.2165)/25.4</f>
        <v>5.4909448818897637E-2</v>
      </c>
      <c r="U71" s="2" t="e">
        <f t="shared" ref="U71:U134" si="7">VLOOKUP(B71,$AH$6:$AH$174,1,FALSE)</f>
        <v>#N/A</v>
      </c>
      <c r="Z71" s="2"/>
      <c r="AA71" s="2"/>
      <c r="AB71" s="2"/>
      <c r="AD71" s="24"/>
      <c r="AE71" s="24"/>
      <c r="AF71" s="24"/>
      <c r="AG71" s="184" t="s">
        <v>586</v>
      </c>
      <c r="AH71" s="180">
        <v>0.91</v>
      </c>
      <c r="AI71" s="180">
        <v>5.8000000000000003E-2</v>
      </c>
      <c r="AJ71" s="180">
        <v>0.112</v>
      </c>
      <c r="AK71" s="180">
        <v>0.16600000000000001</v>
      </c>
      <c r="AL71" s="180">
        <v>0.23899999999999999</v>
      </c>
      <c r="AM71" s="180">
        <v>0.316</v>
      </c>
      <c r="AN71" s="180">
        <v>0.39300000000000002</v>
      </c>
      <c r="AO71" s="180">
        <v>0.47</v>
      </c>
      <c r="AP71" s="180">
        <v>0.54700000000000004</v>
      </c>
      <c r="AQ71" s="180" t="s">
        <v>130</v>
      </c>
      <c r="AR71" s="185" t="s">
        <v>130</v>
      </c>
    </row>
    <row r="72" spans="1:44" ht="13.5" thickBot="1" x14ac:dyDescent="0.35">
      <c r="A72" t="s">
        <v>129</v>
      </c>
      <c r="B72" s="5">
        <v>0.99</v>
      </c>
      <c r="C72" s="93">
        <f t="shared" si="5"/>
        <v>10.99</v>
      </c>
      <c r="D72" s="2" t="s">
        <v>130</v>
      </c>
      <c r="E72" s="2" t="s">
        <v>130</v>
      </c>
      <c r="F72">
        <v>5.3999999999999999E-2</v>
      </c>
      <c r="G72">
        <v>0.104</v>
      </c>
      <c r="H72">
        <v>0.153</v>
      </c>
      <c r="I72">
        <v>0.221</v>
      </c>
      <c r="J72">
        <v>0.29299999999999998</v>
      </c>
      <c r="K72">
        <v>0.36599999999999999</v>
      </c>
      <c r="L72">
        <v>0.438</v>
      </c>
      <c r="M72">
        <v>0.51</v>
      </c>
      <c r="N72" s="2" t="s">
        <v>130</v>
      </c>
      <c r="O72" s="2" t="s">
        <v>130</v>
      </c>
      <c r="P72" s="2" t="s">
        <v>136</v>
      </c>
      <c r="R72" s="2">
        <f t="shared" si="4"/>
        <v>135</v>
      </c>
      <c r="S72" s="55">
        <f t="shared" si="6"/>
        <v>5.4232283464566933E-2</v>
      </c>
      <c r="U72" s="2">
        <f t="shared" si="7"/>
        <v>0.99</v>
      </c>
      <c r="Z72" s="2"/>
      <c r="AA72" s="2"/>
      <c r="AB72" s="2"/>
      <c r="AD72" s="24"/>
      <c r="AE72" s="24"/>
      <c r="AF72" s="24"/>
      <c r="AG72" s="184" t="s">
        <v>611</v>
      </c>
      <c r="AH72" s="180">
        <v>0.92</v>
      </c>
      <c r="AI72" s="180">
        <v>5.8000000000000003E-2</v>
      </c>
      <c r="AJ72" s="180">
        <v>0.111</v>
      </c>
      <c r="AK72" s="180">
        <v>0.16400000000000001</v>
      </c>
      <c r="AL72" s="180">
        <v>0.23599999999999999</v>
      </c>
      <c r="AM72" s="180">
        <v>0.312</v>
      </c>
      <c r="AN72" s="180">
        <v>0.38800000000000001</v>
      </c>
      <c r="AO72" s="180">
        <v>0.46500000000000002</v>
      </c>
      <c r="AP72" s="180">
        <v>0.54100000000000004</v>
      </c>
      <c r="AQ72" s="180" t="s">
        <v>130</v>
      </c>
      <c r="AR72" s="185" t="s">
        <v>130</v>
      </c>
    </row>
    <row r="73" spans="1:44" ht="13.5" thickBot="1" x14ac:dyDescent="0.35">
      <c r="A73" t="s">
        <v>129</v>
      </c>
      <c r="B73" s="5">
        <v>1</v>
      </c>
      <c r="C73" s="93">
        <f t="shared" si="5"/>
        <v>11</v>
      </c>
      <c r="D73" s="2" t="s">
        <v>130</v>
      </c>
      <c r="E73" s="2" t="s">
        <v>130</v>
      </c>
      <c r="F73">
        <v>5.3999999999999999E-2</v>
      </c>
      <c r="G73">
        <v>0.10199999999999999</v>
      </c>
      <c r="H73">
        <v>0.151</v>
      </c>
      <c r="I73">
        <v>0.218</v>
      </c>
      <c r="J73">
        <v>0.28899999999999998</v>
      </c>
      <c r="K73">
        <v>0.36099999999999999</v>
      </c>
      <c r="L73">
        <v>0.432</v>
      </c>
      <c r="M73">
        <v>0.504</v>
      </c>
      <c r="N73" s="2" t="s">
        <v>130</v>
      </c>
      <c r="O73" s="2" t="s">
        <v>130</v>
      </c>
      <c r="P73" s="2" t="s">
        <v>136</v>
      </c>
      <c r="R73" s="2">
        <f t="shared" si="4"/>
        <v>134</v>
      </c>
      <c r="S73" s="55">
        <f t="shared" si="6"/>
        <v>5.3893700787401577E-2</v>
      </c>
      <c r="U73" s="2">
        <f t="shared" si="7"/>
        <v>1</v>
      </c>
      <c r="Z73" s="2"/>
      <c r="AA73" s="2"/>
      <c r="AB73" s="2"/>
      <c r="AD73" s="24"/>
      <c r="AE73" s="24"/>
      <c r="AF73" s="24"/>
      <c r="AG73" s="184" t="s">
        <v>541</v>
      </c>
      <c r="AH73" s="180">
        <v>0.92</v>
      </c>
      <c r="AI73" s="180">
        <v>5.8000000000000003E-2</v>
      </c>
      <c r="AJ73" s="180">
        <v>0.111</v>
      </c>
      <c r="AK73" s="180">
        <v>0.16400000000000001</v>
      </c>
      <c r="AL73" s="180">
        <v>0.23599999999999999</v>
      </c>
      <c r="AM73" s="180">
        <v>0.312</v>
      </c>
      <c r="AN73" s="180">
        <v>0.38800000000000001</v>
      </c>
      <c r="AO73" s="180">
        <v>0.46500000000000002</v>
      </c>
      <c r="AP73" s="180">
        <v>0.54100000000000004</v>
      </c>
      <c r="AQ73" s="180" t="s">
        <v>130</v>
      </c>
      <c r="AR73" s="185" t="s">
        <v>130</v>
      </c>
    </row>
    <row r="74" spans="1:44" ht="13.5" thickBot="1" x14ac:dyDescent="0.35">
      <c r="A74" t="s">
        <v>129</v>
      </c>
      <c r="B74" s="5">
        <v>1.01</v>
      </c>
      <c r="C74" s="93">
        <f t="shared" si="5"/>
        <v>11.01</v>
      </c>
      <c r="D74" s="2" t="s">
        <v>130</v>
      </c>
      <c r="E74" s="2" t="s">
        <v>130</v>
      </c>
      <c r="F74">
        <v>5.2999999999999999E-2</v>
      </c>
      <c r="G74">
        <v>0.10199999999999999</v>
      </c>
      <c r="H74">
        <v>0.15</v>
      </c>
      <c r="I74">
        <v>0.216</v>
      </c>
      <c r="J74">
        <v>0.28799999999999998</v>
      </c>
      <c r="K74">
        <v>0.35899999999999999</v>
      </c>
      <c r="L74">
        <v>0.43</v>
      </c>
      <c r="M74">
        <v>0.501</v>
      </c>
      <c r="N74" s="2" t="s">
        <v>130</v>
      </c>
      <c r="O74" s="2" t="s">
        <v>130</v>
      </c>
      <c r="P74" s="2" t="s">
        <v>136</v>
      </c>
      <c r="R74" s="2">
        <f t="shared" si="4"/>
        <v>133</v>
      </c>
      <c r="S74" s="55">
        <f t="shared" si="6"/>
        <v>5.3555118110236215E-2</v>
      </c>
      <c r="U74" s="2">
        <f t="shared" si="7"/>
        <v>1.01</v>
      </c>
      <c r="Z74" s="2"/>
      <c r="AA74" s="2"/>
      <c r="AB74" s="2"/>
      <c r="AD74" s="24"/>
      <c r="AE74" s="24"/>
      <c r="AF74" s="24"/>
      <c r="AG74" s="184" t="s">
        <v>458</v>
      </c>
      <c r="AH74" s="180">
        <v>0.92</v>
      </c>
      <c r="AI74" s="180">
        <v>5.8000000000000003E-2</v>
      </c>
      <c r="AJ74" s="180">
        <v>0.111</v>
      </c>
      <c r="AK74" s="180">
        <v>0.16400000000000001</v>
      </c>
      <c r="AL74" s="180">
        <v>0.23599999999999999</v>
      </c>
      <c r="AM74" s="180">
        <v>0.312</v>
      </c>
      <c r="AN74" s="180">
        <v>0.38800000000000001</v>
      </c>
      <c r="AO74" s="180">
        <v>0.46500000000000002</v>
      </c>
      <c r="AP74" s="180">
        <v>0.54100000000000004</v>
      </c>
      <c r="AQ74" s="180" t="s">
        <v>130</v>
      </c>
      <c r="AR74" s="185" t="s">
        <v>130</v>
      </c>
    </row>
    <row r="75" spans="1:44" ht="13.5" thickBot="1" x14ac:dyDescent="0.35">
      <c r="A75" t="s">
        <v>129</v>
      </c>
      <c r="B75" s="5">
        <v>1.02</v>
      </c>
      <c r="C75" s="93">
        <f t="shared" si="5"/>
        <v>11.02</v>
      </c>
      <c r="D75" s="2" t="s">
        <v>130</v>
      </c>
      <c r="E75" s="2" t="s">
        <v>130</v>
      </c>
      <c r="F75">
        <v>5.2999999999999999E-2</v>
      </c>
      <c r="G75">
        <v>0.1</v>
      </c>
      <c r="H75">
        <v>0.14799999999999999</v>
      </c>
      <c r="I75">
        <v>0.214</v>
      </c>
      <c r="J75">
        <v>0.28399999999999997</v>
      </c>
      <c r="K75">
        <v>0.35399999999999998</v>
      </c>
      <c r="L75">
        <v>0.42399999999999999</v>
      </c>
      <c r="M75">
        <v>0.495</v>
      </c>
      <c r="N75" s="2" t="s">
        <v>130</v>
      </c>
      <c r="O75" s="2" t="s">
        <v>130</v>
      </c>
      <c r="P75" s="2" t="s">
        <v>136</v>
      </c>
      <c r="R75" s="2">
        <f t="shared" si="4"/>
        <v>131</v>
      </c>
      <c r="S75" s="55">
        <f t="shared" si="6"/>
        <v>5.2877952755905511E-2</v>
      </c>
      <c r="U75" s="2">
        <f t="shared" si="7"/>
        <v>1.02</v>
      </c>
      <c r="Z75" s="2"/>
      <c r="AA75" s="2"/>
      <c r="AB75" s="2"/>
      <c r="AD75" s="24"/>
      <c r="AE75" s="24"/>
      <c r="AF75" s="24"/>
      <c r="AG75" s="184" t="s">
        <v>365</v>
      </c>
      <c r="AH75" s="180">
        <v>0.92</v>
      </c>
      <c r="AI75" s="180">
        <v>5.8000000000000003E-2</v>
      </c>
      <c r="AJ75" s="180">
        <v>0.111</v>
      </c>
      <c r="AK75" s="180">
        <v>0.16400000000000001</v>
      </c>
      <c r="AL75" s="180">
        <v>0.23599999999999999</v>
      </c>
      <c r="AM75" s="180">
        <v>0.312</v>
      </c>
      <c r="AN75" s="180">
        <v>0.38800000000000001</v>
      </c>
      <c r="AO75" s="180">
        <v>0.46500000000000002</v>
      </c>
      <c r="AP75" s="180">
        <v>0.54100000000000004</v>
      </c>
      <c r="AQ75" s="180" t="s">
        <v>130</v>
      </c>
      <c r="AR75" s="185" t="s">
        <v>130</v>
      </c>
    </row>
    <row r="76" spans="1:44" ht="13.5" thickBot="1" x14ac:dyDescent="0.35">
      <c r="A76" t="s">
        <v>129</v>
      </c>
      <c r="B76" s="5">
        <v>1.03</v>
      </c>
      <c r="C76" s="93">
        <f t="shared" si="5"/>
        <v>11.03</v>
      </c>
      <c r="D76" s="2" t="s">
        <v>130</v>
      </c>
      <c r="E76" s="2" t="s">
        <v>130</v>
      </c>
      <c r="F76">
        <v>5.1999999999999998E-2</v>
      </c>
      <c r="G76">
        <v>0.1</v>
      </c>
      <c r="H76">
        <v>0.14699999999999999</v>
      </c>
      <c r="I76">
        <v>0.21199999999999999</v>
      </c>
      <c r="J76">
        <v>0.28199999999999997</v>
      </c>
      <c r="K76">
        <v>0.35199999999999998</v>
      </c>
      <c r="L76">
        <v>0.42199999999999999</v>
      </c>
      <c r="M76">
        <v>0.49199999999999999</v>
      </c>
      <c r="N76" s="2" t="s">
        <v>130</v>
      </c>
      <c r="O76" s="2" t="s">
        <v>130</v>
      </c>
      <c r="P76" s="2" t="s">
        <v>136</v>
      </c>
      <c r="R76" s="2">
        <f t="shared" si="4"/>
        <v>130</v>
      </c>
      <c r="S76" s="55">
        <f t="shared" si="6"/>
        <v>5.2539370078740162E-2</v>
      </c>
      <c r="U76" s="2">
        <f t="shared" si="7"/>
        <v>1.03</v>
      </c>
      <c r="Z76" s="2"/>
      <c r="AA76" s="2"/>
      <c r="AB76" s="2"/>
      <c r="AD76" s="24"/>
      <c r="AE76" s="24"/>
      <c r="AF76" s="24"/>
      <c r="AG76" s="184" t="s">
        <v>582</v>
      </c>
      <c r="AH76" s="180">
        <v>0.93</v>
      </c>
      <c r="AI76" s="180">
        <v>5.7000000000000002E-2</v>
      </c>
      <c r="AJ76" s="180">
        <v>0.109</v>
      </c>
      <c r="AK76" s="180">
        <v>0.16200000000000001</v>
      </c>
      <c r="AL76" s="180">
        <v>0.23300000000000001</v>
      </c>
      <c r="AM76" s="180">
        <v>0.308</v>
      </c>
      <c r="AN76" s="180">
        <v>0.38400000000000001</v>
      </c>
      <c r="AO76" s="180">
        <v>0.45900000000000002</v>
      </c>
      <c r="AP76" s="180">
        <v>0.53500000000000003</v>
      </c>
      <c r="AQ76" s="180" t="s">
        <v>130</v>
      </c>
      <c r="AR76" s="185" t="s">
        <v>130</v>
      </c>
    </row>
    <row r="77" spans="1:44" ht="13.5" thickBot="1" x14ac:dyDescent="0.35">
      <c r="A77" t="s">
        <v>129</v>
      </c>
      <c r="B77" s="5">
        <v>1.04</v>
      </c>
      <c r="C77" s="93">
        <f t="shared" si="5"/>
        <v>11.04</v>
      </c>
      <c r="D77" s="2" t="s">
        <v>130</v>
      </c>
      <c r="E77" s="2" t="s">
        <v>130</v>
      </c>
      <c r="F77">
        <v>5.1999999999999998E-2</v>
      </c>
      <c r="G77">
        <v>9.9000000000000005E-2</v>
      </c>
      <c r="H77">
        <v>0.14599999999999999</v>
      </c>
      <c r="I77">
        <v>0.21099999999999999</v>
      </c>
      <c r="J77">
        <v>0.28000000000000003</v>
      </c>
      <c r="K77">
        <v>0.35</v>
      </c>
      <c r="L77">
        <v>0.41899999999999998</v>
      </c>
      <c r="M77">
        <v>0.48799999999999999</v>
      </c>
      <c r="N77" s="2" t="s">
        <v>130</v>
      </c>
      <c r="O77" s="2" t="s">
        <v>130</v>
      </c>
      <c r="P77" s="2" t="s">
        <v>136</v>
      </c>
      <c r="R77" s="2">
        <f t="shared" si="4"/>
        <v>129</v>
      </c>
      <c r="S77" s="55">
        <f t="shared" si="6"/>
        <v>5.22007874015748E-2</v>
      </c>
      <c r="U77" s="2">
        <f t="shared" si="7"/>
        <v>1.04</v>
      </c>
      <c r="Z77" s="2"/>
      <c r="AA77" s="2"/>
      <c r="AB77" s="2"/>
      <c r="AD77" s="24"/>
      <c r="AE77" s="24"/>
      <c r="AF77" s="24"/>
      <c r="AG77" s="184" t="s">
        <v>581</v>
      </c>
      <c r="AH77" s="180">
        <v>0.93</v>
      </c>
      <c r="AI77" s="180">
        <v>5.7000000000000002E-2</v>
      </c>
      <c r="AJ77" s="180">
        <v>0.109</v>
      </c>
      <c r="AK77" s="180">
        <v>0.16200000000000001</v>
      </c>
      <c r="AL77" s="180">
        <v>0.23300000000000001</v>
      </c>
      <c r="AM77" s="180">
        <v>0.308</v>
      </c>
      <c r="AN77" s="180">
        <v>0.38400000000000001</v>
      </c>
      <c r="AO77" s="180">
        <v>0.45900000000000002</v>
      </c>
      <c r="AP77" s="180">
        <v>0.53500000000000003</v>
      </c>
      <c r="AQ77" s="180" t="s">
        <v>130</v>
      </c>
      <c r="AR77" s="185" t="s">
        <v>130</v>
      </c>
    </row>
    <row r="78" spans="1:44" ht="13.5" thickBot="1" x14ac:dyDescent="0.35">
      <c r="A78" t="s">
        <v>129</v>
      </c>
      <c r="B78" s="5">
        <v>1.05</v>
      </c>
      <c r="C78" s="93">
        <f t="shared" si="5"/>
        <v>11.05</v>
      </c>
      <c r="D78" s="2" t="s">
        <v>130</v>
      </c>
      <c r="E78" s="2" t="s">
        <v>130</v>
      </c>
      <c r="F78">
        <v>5.1999999999999998E-2</v>
      </c>
      <c r="G78">
        <v>9.9000000000000005E-2</v>
      </c>
      <c r="H78">
        <v>0.14599999999999999</v>
      </c>
      <c r="I78">
        <v>0.21099999999999999</v>
      </c>
      <c r="J78">
        <v>0.28000000000000003</v>
      </c>
      <c r="K78">
        <v>0.35</v>
      </c>
      <c r="L78">
        <v>0.41899999999999998</v>
      </c>
      <c r="M78">
        <v>0.48799999999999999</v>
      </c>
      <c r="N78" s="2" t="s">
        <v>130</v>
      </c>
      <c r="O78" s="2" t="s">
        <v>130</v>
      </c>
      <c r="P78" s="2" t="s">
        <v>136</v>
      </c>
      <c r="R78" s="2">
        <f t="shared" si="4"/>
        <v>128</v>
      </c>
      <c r="S78" s="55">
        <f t="shared" si="6"/>
        <v>5.1862204724409451E-2</v>
      </c>
      <c r="U78" s="2" t="e">
        <f t="shared" si="7"/>
        <v>#N/A</v>
      </c>
      <c r="Z78" s="2"/>
      <c r="AA78" s="2"/>
      <c r="AB78" s="2"/>
      <c r="AD78" s="24"/>
      <c r="AE78" s="24"/>
      <c r="AF78" s="24"/>
      <c r="AG78" s="184" t="s">
        <v>539</v>
      </c>
      <c r="AH78" s="180">
        <v>0.93</v>
      </c>
      <c r="AI78" s="180">
        <v>5.7000000000000002E-2</v>
      </c>
      <c r="AJ78" s="180">
        <v>0.109</v>
      </c>
      <c r="AK78" s="180">
        <v>0.16200000000000001</v>
      </c>
      <c r="AL78" s="180">
        <v>0.23300000000000001</v>
      </c>
      <c r="AM78" s="180">
        <v>0.308</v>
      </c>
      <c r="AN78" s="180">
        <v>0.38400000000000001</v>
      </c>
      <c r="AO78" s="180">
        <v>0.45900000000000002</v>
      </c>
      <c r="AP78" s="180">
        <v>0.53500000000000003</v>
      </c>
      <c r="AQ78" s="180" t="s">
        <v>130</v>
      </c>
      <c r="AR78" s="185" t="s">
        <v>130</v>
      </c>
    </row>
    <row r="79" spans="1:44" ht="13.5" thickBot="1" x14ac:dyDescent="0.35">
      <c r="A79" t="s">
        <v>129</v>
      </c>
      <c r="B79" s="5">
        <v>1.06</v>
      </c>
      <c r="C79" s="93">
        <f t="shared" si="5"/>
        <v>11.06</v>
      </c>
      <c r="D79" s="2" t="s">
        <v>130</v>
      </c>
      <c r="E79" s="2" t="s">
        <v>130</v>
      </c>
      <c r="F79">
        <v>5.1999999999999998E-2</v>
      </c>
      <c r="G79">
        <v>9.9000000000000005E-2</v>
      </c>
      <c r="H79">
        <v>0.14599999999999999</v>
      </c>
      <c r="I79">
        <v>0.21099999999999999</v>
      </c>
      <c r="J79">
        <v>0.28000000000000003</v>
      </c>
      <c r="K79">
        <v>0.35</v>
      </c>
      <c r="L79">
        <v>0.41899999999999998</v>
      </c>
      <c r="M79">
        <v>0.48799999999999999</v>
      </c>
      <c r="N79" s="2" t="s">
        <v>130</v>
      </c>
      <c r="O79" s="2" t="s">
        <v>130</v>
      </c>
      <c r="P79" s="2" t="s">
        <v>136</v>
      </c>
      <c r="R79" s="2">
        <f t="shared" si="4"/>
        <v>126</v>
      </c>
      <c r="S79" s="55">
        <f t="shared" si="6"/>
        <v>5.1185039370078733E-2</v>
      </c>
      <c r="U79" s="2" t="e">
        <f t="shared" si="7"/>
        <v>#N/A</v>
      </c>
      <c r="Z79" s="2"/>
      <c r="AA79" s="2"/>
      <c r="AB79" s="2"/>
      <c r="AD79" s="24"/>
      <c r="AE79" s="24"/>
      <c r="AF79" s="24"/>
      <c r="AG79" s="184" t="s">
        <v>426</v>
      </c>
      <c r="AH79" s="180">
        <v>0.93</v>
      </c>
      <c r="AI79" s="180">
        <v>5.7000000000000002E-2</v>
      </c>
      <c r="AJ79" s="180">
        <v>0.109</v>
      </c>
      <c r="AK79" s="180">
        <v>0.16200000000000001</v>
      </c>
      <c r="AL79" s="180">
        <v>0.23300000000000001</v>
      </c>
      <c r="AM79" s="180">
        <v>0.308</v>
      </c>
      <c r="AN79" s="180">
        <v>0.38400000000000001</v>
      </c>
      <c r="AO79" s="180">
        <v>0.45900000000000002</v>
      </c>
      <c r="AP79" s="180">
        <v>0.53500000000000003</v>
      </c>
      <c r="AQ79" s="180" t="s">
        <v>130</v>
      </c>
      <c r="AR79" s="185" t="s">
        <v>130</v>
      </c>
    </row>
    <row r="80" spans="1:44" ht="13.5" thickBot="1" x14ac:dyDescent="0.35">
      <c r="A80" t="s">
        <v>129</v>
      </c>
      <c r="B80" s="5">
        <v>1.07</v>
      </c>
      <c r="C80" s="93">
        <f t="shared" si="5"/>
        <v>11.07</v>
      </c>
      <c r="D80" s="2" t="s">
        <v>130</v>
      </c>
      <c r="E80" s="2" t="s">
        <v>130</v>
      </c>
      <c r="F80">
        <v>5.0999999999999997E-2</v>
      </c>
      <c r="G80">
        <v>9.6000000000000002E-2</v>
      </c>
      <c r="H80">
        <v>0.14099999999999999</v>
      </c>
      <c r="I80">
        <v>0.20499999999999999</v>
      </c>
      <c r="J80">
        <v>0.27300000000000002</v>
      </c>
      <c r="K80">
        <v>0.34</v>
      </c>
      <c r="L80">
        <v>0.40799999999999997</v>
      </c>
      <c r="M80">
        <v>0.47599999999999998</v>
      </c>
      <c r="N80" s="2" t="s">
        <v>130</v>
      </c>
      <c r="O80" s="2" t="s">
        <v>130</v>
      </c>
      <c r="P80" s="2" t="s">
        <v>136</v>
      </c>
      <c r="R80" s="2">
        <f t="shared" si="4"/>
        <v>125</v>
      </c>
      <c r="S80" s="55">
        <f t="shared" si="6"/>
        <v>5.0846456692913385E-2</v>
      </c>
      <c r="U80" s="2">
        <f t="shared" si="7"/>
        <v>1.07</v>
      </c>
      <c r="Z80" s="2"/>
      <c r="AA80" s="2"/>
      <c r="AB80" s="2"/>
      <c r="AD80" s="24"/>
      <c r="AE80" s="24"/>
      <c r="AF80" s="24"/>
      <c r="AG80" s="184" t="s">
        <v>398</v>
      </c>
      <c r="AH80" s="180">
        <v>0.93</v>
      </c>
      <c r="AI80" s="180">
        <v>5.7000000000000002E-2</v>
      </c>
      <c r="AJ80" s="180">
        <v>0.109</v>
      </c>
      <c r="AK80" s="180">
        <v>0.16200000000000001</v>
      </c>
      <c r="AL80" s="180">
        <v>0.23300000000000001</v>
      </c>
      <c r="AM80" s="180">
        <v>0.308</v>
      </c>
      <c r="AN80" s="180">
        <v>0.38400000000000001</v>
      </c>
      <c r="AO80" s="180">
        <v>0.45900000000000002</v>
      </c>
      <c r="AP80" s="180">
        <v>0.53500000000000003</v>
      </c>
      <c r="AQ80" s="180" t="s">
        <v>130</v>
      </c>
      <c r="AR80" s="185" t="s">
        <v>130</v>
      </c>
    </row>
    <row r="81" spans="1:44" ht="13.5" thickBot="1" x14ac:dyDescent="0.35">
      <c r="A81" t="s">
        <v>129</v>
      </c>
      <c r="B81" s="5">
        <v>1.08</v>
      </c>
      <c r="C81" s="93">
        <f t="shared" si="5"/>
        <v>11.08</v>
      </c>
      <c r="D81" s="2" t="s">
        <v>130</v>
      </c>
      <c r="E81" s="2" t="s">
        <v>130</v>
      </c>
      <c r="F81">
        <v>0.05</v>
      </c>
      <c r="G81">
        <v>9.5000000000000001E-2</v>
      </c>
      <c r="H81">
        <v>0.14000000000000001</v>
      </c>
      <c r="I81">
        <v>0.20300000000000001</v>
      </c>
      <c r="J81">
        <v>0.27100000000000002</v>
      </c>
      <c r="K81">
        <v>0.33800000000000002</v>
      </c>
      <c r="L81">
        <v>0.40600000000000003</v>
      </c>
      <c r="M81">
        <v>0.47299999999999998</v>
      </c>
      <c r="N81" s="2" t="s">
        <v>130</v>
      </c>
      <c r="O81" s="2" t="s">
        <v>130</v>
      </c>
      <c r="P81" s="2" t="s">
        <v>136</v>
      </c>
      <c r="R81" s="2">
        <f t="shared" si="4"/>
        <v>124</v>
      </c>
      <c r="S81" s="55">
        <f t="shared" si="6"/>
        <v>5.0507874015748029E-2</v>
      </c>
      <c r="U81" s="2">
        <f t="shared" si="7"/>
        <v>1.08</v>
      </c>
      <c r="Z81" s="2"/>
      <c r="AA81" s="2"/>
      <c r="AB81" s="2"/>
      <c r="AD81" s="24"/>
      <c r="AE81" s="24"/>
      <c r="AF81" s="24"/>
      <c r="AG81" s="184" t="s">
        <v>474</v>
      </c>
      <c r="AH81" s="180">
        <v>0.94</v>
      </c>
      <c r="AI81" s="180">
        <v>5.7000000000000002E-2</v>
      </c>
      <c r="AJ81" s="180">
        <v>0.109</v>
      </c>
      <c r="AK81" s="180">
        <v>0.161</v>
      </c>
      <c r="AL81" s="180">
        <v>0.23100000000000001</v>
      </c>
      <c r="AM81" s="180">
        <v>0.30599999999999999</v>
      </c>
      <c r="AN81" s="180">
        <v>0.38200000000000001</v>
      </c>
      <c r="AO81" s="180">
        <v>0.45700000000000002</v>
      </c>
      <c r="AP81" s="180">
        <v>0.53200000000000003</v>
      </c>
      <c r="AQ81" s="180" t="s">
        <v>130</v>
      </c>
      <c r="AR81" s="185" t="s">
        <v>130</v>
      </c>
    </row>
    <row r="82" spans="1:44" ht="13.5" thickBot="1" x14ac:dyDescent="0.35">
      <c r="A82" t="s">
        <v>129</v>
      </c>
      <c r="B82" s="5">
        <v>1.0900000000000001</v>
      </c>
      <c r="C82" s="93">
        <f t="shared" si="5"/>
        <v>11.09</v>
      </c>
      <c r="D82" s="2" t="s">
        <v>130</v>
      </c>
      <c r="E82" s="2" t="s">
        <v>130</v>
      </c>
      <c r="F82">
        <v>0.05</v>
      </c>
      <c r="G82">
        <v>9.5000000000000001E-2</v>
      </c>
      <c r="H82">
        <v>0.13900000000000001</v>
      </c>
      <c r="I82">
        <v>0.20200000000000001</v>
      </c>
      <c r="J82">
        <v>0.26900000000000002</v>
      </c>
      <c r="K82">
        <v>0.33600000000000002</v>
      </c>
      <c r="L82">
        <v>0.40300000000000002</v>
      </c>
      <c r="M82">
        <v>0.47</v>
      </c>
      <c r="N82" s="2" t="s">
        <v>130</v>
      </c>
      <c r="O82" s="2" t="s">
        <v>130</v>
      </c>
      <c r="P82" s="2" t="s">
        <v>136</v>
      </c>
      <c r="R82" s="2">
        <f t="shared" si="4"/>
        <v>123</v>
      </c>
      <c r="S82" s="55">
        <f t="shared" si="6"/>
        <v>5.0169291338582681E-2</v>
      </c>
      <c r="U82" s="2">
        <f t="shared" si="7"/>
        <v>1.0900000000000001</v>
      </c>
      <c r="Z82" s="2"/>
      <c r="AA82" s="2"/>
      <c r="AB82" s="2"/>
      <c r="AD82" s="24"/>
      <c r="AE82" s="24"/>
      <c r="AF82" s="24"/>
      <c r="AG82" s="184" t="s">
        <v>476</v>
      </c>
      <c r="AH82" s="180">
        <v>0.96</v>
      </c>
      <c r="AI82" s="180">
        <v>5.6000000000000001E-2</v>
      </c>
      <c r="AJ82" s="180">
        <v>0.107</v>
      </c>
      <c r="AK82" s="180">
        <v>0.157</v>
      </c>
      <c r="AL82" s="180">
        <v>0.22700000000000001</v>
      </c>
      <c r="AM82" s="180">
        <v>0.30099999999999999</v>
      </c>
      <c r="AN82" s="180">
        <v>0.375</v>
      </c>
      <c r="AO82" s="180">
        <v>0.44900000000000001</v>
      </c>
      <c r="AP82" s="180">
        <v>0.52300000000000002</v>
      </c>
      <c r="AQ82" s="180" t="s">
        <v>130</v>
      </c>
      <c r="AR82" s="185" t="s">
        <v>130</v>
      </c>
    </row>
    <row r="83" spans="1:44" ht="13.5" thickBot="1" x14ac:dyDescent="0.35">
      <c r="A83" t="s">
        <v>129</v>
      </c>
      <c r="B83" s="5">
        <v>1.1000000000000001</v>
      </c>
      <c r="C83" s="93">
        <f t="shared" si="5"/>
        <v>11.1</v>
      </c>
      <c r="D83" s="2" t="s">
        <v>130</v>
      </c>
      <c r="E83" s="2" t="s">
        <v>130</v>
      </c>
      <c r="F83">
        <v>0.05</v>
      </c>
      <c r="G83">
        <v>9.5000000000000001E-2</v>
      </c>
      <c r="H83">
        <v>0.13900000000000001</v>
      </c>
      <c r="I83">
        <v>0.20200000000000001</v>
      </c>
      <c r="J83">
        <v>0.26900000000000002</v>
      </c>
      <c r="K83">
        <v>0.33600000000000002</v>
      </c>
      <c r="L83">
        <v>0.40300000000000002</v>
      </c>
      <c r="M83">
        <v>0.47</v>
      </c>
      <c r="N83" s="2" t="s">
        <v>130</v>
      </c>
      <c r="O83" s="2" t="s">
        <v>130</v>
      </c>
      <c r="P83" s="2" t="s">
        <v>136</v>
      </c>
      <c r="R83" s="2">
        <f t="shared" si="4"/>
        <v>122</v>
      </c>
      <c r="S83" s="55">
        <f t="shared" si="6"/>
        <v>4.9830708661417318E-2</v>
      </c>
      <c r="U83" s="2" t="e">
        <f t="shared" si="7"/>
        <v>#N/A</v>
      </c>
      <c r="Z83" s="2"/>
      <c r="AA83" s="2"/>
      <c r="AB83" s="2"/>
      <c r="AD83" s="24"/>
      <c r="AE83" s="24"/>
      <c r="AF83" s="24"/>
      <c r="AG83" s="184" t="s">
        <v>453</v>
      </c>
      <c r="AH83" s="180">
        <v>0.97</v>
      </c>
      <c r="AI83" s="180">
        <v>5.5E-2</v>
      </c>
      <c r="AJ83" s="180">
        <v>0.105</v>
      </c>
      <c r="AK83" s="180">
        <v>0.155</v>
      </c>
      <c r="AL83" s="180">
        <v>0.224</v>
      </c>
      <c r="AM83" s="180">
        <v>0.29699999999999999</v>
      </c>
      <c r="AN83" s="180">
        <v>0.37</v>
      </c>
      <c r="AO83" s="180">
        <v>0.443</v>
      </c>
      <c r="AP83" s="180">
        <v>0.51600000000000001</v>
      </c>
      <c r="AQ83" s="180" t="s">
        <v>130</v>
      </c>
      <c r="AR83" s="185" t="s">
        <v>130</v>
      </c>
    </row>
    <row r="84" spans="1:44" ht="13.5" thickBot="1" x14ac:dyDescent="0.35">
      <c r="A84" t="s">
        <v>129</v>
      </c>
      <c r="B84" s="5">
        <v>1.1100000000000001</v>
      </c>
      <c r="C84" s="93">
        <f t="shared" si="5"/>
        <v>11.11</v>
      </c>
      <c r="D84" s="2" t="s">
        <v>130</v>
      </c>
      <c r="E84" s="2" t="s">
        <v>130</v>
      </c>
      <c r="F84">
        <v>4.9000000000000002E-2</v>
      </c>
      <c r="G84">
        <v>9.2999999999999999E-2</v>
      </c>
      <c r="H84">
        <v>0.13700000000000001</v>
      </c>
      <c r="I84">
        <v>0.19900000000000001</v>
      </c>
      <c r="J84">
        <v>0.26500000000000001</v>
      </c>
      <c r="K84">
        <v>0.33100000000000002</v>
      </c>
      <c r="L84">
        <v>0.39700000000000002</v>
      </c>
      <c r="M84">
        <v>0.46400000000000002</v>
      </c>
      <c r="N84" s="2" t="s">
        <v>130</v>
      </c>
      <c r="O84" s="2" t="s">
        <v>130</v>
      </c>
      <c r="P84" s="2" t="s">
        <v>136</v>
      </c>
      <c r="R84" s="2">
        <f t="shared" si="4"/>
        <v>121</v>
      </c>
      <c r="S84" s="55">
        <f t="shared" si="6"/>
        <v>4.949212598425197E-2</v>
      </c>
      <c r="U84" s="2">
        <f t="shared" si="7"/>
        <v>1.1100000000000001</v>
      </c>
      <c r="Z84" s="2"/>
      <c r="AA84" s="2"/>
      <c r="AB84" s="2"/>
      <c r="AD84" s="24"/>
      <c r="AE84" s="24"/>
      <c r="AF84" s="24"/>
      <c r="AG84" s="184" t="s">
        <v>424</v>
      </c>
      <c r="AH84" s="180">
        <v>0.99</v>
      </c>
      <c r="AI84" s="180">
        <v>5.3999999999999999E-2</v>
      </c>
      <c r="AJ84" s="180">
        <v>0.104</v>
      </c>
      <c r="AK84" s="180">
        <v>0.153</v>
      </c>
      <c r="AL84" s="180">
        <v>0.221</v>
      </c>
      <c r="AM84" s="180">
        <v>0.29299999999999998</v>
      </c>
      <c r="AN84" s="180">
        <v>0.36599999999999999</v>
      </c>
      <c r="AO84" s="180">
        <v>0.438</v>
      </c>
      <c r="AP84" s="180">
        <v>0.51</v>
      </c>
      <c r="AQ84" s="180" t="s">
        <v>130</v>
      </c>
      <c r="AR84" s="185" t="s">
        <v>130</v>
      </c>
    </row>
    <row r="85" spans="1:44" ht="13.5" thickBot="1" x14ac:dyDescent="0.35">
      <c r="A85" t="s">
        <v>129</v>
      </c>
      <c r="B85" s="5">
        <v>1.1200000000000001</v>
      </c>
      <c r="C85" s="93">
        <f t="shared" si="5"/>
        <v>11.12</v>
      </c>
      <c r="D85" s="2" t="s">
        <v>130</v>
      </c>
      <c r="E85" s="2" t="s">
        <v>130</v>
      </c>
      <c r="F85">
        <v>4.9000000000000002E-2</v>
      </c>
      <c r="G85">
        <v>9.1999999999999998E-2</v>
      </c>
      <c r="H85">
        <v>0.13600000000000001</v>
      </c>
      <c r="I85">
        <v>0.19700000000000001</v>
      </c>
      <c r="J85">
        <v>0.26300000000000001</v>
      </c>
      <c r="K85">
        <v>0.32900000000000001</v>
      </c>
      <c r="L85">
        <v>0.39500000000000002</v>
      </c>
      <c r="M85">
        <v>0.46100000000000002</v>
      </c>
      <c r="N85" s="2" t="s">
        <v>130</v>
      </c>
      <c r="O85" s="2" t="s">
        <v>130</v>
      </c>
      <c r="P85" s="2" t="s">
        <v>136</v>
      </c>
      <c r="R85" s="2">
        <f t="shared" si="4"/>
        <v>120</v>
      </c>
      <c r="S85" s="55">
        <f t="shared" si="6"/>
        <v>4.9153543307086614E-2</v>
      </c>
      <c r="U85" s="2">
        <f t="shared" si="7"/>
        <v>1.1200000000000001</v>
      </c>
      <c r="Z85" s="2"/>
      <c r="AA85" s="2"/>
      <c r="AB85" s="2"/>
      <c r="AD85" s="24"/>
      <c r="AE85" s="24"/>
      <c r="AF85" s="24"/>
      <c r="AG85" s="184" t="s">
        <v>456</v>
      </c>
      <c r="AH85" s="180">
        <v>1</v>
      </c>
      <c r="AI85" s="180">
        <v>5.3999999999999999E-2</v>
      </c>
      <c r="AJ85" s="180">
        <v>0.10199999999999999</v>
      </c>
      <c r="AK85" s="180">
        <v>0.151</v>
      </c>
      <c r="AL85" s="180">
        <v>0.218</v>
      </c>
      <c r="AM85" s="180">
        <v>0.28899999999999998</v>
      </c>
      <c r="AN85" s="180">
        <v>0.36099999999999999</v>
      </c>
      <c r="AO85" s="180">
        <v>0.432</v>
      </c>
      <c r="AP85" s="180">
        <v>0.504</v>
      </c>
      <c r="AQ85" s="180" t="s">
        <v>130</v>
      </c>
      <c r="AR85" s="185" t="s">
        <v>130</v>
      </c>
    </row>
    <row r="86" spans="1:44" ht="13.5" thickBot="1" x14ac:dyDescent="0.35">
      <c r="A86" t="s">
        <v>129</v>
      </c>
      <c r="B86" s="5">
        <v>1.1299999999999999</v>
      </c>
      <c r="C86" s="93">
        <f t="shared" si="5"/>
        <v>11.13</v>
      </c>
      <c r="D86" s="2" t="s">
        <v>130</v>
      </c>
      <c r="E86" s="2" t="s">
        <v>130</v>
      </c>
      <c r="F86">
        <v>4.9000000000000002E-2</v>
      </c>
      <c r="G86">
        <v>9.1999999999999998E-2</v>
      </c>
      <c r="H86">
        <v>0.13500000000000001</v>
      </c>
      <c r="I86">
        <v>0.19600000000000001</v>
      </c>
      <c r="J86">
        <v>0.26100000000000001</v>
      </c>
      <c r="K86">
        <v>0.32700000000000001</v>
      </c>
      <c r="L86">
        <v>0.39200000000000002</v>
      </c>
      <c r="M86">
        <v>0.45700000000000002</v>
      </c>
      <c r="N86" s="2" t="s">
        <v>130</v>
      </c>
      <c r="O86" s="2" t="s">
        <v>130</v>
      </c>
      <c r="P86" s="2" t="s">
        <v>136</v>
      </c>
      <c r="R86" s="2">
        <f t="shared" si="4"/>
        <v>119</v>
      </c>
      <c r="S86" s="55">
        <f t="shared" si="6"/>
        <v>4.8814960629921265E-2</v>
      </c>
      <c r="U86" s="2">
        <f t="shared" si="7"/>
        <v>1.1299999999999999</v>
      </c>
      <c r="Z86" s="2"/>
      <c r="AA86" s="2"/>
      <c r="AB86" s="2"/>
      <c r="AD86" s="24"/>
      <c r="AE86" s="24"/>
      <c r="AF86" s="24"/>
      <c r="AG86" s="184" t="s">
        <v>331</v>
      </c>
      <c r="AH86" s="180">
        <v>1</v>
      </c>
      <c r="AI86" s="180">
        <v>5.3999999999999999E-2</v>
      </c>
      <c r="AJ86" s="180">
        <v>0.10199999999999999</v>
      </c>
      <c r="AK86" s="180">
        <v>0.151</v>
      </c>
      <c r="AL86" s="180">
        <v>0.218</v>
      </c>
      <c r="AM86" s="180">
        <v>0.28899999999999998</v>
      </c>
      <c r="AN86" s="180">
        <v>0.36099999999999999</v>
      </c>
      <c r="AO86" s="180">
        <v>0.432</v>
      </c>
      <c r="AP86" s="180">
        <v>0.504</v>
      </c>
      <c r="AQ86" s="180" t="s">
        <v>130</v>
      </c>
      <c r="AR86" s="185" t="s">
        <v>130</v>
      </c>
    </row>
    <row r="87" spans="1:44" ht="13.5" thickBot="1" x14ac:dyDescent="0.35">
      <c r="A87" t="s">
        <v>129</v>
      </c>
      <c r="B87" s="5">
        <v>1.1399999999999999</v>
      </c>
      <c r="C87" s="93">
        <f t="shared" si="5"/>
        <v>11.14</v>
      </c>
      <c r="D87" s="2" t="s">
        <v>130</v>
      </c>
      <c r="E87" s="2" t="s">
        <v>130</v>
      </c>
      <c r="F87">
        <v>4.8000000000000001E-2</v>
      </c>
      <c r="G87">
        <v>9.0999999999999998E-2</v>
      </c>
      <c r="H87">
        <v>0.13400000000000001</v>
      </c>
      <c r="I87">
        <v>0.19400000000000001</v>
      </c>
      <c r="J87">
        <v>0.25900000000000001</v>
      </c>
      <c r="K87">
        <v>0.32400000000000001</v>
      </c>
      <c r="L87">
        <v>0.38900000000000001</v>
      </c>
      <c r="M87">
        <v>0.45400000000000001</v>
      </c>
      <c r="N87" s="2" t="s">
        <v>130</v>
      </c>
      <c r="O87" s="2" t="s">
        <v>130</v>
      </c>
      <c r="P87" s="2" t="s">
        <v>136</v>
      </c>
      <c r="R87" s="2">
        <f t="shared" si="4"/>
        <v>118</v>
      </c>
      <c r="S87" s="55">
        <f t="shared" si="6"/>
        <v>4.8476377952755903E-2</v>
      </c>
      <c r="U87" s="2">
        <f t="shared" si="7"/>
        <v>1.1399999999999999</v>
      </c>
      <c r="Z87" s="2"/>
      <c r="AA87" s="2"/>
      <c r="AB87" s="2"/>
      <c r="AD87" s="24"/>
      <c r="AE87" s="24"/>
      <c r="AF87" s="24"/>
      <c r="AG87" s="184" t="s">
        <v>637</v>
      </c>
      <c r="AH87" s="180">
        <v>1</v>
      </c>
      <c r="AI87" s="180">
        <v>5.3999999999999999E-2</v>
      </c>
      <c r="AJ87" s="180">
        <v>0.10199999999999999</v>
      </c>
      <c r="AK87" s="180">
        <v>0.151</v>
      </c>
      <c r="AL87" s="180">
        <v>0.218</v>
      </c>
      <c r="AM87" s="180">
        <v>0.28899999999999998</v>
      </c>
      <c r="AN87" s="180">
        <v>0.36099999999999999</v>
      </c>
      <c r="AO87" s="180">
        <v>0.432</v>
      </c>
      <c r="AP87" s="180">
        <v>0.504</v>
      </c>
      <c r="AQ87" s="180" t="s">
        <v>130</v>
      </c>
      <c r="AR87" s="185" t="s">
        <v>130</v>
      </c>
    </row>
    <row r="88" spans="1:44" ht="13.5" thickBot="1" x14ac:dyDescent="0.35">
      <c r="A88" t="s">
        <v>129</v>
      </c>
      <c r="B88" s="5">
        <v>1.1499999999999999</v>
      </c>
      <c r="C88" s="93">
        <f t="shared" si="5"/>
        <v>11.15</v>
      </c>
      <c r="D88" s="2" t="s">
        <v>130</v>
      </c>
      <c r="E88" s="2" t="s">
        <v>130</v>
      </c>
      <c r="F88">
        <v>4.8000000000000001E-2</v>
      </c>
      <c r="G88">
        <v>0.09</v>
      </c>
      <c r="H88">
        <v>0.13300000000000001</v>
      </c>
      <c r="I88">
        <v>0.193</v>
      </c>
      <c r="J88">
        <v>0.25800000000000001</v>
      </c>
      <c r="K88">
        <v>0.32200000000000001</v>
      </c>
      <c r="L88">
        <v>0.38700000000000001</v>
      </c>
      <c r="M88">
        <v>0.45100000000000001</v>
      </c>
      <c r="N88" s="2" t="s">
        <v>130</v>
      </c>
      <c r="O88" s="2" t="s">
        <v>130</v>
      </c>
      <c r="P88" s="2" t="s">
        <v>136</v>
      </c>
      <c r="R88" s="2">
        <f t="shared" si="4"/>
        <v>117</v>
      </c>
      <c r="S88" s="55">
        <f t="shared" si="6"/>
        <v>4.8137795275590547E-2</v>
      </c>
      <c r="U88" s="2">
        <f t="shared" si="7"/>
        <v>1.1499999999999999</v>
      </c>
      <c r="Z88" s="2"/>
      <c r="AA88" s="2"/>
      <c r="AB88" s="2"/>
      <c r="AD88" s="24"/>
      <c r="AE88" s="24"/>
      <c r="AF88" s="24"/>
      <c r="AG88" s="184" t="s">
        <v>610</v>
      </c>
      <c r="AH88" s="180">
        <v>1.01</v>
      </c>
      <c r="AI88" s="180">
        <v>5.2999999999999999E-2</v>
      </c>
      <c r="AJ88" s="180">
        <v>0.10199999999999999</v>
      </c>
      <c r="AK88" s="180">
        <v>0.15</v>
      </c>
      <c r="AL88" s="180">
        <v>0.216</v>
      </c>
      <c r="AM88" s="180">
        <v>0.28799999999999998</v>
      </c>
      <c r="AN88" s="180">
        <v>0.35899999999999999</v>
      </c>
      <c r="AO88" s="180">
        <v>0.43</v>
      </c>
      <c r="AP88" s="180">
        <v>0.501</v>
      </c>
      <c r="AQ88" s="180" t="s">
        <v>130</v>
      </c>
      <c r="AR88" s="185" t="s">
        <v>130</v>
      </c>
    </row>
    <row r="89" spans="1:44" ht="13.5" thickBot="1" x14ac:dyDescent="0.35">
      <c r="A89" t="s">
        <v>129</v>
      </c>
      <c r="B89" s="5">
        <v>1.1599999999999999</v>
      </c>
      <c r="C89" s="93">
        <f t="shared" si="5"/>
        <v>11.16</v>
      </c>
      <c r="D89" s="2" t="s">
        <v>130</v>
      </c>
      <c r="E89" s="2" t="s">
        <v>130</v>
      </c>
      <c r="F89">
        <v>4.7E-2</v>
      </c>
      <c r="G89">
        <v>8.8999999999999996E-2</v>
      </c>
      <c r="H89">
        <v>0.13100000000000001</v>
      </c>
      <c r="I89">
        <v>0.19</v>
      </c>
      <c r="J89">
        <v>0.254</v>
      </c>
      <c r="K89">
        <v>0.318</v>
      </c>
      <c r="L89">
        <v>0.38100000000000001</v>
      </c>
      <c r="M89">
        <v>0.44500000000000001</v>
      </c>
      <c r="N89" s="2" t="s">
        <v>130</v>
      </c>
      <c r="O89" s="2" t="s">
        <v>130</v>
      </c>
      <c r="P89" s="2" t="s">
        <v>136</v>
      </c>
      <c r="R89" s="2">
        <f t="shared" si="4"/>
        <v>116</v>
      </c>
      <c r="S89" s="55">
        <f t="shared" si="6"/>
        <v>4.7799212598425199E-2</v>
      </c>
      <c r="U89" s="2">
        <f t="shared" si="7"/>
        <v>1.1599999999999999</v>
      </c>
      <c r="Z89" s="2"/>
      <c r="AA89" s="2"/>
      <c r="AB89" s="2"/>
      <c r="AD89" s="24"/>
      <c r="AE89" s="24"/>
      <c r="AF89" s="24"/>
      <c r="AG89" s="184" t="s">
        <v>579</v>
      </c>
      <c r="AH89" s="180">
        <v>1.02</v>
      </c>
      <c r="AI89" s="180">
        <v>5.2999999999999999E-2</v>
      </c>
      <c r="AJ89" s="180">
        <v>0.1</v>
      </c>
      <c r="AK89" s="180">
        <v>0.14799999999999999</v>
      </c>
      <c r="AL89" s="180">
        <v>0.214</v>
      </c>
      <c r="AM89" s="180">
        <v>0.28399999999999997</v>
      </c>
      <c r="AN89" s="180">
        <v>0.35399999999999998</v>
      </c>
      <c r="AO89" s="180">
        <v>0.42399999999999999</v>
      </c>
      <c r="AP89" s="180">
        <v>0.495</v>
      </c>
      <c r="AQ89" s="180" t="s">
        <v>130</v>
      </c>
      <c r="AR89" s="185" t="s">
        <v>130</v>
      </c>
    </row>
    <row r="90" spans="1:44" ht="13.5" thickBot="1" x14ac:dyDescent="0.35">
      <c r="A90" t="s">
        <v>129</v>
      </c>
      <c r="B90" s="5">
        <v>1.17</v>
      </c>
      <c r="C90" s="93">
        <f t="shared" si="5"/>
        <v>11.17</v>
      </c>
      <c r="D90" s="2" t="s">
        <v>130</v>
      </c>
      <c r="E90" s="2" t="s">
        <v>130</v>
      </c>
      <c r="F90">
        <v>4.7E-2</v>
      </c>
      <c r="G90">
        <v>8.8999999999999996E-2</v>
      </c>
      <c r="H90">
        <v>0.13100000000000001</v>
      </c>
      <c r="I90">
        <v>0.19</v>
      </c>
      <c r="J90">
        <v>0.254</v>
      </c>
      <c r="K90">
        <v>0.318</v>
      </c>
      <c r="L90">
        <v>0.38100000000000001</v>
      </c>
      <c r="M90">
        <v>0.44500000000000001</v>
      </c>
      <c r="N90" s="2" t="s">
        <v>130</v>
      </c>
      <c r="O90" s="2" t="s">
        <v>130</v>
      </c>
      <c r="P90" s="2" t="s">
        <v>136</v>
      </c>
      <c r="R90" s="2">
        <f t="shared" si="4"/>
        <v>115</v>
      </c>
      <c r="S90" s="55">
        <f t="shared" si="6"/>
        <v>4.7460629921259843E-2</v>
      </c>
      <c r="U90" s="2" t="e">
        <f t="shared" si="7"/>
        <v>#N/A</v>
      </c>
      <c r="Z90" s="2"/>
      <c r="AA90" s="2"/>
      <c r="AB90" s="2"/>
      <c r="AD90" s="24"/>
      <c r="AE90" s="24"/>
      <c r="AF90" s="24"/>
      <c r="AG90" s="184" t="s">
        <v>397</v>
      </c>
      <c r="AH90" s="180">
        <v>1.02</v>
      </c>
      <c r="AI90" s="180">
        <v>5.2999999999999999E-2</v>
      </c>
      <c r="AJ90" s="180">
        <v>0.1</v>
      </c>
      <c r="AK90" s="180">
        <v>0.14799999999999999</v>
      </c>
      <c r="AL90" s="180">
        <v>0.214</v>
      </c>
      <c r="AM90" s="180">
        <v>0.28399999999999997</v>
      </c>
      <c r="AN90" s="180">
        <v>0.35399999999999998</v>
      </c>
      <c r="AO90" s="180">
        <v>0.42399999999999999</v>
      </c>
      <c r="AP90" s="180">
        <v>0.495</v>
      </c>
      <c r="AQ90" s="180" t="s">
        <v>130</v>
      </c>
      <c r="AR90" s="185" t="s">
        <v>130</v>
      </c>
    </row>
    <row r="91" spans="1:44" ht="13.5" thickBot="1" x14ac:dyDescent="0.35">
      <c r="A91" t="s">
        <v>129</v>
      </c>
      <c r="B91" s="5">
        <v>1.18</v>
      </c>
      <c r="C91" s="93">
        <f t="shared" si="5"/>
        <v>11.18</v>
      </c>
      <c r="D91" s="2" t="s">
        <v>130</v>
      </c>
      <c r="E91" s="2" t="s">
        <v>130</v>
      </c>
      <c r="F91">
        <v>4.7E-2</v>
      </c>
      <c r="G91">
        <v>8.7999999999999995E-2</v>
      </c>
      <c r="H91">
        <v>0.129</v>
      </c>
      <c r="I91">
        <v>0.188</v>
      </c>
      <c r="J91">
        <v>0.252</v>
      </c>
      <c r="K91">
        <v>0.315</v>
      </c>
      <c r="L91">
        <v>0.379</v>
      </c>
      <c r="M91">
        <v>0.442</v>
      </c>
      <c r="N91" s="2" t="s">
        <v>130</v>
      </c>
      <c r="O91" s="2" t="s">
        <v>130</v>
      </c>
      <c r="P91" s="2" t="s">
        <v>136</v>
      </c>
      <c r="R91" s="2">
        <f t="shared" si="4"/>
        <v>114</v>
      </c>
      <c r="S91" s="55">
        <f t="shared" si="6"/>
        <v>4.7122047244094495E-2</v>
      </c>
      <c r="U91" s="2">
        <f t="shared" si="7"/>
        <v>1.18</v>
      </c>
      <c r="Z91" s="2"/>
      <c r="AA91" s="2"/>
      <c r="AB91" s="2"/>
      <c r="AD91" s="24"/>
      <c r="AE91" s="24"/>
      <c r="AF91" s="24"/>
      <c r="AG91" s="184" t="s">
        <v>363</v>
      </c>
      <c r="AH91" s="180">
        <v>1.03</v>
      </c>
      <c r="AI91" s="180">
        <v>5.1999999999999998E-2</v>
      </c>
      <c r="AJ91" s="180">
        <v>0.1</v>
      </c>
      <c r="AK91" s="180">
        <v>0.14699999999999999</v>
      </c>
      <c r="AL91" s="180">
        <v>0.21199999999999999</v>
      </c>
      <c r="AM91" s="180">
        <v>0.28199999999999997</v>
      </c>
      <c r="AN91" s="180">
        <v>0.35199999999999998</v>
      </c>
      <c r="AO91" s="180">
        <v>0.42199999999999999</v>
      </c>
      <c r="AP91" s="180">
        <v>0.49199999999999999</v>
      </c>
      <c r="AQ91" s="180" t="s">
        <v>130</v>
      </c>
      <c r="AR91" s="185" t="s">
        <v>130</v>
      </c>
    </row>
    <row r="92" spans="1:44" ht="13.5" thickBot="1" x14ac:dyDescent="0.35">
      <c r="A92" t="s">
        <v>129</v>
      </c>
      <c r="B92" s="5">
        <v>1.19</v>
      </c>
      <c r="C92" s="93">
        <f t="shared" si="5"/>
        <v>11.19</v>
      </c>
      <c r="D92" s="2" t="s">
        <v>130</v>
      </c>
      <c r="E92" s="2" t="s">
        <v>130</v>
      </c>
      <c r="F92">
        <v>4.7E-2</v>
      </c>
      <c r="G92">
        <v>8.7999999999999995E-2</v>
      </c>
      <c r="H92">
        <v>0.129</v>
      </c>
      <c r="I92">
        <v>0.188</v>
      </c>
      <c r="J92">
        <v>0.252</v>
      </c>
      <c r="K92">
        <v>0.315</v>
      </c>
      <c r="L92">
        <v>0.379</v>
      </c>
      <c r="M92">
        <v>0.442</v>
      </c>
      <c r="N92" s="2" t="s">
        <v>130</v>
      </c>
      <c r="O92" s="2" t="s">
        <v>130</v>
      </c>
      <c r="P92" s="2" t="s">
        <v>136</v>
      </c>
      <c r="R92" s="2">
        <f t="shared" si="4"/>
        <v>113</v>
      </c>
      <c r="S92" s="55">
        <f t="shared" si="6"/>
        <v>4.6783464566929132E-2</v>
      </c>
      <c r="U92" s="2" t="e">
        <f t="shared" si="7"/>
        <v>#N/A</v>
      </c>
      <c r="Z92" s="2"/>
      <c r="AA92" s="2"/>
      <c r="AB92" s="2"/>
      <c r="AD92" s="24"/>
      <c r="AE92" s="24"/>
      <c r="AF92" s="24"/>
      <c r="AG92" s="184" t="s">
        <v>538</v>
      </c>
      <c r="AH92" s="180">
        <v>1.04</v>
      </c>
      <c r="AI92" s="180">
        <v>5.1999999999999998E-2</v>
      </c>
      <c r="AJ92" s="180">
        <v>9.9000000000000005E-2</v>
      </c>
      <c r="AK92" s="180">
        <v>0.14599999999999999</v>
      </c>
      <c r="AL92" s="180">
        <v>0.21099999999999999</v>
      </c>
      <c r="AM92" s="180">
        <v>0.28000000000000003</v>
      </c>
      <c r="AN92" s="180">
        <v>0.35</v>
      </c>
      <c r="AO92" s="180">
        <v>0.41899999999999998</v>
      </c>
      <c r="AP92" s="180">
        <v>0.48799999999999999</v>
      </c>
      <c r="AQ92" s="180" t="s">
        <v>130</v>
      </c>
      <c r="AR92" s="185" t="s">
        <v>130</v>
      </c>
    </row>
    <row r="93" spans="1:44" ht="13.5" thickBot="1" x14ac:dyDescent="0.35">
      <c r="A93" t="s">
        <v>129</v>
      </c>
      <c r="B93" s="5">
        <v>1.2</v>
      </c>
      <c r="C93" s="93">
        <f t="shared" si="5"/>
        <v>11.2</v>
      </c>
      <c r="D93" s="2" t="s">
        <v>130</v>
      </c>
      <c r="E93" s="2" t="s">
        <v>130</v>
      </c>
      <c r="F93">
        <v>4.5999999999999999E-2</v>
      </c>
      <c r="G93">
        <v>8.6999999999999994E-2</v>
      </c>
      <c r="H93">
        <v>0.127</v>
      </c>
      <c r="I93">
        <v>0.186</v>
      </c>
      <c r="J93">
        <v>0.248</v>
      </c>
      <c r="K93">
        <v>0.311</v>
      </c>
      <c r="L93">
        <v>0.373</v>
      </c>
      <c r="M93">
        <v>0.436</v>
      </c>
      <c r="N93" s="2" t="s">
        <v>130</v>
      </c>
      <c r="O93" s="2" t="s">
        <v>130</v>
      </c>
      <c r="P93" s="2" t="s">
        <v>136</v>
      </c>
      <c r="R93" s="2">
        <f t="shared" si="4"/>
        <v>112</v>
      </c>
      <c r="S93" s="55">
        <f t="shared" si="6"/>
        <v>4.6444881889763784E-2</v>
      </c>
      <c r="U93" s="2">
        <f t="shared" si="7"/>
        <v>1.2</v>
      </c>
      <c r="Z93" s="2"/>
      <c r="AA93" s="2"/>
      <c r="AB93" s="2"/>
      <c r="AD93" s="24"/>
      <c r="AE93" s="24"/>
      <c r="AF93" s="24"/>
      <c r="AG93" s="184" t="s">
        <v>472</v>
      </c>
      <c r="AH93" s="180">
        <v>1.07</v>
      </c>
      <c r="AI93" s="180">
        <v>5.0999999999999997E-2</v>
      </c>
      <c r="AJ93" s="180">
        <v>9.6000000000000002E-2</v>
      </c>
      <c r="AK93" s="180">
        <v>0.14099999999999999</v>
      </c>
      <c r="AL93" s="180">
        <v>0.20499999999999999</v>
      </c>
      <c r="AM93" s="180">
        <v>0.27300000000000002</v>
      </c>
      <c r="AN93" s="180">
        <v>0.34</v>
      </c>
      <c r="AO93" s="180">
        <v>0.40799999999999997</v>
      </c>
      <c r="AP93" s="180">
        <v>0.47599999999999998</v>
      </c>
      <c r="AQ93" s="180" t="s">
        <v>130</v>
      </c>
      <c r="AR93" s="185" t="s">
        <v>130</v>
      </c>
    </row>
    <row r="94" spans="1:44" ht="13.5" thickBot="1" x14ac:dyDescent="0.35">
      <c r="A94" t="s">
        <v>129</v>
      </c>
      <c r="B94" s="5">
        <v>1.21</v>
      </c>
      <c r="C94" s="93">
        <f t="shared" si="5"/>
        <v>11.21</v>
      </c>
      <c r="D94" s="2" t="s">
        <v>130</v>
      </c>
      <c r="E94" s="2" t="s">
        <v>130</v>
      </c>
      <c r="F94">
        <v>4.5999999999999999E-2</v>
      </c>
      <c r="G94">
        <v>8.6999999999999994E-2</v>
      </c>
      <c r="H94">
        <v>0.127</v>
      </c>
      <c r="I94">
        <v>0.186</v>
      </c>
      <c r="J94">
        <v>0.248</v>
      </c>
      <c r="K94">
        <v>0.311</v>
      </c>
      <c r="L94">
        <v>0.373</v>
      </c>
      <c r="M94">
        <v>0.436</v>
      </c>
      <c r="N94" s="2" t="s">
        <v>130</v>
      </c>
      <c r="O94" s="2" t="s">
        <v>130</v>
      </c>
      <c r="P94" s="2" t="s">
        <v>136</v>
      </c>
      <c r="R94" s="2">
        <f t="shared" si="4"/>
        <v>111</v>
      </c>
      <c r="S94" s="55">
        <f t="shared" si="6"/>
        <v>4.6106299212598428E-2</v>
      </c>
      <c r="U94" s="2" t="e">
        <f t="shared" si="7"/>
        <v>#N/A</v>
      </c>
      <c r="Z94" s="2"/>
      <c r="AA94" s="2"/>
      <c r="AB94" s="2"/>
      <c r="AD94" s="24"/>
      <c r="AE94" s="24"/>
      <c r="AF94" s="24"/>
      <c r="AG94" s="184" t="s">
        <v>392</v>
      </c>
      <c r="AH94" s="180">
        <v>1.07</v>
      </c>
      <c r="AI94" s="180">
        <v>5.0999999999999997E-2</v>
      </c>
      <c r="AJ94" s="180">
        <v>9.6000000000000002E-2</v>
      </c>
      <c r="AK94" s="180">
        <v>0.14099999999999999</v>
      </c>
      <c r="AL94" s="180">
        <v>0.20499999999999999</v>
      </c>
      <c r="AM94" s="180">
        <v>0.27300000000000002</v>
      </c>
      <c r="AN94" s="180">
        <v>0.34</v>
      </c>
      <c r="AO94" s="180">
        <v>0.40799999999999997</v>
      </c>
      <c r="AP94" s="180">
        <v>0.47599999999999998</v>
      </c>
      <c r="AQ94" s="180" t="s">
        <v>130</v>
      </c>
      <c r="AR94" s="185" t="s">
        <v>130</v>
      </c>
    </row>
    <row r="95" spans="1:44" ht="13.5" thickBot="1" x14ac:dyDescent="0.35">
      <c r="A95" t="s">
        <v>129</v>
      </c>
      <c r="B95" s="5">
        <v>1.22</v>
      </c>
      <c r="C95" s="93">
        <f t="shared" si="5"/>
        <v>11.22</v>
      </c>
      <c r="D95" s="2" t="s">
        <v>130</v>
      </c>
      <c r="E95" s="2" t="s">
        <v>130</v>
      </c>
      <c r="F95">
        <v>4.5999999999999999E-2</v>
      </c>
      <c r="G95">
        <v>8.5000000000000006E-2</v>
      </c>
      <c r="H95">
        <v>0.125</v>
      </c>
      <c r="I95">
        <v>0.183</v>
      </c>
      <c r="J95">
        <v>0.24399999999999999</v>
      </c>
      <c r="K95">
        <v>0.30599999999999999</v>
      </c>
      <c r="L95">
        <v>0.36799999999999999</v>
      </c>
      <c r="M95">
        <v>0.43</v>
      </c>
      <c r="N95" s="2" t="s">
        <v>130</v>
      </c>
      <c r="O95" s="2" t="s">
        <v>130</v>
      </c>
      <c r="P95" s="2" t="s">
        <v>136</v>
      </c>
      <c r="R95" s="2">
        <f t="shared" si="4"/>
        <v>110</v>
      </c>
      <c r="S95" s="55">
        <f t="shared" si="6"/>
        <v>4.5767716535433066E-2</v>
      </c>
      <c r="U95" s="2">
        <f t="shared" si="7"/>
        <v>1.22</v>
      </c>
      <c r="Z95" s="2"/>
      <c r="AA95" s="2"/>
      <c r="AB95" s="2"/>
      <c r="AD95" s="24"/>
      <c r="AE95" s="24"/>
      <c r="AF95" s="24"/>
      <c r="AG95" s="184" t="s">
        <v>533</v>
      </c>
      <c r="AH95" s="180">
        <v>1.08</v>
      </c>
      <c r="AI95" s="180">
        <v>0.05</v>
      </c>
      <c r="AJ95" s="180">
        <v>9.5000000000000001E-2</v>
      </c>
      <c r="AK95" s="180">
        <v>0.14000000000000001</v>
      </c>
      <c r="AL95" s="180">
        <v>0.20300000000000001</v>
      </c>
      <c r="AM95" s="180">
        <v>0.27100000000000002</v>
      </c>
      <c r="AN95" s="180">
        <v>0.33800000000000002</v>
      </c>
      <c r="AO95" s="180">
        <v>0.40600000000000003</v>
      </c>
      <c r="AP95" s="180">
        <v>0.47299999999999998</v>
      </c>
      <c r="AQ95" s="180" t="s">
        <v>130</v>
      </c>
      <c r="AR95" s="185" t="s">
        <v>130</v>
      </c>
    </row>
    <row r="96" spans="1:44" ht="13.5" thickBot="1" x14ac:dyDescent="0.35">
      <c r="A96" t="s">
        <v>129</v>
      </c>
      <c r="B96" s="5">
        <v>1.23</v>
      </c>
      <c r="C96" s="93">
        <f t="shared" si="5"/>
        <v>11.23</v>
      </c>
      <c r="D96" s="2" t="s">
        <v>130</v>
      </c>
      <c r="E96" s="2" t="s">
        <v>130</v>
      </c>
      <c r="F96">
        <v>4.4999999999999998E-2</v>
      </c>
      <c r="G96">
        <v>8.5000000000000006E-2</v>
      </c>
      <c r="H96">
        <v>0.124</v>
      </c>
      <c r="I96">
        <v>0.18099999999999999</v>
      </c>
      <c r="J96">
        <v>0.24199999999999999</v>
      </c>
      <c r="K96">
        <v>0.30399999999999999</v>
      </c>
      <c r="L96">
        <v>0.36499999999999999</v>
      </c>
      <c r="M96">
        <v>0.42599999999999999</v>
      </c>
      <c r="N96" s="2" t="s">
        <v>130</v>
      </c>
      <c r="O96" s="2" t="s">
        <v>130</v>
      </c>
      <c r="P96" s="2" t="s">
        <v>136</v>
      </c>
      <c r="R96" s="2">
        <f t="shared" si="4"/>
        <v>109</v>
      </c>
      <c r="S96" s="55">
        <f t="shared" si="6"/>
        <v>4.5429133858267717E-2</v>
      </c>
      <c r="U96" s="2">
        <f t="shared" si="7"/>
        <v>1.23</v>
      </c>
      <c r="Z96" s="2"/>
      <c r="AA96" s="2"/>
      <c r="AB96" s="2"/>
      <c r="AD96" s="24"/>
      <c r="AE96" s="24"/>
      <c r="AF96" s="24"/>
      <c r="AG96" s="184" t="s">
        <v>454</v>
      </c>
      <c r="AH96" s="180">
        <v>1.08</v>
      </c>
      <c r="AI96" s="180">
        <v>0.05</v>
      </c>
      <c r="AJ96" s="180">
        <v>9.5000000000000001E-2</v>
      </c>
      <c r="AK96" s="180">
        <v>0.14000000000000001</v>
      </c>
      <c r="AL96" s="180">
        <v>0.20300000000000001</v>
      </c>
      <c r="AM96" s="180">
        <v>0.27100000000000002</v>
      </c>
      <c r="AN96" s="180">
        <v>0.33800000000000002</v>
      </c>
      <c r="AO96" s="180">
        <v>0.40600000000000003</v>
      </c>
      <c r="AP96" s="180">
        <v>0.47299999999999998</v>
      </c>
      <c r="AQ96" s="180" t="s">
        <v>130</v>
      </c>
      <c r="AR96" s="185" t="s">
        <v>130</v>
      </c>
    </row>
    <row r="97" spans="1:44" ht="13.5" thickBot="1" x14ac:dyDescent="0.35">
      <c r="A97" t="s">
        <v>129</v>
      </c>
      <c r="B97" s="5">
        <v>1.24</v>
      </c>
      <c r="C97" s="93">
        <f t="shared" si="5"/>
        <v>11.24</v>
      </c>
      <c r="D97" s="2" t="s">
        <v>130</v>
      </c>
      <c r="E97" s="2" t="s">
        <v>130</v>
      </c>
      <c r="F97">
        <v>4.4999999999999998E-2</v>
      </c>
      <c r="G97">
        <v>8.4000000000000005E-2</v>
      </c>
      <c r="H97">
        <v>0.123</v>
      </c>
      <c r="I97">
        <v>0.18</v>
      </c>
      <c r="J97">
        <v>0.24099999999999999</v>
      </c>
      <c r="K97">
        <v>0.30199999999999999</v>
      </c>
      <c r="L97">
        <v>0.36199999999999999</v>
      </c>
      <c r="M97">
        <v>0.42299999999999999</v>
      </c>
      <c r="N97" s="2" t="s">
        <v>130</v>
      </c>
      <c r="O97" s="2" t="s">
        <v>130</v>
      </c>
      <c r="P97" s="2" t="s">
        <v>136</v>
      </c>
      <c r="R97" s="2">
        <f t="shared" si="4"/>
        <v>108</v>
      </c>
      <c r="S97" s="55">
        <f t="shared" si="6"/>
        <v>4.5090551181102362E-2</v>
      </c>
      <c r="U97" s="2">
        <f t="shared" si="7"/>
        <v>1.24</v>
      </c>
      <c r="Z97" s="2"/>
      <c r="AA97" s="2"/>
      <c r="AB97" s="2"/>
      <c r="AD97" s="24"/>
      <c r="AE97" s="24"/>
      <c r="AF97" s="24"/>
      <c r="AG97" s="184" t="s">
        <v>303</v>
      </c>
      <c r="AH97" s="180">
        <v>1.08</v>
      </c>
      <c r="AI97" s="180">
        <v>0.05</v>
      </c>
      <c r="AJ97" s="180">
        <v>9.5000000000000001E-2</v>
      </c>
      <c r="AK97" s="180">
        <v>0.14000000000000001</v>
      </c>
      <c r="AL97" s="180">
        <v>0.20300000000000001</v>
      </c>
      <c r="AM97" s="180">
        <v>0.27100000000000002</v>
      </c>
      <c r="AN97" s="180">
        <v>0.33800000000000002</v>
      </c>
      <c r="AO97" s="180">
        <v>0.40600000000000003</v>
      </c>
      <c r="AP97" s="180">
        <v>0.47299999999999998</v>
      </c>
      <c r="AQ97" s="180" t="s">
        <v>130</v>
      </c>
      <c r="AR97" s="185" t="s">
        <v>130</v>
      </c>
    </row>
    <row r="98" spans="1:44" ht="13.5" thickBot="1" x14ac:dyDescent="0.35">
      <c r="A98" t="s">
        <v>129</v>
      </c>
      <c r="B98" s="5">
        <v>1.25</v>
      </c>
      <c r="C98" s="93">
        <f t="shared" si="5"/>
        <v>11.25</v>
      </c>
      <c r="D98" s="2" t="s">
        <v>130</v>
      </c>
      <c r="E98" s="2" t="s">
        <v>130</v>
      </c>
      <c r="F98">
        <v>4.4999999999999998E-2</v>
      </c>
      <c r="G98">
        <v>8.4000000000000005E-2</v>
      </c>
      <c r="H98">
        <v>0.123</v>
      </c>
      <c r="I98">
        <v>0.18</v>
      </c>
      <c r="J98">
        <v>0.24099999999999999</v>
      </c>
      <c r="K98">
        <v>0.30199999999999999</v>
      </c>
      <c r="L98">
        <v>0.36199999999999999</v>
      </c>
      <c r="M98">
        <v>0.42299999999999999</v>
      </c>
      <c r="N98" s="2" t="s">
        <v>130</v>
      </c>
      <c r="O98" s="2" t="s">
        <v>130</v>
      </c>
      <c r="P98" s="2" t="s">
        <v>136</v>
      </c>
      <c r="R98" s="2">
        <f t="shared" si="4"/>
        <v>107</v>
      </c>
      <c r="S98" s="55">
        <f t="shared" si="6"/>
        <v>4.4751968503937013E-2</v>
      </c>
      <c r="U98" s="2" t="e">
        <f t="shared" si="7"/>
        <v>#N/A</v>
      </c>
      <c r="Z98" s="2"/>
      <c r="AA98" s="2"/>
      <c r="AB98" s="2"/>
      <c r="AD98" s="24"/>
      <c r="AE98" s="24"/>
      <c r="AF98" s="24"/>
      <c r="AG98" s="184" t="s">
        <v>451</v>
      </c>
      <c r="AH98" s="180">
        <v>1.0900000000000001</v>
      </c>
      <c r="AI98" s="180">
        <v>0.05</v>
      </c>
      <c r="AJ98" s="180">
        <v>9.5000000000000001E-2</v>
      </c>
      <c r="AK98" s="180">
        <v>0.13900000000000001</v>
      </c>
      <c r="AL98" s="180">
        <v>0.20200000000000001</v>
      </c>
      <c r="AM98" s="180">
        <v>0.26900000000000002</v>
      </c>
      <c r="AN98" s="180">
        <v>0.33600000000000002</v>
      </c>
      <c r="AO98" s="180">
        <v>0.40300000000000002</v>
      </c>
      <c r="AP98" s="180">
        <v>0.47</v>
      </c>
      <c r="AQ98" s="180" t="s">
        <v>130</v>
      </c>
      <c r="AR98" s="185" t="s">
        <v>130</v>
      </c>
    </row>
    <row r="99" spans="1:44" ht="13.5" thickBot="1" x14ac:dyDescent="0.35">
      <c r="A99" t="s">
        <v>129</v>
      </c>
      <c r="B99" s="5">
        <v>1.26</v>
      </c>
      <c r="C99" s="93">
        <f t="shared" si="5"/>
        <v>11.26</v>
      </c>
      <c r="D99" s="2" t="s">
        <v>130</v>
      </c>
      <c r="E99" s="2" t="s">
        <v>130</v>
      </c>
      <c r="F99">
        <v>4.4999999999999998E-2</v>
      </c>
      <c r="G99">
        <v>8.4000000000000005E-2</v>
      </c>
      <c r="H99">
        <v>0.123</v>
      </c>
      <c r="I99">
        <v>0.18</v>
      </c>
      <c r="J99">
        <v>0.24099999999999999</v>
      </c>
      <c r="K99">
        <v>0.30199999999999999</v>
      </c>
      <c r="L99">
        <v>0.36199999999999999</v>
      </c>
      <c r="M99">
        <v>0.42299999999999999</v>
      </c>
      <c r="N99" s="2" t="s">
        <v>130</v>
      </c>
      <c r="O99" s="2" t="s">
        <v>130</v>
      </c>
      <c r="P99" s="2" t="s">
        <v>136</v>
      </c>
      <c r="R99" s="2">
        <f t="shared" si="4"/>
        <v>106</v>
      </c>
      <c r="S99" s="55">
        <f t="shared" si="6"/>
        <v>4.4413385826771651E-2</v>
      </c>
      <c r="U99" s="2" t="e">
        <f t="shared" si="7"/>
        <v>#N/A</v>
      </c>
      <c r="Z99" s="2"/>
      <c r="AA99" s="2"/>
      <c r="AB99" s="2"/>
      <c r="AD99" s="24"/>
      <c r="AE99" s="24"/>
      <c r="AF99" s="24"/>
      <c r="AG99" s="184" t="s">
        <v>329</v>
      </c>
      <c r="AH99" s="180">
        <v>1.0900000000000001</v>
      </c>
      <c r="AI99" s="180">
        <v>0.05</v>
      </c>
      <c r="AJ99" s="180">
        <v>9.5000000000000001E-2</v>
      </c>
      <c r="AK99" s="180">
        <v>0.13900000000000001</v>
      </c>
      <c r="AL99" s="180">
        <v>0.20200000000000001</v>
      </c>
      <c r="AM99" s="180">
        <v>0.26900000000000002</v>
      </c>
      <c r="AN99" s="180">
        <v>0.33600000000000002</v>
      </c>
      <c r="AO99" s="180">
        <v>0.40300000000000002</v>
      </c>
      <c r="AP99" s="180">
        <v>0.47</v>
      </c>
      <c r="AQ99" s="180" t="s">
        <v>130</v>
      </c>
      <c r="AR99" s="185" t="s">
        <v>130</v>
      </c>
    </row>
    <row r="100" spans="1:44" ht="13.5" thickBot="1" x14ac:dyDescent="0.35">
      <c r="A100" t="s">
        <v>129</v>
      </c>
      <c r="B100" s="5">
        <v>1.27</v>
      </c>
      <c r="C100" s="93">
        <f t="shared" si="5"/>
        <v>11.27</v>
      </c>
      <c r="D100" s="2" t="s">
        <v>130</v>
      </c>
      <c r="E100" s="2" t="s">
        <v>130</v>
      </c>
      <c r="F100">
        <v>4.4999999999999998E-2</v>
      </c>
      <c r="G100">
        <v>8.4000000000000005E-2</v>
      </c>
      <c r="H100">
        <v>0.123</v>
      </c>
      <c r="I100">
        <v>0.18</v>
      </c>
      <c r="J100">
        <v>0.24099999999999999</v>
      </c>
      <c r="K100">
        <v>0.30199999999999999</v>
      </c>
      <c r="L100">
        <v>0.36199999999999999</v>
      </c>
      <c r="M100">
        <v>0.42299999999999999</v>
      </c>
      <c r="N100" s="2" t="s">
        <v>130</v>
      </c>
      <c r="O100" s="2" t="s">
        <v>130</v>
      </c>
      <c r="P100" s="2" t="s">
        <v>136</v>
      </c>
      <c r="R100" s="2">
        <f t="shared" si="4"/>
        <v>105</v>
      </c>
      <c r="S100" s="55">
        <f t="shared" si="6"/>
        <v>4.4074803149606302E-2</v>
      </c>
      <c r="U100" s="2" t="e">
        <f t="shared" si="7"/>
        <v>#N/A</v>
      </c>
      <c r="Z100" s="2"/>
      <c r="AA100" s="2"/>
      <c r="AB100" s="2"/>
      <c r="AD100" s="24"/>
      <c r="AE100" s="24"/>
      <c r="AF100" s="24"/>
      <c r="AG100" s="184" t="s">
        <v>577</v>
      </c>
      <c r="AH100" s="180">
        <v>1.1100000000000001</v>
      </c>
      <c r="AI100" s="180">
        <v>4.9000000000000002E-2</v>
      </c>
      <c r="AJ100" s="180">
        <v>9.2999999999999999E-2</v>
      </c>
      <c r="AK100" s="180">
        <v>0.13700000000000001</v>
      </c>
      <c r="AL100" s="180">
        <v>0.19900000000000001</v>
      </c>
      <c r="AM100" s="180">
        <v>0.26500000000000001</v>
      </c>
      <c r="AN100" s="180">
        <v>0.33100000000000002</v>
      </c>
      <c r="AO100" s="180">
        <v>0.39700000000000002</v>
      </c>
      <c r="AP100" s="180">
        <v>0.46400000000000002</v>
      </c>
      <c r="AQ100" s="180" t="s">
        <v>130</v>
      </c>
      <c r="AR100" s="185" t="s">
        <v>130</v>
      </c>
    </row>
    <row r="101" spans="1:44" ht="13.5" thickBot="1" x14ac:dyDescent="0.35">
      <c r="A101" t="s">
        <v>129</v>
      </c>
      <c r="B101" s="5">
        <v>1.28</v>
      </c>
      <c r="C101" s="93">
        <f t="shared" si="5"/>
        <v>11.28</v>
      </c>
      <c r="D101" s="2" t="s">
        <v>130</v>
      </c>
      <c r="E101" s="2" t="s">
        <v>130</v>
      </c>
      <c r="F101">
        <v>4.3999999999999997E-2</v>
      </c>
      <c r="G101">
        <v>8.2000000000000003E-2</v>
      </c>
      <c r="H101">
        <v>0.12</v>
      </c>
      <c r="I101">
        <v>0.17499999999999999</v>
      </c>
      <c r="J101">
        <v>0.23499999999999999</v>
      </c>
      <c r="K101">
        <v>0.29499999999999998</v>
      </c>
      <c r="L101">
        <v>0.35399999999999998</v>
      </c>
      <c r="M101">
        <v>0.41399999999999998</v>
      </c>
      <c r="N101" s="2" t="s">
        <v>130</v>
      </c>
      <c r="O101" s="2" t="s">
        <v>130</v>
      </c>
      <c r="P101" s="2" t="s">
        <v>136</v>
      </c>
      <c r="R101" s="2">
        <f t="shared" si="4"/>
        <v>105</v>
      </c>
      <c r="S101" s="55">
        <f t="shared" si="6"/>
        <v>4.4074803149606302E-2</v>
      </c>
      <c r="U101" s="2">
        <f t="shared" si="7"/>
        <v>1.28</v>
      </c>
      <c r="Z101" s="2"/>
      <c r="AA101" s="2"/>
      <c r="AB101" s="2"/>
      <c r="AD101" s="24"/>
      <c r="AE101" s="24"/>
      <c r="AF101" s="24"/>
      <c r="AG101" s="184" t="s">
        <v>361</v>
      </c>
      <c r="AH101" s="180">
        <v>1.1100000000000001</v>
      </c>
      <c r="AI101" s="180">
        <v>4.9000000000000002E-2</v>
      </c>
      <c r="AJ101" s="180">
        <v>9.2999999999999999E-2</v>
      </c>
      <c r="AK101" s="180">
        <v>0.13700000000000001</v>
      </c>
      <c r="AL101" s="180">
        <v>0.19900000000000001</v>
      </c>
      <c r="AM101" s="180">
        <v>0.26500000000000001</v>
      </c>
      <c r="AN101" s="180">
        <v>0.33100000000000002</v>
      </c>
      <c r="AO101" s="180">
        <v>0.39700000000000002</v>
      </c>
      <c r="AP101" s="180">
        <v>0.46400000000000002</v>
      </c>
      <c r="AQ101" s="180" t="s">
        <v>130</v>
      </c>
      <c r="AR101" s="185" t="s">
        <v>130</v>
      </c>
    </row>
    <row r="102" spans="1:44" ht="13.5" thickBot="1" x14ac:dyDescent="0.35">
      <c r="A102" t="s">
        <v>129</v>
      </c>
      <c r="B102" s="5">
        <v>1.29</v>
      </c>
      <c r="C102" s="93">
        <f t="shared" si="5"/>
        <v>11.29</v>
      </c>
      <c r="D102" s="2" t="s">
        <v>130</v>
      </c>
      <c r="E102" s="2" t="s">
        <v>130</v>
      </c>
      <c r="F102">
        <v>4.3999999999999997E-2</v>
      </c>
      <c r="G102">
        <v>8.1000000000000003E-2</v>
      </c>
      <c r="H102">
        <v>0.11899999999999999</v>
      </c>
      <c r="I102">
        <v>0.17399999999999999</v>
      </c>
      <c r="J102">
        <v>0.23300000000000001</v>
      </c>
      <c r="K102">
        <v>0.29199999999999998</v>
      </c>
      <c r="L102">
        <v>0.35199999999999998</v>
      </c>
      <c r="M102">
        <v>0.41099999999999998</v>
      </c>
      <c r="N102" s="2" t="s">
        <v>130</v>
      </c>
      <c r="O102" s="2" t="s">
        <v>130</v>
      </c>
      <c r="P102" s="2" t="s">
        <v>136</v>
      </c>
      <c r="R102" s="2">
        <f t="shared" si="4"/>
        <v>104</v>
      </c>
      <c r="S102" s="55">
        <f t="shared" si="6"/>
        <v>4.3736220472440947E-2</v>
      </c>
      <c r="U102" s="2">
        <f t="shared" si="7"/>
        <v>1.29</v>
      </c>
      <c r="Z102" s="2"/>
      <c r="AA102" s="2"/>
      <c r="AB102" s="2"/>
      <c r="AD102" s="24"/>
      <c r="AE102" s="24"/>
      <c r="AF102" s="24"/>
      <c r="AG102" s="184" t="s">
        <v>536</v>
      </c>
      <c r="AH102" s="180">
        <v>1.1200000000000001</v>
      </c>
      <c r="AI102" s="180">
        <v>4.9000000000000002E-2</v>
      </c>
      <c r="AJ102" s="180">
        <v>9.1999999999999998E-2</v>
      </c>
      <c r="AK102" s="180">
        <v>0.13600000000000001</v>
      </c>
      <c r="AL102" s="180">
        <v>0.19700000000000001</v>
      </c>
      <c r="AM102" s="180">
        <v>0.26300000000000001</v>
      </c>
      <c r="AN102" s="180">
        <v>0.32900000000000001</v>
      </c>
      <c r="AO102" s="180">
        <v>0.39500000000000002</v>
      </c>
      <c r="AP102" s="180">
        <v>0.46100000000000002</v>
      </c>
      <c r="AQ102" s="180" t="s">
        <v>130</v>
      </c>
      <c r="AR102" s="185" t="s">
        <v>130</v>
      </c>
    </row>
    <row r="103" spans="1:44" ht="13.5" thickBot="1" x14ac:dyDescent="0.35">
      <c r="A103" t="s">
        <v>129</v>
      </c>
      <c r="B103" s="5">
        <v>1.3</v>
      </c>
      <c r="C103" s="93">
        <f t="shared" si="5"/>
        <v>11.3</v>
      </c>
      <c r="D103" s="2" t="s">
        <v>130</v>
      </c>
      <c r="E103" s="2" t="s">
        <v>130</v>
      </c>
      <c r="F103">
        <v>4.3999999999999997E-2</v>
      </c>
      <c r="G103">
        <v>8.1000000000000003E-2</v>
      </c>
      <c r="H103">
        <v>0.11899999999999999</v>
      </c>
      <c r="I103">
        <v>0.17399999999999999</v>
      </c>
      <c r="J103">
        <v>0.23300000000000001</v>
      </c>
      <c r="K103">
        <v>0.29199999999999998</v>
      </c>
      <c r="L103">
        <v>0.35199999999999998</v>
      </c>
      <c r="M103">
        <v>0.41099999999999998</v>
      </c>
      <c r="N103" s="2" t="s">
        <v>130</v>
      </c>
      <c r="O103" s="2" t="s">
        <v>130</v>
      </c>
      <c r="P103" s="2" t="s">
        <v>136</v>
      </c>
      <c r="R103" s="2">
        <f t="shared" si="4"/>
        <v>103</v>
      </c>
      <c r="S103" s="55">
        <f t="shared" si="6"/>
        <v>4.3397637795275598E-2</v>
      </c>
      <c r="U103" s="2" t="e">
        <f t="shared" si="7"/>
        <v>#N/A</v>
      </c>
      <c r="Z103" s="2"/>
      <c r="AA103" s="2"/>
      <c r="AB103" s="2"/>
      <c r="AD103" s="24"/>
      <c r="AE103" s="24"/>
      <c r="AF103" s="24"/>
      <c r="AG103" s="184" t="s">
        <v>422</v>
      </c>
      <c r="AH103" s="180">
        <v>1.1200000000000001</v>
      </c>
      <c r="AI103" s="180">
        <v>4.9000000000000002E-2</v>
      </c>
      <c r="AJ103" s="180">
        <v>9.1999999999999998E-2</v>
      </c>
      <c r="AK103" s="180">
        <v>0.13600000000000001</v>
      </c>
      <c r="AL103" s="180">
        <v>0.19700000000000001</v>
      </c>
      <c r="AM103" s="180">
        <v>0.26300000000000001</v>
      </c>
      <c r="AN103" s="180">
        <v>0.32900000000000001</v>
      </c>
      <c r="AO103" s="180">
        <v>0.39500000000000002</v>
      </c>
      <c r="AP103" s="180">
        <v>0.46100000000000002</v>
      </c>
      <c r="AQ103" s="180" t="s">
        <v>130</v>
      </c>
      <c r="AR103" s="185" t="s">
        <v>130</v>
      </c>
    </row>
    <row r="104" spans="1:44" ht="13.5" thickBot="1" x14ac:dyDescent="0.35">
      <c r="A104" t="s">
        <v>129</v>
      </c>
      <c r="B104" s="5">
        <v>1.31</v>
      </c>
      <c r="C104" s="93">
        <f t="shared" si="5"/>
        <v>11.31</v>
      </c>
      <c r="D104" s="2" t="s">
        <v>130</v>
      </c>
      <c r="E104" s="2" t="s">
        <v>130</v>
      </c>
      <c r="F104">
        <v>4.3999999999999997E-2</v>
      </c>
      <c r="G104">
        <v>8.1000000000000003E-2</v>
      </c>
      <c r="H104">
        <v>0.11899999999999999</v>
      </c>
      <c r="I104">
        <v>0.17399999999999999</v>
      </c>
      <c r="J104">
        <v>0.23300000000000001</v>
      </c>
      <c r="K104">
        <v>0.29199999999999998</v>
      </c>
      <c r="L104">
        <v>0.35199999999999998</v>
      </c>
      <c r="M104">
        <v>0.41099999999999998</v>
      </c>
      <c r="N104" s="2" t="s">
        <v>130</v>
      </c>
      <c r="O104" s="2" t="s">
        <v>130</v>
      </c>
      <c r="P104" s="2" t="s">
        <v>136</v>
      </c>
      <c r="R104" s="2">
        <f t="shared" si="4"/>
        <v>102</v>
      </c>
      <c r="S104" s="55">
        <f t="shared" si="6"/>
        <v>4.3059055118110236E-2</v>
      </c>
      <c r="U104" s="2" t="e">
        <f t="shared" si="7"/>
        <v>#N/A</v>
      </c>
      <c r="Z104" s="2"/>
      <c r="AA104" s="2"/>
      <c r="AB104" s="2"/>
      <c r="AD104" s="24"/>
      <c r="AE104" s="24"/>
      <c r="AF104" s="24"/>
      <c r="AG104" s="184" t="s">
        <v>418</v>
      </c>
      <c r="AH104" s="180">
        <v>1.1299999999999999</v>
      </c>
      <c r="AI104" s="180">
        <v>4.9000000000000002E-2</v>
      </c>
      <c r="AJ104" s="180">
        <v>9.1999999999999998E-2</v>
      </c>
      <c r="AK104" s="180">
        <v>0.13500000000000001</v>
      </c>
      <c r="AL104" s="180">
        <v>0.19600000000000001</v>
      </c>
      <c r="AM104" s="180">
        <v>0.26100000000000001</v>
      </c>
      <c r="AN104" s="180">
        <v>0.32700000000000001</v>
      </c>
      <c r="AO104" s="180">
        <v>0.39200000000000002</v>
      </c>
      <c r="AP104" s="180">
        <v>0.45700000000000002</v>
      </c>
      <c r="AQ104" s="180" t="s">
        <v>130</v>
      </c>
      <c r="AR104" s="185" t="s">
        <v>130</v>
      </c>
    </row>
    <row r="105" spans="1:44" ht="13.5" thickBot="1" x14ac:dyDescent="0.35">
      <c r="A105" t="s">
        <v>129</v>
      </c>
      <c r="B105" s="5">
        <v>1.32</v>
      </c>
      <c r="C105" s="93">
        <f t="shared" si="5"/>
        <v>11.32</v>
      </c>
      <c r="D105" s="2" t="s">
        <v>130</v>
      </c>
      <c r="E105" s="2" t="s">
        <v>130</v>
      </c>
      <c r="F105">
        <v>4.2999999999999997E-2</v>
      </c>
      <c r="G105">
        <v>0.08</v>
      </c>
      <c r="H105">
        <v>0.11700000000000001</v>
      </c>
      <c r="I105">
        <v>0.17100000000000001</v>
      </c>
      <c r="J105">
        <v>0.22900000000000001</v>
      </c>
      <c r="K105">
        <v>0.28799999999999998</v>
      </c>
      <c r="L105">
        <v>0.34599999999999997</v>
      </c>
      <c r="M105">
        <v>0.40500000000000003</v>
      </c>
      <c r="N105" s="2" t="s">
        <v>130</v>
      </c>
      <c r="O105" s="2" t="s">
        <v>130</v>
      </c>
      <c r="P105" s="2" t="s">
        <v>136</v>
      </c>
      <c r="R105" s="2">
        <f t="shared" si="4"/>
        <v>102</v>
      </c>
      <c r="S105" s="55">
        <f t="shared" si="6"/>
        <v>4.3059055118110236E-2</v>
      </c>
      <c r="U105" s="2">
        <f t="shared" si="7"/>
        <v>1.32</v>
      </c>
      <c r="Z105" s="2"/>
      <c r="AA105" s="2"/>
      <c r="AB105" s="2"/>
      <c r="AD105" s="24"/>
      <c r="AE105" s="24"/>
      <c r="AF105" s="24"/>
      <c r="AG105" s="184" t="s">
        <v>396</v>
      </c>
      <c r="AH105" s="180">
        <v>1.1399999999999999</v>
      </c>
      <c r="AI105" s="180">
        <v>4.8000000000000001E-2</v>
      </c>
      <c r="AJ105" s="180">
        <v>9.0999999999999998E-2</v>
      </c>
      <c r="AK105" s="180">
        <v>0.13400000000000001</v>
      </c>
      <c r="AL105" s="180">
        <v>0.19400000000000001</v>
      </c>
      <c r="AM105" s="180">
        <v>0.25900000000000001</v>
      </c>
      <c r="AN105" s="180">
        <v>0.32400000000000001</v>
      </c>
      <c r="AO105" s="180">
        <v>0.38900000000000001</v>
      </c>
      <c r="AP105" s="180">
        <v>0.45400000000000001</v>
      </c>
      <c r="AQ105" s="180" t="s">
        <v>130</v>
      </c>
      <c r="AR105" s="185" t="s">
        <v>130</v>
      </c>
    </row>
    <row r="106" spans="1:44" ht="13.5" thickBot="1" x14ac:dyDescent="0.35">
      <c r="A106" t="s">
        <v>129</v>
      </c>
      <c r="B106" s="5">
        <v>1.33</v>
      </c>
      <c r="C106" s="93">
        <f t="shared" si="5"/>
        <v>11.33</v>
      </c>
      <c r="D106" s="2" t="s">
        <v>130</v>
      </c>
      <c r="E106" s="2" t="s">
        <v>130</v>
      </c>
      <c r="F106">
        <v>4.2999999999999997E-2</v>
      </c>
      <c r="G106">
        <v>7.9000000000000001E-2</v>
      </c>
      <c r="H106">
        <v>0.115</v>
      </c>
      <c r="I106">
        <v>0.16900000000000001</v>
      </c>
      <c r="J106">
        <v>0.22700000000000001</v>
      </c>
      <c r="K106">
        <v>0.28599999999999998</v>
      </c>
      <c r="L106">
        <v>0.34399999999999997</v>
      </c>
      <c r="M106">
        <v>0.40200000000000002</v>
      </c>
      <c r="N106" s="2" t="s">
        <v>130</v>
      </c>
      <c r="O106" s="2" t="s">
        <v>130</v>
      </c>
      <c r="P106" s="2" t="s">
        <v>136</v>
      </c>
      <c r="R106" s="2">
        <f t="shared" si="4"/>
        <v>101</v>
      </c>
      <c r="S106" s="55">
        <f t="shared" si="6"/>
        <v>4.272047244094488E-2</v>
      </c>
      <c r="U106" s="2">
        <f t="shared" si="7"/>
        <v>1.33</v>
      </c>
      <c r="Z106" s="2"/>
      <c r="AA106" s="2"/>
      <c r="AB106" s="2"/>
      <c r="AD106" s="24"/>
      <c r="AE106" s="24"/>
      <c r="AF106" s="24"/>
      <c r="AG106" s="184" t="s">
        <v>609</v>
      </c>
      <c r="AH106" s="180">
        <v>1.1499999999999999</v>
      </c>
      <c r="AI106" s="180">
        <v>4.8000000000000001E-2</v>
      </c>
      <c r="AJ106" s="180">
        <v>0.09</v>
      </c>
      <c r="AK106" s="180">
        <v>0.13300000000000001</v>
      </c>
      <c r="AL106" s="180">
        <v>0.193</v>
      </c>
      <c r="AM106" s="180">
        <v>0.25800000000000001</v>
      </c>
      <c r="AN106" s="180">
        <v>0.32200000000000001</v>
      </c>
      <c r="AO106" s="180">
        <v>0.38700000000000001</v>
      </c>
      <c r="AP106" s="180">
        <v>0.45100000000000001</v>
      </c>
      <c r="AQ106" s="180" t="s">
        <v>130</v>
      </c>
      <c r="AR106" s="185" t="s">
        <v>130</v>
      </c>
    </row>
    <row r="107" spans="1:44" ht="13.5" thickBot="1" x14ac:dyDescent="0.35">
      <c r="A107" t="s">
        <v>129</v>
      </c>
      <c r="B107" s="5">
        <v>1.34</v>
      </c>
      <c r="C107" s="93">
        <f t="shared" si="5"/>
        <v>11.34</v>
      </c>
      <c r="D107" s="2" t="s">
        <v>130</v>
      </c>
      <c r="E107" s="2" t="s">
        <v>130</v>
      </c>
      <c r="F107">
        <v>4.2000000000000003E-2</v>
      </c>
      <c r="G107">
        <v>7.8E-2</v>
      </c>
      <c r="H107">
        <v>0.114</v>
      </c>
      <c r="I107">
        <v>0.16800000000000001</v>
      </c>
      <c r="J107">
        <v>0.22600000000000001</v>
      </c>
      <c r="K107">
        <v>0.28299999999999997</v>
      </c>
      <c r="L107">
        <v>0.34100000000000003</v>
      </c>
      <c r="M107">
        <v>0.39900000000000002</v>
      </c>
      <c r="N107" s="2" t="s">
        <v>130</v>
      </c>
      <c r="O107" s="2" t="s">
        <v>130</v>
      </c>
      <c r="P107" s="2" t="s">
        <v>136</v>
      </c>
      <c r="R107" s="2">
        <f t="shared" si="4"/>
        <v>100</v>
      </c>
      <c r="S107" s="55">
        <f t="shared" si="6"/>
        <v>4.2381889763779532E-2</v>
      </c>
      <c r="U107" s="2">
        <f t="shared" si="7"/>
        <v>1.34</v>
      </c>
      <c r="Z107" s="2"/>
      <c r="AA107" s="2"/>
      <c r="AB107" s="2"/>
      <c r="AD107" s="24"/>
      <c r="AE107" s="24"/>
      <c r="AF107" s="24"/>
      <c r="AG107" s="184" t="s">
        <v>277</v>
      </c>
      <c r="AH107" s="180">
        <v>1.1499999999999999</v>
      </c>
      <c r="AI107" s="180">
        <v>4.8000000000000001E-2</v>
      </c>
      <c r="AJ107" s="180">
        <v>0.09</v>
      </c>
      <c r="AK107" s="180">
        <v>0.13300000000000001</v>
      </c>
      <c r="AL107" s="180">
        <v>0.193</v>
      </c>
      <c r="AM107" s="180">
        <v>0.25800000000000001</v>
      </c>
      <c r="AN107" s="180">
        <v>0.32200000000000001</v>
      </c>
      <c r="AO107" s="180">
        <v>0.38700000000000001</v>
      </c>
      <c r="AP107" s="180">
        <v>0.45100000000000001</v>
      </c>
      <c r="AQ107" s="180" t="s">
        <v>130</v>
      </c>
      <c r="AR107" s="185" t="s">
        <v>130</v>
      </c>
    </row>
    <row r="108" spans="1:44" ht="13.5" thickBot="1" x14ac:dyDescent="0.35">
      <c r="A108" t="s">
        <v>129</v>
      </c>
      <c r="B108" s="5">
        <v>1.35</v>
      </c>
      <c r="C108" s="93">
        <f t="shared" si="5"/>
        <v>11.35</v>
      </c>
      <c r="D108" s="2" t="s">
        <v>130</v>
      </c>
      <c r="E108" s="2" t="s">
        <v>130</v>
      </c>
      <c r="F108">
        <v>4.2000000000000003E-2</v>
      </c>
      <c r="G108">
        <v>7.8E-2</v>
      </c>
      <c r="H108">
        <v>0.113</v>
      </c>
      <c r="I108">
        <v>0.16600000000000001</v>
      </c>
      <c r="J108">
        <v>0.224</v>
      </c>
      <c r="K108">
        <v>0.28100000000000003</v>
      </c>
      <c r="L108">
        <v>0.33800000000000002</v>
      </c>
      <c r="M108">
        <v>0.39500000000000002</v>
      </c>
      <c r="N108" s="2" t="s">
        <v>130</v>
      </c>
      <c r="O108" s="2" t="s">
        <v>130</v>
      </c>
      <c r="P108" s="2" t="s">
        <v>136</v>
      </c>
      <c r="R108" s="2">
        <f t="shared" si="4"/>
        <v>99</v>
      </c>
      <c r="S108" s="55">
        <f t="shared" si="6"/>
        <v>4.2043307086614176E-2</v>
      </c>
      <c r="U108" s="2">
        <f t="shared" si="7"/>
        <v>1.35</v>
      </c>
      <c r="Z108" s="2"/>
      <c r="AA108" s="2"/>
      <c r="AB108" s="2"/>
      <c r="AD108" s="24"/>
      <c r="AE108" s="24"/>
      <c r="AF108" s="24"/>
      <c r="AG108" s="184" t="s">
        <v>327</v>
      </c>
      <c r="AH108" s="180">
        <v>1.1599999999999999</v>
      </c>
      <c r="AI108" s="180">
        <v>4.7E-2</v>
      </c>
      <c r="AJ108" s="180">
        <v>8.8999999999999996E-2</v>
      </c>
      <c r="AK108" s="180">
        <v>0.13100000000000001</v>
      </c>
      <c r="AL108" s="180">
        <v>0.19</v>
      </c>
      <c r="AM108" s="180">
        <v>0.254</v>
      </c>
      <c r="AN108" s="180">
        <v>0.318</v>
      </c>
      <c r="AO108" s="180">
        <v>0.38100000000000001</v>
      </c>
      <c r="AP108" s="180">
        <v>0.44500000000000001</v>
      </c>
      <c r="AQ108" s="180" t="s">
        <v>130</v>
      </c>
      <c r="AR108" s="185" t="s">
        <v>130</v>
      </c>
    </row>
    <row r="109" spans="1:44" ht="13.5" thickBot="1" x14ac:dyDescent="0.35">
      <c r="A109" t="s">
        <v>129</v>
      </c>
      <c r="B109" s="5">
        <v>1.36</v>
      </c>
      <c r="C109" s="93">
        <f t="shared" si="5"/>
        <v>11.36</v>
      </c>
      <c r="D109" s="2" t="s">
        <v>130</v>
      </c>
      <c r="E109" s="2" t="s">
        <v>130</v>
      </c>
      <c r="F109">
        <v>4.2000000000000003E-2</v>
      </c>
      <c r="G109">
        <v>7.8E-2</v>
      </c>
      <c r="H109">
        <v>0.113</v>
      </c>
      <c r="I109">
        <v>0.16600000000000001</v>
      </c>
      <c r="J109">
        <v>0.224</v>
      </c>
      <c r="K109">
        <v>0.28100000000000003</v>
      </c>
      <c r="L109">
        <v>0.33800000000000002</v>
      </c>
      <c r="M109">
        <v>0.39500000000000002</v>
      </c>
      <c r="N109" s="2" t="s">
        <v>130</v>
      </c>
      <c r="O109" s="2" t="s">
        <v>130</v>
      </c>
      <c r="P109" s="2" t="s">
        <v>136</v>
      </c>
      <c r="R109" s="2">
        <f t="shared" si="4"/>
        <v>99</v>
      </c>
      <c r="S109" s="55">
        <f t="shared" si="6"/>
        <v>4.2043307086614176E-2</v>
      </c>
      <c r="U109" s="2">
        <f t="shared" si="7"/>
        <v>1.36</v>
      </c>
      <c r="Z109" s="2"/>
      <c r="AA109" s="2"/>
      <c r="AB109" s="2"/>
      <c r="AD109" s="24"/>
      <c r="AE109" s="24"/>
      <c r="AF109" s="24"/>
      <c r="AG109" s="184" t="s">
        <v>532</v>
      </c>
      <c r="AH109" s="180">
        <v>1.18</v>
      </c>
      <c r="AI109" s="180">
        <v>4.7E-2</v>
      </c>
      <c r="AJ109" s="180">
        <v>8.7999999999999995E-2</v>
      </c>
      <c r="AK109" s="180">
        <v>0.129</v>
      </c>
      <c r="AL109" s="180">
        <v>0.188</v>
      </c>
      <c r="AM109" s="180">
        <v>0.252</v>
      </c>
      <c r="AN109" s="180">
        <v>0.315</v>
      </c>
      <c r="AO109" s="180">
        <v>0.379</v>
      </c>
      <c r="AP109" s="180">
        <v>0.442</v>
      </c>
      <c r="AQ109" s="180" t="s">
        <v>130</v>
      </c>
      <c r="AR109" s="185" t="s">
        <v>130</v>
      </c>
    </row>
    <row r="110" spans="1:44" ht="13.5" thickBot="1" x14ac:dyDescent="0.35">
      <c r="A110" t="s">
        <v>129</v>
      </c>
      <c r="B110" s="5">
        <v>1.37</v>
      </c>
      <c r="C110" s="93">
        <f t="shared" si="5"/>
        <v>11.37</v>
      </c>
      <c r="D110" s="2" t="s">
        <v>130</v>
      </c>
      <c r="E110" s="2" t="s">
        <v>130</v>
      </c>
      <c r="F110">
        <v>4.2000000000000003E-2</v>
      </c>
      <c r="G110">
        <v>7.6999999999999999E-2</v>
      </c>
      <c r="H110">
        <v>0.112</v>
      </c>
      <c r="I110">
        <v>0.16500000000000001</v>
      </c>
      <c r="J110">
        <v>0.222</v>
      </c>
      <c r="K110">
        <v>0.27900000000000003</v>
      </c>
      <c r="L110">
        <v>0.33600000000000002</v>
      </c>
      <c r="M110">
        <v>0.39200000000000002</v>
      </c>
      <c r="N110" s="2" t="s">
        <v>130</v>
      </c>
      <c r="O110" s="2" t="s">
        <v>130</v>
      </c>
      <c r="P110" s="2" t="s">
        <v>136</v>
      </c>
      <c r="R110" s="2">
        <f t="shared" si="4"/>
        <v>98</v>
      </c>
      <c r="S110" s="55">
        <f t="shared" si="6"/>
        <v>4.1704724409448821E-2</v>
      </c>
      <c r="U110" s="2">
        <f t="shared" si="7"/>
        <v>1.37</v>
      </c>
      <c r="Z110" s="2"/>
      <c r="AA110" s="2"/>
      <c r="AB110" s="2"/>
      <c r="AD110" s="24"/>
      <c r="AE110" s="24"/>
      <c r="AF110" s="24"/>
      <c r="AG110" s="184" t="s">
        <v>301</v>
      </c>
      <c r="AH110" s="180">
        <v>1.18</v>
      </c>
      <c r="AI110" s="180">
        <v>4.7E-2</v>
      </c>
      <c r="AJ110" s="180">
        <v>8.7999999999999995E-2</v>
      </c>
      <c r="AK110" s="180">
        <v>0.129</v>
      </c>
      <c r="AL110" s="180">
        <v>0.188</v>
      </c>
      <c r="AM110" s="180">
        <v>0.252</v>
      </c>
      <c r="AN110" s="180">
        <v>0.315</v>
      </c>
      <c r="AO110" s="180">
        <v>0.379</v>
      </c>
      <c r="AP110" s="180">
        <v>0.442</v>
      </c>
      <c r="AQ110" s="180" t="s">
        <v>130</v>
      </c>
      <c r="AR110" s="185" t="s">
        <v>130</v>
      </c>
    </row>
    <row r="111" spans="1:44" ht="13.5" thickBot="1" x14ac:dyDescent="0.35">
      <c r="A111" t="s">
        <v>129</v>
      </c>
      <c r="B111" s="5">
        <v>1.38</v>
      </c>
      <c r="C111" s="93">
        <f t="shared" si="5"/>
        <v>11.38</v>
      </c>
      <c r="D111" s="2" t="s">
        <v>130</v>
      </c>
      <c r="E111" s="2" t="s">
        <v>130</v>
      </c>
      <c r="F111">
        <v>4.2000000000000003E-2</v>
      </c>
      <c r="G111">
        <v>7.6999999999999999E-2</v>
      </c>
      <c r="H111">
        <v>0.112</v>
      </c>
      <c r="I111">
        <v>0.16500000000000001</v>
      </c>
      <c r="J111">
        <v>0.222</v>
      </c>
      <c r="K111">
        <v>0.27900000000000003</v>
      </c>
      <c r="L111">
        <v>0.33600000000000002</v>
      </c>
      <c r="M111">
        <v>0.39200000000000002</v>
      </c>
      <c r="N111" s="2" t="s">
        <v>130</v>
      </c>
      <c r="O111" s="2" t="s">
        <v>130</v>
      </c>
      <c r="P111" s="2" t="s">
        <v>136</v>
      </c>
      <c r="R111" s="2">
        <f t="shared" si="4"/>
        <v>97</v>
      </c>
      <c r="S111" s="55">
        <f t="shared" si="6"/>
        <v>4.1366141732283465E-2</v>
      </c>
      <c r="U111" s="2" t="e">
        <f t="shared" si="7"/>
        <v>#N/A</v>
      </c>
      <c r="Z111" s="2"/>
      <c r="AA111" s="2"/>
      <c r="AB111" s="2"/>
      <c r="AD111" s="24"/>
      <c r="AE111" s="24"/>
      <c r="AF111" s="24"/>
      <c r="AG111" s="184" t="s">
        <v>390</v>
      </c>
      <c r="AH111" s="180">
        <v>1.2</v>
      </c>
      <c r="AI111" s="180">
        <v>4.5999999999999999E-2</v>
      </c>
      <c r="AJ111" s="180">
        <v>8.6999999999999994E-2</v>
      </c>
      <c r="AK111" s="180">
        <v>0.127</v>
      </c>
      <c r="AL111" s="180">
        <v>0.186</v>
      </c>
      <c r="AM111" s="180">
        <v>0.248</v>
      </c>
      <c r="AN111" s="180">
        <v>0.311</v>
      </c>
      <c r="AO111" s="180">
        <v>0.373</v>
      </c>
      <c r="AP111" s="180">
        <v>0.436</v>
      </c>
      <c r="AQ111" s="180" t="s">
        <v>130</v>
      </c>
      <c r="AR111" s="185" t="s">
        <v>130</v>
      </c>
    </row>
    <row r="112" spans="1:44" ht="13.5" thickBot="1" x14ac:dyDescent="0.35">
      <c r="A112" t="s">
        <v>129</v>
      </c>
      <c r="B112" s="5">
        <v>1.39</v>
      </c>
      <c r="C112" s="93">
        <f t="shared" si="5"/>
        <v>11.39</v>
      </c>
      <c r="D112" s="2" t="s">
        <v>130</v>
      </c>
      <c r="E112" s="2" t="s">
        <v>130</v>
      </c>
      <c r="F112">
        <v>4.2000000000000003E-2</v>
      </c>
      <c r="G112">
        <v>7.6999999999999999E-2</v>
      </c>
      <c r="H112">
        <v>0.112</v>
      </c>
      <c r="I112">
        <v>0.16500000000000001</v>
      </c>
      <c r="J112">
        <v>0.222</v>
      </c>
      <c r="K112">
        <v>0.27900000000000003</v>
      </c>
      <c r="L112">
        <v>0.33600000000000002</v>
      </c>
      <c r="M112">
        <v>0.39200000000000002</v>
      </c>
      <c r="N112" s="2" t="s">
        <v>130</v>
      </c>
      <c r="O112" s="2" t="s">
        <v>130</v>
      </c>
      <c r="P112" s="2" t="s">
        <v>136</v>
      </c>
      <c r="R112" s="2">
        <f t="shared" si="4"/>
        <v>96</v>
      </c>
      <c r="S112" s="55">
        <f t="shared" si="6"/>
        <v>4.1027559055118117E-2</v>
      </c>
      <c r="U112" s="2" t="e">
        <f t="shared" si="7"/>
        <v>#N/A</v>
      </c>
      <c r="Z112" s="2"/>
      <c r="AA112" s="2"/>
      <c r="AB112" s="2"/>
      <c r="AD112" s="24"/>
      <c r="AE112" s="24"/>
      <c r="AF112" s="24"/>
      <c r="AG112" s="184" t="s">
        <v>635</v>
      </c>
      <c r="AH112" s="180">
        <v>1.2</v>
      </c>
      <c r="AI112" s="180">
        <v>4.5999999999999999E-2</v>
      </c>
      <c r="AJ112" s="180">
        <v>8.6999999999999994E-2</v>
      </c>
      <c r="AK112" s="180">
        <v>0.127</v>
      </c>
      <c r="AL112" s="180">
        <v>0.186</v>
      </c>
      <c r="AM112" s="180">
        <v>0.248</v>
      </c>
      <c r="AN112" s="180">
        <v>0.311</v>
      </c>
      <c r="AO112" s="180">
        <v>0.373</v>
      </c>
      <c r="AP112" s="180">
        <v>0.436</v>
      </c>
      <c r="AQ112" s="180" t="s">
        <v>130</v>
      </c>
      <c r="AR112" s="185" t="s">
        <v>130</v>
      </c>
    </row>
    <row r="113" spans="1:44" ht="13.5" thickBot="1" x14ac:dyDescent="0.35">
      <c r="A113" t="s">
        <v>129</v>
      </c>
      <c r="B113" s="5">
        <v>1.4</v>
      </c>
      <c r="C113" s="93">
        <f t="shared" si="5"/>
        <v>11.4</v>
      </c>
      <c r="D113" s="2" t="s">
        <v>130</v>
      </c>
      <c r="E113" s="2" t="s">
        <v>130</v>
      </c>
      <c r="F113">
        <v>4.2000000000000003E-2</v>
      </c>
      <c r="G113">
        <v>7.6999999999999999E-2</v>
      </c>
      <c r="H113">
        <v>0.112</v>
      </c>
      <c r="I113">
        <v>0.16500000000000001</v>
      </c>
      <c r="J113">
        <v>0.222</v>
      </c>
      <c r="K113">
        <v>0.27900000000000003</v>
      </c>
      <c r="L113">
        <v>0.33600000000000002</v>
      </c>
      <c r="M113">
        <v>0.39200000000000002</v>
      </c>
      <c r="N113" s="2" t="s">
        <v>130</v>
      </c>
      <c r="O113" s="2" t="s">
        <v>130</v>
      </c>
      <c r="P113" s="2" t="s">
        <v>136</v>
      </c>
      <c r="R113" s="2">
        <f t="shared" si="4"/>
        <v>96</v>
      </c>
      <c r="S113" s="55">
        <f t="shared" si="6"/>
        <v>4.1027559055118117E-2</v>
      </c>
      <c r="U113" s="2" t="e">
        <f t="shared" si="7"/>
        <v>#N/A</v>
      </c>
      <c r="Z113" s="2"/>
      <c r="AA113" s="2"/>
      <c r="AB113" s="2"/>
      <c r="AD113" s="24"/>
      <c r="AE113" s="24"/>
      <c r="AF113" s="24"/>
      <c r="AG113" s="184" t="s">
        <v>575</v>
      </c>
      <c r="AH113" s="180">
        <v>1.22</v>
      </c>
      <c r="AI113" s="180">
        <v>4.5999999999999999E-2</v>
      </c>
      <c r="AJ113" s="180">
        <v>8.5000000000000006E-2</v>
      </c>
      <c r="AK113" s="180">
        <v>0.125</v>
      </c>
      <c r="AL113" s="180">
        <v>0.183</v>
      </c>
      <c r="AM113" s="180">
        <v>0.24399999999999999</v>
      </c>
      <c r="AN113" s="180">
        <v>0.30599999999999999</v>
      </c>
      <c r="AO113" s="180">
        <v>0.36799999999999999</v>
      </c>
      <c r="AP113" s="180">
        <v>0.43</v>
      </c>
      <c r="AQ113" s="180" t="s">
        <v>130</v>
      </c>
      <c r="AR113" s="185" t="s">
        <v>130</v>
      </c>
    </row>
    <row r="114" spans="1:44" ht="13.5" thickBot="1" x14ac:dyDescent="0.35">
      <c r="A114" t="s">
        <v>129</v>
      </c>
      <c r="B114" s="5">
        <v>1.41</v>
      </c>
      <c r="C114" s="93">
        <f t="shared" si="5"/>
        <v>11.41</v>
      </c>
      <c r="D114" s="2" t="s">
        <v>130</v>
      </c>
      <c r="E114" s="2" t="s">
        <v>130</v>
      </c>
      <c r="F114">
        <v>4.2000000000000003E-2</v>
      </c>
      <c r="G114">
        <v>7.6999999999999999E-2</v>
      </c>
      <c r="H114">
        <v>0.112</v>
      </c>
      <c r="I114">
        <v>0.16500000000000001</v>
      </c>
      <c r="J114">
        <v>0.222</v>
      </c>
      <c r="K114">
        <v>0.27900000000000003</v>
      </c>
      <c r="L114">
        <v>0.33600000000000002</v>
      </c>
      <c r="M114">
        <v>0.39200000000000002</v>
      </c>
      <c r="N114" s="2" t="s">
        <v>130</v>
      </c>
      <c r="O114" s="2" t="s">
        <v>130</v>
      </c>
      <c r="P114" s="2" t="s">
        <v>136</v>
      </c>
      <c r="R114" s="2">
        <f t="shared" si="4"/>
        <v>95</v>
      </c>
      <c r="S114" s="55">
        <f t="shared" si="6"/>
        <v>4.0688976377952754E-2</v>
      </c>
      <c r="U114" s="2" t="e">
        <f t="shared" si="7"/>
        <v>#N/A</v>
      </c>
      <c r="Z114" s="2"/>
      <c r="AA114" s="2"/>
      <c r="AB114" s="2"/>
      <c r="AD114" s="24"/>
      <c r="AE114" s="24"/>
      <c r="AF114" s="24"/>
      <c r="AG114" s="184" t="s">
        <v>470</v>
      </c>
      <c r="AH114" s="180">
        <v>1.22</v>
      </c>
      <c r="AI114" s="180">
        <v>4.5999999999999999E-2</v>
      </c>
      <c r="AJ114" s="180">
        <v>8.5000000000000006E-2</v>
      </c>
      <c r="AK114" s="180">
        <v>0.125</v>
      </c>
      <c r="AL114" s="180">
        <v>0.183</v>
      </c>
      <c r="AM114" s="180">
        <v>0.24399999999999999</v>
      </c>
      <c r="AN114" s="180">
        <v>0.30599999999999999</v>
      </c>
      <c r="AO114" s="180">
        <v>0.36799999999999999</v>
      </c>
      <c r="AP114" s="180">
        <v>0.43</v>
      </c>
      <c r="AQ114" s="180" t="s">
        <v>130</v>
      </c>
      <c r="AR114" s="185" t="s">
        <v>130</v>
      </c>
    </row>
    <row r="115" spans="1:44" ht="13.5" thickBot="1" x14ac:dyDescent="0.35">
      <c r="A115" t="s">
        <v>129</v>
      </c>
      <c r="B115" s="5">
        <v>1.42</v>
      </c>
      <c r="C115" s="93">
        <f t="shared" si="5"/>
        <v>11.42</v>
      </c>
      <c r="D115" s="2" t="s">
        <v>130</v>
      </c>
      <c r="E115" s="2" t="s">
        <v>130</v>
      </c>
      <c r="F115">
        <v>4.1000000000000002E-2</v>
      </c>
      <c r="G115">
        <v>7.4999999999999997E-2</v>
      </c>
      <c r="H115">
        <v>0.109</v>
      </c>
      <c r="I115">
        <v>0.16</v>
      </c>
      <c r="J115">
        <v>0.216</v>
      </c>
      <c r="K115">
        <v>0.27200000000000002</v>
      </c>
      <c r="L115">
        <v>0.32700000000000001</v>
      </c>
      <c r="M115">
        <v>0.38300000000000001</v>
      </c>
      <c r="N115" s="2" t="s">
        <v>130</v>
      </c>
      <c r="O115" s="2" t="s">
        <v>130</v>
      </c>
      <c r="P115" s="2" t="s">
        <v>136</v>
      </c>
      <c r="R115" s="2">
        <f t="shared" si="4"/>
        <v>94</v>
      </c>
      <c r="S115" s="55">
        <f t="shared" si="6"/>
        <v>4.0350393700787399E-2</v>
      </c>
      <c r="U115" s="2">
        <f t="shared" si="7"/>
        <v>1.42</v>
      </c>
      <c r="Z115" s="2"/>
      <c r="AA115" s="2"/>
      <c r="AB115" s="2"/>
      <c r="AD115" s="24"/>
      <c r="AE115" s="24"/>
      <c r="AF115" s="24"/>
      <c r="AG115" s="184" t="s">
        <v>449</v>
      </c>
      <c r="AH115" s="180">
        <v>1.22</v>
      </c>
      <c r="AI115" s="180">
        <v>4.5999999999999999E-2</v>
      </c>
      <c r="AJ115" s="180">
        <v>8.5000000000000006E-2</v>
      </c>
      <c r="AK115" s="180">
        <v>0.125</v>
      </c>
      <c r="AL115" s="180">
        <v>0.183</v>
      </c>
      <c r="AM115" s="180">
        <v>0.24399999999999999</v>
      </c>
      <c r="AN115" s="180">
        <v>0.30599999999999999</v>
      </c>
      <c r="AO115" s="180">
        <v>0.36799999999999999</v>
      </c>
      <c r="AP115" s="180">
        <v>0.43</v>
      </c>
      <c r="AQ115" s="180" t="s">
        <v>130</v>
      </c>
      <c r="AR115" s="185" t="s">
        <v>130</v>
      </c>
    </row>
    <row r="116" spans="1:44" ht="13.5" thickBot="1" x14ac:dyDescent="0.35">
      <c r="A116" t="s">
        <v>129</v>
      </c>
      <c r="B116" s="5">
        <v>1.43</v>
      </c>
      <c r="C116" s="93">
        <f t="shared" si="5"/>
        <v>11.43</v>
      </c>
      <c r="D116" s="2" t="s">
        <v>130</v>
      </c>
      <c r="E116" s="2" t="s">
        <v>130</v>
      </c>
      <c r="F116">
        <v>4.1000000000000002E-2</v>
      </c>
      <c r="G116">
        <v>7.4999999999999997E-2</v>
      </c>
      <c r="H116">
        <v>0.109</v>
      </c>
      <c r="I116">
        <v>0.16</v>
      </c>
      <c r="J116">
        <v>0.216</v>
      </c>
      <c r="K116">
        <v>0.27200000000000002</v>
      </c>
      <c r="L116">
        <v>0.32700000000000001</v>
      </c>
      <c r="M116">
        <v>0.38300000000000001</v>
      </c>
      <c r="N116" s="2" t="s">
        <v>130</v>
      </c>
      <c r="O116" s="2" t="s">
        <v>130</v>
      </c>
      <c r="P116" s="2" t="s">
        <v>136</v>
      </c>
      <c r="R116" s="2">
        <f t="shared" si="4"/>
        <v>94</v>
      </c>
      <c r="S116" s="55">
        <f t="shared" si="6"/>
        <v>4.0350393700787399E-2</v>
      </c>
      <c r="U116" s="2" t="e">
        <f t="shared" si="7"/>
        <v>#N/A</v>
      </c>
      <c r="Z116" s="2"/>
      <c r="AA116" s="2"/>
      <c r="AB116" s="2"/>
      <c r="AD116" s="24"/>
      <c r="AE116" s="24"/>
      <c r="AF116" s="24"/>
      <c r="AG116" s="184" t="s">
        <v>534</v>
      </c>
      <c r="AH116" s="180">
        <v>1.23</v>
      </c>
      <c r="AI116" s="180">
        <v>4.4999999999999998E-2</v>
      </c>
      <c r="AJ116" s="180">
        <v>8.5000000000000006E-2</v>
      </c>
      <c r="AK116" s="180">
        <v>0.124</v>
      </c>
      <c r="AL116" s="180">
        <v>0.18099999999999999</v>
      </c>
      <c r="AM116" s="180">
        <v>0.24199999999999999</v>
      </c>
      <c r="AN116" s="180">
        <v>0.30399999999999999</v>
      </c>
      <c r="AO116" s="180">
        <v>0.36499999999999999</v>
      </c>
      <c r="AP116" s="180">
        <v>0.42599999999999999</v>
      </c>
      <c r="AQ116" s="180" t="s">
        <v>130</v>
      </c>
      <c r="AR116" s="185" t="s">
        <v>130</v>
      </c>
    </row>
    <row r="117" spans="1:44" ht="13.5" thickBot="1" x14ac:dyDescent="0.35">
      <c r="A117" t="s">
        <v>129</v>
      </c>
      <c r="B117" s="5">
        <v>1.44</v>
      </c>
      <c r="C117" s="93">
        <f t="shared" si="5"/>
        <v>11.44</v>
      </c>
      <c r="D117" s="2" t="s">
        <v>130</v>
      </c>
      <c r="E117" s="2" t="s">
        <v>130</v>
      </c>
      <c r="F117">
        <v>0.04</v>
      </c>
      <c r="G117">
        <v>7.3999999999999996E-2</v>
      </c>
      <c r="H117">
        <v>0.107</v>
      </c>
      <c r="I117">
        <v>0.158</v>
      </c>
      <c r="J117">
        <v>0.21199999999999999</v>
      </c>
      <c r="K117">
        <v>0.26700000000000002</v>
      </c>
      <c r="L117">
        <v>0.32200000000000001</v>
      </c>
      <c r="M117">
        <v>0.377</v>
      </c>
      <c r="N117" s="2" t="s">
        <v>130</v>
      </c>
      <c r="O117" s="2" t="s">
        <v>130</v>
      </c>
      <c r="P117" s="2" t="s">
        <v>136</v>
      </c>
      <c r="R117" s="2">
        <f t="shared" si="4"/>
        <v>93</v>
      </c>
      <c r="S117" s="55">
        <f t="shared" si="6"/>
        <v>4.001181102362205E-2</v>
      </c>
      <c r="U117" s="2">
        <f t="shared" si="7"/>
        <v>1.44</v>
      </c>
      <c r="Z117" s="2"/>
      <c r="AA117" s="2"/>
      <c r="AB117" s="2"/>
      <c r="AD117" s="24"/>
      <c r="AE117" s="24"/>
      <c r="AF117" s="24"/>
      <c r="AG117" s="184" t="s">
        <v>359</v>
      </c>
      <c r="AH117" s="180">
        <v>1.23</v>
      </c>
      <c r="AI117" s="180">
        <v>4.4999999999999998E-2</v>
      </c>
      <c r="AJ117" s="180">
        <v>8.5000000000000006E-2</v>
      </c>
      <c r="AK117" s="180">
        <v>0.124</v>
      </c>
      <c r="AL117" s="180">
        <v>0.18099999999999999</v>
      </c>
      <c r="AM117" s="180">
        <v>0.24199999999999999</v>
      </c>
      <c r="AN117" s="180">
        <v>0.30399999999999999</v>
      </c>
      <c r="AO117" s="180">
        <v>0.36499999999999999</v>
      </c>
      <c r="AP117" s="180">
        <v>0.42599999999999999</v>
      </c>
      <c r="AQ117" s="180" t="s">
        <v>130</v>
      </c>
      <c r="AR117" s="185" t="s">
        <v>130</v>
      </c>
    </row>
    <row r="118" spans="1:44" ht="13.5" thickBot="1" x14ac:dyDescent="0.35">
      <c r="A118" t="s">
        <v>129</v>
      </c>
      <c r="B118" s="5">
        <v>1.45</v>
      </c>
      <c r="C118" s="93">
        <f t="shared" si="5"/>
        <v>11.45</v>
      </c>
      <c r="D118" s="2" t="s">
        <v>130</v>
      </c>
      <c r="E118" s="2" t="s">
        <v>130</v>
      </c>
      <c r="F118">
        <v>0.04</v>
      </c>
      <c r="G118">
        <v>7.3999999999999996E-2</v>
      </c>
      <c r="H118">
        <v>0.107</v>
      </c>
      <c r="I118">
        <v>0.158</v>
      </c>
      <c r="J118">
        <v>0.21199999999999999</v>
      </c>
      <c r="K118">
        <v>0.26700000000000002</v>
      </c>
      <c r="L118">
        <v>0.32200000000000001</v>
      </c>
      <c r="M118">
        <v>0.377</v>
      </c>
      <c r="N118" s="2" t="s">
        <v>130</v>
      </c>
      <c r="O118" s="2" t="s">
        <v>130</v>
      </c>
      <c r="P118" s="2" t="s">
        <v>136</v>
      </c>
      <c r="R118" s="2">
        <f t="shared" si="4"/>
        <v>92</v>
      </c>
      <c r="S118" s="55">
        <f t="shared" si="6"/>
        <v>3.9673228346456695E-2</v>
      </c>
      <c r="U118" s="2">
        <f t="shared" si="7"/>
        <v>1.45</v>
      </c>
      <c r="Z118" s="2"/>
      <c r="AA118" s="2"/>
      <c r="AB118" s="2"/>
      <c r="AD118" s="24"/>
      <c r="AE118" s="24"/>
      <c r="AF118" s="24"/>
      <c r="AG118" s="184" t="s">
        <v>416</v>
      </c>
      <c r="AH118" s="180">
        <v>1.24</v>
      </c>
      <c r="AI118" s="180">
        <v>4.4999999999999998E-2</v>
      </c>
      <c r="AJ118" s="180">
        <v>8.4000000000000005E-2</v>
      </c>
      <c r="AK118" s="180">
        <v>0.123</v>
      </c>
      <c r="AL118" s="180">
        <v>0.18</v>
      </c>
      <c r="AM118" s="180">
        <v>0.24099999999999999</v>
      </c>
      <c r="AN118" s="180">
        <v>0.30199999999999999</v>
      </c>
      <c r="AO118" s="180">
        <v>0.36199999999999999</v>
      </c>
      <c r="AP118" s="180">
        <v>0.42299999999999999</v>
      </c>
      <c r="AQ118" s="180" t="s">
        <v>130</v>
      </c>
      <c r="AR118" s="185" t="s">
        <v>130</v>
      </c>
    </row>
    <row r="119" spans="1:44" ht="13.5" thickBot="1" x14ac:dyDescent="0.35">
      <c r="A119" t="s">
        <v>129</v>
      </c>
      <c r="B119" s="5">
        <v>1.46</v>
      </c>
      <c r="C119" s="93">
        <f t="shared" si="5"/>
        <v>11.46</v>
      </c>
      <c r="D119" s="2" t="s">
        <v>130</v>
      </c>
      <c r="E119" s="2" t="s">
        <v>130</v>
      </c>
      <c r="F119">
        <v>0.04</v>
      </c>
      <c r="G119">
        <v>7.3999999999999996E-2</v>
      </c>
      <c r="H119">
        <v>0.107</v>
      </c>
      <c r="I119">
        <v>0.158</v>
      </c>
      <c r="J119">
        <v>0.21199999999999999</v>
      </c>
      <c r="K119">
        <v>0.26700000000000002</v>
      </c>
      <c r="L119">
        <v>0.32200000000000001</v>
      </c>
      <c r="M119">
        <v>0.377</v>
      </c>
      <c r="N119" s="2" t="s">
        <v>130</v>
      </c>
      <c r="O119" s="2" t="s">
        <v>130</v>
      </c>
      <c r="P119" s="2" t="s">
        <v>136</v>
      </c>
      <c r="R119" s="2">
        <f t="shared" si="4"/>
        <v>92</v>
      </c>
      <c r="S119" s="55">
        <f t="shared" si="6"/>
        <v>3.9673228346456695E-2</v>
      </c>
      <c r="U119" s="2" t="e">
        <f t="shared" si="7"/>
        <v>#N/A</v>
      </c>
      <c r="Z119" s="2"/>
      <c r="AA119" s="2"/>
      <c r="AB119" s="2"/>
      <c r="AD119" s="24"/>
      <c r="AE119" s="24"/>
      <c r="AF119" s="24"/>
      <c r="AG119" s="184" t="s">
        <v>420</v>
      </c>
      <c r="AH119" s="180">
        <v>1.24</v>
      </c>
      <c r="AI119" s="180">
        <v>4.4999999999999998E-2</v>
      </c>
      <c r="AJ119" s="180">
        <v>8.4000000000000005E-2</v>
      </c>
      <c r="AK119" s="180">
        <v>0.123</v>
      </c>
      <c r="AL119" s="180">
        <v>0.18</v>
      </c>
      <c r="AM119" s="180">
        <v>0.24099999999999999</v>
      </c>
      <c r="AN119" s="180">
        <v>0.30199999999999999</v>
      </c>
      <c r="AO119" s="180">
        <v>0.36199999999999999</v>
      </c>
      <c r="AP119" s="180">
        <v>0.42299999999999999</v>
      </c>
      <c r="AQ119" s="180" t="s">
        <v>130</v>
      </c>
      <c r="AR119" s="185" t="s">
        <v>130</v>
      </c>
    </row>
    <row r="120" spans="1:44" ht="13.5" thickBot="1" x14ac:dyDescent="0.35">
      <c r="A120" t="s">
        <v>129</v>
      </c>
      <c r="B120" s="5">
        <v>1.47</v>
      </c>
      <c r="C120" s="93">
        <f t="shared" si="5"/>
        <v>11.47</v>
      </c>
      <c r="D120" s="2" t="s">
        <v>130</v>
      </c>
      <c r="E120" s="2" t="s">
        <v>130</v>
      </c>
      <c r="F120">
        <v>3.9E-2</v>
      </c>
      <c r="G120">
        <v>7.1999999999999995E-2</v>
      </c>
      <c r="H120">
        <v>0.105</v>
      </c>
      <c r="I120">
        <v>0.155</v>
      </c>
      <c r="J120">
        <v>0.20899999999999999</v>
      </c>
      <c r="K120">
        <v>0.26300000000000001</v>
      </c>
      <c r="L120">
        <v>0.317</v>
      </c>
      <c r="M120">
        <v>0.371</v>
      </c>
      <c r="N120" s="2" t="s">
        <v>130</v>
      </c>
      <c r="O120" s="2" t="s">
        <v>130</v>
      </c>
      <c r="P120" s="2" t="s">
        <v>136</v>
      </c>
      <c r="R120" s="2">
        <f t="shared" si="4"/>
        <v>91</v>
      </c>
      <c r="S120" s="55">
        <f t="shared" si="6"/>
        <v>3.9334645669291339E-2</v>
      </c>
      <c r="U120" s="2">
        <f t="shared" si="7"/>
        <v>1.47</v>
      </c>
      <c r="Z120" s="2"/>
      <c r="AA120" s="2"/>
      <c r="AB120" s="2"/>
      <c r="AD120" s="24"/>
      <c r="AE120" s="24"/>
      <c r="AF120" s="24"/>
      <c r="AG120" s="184" t="s">
        <v>325</v>
      </c>
      <c r="AH120" s="180">
        <v>1.24</v>
      </c>
      <c r="AI120" s="180">
        <v>4.4999999999999998E-2</v>
      </c>
      <c r="AJ120" s="180">
        <v>8.4000000000000005E-2</v>
      </c>
      <c r="AK120" s="180">
        <v>0.123</v>
      </c>
      <c r="AL120" s="180">
        <v>0.18</v>
      </c>
      <c r="AM120" s="180">
        <v>0.24099999999999999</v>
      </c>
      <c r="AN120" s="180">
        <v>0.30199999999999999</v>
      </c>
      <c r="AO120" s="180">
        <v>0.36199999999999999</v>
      </c>
      <c r="AP120" s="180">
        <v>0.42299999999999999</v>
      </c>
      <c r="AQ120" s="180" t="s">
        <v>130</v>
      </c>
      <c r="AR120" s="185" t="s">
        <v>130</v>
      </c>
    </row>
    <row r="121" spans="1:44" ht="13.5" thickBot="1" x14ac:dyDescent="0.35">
      <c r="A121" t="s">
        <v>129</v>
      </c>
      <c r="B121" s="5">
        <v>1.48</v>
      </c>
      <c r="C121" s="93">
        <f t="shared" si="5"/>
        <v>11.48</v>
      </c>
      <c r="D121" s="2" t="s">
        <v>130</v>
      </c>
      <c r="E121" s="2" t="s">
        <v>130</v>
      </c>
      <c r="F121">
        <v>3.9E-2</v>
      </c>
      <c r="G121">
        <v>7.1999999999999995E-2</v>
      </c>
      <c r="H121">
        <v>0.105</v>
      </c>
      <c r="I121">
        <v>0.155</v>
      </c>
      <c r="J121">
        <v>0.20899999999999999</v>
      </c>
      <c r="K121">
        <v>0.26300000000000001</v>
      </c>
      <c r="L121">
        <v>0.317</v>
      </c>
      <c r="M121">
        <v>0.371</v>
      </c>
      <c r="N121" s="2" t="s">
        <v>130</v>
      </c>
      <c r="O121" s="2" t="s">
        <v>130</v>
      </c>
      <c r="P121" s="2" t="s">
        <v>136</v>
      </c>
      <c r="R121" s="2">
        <f t="shared" si="4"/>
        <v>91</v>
      </c>
      <c r="S121" s="55">
        <f t="shared" si="6"/>
        <v>3.9334645669291339E-2</v>
      </c>
      <c r="U121" s="2">
        <f t="shared" si="7"/>
        <v>1.48</v>
      </c>
      <c r="Z121" s="2"/>
      <c r="AA121" s="2"/>
      <c r="AB121" s="2"/>
      <c r="AD121" s="24"/>
      <c r="AE121" s="24"/>
      <c r="AF121" s="24"/>
      <c r="AG121" s="184" t="s">
        <v>608</v>
      </c>
      <c r="AH121" s="180">
        <v>1.28</v>
      </c>
      <c r="AI121" s="180">
        <v>4.3999999999999997E-2</v>
      </c>
      <c r="AJ121" s="180">
        <v>8.2000000000000003E-2</v>
      </c>
      <c r="AK121" s="180">
        <v>0.12</v>
      </c>
      <c r="AL121" s="180">
        <v>0.17499999999999999</v>
      </c>
      <c r="AM121" s="180">
        <v>0.23499999999999999</v>
      </c>
      <c r="AN121" s="180">
        <v>0.29499999999999998</v>
      </c>
      <c r="AO121" s="180">
        <v>0.35399999999999998</v>
      </c>
      <c r="AP121" s="180">
        <v>0.41399999999999998</v>
      </c>
      <c r="AQ121" s="180" t="s">
        <v>130</v>
      </c>
      <c r="AR121" s="185" t="s">
        <v>130</v>
      </c>
    </row>
    <row r="122" spans="1:44" ht="13.5" thickBot="1" x14ac:dyDescent="0.35">
      <c r="A122" t="s">
        <v>129</v>
      </c>
      <c r="B122" s="5">
        <v>1.49</v>
      </c>
      <c r="C122" s="93">
        <f t="shared" si="5"/>
        <v>11.49</v>
      </c>
      <c r="D122" s="2" t="s">
        <v>130</v>
      </c>
      <c r="E122" s="2" t="s">
        <v>130</v>
      </c>
      <c r="F122">
        <v>3.9E-2</v>
      </c>
      <c r="G122">
        <v>7.1999999999999995E-2</v>
      </c>
      <c r="H122">
        <v>0.105</v>
      </c>
      <c r="I122">
        <v>0.155</v>
      </c>
      <c r="J122">
        <v>0.20899999999999999</v>
      </c>
      <c r="K122">
        <v>0.26300000000000001</v>
      </c>
      <c r="L122">
        <v>0.317</v>
      </c>
      <c r="M122">
        <v>0.371</v>
      </c>
      <c r="N122" s="2" t="s">
        <v>130</v>
      </c>
      <c r="O122" s="2" t="s">
        <v>130</v>
      </c>
      <c r="P122" s="2" t="s">
        <v>136</v>
      </c>
      <c r="R122" s="2">
        <f t="shared" si="4"/>
        <v>90</v>
      </c>
      <c r="S122" s="55">
        <f t="shared" si="6"/>
        <v>3.899606299212599E-2</v>
      </c>
      <c r="U122" s="2" t="e">
        <f t="shared" si="7"/>
        <v>#N/A</v>
      </c>
      <c r="Z122" s="2"/>
      <c r="AA122" s="2"/>
      <c r="AB122" s="2"/>
      <c r="AD122" s="24"/>
      <c r="AE122" s="24"/>
      <c r="AF122" s="24"/>
      <c r="AG122" s="184" t="s">
        <v>299</v>
      </c>
      <c r="AH122" s="180">
        <v>1.28</v>
      </c>
      <c r="AI122" s="180">
        <v>4.3999999999999997E-2</v>
      </c>
      <c r="AJ122" s="180">
        <v>8.2000000000000003E-2</v>
      </c>
      <c r="AK122" s="180">
        <v>0.12</v>
      </c>
      <c r="AL122" s="180">
        <v>0.17499999999999999</v>
      </c>
      <c r="AM122" s="180">
        <v>0.23499999999999999</v>
      </c>
      <c r="AN122" s="180">
        <v>0.29499999999999998</v>
      </c>
      <c r="AO122" s="180">
        <v>0.35399999999999998</v>
      </c>
      <c r="AP122" s="180">
        <v>0.41399999999999998</v>
      </c>
      <c r="AQ122" s="180" t="s">
        <v>130</v>
      </c>
      <c r="AR122" s="185" t="s">
        <v>130</v>
      </c>
    </row>
    <row r="123" spans="1:44" ht="13.5" thickBot="1" x14ac:dyDescent="0.35">
      <c r="A123" t="s">
        <v>129</v>
      </c>
      <c r="B123" s="5">
        <v>1.5</v>
      </c>
      <c r="C123" s="93">
        <f t="shared" si="5"/>
        <v>11.5</v>
      </c>
      <c r="D123" s="2" t="s">
        <v>130</v>
      </c>
      <c r="E123" s="2" t="s">
        <v>130</v>
      </c>
      <c r="F123">
        <v>3.9E-2</v>
      </c>
      <c r="G123">
        <v>7.1999999999999995E-2</v>
      </c>
      <c r="H123">
        <v>0.105</v>
      </c>
      <c r="I123">
        <v>0.155</v>
      </c>
      <c r="J123">
        <v>0.20899999999999999</v>
      </c>
      <c r="K123">
        <v>0.26300000000000001</v>
      </c>
      <c r="L123">
        <v>0.317</v>
      </c>
      <c r="M123">
        <v>0.371</v>
      </c>
      <c r="N123" s="2" t="s">
        <v>130</v>
      </c>
      <c r="O123" s="2" t="s">
        <v>130</v>
      </c>
      <c r="P123" s="2" t="s">
        <v>136</v>
      </c>
      <c r="R123" s="2">
        <f t="shared" si="4"/>
        <v>89</v>
      </c>
      <c r="S123" s="55">
        <f t="shared" si="6"/>
        <v>3.8657480314960635E-2</v>
      </c>
      <c r="U123" s="2" t="e">
        <f t="shared" si="7"/>
        <v>#N/A</v>
      </c>
      <c r="Z123" s="2"/>
      <c r="AA123" s="2"/>
      <c r="AB123" s="2"/>
      <c r="AD123" s="24"/>
      <c r="AE123" s="24"/>
      <c r="AF123" s="24"/>
      <c r="AG123" s="184" t="s">
        <v>275</v>
      </c>
      <c r="AH123" s="180">
        <v>1.28</v>
      </c>
      <c r="AI123" s="180">
        <v>4.3999999999999997E-2</v>
      </c>
      <c r="AJ123" s="180">
        <v>8.2000000000000003E-2</v>
      </c>
      <c r="AK123" s="180">
        <v>0.12</v>
      </c>
      <c r="AL123" s="180">
        <v>0.17499999999999999</v>
      </c>
      <c r="AM123" s="180">
        <v>0.23499999999999999</v>
      </c>
      <c r="AN123" s="180">
        <v>0.29499999999999998</v>
      </c>
      <c r="AO123" s="180">
        <v>0.35399999999999998</v>
      </c>
      <c r="AP123" s="180">
        <v>0.41399999999999998</v>
      </c>
      <c r="AQ123" s="180" t="s">
        <v>130</v>
      </c>
      <c r="AR123" s="185" t="s">
        <v>130</v>
      </c>
    </row>
    <row r="124" spans="1:44" ht="13.5" thickBot="1" x14ac:dyDescent="0.35">
      <c r="A124" t="s">
        <v>129</v>
      </c>
      <c r="B124" s="5">
        <v>1.51</v>
      </c>
      <c r="C124" s="93">
        <f t="shared" si="5"/>
        <v>11.51</v>
      </c>
      <c r="D124" s="2" t="s">
        <v>130</v>
      </c>
      <c r="E124" s="2" t="s">
        <v>130</v>
      </c>
      <c r="F124">
        <v>3.9E-2</v>
      </c>
      <c r="G124">
        <v>7.1999999999999995E-2</v>
      </c>
      <c r="H124">
        <v>0.105</v>
      </c>
      <c r="I124">
        <v>0.155</v>
      </c>
      <c r="J124">
        <v>0.20899999999999999</v>
      </c>
      <c r="K124">
        <v>0.26300000000000001</v>
      </c>
      <c r="L124">
        <v>0.317</v>
      </c>
      <c r="M124">
        <v>0.371</v>
      </c>
      <c r="N124" s="2" t="s">
        <v>130</v>
      </c>
      <c r="O124" s="2" t="s">
        <v>130</v>
      </c>
      <c r="P124" s="2" t="s">
        <v>136</v>
      </c>
      <c r="R124" s="2">
        <f t="shared" si="4"/>
        <v>89</v>
      </c>
      <c r="S124" s="55">
        <f t="shared" si="6"/>
        <v>3.8657480314960635E-2</v>
      </c>
      <c r="U124" s="2" t="e">
        <f t="shared" si="7"/>
        <v>#N/A</v>
      </c>
      <c r="Z124" s="2"/>
      <c r="AA124" s="2"/>
      <c r="AB124" s="2"/>
      <c r="AD124" s="24"/>
      <c r="AE124" s="24"/>
      <c r="AF124" s="24"/>
      <c r="AG124" s="184" t="s">
        <v>530</v>
      </c>
      <c r="AH124" s="180">
        <v>1.29</v>
      </c>
      <c r="AI124" s="180">
        <v>4.3999999999999997E-2</v>
      </c>
      <c r="AJ124" s="180">
        <v>8.1000000000000003E-2</v>
      </c>
      <c r="AK124" s="180">
        <v>0.11899999999999999</v>
      </c>
      <c r="AL124" s="180">
        <v>0.17399999999999999</v>
      </c>
      <c r="AM124" s="180">
        <v>0.23300000000000001</v>
      </c>
      <c r="AN124" s="180">
        <v>0.29199999999999998</v>
      </c>
      <c r="AO124" s="180">
        <v>0.35199999999999998</v>
      </c>
      <c r="AP124" s="180">
        <v>0.41099999999999998</v>
      </c>
      <c r="AQ124" s="180" t="s">
        <v>130</v>
      </c>
      <c r="AR124" s="185" t="s">
        <v>130</v>
      </c>
    </row>
    <row r="125" spans="1:44" ht="13.5" thickBot="1" x14ac:dyDescent="0.35">
      <c r="A125" t="s">
        <v>129</v>
      </c>
      <c r="B125" s="5">
        <v>1.52</v>
      </c>
      <c r="C125" s="93">
        <f t="shared" si="5"/>
        <v>11.52</v>
      </c>
      <c r="D125" s="2" t="s">
        <v>130</v>
      </c>
      <c r="E125" s="2" t="s">
        <v>130</v>
      </c>
      <c r="F125">
        <v>3.9E-2</v>
      </c>
      <c r="G125">
        <v>7.1999999999999995E-2</v>
      </c>
      <c r="H125">
        <v>0.105</v>
      </c>
      <c r="I125">
        <v>0.155</v>
      </c>
      <c r="J125">
        <v>0.20899999999999999</v>
      </c>
      <c r="K125">
        <v>0.26300000000000001</v>
      </c>
      <c r="L125">
        <v>0.317</v>
      </c>
      <c r="M125">
        <v>0.371</v>
      </c>
      <c r="N125" s="2" t="s">
        <v>130</v>
      </c>
      <c r="O125" s="2" t="s">
        <v>130</v>
      </c>
      <c r="P125" s="2" t="s">
        <v>136</v>
      </c>
      <c r="R125" s="2">
        <f t="shared" si="4"/>
        <v>88</v>
      </c>
      <c r="S125" s="55">
        <f t="shared" si="6"/>
        <v>3.8318897637795279E-2</v>
      </c>
      <c r="U125" s="2" t="e">
        <f t="shared" si="7"/>
        <v>#N/A</v>
      </c>
      <c r="Z125" s="2"/>
      <c r="AA125" s="2"/>
      <c r="AB125" s="2"/>
      <c r="AD125" s="24"/>
      <c r="AE125" s="24"/>
      <c r="AF125" s="24"/>
      <c r="AG125" s="184" t="s">
        <v>323</v>
      </c>
      <c r="AH125" s="180">
        <v>1.32</v>
      </c>
      <c r="AI125" s="180">
        <v>4.2999999999999997E-2</v>
      </c>
      <c r="AJ125" s="180">
        <v>0.08</v>
      </c>
      <c r="AK125" s="180">
        <v>0.11700000000000001</v>
      </c>
      <c r="AL125" s="180">
        <v>0.17100000000000001</v>
      </c>
      <c r="AM125" s="180">
        <v>0.22900000000000001</v>
      </c>
      <c r="AN125" s="180">
        <v>0.28799999999999998</v>
      </c>
      <c r="AO125" s="180">
        <v>0.34599999999999997</v>
      </c>
      <c r="AP125" s="180">
        <v>0.40500000000000003</v>
      </c>
      <c r="AQ125" s="180" t="s">
        <v>130</v>
      </c>
      <c r="AR125" s="185" t="s">
        <v>130</v>
      </c>
    </row>
    <row r="126" spans="1:44" ht="13.5" thickBot="1" x14ac:dyDescent="0.35">
      <c r="A126" t="s">
        <v>129</v>
      </c>
      <c r="B126" s="5">
        <v>1.53</v>
      </c>
      <c r="C126" s="93">
        <f t="shared" si="5"/>
        <v>11.53</v>
      </c>
      <c r="D126" s="2" t="s">
        <v>130</v>
      </c>
      <c r="E126" s="2" t="s">
        <v>130</v>
      </c>
      <c r="F126">
        <v>3.7999999999999999E-2</v>
      </c>
      <c r="G126">
        <v>7.0000000000000007E-2</v>
      </c>
      <c r="H126">
        <v>0.10199999999999999</v>
      </c>
      <c r="I126">
        <v>0.15</v>
      </c>
      <c r="J126">
        <v>0.20300000000000001</v>
      </c>
      <c r="K126">
        <v>0.25600000000000001</v>
      </c>
      <c r="L126">
        <v>0.309</v>
      </c>
      <c r="M126">
        <v>0.36099999999999999</v>
      </c>
      <c r="N126" s="2" t="s">
        <v>130</v>
      </c>
      <c r="O126" s="2" t="s">
        <v>130</v>
      </c>
      <c r="P126" s="2" t="s">
        <v>136</v>
      </c>
      <c r="R126" s="2">
        <f t="shared" si="4"/>
        <v>88</v>
      </c>
      <c r="S126" s="55">
        <f t="shared" si="6"/>
        <v>3.8318897637795279E-2</v>
      </c>
      <c r="U126" s="2">
        <f t="shared" si="7"/>
        <v>1.53</v>
      </c>
      <c r="Z126" s="2"/>
      <c r="AA126" s="2"/>
      <c r="AB126" s="2"/>
      <c r="AD126" s="24"/>
      <c r="AE126" s="24"/>
      <c r="AF126" s="24"/>
      <c r="AG126" s="184" t="s">
        <v>447</v>
      </c>
      <c r="AH126" s="180">
        <v>1.33</v>
      </c>
      <c r="AI126" s="180">
        <v>4.2999999999999997E-2</v>
      </c>
      <c r="AJ126" s="180">
        <v>7.9000000000000001E-2</v>
      </c>
      <c r="AK126" s="180">
        <v>0.115</v>
      </c>
      <c r="AL126" s="180">
        <v>0.16900000000000001</v>
      </c>
      <c r="AM126" s="180">
        <v>0.22700000000000001</v>
      </c>
      <c r="AN126" s="180">
        <v>0.28599999999999998</v>
      </c>
      <c r="AO126" s="180">
        <v>0.34399999999999997</v>
      </c>
      <c r="AP126" s="180">
        <v>0.40200000000000002</v>
      </c>
      <c r="AQ126" s="180" t="s">
        <v>130</v>
      </c>
      <c r="AR126" s="185" t="s">
        <v>130</v>
      </c>
    </row>
    <row r="127" spans="1:44" ht="13.5" thickBot="1" x14ac:dyDescent="0.35">
      <c r="A127" t="s">
        <v>129</v>
      </c>
      <c r="B127" s="5">
        <v>1.54</v>
      </c>
      <c r="C127" s="93">
        <f t="shared" si="5"/>
        <v>11.54</v>
      </c>
      <c r="D127" s="2" t="s">
        <v>130</v>
      </c>
      <c r="E127" s="2" t="s">
        <v>130</v>
      </c>
      <c r="F127">
        <v>3.7999999999999999E-2</v>
      </c>
      <c r="G127">
        <v>7.0000000000000007E-2</v>
      </c>
      <c r="H127">
        <v>0.10199999999999999</v>
      </c>
      <c r="I127">
        <v>0.15</v>
      </c>
      <c r="J127">
        <v>0.20300000000000001</v>
      </c>
      <c r="K127">
        <v>0.25600000000000001</v>
      </c>
      <c r="L127">
        <v>0.309</v>
      </c>
      <c r="M127">
        <v>0.36099999999999999</v>
      </c>
      <c r="N127" s="2" t="s">
        <v>130</v>
      </c>
      <c r="O127" s="2" t="s">
        <v>130</v>
      </c>
      <c r="P127" s="2" t="s">
        <v>136</v>
      </c>
      <c r="R127" s="2">
        <f t="shared" si="4"/>
        <v>87</v>
      </c>
      <c r="S127" s="55">
        <f t="shared" si="6"/>
        <v>3.7980314960629924E-2</v>
      </c>
      <c r="U127" s="2" t="e">
        <f t="shared" si="7"/>
        <v>#N/A</v>
      </c>
      <c r="Z127" s="2"/>
      <c r="AA127" s="2"/>
      <c r="AB127" s="2"/>
      <c r="AD127" s="24"/>
      <c r="AE127" s="24"/>
      <c r="AF127" s="24"/>
      <c r="AG127" s="184" t="s">
        <v>388</v>
      </c>
      <c r="AH127" s="180">
        <v>1.33</v>
      </c>
      <c r="AI127" s="180">
        <v>4.2999999999999997E-2</v>
      </c>
      <c r="AJ127" s="180">
        <v>7.9000000000000001E-2</v>
      </c>
      <c r="AK127" s="180">
        <v>0.115</v>
      </c>
      <c r="AL127" s="180">
        <v>0.16900000000000001</v>
      </c>
      <c r="AM127" s="180">
        <v>0.22700000000000001</v>
      </c>
      <c r="AN127" s="180">
        <v>0.28599999999999998</v>
      </c>
      <c r="AO127" s="180">
        <v>0.34399999999999997</v>
      </c>
      <c r="AP127" s="180">
        <v>0.40200000000000002</v>
      </c>
      <c r="AQ127" s="180" t="s">
        <v>130</v>
      </c>
      <c r="AR127" s="185" t="s">
        <v>130</v>
      </c>
    </row>
    <row r="128" spans="1:44" ht="13.5" thickBot="1" x14ac:dyDescent="0.35">
      <c r="A128" t="s">
        <v>129</v>
      </c>
      <c r="B128" s="5">
        <v>1.55</v>
      </c>
      <c r="C128" s="93">
        <f t="shared" si="5"/>
        <v>11.55</v>
      </c>
      <c r="D128" s="2" t="s">
        <v>130</v>
      </c>
      <c r="E128" s="2" t="s">
        <v>130</v>
      </c>
      <c r="F128">
        <v>3.7999999999999999E-2</v>
      </c>
      <c r="G128">
        <v>7.0000000000000007E-2</v>
      </c>
      <c r="H128">
        <v>0.10199999999999999</v>
      </c>
      <c r="I128">
        <v>0.15</v>
      </c>
      <c r="J128">
        <v>0.20300000000000001</v>
      </c>
      <c r="K128">
        <v>0.25600000000000001</v>
      </c>
      <c r="L128">
        <v>0.309</v>
      </c>
      <c r="M128">
        <v>0.36099999999999999</v>
      </c>
      <c r="N128" s="2" t="s">
        <v>130</v>
      </c>
      <c r="O128" s="2" t="s">
        <v>130</v>
      </c>
      <c r="P128" s="2" t="s">
        <v>136</v>
      </c>
      <c r="R128" s="2">
        <f t="shared" si="4"/>
        <v>86</v>
      </c>
      <c r="S128" s="55">
        <f t="shared" si="6"/>
        <v>3.7641732283464568E-2</v>
      </c>
      <c r="U128" s="2" t="e">
        <f t="shared" si="7"/>
        <v>#N/A</v>
      </c>
      <c r="Z128" s="2"/>
      <c r="AA128" s="2"/>
      <c r="AB128" s="2"/>
      <c r="AD128" s="24"/>
      <c r="AE128" s="24"/>
      <c r="AF128" s="24"/>
      <c r="AG128" s="184" t="s">
        <v>573</v>
      </c>
      <c r="AH128" s="180">
        <v>1.34</v>
      </c>
      <c r="AI128" s="180">
        <v>4.2000000000000003E-2</v>
      </c>
      <c r="AJ128" s="180">
        <v>7.8E-2</v>
      </c>
      <c r="AK128" s="180">
        <v>0.114</v>
      </c>
      <c r="AL128" s="180">
        <v>0.16800000000000001</v>
      </c>
      <c r="AM128" s="180">
        <v>0.22600000000000001</v>
      </c>
      <c r="AN128" s="180">
        <v>0.28299999999999997</v>
      </c>
      <c r="AO128" s="180">
        <v>0.34100000000000003</v>
      </c>
      <c r="AP128" s="180">
        <v>0.39900000000000002</v>
      </c>
      <c r="AQ128" s="180" t="s">
        <v>130</v>
      </c>
      <c r="AR128" s="185" t="s">
        <v>130</v>
      </c>
    </row>
    <row r="129" spans="1:44" ht="13.5" thickBot="1" x14ac:dyDescent="0.35">
      <c r="A129" t="s">
        <v>129</v>
      </c>
      <c r="B129" s="5">
        <v>1.56</v>
      </c>
      <c r="C129" s="93">
        <f t="shared" si="5"/>
        <v>11.56</v>
      </c>
      <c r="D129" s="2" t="s">
        <v>130</v>
      </c>
      <c r="E129" s="2" t="s">
        <v>130</v>
      </c>
      <c r="F129">
        <v>3.7999999999999999E-2</v>
      </c>
      <c r="G129">
        <v>6.9000000000000006E-2</v>
      </c>
      <c r="H129">
        <v>9.9000000000000005E-2</v>
      </c>
      <c r="I129">
        <v>0.14699999999999999</v>
      </c>
      <c r="J129">
        <v>0.19900000000000001</v>
      </c>
      <c r="K129">
        <v>0.251</v>
      </c>
      <c r="L129">
        <v>0.30299999999999999</v>
      </c>
      <c r="M129">
        <v>0.35499999999999998</v>
      </c>
      <c r="N129" s="2" t="s">
        <v>130</v>
      </c>
      <c r="O129" s="2" t="s">
        <v>130</v>
      </c>
      <c r="P129" s="2" t="s">
        <v>136</v>
      </c>
      <c r="R129" s="2">
        <f t="shared" si="4"/>
        <v>86</v>
      </c>
      <c r="S129" s="55">
        <f t="shared" si="6"/>
        <v>3.7641732283464568E-2</v>
      </c>
      <c r="U129" s="2">
        <f t="shared" si="7"/>
        <v>1.56</v>
      </c>
      <c r="Z129" s="2"/>
      <c r="AA129" s="2"/>
      <c r="AB129" s="2"/>
      <c r="AD129" s="24"/>
      <c r="AE129" s="24"/>
      <c r="AF129" s="24"/>
      <c r="AG129" s="184" t="s">
        <v>414</v>
      </c>
      <c r="AH129" s="180">
        <v>1.35</v>
      </c>
      <c r="AI129" s="180">
        <v>4.2000000000000003E-2</v>
      </c>
      <c r="AJ129" s="180">
        <v>7.8E-2</v>
      </c>
      <c r="AK129" s="180">
        <v>0.113</v>
      </c>
      <c r="AL129" s="180">
        <v>0.16600000000000001</v>
      </c>
      <c r="AM129" s="180">
        <v>0.224</v>
      </c>
      <c r="AN129" s="180">
        <v>0.28100000000000003</v>
      </c>
      <c r="AO129" s="180">
        <v>0.33800000000000002</v>
      </c>
      <c r="AP129" s="180">
        <v>0.39500000000000002</v>
      </c>
      <c r="AQ129" s="180" t="s">
        <v>130</v>
      </c>
      <c r="AR129" s="185" t="s">
        <v>130</v>
      </c>
    </row>
    <row r="130" spans="1:44" ht="13.5" thickBot="1" x14ac:dyDescent="0.35">
      <c r="A130" t="s">
        <v>129</v>
      </c>
      <c r="B130" s="5">
        <v>1.57</v>
      </c>
      <c r="C130" s="93">
        <f t="shared" si="5"/>
        <v>11.57</v>
      </c>
      <c r="D130" s="2" t="s">
        <v>130</v>
      </c>
      <c r="E130" s="2" t="s">
        <v>130</v>
      </c>
      <c r="F130">
        <v>3.7999999999999999E-2</v>
      </c>
      <c r="G130">
        <v>6.9000000000000006E-2</v>
      </c>
      <c r="H130">
        <v>9.9000000000000005E-2</v>
      </c>
      <c r="I130">
        <v>0.14699999999999999</v>
      </c>
      <c r="J130">
        <v>0.19900000000000001</v>
      </c>
      <c r="K130">
        <v>0.251</v>
      </c>
      <c r="L130">
        <v>0.30299999999999999</v>
      </c>
      <c r="M130">
        <v>0.35499999999999998</v>
      </c>
      <c r="N130" s="2" t="s">
        <v>130</v>
      </c>
      <c r="O130" s="2" t="s">
        <v>130</v>
      </c>
      <c r="P130" s="2" t="s">
        <v>136</v>
      </c>
      <c r="R130" s="2">
        <f t="shared" si="4"/>
        <v>85</v>
      </c>
      <c r="S130" s="55">
        <f t="shared" si="6"/>
        <v>3.7303149606299213E-2</v>
      </c>
      <c r="U130" s="2" t="e">
        <f t="shared" si="7"/>
        <v>#N/A</v>
      </c>
      <c r="Z130" s="2"/>
      <c r="AA130" s="2"/>
      <c r="AB130" s="2"/>
      <c r="AD130" s="24"/>
      <c r="AE130" s="24"/>
      <c r="AF130" s="24"/>
      <c r="AG130" s="184" t="s">
        <v>355</v>
      </c>
      <c r="AH130" s="180">
        <v>1.35</v>
      </c>
      <c r="AI130" s="180">
        <v>4.2000000000000003E-2</v>
      </c>
      <c r="AJ130" s="180">
        <v>7.8E-2</v>
      </c>
      <c r="AK130" s="180">
        <v>0.113</v>
      </c>
      <c r="AL130" s="180">
        <v>0.16600000000000001</v>
      </c>
      <c r="AM130" s="180">
        <v>0.224</v>
      </c>
      <c r="AN130" s="180">
        <v>0.28100000000000003</v>
      </c>
      <c r="AO130" s="180">
        <v>0.33800000000000002</v>
      </c>
      <c r="AP130" s="180">
        <v>0.39500000000000002</v>
      </c>
      <c r="AQ130" s="180" t="s">
        <v>130</v>
      </c>
      <c r="AR130" s="185" t="s">
        <v>130</v>
      </c>
    </row>
    <row r="131" spans="1:44" ht="13.5" thickBot="1" x14ac:dyDescent="0.35">
      <c r="A131" t="s">
        <v>129</v>
      </c>
      <c r="B131" s="5">
        <v>1.58</v>
      </c>
      <c r="C131" s="93">
        <f t="shared" si="5"/>
        <v>11.58</v>
      </c>
      <c r="D131" s="2" t="s">
        <v>130</v>
      </c>
      <c r="E131" s="2" t="s">
        <v>130</v>
      </c>
      <c r="F131">
        <v>3.6999999999999998E-2</v>
      </c>
      <c r="G131">
        <v>6.8000000000000005E-2</v>
      </c>
      <c r="H131">
        <v>9.8000000000000004E-2</v>
      </c>
      <c r="I131">
        <v>0.14599999999999999</v>
      </c>
      <c r="J131">
        <v>0.19700000000000001</v>
      </c>
      <c r="K131">
        <v>0.249</v>
      </c>
      <c r="L131">
        <v>0.3</v>
      </c>
      <c r="M131">
        <v>0.35199999999999998</v>
      </c>
      <c r="N131" s="2" t="s">
        <v>130</v>
      </c>
      <c r="O131" s="2" t="s">
        <v>130</v>
      </c>
      <c r="P131" s="2" t="s">
        <v>136</v>
      </c>
      <c r="R131" s="2">
        <f t="shared" si="4"/>
        <v>85</v>
      </c>
      <c r="S131" s="55">
        <f t="shared" si="6"/>
        <v>3.7303149606299213E-2</v>
      </c>
      <c r="U131" s="2">
        <f t="shared" si="7"/>
        <v>1.58</v>
      </c>
      <c r="Z131" s="2"/>
      <c r="AA131" s="2"/>
      <c r="AB131" s="2"/>
      <c r="AD131" s="24"/>
      <c r="AE131" s="24"/>
      <c r="AF131" s="24"/>
      <c r="AG131" s="184" t="s">
        <v>273</v>
      </c>
      <c r="AH131" s="180">
        <v>1.36</v>
      </c>
      <c r="AI131" s="180">
        <v>4.2000000000000003E-2</v>
      </c>
      <c r="AJ131" s="180">
        <v>7.8E-2</v>
      </c>
      <c r="AK131" s="180">
        <v>0.113</v>
      </c>
      <c r="AL131" s="180">
        <v>0.16600000000000001</v>
      </c>
      <c r="AM131" s="180">
        <v>0.224</v>
      </c>
      <c r="AN131" s="180">
        <v>0.28100000000000003</v>
      </c>
      <c r="AO131" s="180">
        <v>0.33800000000000002</v>
      </c>
      <c r="AP131" s="180">
        <v>0.39500000000000002</v>
      </c>
      <c r="AQ131" s="180" t="s">
        <v>130</v>
      </c>
      <c r="AR131" s="185" t="s">
        <v>130</v>
      </c>
    </row>
    <row r="132" spans="1:44" ht="13.5" thickBot="1" x14ac:dyDescent="0.35">
      <c r="A132" t="s">
        <v>129</v>
      </c>
      <c r="B132" s="5">
        <v>1.59</v>
      </c>
      <c r="C132" s="93">
        <f t="shared" si="5"/>
        <v>11.59</v>
      </c>
      <c r="D132" s="2" t="s">
        <v>130</v>
      </c>
      <c r="E132" s="2" t="s">
        <v>130</v>
      </c>
      <c r="F132">
        <v>3.6999999999999998E-2</v>
      </c>
      <c r="G132">
        <v>6.8000000000000005E-2</v>
      </c>
      <c r="H132">
        <v>9.8000000000000004E-2</v>
      </c>
      <c r="I132">
        <v>0.14599999999999999</v>
      </c>
      <c r="J132">
        <v>0.19700000000000001</v>
      </c>
      <c r="K132">
        <v>0.249</v>
      </c>
      <c r="L132">
        <v>0.3</v>
      </c>
      <c r="M132">
        <v>0.35199999999999998</v>
      </c>
      <c r="N132" s="2" t="s">
        <v>130</v>
      </c>
      <c r="O132" s="2" t="s">
        <v>130</v>
      </c>
      <c r="P132" s="2" t="s">
        <v>136</v>
      </c>
      <c r="R132" s="2">
        <f t="shared" si="4"/>
        <v>84</v>
      </c>
      <c r="S132" s="55">
        <f t="shared" si="6"/>
        <v>3.6964566929133864E-2</v>
      </c>
      <c r="U132" s="2" t="e">
        <f t="shared" si="7"/>
        <v>#N/A</v>
      </c>
      <c r="Z132" s="2"/>
      <c r="AA132" s="2"/>
      <c r="AB132" s="2"/>
      <c r="AD132" s="24"/>
      <c r="AE132" s="24"/>
      <c r="AF132" s="24"/>
      <c r="AG132" s="184" t="s">
        <v>468</v>
      </c>
      <c r="AH132" s="180">
        <v>1.37</v>
      </c>
      <c r="AI132" s="180">
        <v>4.2000000000000003E-2</v>
      </c>
      <c r="AJ132" s="180">
        <v>7.6999999999999999E-2</v>
      </c>
      <c r="AK132" s="180">
        <v>0.112</v>
      </c>
      <c r="AL132" s="180">
        <v>0.16500000000000001</v>
      </c>
      <c r="AM132" s="180">
        <v>0.222</v>
      </c>
      <c r="AN132" s="180">
        <v>0.27900000000000003</v>
      </c>
      <c r="AO132" s="180">
        <v>0.33600000000000002</v>
      </c>
      <c r="AP132" s="180">
        <v>0.39200000000000002</v>
      </c>
      <c r="AQ132" s="180" t="s">
        <v>130</v>
      </c>
      <c r="AR132" s="185" t="s">
        <v>130</v>
      </c>
    </row>
    <row r="133" spans="1:44" ht="13.5" thickBot="1" x14ac:dyDescent="0.35">
      <c r="A133" t="s">
        <v>129</v>
      </c>
      <c r="B133" s="5">
        <v>1.6</v>
      </c>
      <c r="C133" s="93">
        <f t="shared" si="5"/>
        <v>11.6</v>
      </c>
      <c r="D133" s="2" t="s">
        <v>130</v>
      </c>
      <c r="E133" s="2" t="s">
        <v>130</v>
      </c>
      <c r="F133">
        <v>3.6999999999999998E-2</v>
      </c>
      <c r="G133">
        <v>6.8000000000000005E-2</v>
      </c>
      <c r="H133">
        <v>9.8000000000000004E-2</v>
      </c>
      <c r="I133">
        <v>0.14599999999999999</v>
      </c>
      <c r="J133">
        <v>0.19700000000000001</v>
      </c>
      <c r="K133">
        <v>0.249</v>
      </c>
      <c r="L133">
        <v>0.3</v>
      </c>
      <c r="M133">
        <v>0.35199999999999998</v>
      </c>
      <c r="N133" s="2" t="s">
        <v>130</v>
      </c>
      <c r="O133" s="2" t="s">
        <v>130</v>
      </c>
      <c r="P133" s="2" t="s">
        <v>136</v>
      </c>
      <c r="R133" s="2">
        <f t="shared" si="4"/>
        <v>84</v>
      </c>
      <c r="S133" s="55">
        <f t="shared" si="6"/>
        <v>3.6964566929133864E-2</v>
      </c>
      <c r="U133" s="2" t="e">
        <f t="shared" si="7"/>
        <v>#N/A</v>
      </c>
      <c r="Z133" s="2"/>
      <c r="AA133" s="2"/>
      <c r="AB133" s="2"/>
      <c r="AD133" s="24"/>
      <c r="AE133" s="24"/>
      <c r="AF133" s="24"/>
      <c r="AG133" s="184" t="s">
        <v>297</v>
      </c>
      <c r="AH133" s="180">
        <v>1.37</v>
      </c>
      <c r="AI133" s="180">
        <v>4.2000000000000003E-2</v>
      </c>
      <c r="AJ133" s="180">
        <v>7.6999999999999999E-2</v>
      </c>
      <c r="AK133" s="180">
        <v>0.112</v>
      </c>
      <c r="AL133" s="180">
        <v>0.16500000000000001</v>
      </c>
      <c r="AM133" s="180">
        <v>0.222</v>
      </c>
      <c r="AN133" s="180">
        <v>0.27900000000000003</v>
      </c>
      <c r="AO133" s="180">
        <v>0.33600000000000002</v>
      </c>
      <c r="AP133" s="180">
        <v>0.39200000000000002</v>
      </c>
      <c r="AQ133" s="180" t="s">
        <v>130</v>
      </c>
      <c r="AR133" s="185" t="s">
        <v>130</v>
      </c>
    </row>
    <row r="134" spans="1:44" ht="13.5" thickBot="1" x14ac:dyDescent="0.35">
      <c r="A134" t="s">
        <v>129</v>
      </c>
      <c r="B134" s="5">
        <v>1.61</v>
      </c>
      <c r="C134" s="93">
        <f t="shared" si="5"/>
        <v>11.61</v>
      </c>
      <c r="D134" s="2" t="s">
        <v>130</v>
      </c>
      <c r="E134" s="2" t="s">
        <v>130</v>
      </c>
      <c r="F134">
        <v>3.6999999999999998E-2</v>
      </c>
      <c r="G134">
        <v>6.7000000000000004E-2</v>
      </c>
      <c r="H134">
        <v>9.6000000000000002E-2</v>
      </c>
      <c r="I134">
        <v>0.14299999999999999</v>
      </c>
      <c r="J134">
        <v>0.19400000000000001</v>
      </c>
      <c r="K134">
        <v>0.24399999999999999</v>
      </c>
      <c r="L134">
        <v>0.29499999999999998</v>
      </c>
      <c r="M134">
        <v>0.34599999999999997</v>
      </c>
      <c r="N134" s="2" t="s">
        <v>130</v>
      </c>
      <c r="O134" s="2" t="s">
        <v>130</v>
      </c>
      <c r="P134" s="2" t="s">
        <v>136</v>
      </c>
      <c r="R134" s="2">
        <f t="shared" ref="R134:R197" si="8">ROUND((1/B134)*133.98389,0)</f>
        <v>83</v>
      </c>
      <c r="S134" s="55">
        <f t="shared" si="6"/>
        <v>3.6625984251968509E-2</v>
      </c>
      <c r="U134" s="2">
        <f t="shared" si="7"/>
        <v>1.61</v>
      </c>
      <c r="Z134" s="2"/>
      <c r="AA134" s="2"/>
      <c r="AB134" s="2"/>
      <c r="AD134" s="24"/>
      <c r="AE134" s="24"/>
      <c r="AF134" s="24"/>
      <c r="AG134" s="184" t="s">
        <v>633</v>
      </c>
      <c r="AH134" s="180">
        <v>1.37</v>
      </c>
      <c r="AI134" s="180">
        <v>4.2000000000000003E-2</v>
      </c>
      <c r="AJ134" s="180">
        <v>7.6999999999999999E-2</v>
      </c>
      <c r="AK134" s="180">
        <v>0.112</v>
      </c>
      <c r="AL134" s="180">
        <v>0.16500000000000001</v>
      </c>
      <c r="AM134" s="180">
        <v>0.222</v>
      </c>
      <c r="AN134" s="180">
        <v>0.27900000000000003</v>
      </c>
      <c r="AO134" s="180">
        <v>0.33600000000000002</v>
      </c>
      <c r="AP134" s="180">
        <v>0.39200000000000002</v>
      </c>
      <c r="AQ134" s="180" t="s">
        <v>130</v>
      </c>
      <c r="AR134" s="185" t="s">
        <v>130</v>
      </c>
    </row>
    <row r="135" spans="1:44" ht="13.5" thickBot="1" x14ac:dyDescent="0.35">
      <c r="A135" t="s">
        <v>129</v>
      </c>
      <c r="B135" s="5">
        <v>1.62</v>
      </c>
      <c r="C135" s="93">
        <f t="shared" ref="C135:C198" si="9">VALUE(SUBSTITUTE(1&amp;B135," ",""))</f>
        <v>11.62</v>
      </c>
      <c r="D135" s="2" t="s">
        <v>130</v>
      </c>
      <c r="E135" s="2" t="s">
        <v>130</v>
      </c>
      <c r="F135">
        <v>3.6999999999999998E-2</v>
      </c>
      <c r="G135">
        <v>6.7000000000000004E-2</v>
      </c>
      <c r="H135">
        <v>9.6000000000000002E-2</v>
      </c>
      <c r="I135">
        <v>0.14299999999999999</v>
      </c>
      <c r="J135">
        <v>0.19400000000000001</v>
      </c>
      <c r="K135">
        <v>0.24399999999999999</v>
      </c>
      <c r="L135">
        <v>0.29499999999999998</v>
      </c>
      <c r="M135">
        <v>0.34599999999999997</v>
      </c>
      <c r="N135" s="2" t="s">
        <v>130</v>
      </c>
      <c r="O135" s="2" t="s">
        <v>130</v>
      </c>
      <c r="P135" s="2" t="s">
        <v>136</v>
      </c>
      <c r="R135" s="2">
        <f t="shared" si="8"/>
        <v>83</v>
      </c>
      <c r="S135" s="55">
        <f t="shared" ref="S135:S198" si="10">((0.0086*R135)+0.2165)/25.4</f>
        <v>3.6625984251968509E-2</v>
      </c>
      <c r="U135" s="2">
        <f t="shared" ref="U135:U198" si="11">VLOOKUP(B135,$AH$6:$AH$174,1,FALSE)</f>
        <v>1.62</v>
      </c>
      <c r="Z135" s="2"/>
      <c r="AA135" s="2"/>
      <c r="AB135" s="2"/>
      <c r="AD135" s="24"/>
      <c r="AE135" s="24"/>
      <c r="AF135" s="24"/>
      <c r="AG135" s="184" t="s">
        <v>528</v>
      </c>
      <c r="AH135" s="180">
        <v>1.42</v>
      </c>
      <c r="AI135" s="180">
        <v>4.1000000000000002E-2</v>
      </c>
      <c r="AJ135" s="180">
        <v>7.4999999999999997E-2</v>
      </c>
      <c r="AK135" s="180">
        <v>0.109</v>
      </c>
      <c r="AL135" s="180">
        <v>0.16</v>
      </c>
      <c r="AM135" s="180">
        <v>0.216</v>
      </c>
      <c r="AN135" s="180">
        <v>0.27200000000000002</v>
      </c>
      <c r="AO135" s="180">
        <v>0.32700000000000001</v>
      </c>
      <c r="AP135" s="180">
        <v>0.38300000000000001</v>
      </c>
      <c r="AQ135" s="180" t="s">
        <v>130</v>
      </c>
      <c r="AR135" s="185" t="s">
        <v>130</v>
      </c>
    </row>
    <row r="136" spans="1:44" ht="13.5" thickBot="1" x14ac:dyDescent="0.35">
      <c r="A136" t="s">
        <v>129</v>
      </c>
      <c r="B136" s="5">
        <v>1.63</v>
      </c>
      <c r="C136" s="93">
        <f t="shared" si="9"/>
        <v>11.63</v>
      </c>
      <c r="D136" s="2" t="s">
        <v>130</v>
      </c>
      <c r="E136" s="2" t="s">
        <v>130</v>
      </c>
      <c r="F136">
        <v>3.5999999999999997E-2</v>
      </c>
      <c r="G136">
        <v>6.6000000000000003E-2</v>
      </c>
      <c r="H136">
        <v>9.5000000000000001E-2</v>
      </c>
      <c r="I136">
        <v>0.14099999999999999</v>
      </c>
      <c r="J136">
        <v>0.192</v>
      </c>
      <c r="K136">
        <v>0.24199999999999999</v>
      </c>
      <c r="L136">
        <v>0.29199999999999998</v>
      </c>
      <c r="M136">
        <v>0.34300000000000003</v>
      </c>
      <c r="N136" s="2" t="s">
        <v>130</v>
      </c>
      <c r="O136" s="2" t="s">
        <v>130</v>
      </c>
      <c r="P136" s="2" t="s">
        <v>136</v>
      </c>
      <c r="R136" s="2">
        <f t="shared" si="8"/>
        <v>82</v>
      </c>
      <c r="S136" s="55">
        <f t="shared" si="10"/>
        <v>3.6287401574803153E-2</v>
      </c>
      <c r="U136" s="2">
        <f t="shared" si="11"/>
        <v>1.63</v>
      </c>
      <c r="Z136" s="2"/>
      <c r="AA136" s="2"/>
      <c r="AB136" s="2"/>
      <c r="AD136" s="24"/>
      <c r="AE136" s="24"/>
      <c r="AF136" s="24"/>
      <c r="AG136" s="184" t="s">
        <v>271</v>
      </c>
      <c r="AH136" s="180">
        <v>1.44</v>
      </c>
      <c r="AI136" s="180">
        <v>0.04</v>
      </c>
      <c r="AJ136" s="180">
        <v>7.3999999999999996E-2</v>
      </c>
      <c r="AK136" s="180">
        <v>0.107</v>
      </c>
      <c r="AL136" s="180">
        <v>0.158</v>
      </c>
      <c r="AM136" s="180">
        <v>0.21199999999999999</v>
      </c>
      <c r="AN136" s="180">
        <v>0.26700000000000002</v>
      </c>
      <c r="AO136" s="180">
        <v>0.32200000000000001</v>
      </c>
      <c r="AP136" s="180">
        <v>0.377</v>
      </c>
      <c r="AQ136" s="180" t="s">
        <v>130</v>
      </c>
      <c r="AR136" s="185" t="s">
        <v>130</v>
      </c>
    </row>
    <row r="137" spans="1:44" ht="13.5" thickBot="1" x14ac:dyDescent="0.35">
      <c r="A137" t="s">
        <v>129</v>
      </c>
      <c r="B137" s="5">
        <v>1.64</v>
      </c>
      <c r="C137" s="93">
        <f t="shared" si="9"/>
        <v>11.64</v>
      </c>
      <c r="D137" s="2" t="s">
        <v>130</v>
      </c>
      <c r="E137" s="2" t="s">
        <v>130</v>
      </c>
      <c r="F137">
        <v>3.5999999999999997E-2</v>
      </c>
      <c r="G137">
        <v>6.6000000000000003E-2</v>
      </c>
      <c r="H137">
        <v>9.5000000000000001E-2</v>
      </c>
      <c r="I137">
        <v>0.14099999999999999</v>
      </c>
      <c r="J137">
        <v>0.192</v>
      </c>
      <c r="K137">
        <v>0.24199999999999999</v>
      </c>
      <c r="L137">
        <v>0.29199999999999998</v>
      </c>
      <c r="M137">
        <v>0.34300000000000003</v>
      </c>
      <c r="N137" s="2" t="s">
        <v>130</v>
      </c>
      <c r="O137" s="2" t="s">
        <v>130</v>
      </c>
      <c r="P137" s="2" t="s">
        <v>136</v>
      </c>
      <c r="R137" s="2">
        <f t="shared" si="8"/>
        <v>82</v>
      </c>
      <c r="S137" s="55">
        <f t="shared" si="10"/>
        <v>3.6287401574803153E-2</v>
      </c>
      <c r="U137" s="2">
        <f t="shared" si="11"/>
        <v>1.64</v>
      </c>
      <c r="Z137" s="2"/>
      <c r="AA137" s="2"/>
      <c r="AB137" s="2"/>
      <c r="AD137" s="24"/>
      <c r="AE137" s="24"/>
      <c r="AF137" s="24"/>
      <c r="AG137" s="184" t="s">
        <v>606</v>
      </c>
      <c r="AH137" s="180">
        <v>1.45</v>
      </c>
      <c r="AI137" s="180">
        <v>0.04</v>
      </c>
      <c r="AJ137" s="180">
        <v>7.3999999999999996E-2</v>
      </c>
      <c r="AK137" s="180">
        <v>0.107</v>
      </c>
      <c r="AL137" s="180">
        <v>0.158</v>
      </c>
      <c r="AM137" s="180">
        <v>0.21199999999999999</v>
      </c>
      <c r="AN137" s="180">
        <v>0.26700000000000002</v>
      </c>
      <c r="AO137" s="180">
        <v>0.32200000000000001</v>
      </c>
      <c r="AP137" s="180">
        <v>0.377</v>
      </c>
      <c r="AQ137" s="180" t="s">
        <v>130</v>
      </c>
      <c r="AR137" s="185" t="s">
        <v>130</v>
      </c>
    </row>
    <row r="138" spans="1:44" ht="13.5" thickBot="1" x14ac:dyDescent="0.35">
      <c r="A138" t="s">
        <v>129</v>
      </c>
      <c r="B138" s="5">
        <v>1.65</v>
      </c>
      <c r="C138" s="93">
        <f t="shared" si="9"/>
        <v>11.65</v>
      </c>
      <c r="D138" s="2" t="s">
        <v>130</v>
      </c>
      <c r="E138" s="2" t="s">
        <v>130</v>
      </c>
      <c r="F138">
        <v>3.5999999999999997E-2</v>
      </c>
      <c r="G138">
        <v>6.5000000000000002E-2</v>
      </c>
      <c r="H138">
        <v>9.4E-2</v>
      </c>
      <c r="I138">
        <v>0.14000000000000001</v>
      </c>
      <c r="J138">
        <v>0.19</v>
      </c>
      <c r="K138">
        <v>0.24</v>
      </c>
      <c r="L138">
        <v>0.28999999999999998</v>
      </c>
      <c r="M138">
        <v>0.34</v>
      </c>
      <c r="N138" s="2" t="s">
        <v>130</v>
      </c>
      <c r="O138" s="2" t="s">
        <v>130</v>
      </c>
      <c r="P138" s="2" t="s">
        <v>136</v>
      </c>
      <c r="R138" s="2">
        <f t="shared" si="8"/>
        <v>81</v>
      </c>
      <c r="S138" s="55">
        <f t="shared" si="10"/>
        <v>3.5948818897637798E-2</v>
      </c>
      <c r="U138" s="2">
        <f t="shared" si="11"/>
        <v>1.65</v>
      </c>
      <c r="Z138" s="2"/>
      <c r="AA138" s="2"/>
      <c r="AB138" s="2"/>
      <c r="AD138" s="24"/>
      <c r="AE138" s="24"/>
      <c r="AF138" s="24"/>
      <c r="AG138" s="184" t="s">
        <v>413</v>
      </c>
      <c r="AH138" s="180">
        <v>1.45</v>
      </c>
      <c r="AI138" s="180">
        <v>0.04</v>
      </c>
      <c r="AJ138" s="180">
        <v>7.3999999999999996E-2</v>
      </c>
      <c r="AK138" s="180">
        <v>0.107</v>
      </c>
      <c r="AL138" s="180">
        <v>0.158</v>
      </c>
      <c r="AM138" s="180">
        <v>0.21199999999999999</v>
      </c>
      <c r="AN138" s="180">
        <v>0.26700000000000002</v>
      </c>
      <c r="AO138" s="180">
        <v>0.32200000000000001</v>
      </c>
      <c r="AP138" s="180">
        <v>0.377</v>
      </c>
      <c r="AQ138" s="180" t="s">
        <v>130</v>
      </c>
      <c r="AR138" s="185" t="s">
        <v>130</v>
      </c>
    </row>
    <row r="139" spans="1:44" ht="13.5" thickBot="1" x14ac:dyDescent="0.35">
      <c r="A139" t="s">
        <v>129</v>
      </c>
      <c r="B139" s="5">
        <v>1.66</v>
      </c>
      <c r="C139" s="93">
        <f t="shared" si="9"/>
        <v>11.66</v>
      </c>
      <c r="D139" s="2" t="s">
        <v>130</v>
      </c>
      <c r="E139" s="2" t="s">
        <v>130</v>
      </c>
      <c r="F139">
        <v>3.5999999999999997E-2</v>
      </c>
      <c r="G139">
        <v>6.5000000000000002E-2</v>
      </c>
      <c r="H139">
        <v>9.4E-2</v>
      </c>
      <c r="I139">
        <v>0.14000000000000001</v>
      </c>
      <c r="J139">
        <v>0.19</v>
      </c>
      <c r="K139">
        <v>0.24</v>
      </c>
      <c r="L139">
        <v>0.28999999999999998</v>
      </c>
      <c r="M139">
        <v>0.34</v>
      </c>
      <c r="N139" s="2" t="s">
        <v>130</v>
      </c>
      <c r="O139" s="2" t="s">
        <v>130</v>
      </c>
      <c r="P139" s="2" t="s">
        <v>136</v>
      </c>
      <c r="R139" s="2">
        <f t="shared" si="8"/>
        <v>81</v>
      </c>
      <c r="S139" s="55">
        <f t="shared" si="10"/>
        <v>3.5948818897637798E-2</v>
      </c>
      <c r="U139" s="2" t="e">
        <f t="shared" si="11"/>
        <v>#N/A</v>
      </c>
      <c r="Z139" s="2"/>
      <c r="AA139" s="2"/>
      <c r="AB139" s="2"/>
      <c r="AD139" s="24"/>
      <c r="AE139" s="24"/>
      <c r="AF139" s="24"/>
      <c r="AG139" s="184" t="s">
        <v>319</v>
      </c>
      <c r="AH139" s="180">
        <v>1.45</v>
      </c>
      <c r="AI139" s="180">
        <v>0.04</v>
      </c>
      <c r="AJ139" s="180">
        <v>7.3999999999999996E-2</v>
      </c>
      <c r="AK139" s="180">
        <v>0.107</v>
      </c>
      <c r="AL139" s="180">
        <v>0.158</v>
      </c>
      <c r="AM139" s="180">
        <v>0.21199999999999999</v>
      </c>
      <c r="AN139" s="180">
        <v>0.26700000000000002</v>
      </c>
      <c r="AO139" s="180">
        <v>0.32200000000000001</v>
      </c>
      <c r="AP139" s="180">
        <v>0.377</v>
      </c>
      <c r="AQ139" s="180" t="s">
        <v>130</v>
      </c>
      <c r="AR139" s="185" t="s">
        <v>130</v>
      </c>
    </row>
    <row r="140" spans="1:44" ht="13.5" thickBot="1" x14ac:dyDescent="0.35">
      <c r="A140" t="s">
        <v>129</v>
      </c>
      <c r="B140" s="5">
        <v>1.67</v>
      </c>
      <c r="C140" s="93">
        <f t="shared" si="9"/>
        <v>11.67</v>
      </c>
      <c r="D140" s="2" t="s">
        <v>130</v>
      </c>
      <c r="E140" s="2" t="s">
        <v>130</v>
      </c>
      <c r="F140">
        <v>3.5999999999999997E-2</v>
      </c>
      <c r="G140">
        <v>6.5000000000000002E-2</v>
      </c>
      <c r="H140">
        <v>9.4E-2</v>
      </c>
      <c r="I140">
        <v>0.14000000000000001</v>
      </c>
      <c r="J140">
        <v>0.19</v>
      </c>
      <c r="K140">
        <v>0.24</v>
      </c>
      <c r="L140">
        <v>0.28999999999999998</v>
      </c>
      <c r="M140">
        <v>0.34</v>
      </c>
      <c r="N140" s="2" t="s">
        <v>130</v>
      </c>
      <c r="O140" s="2" t="s">
        <v>130</v>
      </c>
      <c r="P140" s="2" t="s">
        <v>136</v>
      </c>
      <c r="R140" s="2">
        <f t="shared" si="8"/>
        <v>80</v>
      </c>
      <c r="S140" s="55">
        <f t="shared" si="10"/>
        <v>3.5610236220472442E-2</v>
      </c>
      <c r="U140" s="2" t="e">
        <f t="shared" si="11"/>
        <v>#N/A</v>
      </c>
      <c r="Z140" s="2"/>
      <c r="AA140" s="2"/>
      <c r="AB140" s="2"/>
      <c r="AD140" s="24"/>
      <c r="AE140" s="24"/>
      <c r="AF140" s="24"/>
      <c r="AG140" s="184" t="s">
        <v>572</v>
      </c>
      <c r="AH140" s="180">
        <v>1.47</v>
      </c>
      <c r="AI140" s="180">
        <v>3.9E-2</v>
      </c>
      <c r="AJ140" s="180">
        <v>7.1999999999999995E-2</v>
      </c>
      <c r="AK140" s="180">
        <v>0.105</v>
      </c>
      <c r="AL140" s="180">
        <v>0.155</v>
      </c>
      <c r="AM140" s="180">
        <v>0.20899999999999999</v>
      </c>
      <c r="AN140" s="180">
        <v>0.26300000000000001</v>
      </c>
      <c r="AO140" s="180">
        <v>0.317</v>
      </c>
      <c r="AP140" s="180">
        <v>0.371</v>
      </c>
      <c r="AQ140" s="180" t="s">
        <v>130</v>
      </c>
      <c r="AR140" s="185" t="s">
        <v>130</v>
      </c>
    </row>
    <row r="141" spans="1:44" ht="13.5" thickBot="1" x14ac:dyDescent="0.35">
      <c r="A141" t="s">
        <v>129</v>
      </c>
      <c r="B141" s="5">
        <v>1.68</v>
      </c>
      <c r="C141" s="93">
        <f t="shared" si="9"/>
        <v>11.68</v>
      </c>
      <c r="D141" s="2" t="s">
        <v>130</v>
      </c>
      <c r="E141" s="2" t="s">
        <v>130</v>
      </c>
      <c r="F141">
        <v>3.5999999999999997E-2</v>
      </c>
      <c r="G141">
        <v>6.5000000000000002E-2</v>
      </c>
      <c r="H141">
        <v>9.4E-2</v>
      </c>
      <c r="I141">
        <v>0.14000000000000001</v>
      </c>
      <c r="J141">
        <v>0.19</v>
      </c>
      <c r="K141">
        <v>0.24</v>
      </c>
      <c r="L141">
        <v>0.28999999999999998</v>
      </c>
      <c r="M141">
        <v>0.34</v>
      </c>
      <c r="N141" s="2" t="s">
        <v>130</v>
      </c>
      <c r="O141" s="2" t="s">
        <v>130</v>
      </c>
      <c r="P141" s="2" t="s">
        <v>136</v>
      </c>
      <c r="R141" s="2">
        <f t="shared" si="8"/>
        <v>80</v>
      </c>
      <c r="S141" s="55">
        <f t="shared" si="10"/>
        <v>3.5610236220472442E-2</v>
      </c>
      <c r="U141" s="2" t="e">
        <f t="shared" si="11"/>
        <v>#N/A</v>
      </c>
      <c r="Z141" s="2"/>
      <c r="AA141" s="2"/>
      <c r="AB141" s="2"/>
      <c r="AD141" s="24"/>
      <c r="AE141" s="24"/>
      <c r="AF141" s="24"/>
      <c r="AG141" s="184" t="s">
        <v>445</v>
      </c>
      <c r="AH141" s="180">
        <v>1.48</v>
      </c>
      <c r="AI141" s="180">
        <v>3.9E-2</v>
      </c>
      <c r="AJ141" s="180">
        <v>7.1999999999999995E-2</v>
      </c>
      <c r="AK141" s="180">
        <v>0.105</v>
      </c>
      <c r="AL141" s="180">
        <v>0.155</v>
      </c>
      <c r="AM141" s="180">
        <v>0.20899999999999999</v>
      </c>
      <c r="AN141" s="180">
        <v>0.26300000000000001</v>
      </c>
      <c r="AO141" s="180">
        <v>0.317</v>
      </c>
      <c r="AP141" s="180">
        <v>0.371</v>
      </c>
      <c r="AQ141" s="180" t="s">
        <v>130</v>
      </c>
      <c r="AR141" s="185" t="s">
        <v>130</v>
      </c>
    </row>
    <row r="142" spans="1:44" ht="13.5" thickBot="1" x14ac:dyDescent="0.35">
      <c r="A142" t="s">
        <v>129</v>
      </c>
      <c r="B142" s="5">
        <v>1.69</v>
      </c>
      <c r="C142" s="93">
        <f t="shared" si="9"/>
        <v>11.69</v>
      </c>
      <c r="D142" s="2" t="s">
        <v>130</v>
      </c>
      <c r="E142" s="2" t="s">
        <v>130</v>
      </c>
      <c r="F142">
        <v>3.5999999999999997E-2</v>
      </c>
      <c r="G142">
        <v>6.5000000000000002E-2</v>
      </c>
      <c r="H142">
        <v>9.4E-2</v>
      </c>
      <c r="I142">
        <v>0.14000000000000001</v>
      </c>
      <c r="J142">
        <v>0.19</v>
      </c>
      <c r="K142">
        <v>0.24</v>
      </c>
      <c r="L142">
        <v>0.28999999999999998</v>
      </c>
      <c r="M142">
        <v>0.34</v>
      </c>
      <c r="N142" s="2" t="s">
        <v>130</v>
      </c>
      <c r="O142" s="2" t="s">
        <v>130</v>
      </c>
      <c r="P142" s="2" t="s">
        <v>136</v>
      </c>
      <c r="R142" s="2">
        <f t="shared" si="8"/>
        <v>79</v>
      </c>
      <c r="S142" s="55">
        <f t="shared" si="10"/>
        <v>3.5271653543307087E-2</v>
      </c>
      <c r="U142" s="2" t="e">
        <f t="shared" si="11"/>
        <v>#N/A</v>
      </c>
      <c r="Z142" s="2"/>
      <c r="AA142" s="2"/>
      <c r="AB142" s="2"/>
      <c r="AD142" s="24"/>
      <c r="AE142" s="24"/>
      <c r="AF142" s="24"/>
      <c r="AG142" s="184" t="s">
        <v>387</v>
      </c>
      <c r="AH142" s="180">
        <v>1.48</v>
      </c>
      <c r="AI142" s="180">
        <v>3.9E-2</v>
      </c>
      <c r="AJ142" s="180">
        <v>7.1999999999999995E-2</v>
      </c>
      <c r="AK142" s="180">
        <v>0.105</v>
      </c>
      <c r="AL142" s="180">
        <v>0.155</v>
      </c>
      <c r="AM142" s="180">
        <v>0.20899999999999999</v>
      </c>
      <c r="AN142" s="180">
        <v>0.26300000000000001</v>
      </c>
      <c r="AO142" s="180">
        <v>0.317</v>
      </c>
      <c r="AP142" s="180">
        <v>0.371</v>
      </c>
      <c r="AQ142" s="180" t="s">
        <v>130</v>
      </c>
      <c r="AR142" s="185" t="s">
        <v>130</v>
      </c>
    </row>
    <row r="143" spans="1:44" ht="13.5" thickBot="1" x14ac:dyDescent="0.35">
      <c r="A143" t="s">
        <v>129</v>
      </c>
      <c r="B143" s="5">
        <v>1.7</v>
      </c>
      <c r="C143" s="93">
        <f t="shared" si="9"/>
        <v>11.7</v>
      </c>
      <c r="D143" s="2" t="s">
        <v>130</v>
      </c>
      <c r="E143" s="2" t="s">
        <v>130</v>
      </c>
      <c r="F143">
        <v>3.5999999999999997E-2</v>
      </c>
      <c r="G143">
        <v>6.5000000000000002E-2</v>
      </c>
      <c r="H143">
        <v>9.4E-2</v>
      </c>
      <c r="I143">
        <v>0.14000000000000001</v>
      </c>
      <c r="J143">
        <v>0.19</v>
      </c>
      <c r="K143">
        <v>0.24</v>
      </c>
      <c r="L143">
        <v>0.28999999999999998</v>
      </c>
      <c r="M143">
        <v>0.34</v>
      </c>
      <c r="N143" s="2" t="s">
        <v>130</v>
      </c>
      <c r="O143" s="2" t="s">
        <v>130</v>
      </c>
      <c r="P143" s="2" t="s">
        <v>136</v>
      </c>
      <c r="R143" s="2">
        <f t="shared" si="8"/>
        <v>79</v>
      </c>
      <c r="S143" s="55">
        <f t="shared" si="10"/>
        <v>3.5271653543307087E-2</v>
      </c>
      <c r="U143" s="2" t="e">
        <f t="shared" si="11"/>
        <v>#N/A</v>
      </c>
      <c r="Z143" s="2"/>
      <c r="AA143" s="2"/>
      <c r="AB143" s="2"/>
      <c r="AD143" s="24"/>
      <c r="AE143" s="24"/>
      <c r="AF143" s="24"/>
      <c r="AG143" s="184" t="s">
        <v>353</v>
      </c>
      <c r="AH143" s="180">
        <v>1.48</v>
      </c>
      <c r="AI143" s="180">
        <v>3.9E-2</v>
      </c>
      <c r="AJ143" s="180">
        <v>7.1999999999999995E-2</v>
      </c>
      <c r="AK143" s="180">
        <v>0.105</v>
      </c>
      <c r="AL143" s="180">
        <v>0.155</v>
      </c>
      <c r="AM143" s="180">
        <v>0.20899999999999999</v>
      </c>
      <c r="AN143" s="180">
        <v>0.26300000000000001</v>
      </c>
      <c r="AO143" s="180">
        <v>0.317</v>
      </c>
      <c r="AP143" s="180">
        <v>0.371</v>
      </c>
      <c r="AQ143" s="180" t="s">
        <v>130</v>
      </c>
      <c r="AR143" s="185" t="s">
        <v>130</v>
      </c>
    </row>
    <row r="144" spans="1:44" ht="13.5" thickBot="1" x14ac:dyDescent="0.35">
      <c r="A144" t="s">
        <v>129</v>
      </c>
      <c r="B144" s="5">
        <v>1.71</v>
      </c>
      <c r="C144" s="93">
        <f t="shared" si="9"/>
        <v>11.71</v>
      </c>
      <c r="D144" s="2" t="s">
        <v>130</v>
      </c>
      <c r="E144" s="2" t="s">
        <v>130</v>
      </c>
      <c r="F144">
        <v>3.5999999999999997E-2</v>
      </c>
      <c r="G144">
        <v>6.5000000000000002E-2</v>
      </c>
      <c r="H144">
        <v>9.4E-2</v>
      </c>
      <c r="I144">
        <v>0.14000000000000001</v>
      </c>
      <c r="J144">
        <v>0.19</v>
      </c>
      <c r="K144">
        <v>0.24</v>
      </c>
      <c r="L144">
        <v>0.28999999999999998</v>
      </c>
      <c r="M144">
        <v>0.34</v>
      </c>
      <c r="N144" s="2" t="s">
        <v>130</v>
      </c>
      <c r="O144" s="2" t="s">
        <v>130</v>
      </c>
      <c r="P144" s="2" t="s">
        <v>136</v>
      </c>
      <c r="R144" s="2">
        <f t="shared" si="8"/>
        <v>78</v>
      </c>
      <c r="S144" s="55">
        <f t="shared" si="10"/>
        <v>3.4933070866141731E-2</v>
      </c>
      <c r="U144" s="2" t="e">
        <f t="shared" si="11"/>
        <v>#N/A</v>
      </c>
      <c r="Z144" s="2"/>
      <c r="AA144" s="2"/>
      <c r="AB144" s="2"/>
      <c r="AD144" s="24"/>
      <c r="AE144" s="24"/>
      <c r="AF144" s="24"/>
      <c r="AG144" s="184" t="s">
        <v>269</v>
      </c>
      <c r="AH144" s="180">
        <v>1.53</v>
      </c>
      <c r="AI144" s="180">
        <v>3.7999999999999999E-2</v>
      </c>
      <c r="AJ144" s="180">
        <v>7.0000000000000007E-2</v>
      </c>
      <c r="AK144" s="180">
        <v>0.10199999999999999</v>
      </c>
      <c r="AL144" s="180">
        <v>0.15</v>
      </c>
      <c r="AM144" s="180">
        <v>0.20300000000000001</v>
      </c>
      <c r="AN144" s="180">
        <v>0.25600000000000001</v>
      </c>
      <c r="AO144" s="180">
        <v>0.309</v>
      </c>
      <c r="AP144" s="180">
        <v>0.36099999999999999</v>
      </c>
      <c r="AQ144" s="180" t="s">
        <v>130</v>
      </c>
      <c r="AR144" s="185" t="s">
        <v>130</v>
      </c>
    </row>
    <row r="145" spans="1:44" ht="13.5" thickBot="1" x14ac:dyDescent="0.35">
      <c r="A145" t="s">
        <v>129</v>
      </c>
      <c r="B145" s="5">
        <v>1.72</v>
      </c>
      <c r="C145" s="93">
        <f t="shared" si="9"/>
        <v>11.72</v>
      </c>
      <c r="D145" s="2" t="s">
        <v>130</v>
      </c>
      <c r="E145" s="2" t="s">
        <v>130</v>
      </c>
      <c r="F145">
        <v>3.5000000000000003E-2</v>
      </c>
      <c r="G145">
        <v>6.3E-2</v>
      </c>
      <c r="H145">
        <v>9.0999999999999998E-2</v>
      </c>
      <c r="I145">
        <v>0.13500000000000001</v>
      </c>
      <c r="J145">
        <v>0.184</v>
      </c>
      <c r="K145">
        <v>0.23300000000000001</v>
      </c>
      <c r="L145">
        <v>0.28199999999999997</v>
      </c>
      <c r="M145">
        <v>0.33</v>
      </c>
      <c r="N145" s="2" t="s">
        <v>130</v>
      </c>
      <c r="O145" s="2" t="s">
        <v>130</v>
      </c>
      <c r="P145" s="2" t="s">
        <v>136</v>
      </c>
      <c r="R145" s="2">
        <f t="shared" si="8"/>
        <v>78</v>
      </c>
      <c r="S145" s="55">
        <f t="shared" si="10"/>
        <v>3.4933070866141731E-2</v>
      </c>
      <c r="U145" s="2">
        <f t="shared" si="11"/>
        <v>1.72</v>
      </c>
      <c r="Z145" s="2"/>
      <c r="AA145" s="2"/>
      <c r="AB145" s="2"/>
      <c r="AD145" s="24"/>
      <c r="AE145" s="24"/>
      <c r="AF145" s="24"/>
      <c r="AG145" s="184" t="s">
        <v>526</v>
      </c>
      <c r="AH145" s="180">
        <v>1.56</v>
      </c>
      <c r="AI145" s="180">
        <v>3.7999999999999999E-2</v>
      </c>
      <c r="AJ145" s="180">
        <v>6.9000000000000006E-2</v>
      </c>
      <c r="AK145" s="180">
        <v>9.9000000000000005E-2</v>
      </c>
      <c r="AL145" s="180">
        <v>0.14699999999999999</v>
      </c>
      <c r="AM145" s="180">
        <v>0.19900000000000001</v>
      </c>
      <c r="AN145" s="180">
        <v>0.251</v>
      </c>
      <c r="AO145" s="180">
        <v>0.30299999999999999</v>
      </c>
      <c r="AP145" s="180">
        <v>0.35499999999999998</v>
      </c>
      <c r="AQ145" s="180" t="s">
        <v>130</v>
      </c>
      <c r="AR145" s="185" t="s">
        <v>130</v>
      </c>
    </row>
    <row r="146" spans="1:44" ht="13.5" thickBot="1" x14ac:dyDescent="0.35">
      <c r="A146" t="s">
        <v>129</v>
      </c>
      <c r="B146" s="5">
        <v>1.73</v>
      </c>
      <c r="C146" s="93">
        <f t="shared" si="9"/>
        <v>11.73</v>
      </c>
      <c r="D146" s="2" t="s">
        <v>130</v>
      </c>
      <c r="E146" s="2" t="s">
        <v>130</v>
      </c>
      <c r="F146">
        <v>3.5000000000000003E-2</v>
      </c>
      <c r="G146">
        <v>6.3E-2</v>
      </c>
      <c r="H146">
        <v>9.0999999999999998E-2</v>
      </c>
      <c r="I146">
        <v>0.13500000000000001</v>
      </c>
      <c r="J146">
        <v>0.184</v>
      </c>
      <c r="K146">
        <v>0.23300000000000001</v>
      </c>
      <c r="L146">
        <v>0.28199999999999997</v>
      </c>
      <c r="M146">
        <v>0.33</v>
      </c>
      <c r="N146" s="2" t="s">
        <v>130</v>
      </c>
      <c r="O146" s="2" t="s">
        <v>130</v>
      </c>
      <c r="P146" s="2" t="s">
        <v>136</v>
      </c>
      <c r="R146" s="2">
        <f t="shared" si="8"/>
        <v>77</v>
      </c>
      <c r="S146" s="55">
        <f t="shared" si="10"/>
        <v>3.4594488188976383E-2</v>
      </c>
      <c r="U146" s="2">
        <f t="shared" si="11"/>
        <v>1.73</v>
      </c>
      <c r="Z146" s="2"/>
      <c r="AA146" s="2"/>
      <c r="AB146" s="2"/>
      <c r="AD146" s="24"/>
      <c r="AE146" s="24"/>
      <c r="AF146" s="24"/>
      <c r="AG146" s="184" t="s">
        <v>293</v>
      </c>
      <c r="AH146" s="180">
        <v>1.58</v>
      </c>
      <c r="AI146" s="180">
        <v>3.6999999999999998E-2</v>
      </c>
      <c r="AJ146" s="180">
        <v>6.8000000000000005E-2</v>
      </c>
      <c r="AK146" s="180">
        <v>9.8000000000000004E-2</v>
      </c>
      <c r="AL146" s="180">
        <v>0.14599999999999999</v>
      </c>
      <c r="AM146" s="180">
        <v>0.19700000000000001</v>
      </c>
      <c r="AN146" s="180">
        <v>0.249</v>
      </c>
      <c r="AO146" s="180">
        <v>0.3</v>
      </c>
      <c r="AP146" s="180">
        <v>0.35199999999999998</v>
      </c>
      <c r="AQ146" s="180" t="s">
        <v>130</v>
      </c>
      <c r="AR146" s="185" t="s">
        <v>130</v>
      </c>
    </row>
    <row r="147" spans="1:44" ht="13.5" thickBot="1" x14ac:dyDescent="0.35">
      <c r="A147" t="s">
        <v>129</v>
      </c>
      <c r="B147" s="5">
        <v>1.74</v>
      </c>
      <c r="C147" s="93">
        <f t="shared" si="9"/>
        <v>11.74</v>
      </c>
      <c r="D147" s="2" t="s">
        <v>130</v>
      </c>
      <c r="E147" s="2" t="s">
        <v>130</v>
      </c>
      <c r="F147">
        <v>3.5000000000000003E-2</v>
      </c>
      <c r="G147">
        <v>6.3E-2</v>
      </c>
      <c r="H147">
        <v>9.0999999999999998E-2</v>
      </c>
      <c r="I147">
        <v>0.13500000000000001</v>
      </c>
      <c r="J147">
        <v>0.184</v>
      </c>
      <c r="K147">
        <v>0.23300000000000001</v>
      </c>
      <c r="L147">
        <v>0.28199999999999997</v>
      </c>
      <c r="M147">
        <v>0.33</v>
      </c>
      <c r="N147" s="2" t="s">
        <v>130</v>
      </c>
      <c r="O147" s="2" t="s">
        <v>130</v>
      </c>
      <c r="P147" s="2" t="s">
        <v>136</v>
      </c>
      <c r="R147" s="2">
        <f t="shared" si="8"/>
        <v>77</v>
      </c>
      <c r="S147" s="55">
        <f t="shared" si="10"/>
        <v>3.4594488188976383E-2</v>
      </c>
      <c r="U147" s="2" t="e">
        <f t="shared" si="11"/>
        <v>#N/A</v>
      </c>
      <c r="Z147" s="2"/>
      <c r="AA147" s="2"/>
      <c r="AB147" s="2"/>
      <c r="AD147" s="24"/>
      <c r="AE147" s="24"/>
      <c r="AF147" s="24"/>
      <c r="AG147" s="184" t="s">
        <v>411</v>
      </c>
      <c r="AH147" s="180">
        <v>1.61</v>
      </c>
      <c r="AI147" s="180">
        <v>3.6999999999999998E-2</v>
      </c>
      <c r="AJ147" s="180">
        <v>6.7000000000000004E-2</v>
      </c>
      <c r="AK147" s="180">
        <v>9.6000000000000002E-2</v>
      </c>
      <c r="AL147" s="180">
        <v>0.14299999999999999</v>
      </c>
      <c r="AM147" s="180">
        <v>0.19400000000000001</v>
      </c>
      <c r="AN147" s="180">
        <v>0.24399999999999999</v>
      </c>
      <c r="AO147" s="180">
        <v>0.29499999999999998</v>
      </c>
      <c r="AP147" s="180">
        <v>0.34599999999999997</v>
      </c>
      <c r="AQ147" s="180" t="s">
        <v>130</v>
      </c>
      <c r="AR147" s="185" t="s">
        <v>130</v>
      </c>
    </row>
    <row r="148" spans="1:44" ht="13.5" thickBot="1" x14ac:dyDescent="0.35">
      <c r="A148" t="s">
        <v>129</v>
      </c>
      <c r="B148" s="5">
        <v>1.75</v>
      </c>
      <c r="C148" s="93">
        <f t="shared" si="9"/>
        <v>11.75</v>
      </c>
      <c r="D148" s="2" t="s">
        <v>130</v>
      </c>
      <c r="E148" s="2" t="s">
        <v>130</v>
      </c>
      <c r="F148">
        <v>3.5000000000000003E-2</v>
      </c>
      <c r="G148">
        <v>6.3E-2</v>
      </c>
      <c r="H148">
        <v>9.0999999999999998E-2</v>
      </c>
      <c r="I148">
        <v>0.13500000000000001</v>
      </c>
      <c r="J148">
        <v>0.184</v>
      </c>
      <c r="K148">
        <v>0.23300000000000001</v>
      </c>
      <c r="L148">
        <v>0.28199999999999997</v>
      </c>
      <c r="M148">
        <v>0.33</v>
      </c>
      <c r="N148" s="2" t="s">
        <v>130</v>
      </c>
      <c r="O148" s="2" t="s">
        <v>130</v>
      </c>
      <c r="P148" s="2" t="s">
        <v>136</v>
      </c>
      <c r="R148" s="2">
        <f t="shared" si="8"/>
        <v>77</v>
      </c>
      <c r="S148" s="55">
        <f t="shared" si="10"/>
        <v>3.4594488188976383E-2</v>
      </c>
      <c r="U148" s="2" t="e">
        <f t="shared" si="11"/>
        <v>#N/A</v>
      </c>
      <c r="Z148" s="2"/>
      <c r="AA148" s="2"/>
      <c r="AB148" s="2"/>
      <c r="AD148" s="24"/>
      <c r="AE148" s="24"/>
      <c r="AF148" s="24"/>
      <c r="AG148" s="184" t="s">
        <v>317</v>
      </c>
      <c r="AH148" s="180">
        <v>1.62</v>
      </c>
      <c r="AI148" s="180">
        <v>3.6999999999999998E-2</v>
      </c>
      <c r="AJ148" s="180">
        <v>6.7000000000000004E-2</v>
      </c>
      <c r="AK148" s="180">
        <v>9.6000000000000002E-2</v>
      </c>
      <c r="AL148" s="180">
        <v>0.14299999999999999</v>
      </c>
      <c r="AM148" s="180">
        <v>0.19400000000000001</v>
      </c>
      <c r="AN148" s="180">
        <v>0.24399999999999999</v>
      </c>
      <c r="AO148" s="180">
        <v>0.29499999999999998</v>
      </c>
      <c r="AP148" s="180">
        <v>0.34599999999999997</v>
      </c>
      <c r="AQ148" s="180" t="s">
        <v>130</v>
      </c>
      <c r="AR148" s="185" t="s">
        <v>130</v>
      </c>
    </row>
    <row r="149" spans="1:44" ht="13.5" thickBot="1" x14ac:dyDescent="0.35">
      <c r="A149" t="s">
        <v>129</v>
      </c>
      <c r="B149" s="5">
        <v>1.76</v>
      </c>
      <c r="C149" s="93">
        <f t="shared" si="9"/>
        <v>11.76</v>
      </c>
      <c r="D149" s="2" t="s">
        <v>130</v>
      </c>
      <c r="E149" s="2" t="s">
        <v>130</v>
      </c>
      <c r="F149">
        <v>3.4000000000000002E-2</v>
      </c>
      <c r="G149">
        <v>6.2E-2</v>
      </c>
      <c r="H149">
        <v>8.8999999999999996E-2</v>
      </c>
      <c r="I149">
        <v>0.13300000000000001</v>
      </c>
      <c r="J149">
        <v>0.18</v>
      </c>
      <c r="K149">
        <v>0.22800000000000001</v>
      </c>
      <c r="L149">
        <v>0.27600000000000002</v>
      </c>
      <c r="M149">
        <v>0.32400000000000001</v>
      </c>
      <c r="N149" s="2" t="s">
        <v>130</v>
      </c>
      <c r="O149" s="2" t="s">
        <v>130</v>
      </c>
      <c r="P149" s="2" t="s">
        <v>136</v>
      </c>
      <c r="R149" s="2">
        <f t="shared" si="8"/>
        <v>76</v>
      </c>
      <c r="S149" s="55">
        <f t="shared" si="10"/>
        <v>3.4255905511811027E-2</v>
      </c>
      <c r="U149" s="2">
        <f t="shared" si="11"/>
        <v>1.76</v>
      </c>
      <c r="Z149" s="2"/>
      <c r="AA149" s="2"/>
      <c r="AB149" s="2"/>
      <c r="AD149" s="24"/>
      <c r="AE149" s="24"/>
      <c r="AF149" s="24"/>
      <c r="AG149" s="184" t="s">
        <v>385</v>
      </c>
      <c r="AH149" s="180">
        <v>1.63</v>
      </c>
      <c r="AI149" s="180">
        <v>3.5999999999999997E-2</v>
      </c>
      <c r="AJ149" s="180">
        <v>6.6000000000000003E-2</v>
      </c>
      <c r="AK149" s="180">
        <v>9.5000000000000001E-2</v>
      </c>
      <c r="AL149" s="180">
        <v>0.14099999999999999</v>
      </c>
      <c r="AM149" s="180">
        <v>0.192</v>
      </c>
      <c r="AN149" s="180">
        <v>0.24199999999999999</v>
      </c>
      <c r="AO149" s="180">
        <v>0.29199999999999998</v>
      </c>
      <c r="AP149" s="180">
        <v>0.34300000000000003</v>
      </c>
      <c r="AQ149" s="180" t="s">
        <v>130</v>
      </c>
      <c r="AR149" s="185" t="s">
        <v>130</v>
      </c>
    </row>
    <row r="150" spans="1:44" ht="13.5" thickBot="1" x14ac:dyDescent="0.35">
      <c r="A150" t="s">
        <v>129</v>
      </c>
      <c r="B150" s="5">
        <v>1.77</v>
      </c>
      <c r="C150" s="93">
        <f t="shared" si="9"/>
        <v>11.77</v>
      </c>
      <c r="D150" s="2" t="s">
        <v>130</v>
      </c>
      <c r="E150" s="2" t="s">
        <v>130</v>
      </c>
      <c r="F150">
        <v>3.4000000000000002E-2</v>
      </c>
      <c r="G150">
        <v>6.2E-2</v>
      </c>
      <c r="H150">
        <v>8.8999999999999996E-2</v>
      </c>
      <c r="I150">
        <v>0.13300000000000001</v>
      </c>
      <c r="J150">
        <v>0.18</v>
      </c>
      <c r="K150">
        <v>0.22800000000000001</v>
      </c>
      <c r="L150">
        <v>0.27600000000000002</v>
      </c>
      <c r="M150">
        <v>0.32400000000000001</v>
      </c>
      <c r="N150" s="2" t="s">
        <v>130</v>
      </c>
      <c r="O150" s="2" t="s">
        <v>130</v>
      </c>
      <c r="P150" s="2" t="s">
        <v>136</v>
      </c>
      <c r="R150" s="2">
        <f t="shared" si="8"/>
        <v>76</v>
      </c>
      <c r="S150" s="55">
        <f t="shared" si="10"/>
        <v>3.4255905511811027E-2</v>
      </c>
      <c r="U150" s="2" t="e">
        <f t="shared" si="11"/>
        <v>#N/A</v>
      </c>
      <c r="Z150" s="2"/>
      <c r="AA150" s="2"/>
      <c r="AB150" s="2"/>
      <c r="AD150" s="24"/>
      <c r="AE150" s="24"/>
      <c r="AF150" s="24"/>
      <c r="AG150" s="184" t="s">
        <v>351</v>
      </c>
      <c r="AH150" s="180">
        <v>1.63</v>
      </c>
      <c r="AI150" s="180">
        <v>3.5999999999999997E-2</v>
      </c>
      <c r="AJ150" s="180">
        <v>6.6000000000000003E-2</v>
      </c>
      <c r="AK150" s="180">
        <v>9.5000000000000001E-2</v>
      </c>
      <c r="AL150" s="180">
        <v>0.14099999999999999</v>
      </c>
      <c r="AM150" s="180">
        <v>0.192</v>
      </c>
      <c r="AN150" s="180">
        <v>0.24199999999999999</v>
      </c>
      <c r="AO150" s="180">
        <v>0.29199999999999998</v>
      </c>
      <c r="AP150" s="180">
        <v>0.34300000000000003</v>
      </c>
      <c r="AQ150" s="180" t="s">
        <v>130</v>
      </c>
      <c r="AR150" s="185" t="s">
        <v>130</v>
      </c>
    </row>
    <row r="151" spans="1:44" ht="13.5" thickBot="1" x14ac:dyDescent="0.35">
      <c r="A151" t="s">
        <v>129</v>
      </c>
      <c r="B151" s="5">
        <v>1.78</v>
      </c>
      <c r="C151" s="93">
        <f t="shared" si="9"/>
        <v>11.78</v>
      </c>
      <c r="D151" s="2" t="s">
        <v>130</v>
      </c>
      <c r="E151" s="2" t="s">
        <v>130</v>
      </c>
      <c r="F151">
        <v>3.4000000000000002E-2</v>
      </c>
      <c r="G151">
        <v>6.2E-2</v>
      </c>
      <c r="H151">
        <v>8.8999999999999996E-2</v>
      </c>
      <c r="I151">
        <v>0.13300000000000001</v>
      </c>
      <c r="J151">
        <v>0.18</v>
      </c>
      <c r="K151">
        <v>0.22800000000000001</v>
      </c>
      <c r="L151">
        <v>0.27600000000000002</v>
      </c>
      <c r="M151">
        <v>0.32400000000000001</v>
      </c>
      <c r="N151" s="2" t="s">
        <v>130</v>
      </c>
      <c r="O151" s="2" t="s">
        <v>130</v>
      </c>
      <c r="P151" s="2" t="s">
        <v>136</v>
      </c>
      <c r="R151" s="2">
        <f t="shared" si="8"/>
        <v>75</v>
      </c>
      <c r="S151" s="55">
        <f t="shared" si="10"/>
        <v>3.3917322834645672E-2</v>
      </c>
      <c r="U151" s="2">
        <f t="shared" si="11"/>
        <v>1.78</v>
      </c>
      <c r="Z151" s="2"/>
      <c r="AA151" s="2"/>
      <c r="AB151" s="2"/>
      <c r="AD151" s="24"/>
      <c r="AE151" s="24"/>
      <c r="AF151" s="24"/>
      <c r="AG151" s="184" t="s">
        <v>267</v>
      </c>
      <c r="AH151" s="180">
        <v>1.63</v>
      </c>
      <c r="AI151" s="180">
        <v>3.5999999999999997E-2</v>
      </c>
      <c r="AJ151" s="180">
        <v>6.6000000000000003E-2</v>
      </c>
      <c r="AK151" s="180">
        <v>9.5000000000000001E-2</v>
      </c>
      <c r="AL151" s="180">
        <v>0.14099999999999999</v>
      </c>
      <c r="AM151" s="180">
        <v>0.192</v>
      </c>
      <c r="AN151" s="180">
        <v>0.24199999999999999</v>
      </c>
      <c r="AO151" s="180">
        <v>0.29199999999999998</v>
      </c>
      <c r="AP151" s="180">
        <v>0.34300000000000003</v>
      </c>
      <c r="AQ151" s="180" t="s">
        <v>130</v>
      </c>
      <c r="AR151" s="185" t="s">
        <v>130</v>
      </c>
    </row>
    <row r="152" spans="1:44" ht="13.5" thickBot="1" x14ac:dyDescent="0.35">
      <c r="A152" t="s">
        <v>129</v>
      </c>
      <c r="B152" s="5">
        <v>1.79</v>
      </c>
      <c r="C152" s="93">
        <f t="shared" si="9"/>
        <v>11.79</v>
      </c>
      <c r="D152" s="2" t="s">
        <v>130</v>
      </c>
      <c r="E152" s="2" t="s">
        <v>130</v>
      </c>
      <c r="F152">
        <v>3.4000000000000002E-2</v>
      </c>
      <c r="G152">
        <v>6.2E-2</v>
      </c>
      <c r="H152">
        <v>8.8999999999999996E-2</v>
      </c>
      <c r="I152">
        <v>0.13300000000000001</v>
      </c>
      <c r="J152">
        <v>0.18</v>
      </c>
      <c r="K152">
        <v>0.22800000000000001</v>
      </c>
      <c r="L152">
        <v>0.27600000000000002</v>
      </c>
      <c r="M152">
        <v>0.32400000000000001</v>
      </c>
      <c r="N152" s="2" t="s">
        <v>130</v>
      </c>
      <c r="O152" s="2" t="s">
        <v>130</v>
      </c>
      <c r="P152" s="2" t="s">
        <v>136</v>
      </c>
      <c r="R152" s="2">
        <f t="shared" si="8"/>
        <v>75</v>
      </c>
      <c r="S152" s="55">
        <f t="shared" si="10"/>
        <v>3.3917322834645672E-2</v>
      </c>
      <c r="U152" s="2" t="e">
        <f t="shared" si="11"/>
        <v>#N/A</v>
      </c>
      <c r="Z152" s="2"/>
      <c r="AA152" s="2"/>
      <c r="AB152" s="2"/>
      <c r="AD152" s="24"/>
      <c r="AE152" s="24"/>
      <c r="AF152" s="24"/>
      <c r="AG152" s="184" t="s">
        <v>604</v>
      </c>
      <c r="AH152" s="180">
        <v>1.64</v>
      </c>
      <c r="AI152" s="180">
        <v>3.5999999999999997E-2</v>
      </c>
      <c r="AJ152" s="180">
        <v>6.6000000000000003E-2</v>
      </c>
      <c r="AK152" s="180">
        <v>9.5000000000000001E-2</v>
      </c>
      <c r="AL152" s="180">
        <v>0.14099999999999999</v>
      </c>
      <c r="AM152" s="180">
        <v>0.192</v>
      </c>
      <c r="AN152" s="180">
        <v>0.24199999999999999</v>
      </c>
      <c r="AO152" s="180">
        <v>0.29199999999999998</v>
      </c>
      <c r="AP152" s="180">
        <v>0.34300000000000003</v>
      </c>
      <c r="AQ152" s="180" t="s">
        <v>130</v>
      </c>
      <c r="AR152" s="185" t="s">
        <v>130</v>
      </c>
    </row>
    <row r="153" spans="1:44" ht="13.5" thickBot="1" x14ac:dyDescent="0.35">
      <c r="A153" t="s">
        <v>129</v>
      </c>
      <c r="B153" s="5">
        <v>1.8</v>
      </c>
      <c r="C153" s="93">
        <f t="shared" si="9"/>
        <v>11.8</v>
      </c>
      <c r="D153" s="2" t="s">
        <v>130</v>
      </c>
      <c r="E153" s="2" t="s">
        <v>130</v>
      </c>
      <c r="F153">
        <v>3.4000000000000002E-2</v>
      </c>
      <c r="G153">
        <v>6.2E-2</v>
      </c>
      <c r="H153">
        <v>8.8999999999999996E-2</v>
      </c>
      <c r="I153">
        <v>0.13300000000000001</v>
      </c>
      <c r="J153">
        <v>0.18</v>
      </c>
      <c r="K153">
        <v>0.22800000000000001</v>
      </c>
      <c r="L153">
        <v>0.27600000000000002</v>
      </c>
      <c r="M153">
        <v>0.32400000000000001</v>
      </c>
      <c r="N153" s="2" t="s">
        <v>130</v>
      </c>
      <c r="O153" s="2" t="s">
        <v>130</v>
      </c>
      <c r="P153" s="2" t="s">
        <v>136</v>
      </c>
      <c r="R153" s="2">
        <f t="shared" si="8"/>
        <v>74</v>
      </c>
      <c r="S153" s="55">
        <f t="shared" si="10"/>
        <v>3.3578740157480316E-2</v>
      </c>
      <c r="U153" s="2" t="e">
        <f t="shared" si="11"/>
        <v>#N/A</v>
      </c>
      <c r="Z153" s="2"/>
      <c r="AA153" s="2"/>
      <c r="AB153" s="2"/>
      <c r="AD153" s="24"/>
      <c r="AE153" s="24"/>
      <c r="AF153" s="24"/>
      <c r="AG153" s="184" t="s">
        <v>524</v>
      </c>
      <c r="AH153" s="180">
        <v>1.64</v>
      </c>
      <c r="AI153" s="180">
        <v>3.5999999999999997E-2</v>
      </c>
      <c r="AJ153" s="180">
        <v>6.6000000000000003E-2</v>
      </c>
      <c r="AK153" s="180">
        <v>9.5000000000000001E-2</v>
      </c>
      <c r="AL153" s="180">
        <v>0.14099999999999999</v>
      </c>
      <c r="AM153" s="180">
        <v>0.192</v>
      </c>
      <c r="AN153" s="180">
        <v>0.24199999999999999</v>
      </c>
      <c r="AO153" s="180">
        <v>0.29199999999999998</v>
      </c>
      <c r="AP153" s="180">
        <v>0.34300000000000003</v>
      </c>
      <c r="AQ153" s="180" t="s">
        <v>130</v>
      </c>
      <c r="AR153" s="185" t="s">
        <v>130</v>
      </c>
    </row>
    <row r="154" spans="1:44" ht="13.5" thickBot="1" x14ac:dyDescent="0.35">
      <c r="A154" t="s">
        <v>129</v>
      </c>
      <c r="B154" s="5">
        <v>1.81</v>
      </c>
      <c r="C154" s="93">
        <f t="shared" si="9"/>
        <v>11.81</v>
      </c>
      <c r="D154" s="2" t="s">
        <v>130</v>
      </c>
      <c r="E154" s="2" t="s">
        <v>130</v>
      </c>
      <c r="F154">
        <v>3.4000000000000002E-2</v>
      </c>
      <c r="G154">
        <v>0.06</v>
      </c>
      <c r="H154">
        <v>8.6999999999999994E-2</v>
      </c>
      <c r="I154">
        <v>0.13</v>
      </c>
      <c r="J154">
        <v>0.17699999999999999</v>
      </c>
      <c r="K154">
        <v>0.224</v>
      </c>
      <c r="L154">
        <v>0.27100000000000002</v>
      </c>
      <c r="M154">
        <v>0.318</v>
      </c>
      <c r="N154" s="2" t="s">
        <v>130</v>
      </c>
      <c r="O154" s="2" t="s">
        <v>130</v>
      </c>
      <c r="P154" s="2" t="s">
        <v>136</v>
      </c>
      <c r="R154" s="2">
        <f t="shared" si="8"/>
        <v>74</v>
      </c>
      <c r="S154" s="55">
        <f t="shared" si="10"/>
        <v>3.3578740157480316E-2</v>
      </c>
      <c r="U154" s="2">
        <f t="shared" si="11"/>
        <v>1.81</v>
      </c>
      <c r="Z154" s="2"/>
      <c r="AA154" s="2"/>
      <c r="AB154" s="2"/>
      <c r="AD154" s="24"/>
      <c r="AE154" s="24"/>
      <c r="AF154" s="24"/>
      <c r="AG154" s="184" t="s">
        <v>571</v>
      </c>
      <c r="AH154" s="180">
        <v>1.65</v>
      </c>
      <c r="AI154" s="180">
        <v>3.5999999999999997E-2</v>
      </c>
      <c r="AJ154" s="180">
        <v>6.5000000000000002E-2</v>
      </c>
      <c r="AK154" s="180">
        <v>9.4E-2</v>
      </c>
      <c r="AL154" s="180">
        <v>0.14000000000000001</v>
      </c>
      <c r="AM154" s="180">
        <v>0.19</v>
      </c>
      <c r="AN154" s="180">
        <v>0.24</v>
      </c>
      <c r="AO154" s="180">
        <v>0.28999999999999998</v>
      </c>
      <c r="AP154" s="180">
        <v>0.34</v>
      </c>
      <c r="AQ154" s="180" t="s">
        <v>130</v>
      </c>
      <c r="AR154" s="185" t="s">
        <v>130</v>
      </c>
    </row>
    <row r="155" spans="1:44" ht="13.5" thickBot="1" x14ac:dyDescent="0.35">
      <c r="A155" t="s">
        <v>129</v>
      </c>
      <c r="B155" s="5">
        <v>1.82</v>
      </c>
      <c r="C155" s="93">
        <f t="shared" si="9"/>
        <v>11.82</v>
      </c>
      <c r="D155" s="2" t="s">
        <v>130</v>
      </c>
      <c r="E155" s="2" t="s">
        <v>130</v>
      </c>
      <c r="F155">
        <v>3.4000000000000002E-2</v>
      </c>
      <c r="G155">
        <v>0.06</v>
      </c>
      <c r="H155">
        <v>8.6999999999999994E-2</v>
      </c>
      <c r="I155">
        <v>0.13</v>
      </c>
      <c r="J155">
        <v>0.17699999999999999</v>
      </c>
      <c r="K155">
        <v>0.224</v>
      </c>
      <c r="L155">
        <v>0.27100000000000002</v>
      </c>
      <c r="M155">
        <v>0.318</v>
      </c>
      <c r="N155" s="2" t="s">
        <v>130</v>
      </c>
      <c r="O155" s="2" t="s">
        <v>130</v>
      </c>
      <c r="P155" s="2" t="s">
        <v>136</v>
      </c>
      <c r="R155" s="2">
        <f t="shared" si="8"/>
        <v>74</v>
      </c>
      <c r="S155" s="55">
        <f t="shared" si="10"/>
        <v>3.3578740157480316E-2</v>
      </c>
      <c r="U155" s="2" t="e">
        <f t="shared" si="11"/>
        <v>#N/A</v>
      </c>
      <c r="Z155" s="2"/>
      <c r="AA155" s="2"/>
      <c r="AB155" s="2"/>
      <c r="AD155" s="24"/>
      <c r="AE155" s="24"/>
      <c r="AF155" s="24"/>
      <c r="AG155" s="184" t="s">
        <v>260</v>
      </c>
      <c r="AH155" s="180">
        <v>1.72</v>
      </c>
      <c r="AI155" s="180">
        <v>3.5000000000000003E-2</v>
      </c>
      <c r="AJ155" s="180">
        <v>6.3E-2</v>
      </c>
      <c r="AK155" s="180">
        <v>9.0999999999999998E-2</v>
      </c>
      <c r="AL155" s="180">
        <v>0.13500000000000001</v>
      </c>
      <c r="AM155" s="180">
        <v>0.184</v>
      </c>
      <c r="AN155" s="180">
        <v>0.23300000000000001</v>
      </c>
      <c r="AO155" s="180">
        <v>0.28199999999999997</v>
      </c>
      <c r="AP155" s="180">
        <v>0.33</v>
      </c>
      <c r="AQ155" s="180" t="s">
        <v>130</v>
      </c>
      <c r="AR155" s="185" t="s">
        <v>130</v>
      </c>
    </row>
    <row r="156" spans="1:44" ht="13.5" thickBot="1" x14ac:dyDescent="0.35">
      <c r="A156" t="s">
        <v>129</v>
      </c>
      <c r="B156" s="5">
        <v>1.83</v>
      </c>
      <c r="C156" s="93">
        <f t="shared" si="9"/>
        <v>11.83</v>
      </c>
      <c r="D156" s="2" t="s">
        <v>130</v>
      </c>
      <c r="E156" s="2" t="s">
        <v>130</v>
      </c>
      <c r="F156">
        <v>3.4000000000000002E-2</v>
      </c>
      <c r="G156">
        <v>0.06</v>
      </c>
      <c r="H156">
        <v>8.6999999999999994E-2</v>
      </c>
      <c r="I156">
        <v>0.13</v>
      </c>
      <c r="J156">
        <v>0.17699999999999999</v>
      </c>
      <c r="K156">
        <v>0.224</v>
      </c>
      <c r="L156">
        <v>0.27100000000000002</v>
      </c>
      <c r="M156">
        <v>0.318</v>
      </c>
      <c r="N156" s="2" t="s">
        <v>130</v>
      </c>
      <c r="O156" s="2" t="s">
        <v>130</v>
      </c>
      <c r="P156" s="2" t="s">
        <v>136</v>
      </c>
      <c r="R156" s="2">
        <f t="shared" si="8"/>
        <v>73</v>
      </c>
      <c r="S156" s="55">
        <f t="shared" si="10"/>
        <v>3.3240157480314968E-2</v>
      </c>
      <c r="U156" s="2" t="e">
        <f t="shared" si="11"/>
        <v>#N/A</v>
      </c>
      <c r="Z156" s="2"/>
      <c r="AA156" s="2"/>
      <c r="AB156" s="2"/>
      <c r="AD156" s="24"/>
      <c r="AE156" s="24"/>
      <c r="AF156" s="24"/>
      <c r="AG156" s="184" t="s">
        <v>291</v>
      </c>
      <c r="AH156" s="180">
        <v>1.73</v>
      </c>
      <c r="AI156" s="180">
        <v>3.5000000000000003E-2</v>
      </c>
      <c r="AJ156" s="180">
        <v>6.3E-2</v>
      </c>
      <c r="AK156" s="180">
        <v>9.0999999999999998E-2</v>
      </c>
      <c r="AL156" s="180">
        <v>0.13500000000000001</v>
      </c>
      <c r="AM156" s="180">
        <v>0.184</v>
      </c>
      <c r="AN156" s="180">
        <v>0.23300000000000001</v>
      </c>
      <c r="AO156" s="180">
        <v>0.28199999999999997</v>
      </c>
      <c r="AP156" s="180">
        <v>0.33</v>
      </c>
      <c r="AQ156" s="180" t="s">
        <v>130</v>
      </c>
      <c r="AR156" s="185" t="s">
        <v>130</v>
      </c>
    </row>
    <row r="157" spans="1:44" ht="13.5" thickBot="1" x14ac:dyDescent="0.35">
      <c r="A157" t="s">
        <v>129</v>
      </c>
      <c r="B157" s="5">
        <v>1.84</v>
      </c>
      <c r="C157" s="93">
        <f t="shared" si="9"/>
        <v>11.84</v>
      </c>
      <c r="D157" s="2" t="s">
        <v>130</v>
      </c>
      <c r="E157" s="2" t="s">
        <v>130</v>
      </c>
      <c r="F157">
        <v>3.4000000000000002E-2</v>
      </c>
      <c r="G157">
        <v>0.06</v>
      </c>
      <c r="H157">
        <v>8.6999999999999994E-2</v>
      </c>
      <c r="I157">
        <v>0.13</v>
      </c>
      <c r="J157">
        <v>0.17699999999999999</v>
      </c>
      <c r="K157">
        <v>0.224</v>
      </c>
      <c r="L157">
        <v>0.27100000000000002</v>
      </c>
      <c r="M157">
        <v>0.318</v>
      </c>
      <c r="N157" s="2" t="s">
        <v>130</v>
      </c>
      <c r="O157" s="2" t="s">
        <v>130</v>
      </c>
      <c r="P157" s="2" t="s">
        <v>136</v>
      </c>
      <c r="R157" s="2">
        <f t="shared" si="8"/>
        <v>73</v>
      </c>
      <c r="S157" s="55">
        <f t="shared" si="10"/>
        <v>3.3240157480314968E-2</v>
      </c>
      <c r="U157" s="2" t="e">
        <f t="shared" si="11"/>
        <v>#N/A</v>
      </c>
      <c r="Z157" s="2"/>
      <c r="AA157" s="2"/>
      <c r="AB157" s="2"/>
      <c r="AD157" s="24"/>
      <c r="AE157" s="24"/>
      <c r="AF157" s="24"/>
      <c r="AG157" s="184" t="s">
        <v>316</v>
      </c>
      <c r="AH157" s="180">
        <v>1.76</v>
      </c>
      <c r="AI157" s="180">
        <v>3.4000000000000002E-2</v>
      </c>
      <c r="AJ157" s="180">
        <v>6.2E-2</v>
      </c>
      <c r="AK157" s="180">
        <v>8.8999999999999996E-2</v>
      </c>
      <c r="AL157" s="180">
        <v>0.13300000000000001</v>
      </c>
      <c r="AM157" s="180">
        <v>0.18</v>
      </c>
      <c r="AN157" s="180">
        <v>0.22800000000000001</v>
      </c>
      <c r="AO157" s="180">
        <v>0.27600000000000002</v>
      </c>
      <c r="AP157" s="180">
        <v>0.32400000000000001</v>
      </c>
      <c r="AQ157" s="180" t="s">
        <v>130</v>
      </c>
      <c r="AR157" s="185" t="s">
        <v>130</v>
      </c>
    </row>
    <row r="158" spans="1:44" ht="13.5" thickBot="1" x14ac:dyDescent="0.35">
      <c r="A158" t="s">
        <v>129</v>
      </c>
      <c r="B158" s="5">
        <v>1.85</v>
      </c>
      <c r="C158" s="93">
        <f t="shared" si="9"/>
        <v>11.85</v>
      </c>
      <c r="D158" s="2" t="s">
        <v>130</v>
      </c>
      <c r="E158" s="2" t="s">
        <v>130</v>
      </c>
      <c r="F158">
        <v>3.4000000000000002E-2</v>
      </c>
      <c r="G158">
        <v>0.06</v>
      </c>
      <c r="H158">
        <v>8.6999999999999994E-2</v>
      </c>
      <c r="I158">
        <v>0.13</v>
      </c>
      <c r="J158">
        <v>0.17699999999999999</v>
      </c>
      <c r="K158">
        <v>0.224</v>
      </c>
      <c r="L158">
        <v>0.27100000000000002</v>
      </c>
      <c r="M158">
        <v>0.318</v>
      </c>
      <c r="N158" s="2" t="s">
        <v>130</v>
      </c>
      <c r="O158" s="2" t="s">
        <v>130</v>
      </c>
      <c r="P158" s="2" t="s">
        <v>136</v>
      </c>
      <c r="R158" s="2">
        <f t="shared" si="8"/>
        <v>72</v>
      </c>
      <c r="S158" s="55">
        <f t="shared" si="10"/>
        <v>3.2901574803149605E-2</v>
      </c>
      <c r="U158" s="2" t="e">
        <f t="shared" si="11"/>
        <v>#N/A</v>
      </c>
      <c r="Z158" s="2"/>
      <c r="AA158" s="2"/>
      <c r="AB158" s="2"/>
      <c r="AD158" s="24"/>
      <c r="AE158" s="24"/>
      <c r="AF158" s="24"/>
      <c r="AG158" s="184" t="s">
        <v>265</v>
      </c>
      <c r="AH158" s="180">
        <v>1.76</v>
      </c>
      <c r="AI158" s="180">
        <v>3.4000000000000002E-2</v>
      </c>
      <c r="AJ158" s="180">
        <v>6.2E-2</v>
      </c>
      <c r="AK158" s="180">
        <v>8.8999999999999996E-2</v>
      </c>
      <c r="AL158" s="180">
        <v>0.13300000000000001</v>
      </c>
      <c r="AM158" s="180">
        <v>0.18</v>
      </c>
      <c r="AN158" s="180">
        <v>0.22800000000000001</v>
      </c>
      <c r="AO158" s="180">
        <v>0.27600000000000002</v>
      </c>
      <c r="AP158" s="180">
        <v>0.32400000000000001</v>
      </c>
      <c r="AQ158" s="180" t="s">
        <v>130</v>
      </c>
      <c r="AR158" s="185" t="s">
        <v>130</v>
      </c>
    </row>
    <row r="159" spans="1:44" ht="13.5" thickBot="1" x14ac:dyDescent="0.35">
      <c r="A159" t="s">
        <v>129</v>
      </c>
      <c r="B159" s="5">
        <v>1.86</v>
      </c>
      <c r="C159" s="93">
        <f t="shared" si="9"/>
        <v>11.86</v>
      </c>
      <c r="D159" s="2" t="s">
        <v>130</v>
      </c>
      <c r="E159" s="2" t="s">
        <v>130</v>
      </c>
      <c r="F159">
        <v>3.3000000000000002E-2</v>
      </c>
      <c r="G159">
        <v>5.8999999999999997E-2</v>
      </c>
      <c r="H159">
        <v>8.4000000000000005E-2</v>
      </c>
      <c r="I159">
        <v>0.127</v>
      </c>
      <c r="J159">
        <v>0.17299999999999999</v>
      </c>
      <c r="K159">
        <v>0.219</v>
      </c>
      <c r="L159">
        <v>0.26500000000000001</v>
      </c>
      <c r="M159">
        <v>0.312</v>
      </c>
      <c r="N159" s="2" t="s">
        <v>130</v>
      </c>
      <c r="O159" s="2" t="s">
        <v>130</v>
      </c>
      <c r="P159" s="2" t="s">
        <v>136</v>
      </c>
      <c r="R159" s="2">
        <f t="shared" si="8"/>
        <v>72</v>
      </c>
      <c r="S159" s="55">
        <f t="shared" si="10"/>
        <v>3.2901574803149605E-2</v>
      </c>
      <c r="U159" s="2">
        <f t="shared" si="11"/>
        <v>1.86</v>
      </c>
      <c r="Z159" s="2"/>
      <c r="AA159" s="2"/>
      <c r="AB159" s="2"/>
      <c r="AD159" s="24"/>
      <c r="AE159" s="24"/>
      <c r="AF159" s="24"/>
      <c r="AG159" s="184" t="s">
        <v>522</v>
      </c>
      <c r="AH159" s="180">
        <v>1.78</v>
      </c>
      <c r="AI159" s="180">
        <v>3.4000000000000002E-2</v>
      </c>
      <c r="AJ159" s="180">
        <v>6.2E-2</v>
      </c>
      <c r="AK159" s="180">
        <v>8.8999999999999996E-2</v>
      </c>
      <c r="AL159" s="180">
        <v>0.13300000000000001</v>
      </c>
      <c r="AM159" s="180">
        <v>0.18</v>
      </c>
      <c r="AN159" s="180">
        <v>0.22800000000000001</v>
      </c>
      <c r="AO159" s="180">
        <v>0.27600000000000002</v>
      </c>
      <c r="AP159" s="180">
        <v>0.32400000000000001</v>
      </c>
      <c r="AQ159" s="180" t="s">
        <v>130</v>
      </c>
      <c r="AR159" s="185" t="s">
        <v>130</v>
      </c>
    </row>
    <row r="160" spans="1:44" ht="13.5" thickBot="1" x14ac:dyDescent="0.35">
      <c r="A160" t="s">
        <v>129</v>
      </c>
      <c r="B160" s="5">
        <v>1.87</v>
      </c>
      <c r="C160" s="93">
        <f t="shared" si="9"/>
        <v>11.87</v>
      </c>
      <c r="D160" s="2" t="s">
        <v>130</v>
      </c>
      <c r="E160" s="2" t="s">
        <v>130</v>
      </c>
      <c r="F160">
        <v>3.3000000000000002E-2</v>
      </c>
      <c r="G160">
        <v>5.8999999999999997E-2</v>
      </c>
      <c r="H160">
        <v>8.4000000000000005E-2</v>
      </c>
      <c r="I160">
        <v>0.127</v>
      </c>
      <c r="J160">
        <v>0.17299999999999999</v>
      </c>
      <c r="K160">
        <v>0.219</v>
      </c>
      <c r="L160">
        <v>0.26500000000000001</v>
      </c>
      <c r="M160">
        <v>0.312</v>
      </c>
      <c r="N160" s="2" t="s">
        <v>130</v>
      </c>
      <c r="O160" s="2" t="s">
        <v>130</v>
      </c>
      <c r="P160" s="2" t="s">
        <v>136</v>
      </c>
      <c r="R160" s="2">
        <f t="shared" si="8"/>
        <v>72</v>
      </c>
      <c r="S160" s="55">
        <f t="shared" si="10"/>
        <v>3.2901574803149605E-2</v>
      </c>
      <c r="U160" s="2">
        <f t="shared" si="11"/>
        <v>1.87</v>
      </c>
      <c r="Z160" s="2"/>
      <c r="AA160" s="2"/>
      <c r="AB160" s="2"/>
      <c r="AD160" s="24"/>
      <c r="AE160" s="24"/>
      <c r="AF160" s="24"/>
      <c r="AG160" s="184" t="s">
        <v>602</v>
      </c>
      <c r="AH160" s="180">
        <v>1.81</v>
      </c>
      <c r="AI160" s="180">
        <v>3.4000000000000002E-2</v>
      </c>
      <c r="AJ160" s="180">
        <v>0.06</v>
      </c>
      <c r="AK160" s="180">
        <v>8.6999999999999994E-2</v>
      </c>
      <c r="AL160" s="180">
        <v>0.13</v>
      </c>
      <c r="AM160" s="180">
        <v>0.17699999999999999</v>
      </c>
      <c r="AN160" s="180">
        <v>0.224</v>
      </c>
      <c r="AO160" s="180">
        <v>0.27100000000000002</v>
      </c>
      <c r="AP160" s="180">
        <v>0.318</v>
      </c>
      <c r="AQ160" s="180" t="s">
        <v>130</v>
      </c>
      <c r="AR160" s="185" t="s">
        <v>130</v>
      </c>
    </row>
    <row r="161" spans="1:44" ht="13.5" thickBot="1" x14ac:dyDescent="0.35">
      <c r="A161" t="s">
        <v>129</v>
      </c>
      <c r="B161" s="5">
        <v>1.88</v>
      </c>
      <c r="C161" s="93">
        <f t="shared" si="9"/>
        <v>11.88</v>
      </c>
      <c r="D161" s="2" t="s">
        <v>130</v>
      </c>
      <c r="E161" s="2" t="s">
        <v>130</v>
      </c>
      <c r="F161">
        <v>3.3000000000000002E-2</v>
      </c>
      <c r="G161">
        <v>5.8999999999999997E-2</v>
      </c>
      <c r="H161">
        <v>8.4000000000000005E-2</v>
      </c>
      <c r="I161">
        <v>0.127</v>
      </c>
      <c r="J161">
        <v>0.17299999999999999</v>
      </c>
      <c r="K161">
        <v>0.219</v>
      </c>
      <c r="L161">
        <v>0.26500000000000001</v>
      </c>
      <c r="M161">
        <v>0.312</v>
      </c>
      <c r="N161" s="2" t="s">
        <v>130</v>
      </c>
      <c r="O161" s="2" t="s">
        <v>130</v>
      </c>
      <c r="P161" s="2" t="s">
        <v>136</v>
      </c>
      <c r="R161" s="2">
        <f t="shared" si="8"/>
        <v>71</v>
      </c>
      <c r="S161" s="55">
        <f t="shared" si="10"/>
        <v>3.2562992125984257E-2</v>
      </c>
      <c r="U161" s="2" t="e">
        <f t="shared" si="11"/>
        <v>#N/A</v>
      </c>
      <c r="Z161" s="2"/>
      <c r="AA161" s="2"/>
      <c r="AB161" s="2"/>
      <c r="AD161" s="24"/>
      <c r="AE161" s="24"/>
      <c r="AF161" s="24"/>
      <c r="AG161" s="184" t="s">
        <v>258</v>
      </c>
      <c r="AH161" s="180">
        <v>1.81</v>
      </c>
      <c r="AI161" s="180">
        <v>3.4000000000000002E-2</v>
      </c>
      <c r="AJ161" s="180">
        <v>0.06</v>
      </c>
      <c r="AK161" s="180">
        <v>8.6999999999999994E-2</v>
      </c>
      <c r="AL161" s="180">
        <v>0.13</v>
      </c>
      <c r="AM161" s="180">
        <v>0.17699999999999999</v>
      </c>
      <c r="AN161" s="180">
        <v>0.224</v>
      </c>
      <c r="AO161" s="180">
        <v>0.27100000000000002</v>
      </c>
      <c r="AP161" s="180">
        <v>0.318</v>
      </c>
      <c r="AQ161" s="180" t="s">
        <v>130</v>
      </c>
      <c r="AR161" s="185" t="s">
        <v>130</v>
      </c>
    </row>
    <row r="162" spans="1:44" ht="13.5" thickBot="1" x14ac:dyDescent="0.35">
      <c r="A162" t="s">
        <v>129</v>
      </c>
      <c r="B162" s="5">
        <v>1.89</v>
      </c>
      <c r="C162" s="93">
        <f t="shared" si="9"/>
        <v>11.89</v>
      </c>
      <c r="D162" s="2" t="s">
        <v>130</v>
      </c>
      <c r="E162" s="2" t="s">
        <v>130</v>
      </c>
      <c r="F162">
        <v>3.3000000000000002E-2</v>
      </c>
      <c r="G162">
        <v>5.8999999999999997E-2</v>
      </c>
      <c r="H162">
        <v>8.4000000000000005E-2</v>
      </c>
      <c r="I162">
        <v>0.127</v>
      </c>
      <c r="J162">
        <v>0.17299999999999999</v>
      </c>
      <c r="K162">
        <v>0.219</v>
      </c>
      <c r="L162">
        <v>0.26500000000000001</v>
      </c>
      <c r="M162">
        <v>0.312</v>
      </c>
      <c r="N162" s="2" t="s">
        <v>130</v>
      </c>
      <c r="O162" s="2" t="s">
        <v>130</v>
      </c>
      <c r="P162" s="2" t="s">
        <v>136</v>
      </c>
      <c r="R162" s="2">
        <f t="shared" si="8"/>
        <v>71</v>
      </c>
      <c r="S162" s="55">
        <f t="shared" si="10"/>
        <v>3.2562992125984257E-2</v>
      </c>
      <c r="U162" s="2" t="e">
        <f t="shared" si="11"/>
        <v>#N/A</v>
      </c>
      <c r="Z162" s="2"/>
      <c r="AA162" s="2"/>
      <c r="AB162" s="2"/>
      <c r="AD162" s="24"/>
      <c r="AE162" s="24"/>
      <c r="AF162" s="24"/>
      <c r="AG162" s="184" t="s">
        <v>569</v>
      </c>
      <c r="AH162" s="180">
        <v>1.86</v>
      </c>
      <c r="AI162" s="180">
        <v>3.3000000000000002E-2</v>
      </c>
      <c r="AJ162" s="180">
        <v>5.8999999999999997E-2</v>
      </c>
      <c r="AK162" s="180">
        <v>8.4000000000000005E-2</v>
      </c>
      <c r="AL162" s="180">
        <v>0.127</v>
      </c>
      <c r="AM162" s="180">
        <v>0.17299999999999999</v>
      </c>
      <c r="AN162" s="180">
        <v>0.219</v>
      </c>
      <c r="AO162" s="180">
        <v>0.26500000000000001</v>
      </c>
      <c r="AP162" s="180">
        <v>0.312</v>
      </c>
      <c r="AQ162" s="180" t="s">
        <v>130</v>
      </c>
      <c r="AR162" s="185" t="s">
        <v>130</v>
      </c>
    </row>
    <row r="163" spans="1:44" ht="13.5" thickBot="1" x14ac:dyDescent="0.35">
      <c r="A163" t="s">
        <v>129</v>
      </c>
      <c r="B163" s="5">
        <v>1.9</v>
      </c>
      <c r="C163" s="93">
        <f t="shared" si="9"/>
        <v>11.9</v>
      </c>
      <c r="D163" s="2" t="s">
        <v>130</v>
      </c>
      <c r="E163" s="2" t="s">
        <v>130</v>
      </c>
      <c r="F163">
        <v>3.3000000000000002E-2</v>
      </c>
      <c r="G163">
        <v>5.8999999999999997E-2</v>
      </c>
      <c r="H163">
        <v>8.4000000000000005E-2</v>
      </c>
      <c r="I163">
        <v>0.127</v>
      </c>
      <c r="J163">
        <v>0.17299999999999999</v>
      </c>
      <c r="K163">
        <v>0.219</v>
      </c>
      <c r="L163">
        <v>0.26500000000000001</v>
      </c>
      <c r="M163">
        <v>0.312</v>
      </c>
      <c r="N163" s="2" t="s">
        <v>130</v>
      </c>
      <c r="O163" s="2" t="s">
        <v>130</v>
      </c>
      <c r="P163" s="2" t="s">
        <v>136</v>
      </c>
      <c r="R163" s="2">
        <f t="shared" si="8"/>
        <v>71</v>
      </c>
      <c r="S163" s="55">
        <f t="shared" si="10"/>
        <v>3.2562992125984257E-2</v>
      </c>
      <c r="U163" s="2" t="e">
        <f t="shared" si="11"/>
        <v>#N/A</v>
      </c>
      <c r="Z163" s="2"/>
      <c r="AA163" s="2"/>
      <c r="AB163" s="2"/>
      <c r="AD163" s="24"/>
      <c r="AE163" s="24"/>
      <c r="AF163" s="24"/>
      <c r="AG163" s="184" t="s">
        <v>289</v>
      </c>
      <c r="AH163" s="180">
        <v>1.87</v>
      </c>
      <c r="AI163" s="180">
        <v>3.3000000000000002E-2</v>
      </c>
      <c r="AJ163" s="180">
        <v>5.8999999999999997E-2</v>
      </c>
      <c r="AK163" s="180">
        <v>8.4000000000000005E-2</v>
      </c>
      <c r="AL163" s="180">
        <v>0.127</v>
      </c>
      <c r="AM163" s="180">
        <v>0.17299999999999999</v>
      </c>
      <c r="AN163" s="180">
        <v>0.219</v>
      </c>
      <c r="AO163" s="180">
        <v>0.26500000000000001</v>
      </c>
      <c r="AP163" s="180">
        <v>0.312</v>
      </c>
      <c r="AQ163" s="180" t="s">
        <v>130</v>
      </c>
      <c r="AR163" s="185" t="s">
        <v>130</v>
      </c>
    </row>
    <row r="164" spans="1:44" ht="13.5" thickBot="1" x14ac:dyDescent="0.35">
      <c r="A164" t="s">
        <v>129</v>
      </c>
      <c r="B164" s="5">
        <v>1.91</v>
      </c>
      <c r="C164" s="93">
        <f t="shared" si="9"/>
        <v>11.91</v>
      </c>
      <c r="D164" s="2" t="s">
        <v>130</v>
      </c>
      <c r="E164" s="2" t="s">
        <v>130</v>
      </c>
      <c r="F164">
        <v>3.3000000000000002E-2</v>
      </c>
      <c r="G164">
        <v>5.8999999999999997E-2</v>
      </c>
      <c r="H164">
        <v>8.4000000000000005E-2</v>
      </c>
      <c r="I164">
        <v>0.127</v>
      </c>
      <c r="J164">
        <v>0.17299999999999999</v>
      </c>
      <c r="K164">
        <v>0.219</v>
      </c>
      <c r="L164">
        <v>0.26500000000000001</v>
      </c>
      <c r="M164">
        <v>0.312</v>
      </c>
      <c r="N164" s="2" t="s">
        <v>130</v>
      </c>
      <c r="O164" s="2" t="s">
        <v>130</v>
      </c>
      <c r="P164" s="2" t="s">
        <v>136</v>
      </c>
      <c r="R164" s="2">
        <f t="shared" si="8"/>
        <v>70</v>
      </c>
      <c r="S164" s="55">
        <f t="shared" si="10"/>
        <v>3.2224409448818901E-2</v>
      </c>
      <c r="U164" s="2" t="e">
        <f t="shared" si="11"/>
        <v>#N/A</v>
      </c>
      <c r="Z164" s="2"/>
      <c r="AA164" s="2"/>
      <c r="AB164" s="2"/>
      <c r="AD164" s="24"/>
      <c r="AE164" s="24"/>
      <c r="AF164" s="24"/>
      <c r="AG164" s="184" t="s">
        <v>256</v>
      </c>
      <c r="AH164" s="180">
        <v>1.93</v>
      </c>
      <c r="AI164" s="180">
        <v>3.2000000000000001E-2</v>
      </c>
      <c r="AJ164" s="180">
        <v>5.7000000000000002E-2</v>
      </c>
      <c r="AK164" s="180">
        <v>8.2000000000000003E-2</v>
      </c>
      <c r="AL164" s="180">
        <v>0.124</v>
      </c>
      <c r="AM164" s="180">
        <v>0.16900000000000001</v>
      </c>
      <c r="AN164" s="180">
        <v>0.215</v>
      </c>
      <c r="AO164" s="180">
        <v>0.26</v>
      </c>
      <c r="AP164" s="180">
        <v>0.30599999999999999</v>
      </c>
      <c r="AQ164" s="180" t="s">
        <v>130</v>
      </c>
      <c r="AR164" s="185" t="s">
        <v>130</v>
      </c>
    </row>
    <row r="165" spans="1:44" ht="13.5" thickBot="1" x14ac:dyDescent="0.35">
      <c r="A165" t="s">
        <v>129</v>
      </c>
      <c r="B165" s="5">
        <v>1.92</v>
      </c>
      <c r="C165" s="93">
        <f t="shared" si="9"/>
        <v>11.92</v>
      </c>
      <c r="D165" s="2" t="s">
        <v>130</v>
      </c>
      <c r="E165" s="2" t="s">
        <v>130</v>
      </c>
      <c r="F165">
        <v>3.3000000000000002E-2</v>
      </c>
      <c r="G165">
        <v>5.8999999999999997E-2</v>
      </c>
      <c r="H165">
        <v>8.4000000000000005E-2</v>
      </c>
      <c r="I165">
        <v>0.127</v>
      </c>
      <c r="J165">
        <v>0.17299999999999999</v>
      </c>
      <c r="K165">
        <v>0.219</v>
      </c>
      <c r="L165">
        <v>0.26500000000000001</v>
      </c>
      <c r="M165">
        <v>0.312</v>
      </c>
      <c r="N165" s="2" t="s">
        <v>130</v>
      </c>
      <c r="O165" s="2" t="s">
        <v>130</v>
      </c>
      <c r="P165" s="2" t="s">
        <v>136</v>
      </c>
      <c r="R165" s="2">
        <f t="shared" si="8"/>
        <v>70</v>
      </c>
      <c r="S165" s="55">
        <f t="shared" si="10"/>
        <v>3.2224409448818901E-2</v>
      </c>
      <c r="U165" s="2" t="e">
        <f t="shared" si="11"/>
        <v>#N/A</v>
      </c>
      <c r="Z165" s="2"/>
      <c r="AA165" s="2"/>
      <c r="AB165" s="2"/>
      <c r="AD165" s="24"/>
      <c r="AE165" s="24"/>
      <c r="AF165" s="24"/>
      <c r="AG165" s="184" t="s">
        <v>521</v>
      </c>
      <c r="AH165" s="180">
        <v>1.96</v>
      </c>
      <c r="AI165" s="180">
        <v>3.2000000000000001E-2</v>
      </c>
      <c r="AJ165" s="180">
        <v>5.7000000000000002E-2</v>
      </c>
      <c r="AK165" s="180">
        <v>8.1000000000000003E-2</v>
      </c>
      <c r="AL165" s="180">
        <v>0.122</v>
      </c>
      <c r="AM165" s="180">
        <v>0.16700000000000001</v>
      </c>
      <c r="AN165" s="180">
        <v>0.21199999999999999</v>
      </c>
      <c r="AO165" s="180">
        <v>0.25700000000000001</v>
      </c>
      <c r="AP165" s="180">
        <v>0.30199999999999999</v>
      </c>
      <c r="AQ165" s="180" t="s">
        <v>130</v>
      </c>
      <c r="AR165" s="185" t="s">
        <v>130</v>
      </c>
    </row>
    <row r="166" spans="1:44" ht="13.5" thickBot="1" x14ac:dyDescent="0.35">
      <c r="A166" t="s">
        <v>129</v>
      </c>
      <c r="B166" s="5">
        <v>1.93</v>
      </c>
      <c r="C166" s="93">
        <f t="shared" si="9"/>
        <v>11.93</v>
      </c>
      <c r="D166" s="2" t="s">
        <v>130</v>
      </c>
      <c r="E166" s="2" t="s">
        <v>130</v>
      </c>
      <c r="F166">
        <v>3.2000000000000001E-2</v>
      </c>
      <c r="G166">
        <v>5.7000000000000002E-2</v>
      </c>
      <c r="H166">
        <v>8.2000000000000003E-2</v>
      </c>
      <c r="I166">
        <v>0.124</v>
      </c>
      <c r="J166">
        <v>0.16900000000000001</v>
      </c>
      <c r="K166">
        <v>0.215</v>
      </c>
      <c r="L166">
        <v>0.26</v>
      </c>
      <c r="M166">
        <v>0.30599999999999999</v>
      </c>
      <c r="N166" s="2" t="s">
        <v>130</v>
      </c>
      <c r="O166" s="2" t="s">
        <v>130</v>
      </c>
      <c r="P166" s="2" t="s">
        <v>136</v>
      </c>
      <c r="R166" s="2">
        <f t="shared" si="8"/>
        <v>69</v>
      </c>
      <c r="S166" s="55">
        <f t="shared" si="10"/>
        <v>3.1885826771653546E-2</v>
      </c>
      <c r="U166" s="2">
        <f t="shared" si="11"/>
        <v>1.93</v>
      </c>
      <c r="Z166" s="2"/>
      <c r="AA166" s="2"/>
      <c r="AB166" s="2"/>
      <c r="AD166" s="24"/>
      <c r="AE166" s="24"/>
      <c r="AF166" s="24"/>
      <c r="AG166" s="184" t="s">
        <v>568</v>
      </c>
      <c r="AH166" s="180">
        <v>2.04</v>
      </c>
      <c r="AI166" s="180">
        <v>3.1E-2</v>
      </c>
      <c r="AJ166" s="180">
        <v>5.5E-2</v>
      </c>
      <c r="AK166" s="180">
        <v>7.8E-2</v>
      </c>
      <c r="AL166" s="180">
        <v>0.11799999999999999</v>
      </c>
      <c r="AM166" s="180">
        <v>0.16200000000000001</v>
      </c>
      <c r="AN166" s="180">
        <v>0.20499999999999999</v>
      </c>
      <c r="AO166" s="180">
        <v>0.249</v>
      </c>
      <c r="AP166" s="180">
        <v>0.29299999999999998</v>
      </c>
      <c r="AQ166" s="180" t="s">
        <v>130</v>
      </c>
      <c r="AR166" s="185" t="s">
        <v>130</v>
      </c>
    </row>
    <row r="167" spans="1:44" ht="13.5" thickBot="1" x14ac:dyDescent="0.35">
      <c r="A167" t="s">
        <v>129</v>
      </c>
      <c r="B167" s="5">
        <v>1.94</v>
      </c>
      <c r="C167" s="93">
        <f t="shared" si="9"/>
        <v>11.94</v>
      </c>
      <c r="D167" s="2" t="s">
        <v>130</v>
      </c>
      <c r="E167" s="2" t="s">
        <v>130</v>
      </c>
      <c r="F167">
        <v>3.2000000000000001E-2</v>
      </c>
      <c r="G167">
        <v>5.7000000000000002E-2</v>
      </c>
      <c r="H167">
        <v>8.2000000000000003E-2</v>
      </c>
      <c r="I167">
        <v>0.124</v>
      </c>
      <c r="J167">
        <v>0.16900000000000001</v>
      </c>
      <c r="K167">
        <v>0.215</v>
      </c>
      <c r="L167">
        <v>0.26</v>
      </c>
      <c r="M167">
        <v>0.30599999999999999</v>
      </c>
      <c r="N167" s="2" t="s">
        <v>130</v>
      </c>
      <c r="O167" s="2" t="s">
        <v>130</v>
      </c>
      <c r="P167" s="2" t="s">
        <v>136</v>
      </c>
      <c r="R167" s="2">
        <f t="shared" si="8"/>
        <v>69</v>
      </c>
      <c r="S167" s="55">
        <f t="shared" si="10"/>
        <v>3.1885826771653546E-2</v>
      </c>
      <c r="U167" s="2" t="e">
        <f t="shared" si="11"/>
        <v>#N/A</v>
      </c>
      <c r="Z167" s="2"/>
      <c r="AA167" s="2"/>
      <c r="AB167" s="2"/>
      <c r="AD167" s="24"/>
      <c r="AE167" s="24"/>
      <c r="AF167" s="24"/>
      <c r="AG167" s="184" t="s">
        <v>254</v>
      </c>
      <c r="AH167" s="180">
        <v>2.06</v>
      </c>
      <c r="AI167" s="180">
        <v>3.1E-2</v>
      </c>
      <c r="AJ167" s="180">
        <v>5.3999999999999999E-2</v>
      </c>
      <c r="AK167" s="180">
        <v>7.6999999999999999E-2</v>
      </c>
      <c r="AL167" s="180">
        <v>0.11600000000000001</v>
      </c>
      <c r="AM167" s="180">
        <v>0.16</v>
      </c>
      <c r="AN167" s="180">
        <v>0.20300000000000001</v>
      </c>
      <c r="AO167" s="180">
        <v>0.247</v>
      </c>
      <c r="AP167" s="180">
        <v>0.28999999999999998</v>
      </c>
      <c r="AQ167" s="180" t="s">
        <v>130</v>
      </c>
      <c r="AR167" s="185" t="s">
        <v>130</v>
      </c>
    </row>
    <row r="168" spans="1:44" ht="13.5" thickBot="1" x14ac:dyDescent="0.35">
      <c r="A168" t="s">
        <v>129</v>
      </c>
      <c r="B168" s="5">
        <v>1.95</v>
      </c>
      <c r="C168" s="93">
        <f t="shared" si="9"/>
        <v>11.95</v>
      </c>
      <c r="D168" s="2" t="s">
        <v>130</v>
      </c>
      <c r="E168" s="2" t="s">
        <v>130</v>
      </c>
      <c r="F168">
        <v>3.2000000000000001E-2</v>
      </c>
      <c r="G168">
        <v>5.7000000000000002E-2</v>
      </c>
      <c r="H168">
        <v>8.2000000000000003E-2</v>
      </c>
      <c r="I168">
        <v>0.124</v>
      </c>
      <c r="J168">
        <v>0.16900000000000001</v>
      </c>
      <c r="K168">
        <v>0.215</v>
      </c>
      <c r="L168">
        <v>0.26</v>
      </c>
      <c r="M168">
        <v>0.30599999999999999</v>
      </c>
      <c r="N168" s="2" t="s">
        <v>130</v>
      </c>
      <c r="O168" s="2" t="s">
        <v>130</v>
      </c>
      <c r="P168" s="2" t="s">
        <v>136</v>
      </c>
      <c r="R168" s="2">
        <f t="shared" si="8"/>
        <v>69</v>
      </c>
      <c r="S168" s="55">
        <f t="shared" si="10"/>
        <v>3.1885826771653546E-2</v>
      </c>
      <c r="U168" s="2" t="e">
        <f t="shared" si="11"/>
        <v>#N/A</v>
      </c>
      <c r="Z168" s="2"/>
      <c r="AA168" s="2"/>
      <c r="AB168" s="2"/>
      <c r="AD168" s="24"/>
      <c r="AE168" s="24"/>
      <c r="AF168" s="24"/>
      <c r="AG168" s="184" t="s">
        <v>519</v>
      </c>
      <c r="AH168" s="180">
        <v>2.14</v>
      </c>
      <c r="AI168" s="180">
        <v>0.03</v>
      </c>
      <c r="AJ168" s="180">
        <v>5.1999999999999998E-2</v>
      </c>
      <c r="AK168" s="180">
        <v>7.4999999999999997E-2</v>
      </c>
      <c r="AL168" s="180">
        <v>0.113</v>
      </c>
      <c r="AM168" s="180">
        <v>0.156</v>
      </c>
      <c r="AN168" s="180">
        <v>0.19900000000000001</v>
      </c>
      <c r="AO168" s="180">
        <v>0.24099999999999999</v>
      </c>
      <c r="AP168" s="180">
        <v>0.28399999999999997</v>
      </c>
      <c r="AQ168" s="180" t="s">
        <v>130</v>
      </c>
      <c r="AR168" s="185" t="s">
        <v>130</v>
      </c>
    </row>
    <row r="169" spans="1:44" ht="13.5" thickBot="1" x14ac:dyDescent="0.35">
      <c r="A169" t="s">
        <v>129</v>
      </c>
      <c r="B169" s="5">
        <v>1.96</v>
      </c>
      <c r="C169" s="93">
        <f t="shared" si="9"/>
        <v>11.96</v>
      </c>
      <c r="D169" s="2" t="s">
        <v>130</v>
      </c>
      <c r="E169" s="2" t="s">
        <v>130</v>
      </c>
      <c r="F169">
        <v>3.2000000000000001E-2</v>
      </c>
      <c r="G169">
        <v>5.7000000000000002E-2</v>
      </c>
      <c r="H169">
        <v>8.1000000000000003E-2</v>
      </c>
      <c r="I169">
        <v>0.122</v>
      </c>
      <c r="J169">
        <v>0.16700000000000001</v>
      </c>
      <c r="K169">
        <v>0.21199999999999999</v>
      </c>
      <c r="L169">
        <v>0.25700000000000001</v>
      </c>
      <c r="M169">
        <v>0.30199999999999999</v>
      </c>
      <c r="N169" s="2" t="s">
        <v>130</v>
      </c>
      <c r="O169" s="2" t="s">
        <v>130</v>
      </c>
      <c r="P169" s="2" t="s">
        <v>136</v>
      </c>
      <c r="R169" s="2">
        <f t="shared" si="8"/>
        <v>68</v>
      </c>
      <c r="S169" s="55">
        <f t="shared" si="10"/>
        <v>3.154724409448819E-2</v>
      </c>
      <c r="U169" s="2">
        <f t="shared" si="11"/>
        <v>1.96</v>
      </c>
      <c r="Z169" s="2"/>
      <c r="AA169" s="2"/>
      <c r="AB169" s="2"/>
      <c r="AD169" s="24"/>
      <c r="AE169" s="24"/>
      <c r="AF169" s="24"/>
      <c r="AG169" s="184" t="s">
        <v>252</v>
      </c>
      <c r="AH169" s="180">
        <v>2.21</v>
      </c>
      <c r="AI169" s="180">
        <v>2.9000000000000001E-2</v>
      </c>
      <c r="AJ169" s="180">
        <v>5.0999999999999997E-2</v>
      </c>
      <c r="AK169" s="180">
        <v>7.2999999999999995E-2</v>
      </c>
      <c r="AL169" s="180">
        <v>0.11</v>
      </c>
      <c r="AM169" s="180">
        <v>0.152</v>
      </c>
      <c r="AN169" s="180">
        <v>0.19400000000000001</v>
      </c>
      <c r="AO169" s="180">
        <v>0.23599999999999999</v>
      </c>
      <c r="AP169" s="180">
        <v>0.27800000000000002</v>
      </c>
      <c r="AQ169" s="180" t="s">
        <v>130</v>
      </c>
      <c r="AR169" s="185" t="s">
        <v>130</v>
      </c>
    </row>
    <row r="170" spans="1:44" ht="13.5" thickBot="1" x14ac:dyDescent="0.35">
      <c r="A170" t="s">
        <v>129</v>
      </c>
      <c r="B170" s="5">
        <v>1.97</v>
      </c>
      <c r="C170" s="93">
        <f t="shared" si="9"/>
        <v>11.97</v>
      </c>
      <c r="D170" s="2" t="s">
        <v>130</v>
      </c>
      <c r="E170" s="2" t="s">
        <v>130</v>
      </c>
      <c r="F170">
        <v>3.2000000000000001E-2</v>
      </c>
      <c r="G170">
        <v>5.7000000000000002E-2</v>
      </c>
      <c r="H170">
        <v>8.1000000000000003E-2</v>
      </c>
      <c r="I170">
        <v>0.122</v>
      </c>
      <c r="J170">
        <v>0.16700000000000001</v>
      </c>
      <c r="K170">
        <v>0.21199999999999999</v>
      </c>
      <c r="L170">
        <v>0.25700000000000001</v>
      </c>
      <c r="M170">
        <v>0.30199999999999999</v>
      </c>
      <c r="N170" s="2" t="s">
        <v>130</v>
      </c>
      <c r="O170" s="2" t="s">
        <v>130</v>
      </c>
      <c r="P170" s="2" t="s">
        <v>136</v>
      </c>
      <c r="R170" s="2">
        <f t="shared" si="8"/>
        <v>68</v>
      </c>
      <c r="S170" s="55">
        <f t="shared" si="10"/>
        <v>3.154724409448819E-2</v>
      </c>
      <c r="U170" s="2" t="e">
        <f t="shared" si="11"/>
        <v>#N/A</v>
      </c>
      <c r="Z170" s="2"/>
      <c r="AA170" s="2"/>
      <c r="AB170" s="2"/>
      <c r="AD170" s="24"/>
      <c r="AE170" s="24"/>
      <c r="AF170" s="24"/>
      <c r="AG170" s="184" t="s">
        <v>567</v>
      </c>
      <c r="AH170" s="180">
        <v>2.2599999999999998</v>
      </c>
      <c r="AI170" s="180">
        <v>2.9000000000000001E-2</v>
      </c>
      <c r="AJ170" s="180">
        <v>0.05</v>
      </c>
      <c r="AK170" s="180">
        <v>7.1999999999999995E-2</v>
      </c>
      <c r="AL170" s="180">
        <v>0.109</v>
      </c>
      <c r="AM170" s="180">
        <v>0.15</v>
      </c>
      <c r="AN170" s="180">
        <v>0.192</v>
      </c>
      <c r="AO170" s="180">
        <v>0.23300000000000001</v>
      </c>
      <c r="AP170" s="180">
        <v>0.27500000000000002</v>
      </c>
      <c r="AQ170" s="180" t="s">
        <v>130</v>
      </c>
      <c r="AR170" s="185" t="s">
        <v>130</v>
      </c>
    </row>
    <row r="171" spans="1:44" ht="13.5" thickBot="1" x14ac:dyDescent="0.35">
      <c r="A171" t="s">
        <v>129</v>
      </c>
      <c r="B171" s="5">
        <v>1.98</v>
      </c>
      <c r="C171" s="93">
        <f t="shared" si="9"/>
        <v>11.98</v>
      </c>
      <c r="D171" s="2" t="s">
        <v>130</v>
      </c>
      <c r="E171" s="2" t="s">
        <v>130</v>
      </c>
      <c r="F171">
        <v>3.2000000000000001E-2</v>
      </c>
      <c r="G171">
        <v>5.7000000000000002E-2</v>
      </c>
      <c r="H171">
        <v>8.1000000000000003E-2</v>
      </c>
      <c r="I171">
        <v>0.122</v>
      </c>
      <c r="J171">
        <v>0.16700000000000001</v>
      </c>
      <c r="K171">
        <v>0.21199999999999999</v>
      </c>
      <c r="L171">
        <v>0.25700000000000001</v>
      </c>
      <c r="M171">
        <v>0.30199999999999999</v>
      </c>
      <c r="N171" s="2" t="s">
        <v>130</v>
      </c>
      <c r="O171" s="2" t="s">
        <v>130</v>
      </c>
      <c r="P171" s="2" t="s">
        <v>136</v>
      </c>
      <c r="R171" s="2">
        <f t="shared" si="8"/>
        <v>68</v>
      </c>
      <c r="S171" s="55">
        <f t="shared" si="10"/>
        <v>3.154724409448819E-2</v>
      </c>
      <c r="U171" s="2" t="e">
        <f t="shared" si="11"/>
        <v>#N/A</v>
      </c>
      <c r="Z171" s="2"/>
      <c r="AA171" s="2"/>
      <c r="AB171" s="2"/>
      <c r="AD171" s="24"/>
      <c r="AE171" s="24"/>
      <c r="AF171" s="24"/>
      <c r="AG171" s="184" t="s">
        <v>518</v>
      </c>
      <c r="AH171" s="180">
        <v>2.3199999999999998</v>
      </c>
      <c r="AI171" s="180">
        <v>2.8000000000000001E-2</v>
      </c>
      <c r="AJ171" s="180">
        <v>4.9000000000000002E-2</v>
      </c>
      <c r="AK171" s="180">
        <v>6.9000000000000006E-2</v>
      </c>
      <c r="AL171" s="180">
        <v>0.106</v>
      </c>
      <c r="AM171" s="180">
        <v>0.14699999999999999</v>
      </c>
      <c r="AN171" s="180">
        <v>0.187</v>
      </c>
      <c r="AO171" s="180">
        <v>0.22800000000000001</v>
      </c>
      <c r="AP171" s="180">
        <v>0.26800000000000002</v>
      </c>
      <c r="AQ171" s="180" t="s">
        <v>130</v>
      </c>
      <c r="AR171" s="185" t="s">
        <v>130</v>
      </c>
    </row>
    <row r="172" spans="1:44" ht="13.5" thickBot="1" x14ac:dyDescent="0.35">
      <c r="A172" t="s">
        <v>129</v>
      </c>
      <c r="B172" s="5">
        <v>1.99</v>
      </c>
      <c r="C172" s="93">
        <f t="shared" si="9"/>
        <v>11.99</v>
      </c>
      <c r="D172" s="2" t="s">
        <v>130</v>
      </c>
      <c r="E172" s="2" t="s">
        <v>130</v>
      </c>
      <c r="F172">
        <v>3.2000000000000001E-2</v>
      </c>
      <c r="G172">
        <v>5.7000000000000002E-2</v>
      </c>
      <c r="H172">
        <v>8.1000000000000003E-2</v>
      </c>
      <c r="I172">
        <v>0.122</v>
      </c>
      <c r="J172">
        <v>0.16700000000000001</v>
      </c>
      <c r="K172">
        <v>0.21199999999999999</v>
      </c>
      <c r="L172">
        <v>0.25700000000000001</v>
      </c>
      <c r="M172">
        <v>0.30199999999999999</v>
      </c>
      <c r="N172" s="2" t="s">
        <v>130</v>
      </c>
      <c r="O172" s="2" t="s">
        <v>130</v>
      </c>
      <c r="P172" s="2" t="s">
        <v>136</v>
      </c>
      <c r="R172" s="2">
        <f t="shared" si="8"/>
        <v>67</v>
      </c>
      <c r="S172" s="55">
        <f t="shared" si="10"/>
        <v>3.1208661417322838E-2</v>
      </c>
      <c r="U172" s="2" t="e">
        <f t="shared" si="11"/>
        <v>#N/A</v>
      </c>
      <c r="Z172" s="2"/>
      <c r="AA172" s="2"/>
      <c r="AB172" s="2"/>
      <c r="AD172" s="24"/>
      <c r="AE172" s="24"/>
      <c r="AF172" s="24"/>
      <c r="AG172" s="184" t="s">
        <v>565</v>
      </c>
      <c r="AH172" s="180">
        <v>2.5</v>
      </c>
      <c r="AI172" s="180">
        <v>2.7E-2</v>
      </c>
      <c r="AJ172" s="180">
        <v>4.5999999999999999E-2</v>
      </c>
      <c r="AK172" s="180">
        <v>6.5000000000000002E-2</v>
      </c>
      <c r="AL172" s="180">
        <v>0.1</v>
      </c>
      <c r="AM172" s="180">
        <v>0.13900000000000001</v>
      </c>
      <c r="AN172" s="180">
        <v>0.17799999999999999</v>
      </c>
      <c r="AO172" s="180">
        <v>0.217</v>
      </c>
      <c r="AP172" s="180">
        <v>0.25600000000000001</v>
      </c>
      <c r="AQ172" s="180">
        <v>0.29799999999999999</v>
      </c>
      <c r="AR172" s="185">
        <v>0.33800000000000002</v>
      </c>
    </row>
    <row r="173" spans="1:44" ht="13.5" thickBot="1" x14ac:dyDescent="0.35">
      <c r="A173" t="s">
        <v>129</v>
      </c>
      <c r="B173" s="5">
        <v>2</v>
      </c>
      <c r="C173" s="93">
        <f t="shared" si="9"/>
        <v>12</v>
      </c>
      <c r="D173" s="2" t="s">
        <v>130</v>
      </c>
      <c r="E173" s="2" t="s">
        <v>130</v>
      </c>
      <c r="F173">
        <v>3.2000000000000001E-2</v>
      </c>
      <c r="G173">
        <v>5.7000000000000002E-2</v>
      </c>
      <c r="H173">
        <v>8.1000000000000003E-2</v>
      </c>
      <c r="I173">
        <v>0.122</v>
      </c>
      <c r="J173">
        <v>0.16700000000000001</v>
      </c>
      <c r="K173">
        <v>0.21199999999999999</v>
      </c>
      <c r="L173">
        <v>0.25700000000000001</v>
      </c>
      <c r="M173">
        <v>0.30199999999999999</v>
      </c>
      <c r="N173" s="2" t="s">
        <v>130</v>
      </c>
      <c r="O173" s="2" t="s">
        <v>130</v>
      </c>
      <c r="P173" s="2" t="s">
        <v>136</v>
      </c>
      <c r="R173" s="2">
        <f t="shared" si="8"/>
        <v>67</v>
      </c>
      <c r="S173" s="55">
        <f t="shared" si="10"/>
        <v>3.1208661417322838E-2</v>
      </c>
      <c r="U173" s="2" t="e">
        <f t="shared" si="11"/>
        <v>#N/A</v>
      </c>
      <c r="Z173" s="2"/>
      <c r="AA173" s="2"/>
      <c r="AB173" s="2"/>
      <c r="AD173" s="24"/>
      <c r="AE173" s="24"/>
      <c r="AF173" s="24"/>
      <c r="AG173" s="184" t="s">
        <v>516</v>
      </c>
      <c r="AH173" s="180">
        <v>2.5499999999999998</v>
      </c>
      <c r="AI173" s="180">
        <v>2.7E-2</v>
      </c>
      <c r="AJ173" s="180">
        <v>4.5999999999999999E-2</v>
      </c>
      <c r="AK173" s="180">
        <v>6.5000000000000002E-2</v>
      </c>
      <c r="AL173" s="180">
        <v>0.1</v>
      </c>
      <c r="AM173" s="180">
        <v>0.13900000000000001</v>
      </c>
      <c r="AN173" s="180">
        <v>0.17799999999999999</v>
      </c>
      <c r="AO173" s="180">
        <v>0.217</v>
      </c>
      <c r="AP173" s="180">
        <v>0.25600000000000001</v>
      </c>
      <c r="AQ173" s="180">
        <v>0.29799999999999999</v>
      </c>
      <c r="AR173" s="185">
        <v>0.33800000000000002</v>
      </c>
    </row>
    <row r="174" spans="1:44" ht="13.5" thickBot="1" x14ac:dyDescent="0.35">
      <c r="A174" t="s">
        <v>129</v>
      </c>
      <c r="B174" s="5">
        <v>2.0099999999999998</v>
      </c>
      <c r="C174" s="93">
        <f t="shared" si="9"/>
        <v>12.01</v>
      </c>
      <c r="D174" s="2" t="s">
        <v>130</v>
      </c>
      <c r="E174" s="2" t="s">
        <v>130</v>
      </c>
      <c r="F174">
        <v>3.2000000000000001E-2</v>
      </c>
      <c r="G174">
        <v>5.7000000000000002E-2</v>
      </c>
      <c r="H174">
        <v>8.1000000000000003E-2</v>
      </c>
      <c r="I174">
        <v>0.122</v>
      </c>
      <c r="J174">
        <v>0.16700000000000001</v>
      </c>
      <c r="K174">
        <v>0.21199999999999999</v>
      </c>
      <c r="L174">
        <v>0.25700000000000001</v>
      </c>
      <c r="M174">
        <v>0.30199999999999999</v>
      </c>
      <c r="N174" s="2" t="s">
        <v>130</v>
      </c>
      <c r="O174" s="2" t="s">
        <v>130</v>
      </c>
      <c r="P174" s="2" t="s">
        <v>136</v>
      </c>
      <c r="R174" s="2">
        <f t="shared" si="8"/>
        <v>67</v>
      </c>
      <c r="S174" s="55">
        <f t="shared" si="10"/>
        <v>3.1208661417322838E-2</v>
      </c>
      <c r="U174" s="2" t="e">
        <f t="shared" si="11"/>
        <v>#N/A</v>
      </c>
      <c r="Z174" s="2"/>
      <c r="AA174" s="2"/>
      <c r="AB174" s="2"/>
      <c r="AD174" s="24"/>
      <c r="AE174" s="24"/>
      <c r="AF174" s="24"/>
      <c r="AG174" s="186" t="s">
        <v>564</v>
      </c>
      <c r="AH174" s="187">
        <v>2.73</v>
      </c>
      <c r="AI174" s="187">
        <v>2.7E-2</v>
      </c>
      <c r="AJ174" s="187">
        <v>4.5999999999999999E-2</v>
      </c>
      <c r="AK174" s="187">
        <v>6.5000000000000002E-2</v>
      </c>
      <c r="AL174" s="187">
        <v>0.1</v>
      </c>
      <c r="AM174" s="187">
        <v>0.13900000000000001</v>
      </c>
      <c r="AN174" s="187">
        <v>0.17799999999999999</v>
      </c>
      <c r="AO174" s="187">
        <v>0.217</v>
      </c>
      <c r="AP174" s="187">
        <v>0.25600000000000001</v>
      </c>
      <c r="AQ174" s="187">
        <v>0.29799999999999999</v>
      </c>
      <c r="AR174" s="188">
        <v>0.33800000000000002</v>
      </c>
    </row>
    <row r="175" spans="1:44" ht="13" x14ac:dyDescent="0.3">
      <c r="A175" t="s">
        <v>129</v>
      </c>
      <c r="B175" s="5">
        <v>2.02</v>
      </c>
      <c r="C175" s="93">
        <f t="shared" si="9"/>
        <v>12.02</v>
      </c>
      <c r="D175" s="2" t="s">
        <v>130</v>
      </c>
      <c r="E175" s="2" t="s">
        <v>130</v>
      </c>
      <c r="F175">
        <v>3.2000000000000001E-2</v>
      </c>
      <c r="G175">
        <v>5.7000000000000002E-2</v>
      </c>
      <c r="H175">
        <v>8.1000000000000003E-2</v>
      </c>
      <c r="I175">
        <v>0.122</v>
      </c>
      <c r="J175">
        <v>0.16700000000000001</v>
      </c>
      <c r="K175">
        <v>0.21199999999999999</v>
      </c>
      <c r="L175">
        <v>0.25700000000000001</v>
      </c>
      <c r="M175">
        <v>0.30199999999999999</v>
      </c>
      <c r="N175" s="2" t="s">
        <v>130</v>
      </c>
      <c r="O175" s="2" t="s">
        <v>130</v>
      </c>
      <c r="P175" s="2" t="s">
        <v>136</v>
      </c>
      <c r="R175" s="2">
        <f t="shared" si="8"/>
        <v>66</v>
      </c>
      <c r="S175" s="55">
        <f t="shared" si="10"/>
        <v>3.0870078740157483E-2</v>
      </c>
      <c r="U175" s="2" t="e">
        <f t="shared" si="11"/>
        <v>#N/A</v>
      </c>
      <c r="Z175" s="2"/>
      <c r="AA175" s="2"/>
      <c r="AB175" s="2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</row>
    <row r="176" spans="1:44" ht="13" x14ac:dyDescent="0.3">
      <c r="A176" t="s">
        <v>129</v>
      </c>
      <c r="B176" s="5">
        <v>2.0299999999999998</v>
      </c>
      <c r="C176" s="93">
        <f t="shared" si="9"/>
        <v>12.03</v>
      </c>
      <c r="D176" s="2" t="s">
        <v>130</v>
      </c>
      <c r="E176" s="2" t="s">
        <v>130</v>
      </c>
      <c r="F176">
        <v>3.2000000000000001E-2</v>
      </c>
      <c r="G176">
        <v>5.7000000000000002E-2</v>
      </c>
      <c r="H176">
        <v>8.1000000000000003E-2</v>
      </c>
      <c r="I176">
        <v>0.122</v>
      </c>
      <c r="J176">
        <v>0.16700000000000001</v>
      </c>
      <c r="K176">
        <v>0.21199999999999999</v>
      </c>
      <c r="L176">
        <v>0.25700000000000001</v>
      </c>
      <c r="M176">
        <v>0.30199999999999999</v>
      </c>
      <c r="N176" s="2" t="s">
        <v>130</v>
      </c>
      <c r="O176" s="2" t="s">
        <v>130</v>
      </c>
      <c r="P176" s="2" t="s">
        <v>136</v>
      </c>
      <c r="R176" s="2">
        <f t="shared" si="8"/>
        <v>66</v>
      </c>
      <c r="S176" s="55">
        <f t="shared" si="10"/>
        <v>3.0870078740157483E-2</v>
      </c>
      <c r="U176" s="2" t="e">
        <f t="shared" si="11"/>
        <v>#N/A</v>
      </c>
      <c r="Z176" s="2"/>
      <c r="AA176" s="2"/>
      <c r="AB176" s="2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</row>
    <row r="177" spans="1:40" ht="13" x14ac:dyDescent="0.3">
      <c r="A177" t="s">
        <v>129</v>
      </c>
      <c r="B177" s="5">
        <v>2.04</v>
      </c>
      <c r="C177" s="93">
        <f t="shared" si="9"/>
        <v>12.04</v>
      </c>
      <c r="D177" s="2" t="s">
        <v>130</v>
      </c>
      <c r="E177" s="2" t="s">
        <v>130</v>
      </c>
      <c r="F177">
        <v>3.1E-2</v>
      </c>
      <c r="G177">
        <v>5.5E-2</v>
      </c>
      <c r="H177">
        <v>7.8E-2</v>
      </c>
      <c r="I177">
        <v>0.11799999999999999</v>
      </c>
      <c r="J177">
        <v>0.16200000000000001</v>
      </c>
      <c r="K177">
        <v>0.20499999999999999</v>
      </c>
      <c r="L177">
        <v>0.249</v>
      </c>
      <c r="M177">
        <v>0.29299999999999998</v>
      </c>
      <c r="N177" s="2" t="s">
        <v>130</v>
      </c>
      <c r="O177" s="2" t="s">
        <v>130</v>
      </c>
      <c r="P177" s="2" t="s">
        <v>136</v>
      </c>
      <c r="R177" s="2">
        <f t="shared" si="8"/>
        <v>66</v>
      </c>
      <c r="S177" s="55">
        <f t="shared" si="10"/>
        <v>3.0870078740157483E-2</v>
      </c>
      <c r="U177" s="2">
        <f t="shared" si="11"/>
        <v>2.04</v>
      </c>
      <c r="Z177" s="2"/>
      <c r="AA177" s="2"/>
      <c r="AB177" s="2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</row>
    <row r="178" spans="1:40" ht="13" x14ac:dyDescent="0.3">
      <c r="A178" t="s">
        <v>129</v>
      </c>
      <c r="B178" s="5">
        <v>2.0499999999999998</v>
      </c>
      <c r="C178" s="93">
        <f t="shared" si="9"/>
        <v>12.05</v>
      </c>
      <c r="D178" s="2" t="s">
        <v>130</v>
      </c>
      <c r="E178" s="2" t="s">
        <v>130</v>
      </c>
      <c r="F178">
        <v>3.1E-2</v>
      </c>
      <c r="G178">
        <v>5.5E-2</v>
      </c>
      <c r="H178">
        <v>7.8E-2</v>
      </c>
      <c r="I178">
        <v>0.11799999999999999</v>
      </c>
      <c r="J178">
        <v>0.16200000000000001</v>
      </c>
      <c r="K178">
        <v>0.20499999999999999</v>
      </c>
      <c r="L178">
        <v>0.249</v>
      </c>
      <c r="M178">
        <v>0.29299999999999998</v>
      </c>
      <c r="N178" s="2" t="s">
        <v>130</v>
      </c>
      <c r="O178" s="2" t="s">
        <v>130</v>
      </c>
      <c r="P178" s="2" t="s">
        <v>136</v>
      </c>
      <c r="R178" s="2">
        <f t="shared" si="8"/>
        <v>65</v>
      </c>
      <c r="S178" s="55">
        <f t="shared" si="10"/>
        <v>3.0531496062992131E-2</v>
      </c>
      <c r="U178" s="2" t="e">
        <f t="shared" si="11"/>
        <v>#N/A</v>
      </c>
      <c r="Z178" s="2"/>
      <c r="AA178" s="2"/>
      <c r="AB178" s="2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</row>
    <row r="179" spans="1:40" ht="13" x14ac:dyDescent="0.3">
      <c r="A179" t="s">
        <v>129</v>
      </c>
      <c r="B179" s="5">
        <v>2.06</v>
      </c>
      <c r="C179" s="93">
        <f t="shared" si="9"/>
        <v>12.06</v>
      </c>
      <c r="D179" s="2" t="s">
        <v>130</v>
      </c>
      <c r="E179" s="2" t="s">
        <v>130</v>
      </c>
      <c r="F179">
        <v>3.1E-2</v>
      </c>
      <c r="G179">
        <v>5.3999999999999999E-2</v>
      </c>
      <c r="H179">
        <v>7.6999999999999999E-2</v>
      </c>
      <c r="I179">
        <v>0.11600000000000001</v>
      </c>
      <c r="J179">
        <v>0.16</v>
      </c>
      <c r="K179">
        <v>0.20300000000000001</v>
      </c>
      <c r="L179">
        <v>0.247</v>
      </c>
      <c r="M179">
        <v>0.28999999999999998</v>
      </c>
      <c r="N179" s="2" t="s">
        <v>130</v>
      </c>
      <c r="O179" s="2" t="s">
        <v>130</v>
      </c>
      <c r="P179" s="2" t="s">
        <v>136</v>
      </c>
      <c r="R179" s="2">
        <f t="shared" si="8"/>
        <v>65</v>
      </c>
      <c r="S179" s="55">
        <f t="shared" si="10"/>
        <v>3.0531496062992131E-2</v>
      </c>
      <c r="U179" s="2">
        <f t="shared" si="11"/>
        <v>2.06</v>
      </c>
      <c r="Z179" s="2"/>
      <c r="AA179" s="2"/>
      <c r="AB179" s="2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</row>
    <row r="180" spans="1:40" ht="13" x14ac:dyDescent="0.3">
      <c r="A180" t="s">
        <v>129</v>
      </c>
      <c r="B180" s="5">
        <v>2.0699999999999998</v>
      </c>
      <c r="C180" s="93">
        <f t="shared" si="9"/>
        <v>12.07</v>
      </c>
      <c r="D180" s="2" t="s">
        <v>130</v>
      </c>
      <c r="E180" s="2" t="s">
        <v>130</v>
      </c>
      <c r="F180">
        <v>3.1E-2</v>
      </c>
      <c r="G180">
        <v>5.3999999999999999E-2</v>
      </c>
      <c r="H180">
        <v>7.6999999999999999E-2</v>
      </c>
      <c r="I180">
        <v>0.11600000000000001</v>
      </c>
      <c r="J180">
        <v>0.16</v>
      </c>
      <c r="K180">
        <v>0.20300000000000001</v>
      </c>
      <c r="L180">
        <v>0.247</v>
      </c>
      <c r="M180">
        <v>0.28999999999999998</v>
      </c>
      <c r="N180" s="2" t="s">
        <v>130</v>
      </c>
      <c r="O180" s="2" t="s">
        <v>130</v>
      </c>
      <c r="P180" s="2" t="s">
        <v>136</v>
      </c>
      <c r="R180" s="2">
        <f t="shared" si="8"/>
        <v>65</v>
      </c>
      <c r="S180" s="55">
        <f t="shared" si="10"/>
        <v>3.0531496062992131E-2</v>
      </c>
      <c r="U180" s="2" t="e">
        <f t="shared" si="11"/>
        <v>#N/A</v>
      </c>
      <c r="Z180" s="2"/>
      <c r="AA180" s="2"/>
      <c r="AB180" s="2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</row>
    <row r="181" spans="1:40" ht="13" x14ac:dyDescent="0.3">
      <c r="A181" t="s">
        <v>129</v>
      </c>
      <c r="B181" s="5">
        <v>2.08</v>
      </c>
      <c r="C181" s="93">
        <f t="shared" si="9"/>
        <v>12.08</v>
      </c>
      <c r="D181" s="2" t="s">
        <v>130</v>
      </c>
      <c r="E181" s="2" t="s">
        <v>130</v>
      </c>
      <c r="F181">
        <v>3.1E-2</v>
      </c>
      <c r="G181">
        <v>5.3999999999999999E-2</v>
      </c>
      <c r="H181">
        <v>7.6999999999999999E-2</v>
      </c>
      <c r="I181">
        <v>0.11600000000000001</v>
      </c>
      <c r="J181">
        <v>0.16</v>
      </c>
      <c r="K181">
        <v>0.20300000000000001</v>
      </c>
      <c r="L181">
        <v>0.247</v>
      </c>
      <c r="M181">
        <v>0.28999999999999998</v>
      </c>
      <c r="N181" s="2" t="s">
        <v>130</v>
      </c>
      <c r="O181" s="2" t="s">
        <v>130</v>
      </c>
      <c r="P181" s="2" t="s">
        <v>136</v>
      </c>
      <c r="R181" s="2">
        <f t="shared" si="8"/>
        <v>64</v>
      </c>
      <c r="S181" s="55">
        <f t="shared" si="10"/>
        <v>3.0192913385826775E-2</v>
      </c>
      <c r="U181" s="2" t="e">
        <f t="shared" si="11"/>
        <v>#N/A</v>
      </c>
      <c r="Z181" s="2"/>
      <c r="AA181" s="2"/>
      <c r="AB181" s="2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</row>
    <row r="182" spans="1:40" ht="13" x14ac:dyDescent="0.3">
      <c r="A182" t="s">
        <v>129</v>
      </c>
      <c r="B182" s="5">
        <v>2.09</v>
      </c>
      <c r="C182" s="93">
        <f t="shared" si="9"/>
        <v>12.09</v>
      </c>
      <c r="D182" s="2" t="s">
        <v>130</v>
      </c>
      <c r="E182" s="2" t="s">
        <v>130</v>
      </c>
      <c r="F182">
        <v>3.1E-2</v>
      </c>
      <c r="G182">
        <v>5.3999999999999999E-2</v>
      </c>
      <c r="H182">
        <v>7.6999999999999999E-2</v>
      </c>
      <c r="I182">
        <v>0.11600000000000001</v>
      </c>
      <c r="J182">
        <v>0.16</v>
      </c>
      <c r="K182">
        <v>0.20300000000000001</v>
      </c>
      <c r="L182">
        <v>0.247</v>
      </c>
      <c r="M182">
        <v>0.28999999999999998</v>
      </c>
      <c r="N182" s="2" t="s">
        <v>130</v>
      </c>
      <c r="O182" s="2" t="s">
        <v>130</v>
      </c>
      <c r="P182" s="2" t="s">
        <v>136</v>
      </c>
      <c r="R182" s="2">
        <f t="shared" si="8"/>
        <v>64</v>
      </c>
      <c r="S182" s="55">
        <f t="shared" si="10"/>
        <v>3.0192913385826775E-2</v>
      </c>
      <c r="U182" s="2" t="e">
        <f t="shared" si="11"/>
        <v>#N/A</v>
      </c>
      <c r="Z182" s="2"/>
      <c r="AA182" s="2"/>
      <c r="AB182" s="2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</row>
    <row r="183" spans="1:40" ht="13" x14ac:dyDescent="0.3">
      <c r="A183" t="s">
        <v>129</v>
      </c>
      <c r="B183" s="5">
        <v>2.1</v>
      </c>
      <c r="C183" s="93">
        <f t="shared" si="9"/>
        <v>12.1</v>
      </c>
      <c r="D183" s="2" t="s">
        <v>130</v>
      </c>
      <c r="E183" s="2" t="s">
        <v>130</v>
      </c>
      <c r="F183">
        <v>3.1E-2</v>
      </c>
      <c r="G183">
        <v>5.3999999999999999E-2</v>
      </c>
      <c r="H183">
        <v>7.6999999999999999E-2</v>
      </c>
      <c r="I183">
        <v>0.11600000000000001</v>
      </c>
      <c r="J183">
        <v>0.16</v>
      </c>
      <c r="K183">
        <v>0.20300000000000001</v>
      </c>
      <c r="L183">
        <v>0.247</v>
      </c>
      <c r="M183">
        <v>0.28999999999999998</v>
      </c>
      <c r="N183" s="2" t="s">
        <v>130</v>
      </c>
      <c r="O183" s="2" t="s">
        <v>130</v>
      </c>
      <c r="P183" s="2" t="s">
        <v>136</v>
      </c>
      <c r="R183" s="2">
        <f t="shared" si="8"/>
        <v>64</v>
      </c>
      <c r="S183" s="55">
        <f t="shared" si="10"/>
        <v>3.0192913385826775E-2</v>
      </c>
      <c r="U183" s="2" t="e">
        <f t="shared" si="11"/>
        <v>#N/A</v>
      </c>
      <c r="Z183" s="2"/>
      <c r="AA183" s="2"/>
      <c r="AB183" s="2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</row>
    <row r="184" spans="1:40" ht="13" x14ac:dyDescent="0.3">
      <c r="A184" t="s">
        <v>129</v>
      </c>
      <c r="B184" s="5">
        <v>2.11</v>
      </c>
      <c r="C184" s="93">
        <f t="shared" si="9"/>
        <v>12.11</v>
      </c>
      <c r="D184" s="2" t="s">
        <v>130</v>
      </c>
      <c r="E184" s="2" t="s">
        <v>130</v>
      </c>
      <c r="F184">
        <v>3.1E-2</v>
      </c>
      <c r="G184">
        <v>5.3999999999999999E-2</v>
      </c>
      <c r="H184">
        <v>7.6999999999999999E-2</v>
      </c>
      <c r="I184">
        <v>0.11600000000000001</v>
      </c>
      <c r="J184">
        <v>0.16</v>
      </c>
      <c r="K184">
        <v>0.20300000000000001</v>
      </c>
      <c r="L184">
        <v>0.247</v>
      </c>
      <c r="M184">
        <v>0.28999999999999998</v>
      </c>
      <c r="N184" s="2" t="s">
        <v>130</v>
      </c>
      <c r="O184" s="2" t="s">
        <v>130</v>
      </c>
      <c r="P184" s="2" t="s">
        <v>136</v>
      </c>
      <c r="R184" s="2">
        <f t="shared" si="8"/>
        <v>63</v>
      </c>
      <c r="S184" s="55">
        <f t="shared" si="10"/>
        <v>2.985433070866142E-2</v>
      </c>
      <c r="U184" s="2" t="e">
        <f t="shared" si="11"/>
        <v>#N/A</v>
      </c>
      <c r="Z184" s="2"/>
      <c r="AA184" s="2"/>
      <c r="AB184" s="2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</row>
    <row r="185" spans="1:40" ht="13" x14ac:dyDescent="0.3">
      <c r="A185" t="s">
        <v>129</v>
      </c>
      <c r="B185" s="5">
        <v>2.12</v>
      </c>
      <c r="C185" s="93">
        <f t="shared" si="9"/>
        <v>12.12</v>
      </c>
      <c r="D185" s="2" t="s">
        <v>130</v>
      </c>
      <c r="E185" s="2" t="s">
        <v>130</v>
      </c>
      <c r="F185">
        <v>3.1E-2</v>
      </c>
      <c r="G185">
        <v>5.3999999999999999E-2</v>
      </c>
      <c r="H185">
        <v>7.6999999999999999E-2</v>
      </c>
      <c r="I185">
        <v>0.11600000000000001</v>
      </c>
      <c r="J185">
        <v>0.16</v>
      </c>
      <c r="K185">
        <v>0.20300000000000001</v>
      </c>
      <c r="L185">
        <v>0.247</v>
      </c>
      <c r="M185">
        <v>0.28999999999999998</v>
      </c>
      <c r="N185" s="2" t="s">
        <v>130</v>
      </c>
      <c r="O185" s="2" t="s">
        <v>130</v>
      </c>
      <c r="P185" s="2" t="s">
        <v>136</v>
      </c>
      <c r="R185" s="2">
        <f t="shared" si="8"/>
        <v>63</v>
      </c>
      <c r="S185" s="55">
        <f t="shared" si="10"/>
        <v>2.985433070866142E-2</v>
      </c>
      <c r="U185" s="2" t="e">
        <f t="shared" si="11"/>
        <v>#N/A</v>
      </c>
      <c r="Z185" s="2"/>
      <c r="AA185" s="2"/>
      <c r="AB185" s="2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</row>
    <row r="186" spans="1:40" ht="13" x14ac:dyDescent="0.3">
      <c r="A186" t="s">
        <v>129</v>
      </c>
      <c r="B186" s="5">
        <v>2.13</v>
      </c>
      <c r="C186" s="93">
        <f t="shared" si="9"/>
        <v>12.13</v>
      </c>
      <c r="D186" s="2" t="s">
        <v>130</v>
      </c>
      <c r="E186" s="2" t="s">
        <v>130</v>
      </c>
      <c r="F186">
        <v>3.1E-2</v>
      </c>
      <c r="G186">
        <v>5.3999999999999999E-2</v>
      </c>
      <c r="H186">
        <v>7.6999999999999999E-2</v>
      </c>
      <c r="I186">
        <v>0.11600000000000001</v>
      </c>
      <c r="J186">
        <v>0.16</v>
      </c>
      <c r="K186">
        <v>0.20300000000000001</v>
      </c>
      <c r="L186">
        <v>0.247</v>
      </c>
      <c r="M186">
        <v>0.28999999999999998</v>
      </c>
      <c r="N186" s="2" t="s">
        <v>130</v>
      </c>
      <c r="O186" s="2" t="s">
        <v>130</v>
      </c>
      <c r="P186" s="2" t="s">
        <v>136</v>
      </c>
      <c r="R186" s="2">
        <f t="shared" si="8"/>
        <v>63</v>
      </c>
      <c r="S186" s="55">
        <f t="shared" si="10"/>
        <v>2.985433070866142E-2</v>
      </c>
      <c r="U186" s="2" t="e">
        <f t="shared" si="11"/>
        <v>#N/A</v>
      </c>
      <c r="Z186" s="2"/>
      <c r="AA186" s="2"/>
      <c r="AB186" s="2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</row>
    <row r="187" spans="1:40" ht="13" x14ac:dyDescent="0.3">
      <c r="A187" t="s">
        <v>129</v>
      </c>
      <c r="B187" s="5">
        <v>2.14</v>
      </c>
      <c r="C187" s="93">
        <f t="shared" si="9"/>
        <v>12.14</v>
      </c>
      <c r="D187" s="2" t="s">
        <v>130</v>
      </c>
      <c r="E187" s="2" t="s">
        <v>130</v>
      </c>
      <c r="F187">
        <v>0.03</v>
      </c>
      <c r="G187">
        <v>5.1999999999999998E-2</v>
      </c>
      <c r="H187">
        <v>7.4999999999999997E-2</v>
      </c>
      <c r="I187">
        <v>0.113</v>
      </c>
      <c r="J187">
        <v>0.156</v>
      </c>
      <c r="K187">
        <v>0.19900000000000001</v>
      </c>
      <c r="L187">
        <v>0.24099999999999999</v>
      </c>
      <c r="M187">
        <v>0.28399999999999997</v>
      </c>
      <c r="N187" s="2" t="s">
        <v>130</v>
      </c>
      <c r="O187" s="2" t="s">
        <v>130</v>
      </c>
      <c r="P187" s="2" t="s">
        <v>136</v>
      </c>
      <c r="R187" s="2">
        <f t="shared" si="8"/>
        <v>63</v>
      </c>
      <c r="S187" s="55">
        <f t="shared" si="10"/>
        <v>2.985433070866142E-2</v>
      </c>
      <c r="U187" s="2">
        <f t="shared" si="11"/>
        <v>2.14</v>
      </c>
      <c r="Z187" s="2"/>
      <c r="AA187" s="2"/>
      <c r="AB187" s="2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</row>
    <row r="188" spans="1:40" ht="13" x14ac:dyDescent="0.3">
      <c r="A188" t="s">
        <v>129</v>
      </c>
      <c r="B188" s="5">
        <v>2.15</v>
      </c>
      <c r="C188" s="93">
        <f t="shared" si="9"/>
        <v>12.15</v>
      </c>
      <c r="D188" s="2" t="s">
        <v>130</v>
      </c>
      <c r="E188" s="2" t="s">
        <v>130</v>
      </c>
      <c r="F188">
        <v>0.03</v>
      </c>
      <c r="G188">
        <v>5.1999999999999998E-2</v>
      </c>
      <c r="H188">
        <v>7.4999999999999997E-2</v>
      </c>
      <c r="I188">
        <v>0.113</v>
      </c>
      <c r="J188">
        <v>0.156</v>
      </c>
      <c r="K188">
        <v>0.19900000000000001</v>
      </c>
      <c r="L188">
        <v>0.24099999999999999</v>
      </c>
      <c r="M188">
        <v>0.28399999999999997</v>
      </c>
      <c r="N188" s="2" t="s">
        <v>130</v>
      </c>
      <c r="O188" s="2" t="s">
        <v>130</v>
      </c>
      <c r="P188" s="2" t="s">
        <v>136</v>
      </c>
      <c r="R188" s="2">
        <f t="shared" si="8"/>
        <v>62</v>
      </c>
      <c r="S188" s="55">
        <f t="shared" si="10"/>
        <v>2.9515748031496068E-2</v>
      </c>
      <c r="U188" s="2" t="e">
        <f t="shared" si="11"/>
        <v>#N/A</v>
      </c>
      <c r="Z188" s="2"/>
      <c r="AA188" s="2"/>
      <c r="AB188" s="2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</row>
    <row r="189" spans="1:40" ht="13" x14ac:dyDescent="0.3">
      <c r="A189" t="s">
        <v>129</v>
      </c>
      <c r="B189" s="5">
        <v>2.16</v>
      </c>
      <c r="C189" s="93">
        <f t="shared" si="9"/>
        <v>12.16</v>
      </c>
      <c r="D189" s="2" t="s">
        <v>130</v>
      </c>
      <c r="E189" s="2" t="s">
        <v>130</v>
      </c>
      <c r="F189">
        <v>0.03</v>
      </c>
      <c r="G189">
        <v>5.1999999999999998E-2</v>
      </c>
      <c r="H189">
        <v>7.4999999999999997E-2</v>
      </c>
      <c r="I189">
        <v>0.113</v>
      </c>
      <c r="J189">
        <v>0.156</v>
      </c>
      <c r="K189">
        <v>0.19900000000000001</v>
      </c>
      <c r="L189">
        <v>0.24099999999999999</v>
      </c>
      <c r="M189">
        <v>0.28399999999999997</v>
      </c>
      <c r="N189" s="2" t="s">
        <v>130</v>
      </c>
      <c r="O189" s="2" t="s">
        <v>130</v>
      </c>
      <c r="P189" s="2" t="s">
        <v>136</v>
      </c>
      <c r="R189" s="2">
        <f t="shared" si="8"/>
        <v>62</v>
      </c>
      <c r="S189" s="55">
        <f t="shared" si="10"/>
        <v>2.9515748031496068E-2</v>
      </c>
      <c r="U189" s="2" t="e">
        <f t="shared" si="11"/>
        <v>#N/A</v>
      </c>
      <c r="Z189" s="2"/>
      <c r="AA189" s="2"/>
      <c r="AB189" s="2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</row>
    <row r="190" spans="1:40" ht="13" x14ac:dyDescent="0.3">
      <c r="A190" t="s">
        <v>129</v>
      </c>
      <c r="B190" s="5">
        <v>2.17</v>
      </c>
      <c r="C190" s="93">
        <f t="shared" si="9"/>
        <v>12.17</v>
      </c>
      <c r="D190" s="2" t="s">
        <v>130</v>
      </c>
      <c r="E190" s="2" t="s">
        <v>130</v>
      </c>
      <c r="F190">
        <v>0.03</v>
      </c>
      <c r="G190">
        <v>5.1999999999999998E-2</v>
      </c>
      <c r="H190">
        <v>7.4999999999999997E-2</v>
      </c>
      <c r="I190">
        <v>0.113</v>
      </c>
      <c r="J190">
        <v>0.156</v>
      </c>
      <c r="K190">
        <v>0.19900000000000001</v>
      </c>
      <c r="L190">
        <v>0.24099999999999999</v>
      </c>
      <c r="M190">
        <v>0.28399999999999997</v>
      </c>
      <c r="N190" s="2" t="s">
        <v>130</v>
      </c>
      <c r="O190" s="2" t="s">
        <v>130</v>
      </c>
      <c r="P190" s="2" t="s">
        <v>136</v>
      </c>
      <c r="R190" s="2">
        <f t="shared" si="8"/>
        <v>62</v>
      </c>
      <c r="S190" s="55">
        <f t="shared" si="10"/>
        <v>2.9515748031496068E-2</v>
      </c>
      <c r="U190" s="2" t="e">
        <f t="shared" si="11"/>
        <v>#N/A</v>
      </c>
      <c r="Z190" s="2"/>
      <c r="AA190" s="2"/>
      <c r="AB190" s="2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</row>
    <row r="191" spans="1:40" ht="13" x14ac:dyDescent="0.3">
      <c r="A191" t="s">
        <v>129</v>
      </c>
      <c r="B191" s="5">
        <v>2.1800000000000002</v>
      </c>
      <c r="C191" s="93">
        <f t="shared" si="9"/>
        <v>12.18</v>
      </c>
      <c r="D191" s="2" t="s">
        <v>130</v>
      </c>
      <c r="E191" s="2" t="s">
        <v>130</v>
      </c>
      <c r="F191">
        <v>0.03</v>
      </c>
      <c r="G191">
        <v>5.1999999999999998E-2</v>
      </c>
      <c r="H191">
        <v>7.4999999999999997E-2</v>
      </c>
      <c r="I191">
        <v>0.113</v>
      </c>
      <c r="J191">
        <v>0.156</v>
      </c>
      <c r="K191">
        <v>0.19900000000000001</v>
      </c>
      <c r="L191">
        <v>0.24099999999999999</v>
      </c>
      <c r="M191">
        <v>0.28399999999999997</v>
      </c>
      <c r="N191" s="2" t="s">
        <v>130</v>
      </c>
      <c r="O191" s="2" t="s">
        <v>130</v>
      </c>
      <c r="P191" s="2" t="s">
        <v>136</v>
      </c>
      <c r="R191" s="2">
        <f t="shared" si="8"/>
        <v>61</v>
      </c>
      <c r="S191" s="55">
        <f t="shared" si="10"/>
        <v>2.9177165354330709E-2</v>
      </c>
      <c r="U191" s="2" t="e">
        <f t="shared" si="11"/>
        <v>#N/A</v>
      </c>
      <c r="Z191" s="2"/>
      <c r="AA191" s="2"/>
      <c r="AB191" s="2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</row>
    <row r="192" spans="1:40" ht="13" x14ac:dyDescent="0.3">
      <c r="A192" t="s">
        <v>129</v>
      </c>
      <c r="B192" s="5">
        <v>2.19</v>
      </c>
      <c r="C192" s="93">
        <f t="shared" si="9"/>
        <v>12.19</v>
      </c>
      <c r="D192" s="2" t="s">
        <v>130</v>
      </c>
      <c r="E192" s="2" t="s">
        <v>130</v>
      </c>
      <c r="F192">
        <v>0.03</v>
      </c>
      <c r="G192">
        <v>5.1999999999999998E-2</v>
      </c>
      <c r="H192">
        <v>7.4999999999999997E-2</v>
      </c>
      <c r="I192">
        <v>0.113</v>
      </c>
      <c r="J192">
        <v>0.156</v>
      </c>
      <c r="K192">
        <v>0.19900000000000001</v>
      </c>
      <c r="L192">
        <v>0.24099999999999999</v>
      </c>
      <c r="M192">
        <v>0.28399999999999997</v>
      </c>
      <c r="N192" s="2" t="s">
        <v>130</v>
      </c>
      <c r="O192" s="2" t="s">
        <v>130</v>
      </c>
      <c r="P192" s="2" t="s">
        <v>136</v>
      </c>
      <c r="R192" s="2">
        <f t="shared" si="8"/>
        <v>61</v>
      </c>
      <c r="S192" s="55">
        <f t="shared" si="10"/>
        <v>2.9177165354330709E-2</v>
      </c>
      <c r="U192" s="2" t="e">
        <f t="shared" si="11"/>
        <v>#N/A</v>
      </c>
      <c r="Z192" s="2"/>
      <c r="AA192" s="2"/>
      <c r="AB192" s="2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</row>
    <row r="193" spans="1:40" ht="13" x14ac:dyDescent="0.3">
      <c r="A193" t="s">
        <v>129</v>
      </c>
      <c r="B193" s="5">
        <v>2.2000000000000002</v>
      </c>
      <c r="C193" s="93">
        <f t="shared" si="9"/>
        <v>12.2</v>
      </c>
      <c r="D193" s="2" t="s">
        <v>130</v>
      </c>
      <c r="E193" s="2" t="s">
        <v>130</v>
      </c>
      <c r="F193">
        <v>0.03</v>
      </c>
      <c r="G193">
        <v>5.1999999999999998E-2</v>
      </c>
      <c r="H193">
        <v>7.4999999999999997E-2</v>
      </c>
      <c r="I193">
        <v>0.113</v>
      </c>
      <c r="J193">
        <v>0.156</v>
      </c>
      <c r="K193">
        <v>0.19900000000000001</v>
      </c>
      <c r="L193">
        <v>0.24099999999999999</v>
      </c>
      <c r="M193">
        <v>0.28399999999999997</v>
      </c>
      <c r="N193" s="2" t="s">
        <v>130</v>
      </c>
      <c r="O193" s="2" t="s">
        <v>130</v>
      </c>
      <c r="P193" s="2" t="s">
        <v>136</v>
      </c>
      <c r="R193" s="2">
        <f t="shared" si="8"/>
        <v>61</v>
      </c>
      <c r="S193" s="55">
        <f t="shared" si="10"/>
        <v>2.9177165354330709E-2</v>
      </c>
      <c r="U193" s="2" t="e">
        <f t="shared" si="11"/>
        <v>#N/A</v>
      </c>
      <c r="Z193" s="2"/>
      <c r="AA193" s="2"/>
      <c r="AB193" s="2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</row>
    <row r="194" spans="1:40" ht="13" x14ac:dyDescent="0.3">
      <c r="A194" t="s">
        <v>129</v>
      </c>
      <c r="B194" s="5">
        <v>2.21</v>
      </c>
      <c r="C194" s="93">
        <f t="shared" si="9"/>
        <v>12.21</v>
      </c>
      <c r="D194" s="2" t="s">
        <v>130</v>
      </c>
      <c r="E194" s="2" t="s">
        <v>130</v>
      </c>
      <c r="F194">
        <v>2.9000000000000001E-2</v>
      </c>
      <c r="G194">
        <v>5.0999999999999997E-2</v>
      </c>
      <c r="H194">
        <v>7.2999999999999995E-2</v>
      </c>
      <c r="I194">
        <v>0.11</v>
      </c>
      <c r="J194">
        <v>0.152</v>
      </c>
      <c r="K194">
        <v>0.19400000000000001</v>
      </c>
      <c r="L194">
        <v>0.23599999999999999</v>
      </c>
      <c r="M194">
        <v>0.27800000000000002</v>
      </c>
      <c r="N194" s="2" t="s">
        <v>130</v>
      </c>
      <c r="O194" s="2" t="s">
        <v>130</v>
      </c>
      <c r="P194" s="2" t="s">
        <v>136</v>
      </c>
      <c r="R194" s="2">
        <f t="shared" si="8"/>
        <v>61</v>
      </c>
      <c r="S194" s="55">
        <f t="shared" si="10"/>
        <v>2.9177165354330709E-2</v>
      </c>
      <c r="U194" s="2">
        <f t="shared" si="11"/>
        <v>2.21</v>
      </c>
      <c r="Z194" s="2"/>
      <c r="AA194" s="2"/>
      <c r="AB194" s="2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</row>
    <row r="195" spans="1:40" ht="13" x14ac:dyDescent="0.3">
      <c r="A195" t="s">
        <v>129</v>
      </c>
      <c r="B195" s="5">
        <v>2.2200000000000002</v>
      </c>
      <c r="C195" s="93">
        <f t="shared" si="9"/>
        <v>12.22</v>
      </c>
      <c r="D195" s="2" t="s">
        <v>130</v>
      </c>
      <c r="E195" s="2" t="s">
        <v>130</v>
      </c>
      <c r="F195">
        <v>2.9000000000000001E-2</v>
      </c>
      <c r="G195">
        <v>5.0999999999999997E-2</v>
      </c>
      <c r="H195">
        <v>7.2999999999999995E-2</v>
      </c>
      <c r="I195">
        <v>0.11</v>
      </c>
      <c r="J195">
        <v>0.152</v>
      </c>
      <c r="K195">
        <v>0.19400000000000001</v>
      </c>
      <c r="L195">
        <v>0.23599999999999999</v>
      </c>
      <c r="M195">
        <v>0.27800000000000002</v>
      </c>
      <c r="N195" s="2" t="s">
        <v>130</v>
      </c>
      <c r="O195" s="2" t="s">
        <v>130</v>
      </c>
      <c r="P195" s="2" t="s">
        <v>136</v>
      </c>
      <c r="R195" s="2">
        <f t="shared" si="8"/>
        <v>60</v>
      </c>
      <c r="S195" s="55">
        <f t="shared" si="10"/>
        <v>2.8838582677165357E-2</v>
      </c>
      <c r="U195" s="2" t="e">
        <f t="shared" si="11"/>
        <v>#N/A</v>
      </c>
      <c r="Z195" s="2"/>
      <c r="AA195" s="2"/>
      <c r="AB195" s="2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</row>
    <row r="196" spans="1:40" ht="13" x14ac:dyDescent="0.3">
      <c r="A196" t="s">
        <v>129</v>
      </c>
      <c r="B196" s="5">
        <v>2.23</v>
      </c>
      <c r="C196" s="93">
        <f t="shared" si="9"/>
        <v>12.23</v>
      </c>
      <c r="D196" s="2" t="s">
        <v>130</v>
      </c>
      <c r="E196" s="2" t="s">
        <v>130</v>
      </c>
      <c r="F196">
        <v>2.9000000000000001E-2</v>
      </c>
      <c r="G196">
        <v>5.0999999999999997E-2</v>
      </c>
      <c r="H196">
        <v>7.2999999999999995E-2</v>
      </c>
      <c r="I196">
        <v>0.11</v>
      </c>
      <c r="J196">
        <v>0.152</v>
      </c>
      <c r="K196">
        <v>0.19400000000000001</v>
      </c>
      <c r="L196">
        <v>0.23599999999999999</v>
      </c>
      <c r="M196">
        <v>0.27800000000000002</v>
      </c>
      <c r="N196" s="2" t="s">
        <v>130</v>
      </c>
      <c r="O196" s="2" t="s">
        <v>130</v>
      </c>
      <c r="P196" s="2" t="s">
        <v>136</v>
      </c>
      <c r="R196" s="2">
        <f t="shared" si="8"/>
        <v>60</v>
      </c>
      <c r="S196" s="55">
        <f t="shared" si="10"/>
        <v>2.8838582677165357E-2</v>
      </c>
      <c r="U196" s="2" t="e">
        <f t="shared" si="11"/>
        <v>#N/A</v>
      </c>
      <c r="Z196" s="2"/>
      <c r="AA196" s="2"/>
      <c r="AB196" s="2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</row>
    <row r="197" spans="1:40" ht="13" x14ac:dyDescent="0.3">
      <c r="A197" t="s">
        <v>129</v>
      </c>
      <c r="B197" s="5">
        <v>2.2400000000000002</v>
      </c>
      <c r="C197" s="93">
        <f t="shared" si="9"/>
        <v>12.24</v>
      </c>
      <c r="D197" s="2" t="s">
        <v>130</v>
      </c>
      <c r="E197" s="2" t="s">
        <v>130</v>
      </c>
      <c r="F197">
        <v>2.9000000000000001E-2</v>
      </c>
      <c r="G197">
        <v>5.0999999999999997E-2</v>
      </c>
      <c r="H197">
        <v>7.2999999999999995E-2</v>
      </c>
      <c r="I197">
        <v>0.11</v>
      </c>
      <c r="J197">
        <v>0.152</v>
      </c>
      <c r="K197">
        <v>0.19400000000000001</v>
      </c>
      <c r="L197">
        <v>0.23599999999999999</v>
      </c>
      <c r="M197">
        <v>0.27800000000000002</v>
      </c>
      <c r="N197" s="2" t="s">
        <v>130</v>
      </c>
      <c r="O197" s="2" t="s">
        <v>130</v>
      </c>
      <c r="P197" s="2" t="s">
        <v>136</v>
      </c>
      <c r="R197" s="2">
        <f t="shared" si="8"/>
        <v>60</v>
      </c>
      <c r="S197" s="55">
        <f t="shared" si="10"/>
        <v>2.8838582677165357E-2</v>
      </c>
      <c r="U197" s="2" t="e">
        <f t="shared" si="11"/>
        <v>#N/A</v>
      </c>
      <c r="Z197" s="2"/>
      <c r="AA197" s="2"/>
      <c r="AB197" s="2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</row>
    <row r="198" spans="1:40" ht="13" x14ac:dyDescent="0.3">
      <c r="A198" t="s">
        <v>129</v>
      </c>
      <c r="B198" s="5">
        <v>2.25</v>
      </c>
      <c r="C198" s="93">
        <f t="shared" si="9"/>
        <v>12.25</v>
      </c>
      <c r="D198" s="2" t="s">
        <v>130</v>
      </c>
      <c r="E198" s="2" t="s">
        <v>130</v>
      </c>
      <c r="F198">
        <v>2.9000000000000001E-2</v>
      </c>
      <c r="G198">
        <v>5.0999999999999997E-2</v>
      </c>
      <c r="H198">
        <v>7.2999999999999995E-2</v>
      </c>
      <c r="I198">
        <v>0.11</v>
      </c>
      <c r="J198">
        <v>0.152</v>
      </c>
      <c r="K198">
        <v>0.19400000000000001</v>
      </c>
      <c r="L198">
        <v>0.23599999999999999</v>
      </c>
      <c r="M198">
        <v>0.27800000000000002</v>
      </c>
      <c r="N198" s="2" t="s">
        <v>130</v>
      </c>
      <c r="O198" s="2" t="s">
        <v>130</v>
      </c>
      <c r="P198" s="2" t="s">
        <v>136</v>
      </c>
      <c r="R198" s="2">
        <f t="shared" ref="R198:R246" si="12">ROUND((1/B198)*133.98389,0)</f>
        <v>60</v>
      </c>
      <c r="S198" s="55">
        <f t="shared" si="10"/>
        <v>2.8838582677165357E-2</v>
      </c>
      <c r="U198" s="2" t="e">
        <f t="shared" si="11"/>
        <v>#N/A</v>
      </c>
      <c r="Z198" s="2"/>
      <c r="AA198" s="2"/>
      <c r="AB198" s="2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</row>
    <row r="199" spans="1:40" ht="13" x14ac:dyDescent="0.3">
      <c r="A199" t="s">
        <v>129</v>
      </c>
      <c r="B199" s="5">
        <v>2.2599999999999998</v>
      </c>
      <c r="C199" s="93">
        <f t="shared" ref="C199:C262" si="13">VALUE(SUBSTITUTE(1&amp;B199," ",""))</f>
        <v>12.26</v>
      </c>
      <c r="D199" s="2" t="s">
        <v>130</v>
      </c>
      <c r="E199" s="2" t="s">
        <v>130</v>
      </c>
      <c r="F199">
        <v>2.9000000000000001E-2</v>
      </c>
      <c r="G199">
        <v>0.05</v>
      </c>
      <c r="H199">
        <v>7.1999999999999995E-2</v>
      </c>
      <c r="I199">
        <v>0.109</v>
      </c>
      <c r="J199">
        <v>0.15</v>
      </c>
      <c r="K199">
        <v>0.192</v>
      </c>
      <c r="L199">
        <v>0.23300000000000001</v>
      </c>
      <c r="M199">
        <v>0.27500000000000002</v>
      </c>
      <c r="N199" s="2" t="s">
        <v>130</v>
      </c>
      <c r="O199" s="2" t="s">
        <v>130</v>
      </c>
      <c r="P199" s="2" t="s">
        <v>136</v>
      </c>
      <c r="R199" s="2">
        <f t="shared" si="12"/>
        <v>59</v>
      </c>
      <c r="S199" s="55">
        <f t="shared" ref="S199:S246" si="14">((0.0086*R199)+0.2165)/25.4</f>
        <v>2.8500000000000001E-2</v>
      </c>
      <c r="U199" s="2">
        <f t="shared" ref="U199:U246" si="15">VLOOKUP(B199,$AH$6:$AH$174,1,FALSE)</f>
        <v>2.2599999999999998</v>
      </c>
      <c r="Z199" s="2"/>
      <c r="AA199" s="2"/>
      <c r="AB199" s="2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</row>
    <row r="200" spans="1:40" ht="13" x14ac:dyDescent="0.3">
      <c r="A200" t="s">
        <v>129</v>
      </c>
      <c r="B200" s="5">
        <v>2.27</v>
      </c>
      <c r="C200" s="93">
        <f t="shared" si="13"/>
        <v>12.27</v>
      </c>
      <c r="D200" s="2" t="s">
        <v>130</v>
      </c>
      <c r="E200" s="2" t="s">
        <v>130</v>
      </c>
      <c r="F200">
        <v>2.9000000000000001E-2</v>
      </c>
      <c r="G200">
        <v>0.05</v>
      </c>
      <c r="H200">
        <v>7.1999999999999995E-2</v>
      </c>
      <c r="I200">
        <v>0.109</v>
      </c>
      <c r="J200">
        <v>0.15</v>
      </c>
      <c r="K200">
        <v>0.192</v>
      </c>
      <c r="L200">
        <v>0.23300000000000001</v>
      </c>
      <c r="M200">
        <v>0.27500000000000002</v>
      </c>
      <c r="N200" s="2" t="s">
        <v>130</v>
      </c>
      <c r="O200" s="2" t="s">
        <v>130</v>
      </c>
      <c r="P200" s="2" t="s">
        <v>136</v>
      </c>
      <c r="R200" s="2">
        <f t="shared" si="12"/>
        <v>59</v>
      </c>
      <c r="S200" s="55">
        <f t="shared" si="14"/>
        <v>2.8500000000000001E-2</v>
      </c>
      <c r="U200" s="2" t="e">
        <f t="shared" si="15"/>
        <v>#N/A</v>
      </c>
      <c r="Z200" s="2"/>
      <c r="AA200" s="2"/>
      <c r="AB200" s="2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</row>
    <row r="201" spans="1:40" ht="13" x14ac:dyDescent="0.3">
      <c r="A201" t="s">
        <v>129</v>
      </c>
      <c r="B201" s="5">
        <v>2.2799999999999998</v>
      </c>
      <c r="C201" s="93">
        <f t="shared" si="13"/>
        <v>12.28</v>
      </c>
      <c r="D201" s="2" t="s">
        <v>130</v>
      </c>
      <c r="E201" s="2" t="s">
        <v>130</v>
      </c>
      <c r="F201">
        <v>2.9000000000000001E-2</v>
      </c>
      <c r="G201">
        <v>0.05</v>
      </c>
      <c r="H201">
        <v>7.1999999999999995E-2</v>
      </c>
      <c r="I201">
        <v>0.109</v>
      </c>
      <c r="J201">
        <v>0.15</v>
      </c>
      <c r="K201">
        <v>0.192</v>
      </c>
      <c r="L201">
        <v>0.23300000000000001</v>
      </c>
      <c r="M201">
        <v>0.27500000000000002</v>
      </c>
      <c r="N201" s="2" t="s">
        <v>130</v>
      </c>
      <c r="O201" s="2" t="s">
        <v>130</v>
      </c>
      <c r="P201" s="2" t="s">
        <v>136</v>
      </c>
      <c r="R201" s="2">
        <f t="shared" si="12"/>
        <v>59</v>
      </c>
      <c r="S201" s="55">
        <f t="shared" si="14"/>
        <v>2.8500000000000001E-2</v>
      </c>
      <c r="U201" s="2" t="e">
        <f t="shared" si="15"/>
        <v>#N/A</v>
      </c>
      <c r="Z201" s="2"/>
      <c r="AA201" s="2"/>
      <c r="AB201" s="2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</row>
    <row r="202" spans="1:40" ht="13" x14ac:dyDescent="0.3">
      <c r="A202" t="s">
        <v>129</v>
      </c>
      <c r="B202" s="5">
        <v>2.29</v>
      </c>
      <c r="C202" s="93">
        <f t="shared" si="13"/>
        <v>12.29</v>
      </c>
      <c r="D202" s="2" t="s">
        <v>130</v>
      </c>
      <c r="E202" s="2" t="s">
        <v>130</v>
      </c>
      <c r="F202">
        <v>2.9000000000000001E-2</v>
      </c>
      <c r="G202">
        <v>0.05</v>
      </c>
      <c r="H202">
        <v>7.1999999999999995E-2</v>
      </c>
      <c r="I202">
        <v>0.109</v>
      </c>
      <c r="J202">
        <v>0.15</v>
      </c>
      <c r="K202">
        <v>0.192</v>
      </c>
      <c r="L202">
        <v>0.23300000000000001</v>
      </c>
      <c r="M202">
        <v>0.27500000000000002</v>
      </c>
      <c r="N202" s="2" t="s">
        <v>130</v>
      </c>
      <c r="O202" s="2" t="s">
        <v>130</v>
      </c>
      <c r="P202" s="2" t="s">
        <v>136</v>
      </c>
      <c r="R202" s="2">
        <f t="shared" si="12"/>
        <v>59</v>
      </c>
      <c r="S202" s="55">
        <f t="shared" si="14"/>
        <v>2.8500000000000001E-2</v>
      </c>
      <c r="U202" s="2" t="e">
        <f t="shared" si="15"/>
        <v>#N/A</v>
      </c>
      <c r="Z202" s="2"/>
      <c r="AA202" s="2"/>
      <c r="AB202" s="2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</row>
    <row r="203" spans="1:40" ht="13" x14ac:dyDescent="0.3">
      <c r="A203" t="s">
        <v>129</v>
      </c>
      <c r="B203" s="5">
        <v>2.2999999999999998</v>
      </c>
      <c r="C203" s="93">
        <f t="shared" si="13"/>
        <v>12.3</v>
      </c>
      <c r="D203" s="2" t="s">
        <v>130</v>
      </c>
      <c r="E203" s="2" t="s">
        <v>130</v>
      </c>
      <c r="F203">
        <v>2.9000000000000001E-2</v>
      </c>
      <c r="G203">
        <v>0.05</v>
      </c>
      <c r="H203">
        <v>7.1999999999999995E-2</v>
      </c>
      <c r="I203">
        <v>0.109</v>
      </c>
      <c r="J203">
        <v>0.15</v>
      </c>
      <c r="K203">
        <v>0.192</v>
      </c>
      <c r="L203">
        <v>0.23300000000000001</v>
      </c>
      <c r="M203">
        <v>0.27500000000000002</v>
      </c>
      <c r="N203" s="2" t="s">
        <v>130</v>
      </c>
      <c r="O203" s="2" t="s">
        <v>130</v>
      </c>
      <c r="P203" s="2" t="s">
        <v>136</v>
      </c>
      <c r="R203" s="2">
        <f t="shared" si="12"/>
        <v>58</v>
      </c>
      <c r="S203" s="55">
        <f t="shared" si="14"/>
        <v>2.8161417322834649E-2</v>
      </c>
      <c r="U203" s="2" t="e">
        <f t="shared" si="15"/>
        <v>#N/A</v>
      </c>
      <c r="Z203" s="2"/>
      <c r="AA203" s="2"/>
      <c r="AB203" s="2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</row>
    <row r="204" spans="1:40" ht="13" x14ac:dyDescent="0.3">
      <c r="A204" t="s">
        <v>129</v>
      </c>
      <c r="B204" s="5">
        <v>2.31</v>
      </c>
      <c r="C204" s="93">
        <f t="shared" si="13"/>
        <v>12.31</v>
      </c>
      <c r="D204" s="2" t="s">
        <v>130</v>
      </c>
      <c r="E204" s="2" t="s">
        <v>130</v>
      </c>
      <c r="F204">
        <v>2.9000000000000001E-2</v>
      </c>
      <c r="G204">
        <v>0.05</v>
      </c>
      <c r="H204">
        <v>7.1999999999999995E-2</v>
      </c>
      <c r="I204">
        <v>0.109</v>
      </c>
      <c r="J204">
        <v>0.15</v>
      </c>
      <c r="K204">
        <v>0.192</v>
      </c>
      <c r="L204">
        <v>0.23300000000000001</v>
      </c>
      <c r="M204">
        <v>0.27500000000000002</v>
      </c>
      <c r="N204" s="2" t="s">
        <v>130</v>
      </c>
      <c r="O204" s="2" t="s">
        <v>130</v>
      </c>
      <c r="P204" s="2" t="s">
        <v>136</v>
      </c>
      <c r="R204" s="2">
        <f t="shared" si="12"/>
        <v>58</v>
      </c>
      <c r="S204" s="55">
        <f t="shared" si="14"/>
        <v>2.8161417322834649E-2</v>
      </c>
      <c r="U204" s="2" t="e">
        <f t="shared" si="15"/>
        <v>#N/A</v>
      </c>
      <c r="Z204" s="2"/>
      <c r="AA204" s="2"/>
      <c r="AB204" s="2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</row>
    <row r="205" spans="1:40" ht="13" x14ac:dyDescent="0.3">
      <c r="A205" t="s">
        <v>129</v>
      </c>
      <c r="B205" s="5">
        <v>2.3199999999999998</v>
      </c>
      <c r="C205" s="93">
        <f t="shared" si="13"/>
        <v>12.32</v>
      </c>
      <c r="D205" s="2" t="s">
        <v>130</v>
      </c>
      <c r="E205" s="2" t="s">
        <v>130</v>
      </c>
      <c r="F205">
        <v>2.8000000000000001E-2</v>
      </c>
      <c r="G205">
        <v>4.9000000000000002E-2</v>
      </c>
      <c r="H205">
        <v>6.9000000000000006E-2</v>
      </c>
      <c r="I205">
        <v>0.106</v>
      </c>
      <c r="J205">
        <v>0.14699999999999999</v>
      </c>
      <c r="K205">
        <v>0.187</v>
      </c>
      <c r="L205">
        <v>0.22800000000000001</v>
      </c>
      <c r="M205">
        <v>0.26800000000000002</v>
      </c>
      <c r="N205" s="2" t="s">
        <v>130</v>
      </c>
      <c r="O205" s="2" t="s">
        <v>130</v>
      </c>
      <c r="P205" s="2" t="s">
        <v>136</v>
      </c>
      <c r="R205" s="2">
        <f t="shared" si="12"/>
        <v>58</v>
      </c>
      <c r="S205" s="55">
        <f t="shared" si="14"/>
        <v>2.8161417322834649E-2</v>
      </c>
      <c r="U205" s="2">
        <f t="shared" si="15"/>
        <v>2.3199999999999998</v>
      </c>
      <c r="Z205" s="2"/>
      <c r="AA205" s="2"/>
      <c r="AB205" s="2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</row>
    <row r="206" spans="1:40" ht="13" x14ac:dyDescent="0.3">
      <c r="A206" t="s">
        <v>129</v>
      </c>
      <c r="B206" s="5">
        <v>2.33</v>
      </c>
      <c r="C206" s="93">
        <f t="shared" si="13"/>
        <v>12.33</v>
      </c>
      <c r="D206" s="2" t="s">
        <v>130</v>
      </c>
      <c r="E206" s="2" t="s">
        <v>130</v>
      </c>
      <c r="F206">
        <v>2.8000000000000001E-2</v>
      </c>
      <c r="G206">
        <v>4.9000000000000002E-2</v>
      </c>
      <c r="H206">
        <v>6.9000000000000006E-2</v>
      </c>
      <c r="I206">
        <v>0.106</v>
      </c>
      <c r="J206">
        <v>0.14699999999999999</v>
      </c>
      <c r="K206">
        <v>0.187</v>
      </c>
      <c r="L206">
        <v>0.22800000000000001</v>
      </c>
      <c r="M206">
        <v>0.26800000000000002</v>
      </c>
      <c r="N206" s="2" t="s">
        <v>130</v>
      </c>
      <c r="O206" s="2" t="s">
        <v>130</v>
      </c>
      <c r="P206" s="2" t="s">
        <v>136</v>
      </c>
      <c r="R206" s="2">
        <f t="shared" si="12"/>
        <v>58</v>
      </c>
      <c r="S206" s="55">
        <f t="shared" si="14"/>
        <v>2.8161417322834649E-2</v>
      </c>
      <c r="U206" s="2" t="e">
        <f t="shared" si="15"/>
        <v>#N/A</v>
      </c>
      <c r="Z206" s="2"/>
      <c r="AA206" s="2"/>
      <c r="AB206" s="2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</row>
    <row r="207" spans="1:40" ht="13" x14ac:dyDescent="0.3">
      <c r="A207" t="s">
        <v>129</v>
      </c>
      <c r="B207" s="5">
        <v>2.34</v>
      </c>
      <c r="C207" s="93">
        <f t="shared" si="13"/>
        <v>12.34</v>
      </c>
      <c r="D207" s="2" t="s">
        <v>130</v>
      </c>
      <c r="E207" s="2" t="s">
        <v>130</v>
      </c>
      <c r="F207">
        <v>2.8000000000000001E-2</v>
      </c>
      <c r="G207">
        <v>4.9000000000000002E-2</v>
      </c>
      <c r="H207">
        <v>6.9000000000000006E-2</v>
      </c>
      <c r="I207">
        <v>0.106</v>
      </c>
      <c r="J207">
        <v>0.14699999999999999</v>
      </c>
      <c r="K207">
        <v>0.187</v>
      </c>
      <c r="L207">
        <v>0.22800000000000001</v>
      </c>
      <c r="M207">
        <v>0.26800000000000002</v>
      </c>
      <c r="N207" s="2" t="s">
        <v>130</v>
      </c>
      <c r="O207" s="2" t="s">
        <v>130</v>
      </c>
      <c r="P207" s="2" t="s">
        <v>136</v>
      </c>
      <c r="R207" s="2">
        <f t="shared" si="12"/>
        <v>57</v>
      </c>
      <c r="S207" s="55">
        <f t="shared" si="14"/>
        <v>2.7822834645669293E-2</v>
      </c>
      <c r="U207" s="2" t="e">
        <f t="shared" si="15"/>
        <v>#N/A</v>
      </c>
      <c r="Z207" s="2"/>
      <c r="AA207" s="2"/>
      <c r="AB207" s="2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</row>
    <row r="208" spans="1:40" ht="13" x14ac:dyDescent="0.3">
      <c r="A208" t="s">
        <v>129</v>
      </c>
      <c r="B208" s="5">
        <v>2.35</v>
      </c>
      <c r="C208" s="93">
        <f t="shared" si="13"/>
        <v>12.35</v>
      </c>
      <c r="D208" s="2" t="s">
        <v>130</v>
      </c>
      <c r="E208" s="2" t="s">
        <v>130</v>
      </c>
      <c r="F208">
        <v>2.8000000000000001E-2</v>
      </c>
      <c r="G208">
        <v>4.9000000000000002E-2</v>
      </c>
      <c r="H208">
        <v>6.9000000000000006E-2</v>
      </c>
      <c r="I208">
        <v>0.106</v>
      </c>
      <c r="J208">
        <v>0.14699999999999999</v>
      </c>
      <c r="K208">
        <v>0.187</v>
      </c>
      <c r="L208">
        <v>0.22800000000000001</v>
      </c>
      <c r="M208">
        <v>0.26800000000000002</v>
      </c>
      <c r="N208" s="2" t="s">
        <v>130</v>
      </c>
      <c r="O208" s="2" t="s">
        <v>130</v>
      </c>
      <c r="P208" s="2" t="s">
        <v>136</v>
      </c>
      <c r="R208" s="2">
        <f t="shared" si="12"/>
        <v>57</v>
      </c>
      <c r="S208" s="55">
        <f t="shared" si="14"/>
        <v>2.7822834645669293E-2</v>
      </c>
      <c r="U208" s="2" t="e">
        <f t="shared" si="15"/>
        <v>#N/A</v>
      </c>
      <c r="Z208" s="2"/>
      <c r="AA208" s="2"/>
      <c r="AB208" s="2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</row>
    <row r="209" spans="1:40" ht="13" x14ac:dyDescent="0.3">
      <c r="A209" t="s">
        <v>129</v>
      </c>
      <c r="B209" s="5">
        <v>2.36</v>
      </c>
      <c r="C209" s="93">
        <f t="shared" si="13"/>
        <v>12.36</v>
      </c>
      <c r="D209" s="2" t="s">
        <v>130</v>
      </c>
      <c r="E209" s="2" t="s">
        <v>130</v>
      </c>
      <c r="F209">
        <v>2.8000000000000001E-2</v>
      </c>
      <c r="G209">
        <v>4.9000000000000002E-2</v>
      </c>
      <c r="H209">
        <v>6.9000000000000006E-2</v>
      </c>
      <c r="I209">
        <v>0.106</v>
      </c>
      <c r="J209">
        <v>0.14699999999999999</v>
      </c>
      <c r="K209">
        <v>0.187</v>
      </c>
      <c r="L209">
        <v>0.22800000000000001</v>
      </c>
      <c r="M209">
        <v>0.26800000000000002</v>
      </c>
      <c r="N209" s="2" t="s">
        <v>130</v>
      </c>
      <c r="O209" s="2" t="s">
        <v>130</v>
      </c>
      <c r="P209" s="2" t="s">
        <v>136</v>
      </c>
      <c r="R209" s="2">
        <f t="shared" si="12"/>
        <v>57</v>
      </c>
      <c r="S209" s="55">
        <f t="shared" si="14"/>
        <v>2.7822834645669293E-2</v>
      </c>
      <c r="U209" s="2" t="e">
        <f t="shared" si="15"/>
        <v>#N/A</v>
      </c>
      <c r="Z209" s="2"/>
      <c r="AA209" s="2"/>
      <c r="AB209" s="2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</row>
    <row r="210" spans="1:40" ht="13" x14ac:dyDescent="0.3">
      <c r="A210" t="s">
        <v>129</v>
      </c>
      <c r="B210" s="5">
        <v>2.37</v>
      </c>
      <c r="C210" s="93">
        <f t="shared" si="13"/>
        <v>12.37</v>
      </c>
      <c r="D210" s="2" t="s">
        <v>130</v>
      </c>
      <c r="E210" s="2" t="s">
        <v>130</v>
      </c>
      <c r="F210">
        <v>2.8000000000000001E-2</v>
      </c>
      <c r="G210">
        <v>4.9000000000000002E-2</v>
      </c>
      <c r="H210">
        <v>6.9000000000000006E-2</v>
      </c>
      <c r="I210">
        <v>0.106</v>
      </c>
      <c r="J210">
        <v>0.14699999999999999</v>
      </c>
      <c r="K210">
        <v>0.187</v>
      </c>
      <c r="L210">
        <v>0.22800000000000001</v>
      </c>
      <c r="M210">
        <v>0.26800000000000002</v>
      </c>
      <c r="N210" s="2" t="s">
        <v>130</v>
      </c>
      <c r="O210" s="2" t="s">
        <v>130</v>
      </c>
      <c r="P210" s="2" t="s">
        <v>136</v>
      </c>
      <c r="R210" s="2">
        <f t="shared" si="12"/>
        <v>57</v>
      </c>
      <c r="S210" s="55">
        <f t="shared" si="14"/>
        <v>2.7822834645669293E-2</v>
      </c>
      <c r="U210" s="2" t="e">
        <f t="shared" si="15"/>
        <v>#N/A</v>
      </c>
      <c r="Z210" s="2"/>
      <c r="AA210" s="2"/>
      <c r="AB210" s="2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</row>
    <row r="211" spans="1:40" ht="13" x14ac:dyDescent="0.3">
      <c r="A211" t="s">
        <v>129</v>
      </c>
      <c r="B211" s="5">
        <v>2.38</v>
      </c>
      <c r="C211" s="93">
        <f t="shared" si="13"/>
        <v>12.38</v>
      </c>
      <c r="D211" s="2" t="s">
        <v>130</v>
      </c>
      <c r="E211" s="2" t="s">
        <v>130</v>
      </c>
      <c r="F211">
        <v>2.8000000000000001E-2</v>
      </c>
      <c r="G211">
        <v>4.9000000000000002E-2</v>
      </c>
      <c r="H211">
        <v>6.9000000000000006E-2</v>
      </c>
      <c r="I211">
        <v>0.106</v>
      </c>
      <c r="J211">
        <v>0.14699999999999999</v>
      </c>
      <c r="K211">
        <v>0.187</v>
      </c>
      <c r="L211">
        <v>0.22800000000000001</v>
      </c>
      <c r="M211">
        <v>0.26800000000000002</v>
      </c>
      <c r="N211" s="2" t="s">
        <v>130</v>
      </c>
      <c r="O211" s="2" t="s">
        <v>130</v>
      </c>
      <c r="P211" s="2" t="s">
        <v>136</v>
      </c>
      <c r="R211" s="2">
        <f t="shared" si="12"/>
        <v>56</v>
      </c>
      <c r="S211" s="55">
        <f t="shared" si="14"/>
        <v>2.7484251968503941E-2</v>
      </c>
      <c r="U211" s="2" t="e">
        <f t="shared" si="15"/>
        <v>#N/A</v>
      </c>
      <c r="Z211" s="2"/>
      <c r="AA211" s="2"/>
      <c r="AB211" s="2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</row>
    <row r="212" spans="1:40" ht="13" x14ac:dyDescent="0.3">
      <c r="A212" t="s">
        <v>129</v>
      </c>
      <c r="B212" s="5">
        <v>2.39</v>
      </c>
      <c r="C212" s="93">
        <f t="shared" si="13"/>
        <v>12.39</v>
      </c>
      <c r="D212" s="2" t="s">
        <v>130</v>
      </c>
      <c r="E212" s="2" t="s">
        <v>130</v>
      </c>
      <c r="F212">
        <v>2.8000000000000001E-2</v>
      </c>
      <c r="G212">
        <v>4.9000000000000002E-2</v>
      </c>
      <c r="H212">
        <v>6.9000000000000006E-2</v>
      </c>
      <c r="I212">
        <v>0.106</v>
      </c>
      <c r="J212">
        <v>0.14699999999999999</v>
      </c>
      <c r="K212">
        <v>0.187</v>
      </c>
      <c r="L212">
        <v>0.22800000000000001</v>
      </c>
      <c r="M212">
        <v>0.26800000000000002</v>
      </c>
      <c r="N212" s="2" t="s">
        <v>130</v>
      </c>
      <c r="O212" s="2" t="s">
        <v>130</v>
      </c>
      <c r="P212" s="2" t="s">
        <v>136</v>
      </c>
      <c r="R212" s="2">
        <f t="shared" si="12"/>
        <v>56</v>
      </c>
      <c r="S212" s="55">
        <f t="shared" si="14"/>
        <v>2.7484251968503941E-2</v>
      </c>
      <c r="U212" s="2" t="e">
        <f t="shared" si="15"/>
        <v>#N/A</v>
      </c>
      <c r="Z212" s="2"/>
      <c r="AA212" s="2"/>
      <c r="AB212" s="2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</row>
    <row r="213" spans="1:40" ht="13" x14ac:dyDescent="0.3">
      <c r="A213" t="s">
        <v>129</v>
      </c>
      <c r="B213" s="5">
        <v>2.4</v>
      </c>
      <c r="C213" s="93">
        <f t="shared" si="13"/>
        <v>12.4</v>
      </c>
      <c r="D213" s="2" t="s">
        <v>130</v>
      </c>
      <c r="E213" s="2" t="s">
        <v>130</v>
      </c>
      <c r="F213">
        <v>2.8000000000000001E-2</v>
      </c>
      <c r="G213">
        <v>4.9000000000000002E-2</v>
      </c>
      <c r="H213">
        <v>6.9000000000000006E-2</v>
      </c>
      <c r="I213">
        <v>0.106</v>
      </c>
      <c r="J213">
        <v>0.14699999999999999</v>
      </c>
      <c r="K213">
        <v>0.187</v>
      </c>
      <c r="L213">
        <v>0.22800000000000001</v>
      </c>
      <c r="M213">
        <v>0.26800000000000002</v>
      </c>
      <c r="N213" s="2" t="s">
        <v>130</v>
      </c>
      <c r="O213" s="2" t="s">
        <v>130</v>
      </c>
      <c r="P213" s="2" t="s">
        <v>136</v>
      </c>
      <c r="R213" s="2">
        <f t="shared" si="12"/>
        <v>56</v>
      </c>
      <c r="S213" s="55">
        <f t="shared" si="14"/>
        <v>2.7484251968503941E-2</v>
      </c>
      <c r="U213" s="2" t="e">
        <f t="shared" si="15"/>
        <v>#N/A</v>
      </c>
      <c r="Z213" s="2"/>
      <c r="AA213" s="2"/>
      <c r="AB213" s="2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</row>
    <row r="214" spans="1:40" ht="13" x14ac:dyDescent="0.3">
      <c r="A214" t="s">
        <v>129</v>
      </c>
      <c r="B214" s="5">
        <v>2.41</v>
      </c>
      <c r="C214" s="93">
        <f t="shared" si="13"/>
        <v>12.41</v>
      </c>
      <c r="D214" s="2" t="s">
        <v>130</v>
      </c>
      <c r="E214" s="2" t="s">
        <v>130</v>
      </c>
      <c r="F214">
        <v>2.8000000000000001E-2</v>
      </c>
      <c r="G214">
        <v>4.9000000000000002E-2</v>
      </c>
      <c r="H214">
        <v>6.9000000000000006E-2</v>
      </c>
      <c r="I214">
        <v>0.106</v>
      </c>
      <c r="J214">
        <v>0.14699999999999999</v>
      </c>
      <c r="K214">
        <v>0.187</v>
      </c>
      <c r="L214">
        <v>0.22800000000000001</v>
      </c>
      <c r="M214">
        <v>0.26800000000000002</v>
      </c>
      <c r="N214" s="2" t="s">
        <v>130</v>
      </c>
      <c r="O214" s="2" t="s">
        <v>130</v>
      </c>
      <c r="P214" s="2" t="s">
        <v>136</v>
      </c>
      <c r="R214" s="2">
        <f t="shared" si="12"/>
        <v>56</v>
      </c>
      <c r="S214" s="55">
        <f t="shared" si="14"/>
        <v>2.7484251968503941E-2</v>
      </c>
      <c r="U214" s="2" t="e">
        <f t="shared" si="15"/>
        <v>#N/A</v>
      </c>
      <c r="Z214" s="2"/>
      <c r="AA214" s="2"/>
      <c r="AB214" s="2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</row>
    <row r="215" spans="1:40" ht="13" x14ac:dyDescent="0.3">
      <c r="A215" t="s">
        <v>129</v>
      </c>
      <c r="B215" s="5">
        <v>2.42</v>
      </c>
      <c r="C215" s="93">
        <f t="shared" si="13"/>
        <v>12.42</v>
      </c>
      <c r="D215" s="2" t="s">
        <v>130</v>
      </c>
      <c r="E215" s="2" t="s">
        <v>130</v>
      </c>
      <c r="F215">
        <v>2.8000000000000001E-2</v>
      </c>
      <c r="G215">
        <v>4.9000000000000002E-2</v>
      </c>
      <c r="H215">
        <v>6.9000000000000006E-2</v>
      </c>
      <c r="I215">
        <v>0.106</v>
      </c>
      <c r="J215">
        <v>0.14699999999999999</v>
      </c>
      <c r="K215">
        <v>0.187</v>
      </c>
      <c r="L215">
        <v>0.22800000000000001</v>
      </c>
      <c r="M215">
        <v>0.26800000000000002</v>
      </c>
      <c r="N215" s="2" t="s">
        <v>130</v>
      </c>
      <c r="O215" s="2" t="s">
        <v>130</v>
      </c>
      <c r="P215" s="2" t="s">
        <v>136</v>
      </c>
      <c r="R215" s="2">
        <f t="shared" si="12"/>
        <v>55</v>
      </c>
      <c r="S215" s="55">
        <f t="shared" si="14"/>
        <v>2.7145669291338586E-2</v>
      </c>
      <c r="U215" s="2" t="e">
        <f t="shared" si="15"/>
        <v>#N/A</v>
      </c>
      <c r="Z215" s="2"/>
      <c r="AA215" s="2"/>
      <c r="AB215" s="2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</row>
    <row r="216" spans="1:40" ht="13" x14ac:dyDescent="0.3">
      <c r="A216" t="s">
        <v>129</v>
      </c>
      <c r="B216" s="5">
        <v>2.4300000000000002</v>
      </c>
      <c r="C216" s="93">
        <f t="shared" si="13"/>
        <v>12.43</v>
      </c>
      <c r="D216" s="2" t="s">
        <v>130</v>
      </c>
      <c r="E216" s="2" t="s">
        <v>130</v>
      </c>
      <c r="F216">
        <v>2.8000000000000001E-2</v>
      </c>
      <c r="G216">
        <v>4.9000000000000002E-2</v>
      </c>
      <c r="H216">
        <v>6.9000000000000006E-2</v>
      </c>
      <c r="I216">
        <v>0.106</v>
      </c>
      <c r="J216">
        <v>0.14699999999999999</v>
      </c>
      <c r="K216">
        <v>0.187</v>
      </c>
      <c r="L216">
        <v>0.22800000000000001</v>
      </c>
      <c r="M216">
        <v>0.26800000000000002</v>
      </c>
      <c r="N216" s="2" t="s">
        <v>130</v>
      </c>
      <c r="O216" s="2" t="s">
        <v>130</v>
      </c>
      <c r="P216" s="2" t="s">
        <v>136</v>
      </c>
      <c r="R216" s="2">
        <f t="shared" si="12"/>
        <v>55</v>
      </c>
      <c r="S216" s="55">
        <f t="shared" si="14"/>
        <v>2.7145669291338586E-2</v>
      </c>
      <c r="U216" s="2" t="e">
        <f t="shared" si="15"/>
        <v>#N/A</v>
      </c>
      <c r="Z216" s="2"/>
      <c r="AA216" s="2"/>
      <c r="AB216" s="2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</row>
    <row r="217" spans="1:40" ht="13" x14ac:dyDescent="0.3">
      <c r="A217" t="s">
        <v>129</v>
      </c>
      <c r="B217" s="5">
        <v>2.44</v>
      </c>
      <c r="C217" s="93">
        <f t="shared" si="13"/>
        <v>12.44</v>
      </c>
      <c r="D217" s="2" t="s">
        <v>130</v>
      </c>
      <c r="E217" s="2" t="s">
        <v>130</v>
      </c>
      <c r="F217">
        <v>2.8000000000000001E-2</v>
      </c>
      <c r="G217">
        <v>4.9000000000000002E-2</v>
      </c>
      <c r="H217">
        <v>6.9000000000000006E-2</v>
      </c>
      <c r="I217">
        <v>0.106</v>
      </c>
      <c r="J217">
        <v>0.14699999999999999</v>
      </c>
      <c r="K217">
        <v>0.187</v>
      </c>
      <c r="L217">
        <v>0.22800000000000001</v>
      </c>
      <c r="M217">
        <v>0.26800000000000002</v>
      </c>
      <c r="N217" s="2" t="s">
        <v>130</v>
      </c>
      <c r="O217" s="2" t="s">
        <v>130</v>
      </c>
      <c r="P217" s="2" t="s">
        <v>136</v>
      </c>
      <c r="R217" s="2">
        <f t="shared" si="12"/>
        <v>55</v>
      </c>
      <c r="S217" s="55">
        <f t="shared" si="14"/>
        <v>2.7145669291338586E-2</v>
      </c>
      <c r="U217" s="2" t="e">
        <f t="shared" si="15"/>
        <v>#N/A</v>
      </c>
      <c r="Z217" s="2"/>
      <c r="AA217" s="2"/>
      <c r="AB217" s="2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</row>
    <row r="218" spans="1:40" ht="13" x14ac:dyDescent="0.3">
      <c r="A218" t="s">
        <v>129</v>
      </c>
      <c r="B218" s="5">
        <v>2.4500000000000002</v>
      </c>
      <c r="C218" s="93">
        <f t="shared" si="13"/>
        <v>12.45</v>
      </c>
      <c r="D218" s="2" t="s">
        <v>130</v>
      </c>
      <c r="E218" s="2" t="s">
        <v>130</v>
      </c>
      <c r="F218">
        <v>2.8000000000000001E-2</v>
      </c>
      <c r="G218">
        <v>4.9000000000000002E-2</v>
      </c>
      <c r="H218">
        <v>6.9000000000000006E-2</v>
      </c>
      <c r="I218">
        <v>0.106</v>
      </c>
      <c r="J218">
        <v>0.14699999999999999</v>
      </c>
      <c r="K218">
        <v>0.187</v>
      </c>
      <c r="L218">
        <v>0.22800000000000001</v>
      </c>
      <c r="M218">
        <v>0.26800000000000002</v>
      </c>
      <c r="N218" s="2" t="s">
        <v>130</v>
      </c>
      <c r="O218" s="2" t="s">
        <v>130</v>
      </c>
      <c r="P218" s="2" t="s">
        <v>136</v>
      </c>
      <c r="R218" s="2">
        <f t="shared" si="12"/>
        <v>55</v>
      </c>
      <c r="S218" s="55">
        <f t="shared" si="14"/>
        <v>2.7145669291338586E-2</v>
      </c>
      <c r="U218" s="2" t="e">
        <f t="shared" si="15"/>
        <v>#N/A</v>
      </c>
      <c r="Z218" s="2"/>
      <c r="AA218" s="2"/>
      <c r="AB218" s="2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</row>
    <row r="219" spans="1:40" ht="13" x14ac:dyDescent="0.3">
      <c r="A219" t="s">
        <v>129</v>
      </c>
      <c r="B219" s="5">
        <v>2.46</v>
      </c>
      <c r="C219" s="93">
        <f t="shared" si="13"/>
        <v>12.46</v>
      </c>
      <c r="D219" s="2" t="s">
        <v>130</v>
      </c>
      <c r="E219" s="2" t="s">
        <v>130</v>
      </c>
      <c r="F219">
        <v>2.8000000000000001E-2</v>
      </c>
      <c r="G219">
        <v>4.9000000000000002E-2</v>
      </c>
      <c r="H219">
        <v>6.9000000000000006E-2</v>
      </c>
      <c r="I219">
        <v>0.106</v>
      </c>
      <c r="J219">
        <v>0.14699999999999999</v>
      </c>
      <c r="K219">
        <v>0.187</v>
      </c>
      <c r="L219">
        <v>0.22800000000000001</v>
      </c>
      <c r="M219">
        <v>0.26800000000000002</v>
      </c>
      <c r="N219" s="2" t="s">
        <v>130</v>
      </c>
      <c r="O219" s="2" t="s">
        <v>130</v>
      </c>
      <c r="P219" s="2" t="s">
        <v>136</v>
      </c>
      <c r="R219" s="2">
        <f t="shared" si="12"/>
        <v>54</v>
      </c>
      <c r="S219" s="55">
        <f t="shared" si="14"/>
        <v>2.6807086614173227E-2</v>
      </c>
      <c r="U219" s="2" t="e">
        <f t="shared" si="15"/>
        <v>#N/A</v>
      </c>
      <c r="Z219" s="2"/>
      <c r="AA219" s="2"/>
      <c r="AB219" s="2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</row>
    <row r="220" spans="1:40" ht="13" x14ac:dyDescent="0.3">
      <c r="A220" t="s">
        <v>129</v>
      </c>
      <c r="B220" s="5">
        <v>2.4700000000000002</v>
      </c>
      <c r="C220" s="93">
        <f t="shared" si="13"/>
        <v>12.47</v>
      </c>
      <c r="D220" s="2" t="s">
        <v>130</v>
      </c>
      <c r="E220" s="2" t="s">
        <v>130</v>
      </c>
      <c r="F220">
        <v>2.8000000000000001E-2</v>
      </c>
      <c r="G220">
        <v>4.9000000000000002E-2</v>
      </c>
      <c r="H220">
        <v>6.9000000000000006E-2</v>
      </c>
      <c r="I220">
        <v>0.106</v>
      </c>
      <c r="J220">
        <v>0.14699999999999999</v>
      </c>
      <c r="K220">
        <v>0.187</v>
      </c>
      <c r="L220">
        <v>0.22800000000000001</v>
      </c>
      <c r="M220">
        <v>0.26800000000000002</v>
      </c>
      <c r="N220" s="2" t="s">
        <v>130</v>
      </c>
      <c r="O220" s="2" t="s">
        <v>130</v>
      </c>
      <c r="P220" s="2" t="s">
        <v>136</v>
      </c>
      <c r="R220" s="2">
        <f t="shared" si="12"/>
        <v>54</v>
      </c>
      <c r="S220" s="55">
        <f t="shared" si="14"/>
        <v>2.6807086614173227E-2</v>
      </c>
      <c r="U220" s="2" t="e">
        <f t="shared" si="15"/>
        <v>#N/A</v>
      </c>
      <c r="Z220" s="2"/>
      <c r="AA220" s="2"/>
      <c r="AB220" s="2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</row>
    <row r="221" spans="1:40" ht="13" x14ac:dyDescent="0.3">
      <c r="A221" t="s">
        <v>129</v>
      </c>
      <c r="B221" s="5">
        <v>2.48</v>
      </c>
      <c r="C221" s="93">
        <f t="shared" si="13"/>
        <v>12.48</v>
      </c>
      <c r="D221" s="2" t="s">
        <v>130</v>
      </c>
      <c r="E221" s="2" t="s">
        <v>130</v>
      </c>
      <c r="F221">
        <v>2.8000000000000001E-2</v>
      </c>
      <c r="G221">
        <v>4.9000000000000002E-2</v>
      </c>
      <c r="H221">
        <v>6.9000000000000006E-2</v>
      </c>
      <c r="I221">
        <v>0.106</v>
      </c>
      <c r="J221">
        <v>0.14699999999999999</v>
      </c>
      <c r="K221">
        <v>0.187</v>
      </c>
      <c r="L221">
        <v>0.22800000000000001</v>
      </c>
      <c r="M221">
        <v>0.26800000000000002</v>
      </c>
      <c r="N221" s="2" t="s">
        <v>130</v>
      </c>
      <c r="O221" s="2" t="s">
        <v>130</v>
      </c>
      <c r="P221" s="2" t="s">
        <v>136</v>
      </c>
      <c r="R221" s="2">
        <f t="shared" si="12"/>
        <v>54</v>
      </c>
      <c r="S221" s="55">
        <f t="shared" si="14"/>
        <v>2.6807086614173227E-2</v>
      </c>
      <c r="U221" s="2" t="e">
        <f t="shared" si="15"/>
        <v>#N/A</v>
      </c>
      <c r="Z221" s="2"/>
      <c r="AA221" s="2"/>
      <c r="AB221" s="2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</row>
    <row r="222" spans="1:40" ht="13" x14ac:dyDescent="0.3">
      <c r="A222" t="s">
        <v>129</v>
      </c>
      <c r="B222" s="5">
        <v>2.4900000000000002</v>
      </c>
      <c r="C222" s="93">
        <f t="shared" si="13"/>
        <v>12.49</v>
      </c>
      <c r="D222" s="2" t="s">
        <v>130</v>
      </c>
      <c r="E222" s="2" t="s">
        <v>130</v>
      </c>
      <c r="F222">
        <v>2.8000000000000001E-2</v>
      </c>
      <c r="G222">
        <v>4.9000000000000002E-2</v>
      </c>
      <c r="H222">
        <v>6.9000000000000006E-2</v>
      </c>
      <c r="I222">
        <v>0.106</v>
      </c>
      <c r="J222">
        <v>0.14699999999999999</v>
      </c>
      <c r="K222">
        <v>0.187</v>
      </c>
      <c r="L222">
        <v>0.22800000000000001</v>
      </c>
      <c r="M222">
        <v>0.26800000000000002</v>
      </c>
      <c r="N222" s="2" t="s">
        <v>130</v>
      </c>
      <c r="O222" s="2" t="s">
        <v>130</v>
      </c>
      <c r="P222" s="2" t="s">
        <v>136</v>
      </c>
      <c r="R222" s="2">
        <f t="shared" si="12"/>
        <v>54</v>
      </c>
      <c r="S222" s="55">
        <f t="shared" si="14"/>
        <v>2.6807086614173227E-2</v>
      </c>
      <c r="U222" s="2" t="e">
        <f t="shared" si="15"/>
        <v>#N/A</v>
      </c>
      <c r="Z222" s="2"/>
      <c r="AA222" s="2"/>
      <c r="AB222" s="2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</row>
    <row r="223" spans="1:40" ht="13" x14ac:dyDescent="0.3">
      <c r="A223" t="s">
        <v>129</v>
      </c>
      <c r="B223" s="5">
        <v>2.5</v>
      </c>
      <c r="C223" s="93">
        <f t="shared" si="13"/>
        <v>12.5</v>
      </c>
      <c r="D223" s="2" t="s">
        <v>130</v>
      </c>
      <c r="E223" s="2" t="s">
        <v>130</v>
      </c>
      <c r="F223">
        <v>2.7E-2</v>
      </c>
      <c r="G223">
        <v>4.5999999999999999E-2</v>
      </c>
      <c r="H223">
        <v>6.5000000000000002E-2</v>
      </c>
      <c r="I223">
        <v>0.1</v>
      </c>
      <c r="J223">
        <v>0.13900000000000001</v>
      </c>
      <c r="K223">
        <v>0.17799999999999999</v>
      </c>
      <c r="L223">
        <v>0.217</v>
      </c>
      <c r="M223">
        <v>0.25600000000000001</v>
      </c>
      <c r="N223">
        <v>0.29799999999999999</v>
      </c>
      <c r="O223">
        <v>0.33800000000000002</v>
      </c>
      <c r="P223" s="2" t="s">
        <v>136</v>
      </c>
      <c r="R223" s="2">
        <f t="shared" si="12"/>
        <v>54</v>
      </c>
      <c r="S223" s="55">
        <f t="shared" si="14"/>
        <v>2.6807086614173227E-2</v>
      </c>
      <c r="U223" s="2">
        <f t="shared" si="15"/>
        <v>2.5</v>
      </c>
      <c r="AB223" s="2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</row>
    <row r="224" spans="1:40" ht="13" x14ac:dyDescent="0.3">
      <c r="A224" t="s">
        <v>129</v>
      </c>
      <c r="B224" s="5">
        <v>2.5099999999999998</v>
      </c>
      <c r="C224" s="93">
        <f t="shared" si="13"/>
        <v>12.51</v>
      </c>
      <c r="D224" s="2" t="s">
        <v>130</v>
      </c>
      <c r="E224" s="2" t="s">
        <v>130</v>
      </c>
      <c r="F224">
        <v>2.7E-2</v>
      </c>
      <c r="G224">
        <v>4.5999999999999999E-2</v>
      </c>
      <c r="H224">
        <v>6.5000000000000002E-2</v>
      </c>
      <c r="I224">
        <v>0.1</v>
      </c>
      <c r="J224">
        <v>0.13900000000000001</v>
      </c>
      <c r="K224">
        <v>0.17799999999999999</v>
      </c>
      <c r="L224">
        <v>0.217</v>
      </c>
      <c r="M224">
        <v>0.25600000000000001</v>
      </c>
      <c r="N224">
        <v>0.29799999999999999</v>
      </c>
      <c r="O224">
        <v>0.33800000000000002</v>
      </c>
      <c r="P224" s="2" t="s">
        <v>136</v>
      </c>
      <c r="R224" s="2">
        <f t="shared" si="12"/>
        <v>53</v>
      </c>
      <c r="S224" s="55">
        <f t="shared" si="14"/>
        <v>2.6468503937007875E-2</v>
      </c>
      <c r="U224" s="2" t="e">
        <f t="shared" si="15"/>
        <v>#N/A</v>
      </c>
      <c r="AB224" s="2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</row>
    <row r="225" spans="1:40" ht="13" x14ac:dyDescent="0.3">
      <c r="A225" t="s">
        <v>129</v>
      </c>
      <c r="B225" s="5">
        <v>2.52</v>
      </c>
      <c r="C225" s="93">
        <f t="shared" si="13"/>
        <v>12.52</v>
      </c>
      <c r="D225" s="2" t="s">
        <v>130</v>
      </c>
      <c r="E225" s="2" t="s">
        <v>130</v>
      </c>
      <c r="F225">
        <v>2.7E-2</v>
      </c>
      <c r="G225">
        <v>4.5999999999999999E-2</v>
      </c>
      <c r="H225">
        <v>6.5000000000000002E-2</v>
      </c>
      <c r="I225">
        <v>0.1</v>
      </c>
      <c r="J225">
        <v>0.13900000000000001</v>
      </c>
      <c r="K225">
        <v>0.17799999999999999</v>
      </c>
      <c r="L225">
        <v>0.217</v>
      </c>
      <c r="M225">
        <v>0.25600000000000001</v>
      </c>
      <c r="N225">
        <v>0.29799999999999999</v>
      </c>
      <c r="O225">
        <v>0.33800000000000002</v>
      </c>
      <c r="P225" s="2" t="s">
        <v>136</v>
      </c>
      <c r="R225" s="2">
        <f t="shared" si="12"/>
        <v>53</v>
      </c>
      <c r="S225" s="55">
        <f t="shared" si="14"/>
        <v>2.6468503937007875E-2</v>
      </c>
      <c r="U225" s="2" t="e">
        <f t="shared" si="15"/>
        <v>#N/A</v>
      </c>
      <c r="AB225" s="2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</row>
    <row r="226" spans="1:40" ht="13" x14ac:dyDescent="0.3">
      <c r="A226" t="s">
        <v>129</v>
      </c>
      <c r="B226" s="5">
        <v>2.5299999999999998</v>
      </c>
      <c r="C226" s="93">
        <f t="shared" si="13"/>
        <v>12.53</v>
      </c>
      <c r="D226" s="2" t="s">
        <v>130</v>
      </c>
      <c r="E226" s="2" t="s">
        <v>130</v>
      </c>
      <c r="F226">
        <v>2.7E-2</v>
      </c>
      <c r="G226">
        <v>4.5999999999999999E-2</v>
      </c>
      <c r="H226">
        <v>6.5000000000000002E-2</v>
      </c>
      <c r="I226">
        <v>0.1</v>
      </c>
      <c r="J226">
        <v>0.13900000000000001</v>
      </c>
      <c r="K226">
        <v>0.17799999999999999</v>
      </c>
      <c r="L226">
        <v>0.217</v>
      </c>
      <c r="M226">
        <v>0.25600000000000001</v>
      </c>
      <c r="N226">
        <v>0.29799999999999999</v>
      </c>
      <c r="O226">
        <v>0.33800000000000002</v>
      </c>
      <c r="P226" s="2" t="s">
        <v>136</v>
      </c>
      <c r="R226" s="2">
        <f t="shared" si="12"/>
        <v>53</v>
      </c>
      <c r="S226" s="55">
        <f t="shared" si="14"/>
        <v>2.6468503937007875E-2</v>
      </c>
      <c r="U226" s="2" t="e">
        <f t="shared" si="15"/>
        <v>#N/A</v>
      </c>
      <c r="AB226" s="2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</row>
    <row r="227" spans="1:40" ht="13" x14ac:dyDescent="0.3">
      <c r="A227" t="s">
        <v>129</v>
      </c>
      <c r="B227" s="5">
        <v>2.54</v>
      </c>
      <c r="C227" s="93">
        <f t="shared" si="13"/>
        <v>12.54</v>
      </c>
      <c r="D227" s="2" t="s">
        <v>130</v>
      </c>
      <c r="E227" s="2" t="s">
        <v>130</v>
      </c>
      <c r="F227">
        <v>2.7E-2</v>
      </c>
      <c r="G227">
        <v>4.5999999999999999E-2</v>
      </c>
      <c r="H227">
        <v>6.5000000000000002E-2</v>
      </c>
      <c r="I227">
        <v>0.1</v>
      </c>
      <c r="J227">
        <v>0.13900000000000001</v>
      </c>
      <c r="K227">
        <v>0.17799999999999999</v>
      </c>
      <c r="L227">
        <v>0.217</v>
      </c>
      <c r="M227">
        <v>0.25600000000000001</v>
      </c>
      <c r="N227">
        <v>0.29799999999999999</v>
      </c>
      <c r="O227">
        <v>0.33800000000000002</v>
      </c>
      <c r="P227" s="2" t="s">
        <v>136</v>
      </c>
      <c r="R227" s="2">
        <f t="shared" si="12"/>
        <v>53</v>
      </c>
      <c r="S227" s="55">
        <f t="shared" si="14"/>
        <v>2.6468503937007875E-2</v>
      </c>
      <c r="U227" s="2" t="e">
        <f t="shared" si="15"/>
        <v>#N/A</v>
      </c>
      <c r="AB227" s="2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</row>
    <row r="228" spans="1:40" ht="13" x14ac:dyDescent="0.3">
      <c r="A228" t="s">
        <v>129</v>
      </c>
      <c r="B228" s="5">
        <v>2.5499999999999998</v>
      </c>
      <c r="C228" s="93">
        <f t="shared" si="13"/>
        <v>12.55</v>
      </c>
      <c r="D228" s="2" t="s">
        <v>130</v>
      </c>
      <c r="E228" s="2" t="s">
        <v>130</v>
      </c>
      <c r="F228">
        <v>2.7E-2</v>
      </c>
      <c r="G228">
        <v>4.5999999999999999E-2</v>
      </c>
      <c r="H228">
        <v>6.5000000000000002E-2</v>
      </c>
      <c r="I228">
        <v>0.1</v>
      </c>
      <c r="J228">
        <v>0.13900000000000001</v>
      </c>
      <c r="K228">
        <v>0.17799999999999999</v>
      </c>
      <c r="L228">
        <v>0.217</v>
      </c>
      <c r="M228">
        <v>0.25600000000000001</v>
      </c>
      <c r="N228">
        <v>0.29799999999999999</v>
      </c>
      <c r="O228">
        <v>0.33800000000000002</v>
      </c>
      <c r="P228" s="2" t="s">
        <v>136</v>
      </c>
      <c r="R228" s="2">
        <f t="shared" si="12"/>
        <v>53</v>
      </c>
      <c r="S228" s="55">
        <f t="shared" si="14"/>
        <v>2.6468503937007875E-2</v>
      </c>
      <c r="U228" s="2">
        <f t="shared" si="15"/>
        <v>2.5499999999999998</v>
      </c>
      <c r="AB228" s="2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</row>
    <row r="229" spans="1:40" ht="13" x14ac:dyDescent="0.3">
      <c r="A229" t="s">
        <v>129</v>
      </c>
      <c r="B229" s="5">
        <v>2.56</v>
      </c>
      <c r="C229" s="93">
        <f t="shared" si="13"/>
        <v>12.56</v>
      </c>
      <c r="D229" s="2" t="s">
        <v>130</v>
      </c>
      <c r="E229" s="2" t="s">
        <v>130</v>
      </c>
      <c r="F229">
        <v>2.7E-2</v>
      </c>
      <c r="G229">
        <v>4.5999999999999999E-2</v>
      </c>
      <c r="H229">
        <v>6.5000000000000002E-2</v>
      </c>
      <c r="I229">
        <v>0.1</v>
      </c>
      <c r="J229">
        <v>0.13900000000000001</v>
      </c>
      <c r="K229">
        <v>0.17799999999999999</v>
      </c>
      <c r="L229">
        <v>0.217</v>
      </c>
      <c r="M229">
        <v>0.25600000000000001</v>
      </c>
      <c r="N229">
        <v>0.29799999999999999</v>
      </c>
      <c r="O229">
        <v>0.33800000000000002</v>
      </c>
      <c r="P229" s="2" t="s">
        <v>136</v>
      </c>
      <c r="R229" s="2">
        <f t="shared" si="12"/>
        <v>52</v>
      </c>
      <c r="S229" s="55">
        <f t="shared" si="14"/>
        <v>2.6129921259842519E-2</v>
      </c>
      <c r="U229" s="2" t="e">
        <f t="shared" si="15"/>
        <v>#N/A</v>
      </c>
      <c r="AB229" s="2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</row>
    <row r="230" spans="1:40" ht="13" x14ac:dyDescent="0.3">
      <c r="A230" t="s">
        <v>129</v>
      </c>
      <c r="B230" s="5">
        <v>2.57</v>
      </c>
      <c r="C230" s="93">
        <f t="shared" si="13"/>
        <v>12.57</v>
      </c>
      <c r="D230" s="2" t="s">
        <v>130</v>
      </c>
      <c r="E230" s="2" t="s">
        <v>130</v>
      </c>
      <c r="F230">
        <v>2.7E-2</v>
      </c>
      <c r="G230">
        <v>4.5999999999999999E-2</v>
      </c>
      <c r="H230">
        <v>6.5000000000000002E-2</v>
      </c>
      <c r="I230">
        <v>0.1</v>
      </c>
      <c r="J230">
        <v>0.13900000000000001</v>
      </c>
      <c r="K230">
        <v>0.17799999999999999</v>
      </c>
      <c r="L230">
        <v>0.217</v>
      </c>
      <c r="M230">
        <v>0.25600000000000001</v>
      </c>
      <c r="N230">
        <v>0.29799999999999999</v>
      </c>
      <c r="O230">
        <v>0.33800000000000002</v>
      </c>
      <c r="P230" s="2" t="s">
        <v>136</v>
      </c>
      <c r="R230" s="2">
        <f t="shared" si="12"/>
        <v>52</v>
      </c>
      <c r="S230" s="55">
        <f t="shared" si="14"/>
        <v>2.6129921259842519E-2</v>
      </c>
      <c r="U230" s="2" t="e">
        <f t="shared" si="15"/>
        <v>#N/A</v>
      </c>
      <c r="AB230" s="2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</row>
    <row r="231" spans="1:40" ht="13" x14ac:dyDescent="0.3">
      <c r="A231" t="s">
        <v>129</v>
      </c>
      <c r="B231" s="5">
        <v>2.58</v>
      </c>
      <c r="C231" s="93">
        <f t="shared" si="13"/>
        <v>12.58</v>
      </c>
      <c r="D231" s="2" t="s">
        <v>130</v>
      </c>
      <c r="E231" s="2" t="s">
        <v>130</v>
      </c>
      <c r="F231">
        <v>2.7E-2</v>
      </c>
      <c r="G231">
        <v>4.5999999999999999E-2</v>
      </c>
      <c r="H231">
        <v>6.5000000000000002E-2</v>
      </c>
      <c r="I231">
        <v>0.1</v>
      </c>
      <c r="J231">
        <v>0.13900000000000001</v>
      </c>
      <c r="K231">
        <v>0.17799999999999999</v>
      </c>
      <c r="L231">
        <v>0.217</v>
      </c>
      <c r="M231">
        <v>0.25600000000000001</v>
      </c>
      <c r="N231">
        <v>0.29799999999999999</v>
      </c>
      <c r="O231">
        <v>0.33800000000000002</v>
      </c>
      <c r="P231" s="2" t="s">
        <v>136</v>
      </c>
      <c r="R231" s="2">
        <f t="shared" si="12"/>
        <v>52</v>
      </c>
      <c r="S231" s="55">
        <f t="shared" si="14"/>
        <v>2.6129921259842519E-2</v>
      </c>
      <c r="U231" s="2" t="e">
        <f t="shared" si="15"/>
        <v>#N/A</v>
      </c>
      <c r="AB231" s="2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</row>
    <row r="232" spans="1:40" ht="13" x14ac:dyDescent="0.3">
      <c r="A232" t="s">
        <v>129</v>
      </c>
      <c r="B232" s="5">
        <v>2.59</v>
      </c>
      <c r="C232" s="93">
        <f t="shared" si="13"/>
        <v>12.59</v>
      </c>
      <c r="D232" s="2" t="s">
        <v>130</v>
      </c>
      <c r="E232" s="2" t="s">
        <v>130</v>
      </c>
      <c r="F232">
        <v>2.7E-2</v>
      </c>
      <c r="G232">
        <v>4.5999999999999999E-2</v>
      </c>
      <c r="H232">
        <v>6.5000000000000002E-2</v>
      </c>
      <c r="I232">
        <v>0.1</v>
      </c>
      <c r="J232">
        <v>0.13900000000000001</v>
      </c>
      <c r="K232">
        <v>0.17799999999999999</v>
      </c>
      <c r="L232">
        <v>0.217</v>
      </c>
      <c r="M232">
        <v>0.25600000000000001</v>
      </c>
      <c r="N232">
        <v>0.29799999999999999</v>
      </c>
      <c r="O232">
        <v>0.33800000000000002</v>
      </c>
      <c r="P232" s="2" t="s">
        <v>136</v>
      </c>
      <c r="R232" s="2">
        <f t="shared" si="12"/>
        <v>52</v>
      </c>
      <c r="S232" s="55">
        <f t="shared" si="14"/>
        <v>2.6129921259842519E-2</v>
      </c>
      <c r="U232" s="2" t="e">
        <f t="shared" si="15"/>
        <v>#N/A</v>
      </c>
      <c r="AB232" s="2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</row>
    <row r="233" spans="1:40" ht="13" x14ac:dyDescent="0.3">
      <c r="A233" t="s">
        <v>129</v>
      </c>
      <c r="B233" s="5">
        <v>2.6</v>
      </c>
      <c r="C233" s="93">
        <f t="shared" si="13"/>
        <v>12.6</v>
      </c>
      <c r="D233" s="2" t="s">
        <v>130</v>
      </c>
      <c r="E233" s="2" t="s">
        <v>130</v>
      </c>
      <c r="F233">
        <v>2.7E-2</v>
      </c>
      <c r="G233">
        <v>4.5999999999999999E-2</v>
      </c>
      <c r="H233">
        <v>6.5000000000000002E-2</v>
      </c>
      <c r="I233">
        <v>0.1</v>
      </c>
      <c r="J233">
        <v>0.13900000000000001</v>
      </c>
      <c r="K233">
        <v>0.17799999999999999</v>
      </c>
      <c r="L233">
        <v>0.217</v>
      </c>
      <c r="M233">
        <v>0.25600000000000001</v>
      </c>
      <c r="N233">
        <v>0.29799999999999999</v>
      </c>
      <c r="O233">
        <v>0.33800000000000002</v>
      </c>
      <c r="P233" s="2" t="s">
        <v>136</v>
      </c>
      <c r="R233" s="2">
        <f t="shared" si="12"/>
        <v>52</v>
      </c>
      <c r="S233" s="55">
        <f t="shared" si="14"/>
        <v>2.6129921259842519E-2</v>
      </c>
      <c r="U233" s="2" t="e">
        <f t="shared" si="15"/>
        <v>#N/A</v>
      </c>
      <c r="AB233" s="2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</row>
    <row r="234" spans="1:40" ht="13" x14ac:dyDescent="0.3">
      <c r="A234" t="s">
        <v>129</v>
      </c>
      <c r="B234" s="5">
        <v>2.61</v>
      </c>
      <c r="C234" s="93">
        <f t="shared" si="13"/>
        <v>12.61</v>
      </c>
      <c r="D234" s="2" t="s">
        <v>130</v>
      </c>
      <c r="E234" s="2" t="s">
        <v>130</v>
      </c>
      <c r="F234">
        <v>2.7E-2</v>
      </c>
      <c r="G234">
        <v>4.5999999999999999E-2</v>
      </c>
      <c r="H234">
        <v>6.5000000000000002E-2</v>
      </c>
      <c r="I234">
        <v>0.1</v>
      </c>
      <c r="J234">
        <v>0.13900000000000001</v>
      </c>
      <c r="K234">
        <v>0.17799999999999999</v>
      </c>
      <c r="L234">
        <v>0.217</v>
      </c>
      <c r="M234">
        <v>0.25600000000000001</v>
      </c>
      <c r="N234">
        <v>0.29799999999999999</v>
      </c>
      <c r="O234">
        <v>0.33800000000000002</v>
      </c>
      <c r="P234" s="2" t="s">
        <v>136</v>
      </c>
      <c r="R234" s="2">
        <f t="shared" si="12"/>
        <v>51</v>
      </c>
      <c r="S234" s="55">
        <f t="shared" si="14"/>
        <v>2.5791338582677167E-2</v>
      </c>
      <c r="U234" s="2" t="e">
        <f t="shared" si="15"/>
        <v>#N/A</v>
      </c>
      <c r="AB234" s="2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</row>
    <row r="235" spans="1:40" ht="13" x14ac:dyDescent="0.3">
      <c r="A235" t="s">
        <v>129</v>
      </c>
      <c r="B235" s="5">
        <v>2.62</v>
      </c>
      <c r="C235" s="93">
        <f t="shared" si="13"/>
        <v>12.62</v>
      </c>
      <c r="D235" s="2" t="s">
        <v>130</v>
      </c>
      <c r="E235" s="2" t="s">
        <v>130</v>
      </c>
      <c r="F235">
        <v>2.7E-2</v>
      </c>
      <c r="G235">
        <v>4.5999999999999999E-2</v>
      </c>
      <c r="H235">
        <v>6.5000000000000002E-2</v>
      </c>
      <c r="I235">
        <v>0.1</v>
      </c>
      <c r="J235">
        <v>0.13900000000000001</v>
      </c>
      <c r="K235">
        <v>0.17799999999999999</v>
      </c>
      <c r="L235">
        <v>0.217</v>
      </c>
      <c r="M235">
        <v>0.25600000000000001</v>
      </c>
      <c r="N235">
        <v>0.29799999999999999</v>
      </c>
      <c r="O235">
        <v>0.33800000000000002</v>
      </c>
      <c r="P235" s="2" t="s">
        <v>136</v>
      </c>
      <c r="R235" s="2">
        <f t="shared" si="12"/>
        <v>51</v>
      </c>
      <c r="S235" s="55">
        <f t="shared" si="14"/>
        <v>2.5791338582677167E-2</v>
      </c>
      <c r="U235" s="2" t="e">
        <f t="shared" si="15"/>
        <v>#N/A</v>
      </c>
      <c r="AB235" s="2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</row>
    <row r="236" spans="1:40" ht="13" x14ac:dyDescent="0.3">
      <c r="A236" t="s">
        <v>129</v>
      </c>
      <c r="B236" s="5">
        <v>2.63</v>
      </c>
      <c r="C236" s="93">
        <f t="shared" si="13"/>
        <v>12.63</v>
      </c>
      <c r="D236" s="2" t="s">
        <v>130</v>
      </c>
      <c r="E236" s="2" t="s">
        <v>130</v>
      </c>
      <c r="F236">
        <v>2.7E-2</v>
      </c>
      <c r="G236">
        <v>4.5999999999999999E-2</v>
      </c>
      <c r="H236">
        <v>6.5000000000000002E-2</v>
      </c>
      <c r="I236">
        <v>0.1</v>
      </c>
      <c r="J236">
        <v>0.13900000000000001</v>
      </c>
      <c r="K236">
        <v>0.17799999999999999</v>
      </c>
      <c r="L236">
        <v>0.217</v>
      </c>
      <c r="M236">
        <v>0.25600000000000001</v>
      </c>
      <c r="N236">
        <v>0.29799999999999999</v>
      </c>
      <c r="O236">
        <v>0.33800000000000002</v>
      </c>
      <c r="P236" s="2" t="s">
        <v>136</v>
      </c>
      <c r="R236" s="2">
        <f t="shared" si="12"/>
        <v>51</v>
      </c>
      <c r="S236" s="55">
        <f t="shared" si="14"/>
        <v>2.5791338582677167E-2</v>
      </c>
      <c r="U236" s="2" t="e">
        <f t="shared" si="15"/>
        <v>#N/A</v>
      </c>
      <c r="AB236" s="2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</row>
    <row r="237" spans="1:40" ht="13" x14ac:dyDescent="0.3">
      <c r="A237" t="s">
        <v>129</v>
      </c>
      <c r="B237" s="5">
        <v>2.64</v>
      </c>
      <c r="C237" s="93">
        <f t="shared" si="13"/>
        <v>12.64</v>
      </c>
      <c r="D237" s="2" t="s">
        <v>130</v>
      </c>
      <c r="E237" s="2" t="s">
        <v>130</v>
      </c>
      <c r="F237">
        <v>2.7E-2</v>
      </c>
      <c r="G237">
        <v>4.5999999999999999E-2</v>
      </c>
      <c r="H237">
        <v>6.5000000000000002E-2</v>
      </c>
      <c r="I237">
        <v>0.1</v>
      </c>
      <c r="J237">
        <v>0.13900000000000001</v>
      </c>
      <c r="K237">
        <v>0.17799999999999999</v>
      </c>
      <c r="L237">
        <v>0.217</v>
      </c>
      <c r="M237">
        <v>0.25600000000000001</v>
      </c>
      <c r="N237">
        <v>0.29799999999999999</v>
      </c>
      <c r="O237">
        <v>0.33800000000000002</v>
      </c>
      <c r="P237" s="2" t="s">
        <v>136</v>
      </c>
      <c r="R237" s="2">
        <f t="shared" si="12"/>
        <v>51</v>
      </c>
      <c r="S237" s="55">
        <f t="shared" si="14"/>
        <v>2.5791338582677167E-2</v>
      </c>
      <c r="U237" s="2" t="e">
        <f t="shared" si="15"/>
        <v>#N/A</v>
      </c>
      <c r="AB237" s="2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</row>
    <row r="238" spans="1:40" ht="13" x14ac:dyDescent="0.3">
      <c r="A238" t="s">
        <v>129</v>
      </c>
      <c r="B238" s="5">
        <v>2.65</v>
      </c>
      <c r="C238" s="93">
        <f t="shared" si="13"/>
        <v>12.65</v>
      </c>
      <c r="D238" s="2" t="s">
        <v>130</v>
      </c>
      <c r="E238" s="2" t="s">
        <v>130</v>
      </c>
      <c r="F238">
        <v>2.7E-2</v>
      </c>
      <c r="G238">
        <v>4.5999999999999999E-2</v>
      </c>
      <c r="H238">
        <v>6.5000000000000002E-2</v>
      </c>
      <c r="I238">
        <v>0.1</v>
      </c>
      <c r="J238">
        <v>0.13900000000000001</v>
      </c>
      <c r="K238">
        <v>0.17799999999999999</v>
      </c>
      <c r="L238">
        <v>0.217</v>
      </c>
      <c r="M238">
        <v>0.25600000000000001</v>
      </c>
      <c r="N238">
        <v>0.29799999999999999</v>
      </c>
      <c r="O238">
        <v>0.33800000000000002</v>
      </c>
      <c r="P238" s="2" t="s">
        <v>136</v>
      </c>
      <c r="R238" s="2">
        <f t="shared" si="12"/>
        <v>51</v>
      </c>
      <c r="S238" s="55">
        <f t="shared" si="14"/>
        <v>2.5791338582677167E-2</v>
      </c>
      <c r="U238" s="2" t="e">
        <f t="shared" si="15"/>
        <v>#N/A</v>
      </c>
      <c r="AB238" s="2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</row>
    <row r="239" spans="1:40" ht="13" x14ac:dyDescent="0.3">
      <c r="A239" t="s">
        <v>129</v>
      </c>
      <c r="B239" s="5">
        <v>2.66</v>
      </c>
      <c r="C239" s="93">
        <f t="shared" si="13"/>
        <v>12.66</v>
      </c>
      <c r="D239" s="2" t="s">
        <v>130</v>
      </c>
      <c r="E239" s="2" t="s">
        <v>130</v>
      </c>
      <c r="F239">
        <v>2.7E-2</v>
      </c>
      <c r="G239">
        <v>4.5999999999999999E-2</v>
      </c>
      <c r="H239">
        <v>6.5000000000000002E-2</v>
      </c>
      <c r="I239">
        <v>0.1</v>
      </c>
      <c r="J239">
        <v>0.13900000000000001</v>
      </c>
      <c r="K239">
        <v>0.17799999999999999</v>
      </c>
      <c r="L239">
        <v>0.217</v>
      </c>
      <c r="M239">
        <v>0.25600000000000001</v>
      </c>
      <c r="N239">
        <v>0.29799999999999999</v>
      </c>
      <c r="O239">
        <v>0.33800000000000002</v>
      </c>
      <c r="P239" s="2" t="s">
        <v>136</v>
      </c>
      <c r="R239" s="2">
        <f t="shared" si="12"/>
        <v>50</v>
      </c>
      <c r="S239" s="55">
        <f t="shared" si="14"/>
        <v>2.5452755905511812E-2</v>
      </c>
      <c r="U239" s="2" t="e">
        <f t="shared" si="15"/>
        <v>#N/A</v>
      </c>
      <c r="AB239" s="2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</row>
    <row r="240" spans="1:40" ht="13" x14ac:dyDescent="0.3">
      <c r="A240" t="s">
        <v>129</v>
      </c>
      <c r="B240" s="5">
        <v>2.67</v>
      </c>
      <c r="C240" s="93">
        <f t="shared" si="13"/>
        <v>12.67</v>
      </c>
      <c r="D240" s="2" t="s">
        <v>130</v>
      </c>
      <c r="E240" s="2" t="s">
        <v>130</v>
      </c>
      <c r="F240">
        <v>2.7E-2</v>
      </c>
      <c r="G240">
        <v>4.5999999999999999E-2</v>
      </c>
      <c r="H240">
        <v>6.5000000000000002E-2</v>
      </c>
      <c r="I240">
        <v>0.1</v>
      </c>
      <c r="J240">
        <v>0.13900000000000001</v>
      </c>
      <c r="K240">
        <v>0.17799999999999999</v>
      </c>
      <c r="L240">
        <v>0.217</v>
      </c>
      <c r="M240">
        <v>0.25600000000000001</v>
      </c>
      <c r="N240">
        <v>0.29799999999999999</v>
      </c>
      <c r="O240">
        <v>0.33800000000000002</v>
      </c>
      <c r="P240" s="2" t="s">
        <v>136</v>
      </c>
      <c r="R240" s="2">
        <f t="shared" si="12"/>
        <v>50</v>
      </c>
      <c r="S240" s="55">
        <f t="shared" si="14"/>
        <v>2.5452755905511812E-2</v>
      </c>
      <c r="U240" s="2" t="e">
        <f t="shared" si="15"/>
        <v>#N/A</v>
      </c>
      <c r="AB240" s="2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</row>
    <row r="241" spans="1:40" ht="13" x14ac:dyDescent="0.3">
      <c r="A241" t="s">
        <v>129</v>
      </c>
      <c r="B241" s="5">
        <v>2.68</v>
      </c>
      <c r="C241" s="93">
        <f t="shared" si="13"/>
        <v>12.68</v>
      </c>
      <c r="D241" s="2" t="s">
        <v>130</v>
      </c>
      <c r="E241" s="2" t="s">
        <v>130</v>
      </c>
      <c r="F241">
        <v>2.7E-2</v>
      </c>
      <c r="G241">
        <v>4.5999999999999999E-2</v>
      </c>
      <c r="H241">
        <v>6.5000000000000002E-2</v>
      </c>
      <c r="I241">
        <v>0.1</v>
      </c>
      <c r="J241">
        <v>0.13900000000000001</v>
      </c>
      <c r="K241">
        <v>0.17799999999999999</v>
      </c>
      <c r="L241">
        <v>0.217</v>
      </c>
      <c r="M241">
        <v>0.25600000000000001</v>
      </c>
      <c r="N241">
        <v>0.29799999999999999</v>
      </c>
      <c r="O241">
        <v>0.33800000000000002</v>
      </c>
      <c r="P241" s="2" t="s">
        <v>136</v>
      </c>
      <c r="R241" s="2">
        <f t="shared" si="12"/>
        <v>50</v>
      </c>
      <c r="S241" s="55">
        <f t="shared" si="14"/>
        <v>2.5452755905511812E-2</v>
      </c>
      <c r="U241" s="2" t="e">
        <f t="shared" si="15"/>
        <v>#N/A</v>
      </c>
      <c r="AB241" s="2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</row>
    <row r="242" spans="1:40" ht="13" x14ac:dyDescent="0.3">
      <c r="A242" t="s">
        <v>129</v>
      </c>
      <c r="B242" s="5">
        <v>2.69</v>
      </c>
      <c r="C242" s="93">
        <f t="shared" si="13"/>
        <v>12.69</v>
      </c>
      <c r="D242" s="2" t="s">
        <v>130</v>
      </c>
      <c r="E242" s="2" t="s">
        <v>130</v>
      </c>
      <c r="F242">
        <v>2.7E-2</v>
      </c>
      <c r="G242">
        <v>4.5999999999999999E-2</v>
      </c>
      <c r="H242">
        <v>6.5000000000000002E-2</v>
      </c>
      <c r="I242">
        <v>0.1</v>
      </c>
      <c r="J242">
        <v>0.13900000000000001</v>
      </c>
      <c r="K242">
        <v>0.17799999999999999</v>
      </c>
      <c r="L242">
        <v>0.217</v>
      </c>
      <c r="M242">
        <v>0.25600000000000001</v>
      </c>
      <c r="N242">
        <v>0.29799999999999999</v>
      </c>
      <c r="O242">
        <v>0.33800000000000002</v>
      </c>
      <c r="P242" s="2" t="s">
        <v>136</v>
      </c>
      <c r="R242" s="2">
        <f t="shared" si="12"/>
        <v>50</v>
      </c>
      <c r="S242" s="55">
        <f t="shared" si="14"/>
        <v>2.5452755905511812E-2</v>
      </c>
      <c r="U242" s="2" t="e">
        <f t="shared" si="15"/>
        <v>#N/A</v>
      </c>
      <c r="AB242" s="2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</row>
    <row r="243" spans="1:40" ht="13" x14ac:dyDescent="0.3">
      <c r="A243" t="s">
        <v>129</v>
      </c>
      <c r="B243" s="5">
        <v>2.7</v>
      </c>
      <c r="C243" s="93">
        <f t="shared" si="13"/>
        <v>12.7</v>
      </c>
      <c r="D243" s="2" t="s">
        <v>130</v>
      </c>
      <c r="E243" s="2" t="s">
        <v>130</v>
      </c>
      <c r="F243">
        <v>2.7E-2</v>
      </c>
      <c r="G243">
        <v>4.5999999999999999E-2</v>
      </c>
      <c r="H243">
        <v>6.5000000000000002E-2</v>
      </c>
      <c r="I243">
        <v>0.1</v>
      </c>
      <c r="J243">
        <v>0.13900000000000001</v>
      </c>
      <c r="K243">
        <v>0.17799999999999999</v>
      </c>
      <c r="L243">
        <v>0.217</v>
      </c>
      <c r="M243">
        <v>0.25600000000000001</v>
      </c>
      <c r="N243">
        <v>0.29799999999999999</v>
      </c>
      <c r="O243">
        <v>0.33800000000000002</v>
      </c>
      <c r="P243" s="2" t="s">
        <v>136</v>
      </c>
      <c r="R243" s="2">
        <f t="shared" si="12"/>
        <v>50</v>
      </c>
      <c r="S243" s="55">
        <f t="shared" si="14"/>
        <v>2.5452755905511812E-2</v>
      </c>
      <c r="U243" s="2" t="e">
        <f t="shared" si="15"/>
        <v>#N/A</v>
      </c>
      <c r="AB243" s="2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</row>
    <row r="244" spans="1:40" ht="13" x14ac:dyDescent="0.3">
      <c r="A244" t="s">
        <v>129</v>
      </c>
      <c r="B244" s="5">
        <v>2.71</v>
      </c>
      <c r="C244" s="93">
        <f t="shared" si="13"/>
        <v>12.71</v>
      </c>
      <c r="D244" s="2" t="s">
        <v>130</v>
      </c>
      <c r="E244" s="2" t="s">
        <v>130</v>
      </c>
      <c r="F244">
        <v>2.7E-2</v>
      </c>
      <c r="G244">
        <v>4.5999999999999999E-2</v>
      </c>
      <c r="H244">
        <v>6.5000000000000002E-2</v>
      </c>
      <c r="I244">
        <v>0.1</v>
      </c>
      <c r="J244">
        <v>0.13900000000000001</v>
      </c>
      <c r="K244">
        <v>0.17799999999999999</v>
      </c>
      <c r="L244">
        <v>0.217</v>
      </c>
      <c r="M244">
        <v>0.25600000000000001</v>
      </c>
      <c r="N244">
        <v>0.29799999999999999</v>
      </c>
      <c r="O244">
        <v>0.33800000000000002</v>
      </c>
      <c r="P244" s="2" t="s">
        <v>136</v>
      </c>
      <c r="R244" s="2">
        <f t="shared" si="12"/>
        <v>49</v>
      </c>
      <c r="S244" s="55">
        <f t="shared" si="14"/>
        <v>2.511417322834646E-2</v>
      </c>
      <c r="U244" s="2" t="e">
        <f t="shared" si="15"/>
        <v>#N/A</v>
      </c>
      <c r="AB244" s="2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</row>
    <row r="245" spans="1:40" ht="13" x14ac:dyDescent="0.3">
      <c r="A245" t="s">
        <v>129</v>
      </c>
      <c r="B245" s="5">
        <v>2.72</v>
      </c>
      <c r="C245" s="93">
        <f t="shared" si="13"/>
        <v>12.72</v>
      </c>
      <c r="D245" s="2" t="s">
        <v>130</v>
      </c>
      <c r="E245" s="2" t="s">
        <v>130</v>
      </c>
      <c r="F245">
        <v>2.7E-2</v>
      </c>
      <c r="G245">
        <v>4.5999999999999999E-2</v>
      </c>
      <c r="H245">
        <v>6.5000000000000002E-2</v>
      </c>
      <c r="I245">
        <v>0.1</v>
      </c>
      <c r="J245">
        <v>0.13900000000000001</v>
      </c>
      <c r="K245">
        <v>0.17799999999999999</v>
      </c>
      <c r="L245">
        <v>0.217</v>
      </c>
      <c r="M245">
        <v>0.25600000000000001</v>
      </c>
      <c r="N245">
        <v>0.29799999999999999</v>
      </c>
      <c r="O245">
        <v>0.33800000000000002</v>
      </c>
      <c r="P245" s="2" t="s">
        <v>136</v>
      </c>
      <c r="R245" s="2">
        <f t="shared" si="12"/>
        <v>49</v>
      </c>
      <c r="S245" s="55">
        <f t="shared" si="14"/>
        <v>2.511417322834646E-2</v>
      </c>
      <c r="U245" s="2" t="e">
        <f t="shared" si="15"/>
        <v>#N/A</v>
      </c>
      <c r="AB245" s="2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</row>
    <row r="246" spans="1:40" ht="13" x14ac:dyDescent="0.3">
      <c r="A246" t="s">
        <v>129</v>
      </c>
      <c r="B246" s="5">
        <v>2.73</v>
      </c>
      <c r="C246" s="93">
        <f t="shared" si="13"/>
        <v>12.73</v>
      </c>
      <c r="D246" s="2" t="s">
        <v>130</v>
      </c>
      <c r="E246" s="2" t="s">
        <v>130</v>
      </c>
      <c r="F246">
        <v>2.7E-2</v>
      </c>
      <c r="G246">
        <v>4.5999999999999999E-2</v>
      </c>
      <c r="H246">
        <v>6.5000000000000002E-2</v>
      </c>
      <c r="I246">
        <v>0.1</v>
      </c>
      <c r="J246">
        <v>0.13900000000000001</v>
      </c>
      <c r="K246">
        <v>0.17799999999999999</v>
      </c>
      <c r="L246">
        <v>0.217</v>
      </c>
      <c r="M246">
        <v>0.25600000000000001</v>
      </c>
      <c r="N246">
        <v>0.29799999999999999</v>
      </c>
      <c r="O246">
        <v>0.33800000000000002</v>
      </c>
      <c r="P246" s="2" t="s">
        <v>136</v>
      </c>
      <c r="R246" s="2">
        <f t="shared" si="12"/>
        <v>49</v>
      </c>
      <c r="S246" s="55">
        <f t="shared" si="14"/>
        <v>2.511417322834646E-2</v>
      </c>
      <c r="U246" s="2">
        <f t="shared" si="15"/>
        <v>2.73</v>
      </c>
      <c r="AB246" s="2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</row>
    <row r="247" spans="1:40" ht="13" x14ac:dyDescent="0.3">
      <c r="A247" t="s">
        <v>129</v>
      </c>
      <c r="B247" s="5">
        <v>2.74</v>
      </c>
      <c r="C247" s="93">
        <f t="shared" si="13"/>
        <v>12.74</v>
      </c>
      <c r="D247" s="2" t="s">
        <v>130</v>
      </c>
      <c r="E247" s="2" t="s">
        <v>130</v>
      </c>
      <c r="F247" s="2" t="s">
        <v>130</v>
      </c>
      <c r="G247" s="2" t="s">
        <v>130</v>
      </c>
      <c r="H247" s="2" t="s">
        <v>130</v>
      </c>
      <c r="I247" s="2" t="s">
        <v>130</v>
      </c>
      <c r="J247" s="2" t="s">
        <v>130</v>
      </c>
      <c r="K247" s="2" t="s">
        <v>130</v>
      </c>
      <c r="L247" s="2" t="s">
        <v>130</v>
      </c>
      <c r="M247" s="2" t="s">
        <v>130</v>
      </c>
      <c r="N247" s="2" t="s">
        <v>130</v>
      </c>
      <c r="O247" s="2" t="s">
        <v>130</v>
      </c>
      <c r="P247" s="2" t="s">
        <v>136</v>
      </c>
      <c r="AB247" s="2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</row>
    <row r="248" spans="1:40" ht="13" x14ac:dyDescent="0.3">
      <c r="A248" t="s">
        <v>129</v>
      </c>
      <c r="B248" s="5">
        <v>2.75</v>
      </c>
      <c r="C248" s="93">
        <f t="shared" si="13"/>
        <v>12.75</v>
      </c>
      <c r="D248" s="2" t="s">
        <v>130</v>
      </c>
      <c r="E248" s="2" t="s">
        <v>130</v>
      </c>
      <c r="F248" s="2" t="s">
        <v>130</v>
      </c>
      <c r="G248" s="2" t="s">
        <v>130</v>
      </c>
      <c r="H248" s="2" t="s">
        <v>130</v>
      </c>
      <c r="I248" s="2" t="s">
        <v>130</v>
      </c>
      <c r="J248" s="2" t="s">
        <v>130</v>
      </c>
      <c r="K248" s="2" t="s">
        <v>130</v>
      </c>
      <c r="L248" s="2" t="s">
        <v>130</v>
      </c>
      <c r="M248" s="2" t="s">
        <v>130</v>
      </c>
      <c r="N248" s="2" t="s">
        <v>130</v>
      </c>
      <c r="O248" s="2" t="s">
        <v>130</v>
      </c>
      <c r="P248" s="2" t="s">
        <v>136</v>
      </c>
      <c r="AB248" s="2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</row>
    <row r="249" spans="1:40" ht="13" x14ac:dyDescent="0.3">
      <c r="A249" t="s">
        <v>129</v>
      </c>
      <c r="B249" s="5">
        <v>2.76</v>
      </c>
      <c r="C249" s="93">
        <f t="shared" si="13"/>
        <v>12.76</v>
      </c>
      <c r="D249" s="2" t="s">
        <v>130</v>
      </c>
      <c r="E249" s="2" t="s">
        <v>130</v>
      </c>
      <c r="F249" s="2" t="s">
        <v>130</v>
      </c>
      <c r="G249" s="2" t="s">
        <v>130</v>
      </c>
      <c r="H249" s="2" t="s">
        <v>130</v>
      </c>
      <c r="I249" s="2" t="s">
        <v>130</v>
      </c>
      <c r="J249" s="2" t="s">
        <v>130</v>
      </c>
      <c r="K249" s="2" t="s">
        <v>130</v>
      </c>
      <c r="L249" s="2" t="s">
        <v>130</v>
      </c>
      <c r="M249" s="2" t="s">
        <v>130</v>
      </c>
      <c r="N249" s="2" t="s">
        <v>130</v>
      </c>
      <c r="O249" s="2" t="s">
        <v>130</v>
      </c>
      <c r="P249" s="2" t="s">
        <v>136</v>
      </c>
      <c r="AB249" s="2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</row>
    <row r="250" spans="1:40" ht="13" x14ac:dyDescent="0.3">
      <c r="A250" t="s">
        <v>129</v>
      </c>
      <c r="B250" s="5">
        <v>2.77</v>
      </c>
      <c r="C250" s="93">
        <f t="shared" si="13"/>
        <v>12.77</v>
      </c>
      <c r="D250" s="2" t="s">
        <v>130</v>
      </c>
      <c r="E250" s="2" t="s">
        <v>130</v>
      </c>
      <c r="F250" s="2" t="s">
        <v>130</v>
      </c>
      <c r="G250" s="2" t="s">
        <v>130</v>
      </c>
      <c r="H250" s="2" t="s">
        <v>130</v>
      </c>
      <c r="I250" s="2" t="s">
        <v>130</v>
      </c>
      <c r="J250" s="2" t="s">
        <v>130</v>
      </c>
      <c r="K250" s="2" t="s">
        <v>130</v>
      </c>
      <c r="L250" s="2" t="s">
        <v>130</v>
      </c>
      <c r="M250" s="2" t="s">
        <v>130</v>
      </c>
      <c r="N250" s="2" t="s">
        <v>130</v>
      </c>
      <c r="O250" s="2" t="s">
        <v>130</v>
      </c>
      <c r="P250" s="2" t="s">
        <v>136</v>
      </c>
      <c r="AB250" s="2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</row>
    <row r="251" spans="1:40" ht="13" x14ac:dyDescent="0.3">
      <c r="A251" t="s">
        <v>129</v>
      </c>
      <c r="B251" s="5">
        <v>2.78</v>
      </c>
      <c r="C251" s="93">
        <f t="shared" si="13"/>
        <v>12.78</v>
      </c>
      <c r="D251" s="2" t="s">
        <v>130</v>
      </c>
      <c r="E251" s="2" t="s">
        <v>130</v>
      </c>
      <c r="F251" s="2" t="s">
        <v>130</v>
      </c>
      <c r="G251" s="2" t="s">
        <v>130</v>
      </c>
      <c r="H251" s="2" t="s">
        <v>130</v>
      </c>
      <c r="I251" s="2" t="s">
        <v>130</v>
      </c>
      <c r="J251" s="2" t="s">
        <v>130</v>
      </c>
      <c r="K251" s="2" t="s">
        <v>130</v>
      </c>
      <c r="L251" s="2" t="s">
        <v>130</v>
      </c>
      <c r="M251" s="2" t="s">
        <v>130</v>
      </c>
      <c r="N251" s="2" t="s">
        <v>130</v>
      </c>
      <c r="O251" s="2" t="s">
        <v>130</v>
      </c>
      <c r="P251" s="2" t="s">
        <v>136</v>
      </c>
      <c r="AB251" s="2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</row>
    <row r="252" spans="1:40" ht="13" x14ac:dyDescent="0.3">
      <c r="A252" t="s">
        <v>129</v>
      </c>
      <c r="B252" s="5">
        <v>2.79</v>
      </c>
      <c r="C252" s="93">
        <f t="shared" si="13"/>
        <v>12.79</v>
      </c>
      <c r="D252" s="2" t="s">
        <v>130</v>
      </c>
      <c r="E252" s="2" t="s">
        <v>130</v>
      </c>
      <c r="F252" s="2" t="s">
        <v>130</v>
      </c>
      <c r="G252" s="2" t="s">
        <v>130</v>
      </c>
      <c r="H252" s="2" t="s">
        <v>130</v>
      </c>
      <c r="I252" s="2" t="s">
        <v>130</v>
      </c>
      <c r="J252" s="2" t="s">
        <v>130</v>
      </c>
      <c r="K252" s="2" t="s">
        <v>130</v>
      </c>
      <c r="L252" s="2" t="s">
        <v>130</v>
      </c>
      <c r="M252" s="2" t="s">
        <v>130</v>
      </c>
      <c r="N252" s="2" t="s">
        <v>130</v>
      </c>
      <c r="O252" s="2" t="s">
        <v>130</v>
      </c>
      <c r="P252" s="2" t="s">
        <v>136</v>
      </c>
      <c r="AB252" s="2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</row>
    <row r="253" spans="1:40" ht="13" x14ac:dyDescent="0.3">
      <c r="A253" t="s">
        <v>129</v>
      </c>
      <c r="B253" s="5">
        <v>2.8</v>
      </c>
      <c r="C253" s="93">
        <f t="shared" si="13"/>
        <v>12.8</v>
      </c>
      <c r="D253" s="2" t="s">
        <v>130</v>
      </c>
      <c r="E253" s="2" t="s">
        <v>130</v>
      </c>
      <c r="F253" s="2" t="s">
        <v>130</v>
      </c>
      <c r="G253" s="2" t="s">
        <v>130</v>
      </c>
      <c r="H253" s="2" t="s">
        <v>130</v>
      </c>
      <c r="I253" s="2" t="s">
        <v>130</v>
      </c>
      <c r="J253" s="2" t="s">
        <v>130</v>
      </c>
      <c r="K253" s="2" t="s">
        <v>130</v>
      </c>
      <c r="L253" s="2" t="s">
        <v>130</v>
      </c>
      <c r="M253" s="2" t="s">
        <v>130</v>
      </c>
      <c r="N253" s="2" t="s">
        <v>130</v>
      </c>
      <c r="O253" s="2" t="s">
        <v>130</v>
      </c>
      <c r="P253" s="2" t="s">
        <v>136</v>
      </c>
      <c r="AB253" s="2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</row>
    <row r="254" spans="1:40" ht="13" x14ac:dyDescent="0.3">
      <c r="A254" t="s">
        <v>129</v>
      </c>
      <c r="B254" s="5">
        <v>2.81</v>
      </c>
      <c r="C254" s="93">
        <f t="shared" si="13"/>
        <v>12.81</v>
      </c>
      <c r="D254" s="2" t="s">
        <v>130</v>
      </c>
      <c r="E254" s="2" t="s">
        <v>130</v>
      </c>
      <c r="F254" s="2" t="s">
        <v>130</v>
      </c>
      <c r="G254" s="2" t="s">
        <v>130</v>
      </c>
      <c r="H254" s="2" t="s">
        <v>130</v>
      </c>
      <c r="I254" s="2" t="s">
        <v>130</v>
      </c>
      <c r="J254" s="2" t="s">
        <v>130</v>
      </c>
      <c r="K254" s="2" t="s">
        <v>130</v>
      </c>
      <c r="L254" s="2" t="s">
        <v>130</v>
      </c>
      <c r="M254" s="2" t="s">
        <v>130</v>
      </c>
      <c r="N254" s="2" t="s">
        <v>130</v>
      </c>
      <c r="O254" s="2" t="s">
        <v>130</v>
      </c>
      <c r="P254" s="2" t="s">
        <v>136</v>
      </c>
      <c r="AB254" s="2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</row>
    <row r="255" spans="1:40" ht="13" x14ac:dyDescent="0.3">
      <c r="A255" t="s">
        <v>129</v>
      </c>
      <c r="B255" s="5">
        <v>2.82</v>
      </c>
      <c r="C255" s="93">
        <f t="shared" si="13"/>
        <v>12.82</v>
      </c>
      <c r="D255" s="2" t="s">
        <v>130</v>
      </c>
      <c r="E255" s="2" t="s">
        <v>130</v>
      </c>
      <c r="F255" s="2" t="s">
        <v>130</v>
      </c>
      <c r="G255" s="2" t="s">
        <v>130</v>
      </c>
      <c r="H255" s="2" t="s">
        <v>130</v>
      </c>
      <c r="I255" s="2" t="s">
        <v>130</v>
      </c>
      <c r="J255" s="2" t="s">
        <v>130</v>
      </c>
      <c r="K255" s="2" t="s">
        <v>130</v>
      </c>
      <c r="L255" s="2" t="s">
        <v>130</v>
      </c>
      <c r="M255" s="2" t="s">
        <v>130</v>
      </c>
      <c r="N255" s="2" t="s">
        <v>130</v>
      </c>
      <c r="O255" s="2" t="s">
        <v>130</v>
      </c>
      <c r="P255" s="2" t="s">
        <v>136</v>
      </c>
      <c r="AB255" s="2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</row>
    <row r="256" spans="1:40" ht="13" x14ac:dyDescent="0.3">
      <c r="A256" t="s">
        <v>129</v>
      </c>
      <c r="B256" s="5">
        <v>2.83</v>
      </c>
      <c r="C256" s="93">
        <f t="shared" si="13"/>
        <v>12.83</v>
      </c>
      <c r="D256" s="2" t="s">
        <v>130</v>
      </c>
      <c r="E256" s="2" t="s">
        <v>130</v>
      </c>
      <c r="F256" s="2" t="s">
        <v>130</v>
      </c>
      <c r="G256" s="2" t="s">
        <v>130</v>
      </c>
      <c r="H256" s="2" t="s">
        <v>130</v>
      </c>
      <c r="I256" s="2" t="s">
        <v>130</v>
      </c>
      <c r="J256" s="2" t="s">
        <v>130</v>
      </c>
      <c r="K256" s="2" t="s">
        <v>130</v>
      </c>
      <c r="L256" s="2" t="s">
        <v>130</v>
      </c>
      <c r="M256" s="2" t="s">
        <v>130</v>
      </c>
      <c r="N256" s="2" t="s">
        <v>130</v>
      </c>
      <c r="O256" s="2" t="s">
        <v>130</v>
      </c>
      <c r="P256" s="2" t="s">
        <v>136</v>
      </c>
      <c r="AB256" s="2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</row>
    <row r="257" spans="1:40" ht="13" x14ac:dyDescent="0.3">
      <c r="A257" t="s">
        <v>129</v>
      </c>
      <c r="B257" s="5">
        <v>2.84</v>
      </c>
      <c r="C257" s="93">
        <f t="shared" si="13"/>
        <v>12.84</v>
      </c>
      <c r="D257" s="2" t="s">
        <v>130</v>
      </c>
      <c r="E257" s="2" t="s">
        <v>130</v>
      </c>
      <c r="F257" s="2" t="s">
        <v>130</v>
      </c>
      <c r="G257" s="2" t="s">
        <v>130</v>
      </c>
      <c r="H257" s="2" t="s">
        <v>130</v>
      </c>
      <c r="I257" s="2" t="s">
        <v>130</v>
      </c>
      <c r="J257" s="2" t="s">
        <v>130</v>
      </c>
      <c r="K257" s="2" t="s">
        <v>130</v>
      </c>
      <c r="L257" s="2" t="s">
        <v>130</v>
      </c>
      <c r="M257" s="2" t="s">
        <v>130</v>
      </c>
      <c r="N257" s="2" t="s">
        <v>130</v>
      </c>
      <c r="O257" s="2" t="s">
        <v>130</v>
      </c>
      <c r="P257" s="2" t="s">
        <v>136</v>
      </c>
      <c r="AB257" s="2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</row>
    <row r="258" spans="1:40" ht="13" x14ac:dyDescent="0.3">
      <c r="A258" t="s">
        <v>129</v>
      </c>
      <c r="B258" s="5">
        <v>2.85</v>
      </c>
      <c r="C258" s="93">
        <f t="shared" si="13"/>
        <v>12.85</v>
      </c>
      <c r="D258" s="2" t="s">
        <v>130</v>
      </c>
      <c r="E258" s="2" t="s">
        <v>130</v>
      </c>
      <c r="F258" s="2" t="s">
        <v>130</v>
      </c>
      <c r="G258" s="2" t="s">
        <v>130</v>
      </c>
      <c r="H258" s="2" t="s">
        <v>130</v>
      </c>
      <c r="I258" s="2" t="s">
        <v>130</v>
      </c>
      <c r="J258" s="2" t="s">
        <v>130</v>
      </c>
      <c r="K258" s="2" t="s">
        <v>130</v>
      </c>
      <c r="L258" s="2" t="s">
        <v>130</v>
      </c>
      <c r="M258" s="2" t="s">
        <v>130</v>
      </c>
      <c r="N258" s="2" t="s">
        <v>130</v>
      </c>
      <c r="O258" s="2" t="s">
        <v>130</v>
      </c>
      <c r="P258" s="2" t="s">
        <v>136</v>
      </c>
      <c r="AB258" s="2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</row>
    <row r="259" spans="1:40" ht="13" x14ac:dyDescent="0.3">
      <c r="A259" t="s">
        <v>129</v>
      </c>
      <c r="B259" s="5">
        <v>2.86</v>
      </c>
      <c r="C259" s="93">
        <f t="shared" si="13"/>
        <v>12.86</v>
      </c>
      <c r="D259" s="2" t="s">
        <v>130</v>
      </c>
      <c r="E259" s="2" t="s">
        <v>130</v>
      </c>
      <c r="F259" s="2" t="s">
        <v>130</v>
      </c>
      <c r="G259" s="2" t="s">
        <v>130</v>
      </c>
      <c r="H259" s="2" t="s">
        <v>130</v>
      </c>
      <c r="I259" s="2" t="s">
        <v>130</v>
      </c>
      <c r="J259" s="2" t="s">
        <v>130</v>
      </c>
      <c r="K259" s="2" t="s">
        <v>130</v>
      </c>
      <c r="L259" s="2" t="s">
        <v>130</v>
      </c>
      <c r="M259" s="2" t="s">
        <v>130</v>
      </c>
      <c r="N259" s="2" t="s">
        <v>130</v>
      </c>
      <c r="O259" s="2" t="s">
        <v>130</v>
      </c>
      <c r="P259" s="2" t="s">
        <v>136</v>
      </c>
      <c r="AB259" s="2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</row>
    <row r="260" spans="1:40" ht="13" x14ac:dyDescent="0.3">
      <c r="A260" t="s">
        <v>129</v>
      </c>
      <c r="B260" s="5">
        <v>2.87</v>
      </c>
      <c r="C260" s="93">
        <f t="shared" si="13"/>
        <v>12.87</v>
      </c>
      <c r="D260" s="2" t="s">
        <v>130</v>
      </c>
      <c r="E260" s="2" t="s">
        <v>130</v>
      </c>
      <c r="F260" s="2" t="s">
        <v>130</v>
      </c>
      <c r="G260" s="2" t="s">
        <v>130</v>
      </c>
      <c r="H260" s="2" t="s">
        <v>130</v>
      </c>
      <c r="I260" s="2" t="s">
        <v>130</v>
      </c>
      <c r="J260" s="2" t="s">
        <v>130</v>
      </c>
      <c r="K260" s="2" t="s">
        <v>130</v>
      </c>
      <c r="L260" s="2" t="s">
        <v>130</v>
      </c>
      <c r="M260" s="2" t="s">
        <v>130</v>
      </c>
      <c r="N260" s="2" t="s">
        <v>130</v>
      </c>
      <c r="O260" s="2" t="s">
        <v>130</v>
      </c>
      <c r="P260" s="2" t="s">
        <v>136</v>
      </c>
      <c r="AB260" s="2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</row>
    <row r="261" spans="1:40" ht="13" x14ac:dyDescent="0.3">
      <c r="A261" t="s">
        <v>129</v>
      </c>
      <c r="B261" s="5">
        <v>2.88</v>
      </c>
      <c r="C261" s="93">
        <f t="shared" si="13"/>
        <v>12.88</v>
      </c>
      <c r="D261" s="2" t="s">
        <v>130</v>
      </c>
      <c r="E261" s="2" t="s">
        <v>130</v>
      </c>
      <c r="F261" s="2" t="s">
        <v>130</v>
      </c>
      <c r="G261" s="2" t="s">
        <v>130</v>
      </c>
      <c r="H261" s="2" t="s">
        <v>130</v>
      </c>
      <c r="I261" s="2" t="s">
        <v>130</v>
      </c>
      <c r="J261" s="2" t="s">
        <v>130</v>
      </c>
      <c r="K261" s="2" t="s">
        <v>130</v>
      </c>
      <c r="L261" s="2" t="s">
        <v>130</v>
      </c>
      <c r="M261" s="2" t="s">
        <v>130</v>
      </c>
      <c r="N261" s="2" t="s">
        <v>130</v>
      </c>
      <c r="O261" s="2" t="s">
        <v>130</v>
      </c>
      <c r="P261" s="2" t="s">
        <v>136</v>
      </c>
      <c r="AB261" s="2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</row>
    <row r="262" spans="1:40" ht="13" x14ac:dyDescent="0.3">
      <c r="A262" t="s">
        <v>129</v>
      </c>
      <c r="B262" s="5">
        <v>2.89</v>
      </c>
      <c r="C262" s="93">
        <f t="shared" si="13"/>
        <v>12.89</v>
      </c>
      <c r="D262" s="2" t="s">
        <v>130</v>
      </c>
      <c r="E262" s="2" t="s">
        <v>130</v>
      </c>
      <c r="F262" s="2" t="s">
        <v>130</v>
      </c>
      <c r="G262" s="2" t="s">
        <v>130</v>
      </c>
      <c r="H262" s="2" t="s">
        <v>130</v>
      </c>
      <c r="I262" s="2" t="s">
        <v>130</v>
      </c>
      <c r="J262" s="2" t="s">
        <v>130</v>
      </c>
      <c r="K262" s="2" t="s">
        <v>130</v>
      </c>
      <c r="L262" s="2" t="s">
        <v>130</v>
      </c>
      <c r="M262" s="2" t="s">
        <v>130</v>
      </c>
      <c r="N262" s="2" t="s">
        <v>130</v>
      </c>
      <c r="O262" s="2" t="s">
        <v>130</v>
      </c>
      <c r="P262" s="2" t="s">
        <v>136</v>
      </c>
      <c r="AB262" s="2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</row>
    <row r="263" spans="1:40" ht="13" x14ac:dyDescent="0.3">
      <c r="A263" t="s">
        <v>129</v>
      </c>
      <c r="B263" s="5">
        <v>2.9</v>
      </c>
      <c r="C263" s="93">
        <f t="shared" ref="C263:C273" si="16">VALUE(SUBSTITUTE(1&amp;B263," ",""))</f>
        <v>12.9</v>
      </c>
      <c r="D263" s="2" t="s">
        <v>130</v>
      </c>
      <c r="E263" s="2" t="s">
        <v>130</v>
      </c>
      <c r="F263" s="2" t="s">
        <v>130</v>
      </c>
      <c r="G263" s="2" t="s">
        <v>130</v>
      </c>
      <c r="H263" s="2" t="s">
        <v>130</v>
      </c>
      <c r="I263" s="2" t="s">
        <v>130</v>
      </c>
      <c r="J263" s="2" t="s">
        <v>130</v>
      </c>
      <c r="K263" s="2" t="s">
        <v>130</v>
      </c>
      <c r="L263" s="2" t="s">
        <v>130</v>
      </c>
      <c r="M263" s="2" t="s">
        <v>130</v>
      </c>
      <c r="N263" s="2" t="s">
        <v>130</v>
      </c>
      <c r="O263" s="2" t="s">
        <v>130</v>
      </c>
      <c r="P263" s="2" t="s">
        <v>136</v>
      </c>
      <c r="AB263" s="2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</row>
    <row r="264" spans="1:40" ht="13" x14ac:dyDescent="0.3">
      <c r="A264" t="s">
        <v>129</v>
      </c>
      <c r="B264" s="5">
        <v>2.91</v>
      </c>
      <c r="C264" s="93">
        <f t="shared" si="16"/>
        <v>12.91</v>
      </c>
      <c r="D264" s="2" t="s">
        <v>130</v>
      </c>
      <c r="E264" s="2" t="s">
        <v>130</v>
      </c>
      <c r="F264" s="2" t="s">
        <v>130</v>
      </c>
      <c r="G264" s="2" t="s">
        <v>130</v>
      </c>
      <c r="H264" s="2" t="s">
        <v>130</v>
      </c>
      <c r="I264" s="2" t="s">
        <v>130</v>
      </c>
      <c r="J264" s="2" t="s">
        <v>130</v>
      </c>
      <c r="K264" s="2" t="s">
        <v>130</v>
      </c>
      <c r="L264" s="2" t="s">
        <v>130</v>
      </c>
      <c r="M264" s="2" t="s">
        <v>130</v>
      </c>
      <c r="N264" s="2" t="s">
        <v>130</v>
      </c>
      <c r="O264" s="2" t="s">
        <v>130</v>
      </c>
      <c r="P264" s="2" t="s">
        <v>136</v>
      </c>
      <c r="AB264" s="2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</row>
    <row r="265" spans="1:40" ht="13" x14ac:dyDescent="0.3">
      <c r="A265" t="s">
        <v>129</v>
      </c>
      <c r="B265" s="5">
        <v>2.92</v>
      </c>
      <c r="C265" s="93">
        <f t="shared" si="16"/>
        <v>12.92</v>
      </c>
      <c r="D265" s="2" t="s">
        <v>130</v>
      </c>
      <c r="E265" s="2" t="s">
        <v>130</v>
      </c>
      <c r="F265" s="2" t="s">
        <v>130</v>
      </c>
      <c r="G265" s="2" t="s">
        <v>130</v>
      </c>
      <c r="H265" s="2" t="s">
        <v>130</v>
      </c>
      <c r="I265" s="2" t="s">
        <v>130</v>
      </c>
      <c r="J265" s="2" t="s">
        <v>130</v>
      </c>
      <c r="K265" s="2" t="s">
        <v>130</v>
      </c>
      <c r="L265" s="2" t="s">
        <v>130</v>
      </c>
      <c r="M265" s="2" t="s">
        <v>130</v>
      </c>
      <c r="N265" s="2" t="s">
        <v>130</v>
      </c>
      <c r="O265" s="2" t="s">
        <v>130</v>
      </c>
      <c r="P265" s="2" t="s">
        <v>136</v>
      </c>
      <c r="AB265" s="2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</row>
    <row r="266" spans="1:40" ht="13" x14ac:dyDescent="0.3">
      <c r="A266" t="s">
        <v>129</v>
      </c>
      <c r="B266" s="5">
        <v>2.93</v>
      </c>
      <c r="C266" s="93">
        <f t="shared" si="16"/>
        <v>12.93</v>
      </c>
      <c r="D266" s="2" t="s">
        <v>130</v>
      </c>
      <c r="E266" s="2" t="s">
        <v>130</v>
      </c>
      <c r="F266" s="2" t="s">
        <v>130</v>
      </c>
      <c r="G266" s="2" t="s">
        <v>130</v>
      </c>
      <c r="H266" s="2" t="s">
        <v>130</v>
      </c>
      <c r="I266" s="2" t="s">
        <v>130</v>
      </c>
      <c r="J266" s="2" t="s">
        <v>130</v>
      </c>
      <c r="K266" s="2" t="s">
        <v>130</v>
      </c>
      <c r="L266" s="2" t="s">
        <v>130</v>
      </c>
      <c r="M266" s="2" t="s">
        <v>130</v>
      </c>
      <c r="N266" s="2" t="s">
        <v>130</v>
      </c>
      <c r="O266" s="2" t="s">
        <v>130</v>
      </c>
      <c r="P266" s="2" t="s">
        <v>136</v>
      </c>
      <c r="AB266" s="2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</row>
    <row r="267" spans="1:40" ht="13" x14ac:dyDescent="0.3">
      <c r="A267" t="s">
        <v>129</v>
      </c>
      <c r="B267" s="5">
        <v>2.94</v>
      </c>
      <c r="C267" s="93">
        <f t="shared" si="16"/>
        <v>12.94</v>
      </c>
      <c r="D267" s="2" t="s">
        <v>130</v>
      </c>
      <c r="E267" s="2" t="s">
        <v>130</v>
      </c>
      <c r="F267" s="2" t="s">
        <v>130</v>
      </c>
      <c r="G267" s="2" t="s">
        <v>130</v>
      </c>
      <c r="H267" s="2" t="s">
        <v>130</v>
      </c>
      <c r="I267" s="2" t="s">
        <v>130</v>
      </c>
      <c r="J267" s="2" t="s">
        <v>130</v>
      </c>
      <c r="K267" s="2" t="s">
        <v>130</v>
      </c>
      <c r="L267" s="2" t="s">
        <v>130</v>
      </c>
      <c r="M267" s="2" t="s">
        <v>130</v>
      </c>
      <c r="N267" s="2" t="s">
        <v>130</v>
      </c>
      <c r="O267" s="2" t="s">
        <v>130</v>
      </c>
      <c r="P267" s="2" t="s">
        <v>136</v>
      </c>
      <c r="AB267" s="2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</row>
    <row r="268" spans="1:40" ht="13" x14ac:dyDescent="0.3">
      <c r="A268" t="s">
        <v>129</v>
      </c>
      <c r="B268" s="5">
        <v>2.95</v>
      </c>
      <c r="C268" s="93">
        <f t="shared" si="16"/>
        <v>12.95</v>
      </c>
      <c r="D268" s="2" t="s">
        <v>130</v>
      </c>
      <c r="E268" s="2" t="s">
        <v>130</v>
      </c>
      <c r="F268" s="2" t="s">
        <v>130</v>
      </c>
      <c r="G268" s="2" t="s">
        <v>130</v>
      </c>
      <c r="H268" s="2" t="s">
        <v>130</v>
      </c>
      <c r="I268" s="2" t="s">
        <v>130</v>
      </c>
      <c r="J268" s="2" t="s">
        <v>130</v>
      </c>
      <c r="K268" s="2" t="s">
        <v>130</v>
      </c>
      <c r="L268" s="2" t="s">
        <v>130</v>
      </c>
      <c r="M268" s="2" t="s">
        <v>130</v>
      </c>
      <c r="N268" s="2" t="s">
        <v>130</v>
      </c>
      <c r="O268" s="2" t="s">
        <v>130</v>
      </c>
      <c r="P268" s="2" t="s">
        <v>136</v>
      </c>
      <c r="AB268" s="2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</row>
    <row r="269" spans="1:40" ht="13" x14ac:dyDescent="0.3">
      <c r="A269" t="s">
        <v>129</v>
      </c>
      <c r="B269" s="5">
        <v>2.96</v>
      </c>
      <c r="C269" s="93">
        <f t="shared" si="16"/>
        <v>12.96</v>
      </c>
      <c r="D269" s="2" t="s">
        <v>130</v>
      </c>
      <c r="E269" s="2" t="s">
        <v>130</v>
      </c>
      <c r="F269" s="2" t="s">
        <v>130</v>
      </c>
      <c r="G269" s="2" t="s">
        <v>130</v>
      </c>
      <c r="H269" s="2" t="s">
        <v>130</v>
      </c>
      <c r="I269" s="2" t="s">
        <v>130</v>
      </c>
      <c r="J269" s="2" t="s">
        <v>130</v>
      </c>
      <c r="K269" s="2" t="s">
        <v>130</v>
      </c>
      <c r="L269" s="2" t="s">
        <v>130</v>
      </c>
      <c r="M269" s="2" t="s">
        <v>130</v>
      </c>
      <c r="N269" s="2" t="s">
        <v>130</v>
      </c>
      <c r="O269" s="2" t="s">
        <v>130</v>
      </c>
      <c r="P269" s="2" t="s">
        <v>136</v>
      </c>
      <c r="AB269" s="2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</row>
    <row r="270" spans="1:40" ht="13" x14ac:dyDescent="0.3">
      <c r="A270" t="s">
        <v>129</v>
      </c>
      <c r="B270" s="5">
        <v>2.97</v>
      </c>
      <c r="C270" s="93">
        <f t="shared" si="16"/>
        <v>12.97</v>
      </c>
      <c r="D270" s="2" t="s">
        <v>130</v>
      </c>
      <c r="E270" s="2" t="s">
        <v>130</v>
      </c>
      <c r="F270" s="2" t="s">
        <v>130</v>
      </c>
      <c r="G270" s="2" t="s">
        <v>130</v>
      </c>
      <c r="H270" s="2" t="s">
        <v>130</v>
      </c>
      <c r="I270" s="2" t="s">
        <v>130</v>
      </c>
      <c r="J270" s="2" t="s">
        <v>130</v>
      </c>
      <c r="K270" s="2" t="s">
        <v>130</v>
      </c>
      <c r="L270" s="2" t="s">
        <v>130</v>
      </c>
      <c r="M270" s="2" t="s">
        <v>130</v>
      </c>
      <c r="N270" s="2" t="s">
        <v>130</v>
      </c>
      <c r="O270" s="2" t="s">
        <v>130</v>
      </c>
      <c r="P270" s="2" t="s">
        <v>136</v>
      </c>
      <c r="AB270" s="2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</row>
    <row r="271" spans="1:40" ht="13" x14ac:dyDescent="0.3">
      <c r="A271" t="s">
        <v>129</v>
      </c>
      <c r="B271" s="5">
        <v>2.98</v>
      </c>
      <c r="C271" s="93">
        <f t="shared" si="16"/>
        <v>12.98</v>
      </c>
      <c r="D271" s="2" t="s">
        <v>130</v>
      </c>
      <c r="E271" s="2" t="s">
        <v>130</v>
      </c>
      <c r="F271" s="2" t="s">
        <v>130</v>
      </c>
      <c r="G271" s="2" t="s">
        <v>130</v>
      </c>
      <c r="H271" s="2" t="s">
        <v>130</v>
      </c>
      <c r="I271" s="2" t="s">
        <v>130</v>
      </c>
      <c r="J271" s="2" t="s">
        <v>130</v>
      </c>
      <c r="K271" s="2" t="s">
        <v>130</v>
      </c>
      <c r="L271" s="2" t="s">
        <v>130</v>
      </c>
      <c r="M271" s="2" t="s">
        <v>130</v>
      </c>
      <c r="N271" s="2" t="s">
        <v>130</v>
      </c>
      <c r="O271" s="2" t="s">
        <v>130</v>
      </c>
      <c r="P271" s="2" t="s">
        <v>136</v>
      </c>
      <c r="AB271" s="2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</row>
    <row r="272" spans="1:40" ht="13" x14ac:dyDescent="0.3">
      <c r="A272" t="s">
        <v>129</v>
      </c>
      <c r="B272" s="5">
        <v>2.99</v>
      </c>
      <c r="C272" s="93">
        <f t="shared" si="16"/>
        <v>12.99</v>
      </c>
      <c r="D272" s="2" t="s">
        <v>130</v>
      </c>
      <c r="E272" s="2" t="s">
        <v>130</v>
      </c>
      <c r="F272" s="2" t="s">
        <v>130</v>
      </c>
      <c r="G272" s="2" t="s">
        <v>130</v>
      </c>
      <c r="H272" s="2" t="s">
        <v>130</v>
      </c>
      <c r="I272" s="2" t="s">
        <v>130</v>
      </c>
      <c r="J272" s="2" t="s">
        <v>130</v>
      </c>
      <c r="K272" s="2" t="s">
        <v>130</v>
      </c>
      <c r="L272" s="2" t="s">
        <v>130</v>
      </c>
      <c r="M272" s="2" t="s">
        <v>130</v>
      </c>
      <c r="N272" s="2" t="s">
        <v>130</v>
      </c>
      <c r="O272" s="2" t="s">
        <v>130</v>
      </c>
      <c r="P272" s="2" t="s">
        <v>136</v>
      </c>
      <c r="AB272" s="2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</row>
    <row r="273" spans="1:40" ht="13" x14ac:dyDescent="0.3">
      <c r="A273" t="s">
        <v>129</v>
      </c>
      <c r="B273" s="5">
        <v>3</v>
      </c>
      <c r="C273" s="93">
        <f t="shared" si="16"/>
        <v>13</v>
      </c>
      <c r="D273" s="2" t="s">
        <v>130</v>
      </c>
      <c r="E273" s="2" t="s">
        <v>130</v>
      </c>
      <c r="F273" s="2" t="s">
        <v>130</v>
      </c>
      <c r="G273" s="2" t="s">
        <v>130</v>
      </c>
      <c r="H273" s="2" t="s">
        <v>130</v>
      </c>
      <c r="I273" s="2" t="s">
        <v>130</v>
      </c>
      <c r="J273" s="2" t="s">
        <v>130</v>
      </c>
      <c r="K273" s="2" t="s">
        <v>130</v>
      </c>
      <c r="L273" s="2" t="s">
        <v>130</v>
      </c>
      <c r="M273" s="2" t="s">
        <v>130</v>
      </c>
      <c r="N273" s="2" t="s">
        <v>130</v>
      </c>
      <c r="O273" s="2" t="s">
        <v>130</v>
      </c>
      <c r="P273" s="2" t="s">
        <v>136</v>
      </c>
      <c r="AB273" s="2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</row>
    <row r="274" spans="1:40" ht="13" x14ac:dyDescent="0.3"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</row>
    <row r="275" spans="1:40" ht="13" x14ac:dyDescent="0.3">
      <c r="A275" t="s">
        <v>131</v>
      </c>
      <c r="B275" s="21">
        <v>0</v>
      </c>
      <c r="C275" s="93">
        <f>VALUE(SUBSTITUTE(2&amp;B275," ",""))</f>
        <v>20</v>
      </c>
      <c r="D275" s="2" t="s">
        <v>130</v>
      </c>
      <c r="E275" s="2" t="s">
        <v>130</v>
      </c>
      <c r="F275" s="22" t="s">
        <v>130</v>
      </c>
      <c r="G275" s="22" t="s">
        <v>130</v>
      </c>
      <c r="H275" s="22" t="s">
        <v>130</v>
      </c>
      <c r="I275" s="22" t="s">
        <v>130</v>
      </c>
      <c r="J275" s="22" t="s">
        <v>130</v>
      </c>
      <c r="K275" s="22" t="s">
        <v>130</v>
      </c>
      <c r="L275" s="22" t="s">
        <v>130</v>
      </c>
      <c r="M275" s="22" t="s">
        <v>130</v>
      </c>
      <c r="N275" s="22" t="s">
        <v>130</v>
      </c>
      <c r="O275" s="22" t="s">
        <v>130</v>
      </c>
      <c r="P275" s="2" t="s">
        <v>137</v>
      </c>
      <c r="R275" s="22" t="s">
        <v>91</v>
      </c>
      <c r="S275" s="22">
        <v>30</v>
      </c>
      <c r="T275" s="22">
        <v>45</v>
      </c>
      <c r="U275" s="22">
        <v>60</v>
      </c>
      <c r="V275" s="22">
        <v>90</v>
      </c>
      <c r="W275" s="22">
        <v>120</v>
      </c>
      <c r="X275" s="22"/>
      <c r="Y275" s="22"/>
      <c r="Z275" s="22"/>
      <c r="AA275" s="22"/>
      <c r="AB275" s="2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</row>
    <row r="276" spans="1:40" ht="13" x14ac:dyDescent="0.3">
      <c r="A276" t="s">
        <v>131</v>
      </c>
      <c r="B276" s="21">
        <v>0.13</v>
      </c>
      <c r="C276" s="93">
        <f t="shared" ref="C276:C280" si="17">VALUE(SUBSTITUTE(2&amp;B276," ",""))</f>
        <v>20.13</v>
      </c>
      <c r="D276" s="55">
        <v>0.191</v>
      </c>
      <c r="E276" s="55">
        <v>0.191</v>
      </c>
      <c r="F276" s="22" t="s">
        <v>130</v>
      </c>
      <c r="G276" s="22" t="s">
        <v>130</v>
      </c>
      <c r="H276" s="22" t="s">
        <v>130</v>
      </c>
      <c r="I276" s="37" t="s">
        <v>130</v>
      </c>
      <c r="J276" s="37" t="s">
        <v>130</v>
      </c>
      <c r="K276" s="37" t="s">
        <v>130</v>
      </c>
      <c r="L276" s="37" t="s">
        <v>130</v>
      </c>
      <c r="M276" s="37" t="s">
        <v>130</v>
      </c>
      <c r="N276" s="37" t="s">
        <v>130</v>
      </c>
      <c r="O276" s="37" t="s">
        <v>130</v>
      </c>
      <c r="P276" s="2" t="s">
        <v>137</v>
      </c>
      <c r="R276">
        <v>0.13</v>
      </c>
      <c r="S276">
        <v>0.191</v>
      </c>
      <c r="T276">
        <v>0.191</v>
      </c>
      <c r="U276" s="22"/>
      <c r="V276" s="22"/>
      <c r="W276" s="22"/>
      <c r="X276" s="22"/>
      <c r="Y276" s="22"/>
      <c r="Z276" s="22"/>
      <c r="AA276" s="22"/>
      <c r="AB276" s="2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</row>
    <row r="277" spans="1:40" ht="13" x14ac:dyDescent="0.3">
      <c r="A277" t="s">
        <v>131</v>
      </c>
      <c r="B277" s="21">
        <v>0.14000000000000001</v>
      </c>
      <c r="C277" s="93">
        <f t="shared" si="17"/>
        <v>20.14</v>
      </c>
      <c r="D277" s="175">
        <f>_xlfn.FORECAST.LINEAR(B277,$S$276:$S$277,$R$276:$R$277)</f>
        <v>0.18063636363636365</v>
      </c>
      <c r="E277" s="175">
        <f>_xlfn.FORECAST.LINEAR(B277,$T$276:$T$277,$R$276:$R$277)</f>
        <v>0.18209090909090908</v>
      </c>
      <c r="F277" s="22" t="s">
        <v>130</v>
      </c>
      <c r="G277" s="22" t="s">
        <v>130</v>
      </c>
      <c r="H277" s="22" t="s">
        <v>130</v>
      </c>
      <c r="I277" s="37" t="s">
        <v>130</v>
      </c>
      <c r="J277" s="37" t="s">
        <v>130</v>
      </c>
      <c r="K277" s="37" t="s">
        <v>130</v>
      </c>
      <c r="L277" s="37" t="s">
        <v>130</v>
      </c>
      <c r="M277" s="37" t="s">
        <v>130</v>
      </c>
      <c r="N277" s="37" t="s">
        <v>130</v>
      </c>
      <c r="O277" s="37" t="s">
        <v>130</v>
      </c>
      <c r="P277" s="2" t="s">
        <v>137</v>
      </c>
      <c r="R277" s="21">
        <v>0.185</v>
      </c>
      <c r="S277" s="55">
        <v>0.13400000000000001</v>
      </c>
      <c r="T277" s="55">
        <v>0.14199999999999999</v>
      </c>
      <c r="U277" s="22">
        <v>0.16</v>
      </c>
      <c r="V277" s="22">
        <v>0.26700000000000002</v>
      </c>
      <c r="W277" s="22">
        <v>0.39500000000000002</v>
      </c>
      <c r="X277" s="22"/>
      <c r="Y277" s="22"/>
      <c r="Z277" s="22"/>
      <c r="AA277" s="22"/>
      <c r="AB277" s="2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</row>
    <row r="278" spans="1:40" ht="13" x14ac:dyDescent="0.3">
      <c r="A278" t="s">
        <v>131</v>
      </c>
      <c r="B278" s="21">
        <v>0.15</v>
      </c>
      <c r="C278" s="93">
        <f t="shared" si="17"/>
        <v>20.149999999999999</v>
      </c>
      <c r="D278" s="175">
        <f t="shared" ref="D278:D281" si="18">_xlfn.FORECAST.LINEAR(B278,$S$276:$S$277,$R$276:$R$277)</f>
        <v>0.1702727272727273</v>
      </c>
      <c r="E278" s="175">
        <f t="shared" ref="E278:E281" si="19">_xlfn.FORECAST.LINEAR(B278,$T$276:$T$277,$R$276:$R$277)</f>
        <v>0.17318181818181821</v>
      </c>
      <c r="F278" s="22" t="s">
        <v>130</v>
      </c>
      <c r="G278" s="22" t="s">
        <v>130</v>
      </c>
      <c r="H278" s="22" t="s">
        <v>130</v>
      </c>
      <c r="I278" s="37" t="s">
        <v>130</v>
      </c>
      <c r="J278" s="37" t="s">
        <v>130</v>
      </c>
      <c r="K278" s="37" t="s">
        <v>130</v>
      </c>
      <c r="L278" s="37" t="s">
        <v>130</v>
      </c>
      <c r="M278" s="37" t="s">
        <v>130</v>
      </c>
      <c r="N278" s="37" t="s">
        <v>130</v>
      </c>
      <c r="O278" s="37" t="s">
        <v>130</v>
      </c>
      <c r="P278" s="2" t="s">
        <v>137</v>
      </c>
      <c r="R278" s="22">
        <v>0.23599999999999999</v>
      </c>
      <c r="S278" s="22">
        <v>9.7000000000000003E-2</v>
      </c>
      <c r="T278" s="22">
        <v>9.9000000000000005E-2</v>
      </c>
      <c r="U278" s="22">
        <v>0.14399999999999999</v>
      </c>
      <c r="V278" s="22">
        <v>0.23300000000000001</v>
      </c>
      <c r="W278" s="22">
        <v>0.32300000000000001</v>
      </c>
      <c r="X278" s="22"/>
      <c r="Y278" s="22"/>
      <c r="Z278" s="22"/>
      <c r="AA278" s="22"/>
      <c r="AB278" s="2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</row>
    <row r="279" spans="1:40" ht="13" x14ac:dyDescent="0.3">
      <c r="A279" t="s">
        <v>131</v>
      </c>
      <c r="B279" s="21">
        <v>0.16</v>
      </c>
      <c r="C279" s="93">
        <f t="shared" si="17"/>
        <v>20.16</v>
      </c>
      <c r="D279" s="175">
        <f t="shared" si="18"/>
        <v>0.15990909090909092</v>
      </c>
      <c r="E279" s="175">
        <f t="shared" si="19"/>
        <v>0.16427272727272729</v>
      </c>
      <c r="F279" s="22" t="s">
        <v>130</v>
      </c>
      <c r="G279" s="22" t="s">
        <v>130</v>
      </c>
      <c r="H279" s="22" t="s">
        <v>130</v>
      </c>
      <c r="I279" s="37" t="s">
        <v>130</v>
      </c>
      <c r="J279" s="37" t="s">
        <v>130</v>
      </c>
      <c r="K279" s="37" t="s">
        <v>130</v>
      </c>
      <c r="L279" s="37" t="s">
        <v>130</v>
      </c>
      <c r="M279" s="37" t="s">
        <v>130</v>
      </c>
      <c r="N279" s="37" t="s">
        <v>130</v>
      </c>
      <c r="O279" s="37" t="s">
        <v>130</v>
      </c>
      <c r="P279" s="2" t="s">
        <v>137</v>
      </c>
      <c r="Q279" s="176" t="s">
        <v>4836</v>
      </c>
      <c r="R279" s="171"/>
      <c r="S279" s="22"/>
      <c r="T279" s="22"/>
      <c r="U279" s="22"/>
      <c r="V279" s="22"/>
      <c r="W279" s="22"/>
      <c r="X279" s="22"/>
      <c r="Y279" s="22"/>
      <c r="Z279" s="22"/>
      <c r="AA279" s="22"/>
      <c r="AB279" s="2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</row>
    <row r="280" spans="1:40" ht="13" x14ac:dyDescent="0.3">
      <c r="A280" t="s">
        <v>131</v>
      </c>
      <c r="B280" s="21">
        <v>0.17</v>
      </c>
      <c r="C280" s="93">
        <f t="shared" si="17"/>
        <v>20.170000000000002</v>
      </c>
      <c r="D280" s="175">
        <f t="shared" si="18"/>
        <v>0.14954545454545456</v>
      </c>
      <c r="E280" s="175">
        <f t="shared" si="19"/>
        <v>0.15536363636363637</v>
      </c>
      <c r="F280" s="22" t="s">
        <v>130</v>
      </c>
      <c r="G280" s="22" t="s">
        <v>130</v>
      </c>
      <c r="H280" s="22" t="s">
        <v>130</v>
      </c>
      <c r="I280" s="37" t="s">
        <v>130</v>
      </c>
      <c r="J280" s="37" t="s">
        <v>130</v>
      </c>
      <c r="K280" s="37" t="s">
        <v>130</v>
      </c>
      <c r="L280" s="37" t="s">
        <v>130</v>
      </c>
      <c r="M280" s="37" t="s">
        <v>130</v>
      </c>
      <c r="N280" s="37" t="s">
        <v>130</v>
      </c>
      <c r="O280" s="37" t="s">
        <v>130</v>
      </c>
      <c r="P280" s="2" t="s">
        <v>137</v>
      </c>
      <c r="R280" s="22"/>
      <c r="S280" s="22"/>
      <c r="T280" s="22"/>
      <c r="U280" s="22"/>
      <c r="V280" s="22"/>
      <c r="W280" s="22"/>
      <c r="X280" s="22"/>
      <c r="Y280" s="22"/>
      <c r="Z280" s="22"/>
      <c r="AA280" s="22"/>
      <c r="AB280" s="2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</row>
    <row r="281" spans="1:40" ht="13" x14ac:dyDescent="0.3">
      <c r="A281" t="s">
        <v>131</v>
      </c>
      <c r="B281" s="21">
        <v>0.18</v>
      </c>
      <c r="C281" s="93">
        <f t="shared" ref="C281:C344" si="20">VALUE(SUBSTITUTE(2&amp;B281," ",""))</f>
        <v>20.18</v>
      </c>
      <c r="D281" s="175">
        <f t="shared" si="18"/>
        <v>0.13918181818181821</v>
      </c>
      <c r="E281" s="175">
        <f t="shared" si="19"/>
        <v>0.14645454545454548</v>
      </c>
      <c r="F281" s="175">
        <f>_xlfn.FORECAST.LINEAR(B281,$U$277:$U$278,$R$277:$R$278)</f>
        <v>0.16156862745098038</v>
      </c>
      <c r="G281" s="175">
        <f t="shared" ref="G281" si="21">_xlfn.FORECAST.LINEAR(B281,$V$277:$V$278,$R$277:$R$278)</f>
        <v>0.27033333333333331</v>
      </c>
      <c r="H281" s="175">
        <f>_xlfn.FORECAST.LINEAR(B281,$W$277:$W$278,$R$277:$R$278)</f>
        <v>0.40205882352941175</v>
      </c>
      <c r="I281" s="37" t="s">
        <v>130</v>
      </c>
      <c r="J281" s="37" t="s">
        <v>130</v>
      </c>
      <c r="K281" s="37" t="s">
        <v>130</v>
      </c>
      <c r="L281" s="37" t="s">
        <v>130</v>
      </c>
      <c r="M281" s="37" t="s">
        <v>130</v>
      </c>
      <c r="N281" s="37" t="s">
        <v>130</v>
      </c>
      <c r="O281" s="37" t="s">
        <v>130</v>
      </c>
      <c r="P281" s="2" t="s">
        <v>137</v>
      </c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</row>
    <row r="282" spans="1:40" ht="13" x14ac:dyDescent="0.3">
      <c r="A282" t="s">
        <v>131</v>
      </c>
      <c r="B282" s="21">
        <v>0.19</v>
      </c>
      <c r="C282" s="93">
        <f t="shared" si="20"/>
        <v>20.190000000000001</v>
      </c>
      <c r="D282" s="175">
        <f>_xlfn.FORECAST.LINEAR(B282,$S$277:$S$278,$R$277:$R$278)</f>
        <v>0.13037254901960788</v>
      </c>
      <c r="E282" s="175">
        <f>_xlfn.FORECAST.LINEAR(B282,$T$277:$T$278,$R$277:$R$278)</f>
        <v>0.13778431372549016</v>
      </c>
      <c r="F282" s="175">
        <f>_xlfn.FORECAST.LINEAR(B282,$U$277:$U$278,$R$277:$R$278)</f>
        <v>0.15843137254901962</v>
      </c>
      <c r="G282" s="175">
        <f>_xlfn.FORECAST.LINEAR(B282,$V$277:$V$278,$R$277:$R$278)</f>
        <v>0.26366666666666666</v>
      </c>
      <c r="H282" s="175">
        <f>_xlfn.FORECAST.LINEAR(B282,$W$277:$W$278,$R$277:$R$278)</f>
        <v>0.38794117647058818</v>
      </c>
      <c r="I282" s="37" t="s">
        <v>130</v>
      </c>
      <c r="J282" s="37" t="s">
        <v>130</v>
      </c>
      <c r="K282" s="37" t="s">
        <v>130</v>
      </c>
      <c r="L282" s="37" t="s">
        <v>130</v>
      </c>
      <c r="M282" s="37" t="s">
        <v>130</v>
      </c>
      <c r="N282" s="37" t="s">
        <v>130</v>
      </c>
      <c r="O282" s="37" t="s">
        <v>130</v>
      </c>
      <c r="P282" s="2" t="s">
        <v>137</v>
      </c>
      <c r="R282" s="37"/>
      <c r="S282" s="37"/>
      <c r="T282" s="37"/>
      <c r="U282" s="22"/>
      <c r="V282" s="22"/>
      <c r="W282" s="22"/>
      <c r="X282" s="22"/>
      <c r="Y282" s="22"/>
      <c r="Z282" s="22"/>
      <c r="AA282" s="22"/>
      <c r="AB282" s="2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</row>
    <row r="283" spans="1:40" ht="13" x14ac:dyDescent="0.3">
      <c r="A283" t="s">
        <v>131</v>
      </c>
      <c r="B283" s="21">
        <v>0.2</v>
      </c>
      <c r="C283" s="93">
        <f t="shared" si="20"/>
        <v>20.2</v>
      </c>
      <c r="D283" s="175">
        <f>_xlfn.FORECAST.LINEAR(B283,$S$277:$S$278,$R$277:$R$278)</f>
        <v>0.12311764705882355</v>
      </c>
      <c r="E283" s="175">
        <f t="shared" ref="E283:E286" si="22">_xlfn.FORECAST.LINEAR(B283,$T$277:$T$278,$R$277:$R$278)</f>
        <v>0.12935294117647056</v>
      </c>
      <c r="F283" s="175">
        <f t="shared" ref="F283:F286" si="23">_xlfn.FORECAST.LINEAR(B283,$U$277:$U$278,$R$277:$R$278)</f>
        <v>0.1552941176470588</v>
      </c>
      <c r="G283" s="175">
        <f t="shared" ref="G283:G286" si="24">_xlfn.FORECAST.LINEAR(B283,$V$277:$V$278,$R$277:$R$278)</f>
        <v>0.25700000000000001</v>
      </c>
      <c r="H283" s="175">
        <f t="shared" ref="H283:H286" si="25">_xlfn.FORECAST.LINEAR(B283,$W$277:$W$278,$R$277:$R$278)</f>
        <v>0.37382352941176467</v>
      </c>
      <c r="I283" s="37" t="s">
        <v>130</v>
      </c>
      <c r="J283" s="37" t="s">
        <v>130</v>
      </c>
      <c r="K283" s="37" t="s">
        <v>130</v>
      </c>
      <c r="L283" s="37" t="s">
        <v>130</v>
      </c>
      <c r="M283" s="37" t="s">
        <v>130</v>
      </c>
      <c r="N283" s="37" t="s">
        <v>130</v>
      </c>
      <c r="O283" s="37" t="s">
        <v>130</v>
      </c>
      <c r="P283" s="2" t="s">
        <v>137</v>
      </c>
      <c r="R283" s="37"/>
      <c r="S283" s="37"/>
      <c r="T283" s="37"/>
      <c r="U283" s="22"/>
      <c r="V283" s="22"/>
      <c r="W283" s="22"/>
      <c r="X283" s="22"/>
      <c r="Y283" s="22"/>
      <c r="Z283" s="22"/>
      <c r="AA283" s="22"/>
      <c r="AB283" s="2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</row>
    <row r="284" spans="1:40" ht="13" x14ac:dyDescent="0.3">
      <c r="A284" t="s">
        <v>131</v>
      </c>
      <c r="B284" s="21">
        <v>0.21</v>
      </c>
      <c r="C284" s="93">
        <f t="shared" si="20"/>
        <v>20.21</v>
      </c>
      <c r="D284" s="175">
        <f>_xlfn.FORECAST.LINEAR(B284,$S$277:$S$278,$R$277:$R$278)</f>
        <v>0.11586274509803923</v>
      </c>
      <c r="E284" s="175">
        <f t="shared" si="22"/>
        <v>0.12092156862745096</v>
      </c>
      <c r="F284" s="175">
        <f t="shared" si="23"/>
        <v>0.15215686274509804</v>
      </c>
      <c r="G284" s="175">
        <f t="shared" si="24"/>
        <v>0.2503333333333333</v>
      </c>
      <c r="H284" s="175">
        <f t="shared" si="25"/>
        <v>0.35970588235294115</v>
      </c>
      <c r="I284" s="37" t="s">
        <v>130</v>
      </c>
      <c r="J284" s="37" t="s">
        <v>130</v>
      </c>
      <c r="K284" s="37" t="s">
        <v>130</v>
      </c>
      <c r="L284" s="37" t="s">
        <v>130</v>
      </c>
      <c r="M284" s="37" t="s">
        <v>130</v>
      </c>
      <c r="N284" s="37" t="s">
        <v>130</v>
      </c>
      <c r="O284" s="37" t="s">
        <v>130</v>
      </c>
      <c r="P284" s="2" t="s">
        <v>137</v>
      </c>
      <c r="R284" s="37"/>
      <c r="S284" s="37"/>
      <c r="T284" s="37"/>
      <c r="U284" s="22"/>
      <c r="V284" s="22"/>
      <c r="W284" s="22"/>
      <c r="X284" s="22"/>
      <c r="Y284" s="22"/>
      <c r="Z284" s="22"/>
      <c r="AA284" s="22"/>
      <c r="AB284" s="2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</row>
    <row r="285" spans="1:40" ht="13" x14ac:dyDescent="0.3">
      <c r="A285" t="s">
        <v>131</v>
      </c>
      <c r="B285" s="21">
        <v>0.22</v>
      </c>
      <c r="C285" s="93">
        <f t="shared" si="20"/>
        <v>20.22</v>
      </c>
      <c r="D285" s="175">
        <f>_xlfn.FORECAST.LINEAR(B285,$S$277:$S$278,$R$277:$R$278)</f>
        <v>0.10860784313725491</v>
      </c>
      <c r="E285" s="175">
        <f t="shared" si="22"/>
        <v>0.11249019607843136</v>
      </c>
      <c r="F285" s="175">
        <f t="shared" si="23"/>
        <v>0.14901960784313723</v>
      </c>
      <c r="G285" s="175">
        <f t="shared" si="24"/>
        <v>0.24366666666666667</v>
      </c>
      <c r="H285" s="175">
        <f t="shared" si="25"/>
        <v>0.34558823529411759</v>
      </c>
      <c r="I285" s="37" t="s">
        <v>130</v>
      </c>
      <c r="J285" s="37" t="s">
        <v>130</v>
      </c>
      <c r="K285" s="37" t="s">
        <v>130</v>
      </c>
      <c r="L285" s="37" t="s">
        <v>130</v>
      </c>
      <c r="M285" s="37" t="s">
        <v>130</v>
      </c>
      <c r="N285" s="37" t="s">
        <v>130</v>
      </c>
      <c r="O285" s="37" t="s">
        <v>130</v>
      </c>
      <c r="P285" s="2" t="s">
        <v>137</v>
      </c>
      <c r="R285" s="37"/>
      <c r="S285" s="37"/>
      <c r="T285" s="37"/>
      <c r="U285" s="22"/>
      <c r="V285" s="22"/>
      <c r="W285" s="22"/>
      <c r="X285" s="22"/>
      <c r="Y285" s="22"/>
      <c r="Z285" s="22"/>
      <c r="AA285" s="22"/>
      <c r="AB285" s="2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</row>
    <row r="286" spans="1:40" ht="13" x14ac:dyDescent="0.3">
      <c r="A286" t="s">
        <v>131</v>
      </c>
      <c r="B286" s="21">
        <v>0.23</v>
      </c>
      <c r="C286" s="93">
        <f t="shared" si="20"/>
        <v>20.23</v>
      </c>
      <c r="D286" s="175">
        <f>_xlfn.FORECAST.LINEAR(B286,$S$277:$S$278,$R$277:$R$278)</f>
        <v>0.10135294117647059</v>
      </c>
      <c r="E286" s="175">
        <f t="shared" si="22"/>
        <v>0.10405882352941173</v>
      </c>
      <c r="F286" s="175">
        <f t="shared" si="23"/>
        <v>0.14588235294117646</v>
      </c>
      <c r="G286" s="175">
        <f t="shared" si="24"/>
        <v>0.23699999999999999</v>
      </c>
      <c r="H286" s="175">
        <f t="shared" si="25"/>
        <v>0.33147058823529407</v>
      </c>
      <c r="I286" s="37" t="s">
        <v>130</v>
      </c>
      <c r="J286" s="37" t="s">
        <v>130</v>
      </c>
      <c r="K286" s="37" t="s">
        <v>130</v>
      </c>
      <c r="L286" s="37" t="s">
        <v>130</v>
      </c>
      <c r="M286" s="37" t="s">
        <v>130</v>
      </c>
      <c r="N286" s="37" t="s">
        <v>130</v>
      </c>
      <c r="O286" s="37" t="s">
        <v>130</v>
      </c>
      <c r="P286" s="2" t="s">
        <v>137</v>
      </c>
      <c r="R286" s="37"/>
      <c r="S286" s="37"/>
      <c r="T286" s="37"/>
      <c r="U286" s="22"/>
      <c r="V286" s="22"/>
      <c r="W286" s="22"/>
      <c r="X286" s="22"/>
      <c r="Y286" s="22"/>
      <c r="Z286" s="22"/>
      <c r="AA286" s="22"/>
      <c r="AB286" s="2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</row>
    <row r="287" spans="1:40" ht="13" x14ac:dyDescent="0.3">
      <c r="A287" t="s">
        <v>131</v>
      </c>
      <c r="B287" s="21">
        <v>0.24</v>
      </c>
      <c r="C287" s="93">
        <f t="shared" si="20"/>
        <v>20.239999999999998</v>
      </c>
      <c r="D287" s="55" t="s">
        <v>130</v>
      </c>
      <c r="E287" s="55">
        <v>9.7000000000000003E-2</v>
      </c>
      <c r="F287" s="37">
        <v>0.14087866837333335</v>
      </c>
      <c r="G287" s="37">
        <v>0.22996671854333336</v>
      </c>
      <c r="H287" s="37">
        <v>0.31866187579833333</v>
      </c>
      <c r="I287" s="37" t="s">
        <v>130</v>
      </c>
      <c r="J287" s="37" t="s">
        <v>130</v>
      </c>
      <c r="K287" s="37" t="s">
        <v>130</v>
      </c>
      <c r="L287" s="37" t="s">
        <v>130</v>
      </c>
      <c r="M287" s="37" t="s">
        <v>130</v>
      </c>
      <c r="N287" s="37" t="s">
        <v>130</v>
      </c>
      <c r="O287" s="37" t="s">
        <v>130</v>
      </c>
      <c r="P287" s="2" t="s">
        <v>137</v>
      </c>
      <c r="R287" s="37"/>
      <c r="S287" s="37"/>
      <c r="T287" s="37"/>
      <c r="U287" s="22"/>
      <c r="V287" s="22"/>
      <c r="W287" s="22"/>
      <c r="X287" s="22"/>
      <c r="Y287" s="22"/>
      <c r="Z287" s="22"/>
      <c r="AA287" s="22"/>
      <c r="AB287" s="2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</row>
    <row r="288" spans="1:40" ht="13" x14ac:dyDescent="0.3">
      <c r="A288" t="s">
        <v>131</v>
      </c>
      <c r="B288" s="21">
        <v>0.25</v>
      </c>
      <c r="C288" s="93">
        <f t="shared" si="20"/>
        <v>20.25</v>
      </c>
      <c r="D288" s="55" t="s">
        <v>130</v>
      </c>
      <c r="E288" s="55">
        <v>9.2999999999999999E-2</v>
      </c>
      <c r="F288" s="37">
        <v>0.13447045231839999</v>
      </c>
      <c r="G288" s="37">
        <v>0.22216316512160003</v>
      </c>
      <c r="H288" s="37">
        <v>0.30876531632640003</v>
      </c>
      <c r="I288" s="37" t="s">
        <v>130</v>
      </c>
      <c r="J288" s="37" t="s">
        <v>130</v>
      </c>
      <c r="K288" s="37" t="s">
        <v>130</v>
      </c>
      <c r="L288" s="37" t="s">
        <v>130</v>
      </c>
      <c r="M288" s="37" t="s">
        <v>130</v>
      </c>
      <c r="N288" s="37" t="s">
        <v>130</v>
      </c>
      <c r="O288" s="37" t="s">
        <v>130</v>
      </c>
      <c r="P288" s="2" t="s">
        <v>137</v>
      </c>
      <c r="R288" s="37"/>
      <c r="S288" s="37"/>
      <c r="T288" s="37"/>
      <c r="U288" s="22"/>
      <c r="V288" s="22"/>
      <c r="W288" s="22"/>
      <c r="X288" s="22"/>
      <c r="Y288" s="22"/>
      <c r="Z288" s="22"/>
      <c r="AA288" s="22"/>
      <c r="AB288" s="2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</row>
    <row r="289" spans="1:40" ht="13" x14ac:dyDescent="0.3">
      <c r="A289" t="s">
        <v>131</v>
      </c>
      <c r="B289" s="21">
        <v>0.26</v>
      </c>
      <c r="C289" s="93">
        <f t="shared" si="20"/>
        <v>20.260000000000002</v>
      </c>
      <c r="D289" s="55" t="s">
        <v>130</v>
      </c>
      <c r="E289" s="55">
        <v>8.4000000000000005E-2</v>
      </c>
      <c r="F289" s="37">
        <v>0.127</v>
      </c>
      <c r="G289" s="37">
        <v>0.21299999999999999</v>
      </c>
      <c r="H289" s="37">
        <v>0.29699999999999999</v>
      </c>
      <c r="I289" s="37" t="s">
        <v>130</v>
      </c>
      <c r="J289" s="37" t="s">
        <v>130</v>
      </c>
      <c r="K289" s="37" t="s">
        <v>130</v>
      </c>
      <c r="L289" s="37" t="s">
        <v>130</v>
      </c>
      <c r="M289" s="37" t="s">
        <v>130</v>
      </c>
      <c r="N289" s="37" t="s">
        <v>130</v>
      </c>
      <c r="O289" s="37" t="s">
        <v>130</v>
      </c>
      <c r="P289" s="2" t="s">
        <v>137</v>
      </c>
      <c r="R289" s="37"/>
      <c r="S289" s="37"/>
      <c r="T289" s="37"/>
      <c r="U289" s="22"/>
      <c r="V289" s="22"/>
      <c r="W289" s="22"/>
      <c r="X289" s="22"/>
      <c r="Y289" s="22"/>
      <c r="Z289" s="22"/>
      <c r="AA289" s="22"/>
      <c r="AB289" s="2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</row>
    <row r="290" spans="1:40" ht="13" x14ac:dyDescent="0.3">
      <c r="A290" t="s">
        <v>131</v>
      </c>
      <c r="B290" s="21">
        <v>0.27</v>
      </c>
      <c r="C290" s="93">
        <f t="shared" si="20"/>
        <v>20.27</v>
      </c>
      <c r="D290" s="55" t="s">
        <v>130</v>
      </c>
      <c r="E290" s="55">
        <v>0.08</v>
      </c>
      <c r="F290" s="37">
        <v>0.122</v>
      </c>
      <c r="G290" s="37">
        <v>0.20699999999999999</v>
      </c>
      <c r="H290" s="37">
        <v>0.28999999999999998</v>
      </c>
      <c r="I290" s="37" t="s">
        <v>130</v>
      </c>
      <c r="J290" s="37" t="s">
        <v>130</v>
      </c>
      <c r="K290" s="37" t="s">
        <v>130</v>
      </c>
      <c r="L290" s="37" t="s">
        <v>130</v>
      </c>
      <c r="M290" s="37" t="s">
        <v>130</v>
      </c>
      <c r="N290" s="37" t="s">
        <v>130</v>
      </c>
      <c r="O290" s="37" t="s">
        <v>130</v>
      </c>
      <c r="P290" s="2" t="s">
        <v>137</v>
      </c>
      <c r="R290" s="37"/>
      <c r="S290" s="37"/>
      <c r="T290" s="37"/>
      <c r="U290" s="22"/>
      <c r="V290" s="22"/>
      <c r="W290" s="22"/>
      <c r="X290" s="22"/>
      <c r="Y290" s="22"/>
      <c r="Z290" s="22"/>
      <c r="AA290" s="22"/>
      <c r="AB290" s="2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</row>
    <row r="291" spans="1:40" ht="13" x14ac:dyDescent="0.3">
      <c r="A291" t="s">
        <v>131</v>
      </c>
      <c r="B291" s="21">
        <v>0.28000000000000003</v>
      </c>
      <c r="C291" s="93">
        <f t="shared" si="20"/>
        <v>20.28</v>
      </c>
      <c r="D291" s="55" t="s">
        <v>130</v>
      </c>
      <c r="E291" s="55">
        <v>7.4999999999999997E-2</v>
      </c>
      <c r="F291" s="37">
        <v>0.11700000000000001</v>
      </c>
      <c r="G291" s="37">
        <v>0.20100000000000001</v>
      </c>
      <c r="H291" s="37">
        <v>0.28199999999999997</v>
      </c>
      <c r="I291" s="37" t="s">
        <v>130</v>
      </c>
      <c r="J291" s="37" t="s">
        <v>130</v>
      </c>
      <c r="K291" s="37" t="s">
        <v>130</v>
      </c>
      <c r="L291" s="37" t="s">
        <v>130</v>
      </c>
      <c r="M291" s="37" t="s">
        <v>130</v>
      </c>
      <c r="N291" s="37" t="s">
        <v>130</v>
      </c>
      <c r="O291" s="37" t="s">
        <v>130</v>
      </c>
      <c r="P291" s="2" t="s">
        <v>137</v>
      </c>
      <c r="R291" s="37"/>
      <c r="S291" s="37"/>
      <c r="T291" s="37"/>
      <c r="U291" s="22"/>
      <c r="V291" s="22"/>
      <c r="W291" s="22"/>
      <c r="X291" s="22"/>
      <c r="Y291" s="22"/>
      <c r="Z291" s="22"/>
      <c r="AA291" s="22"/>
      <c r="AB291" s="2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</row>
    <row r="292" spans="1:40" ht="13" x14ac:dyDescent="0.3">
      <c r="A292" t="s">
        <v>131</v>
      </c>
      <c r="B292" s="21">
        <v>0.28999999999999998</v>
      </c>
      <c r="C292" s="93">
        <f t="shared" si="20"/>
        <v>20.29</v>
      </c>
      <c r="D292" s="55" t="s">
        <v>130</v>
      </c>
      <c r="E292" s="55">
        <v>7.0999999999999994E-2</v>
      </c>
      <c r="F292" s="37">
        <v>0.112</v>
      </c>
      <c r="G292" s="37">
        <v>0.19500000000000001</v>
      </c>
      <c r="H292" s="37">
        <v>0.27500000000000002</v>
      </c>
      <c r="I292" s="37" t="s">
        <v>130</v>
      </c>
      <c r="J292" s="37" t="s">
        <v>130</v>
      </c>
      <c r="K292" s="37" t="s">
        <v>130</v>
      </c>
      <c r="L292" s="37" t="s">
        <v>130</v>
      </c>
      <c r="M292" s="37" t="s">
        <v>130</v>
      </c>
      <c r="N292" s="37" t="s">
        <v>130</v>
      </c>
      <c r="O292" s="37" t="s">
        <v>130</v>
      </c>
      <c r="P292" s="2" t="s">
        <v>137</v>
      </c>
      <c r="R292" s="37"/>
      <c r="S292" s="37"/>
      <c r="T292" s="37"/>
      <c r="U292" s="22"/>
      <c r="V292" s="22"/>
      <c r="W292" s="22"/>
      <c r="X292" s="22"/>
      <c r="Y292" s="22"/>
      <c r="Z292" s="22"/>
      <c r="AA292" s="22"/>
      <c r="AB292" s="2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</row>
    <row r="293" spans="1:40" ht="13" x14ac:dyDescent="0.3">
      <c r="A293" t="s">
        <v>131</v>
      </c>
      <c r="B293" s="21">
        <v>0.3</v>
      </c>
      <c r="C293" s="93">
        <f t="shared" si="20"/>
        <v>20.3</v>
      </c>
      <c r="D293" s="55" t="s">
        <v>130</v>
      </c>
      <c r="E293" s="55">
        <v>6.7000000000000004E-2</v>
      </c>
      <c r="F293" s="37">
        <v>0.108</v>
      </c>
      <c r="G293" s="37">
        <v>0.189</v>
      </c>
      <c r="H293" s="37">
        <v>0.26700000000000002</v>
      </c>
      <c r="I293" s="37" t="s">
        <v>130</v>
      </c>
      <c r="J293" s="37" t="s">
        <v>130</v>
      </c>
      <c r="K293" s="37" t="s">
        <v>130</v>
      </c>
      <c r="L293" s="37" t="s">
        <v>130</v>
      </c>
      <c r="M293" s="37" t="s">
        <v>130</v>
      </c>
      <c r="N293" s="37" t="s">
        <v>130</v>
      </c>
      <c r="O293" s="37" t="s">
        <v>130</v>
      </c>
      <c r="P293" s="2" t="s">
        <v>137</v>
      </c>
      <c r="R293" s="37"/>
      <c r="S293" s="37"/>
      <c r="T293" s="37"/>
      <c r="U293" s="22"/>
      <c r="V293" s="22"/>
      <c r="W293" s="22"/>
      <c r="X293" s="22"/>
      <c r="Y293" s="22"/>
      <c r="Z293" s="22"/>
      <c r="AA293" s="22"/>
      <c r="AB293" s="2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</row>
    <row r="294" spans="1:40" ht="13" x14ac:dyDescent="0.3">
      <c r="A294" t="s">
        <v>131</v>
      </c>
      <c r="B294" s="21">
        <v>0.31</v>
      </c>
      <c r="C294" s="93">
        <f t="shared" si="20"/>
        <v>20.309999999999999</v>
      </c>
      <c r="D294" s="55" t="s">
        <v>130</v>
      </c>
      <c r="E294" s="55">
        <v>6.7000000000000004E-2</v>
      </c>
      <c r="F294" s="37">
        <v>0.10299999999999999</v>
      </c>
      <c r="G294" s="37">
        <v>0.184</v>
      </c>
      <c r="H294" s="37">
        <v>0.26</v>
      </c>
      <c r="I294" s="37" t="s">
        <v>130</v>
      </c>
      <c r="J294" s="37" t="s">
        <v>130</v>
      </c>
      <c r="K294" s="37" t="s">
        <v>130</v>
      </c>
      <c r="L294" s="37" t="s">
        <v>130</v>
      </c>
      <c r="M294" s="37" t="s">
        <v>130</v>
      </c>
      <c r="N294" s="37" t="s">
        <v>130</v>
      </c>
      <c r="O294" s="37" t="s">
        <v>130</v>
      </c>
      <c r="P294" s="2" t="s">
        <v>137</v>
      </c>
      <c r="R294" s="37"/>
      <c r="S294" s="37"/>
      <c r="T294" s="37"/>
      <c r="U294" s="22"/>
      <c r="V294" s="22"/>
      <c r="W294" s="22"/>
      <c r="X294" s="22"/>
      <c r="Y294" s="22"/>
      <c r="Z294" s="22"/>
      <c r="AA294" s="22"/>
      <c r="AB294" s="2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</row>
    <row r="295" spans="1:40" ht="13" x14ac:dyDescent="0.3">
      <c r="A295" t="s">
        <v>131</v>
      </c>
      <c r="B295" s="21">
        <v>0.32</v>
      </c>
      <c r="C295" s="93">
        <f t="shared" si="20"/>
        <v>20.32</v>
      </c>
      <c r="D295" s="55" t="s">
        <v>130</v>
      </c>
      <c r="E295" s="55">
        <v>6.2E-2</v>
      </c>
      <c r="F295" s="37">
        <v>0.10082731803000002</v>
      </c>
      <c r="G295" s="37">
        <v>0.1811945096575</v>
      </c>
      <c r="H295" s="37">
        <v>0.25680837909874998</v>
      </c>
      <c r="I295" s="37" t="s">
        <v>130</v>
      </c>
      <c r="J295" s="37" t="s">
        <v>130</v>
      </c>
      <c r="K295" s="37" t="s">
        <v>130</v>
      </c>
      <c r="L295" s="37" t="s">
        <v>130</v>
      </c>
      <c r="M295" s="37" t="s">
        <v>130</v>
      </c>
      <c r="N295" s="37" t="s">
        <v>130</v>
      </c>
      <c r="O295" s="37" t="s">
        <v>130</v>
      </c>
      <c r="P295" s="2" t="s">
        <v>137</v>
      </c>
      <c r="R295" s="37"/>
      <c r="S295" s="37"/>
      <c r="T295" s="37"/>
      <c r="U295" s="22"/>
      <c r="V295" s="22"/>
      <c r="W295" s="22"/>
      <c r="X295" s="22"/>
      <c r="Y295" s="22"/>
      <c r="Z295" s="22"/>
      <c r="AA295" s="22"/>
      <c r="AB295" s="2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</row>
    <row r="296" spans="1:40" ht="13" x14ac:dyDescent="0.3">
      <c r="A296" t="s">
        <v>131</v>
      </c>
      <c r="B296" s="21">
        <v>0.33</v>
      </c>
      <c r="C296" s="93">
        <f t="shared" si="20"/>
        <v>20.329999999999998</v>
      </c>
      <c r="D296" s="55" t="s">
        <v>130</v>
      </c>
      <c r="E296" s="55">
        <v>5.8000000000000003E-2</v>
      </c>
      <c r="F296" s="37">
        <v>9.7186286180606041E-2</v>
      </c>
      <c r="G296" s="37">
        <v>0.17676067248606062</v>
      </c>
      <c r="H296" s="37">
        <v>0.25118533394424236</v>
      </c>
      <c r="I296" s="37" t="s">
        <v>130</v>
      </c>
      <c r="J296" s="37" t="s">
        <v>130</v>
      </c>
      <c r="K296" s="37" t="s">
        <v>130</v>
      </c>
      <c r="L296" s="37" t="s">
        <v>130</v>
      </c>
      <c r="M296" s="37" t="s">
        <v>130</v>
      </c>
      <c r="N296" s="37" t="s">
        <v>130</v>
      </c>
      <c r="O296" s="37" t="s">
        <v>130</v>
      </c>
      <c r="P296" s="2" t="s">
        <v>137</v>
      </c>
      <c r="R296" s="37"/>
      <c r="S296" s="37"/>
      <c r="T296" s="37"/>
      <c r="U296" s="22"/>
      <c r="V296" s="22"/>
      <c r="W296" s="22"/>
      <c r="X296" s="22"/>
      <c r="Y296" s="22"/>
      <c r="Z296" s="22"/>
      <c r="AA296" s="22"/>
      <c r="AB296" s="2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</row>
    <row r="297" spans="1:40" ht="13" x14ac:dyDescent="0.3">
      <c r="A297" t="s">
        <v>131</v>
      </c>
      <c r="B297" s="21">
        <v>0.34</v>
      </c>
      <c r="C297" s="93">
        <f t="shared" si="20"/>
        <v>20.34</v>
      </c>
      <c r="D297" s="55" t="s">
        <v>130</v>
      </c>
      <c r="E297" s="55">
        <v>5.3999999999999999E-2</v>
      </c>
      <c r="F297" s="37">
        <v>9.2999999999999999E-2</v>
      </c>
      <c r="G297" s="37">
        <v>0.17199999999999999</v>
      </c>
      <c r="H297" s="37">
        <v>0.245</v>
      </c>
      <c r="I297" s="37" t="s">
        <v>130</v>
      </c>
      <c r="J297" s="37" t="s">
        <v>130</v>
      </c>
      <c r="K297" s="37" t="s">
        <v>130</v>
      </c>
      <c r="L297" s="37" t="s">
        <v>130</v>
      </c>
      <c r="M297" s="37" t="s">
        <v>130</v>
      </c>
      <c r="N297" s="37" t="s">
        <v>130</v>
      </c>
      <c r="O297" s="37" t="s">
        <v>130</v>
      </c>
      <c r="P297" s="2" t="s">
        <v>137</v>
      </c>
      <c r="R297" s="37"/>
      <c r="S297" s="37"/>
      <c r="T297" s="37"/>
      <c r="U297" s="22"/>
      <c r="V297" s="22"/>
      <c r="W297" s="22"/>
      <c r="X297" s="22"/>
      <c r="Y297" s="22"/>
      <c r="Z297" s="22"/>
      <c r="AA297" s="22"/>
      <c r="AB297" s="2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</row>
    <row r="298" spans="1:40" ht="13" x14ac:dyDescent="0.3">
      <c r="A298" t="s">
        <v>131</v>
      </c>
      <c r="B298" s="21">
        <v>0.35</v>
      </c>
      <c r="C298" s="93">
        <f t="shared" si="20"/>
        <v>20.350000000000001</v>
      </c>
      <c r="D298" s="55" t="s">
        <v>130</v>
      </c>
      <c r="E298" s="55">
        <v>5.3999999999999999E-2</v>
      </c>
      <c r="F298" s="37">
        <v>9.0528399370285728E-2</v>
      </c>
      <c r="G298" s="37">
        <v>0.1686530845154286</v>
      </c>
      <c r="H298" s="37">
        <v>0.24090319423314285</v>
      </c>
      <c r="I298" s="37" t="s">
        <v>130</v>
      </c>
      <c r="J298" s="37" t="s">
        <v>130</v>
      </c>
      <c r="K298" s="37" t="s">
        <v>130</v>
      </c>
      <c r="L298" s="37" t="s">
        <v>130</v>
      </c>
      <c r="M298" s="37" t="s">
        <v>130</v>
      </c>
      <c r="N298" s="37" t="s">
        <v>130</v>
      </c>
      <c r="O298" s="37" t="s">
        <v>130</v>
      </c>
      <c r="P298" s="2" t="s">
        <v>137</v>
      </c>
      <c r="R298" s="37"/>
      <c r="S298" s="37"/>
      <c r="T298" s="37"/>
      <c r="U298" s="22"/>
      <c r="V298" s="22"/>
      <c r="W298" s="22"/>
      <c r="X298" s="22"/>
      <c r="Y298" s="22"/>
      <c r="Z298" s="22"/>
      <c r="AA298" s="22"/>
      <c r="AB298" s="2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</row>
    <row r="299" spans="1:40" ht="13" x14ac:dyDescent="0.3">
      <c r="A299" t="s">
        <v>131</v>
      </c>
      <c r="B299" s="21">
        <v>0.36</v>
      </c>
      <c r="C299" s="93">
        <f t="shared" si="20"/>
        <v>20.36</v>
      </c>
      <c r="D299" s="55" t="s">
        <v>130</v>
      </c>
      <c r="E299" s="55">
        <v>4.9000000000000002E-2</v>
      </c>
      <c r="F299" s="37">
        <v>8.7476867915555576E-2</v>
      </c>
      <c r="G299" s="37">
        <v>0.16493710669555556</v>
      </c>
      <c r="H299" s="37">
        <v>0.23619054686555557</v>
      </c>
      <c r="I299" s="37" t="s">
        <v>130</v>
      </c>
      <c r="J299" s="37" t="s">
        <v>130</v>
      </c>
      <c r="K299" s="37" t="s">
        <v>130</v>
      </c>
      <c r="L299" s="37" t="s">
        <v>130</v>
      </c>
      <c r="M299" s="37" t="s">
        <v>130</v>
      </c>
      <c r="N299" s="37" t="s">
        <v>130</v>
      </c>
      <c r="O299" s="37" t="s">
        <v>130</v>
      </c>
      <c r="P299" s="2" t="s">
        <v>137</v>
      </c>
      <c r="R299" s="37"/>
      <c r="S299" s="37"/>
      <c r="T299" s="37"/>
      <c r="U299" s="22"/>
      <c r="V299" s="22"/>
      <c r="W299" s="22"/>
      <c r="X299" s="22"/>
      <c r="Y299" s="22"/>
      <c r="Z299" s="22"/>
      <c r="AA299" s="22"/>
      <c r="AB299" s="2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</row>
    <row r="300" spans="1:40" ht="13" x14ac:dyDescent="0.3">
      <c r="A300" t="s">
        <v>131</v>
      </c>
      <c r="B300" s="21">
        <v>0.37</v>
      </c>
      <c r="C300" s="93">
        <f t="shared" si="20"/>
        <v>20.37</v>
      </c>
      <c r="D300" s="55" t="s">
        <v>130</v>
      </c>
      <c r="E300" s="55">
        <v>4.9000000000000002E-2</v>
      </c>
      <c r="F300" s="37">
        <v>8.3000000000000004E-2</v>
      </c>
      <c r="G300" s="37">
        <v>0.16</v>
      </c>
      <c r="H300" s="37">
        <v>0.23</v>
      </c>
      <c r="I300" s="37" t="s">
        <v>130</v>
      </c>
      <c r="J300" s="37" t="s">
        <v>130</v>
      </c>
      <c r="K300" s="37" t="s">
        <v>130</v>
      </c>
      <c r="L300" s="37" t="s">
        <v>130</v>
      </c>
      <c r="M300" s="37" t="s">
        <v>130</v>
      </c>
      <c r="N300" s="37" t="s">
        <v>130</v>
      </c>
      <c r="O300" s="37" t="s">
        <v>130</v>
      </c>
      <c r="P300" s="2" t="s">
        <v>137</v>
      </c>
      <c r="R300" s="37"/>
      <c r="S300" s="37"/>
      <c r="T300" s="37"/>
      <c r="U300" s="22"/>
      <c r="V300" s="22"/>
      <c r="W300" s="22"/>
      <c r="X300" s="22"/>
      <c r="Y300" s="22"/>
      <c r="Z300" s="22"/>
      <c r="AA300" s="22"/>
      <c r="AB300" s="2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</row>
    <row r="301" spans="1:40" ht="13" x14ac:dyDescent="0.3">
      <c r="A301" t="s">
        <v>131</v>
      </c>
      <c r="B301" s="21">
        <v>0.38</v>
      </c>
      <c r="C301" s="93">
        <f t="shared" si="20"/>
        <v>20.38</v>
      </c>
      <c r="D301" s="55" t="s">
        <v>130</v>
      </c>
      <c r="E301" s="55">
        <v>4.4999999999999998E-2</v>
      </c>
      <c r="F301" s="37">
        <v>8.1855625762105283E-2</v>
      </c>
      <c r="G301" s="37">
        <v>0.1580918843957895</v>
      </c>
      <c r="H301" s="37">
        <v>0.22750935434631578</v>
      </c>
      <c r="I301" s="37" t="s">
        <v>130</v>
      </c>
      <c r="J301" s="37" t="s">
        <v>130</v>
      </c>
      <c r="K301" s="37" t="s">
        <v>130</v>
      </c>
      <c r="L301" s="37" t="s">
        <v>130</v>
      </c>
      <c r="M301" s="37" t="s">
        <v>130</v>
      </c>
      <c r="N301" s="37" t="s">
        <v>130</v>
      </c>
      <c r="O301" s="37" t="s">
        <v>130</v>
      </c>
      <c r="P301" s="2" t="s">
        <v>137</v>
      </c>
      <c r="R301" s="37"/>
      <c r="S301" s="37"/>
      <c r="T301" s="37"/>
      <c r="U301" s="22"/>
      <c r="V301" s="22"/>
      <c r="W301" s="22"/>
      <c r="X301" s="22"/>
      <c r="Y301" s="22"/>
      <c r="Z301" s="22"/>
      <c r="AA301" s="22"/>
      <c r="AB301" s="2"/>
      <c r="AD301" s="24"/>
      <c r="AE301" s="24"/>
      <c r="AF301" s="24"/>
      <c r="AG301" s="24"/>
      <c r="AH301" s="24"/>
      <c r="AI301" s="24"/>
      <c r="AJ301" s="24"/>
      <c r="AK301" s="24"/>
      <c r="AL301" s="24"/>
      <c r="AM301" s="24"/>
      <c r="AN301" s="24"/>
    </row>
    <row r="302" spans="1:40" ht="13" x14ac:dyDescent="0.3">
      <c r="A302" t="s">
        <v>131</v>
      </c>
      <c r="B302" s="21">
        <v>0.39</v>
      </c>
      <c r="C302" s="93">
        <f t="shared" si="20"/>
        <v>20.39</v>
      </c>
      <c r="D302" s="55" t="s">
        <v>130</v>
      </c>
      <c r="E302" s="55" t="s">
        <v>130</v>
      </c>
      <c r="F302" s="37">
        <v>7.8E-2</v>
      </c>
      <c r="G302" s="37">
        <v>0.154</v>
      </c>
      <c r="H302" s="37">
        <v>0.222</v>
      </c>
      <c r="I302" s="37" t="s">
        <v>130</v>
      </c>
      <c r="J302" s="37" t="s">
        <v>130</v>
      </c>
      <c r="K302" s="37" t="s">
        <v>130</v>
      </c>
      <c r="L302" s="37" t="s">
        <v>130</v>
      </c>
      <c r="M302" s="37" t="s">
        <v>130</v>
      </c>
      <c r="N302" s="37" t="s">
        <v>130</v>
      </c>
      <c r="O302" s="37" t="s">
        <v>130</v>
      </c>
      <c r="P302" s="2" t="s">
        <v>137</v>
      </c>
      <c r="R302" s="37"/>
      <c r="S302" s="37"/>
      <c r="T302" s="37"/>
      <c r="U302" s="22"/>
      <c r="V302" s="22"/>
      <c r="W302" s="22"/>
      <c r="X302" s="22"/>
      <c r="Y302" s="22"/>
      <c r="Z302" s="22"/>
      <c r="AA302" s="22"/>
      <c r="AB302" s="2"/>
      <c r="AD302" s="24"/>
      <c r="AE302" s="24"/>
      <c r="AF302" s="24"/>
      <c r="AG302" s="24"/>
      <c r="AH302" s="24"/>
      <c r="AI302" s="24"/>
      <c r="AJ302" s="24"/>
      <c r="AK302" s="24"/>
      <c r="AL302" s="24"/>
      <c r="AM302" s="24"/>
      <c r="AN302" s="24"/>
    </row>
    <row r="303" spans="1:40" ht="13" x14ac:dyDescent="0.3">
      <c r="A303" t="s">
        <v>131</v>
      </c>
      <c r="B303" s="21">
        <v>0.4</v>
      </c>
      <c r="C303" s="93">
        <f t="shared" si="20"/>
        <v>20.399999999999999</v>
      </c>
      <c r="D303" s="55" t="s">
        <v>130</v>
      </c>
      <c r="E303" s="55" t="s">
        <v>130</v>
      </c>
      <c r="F303" s="37">
        <v>7.6796507824000007E-2</v>
      </c>
      <c r="G303" s="37">
        <v>0.151931184326</v>
      </c>
      <c r="H303" s="37">
        <v>0.21969628107899999</v>
      </c>
      <c r="I303" s="37" t="s">
        <v>130</v>
      </c>
      <c r="J303" s="37" t="s">
        <v>130</v>
      </c>
      <c r="K303" s="37" t="s">
        <v>130</v>
      </c>
      <c r="L303" s="37" t="s">
        <v>130</v>
      </c>
      <c r="M303" s="37" t="s">
        <v>130</v>
      </c>
      <c r="N303" s="37" t="s">
        <v>130</v>
      </c>
      <c r="O303" s="37" t="s">
        <v>130</v>
      </c>
      <c r="P303" s="2" t="s">
        <v>137</v>
      </c>
      <c r="R303" s="37"/>
      <c r="S303" s="37"/>
      <c r="T303" s="37"/>
      <c r="U303" s="22"/>
      <c r="V303" s="22"/>
      <c r="W303" s="22"/>
      <c r="X303" s="22"/>
      <c r="Y303" s="22"/>
      <c r="Z303" s="22"/>
      <c r="AA303" s="22"/>
      <c r="AB303" s="2"/>
      <c r="AD303" s="24"/>
      <c r="AE303" s="24"/>
      <c r="AF303" s="24"/>
      <c r="AG303" s="24"/>
      <c r="AH303" s="24"/>
      <c r="AI303" s="24"/>
      <c r="AJ303" s="24"/>
      <c r="AK303" s="24"/>
      <c r="AL303" s="24"/>
      <c r="AM303" s="24"/>
      <c r="AN303" s="24"/>
    </row>
    <row r="304" spans="1:40" ht="13" x14ac:dyDescent="0.3">
      <c r="A304" t="s">
        <v>131</v>
      </c>
      <c r="B304" s="21">
        <v>0.41</v>
      </c>
      <c r="C304" s="93">
        <f t="shared" si="20"/>
        <v>20.41</v>
      </c>
      <c r="D304" s="55" t="s">
        <v>130</v>
      </c>
      <c r="E304" s="55" t="s">
        <v>130</v>
      </c>
      <c r="F304" s="37">
        <v>7.2999999999999995E-2</v>
      </c>
      <c r="G304" s="37">
        <v>0.14799999999999999</v>
      </c>
      <c r="H304" s="37">
        <v>0.214</v>
      </c>
      <c r="I304" s="37" t="s">
        <v>130</v>
      </c>
      <c r="J304" s="37" t="s">
        <v>130</v>
      </c>
      <c r="K304" s="37" t="s">
        <v>130</v>
      </c>
      <c r="L304" s="37" t="s">
        <v>130</v>
      </c>
      <c r="M304" s="37" t="s">
        <v>130</v>
      </c>
      <c r="N304" s="37" t="s">
        <v>130</v>
      </c>
      <c r="O304" s="37" t="s">
        <v>130</v>
      </c>
      <c r="P304" s="2" t="s">
        <v>137</v>
      </c>
      <c r="R304" s="37"/>
      <c r="S304" s="37"/>
      <c r="T304" s="37"/>
      <c r="U304" s="22"/>
      <c r="V304" s="22"/>
      <c r="W304" s="22"/>
      <c r="X304" s="22"/>
      <c r="Y304" s="22"/>
      <c r="Z304" s="22"/>
      <c r="AA304" s="22"/>
      <c r="AB304" s="2"/>
      <c r="AD304" s="24"/>
      <c r="AE304" s="24"/>
      <c r="AF304" s="24"/>
      <c r="AG304" s="24"/>
      <c r="AH304" s="24"/>
      <c r="AI304" s="24"/>
      <c r="AJ304" s="24"/>
      <c r="AK304" s="24"/>
      <c r="AL304" s="24"/>
      <c r="AM304" s="24"/>
      <c r="AN304" s="24"/>
    </row>
    <row r="305" spans="1:40" ht="13" x14ac:dyDescent="0.3">
      <c r="A305" t="s">
        <v>131</v>
      </c>
      <c r="B305" s="21">
        <v>0.42</v>
      </c>
      <c r="C305" s="93">
        <f t="shared" si="20"/>
        <v>20.420000000000002</v>
      </c>
      <c r="D305" s="55" t="s">
        <v>130</v>
      </c>
      <c r="E305" s="55" t="s">
        <v>130</v>
      </c>
      <c r="F305" s="37">
        <v>7.2219210641904771E-2</v>
      </c>
      <c r="G305" s="37">
        <v>0.14635721759619047</v>
      </c>
      <c r="H305" s="37">
        <v>0.21262731002761906</v>
      </c>
      <c r="I305" s="37" t="s">
        <v>130</v>
      </c>
      <c r="J305" s="37" t="s">
        <v>130</v>
      </c>
      <c r="K305" s="37" t="s">
        <v>130</v>
      </c>
      <c r="L305" s="37" t="s">
        <v>130</v>
      </c>
      <c r="M305" s="37" t="s">
        <v>130</v>
      </c>
      <c r="N305" s="37" t="s">
        <v>130</v>
      </c>
      <c r="O305" s="37" t="s">
        <v>130</v>
      </c>
      <c r="P305" s="2" t="s">
        <v>137</v>
      </c>
      <c r="R305" s="37"/>
      <c r="S305" s="37"/>
      <c r="T305" s="37"/>
      <c r="U305" s="22"/>
      <c r="V305" s="22"/>
      <c r="W305" s="22"/>
      <c r="X305" s="22"/>
      <c r="Y305" s="22"/>
      <c r="Z305" s="22"/>
      <c r="AA305" s="22"/>
      <c r="AB305" s="2"/>
      <c r="AD305" s="24"/>
      <c r="AE305" s="24"/>
      <c r="AF305" s="24"/>
      <c r="AG305" s="24"/>
      <c r="AH305" s="24"/>
      <c r="AI305" s="24"/>
      <c r="AJ305" s="24"/>
      <c r="AK305" s="24"/>
      <c r="AL305" s="24"/>
      <c r="AM305" s="24"/>
      <c r="AN305" s="24"/>
    </row>
    <row r="306" spans="1:40" ht="13" x14ac:dyDescent="0.3">
      <c r="A306" t="s">
        <v>131</v>
      </c>
      <c r="B306" s="21">
        <v>0.43</v>
      </c>
      <c r="C306" s="93">
        <f t="shared" si="20"/>
        <v>20.43</v>
      </c>
      <c r="D306" s="55" t="s">
        <v>130</v>
      </c>
      <c r="E306" s="55" t="s">
        <v>130</v>
      </c>
      <c r="F306" s="37">
        <v>7.0090235208372098E-2</v>
      </c>
      <c r="G306" s="37">
        <v>0.14376467493116279</v>
      </c>
      <c r="H306" s="37">
        <v>0.20933941651534882</v>
      </c>
      <c r="I306" s="37" t="s">
        <v>130</v>
      </c>
      <c r="J306" s="37" t="s">
        <v>130</v>
      </c>
      <c r="K306" s="37" t="s">
        <v>130</v>
      </c>
      <c r="L306" s="37" t="s">
        <v>130</v>
      </c>
      <c r="M306" s="37" t="s">
        <v>130</v>
      </c>
      <c r="N306" s="37" t="s">
        <v>130</v>
      </c>
      <c r="O306" s="37" t="s">
        <v>130</v>
      </c>
      <c r="P306" s="2" t="s">
        <v>137</v>
      </c>
      <c r="R306" s="37"/>
      <c r="S306" s="37"/>
      <c r="T306" s="37"/>
      <c r="U306" s="22"/>
      <c r="V306" s="22"/>
      <c r="W306" s="22"/>
      <c r="X306" s="22"/>
      <c r="Y306" s="22"/>
      <c r="Z306" s="22"/>
      <c r="AA306" s="22"/>
      <c r="AB306" s="2"/>
      <c r="AD306" s="24"/>
      <c r="AE306" s="24"/>
      <c r="AF306" s="24"/>
      <c r="AG306" s="24"/>
      <c r="AH306" s="24"/>
      <c r="AI306" s="24"/>
      <c r="AJ306" s="24"/>
      <c r="AK306" s="24"/>
      <c r="AL306" s="24"/>
      <c r="AM306" s="24"/>
      <c r="AN306" s="24"/>
    </row>
    <row r="307" spans="1:40" ht="13" x14ac:dyDescent="0.3">
      <c r="A307" t="s">
        <v>131</v>
      </c>
      <c r="B307" s="21">
        <v>0.44</v>
      </c>
      <c r="C307" s="93">
        <f t="shared" si="20"/>
        <v>20.440000000000001</v>
      </c>
      <c r="D307" s="55" t="s">
        <v>130</v>
      </c>
      <c r="E307" s="55" t="s">
        <v>130</v>
      </c>
      <c r="F307" s="37">
        <v>6.8058031385454548E-2</v>
      </c>
      <c r="G307" s="37">
        <v>0.14128997511454547</v>
      </c>
      <c r="H307" s="37">
        <v>0.2062009727081818</v>
      </c>
      <c r="I307" s="37" t="s">
        <v>130</v>
      </c>
      <c r="J307" s="37" t="s">
        <v>130</v>
      </c>
      <c r="K307" s="37" t="s">
        <v>130</v>
      </c>
      <c r="L307" s="37" t="s">
        <v>130</v>
      </c>
      <c r="M307" s="37" t="s">
        <v>130</v>
      </c>
      <c r="N307" s="37" t="s">
        <v>130</v>
      </c>
      <c r="O307" s="37" t="s">
        <v>130</v>
      </c>
      <c r="P307" s="2" t="s">
        <v>137</v>
      </c>
      <c r="R307" s="37"/>
      <c r="S307" s="37"/>
      <c r="T307" s="37"/>
      <c r="U307" s="22"/>
      <c r="V307" s="22"/>
      <c r="W307" s="22"/>
      <c r="X307" s="22"/>
      <c r="Y307" s="22"/>
      <c r="Z307" s="22"/>
      <c r="AA307" s="22"/>
      <c r="AB307" s="2"/>
      <c r="AD307" s="24"/>
      <c r="AE307" s="24"/>
      <c r="AF307" s="24"/>
      <c r="AG307" s="24"/>
      <c r="AH307" s="24"/>
      <c r="AI307" s="24"/>
      <c r="AJ307" s="24"/>
      <c r="AK307" s="24"/>
      <c r="AL307" s="24"/>
      <c r="AM307" s="24"/>
      <c r="AN307" s="24"/>
    </row>
    <row r="308" spans="1:40" ht="13" x14ac:dyDescent="0.3">
      <c r="A308" t="s">
        <v>131</v>
      </c>
      <c r="B308" s="21">
        <v>0.45</v>
      </c>
      <c r="C308" s="93">
        <f t="shared" si="20"/>
        <v>20.45</v>
      </c>
      <c r="D308" s="55" t="s">
        <v>130</v>
      </c>
      <c r="E308" s="55" t="s">
        <v>130</v>
      </c>
      <c r="F308" s="37">
        <v>6.6116147732444452E-2</v>
      </c>
      <c r="G308" s="37">
        <v>0.13892526195644445</v>
      </c>
      <c r="H308" s="37">
        <v>0.20320201529244442</v>
      </c>
      <c r="I308" s="37" t="s">
        <v>130</v>
      </c>
      <c r="J308" s="37" t="s">
        <v>130</v>
      </c>
      <c r="K308" s="37" t="s">
        <v>130</v>
      </c>
      <c r="L308" s="37" t="s">
        <v>130</v>
      </c>
      <c r="M308" s="37" t="s">
        <v>130</v>
      </c>
      <c r="N308" s="37" t="s">
        <v>130</v>
      </c>
      <c r="O308" s="37" t="s">
        <v>130</v>
      </c>
      <c r="P308" s="2" t="s">
        <v>137</v>
      </c>
      <c r="R308" s="37"/>
      <c r="S308" s="37"/>
      <c r="T308" s="37"/>
      <c r="U308" s="22"/>
      <c r="V308" s="22"/>
      <c r="W308" s="22"/>
      <c r="X308" s="22"/>
      <c r="Y308" s="22"/>
      <c r="Z308" s="22"/>
      <c r="AA308" s="22"/>
      <c r="AB308" s="2"/>
      <c r="AD308" s="24"/>
      <c r="AE308" s="24"/>
      <c r="AF308" s="24"/>
      <c r="AG308" s="24"/>
      <c r="AH308" s="24"/>
      <c r="AI308" s="24"/>
      <c r="AJ308" s="24"/>
      <c r="AK308" s="24"/>
      <c r="AL308" s="24"/>
      <c r="AM308" s="24"/>
      <c r="AN308" s="24"/>
    </row>
    <row r="309" spans="1:40" ht="13" x14ac:dyDescent="0.3">
      <c r="A309" t="s">
        <v>131</v>
      </c>
      <c r="B309" s="21">
        <v>0.46</v>
      </c>
      <c r="C309" s="93">
        <f t="shared" si="20"/>
        <v>20.46</v>
      </c>
      <c r="D309" s="55" t="s">
        <v>130</v>
      </c>
      <c r="E309" s="55" t="s">
        <v>130</v>
      </c>
      <c r="F309" s="37">
        <v>6.4000000000000001E-2</v>
      </c>
      <c r="G309" s="37">
        <v>0.13600000000000001</v>
      </c>
      <c r="H309" s="37">
        <v>0.19900000000000001</v>
      </c>
      <c r="I309" s="37">
        <v>0.247</v>
      </c>
      <c r="J309" s="37">
        <v>0.28299999999999997</v>
      </c>
      <c r="K309" s="37">
        <v>0.32</v>
      </c>
      <c r="L309" s="37" t="s">
        <v>130</v>
      </c>
      <c r="M309" s="37" t="s">
        <v>130</v>
      </c>
      <c r="N309" s="37" t="s">
        <v>130</v>
      </c>
      <c r="O309" s="37" t="s">
        <v>130</v>
      </c>
      <c r="P309" s="2" t="s">
        <v>137</v>
      </c>
      <c r="R309" s="37"/>
      <c r="S309" s="37"/>
      <c r="T309" s="37"/>
      <c r="U309" s="22"/>
      <c r="V309" s="22"/>
      <c r="W309" s="22"/>
      <c r="X309" s="22"/>
      <c r="Y309" s="22"/>
      <c r="Z309" s="22"/>
      <c r="AA309" s="22"/>
      <c r="AB309" s="2"/>
      <c r="AD309" s="24"/>
      <c r="AE309" s="24"/>
      <c r="AF309" s="24"/>
      <c r="AG309" s="24"/>
      <c r="AH309" s="24"/>
      <c r="AI309" s="24"/>
      <c r="AJ309" s="24"/>
      <c r="AK309" s="24"/>
      <c r="AL309" s="24"/>
      <c r="AM309" s="24"/>
      <c r="AN309" s="24"/>
    </row>
    <row r="310" spans="1:40" ht="13" x14ac:dyDescent="0.3">
      <c r="A310" t="s">
        <v>131</v>
      </c>
      <c r="B310" s="21">
        <v>0.47</v>
      </c>
      <c r="C310" s="93">
        <f t="shared" si="20"/>
        <v>20.47</v>
      </c>
      <c r="D310" s="55" t="s">
        <v>130</v>
      </c>
      <c r="E310" s="55" t="s">
        <v>130</v>
      </c>
      <c r="F310" s="37">
        <v>6.2480280467234042E-2</v>
      </c>
      <c r="G310" s="37">
        <v>0.13449771391574469</v>
      </c>
      <c r="H310" s="37">
        <v>0.19758694608851063</v>
      </c>
      <c r="I310" s="37">
        <v>0.247</v>
      </c>
      <c r="J310" s="37">
        <v>0.28299999999999997</v>
      </c>
      <c r="K310" s="37">
        <v>0.32</v>
      </c>
      <c r="L310" s="37" t="s">
        <v>130</v>
      </c>
      <c r="M310" s="37" t="s">
        <v>130</v>
      </c>
      <c r="N310" s="37" t="s">
        <v>130</v>
      </c>
      <c r="O310" s="37" t="s">
        <v>130</v>
      </c>
      <c r="P310" s="2" t="s">
        <v>137</v>
      </c>
      <c r="R310" s="37"/>
      <c r="S310" s="37"/>
      <c r="T310" s="37"/>
      <c r="U310" s="22"/>
      <c r="V310" s="22"/>
      <c r="W310" s="22"/>
      <c r="X310" s="22"/>
      <c r="Y310" s="22"/>
      <c r="Z310" s="22"/>
      <c r="AA310" s="22"/>
      <c r="AB310" s="2"/>
      <c r="AD310" s="24"/>
      <c r="AE310" s="24"/>
      <c r="AF310" s="24"/>
      <c r="AG310" s="24"/>
      <c r="AH310" s="24"/>
      <c r="AI310" s="24"/>
      <c r="AJ310" s="24"/>
      <c r="AK310" s="24"/>
      <c r="AL310" s="24"/>
      <c r="AM310" s="24"/>
      <c r="AN310" s="24"/>
    </row>
    <row r="311" spans="1:40" ht="13" x14ac:dyDescent="0.3">
      <c r="A311" t="s">
        <v>131</v>
      </c>
      <c r="B311" s="21">
        <v>0.48</v>
      </c>
      <c r="C311" s="93">
        <f t="shared" si="20"/>
        <v>20.48</v>
      </c>
      <c r="D311" s="55" t="s">
        <v>130</v>
      </c>
      <c r="E311" s="55" t="s">
        <v>130</v>
      </c>
      <c r="F311" s="37">
        <v>6.0775967686666675E-2</v>
      </c>
      <c r="G311" s="37">
        <v>0.13242230077166667</v>
      </c>
      <c r="H311" s="37">
        <v>0.19495488239916667</v>
      </c>
      <c r="I311" s="37">
        <v>0.247</v>
      </c>
      <c r="J311" s="37">
        <v>0.28299999999999997</v>
      </c>
      <c r="K311" s="37">
        <v>0.32</v>
      </c>
      <c r="L311" s="37" t="s">
        <v>130</v>
      </c>
      <c r="M311" s="37" t="s">
        <v>130</v>
      </c>
      <c r="N311" s="37" t="s">
        <v>130</v>
      </c>
      <c r="O311" s="37" t="s">
        <v>130</v>
      </c>
      <c r="P311" s="2" t="s">
        <v>137</v>
      </c>
      <c r="R311" s="37"/>
      <c r="S311" s="37"/>
      <c r="T311" s="37"/>
      <c r="U311" s="22"/>
      <c r="V311" s="22"/>
      <c r="W311" s="22"/>
      <c r="X311" s="22"/>
      <c r="Y311" s="22"/>
      <c r="Z311" s="22"/>
      <c r="AA311" s="22"/>
      <c r="AB311" s="2"/>
      <c r="AD311" s="24"/>
      <c r="AE311" s="24"/>
      <c r="AF311" s="24"/>
      <c r="AG311" s="24"/>
      <c r="AH311" s="24"/>
      <c r="AI311" s="24"/>
      <c r="AJ311" s="24"/>
      <c r="AK311" s="24"/>
      <c r="AL311" s="24"/>
      <c r="AM311" s="24"/>
      <c r="AN311" s="24"/>
    </row>
    <row r="312" spans="1:40" ht="13" x14ac:dyDescent="0.3">
      <c r="A312" t="s">
        <v>131</v>
      </c>
      <c r="B312" s="21">
        <v>0.49</v>
      </c>
      <c r="C312" s="93">
        <f t="shared" si="20"/>
        <v>20.49</v>
      </c>
      <c r="D312" s="55" t="s">
        <v>130</v>
      </c>
      <c r="E312" s="55" t="s">
        <v>130</v>
      </c>
      <c r="F312" s="37">
        <v>5.8999999999999997E-2</v>
      </c>
      <c r="G312" s="37">
        <v>0.13</v>
      </c>
      <c r="H312" s="37">
        <v>0.192</v>
      </c>
      <c r="I312" s="37">
        <v>0.247</v>
      </c>
      <c r="J312" s="37">
        <v>0.28299999999999997</v>
      </c>
      <c r="K312" s="37">
        <v>0.32</v>
      </c>
      <c r="L312" s="37" t="s">
        <v>130</v>
      </c>
      <c r="M312" s="37" t="s">
        <v>130</v>
      </c>
      <c r="N312" s="37" t="s">
        <v>130</v>
      </c>
      <c r="O312" s="37" t="s">
        <v>130</v>
      </c>
      <c r="P312" s="2" t="s">
        <v>137</v>
      </c>
      <c r="R312" s="37"/>
      <c r="S312" s="37"/>
      <c r="T312" s="37"/>
      <c r="U312" s="22"/>
      <c r="V312" s="22"/>
      <c r="W312" s="22"/>
      <c r="X312" s="22"/>
      <c r="Y312" s="22"/>
      <c r="Z312" s="22"/>
      <c r="AA312" s="22"/>
      <c r="AB312" s="2"/>
      <c r="AD312" s="24"/>
      <c r="AE312" s="24"/>
      <c r="AF312" s="24"/>
      <c r="AG312" s="24"/>
      <c r="AH312" s="24"/>
      <c r="AI312" s="24"/>
      <c r="AJ312" s="24"/>
      <c r="AK312" s="24"/>
      <c r="AL312" s="24"/>
      <c r="AM312" s="24"/>
      <c r="AN312" s="24"/>
    </row>
    <row r="313" spans="1:40" ht="13" x14ac:dyDescent="0.3">
      <c r="A313" t="s">
        <v>131</v>
      </c>
      <c r="B313" s="21">
        <v>0.5</v>
      </c>
      <c r="C313" s="93">
        <f t="shared" si="20"/>
        <v>20.5</v>
      </c>
      <c r="D313" s="55" t="s">
        <v>130</v>
      </c>
      <c r="E313" s="55" t="s">
        <v>130</v>
      </c>
      <c r="F313" s="37">
        <v>5.7571859659200003E-2</v>
      </c>
      <c r="G313" s="37">
        <v>0.1285205240608</v>
      </c>
      <c r="H313" s="37">
        <v>0.19000660266319999</v>
      </c>
      <c r="I313" s="37">
        <v>0.247</v>
      </c>
      <c r="J313" s="37">
        <v>0.28299999999999997</v>
      </c>
      <c r="K313" s="37">
        <v>0.32</v>
      </c>
      <c r="L313" s="37" t="s">
        <v>130</v>
      </c>
      <c r="M313" s="37" t="s">
        <v>130</v>
      </c>
      <c r="N313" s="37" t="s">
        <v>130</v>
      </c>
      <c r="O313" s="37" t="s">
        <v>130</v>
      </c>
      <c r="P313" s="2" t="s">
        <v>137</v>
      </c>
      <c r="R313" s="37"/>
      <c r="S313" s="37"/>
      <c r="T313" s="37"/>
      <c r="U313" s="22"/>
      <c r="V313" s="22"/>
      <c r="W313" s="22"/>
      <c r="X313" s="22"/>
      <c r="Y313" s="22"/>
      <c r="Z313" s="22"/>
      <c r="AA313" s="22"/>
      <c r="AB313" s="2"/>
      <c r="AD313" s="24"/>
      <c r="AE313" s="24"/>
      <c r="AF313" s="24"/>
      <c r="AG313" s="24"/>
      <c r="AH313" s="24"/>
      <c r="AI313" s="24"/>
      <c r="AJ313" s="24"/>
      <c r="AK313" s="24"/>
      <c r="AL313" s="24"/>
      <c r="AM313" s="24"/>
      <c r="AN313" s="24"/>
    </row>
    <row r="314" spans="1:40" ht="13" x14ac:dyDescent="0.3">
      <c r="A314" t="s">
        <v>131</v>
      </c>
      <c r="B314" s="21">
        <v>0.51</v>
      </c>
      <c r="C314" s="93">
        <f t="shared" si="20"/>
        <v>20.51</v>
      </c>
      <c r="D314" s="55" t="s">
        <v>130</v>
      </c>
      <c r="E314" s="55" t="s">
        <v>130</v>
      </c>
      <c r="F314" s="37">
        <v>5.6064044116862742E-2</v>
      </c>
      <c r="G314" s="37">
        <v>0.12668439384392158</v>
      </c>
      <c r="H314" s="37">
        <v>0.18767800043450977</v>
      </c>
      <c r="I314" s="37">
        <v>0.247</v>
      </c>
      <c r="J314" s="37">
        <v>0.28299999999999997</v>
      </c>
      <c r="K314" s="37">
        <v>0.32</v>
      </c>
      <c r="L314" s="37" t="s">
        <v>130</v>
      </c>
      <c r="M314" s="37" t="s">
        <v>130</v>
      </c>
      <c r="N314" s="37" t="s">
        <v>130</v>
      </c>
      <c r="O314" s="37" t="s">
        <v>130</v>
      </c>
      <c r="P314" s="2" t="s">
        <v>137</v>
      </c>
      <c r="R314" s="37"/>
      <c r="S314" s="37"/>
      <c r="T314" s="37"/>
      <c r="U314" s="22"/>
      <c r="V314" s="22"/>
      <c r="W314" s="22"/>
      <c r="X314" s="22"/>
      <c r="Y314" s="22"/>
      <c r="Z314" s="22"/>
      <c r="AA314" s="22"/>
      <c r="AB314" s="2"/>
      <c r="AD314" s="24"/>
      <c r="AE314" s="24"/>
      <c r="AF314" s="24"/>
      <c r="AG314" s="24"/>
      <c r="AH314" s="24"/>
      <c r="AI314" s="24"/>
      <c r="AJ314" s="24"/>
      <c r="AK314" s="24"/>
      <c r="AL314" s="24"/>
      <c r="AM314" s="24"/>
      <c r="AN314" s="24"/>
    </row>
    <row r="315" spans="1:40" ht="13" x14ac:dyDescent="0.3">
      <c r="A315" t="s">
        <v>131</v>
      </c>
      <c r="B315" s="21">
        <v>0.52</v>
      </c>
      <c r="C315" s="93">
        <f t="shared" si="20"/>
        <v>20.52</v>
      </c>
      <c r="D315" s="55" t="s">
        <v>130</v>
      </c>
      <c r="E315" s="55" t="s">
        <v>130</v>
      </c>
      <c r="F315" s="37">
        <v>5.3999999999999999E-2</v>
      </c>
      <c r="G315" s="37">
        <v>0.124</v>
      </c>
      <c r="H315" s="37">
        <v>0.184</v>
      </c>
      <c r="I315" s="37">
        <v>0.247</v>
      </c>
      <c r="J315" s="37">
        <v>0.28299999999999997</v>
      </c>
      <c r="K315" s="37">
        <v>0.32</v>
      </c>
      <c r="L315" s="37" t="s">
        <v>130</v>
      </c>
      <c r="M315" s="37" t="s">
        <v>130</v>
      </c>
      <c r="N315" s="37" t="s">
        <v>130</v>
      </c>
      <c r="O315" s="37" t="s">
        <v>130</v>
      </c>
      <c r="P315" s="2" t="s">
        <v>137</v>
      </c>
      <c r="R315" s="37"/>
      <c r="S315" s="37"/>
      <c r="T315" s="37"/>
      <c r="U315" s="22"/>
      <c r="V315" s="22"/>
      <c r="W315" s="22"/>
      <c r="X315" s="22"/>
      <c r="Y315" s="22"/>
      <c r="Z315" s="22"/>
      <c r="AA315" s="22"/>
      <c r="AB315" s="2"/>
      <c r="AD315" s="24"/>
      <c r="AE315" s="24"/>
      <c r="AF315" s="24"/>
      <c r="AG315" s="24"/>
      <c r="AH315" s="24"/>
      <c r="AI315" s="24"/>
      <c r="AJ315" s="24"/>
      <c r="AK315" s="24"/>
      <c r="AL315" s="24"/>
      <c r="AM315" s="24"/>
      <c r="AN315" s="24"/>
    </row>
    <row r="316" spans="1:40" ht="13" x14ac:dyDescent="0.3">
      <c r="A316" t="s">
        <v>131</v>
      </c>
      <c r="B316" s="21">
        <v>0.53</v>
      </c>
      <c r="C316" s="93">
        <f t="shared" si="20"/>
        <v>20.53</v>
      </c>
      <c r="D316" s="55" t="s">
        <v>130</v>
      </c>
      <c r="E316" s="55" t="s">
        <v>130</v>
      </c>
      <c r="F316" s="37">
        <v>5.3219109131320746E-2</v>
      </c>
      <c r="G316" s="37">
        <v>0.12321999720830189</v>
      </c>
      <c r="H316" s="37">
        <v>0.18328441132377357</v>
      </c>
      <c r="I316" s="37">
        <v>0.247</v>
      </c>
      <c r="J316" s="37">
        <v>0.28299999999999997</v>
      </c>
      <c r="K316" s="37">
        <v>0.32</v>
      </c>
      <c r="L316" s="37" t="s">
        <v>130</v>
      </c>
      <c r="M316" s="37" t="s">
        <v>130</v>
      </c>
      <c r="N316" s="37" t="s">
        <v>130</v>
      </c>
      <c r="O316" s="37" t="s">
        <v>130</v>
      </c>
      <c r="P316" s="2" t="s">
        <v>137</v>
      </c>
      <c r="R316" s="37"/>
      <c r="S316" s="37"/>
      <c r="T316" s="37"/>
      <c r="U316" s="22"/>
      <c r="V316" s="22"/>
      <c r="W316" s="22"/>
      <c r="X316" s="22"/>
      <c r="Y316" s="22"/>
      <c r="Z316" s="22"/>
      <c r="AA316" s="22"/>
      <c r="AB316" s="2"/>
      <c r="AD316" s="24"/>
      <c r="AE316" s="24"/>
      <c r="AF316" s="24"/>
      <c r="AG316" s="24"/>
      <c r="AH316" s="24"/>
      <c r="AI316" s="24"/>
      <c r="AJ316" s="24"/>
      <c r="AK316" s="24"/>
      <c r="AL316" s="24"/>
      <c r="AM316" s="24"/>
      <c r="AN316" s="24"/>
    </row>
    <row r="317" spans="1:40" ht="13" x14ac:dyDescent="0.3">
      <c r="A317" t="s">
        <v>131</v>
      </c>
      <c r="B317" s="21">
        <v>0.54</v>
      </c>
      <c r="C317" s="93">
        <f t="shared" si="20"/>
        <v>20.54</v>
      </c>
      <c r="D317" s="55" t="s">
        <v>130</v>
      </c>
      <c r="E317" s="55" t="s">
        <v>130</v>
      </c>
      <c r="F317" s="37">
        <v>5.1875667610370359E-2</v>
      </c>
      <c r="G317" s="37">
        <v>0.12158403213037036</v>
      </c>
      <c r="H317" s="37">
        <v>0.18120966091037036</v>
      </c>
      <c r="I317" s="37">
        <v>0.247</v>
      </c>
      <c r="J317" s="37">
        <v>0.28299999999999997</v>
      </c>
      <c r="K317" s="37">
        <v>0.32</v>
      </c>
      <c r="L317" s="37" t="s">
        <v>130</v>
      </c>
      <c r="M317" s="37" t="s">
        <v>130</v>
      </c>
      <c r="N317" s="37" t="s">
        <v>130</v>
      </c>
      <c r="O317" s="37" t="s">
        <v>130</v>
      </c>
      <c r="P317" s="2" t="s">
        <v>137</v>
      </c>
      <c r="R317" s="37"/>
      <c r="S317" s="37"/>
      <c r="T317" s="37"/>
      <c r="U317" s="22"/>
      <c r="V317" s="22"/>
      <c r="W317" s="22"/>
      <c r="X317" s="22"/>
      <c r="Y317" s="22"/>
      <c r="Z317" s="22"/>
      <c r="AA317" s="22"/>
      <c r="AB317" s="2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</row>
    <row r="318" spans="1:40" ht="13" x14ac:dyDescent="0.3">
      <c r="A318" t="s">
        <v>131</v>
      </c>
      <c r="B318" s="21">
        <v>0.55000000000000004</v>
      </c>
      <c r="C318" s="93">
        <f t="shared" si="20"/>
        <v>20.55</v>
      </c>
      <c r="D318" s="55" t="s">
        <v>130</v>
      </c>
      <c r="E318" s="55" t="s">
        <v>130</v>
      </c>
      <c r="F318" s="37">
        <v>5.0581078508363631E-2</v>
      </c>
      <c r="G318" s="37">
        <v>0.12000755669163635</v>
      </c>
      <c r="H318" s="37">
        <v>0.17921035596654544</v>
      </c>
      <c r="I318" s="37">
        <v>0.247</v>
      </c>
      <c r="J318" s="37">
        <v>0.28299999999999997</v>
      </c>
      <c r="K318" s="37">
        <v>0.32</v>
      </c>
      <c r="L318" s="37" t="s">
        <v>130</v>
      </c>
      <c r="M318" s="37" t="s">
        <v>130</v>
      </c>
      <c r="N318" s="37" t="s">
        <v>130</v>
      </c>
      <c r="O318" s="37" t="s">
        <v>130</v>
      </c>
      <c r="P318" s="2" t="s">
        <v>137</v>
      </c>
      <c r="R318" s="37"/>
      <c r="S318" s="37"/>
      <c r="T318" s="37"/>
      <c r="U318" s="22"/>
      <c r="V318" s="22"/>
      <c r="W318" s="22"/>
      <c r="X318" s="22"/>
      <c r="Y318" s="22"/>
      <c r="Z318" s="22"/>
      <c r="AA318" s="22"/>
      <c r="AB318" s="2"/>
      <c r="AD318" s="24"/>
      <c r="AE318" s="24"/>
      <c r="AF318" s="24"/>
      <c r="AG318" s="24"/>
      <c r="AH318" s="24"/>
      <c r="AI318" s="24"/>
      <c r="AJ318" s="24"/>
      <c r="AK318" s="24"/>
      <c r="AL318" s="24"/>
      <c r="AM318" s="24"/>
      <c r="AN318" s="24"/>
    </row>
    <row r="319" spans="1:40" ht="13" x14ac:dyDescent="0.3">
      <c r="A319" t="s">
        <v>131</v>
      </c>
      <c r="B319" s="21">
        <v>0.56000000000000005</v>
      </c>
      <c r="C319" s="93">
        <f t="shared" si="20"/>
        <v>20.56</v>
      </c>
      <c r="D319" s="55" t="s">
        <v>130</v>
      </c>
      <c r="E319" s="55" t="s">
        <v>130</v>
      </c>
      <c r="F319" s="37">
        <v>4.9000000000000002E-2</v>
      </c>
      <c r="G319" s="37">
        <v>0.11799999999999999</v>
      </c>
      <c r="H319" s="37">
        <v>0.17699999999999999</v>
      </c>
      <c r="I319" s="37">
        <v>0.247</v>
      </c>
      <c r="J319" s="37">
        <v>0.28299999999999997</v>
      </c>
      <c r="K319" s="37">
        <v>0.32</v>
      </c>
      <c r="L319" s="37" t="s">
        <v>130</v>
      </c>
      <c r="M319" s="37" t="s">
        <v>130</v>
      </c>
      <c r="N319" s="37" t="s">
        <v>130</v>
      </c>
      <c r="O319" s="37" t="s">
        <v>130</v>
      </c>
      <c r="P319" s="2" t="s">
        <v>137</v>
      </c>
      <c r="R319" s="37"/>
      <c r="S319" s="37"/>
      <c r="T319" s="37"/>
      <c r="U319" s="22"/>
      <c r="V319" s="22"/>
      <c r="W319" s="22"/>
      <c r="X319" s="22"/>
      <c r="Y319" s="22"/>
      <c r="Z319" s="22"/>
      <c r="AA319" s="22"/>
      <c r="AB319" s="2"/>
      <c r="AD319" s="24"/>
      <c r="AE319" s="24"/>
      <c r="AF319" s="24"/>
      <c r="AG319" s="24"/>
      <c r="AH319" s="24"/>
      <c r="AI319" s="24"/>
      <c r="AJ319" s="24"/>
      <c r="AK319" s="24"/>
      <c r="AL319" s="24"/>
      <c r="AM319" s="24"/>
      <c r="AN319" s="24"/>
    </row>
    <row r="320" spans="1:40" ht="13" x14ac:dyDescent="0.3">
      <c r="A320" t="s">
        <v>131</v>
      </c>
      <c r="B320" s="21">
        <v>0.56999999999999995</v>
      </c>
      <c r="C320" s="93">
        <f t="shared" si="20"/>
        <v>20.57</v>
      </c>
      <c r="D320" s="55" t="s">
        <v>130</v>
      </c>
      <c r="E320" s="55" t="s">
        <v>130</v>
      </c>
      <c r="F320" s="37">
        <v>4.8128172841403513E-2</v>
      </c>
      <c r="G320" s="37">
        <v>0.11702055059719299</v>
      </c>
      <c r="H320" s="37">
        <v>0.17542219923087721</v>
      </c>
      <c r="I320" s="37">
        <v>0.247</v>
      </c>
      <c r="J320" s="37">
        <v>0.28299999999999997</v>
      </c>
      <c r="K320" s="37">
        <v>0.32</v>
      </c>
      <c r="L320" s="37" t="s">
        <v>130</v>
      </c>
      <c r="M320" s="37" t="s">
        <v>130</v>
      </c>
      <c r="N320" s="37" t="s">
        <v>130</v>
      </c>
      <c r="O320" s="37" t="s">
        <v>130</v>
      </c>
      <c r="P320" s="2" t="s">
        <v>137</v>
      </c>
      <c r="R320" s="37"/>
      <c r="S320" s="37"/>
      <c r="T320" s="37"/>
      <c r="U320" s="22"/>
      <c r="V320" s="22"/>
      <c r="W320" s="22"/>
      <c r="X320" s="22"/>
      <c r="Y320" s="22"/>
      <c r="Z320" s="22"/>
      <c r="AA320" s="22"/>
      <c r="AB320" s="2"/>
      <c r="AD320" s="24"/>
      <c r="AE320" s="24"/>
      <c r="AF320" s="24"/>
      <c r="AG320" s="24"/>
      <c r="AH320" s="24"/>
      <c r="AI320" s="24"/>
      <c r="AJ320" s="24"/>
      <c r="AK320" s="24"/>
      <c r="AL320" s="24"/>
      <c r="AM320" s="24"/>
      <c r="AN320" s="24"/>
    </row>
    <row r="321" spans="1:40" ht="13" x14ac:dyDescent="0.3">
      <c r="A321" t="s">
        <v>131</v>
      </c>
      <c r="B321" s="21">
        <v>0.57999999999999996</v>
      </c>
      <c r="C321" s="93">
        <f t="shared" si="20"/>
        <v>20.58</v>
      </c>
      <c r="D321" s="55" t="s">
        <v>130</v>
      </c>
      <c r="E321" s="55" t="s">
        <v>130</v>
      </c>
      <c r="F321" s="37">
        <v>4.6965157223448274E-2</v>
      </c>
      <c r="G321" s="37">
        <v>0.11560429770758619</v>
      </c>
      <c r="H321" s="37">
        <v>0.17362609043379312</v>
      </c>
      <c r="I321" s="37">
        <v>0.247</v>
      </c>
      <c r="J321" s="37">
        <v>0.28299999999999997</v>
      </c>
      <c r="K321" s="37">
        <v>0.32</v>
      </c>
      <c r="L321" s="37" t="s">
        <v>130</v>
      </c>
      <c r="M321" s="37" t="s">
        <v>130</v>
      </c>
      <c r="N321" s="37" t="s">
        <v>130</v>
      </c>
      <c r="O321" s="37" t="s">
        <v>130</v>
      </c>
      <c r="P321" s="2" t="s">
        <v>137</v>
      </c>
      <c r="R321" s="37"/>
      <c r="S321" s="22"/>
      <c r="T321" s="22"/>
      <c r="U321" s="22"/>
      <c r="V321" s="22"/>
      <c r="W321" s="22"/>
      <c r="X321" s="22"/>
      <c r="Y321" s="22"/>
      <c r="Z321" s="22"/>
      <c r="AA321" s="22"/>
      <c r="AB321" s="2"/>
      <c r="AD321" s="24"/>
      <c r="AE321" s="24"/>
      <c r="AF321" s="24"/>
      <c r="AG321" s="24"/>
      <c r="AH321" s="24"/>
      <c r="AI321" s="24"/>
      <c r="AJ321" s="24"/>
      <c r="AK321" s="24"/>
      <c r="AL321" s="24"/>
      <c r="AM321" s="24"/>
      <c r="AN321" s="24"/>
    </row>
    <row r="322" spans="1:40" ht="13" x14ac:dyDescent="0.3">
      <c r="A322" t="s">
        <v>131</v>
      </c>
      <c r="B322" s="21">
        <v>0.59</v>
      </c>
      <c r="C322" s="93">
        <f t="shared" si="20"/>
        <v>20.59</v>
      </c>
      <c r="D322" s="55" t="s">
        <v>130</v>
      </c>
      <c r="E322" s="55" t="s">
        <v>130</v>
      </c>
      <c r="F322" s="37">
        <v>4.5841565863728811E-2</v>
      </c>
      <c r="G322" s="37">
        <v>0.11423605339050849</v>
      </c>
      <c r="H322" s="37">
        <v>0.17189086668067796</v>
      </c>
      <c r="I322" s="37">
        <v>0.247</v>
      </c>
      <c r="J322" s="37">
        <v>0.28299999999999997</v>
      </c>
      <c r="K322" s="37">
        <v>0.32</v>
      </c>
      <c r="L322" s="37" t="s">
        <v>130</v>
      </c>
      <c r="M322" s="37" t="s">
        <v>130</v>
      </c>
      <c r="N322" s="37" t="s">
        <v>130</v>
      </c>
      <c r="O322" s="37" t="s">
        <v>130</v>
      </c>
      <c r="P322" s="2" t="s">
        <v>137</v>
      </c>
      <c r="R322" s="37"/>
      <c r="S322" s="22"/>
      <c r="T322" s="22"/>
      <c r="U322" s="22"/>
      <c r="V322" s="22"/>
      <c r="W322" s="22"/>
      <c r="X322" s="22"/>
      <c r="Y322" s="22"/>
      <c r="Z322" s="22"/>
      <c r="AA322" s="22"/>
      <c r="AB322" s="2"/>
      <c r="AD322" s="24"/>
      <c r="AE322" s="24"/>
      <c r="AF322" s="24"/>
      <c r="AG322" s="24"/>
      <c r="AH322" s="24"/>
      <c r="AI322" s="24"/>
      <c r="AJ322" s="24"/>
      <c r="AK322" s="24"/>
      <c r="AL322" s="24"/>
      <c r="AM322" s="24"/>
      <c r="AN322" s="24"/>
    </row>
    <row r="323" spans="1:40" ht="13" x14ac:dyDescent="0.3">
      <c r="A323" t="s">
        <v>131</v>
      </c>
      <c r="B323" s="21">
        <v>0.6</v>
      </c>
      <c r="C323" s="93">
        <f t="shared" si="20"/>
        <v>20.6</v>
      </c>
      <c r="D323" s="55" t="s">
        <v>130</v>
      </c>
      <c r="E323" s="55" t="s">
        <v>130</v>
      </c>
      <c r="F323" s="37">
        <v>4.3999999999999997E-2</v>
      </c>
      <c r="G323" s="37">
        <v>0.112</v>
      </c>
      <c r="H323" s="37">
        <v>0.16900000000000001</v>
      </c>
      <c r="I323" s="37">
        <v>0.247</v>
      </c>
      <c r="J323" s="37">
        <v>0.28299999999999997</v>
      </c>
      <c r="K323" s="37">
        <v>0.32</v>
      </c>
      <c r="L323" s="37" t="s">
        <v>130</v>
      </c>
      <c r="M323" s="37" t="s">
        <v>130</v>
      </c>
      <c r="N323" s="37" t="s">
        <v>130</v>
      </c>
      <c r="O323" s="37" t="s">
        <v>130</v>
      </c>
      <c r="P323" s="2" t="s">
        <v>137</v>
      </c>
      <c r="R323" s="37"/>
      <c r="S323" s="22"/>
      <c r="T323" s="22"/>
      <c r="U323" s="22"/>
      <c r="V323" s="22"/>
      <c r="W323" s="22"/>
      <c r="X323" s="22"/>
      <c r="Y323" s="22"/>
      <c r="Z323" s="22"/>
      <c r="AA323" s="22"/>
      <c r="AB323" s="2"/>
      <c r="AD323" s="24"/>
      <c r="AE323" s="24"/>
      <c r="AF323" s="24"/>
      <c r="AG323" s="24"/>
      <c r="AH323" s="24"/>
      <c r="AI323" s="24"/>
      <c r="AJ323" s="24"/>
      <c r="AK323" s="24"/>
      <c r="AL323" s="24"/>
      <c r="AM323" s="24"/>
      <c r="AN323" s="24"/>
    </row>
    <row r="324" spans="1:40" ht="13" x14ac:dyDescent="0.3">
      <c r="A324" t="s">
        <v>131</v>
      </c>
      <c r="B324" s="23">
        <v>0.61</v>
      </c>
      <c r="C324" s="93">
        <f t="shared" si="20"/>
        <v>20.61</v>
      </c>
      <c r="D324" s="55" t="s">
        <v>130</v>
      </c>
      <c r="E324" s="55" t="s">
        <v>130</v>
      </c>
      <c r="F324" s="37">
        <v>4.3999999999999997E-2</v>
      </c>
      <c r="G324" s="37">
        <v>0.112</v>
      </c>
      <c r="H324" s="37">
        <v>0.16900000000000001</v>
      </c>
      <c r="I324" s="37">
        <v>0.247</v>
      </c>
      <c r="J324" s="37">
        <v>0.28299999999999997</v>
      </c>
      <c r="K324" s="37">
        <v>0.32</v>
      </c>
      <c r="L324" s="37" t="s">
        <v>130</v>
      </c>
      <c r="M324" s="37" t="s">
        <v>130</v>
      </c>
      <c r="N324" s="37" t="s">
        <v>130</v>
      </c>
      <c r="O324" s="37" t="s">
        <v>130</v>
      </c>
      <c r="P324" s="2" t="s">
        <v>137</v>
      </c>
      <c r="R324" s="37"/>
      <c r="S324" s="22"/>
      <c r="T324" s="22"/>
      <c r="U324" s="22"/>
      <c r="V324" s="22"/>
      <c r="W324" s="22"/>
      <c r="X324" s="22"/>
      <c r="Y324" s="22"/>
      <c r="Z324" s="22"/>
      <c r="AA324" s="22"/>
      <c r="AB324" s="2"/>
      <c r="AD324" s="24"/>
      <c r="AE324" s="24"/>
      <c r="AF324" s="24"/>
      <c r="AG324" s="24"/>
      <c r="AH324" s="24"/>
      <c r="AI324" s="24"/>
      <c r="AJ324" s="24"/>
      <c r="AK324" s="24"/>
      <c r="AL324" s="24"/>
      <c r="AM324" s="24"/>
      <c r="AN324" s="24"/>
    </row>
    <row r="325" spans="1:40" ht="13" x14ac:dyDescent="0.3">
      <c r="A325" t="s">
        <v>131</v>
      </c>
      <c r="B325" s="23">
        <v>0.62</v>
      </c>
      <c r="C325" s="93">
        <f t="shared" si="20"/>
        <v>20.62</v>
      </c>
      <c r="D325" s="2" t="s">
        <v>130</v>
      </c>
      <c r="E325" s="2" t="s">
        <v>130</v>
      </c>
      <c r="F325" s="2" t="s">
        <v>130</v>
      </c>
      <c r="G325" s="2" t="s">
        <v>130</v>
      </c>
      <c r="H325" s="2" t="s">
        <v>130</v>
      </c>
      <c r="I325" s="2" t="s">
        <v>130</v>
      </c>
      <c r="J325" s="2" t="s">
        <v>130</v>
      </c>
      <c r="K325" s="2" t="s">
        <v>130</v>
      </c>
      <c r="L325" s="177" t="s">
        <v>130</v>
      </c>
      <c r="M325" s="177" t="s">
        <v>130</v>
      </c>
      <c r="N325" s="177" t="s">
        <v>130</v>
      </c>
      <c r="O325" s="177" t="s">
        <v>130</v>
      </c>
      <c r="P325" s="2" t="s">
        <v>137</v>
      </c>
      <c r="R325" s="37"/>
      <c r="S325" s="22"/>
      <c r="T325" s="22"/>
      <c r="U325" s="22"/>
      <c r="V325" s="22"/>
      <c r="W325" s="22"/>
      <c r="X325" s="22"/>
      <c r="Y325" s="22"/>
      <c r="Z325" s="22"/>
      <c r="AA325" s="22"/>
      <c r="AB325" s="2"/>
      <c r="AD325" s="24"/>
      <c r="AE325" s="24"/>
      <c r="AF325" s="24"/>
      <c r="AG325" s="24"/>
      <c r="AH325" s="24"/>
      <c r="AI325" s="24"/>
      <c r="AJ325" s="24"/>
      <c r="AK325" s="24"/>
      <c r="AL325" s="24"/>
      <c r="AM325" s="24"/>
      <c r="AN325" s="24"/>
    </row>
    <row r="326" spans="1:40" ht="13" x14ac:dyDescent="0.3">
      <c r="A326" t="s">
        <v>131</v>
      </c>
      <c r="B326" s="23">
        <v>0.63</v>
      </c>
      <c r="C326" s="93">
        <f t="shared" si="20"/>
        <v>20.63</v>
      </c>
      <c r="D326" s="2" t="s">
        <v>130</v>
      </c>
      <c r="E326" s="2" t="s">
        <v>130</v>
      </c>
      <c r="F326" s="2" t="s">
        <v>130</v>
      </c>
      <c r="G326" s="2" t="s">
        <v>130</v>
      </c>
      <c r="H326" s="2" t="s">
        <v>130</v>
      </c>
      <c r="I326" s="2" t="s">
        <v>130</v>
      </c>
      <c r="J326" s="2" t="s">
        <v>130</v>
      </c>
      <c r="K326" s="2" t="s">
        <v>130</v>
      </c>
      <c r="L326" s="177" t="s">
        <v>130</v>
      </c>
      <c r="M326" s="177" t="s">
        <v>130</v>
      </c>
      <c r="N326" s="177" t="s">
        <v>130</v>
      </c>
      <c r="O326" s="177" t="s">
        <v>130</v>
      </c>
      <c r="P326" s="2" t="s">
        <v>137</v>
      </c>
      <c r="R326" s="37"/>
      <c r="S326" s="22"/>
      <c r="T326" s="22"/>
      <c r="U326" s="22"/>
      <c r="V326" s="22"/>
      <c r="W326" s="22"/>
      <c r="X326" s="22"/>
      <c r="Y326" s="22"/>
      <c r="Z326" s="22"/>
      <c r="AA326" s="22"/>
      <c r="AB326" s="2"/>
      <c r="AD326" s="24"/>
      <c r="AE326" s="24"/>
      <c r="AF326" s="24"/>
      <c r="AG326" s="24"/>
      <c r="AH326" s="24"/>
      <c r="AI326" s="24"/>
      <c r="AJ326" s="24"/>
      <c r="AK326" s="24"/>
      <c r="AL326" s="24"/>
      <c r="AM326" s="24"/>
      <c r="AN326" s="24"/>
    </row>
    <row r="327" spans="1:40" ht="13" x14ac:dyDescent="0.3">
      <c r="A327" t="s">
        <v>131</v>
      </c>
      <c r="B327" s="23">
        <v>0.64</v>
      </c>
      <c r="C327" s="93">
        <f t="shared" si="20"/>
        <v>20.64</v>
      </c>
      <c r="D327" s="2" t="s">
        <v>130</v>
      </c>
      <c r="E327" s="2" t="s">
        <v>130</v>
      </c>
      <c r="F327" s="2" t="s">
        <v>130</v>
      </c>
      <c r="G327" s="2" t="s">
        <v>130</v>
      </c>
      <c r="H327" s="2" t="s">
        <v>130</v>
      </c>
      <c r="I327" s="2" t="s">
        <v>130</v>
      </c>
      <c r="J327" s="2" t="s">
        <v>130</v>
      </c>
      <c r="K327" s="2" t="s">
        <v>130</v>
      </c>
      <c r="L327" s="177" t="s">
        <v>130</v>
      </c>
      <c r="M327" s="177" t="s">
        <v>130</v>
      </c>
      <c r="N327" s="177" t="s">
        <v>130</v>
      </c>
      <c r="O327" s="177" t="s">
        <v>130</v>
      </c>
      <c r="P327" s="2" t="s">
        <v>137</v>
      </c>
      <c r="R327" s="37"/>
      <c r="S327" s="22"/>
      <c r="T327" s="22"/>
      <c r="U327" s="22"/>
      <c r="V327" s="22"/>
      <c r="W327" s="22"/>
      <c r="X327" s="22"/>
      <c r="Y327" s="22"/>
      <c r="Z327" s="22"/>
      <c r="AA327" s="22"/>
      <c r="AB327" s="2"/>
      <c r="AD327" s="24"/>
      <c r="AE327" s="24"/>
      <c r="AF327" s="24"/>
      <c r="AG327" s="24"/>
      <c r="AH327" s="24"/>
      <c r="AI327" s="24"/>
      <c r="AJ327" s="24"/>
      <c r="AK327" s="24"/>
      <c r="AL327" s="24"/>
      <c r="AM327" s="24"/>
      <c r="AN327" s="24"/>
    </row>
    <row r="328" spans="1:40" ht="13" x14ac:dyDescent="0.3">
      <c r="A328" t="s">
        <v>131</v>
      </c>
      <c r="B328" s="23">
        <v>0.65</v>
      </c>
      <c r="C328" s="93">
        <f t="shared" si="20"/>
        <v>20.65</v>
      </c>
      <c r="D328" s="2" t="s">
        <v>130</v>
      </c>
      <c r="E328" s="2" t="s">
        <v>130</v>
      </c>
      <c r="F328" s="2" t="s">
        <v>130</v>
      </c>
      <c r="G328" s="2" t="s">
        <v>130</v>
      </c>
      <c r="H328" s="2" t="s">
        <v>130</v>
      </c>
      <c r="I328" s="2" t="s">
        <v>130</v>
      </c>
      <c r="J328" s="2" t="s">
        <v>130</v>
      </c>
      <c r="K328" s="2" t="s">
        <v>130</v>
      </c>
      <c r="L328" s="177" t="s">
        <v>130</v>
      </c>
      <c r="M328" s="177" t="s">
        <v>130</v>
      </c>
      <c r="N328" s="177" t="s">
        <v>130</v>
      </c>
      <c r="O328" s="177" t="s">
        <v>130</v>
      </c>
      <c r="P328" s="2" t="s">
        <v>137</v>
      </c>
      <c r="R328" s="37"/>
      <c r="S328" s="22"/>
      <c r="T328" s="22"/>
      <c r="U328" s="22"/>
      <c r="V328" s="22"/>
      <c r="W328" s="22"/>
      <c r="X328" s="22"/>
      <c r="Y328" s="22"/>
      <c r="Z328" s="22"/>
      <c r="AA328" s="22"/>
      <c r="AB328" s="2"/>
      <c r="AD328" s="24"/>
      <c r="AE328" s="24"/>
      <c r="AF328" s="24"/>
      <c r="AG328" s="24"/>
      <c r="AH328" s="24"/>
      <c r="AI328" s="24"/>
      <c r="AJ328" s="24"/>
      <c r="AK328" s="24"/>
      <c r="AL328" s="24"/>
      <c r="AM328" s="24"/>
      <c r="AN328" s="24"/>
    </row>
    <row r="329" spans="1:40" ht="13" x14ac:dyDescent="0.3">
      <c r="A329" t="s">
        <v>131</v>
      </c>
      <c r="B329" s="23">
        <v>0.66</v>
      </c>
      <c r="C329" s="93">
        <f t="shared" si="20"/>
        <v>20.66</v>
      </c>
      <c r="D329" s="2" t="s">
        <v>130</v>
      </c>
      <c r="E329" s="2" t="s">
        <v>130</v>
      </c>
      <c r="F329" s="2" t="s">
        <v>130</v>
      </c>
      <c r="G329" s="2" t="s">
        <v>130</v>
      </c>
      <c r="H329" s="2" t="s">
        <v>130</v>
      </c>
      <c r="I329" s="2" t="s">
        <v>130</v>
      </c>
      <c r="J329" s="2" t="s">
        <v>130</v>
      </c>
      <c r="K329" s="2" t="s">
        <v>130</v>
      </c>
      <c r="L329" s="177" t="s">
        <v>130</v>
      </c>
      <c r="M329" s="177" t="s">
        <v>130</v>
      </c>
      <c r="N329" s="177" t="s">
        <v>130</v>
      </c>
      <c r="O329" s="177" t="s">
        <v>130</v>
      </c>
      <c r="P329" s="2" t="s">
        <v>137</v>
      </c>
      <c r="R329" s="37"/>
      <c r="S329" s="22"/>
      <c r="T329" s="22"/>
      <c r="U329" s="22"/>
      <c r="V329" s="22"/>
      <c r="W329" s="22"/>
      <c r="X329" s="22"/>
      <c r="Y329" s="22"/>
      <c r="Z329" s="22"/>
      <c r="AA329" s="22"/>
      <c r="AB329" s="2"/>
      <c r="AD329" s="24"/>
      <c r="AE329" s="24"/>
      <c r="AF329" s="24"/>
      <c r="AG329" s="24"/>
      <c r="AH329" s="24"/>
      <c r="AI329" s="24"/>
      <c r="AJ329" s="24"/>
      <c r="AK329" s="24"/>
      <c r="AL329" s="24"/>
      <c r="AM329" s="24"/>
      <c r="AN329" s="24"/>
    </row>
    <row r="330" spans="1:40" ht="13" x14ac:dyDescent="0.3">
      <c r="A330" t="s">
        <v>131</v>
      </c>
      <c r="B330" s="23">
        <v>0.67</v>
      </c>
      <c r="C330" s="93">
        <f t="shared" si="20"/>
        <v>20.67</v>
      </c>
      <c r="D330" s="2" t="s">
        <v>130</v>
      </c>
      <c r="E330" s="2" t="s">
        <v>130</v>
      </c>
      <c r="F330" s="2" t="s">
        <v>130</v>
      </c>
      <c r="G330" s="2" t="s">
        <v>130</v>
      </c>
      <c r="H330" s="2" t="s">
        <v>130</v>
      </c>
      <c r="I330" s="2" t="s">
        <v>130</v>
      </c>
      <c r="J330" s="2" t="s">
        <v>130</v>
      </c>
      <c r="K330" s="2" t="s">
        <v>130</v>
      </c>
      <c r="L330" s="177" t="s">
        <v>130</v>
      </c>
      <c r="M330" s="177" t="s">
        <v>130</v>
      </c>
      <c r="N330" s="177" t="s">
        <v>130</v>
      </c>
      <c r="O330" s="177" t="s">
        <v>130</v>
      </c>
      <c r="P330" s="2" t="s">
        <v>137</v>
      </c>
      <c r="R330" s="37"/>
      <c r="S330" s="22"/>
      <c r="T330" s="22"/>
      <c r="U330" s="22"/>
      <c r="V330" s="22"/>
      <c r="W330" s="22"/>
      <c r="X330" s="22"/>
      <c r="Y330" s="22"/>
      <c r="Z330" s="22"/>
      <c r="AA330" s="22"/>
      <c r="AB330" s="2"/>
      <c r="AD330" s="24"/>
      <c r="AE330" s="24"/>
      <c r="AF330" s="24"/>
      <c r="AG330" s="24"/>
      <c r="AH330" s="24"/>
      <c r="AI330" s="24"/>
      <c r="AJ330" s="24"/>
      <c r="AK330" s="24"/>
      <c r="AL330" s="24"/>
      <c r="AM330" s="24"/>
      <c r="AN330" s="24"/>
    </row>
    <row r="331" spans="1:40" ht="13" x14ac:dyDescent="0.3">
      <c r="A331" t="s">
        <v>131</v>
      </c>
      <c r="B331" s="23">
        <v>0.68</v>
      </c>
      <c r="C331" s="93">
        <f t="shared" si="20"/>
        <v>20.68</v>
      </c>
      <c r="D331" s="2" t="s">
        <v>130</v>
      </c>
      <c r="E331" s="2" t="s">
        <v>130</v>
      </c>
      <c r="F331" s="2" t="s">
        <v>130</v>
      </c>
      <c r="G331" s="2" t="s">
        <v>130</v>
      </c>
      <c r="H331" s="2" t="s">
        <v>130</v>
      </c>
      <c r="I331" s="2" t="s">
        <v>130</v>
      </c>
      <c r="J331" s="2" t="s">
        <v>130</v>
      </c>
      <c r="K331" s="2" t="s">
        <v>130</v>
      </c>
      <c r="L331" s="177" t="s">
        <v>130</v>
      </c>
      <c r="M331" s="177" t="s">
        <v>130</v>
      </c>
      <c r="N331" s="177" t="s">
        <v>130</v>
      </c>
      <c r="O331" s="177" t="s">
        <v>130</v>
      </c>
      <c r="P331" s="2" t="s">
        <v>137</v>
      </c>
      <c r="Q331" s="178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"/>
      <c r="AD331" s="24"/>
      <c r="AE331" s="24"/>
      <c r="AF331" s="24"/>
      <c r="AG331" s="24"/>
      <c r="AH331" s="24"/>
      <c r="AI331" s="24"/>
      <c r="AJ331" s="24"/>
      <c r="AK331" s="24"/>
      <c r="AL331" s="24"/>
      <c r="AM331" s="24"/>
      <c r="AN331" s="24"/>
    </row>
    <row r="332" spans="1:40" ht="13" x14ac:dyDescent="0.3">
      <c r="A332" t="s">
        <v>131</v>
      </c>
      <c r="B332" s="23">
        <v>0.69</v>
      </c>
      <c r="C332" s="93">
        <f t="shared" si="20"/>
        <v>20.69</v>
      </c>
      <c r="D332" s="2" t="s">
        <v>130</v>
      </c>
      <c r="E332" s="2" t="s">
        <v>130</v>
      </c>
      <c r="F332" s="2" t="s">
        <v>130</v>
      </c>
      <c r="G332" s="2" t="s">
        <v>130</v>
      </c>
      <c r="H332" s="2" t="s">
        <v>130</v>
      </c>
      <c r="I332" s="2" t="s">
        <v>130</v>
      </c>
      <c r="J332" s="2" t="s">
        <v>130</v>
      </c>
      <c r="K332" s="2" t="s">
        <v>130</v>
      </c>
      <c r="L332" s="177" t="s">
        <v>130</v>
      </c>
      <c r="M332" s="177" t="s">
        <v>130</v>
      </c>
      <c r="N332" s="177" t="s">
        <v>130</v>
      </c>
      <c r="O332" s="177" t="s">
        <v>130</v>
      </c>
      <c r="P332" s="2" t="s">
        <v>137</v>
      </c>
      <c r="R332" s="22"/>
      <c r="S332" s="22"/>
      <c r="T332" s="22"/>
      <c r="U332" s="22"/>
      <c r="V332" s="22"/>
      <c r="W332" s="22"/>
      <c r="X332" s="22"/>
      <c r="Y332" s="22"/>
      <c r="Z332" s="22"/>
      <c r="AA332" s="22"/>
      <c r="AB332" s="2"/>
      <c r="AD332" s="24"/>
      <c r="AE332" s="24"/>
      <c r="AF332" s="24"/>
      <c r="AG332" s="24"/>
      <c r="AH332" s="24"/>
      <c r="AI332" s="24"/>
      <c r="AJ332" s="24"/>
      <c r="AK332" s="24"/>
      <c r="AL332" s="24"/>
      <c r="AM332" s="24"/>
      <c r="AN332" s="24"/>
    </row>
    <row r="333" spans="1:40" ht="13" x14ac:dyDescent="0.3">
      <c r="A333" t="s">
        <v>131</v>
      </c>
      <c r="B333" s="23">
        <v>0.7</v>
      </c>
      <c r="C333" s="93">
        <f t="shared" si="20"/>
        <v>20.7</v>
      </c>
      <c r="D333" s="2" t="s">
        <v>130</v>
      </c>
      <c r="E333" s="2" t="s">
        <v>130</v>
      </c>
      <c r="F333" s="2" t="s">
        <v>130</v>
      </c>
      <c r="G333" s="2" t="s">
        <v>130</v>
      </c>
      <c r="H333" s="2" t="s">
        <v>130</v>
      </c>
      <c r="I333" s="2" t="s">
        <v>130</v>
      </c>
      <c r="J333" s="2" t="s">
        <v>130</v>
      </c>
      <c r="K333" s="2" t="s">
        <v>130</v>
      </c>
      <c r="L333" s="177" t="s">
        <v>130</v>
      </c>
      <c r="M333" s="177" t="s">
        <v>130</v>
      </c>
      <c r="N333" s="177" t="s">
        <v>130</v>
      </c>
      <c r="O333" s="177" t="s">
        <v>130</v>
      </c>
      <c r="P333" s="2" t="s">
        <v>137</v>
      </c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"/>
      <c r="AD333" s="24"/>
      <c r="AE333" s="24"/>
      <c r="AF333" s="24"/>
      <c r="AG333" s="24"/>
      <c r="AH333" s="24"/>
      <c r="AI333" s="24"/>
      <c r="AJ333" s="24"/>
      <c r="AK333" s="24"/>
      <c r="AL333" s="24"/>
      <c r="AM333" s="24"/>
      <c r="AN333" s="24"/>
    </row>
    <row r="334" spans="1:40" ht="13" x14ac:dyDescent="0.3">
      <c r="A334" t="s">
        <v>131</v>
      </c>
      <c r="B334" s="23">
        <v>0.71</v>
      </c>
      <c r="C334" s="93">
        <f t="shared" si="20"/>
        <v>20.71</v>
      </c>
      <c r="D334" s="2" t="s">
        <v>130</v>
      </c>
      <c r="E334" s="2" t="s">
        <v>130</v>
      </c>
      <c r="F334" s="2" t="s">
        <v>130</v>
      </c>
      <c r="G334" s="2" t="s">
        <v>130</v>
      </c>
      <c r="H334" s="2" t="s">
        <v>130</v>
      </c>
      <c r="I334" s="2" t="s">
        <v>130</v>
      </c>
      <c r="J334" s="2" t="s">
        <v>130</v>
      </c>
      <c r="K334" s="2" t="s">
        <v>130</v>
      </c>
      <c r="L334" s="177" t="s">
        <v>130</v>
      </c>
      <c r="M334" s="177" t="s">
        <v>130</v>
      </c>
      <c r="N334" s="177" t="s">
        <v>130</v>
      </c>
      <c r="O334" s="177" t="s">
        <v>130</v>
      </c>
      <c r="P334" s="2" t="s">
        <v>137</v>
      </c>
      <c r="R334" s="22"/>
      <c r="S334" s="22"/>
      <c r="T334" s="22"/>
      <c r="U334" s="22"/>
      <c r="V334" s="22"/>
      <c r="W334" s="22"/>
      <c r="X334" s="22"/>
      <c r="Y334" s="22"/>
      <c r="Z334" s="22"/>
      <c r="AA334" s="22"/>
      <c r="AB334" s="2"/>
      <c r="AD334" s="24"/>
      <c r="AE334" s="24"/>
      <c r="AF334" s="24"/>
      <c r="AG334" s="24"/>
      <c r="AH334" s="24"/>
      <c r="AI334" s="24"/>
      <c r="AJ334" s="24"/>
      <c r="AK334" s="24"/>
      <c r="AL334" s="24"/>
      <c r="AM334" s="24"/>
      <c r="AN334" s="24"/>
    </row>
    <row r="335" spans="1:40" ht="13" x14ac:dyDescent="0.3">
      <c r="A335" t="s">
        <v>131</v>
      </c>
      <c r="B335" s="23">
        <v>0.72</v>
      </c>
      <c r="C335" s="93">
        <f t="shared" si="20"/>
        <v>20.72</v>
      </c>
      <c r="D335" s="2" t="s">
        <v>130</v>
      </c>
      <c r="E335" s="2" t="s">
        <v>130</v>
      </c>
      <c r="F335" s="2" t="s">
        <v>130</v>
      </c>
      <c r="G335" s="2" t="s">
        <v>130</v>
      </c>
      <c r="H335" s="2" t="s">
        <v>130</v>
      </c>
      <c r="I335" s="2" t="s">
        <v>130</v>
      </c>
      <c r="J335" s="2" t="s">
        <v>130</v>
      </c>
      <c r="K335" s="2" t="s">
        <v>130</v>
      </c>
      <c r="L335" s="177" t="s">
        <v>130</v>
      </c>
      <c r="M335" s="177" t="s">
        <v>130</v>
      </c>
      <c r="N335" s="177" t="s">
        <v>130</v>
      </c>
      <c r="O335" s="177" t="s">
        <v>130</v>
      </c>
      <c r="P335" s="2" t="s">
        <v>137</v>
      </c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"/>
      <c r="AD335" s="24"/>
      <c r="AE335" s="24"/>
      <c r="AF335" s="24"/>
      <c r="AG335" s="24"/>
      <c r="AH335" s="24"/>
      <c r="AI335" s="24"/>
      <c r="AJ335" s="24"/>
      <c r="AK335" s="24"/>
      <c r="AL335" s="24"/>
      <c r="AM335" s="24"/>
      <c r="AN335" s="24"/>
    </row>
    <row r="336" spans="1:40" ht="13" x14ac:dyDescent="0.3">
      <c r="A336" t="s">
        <v>131</v>
      </c>
      <c r="B336" s="23">
        <v>0.73</v>
      </c>
      <c r="C336" s="93">
        <f t="shared" si="20"/>
        <v>20.73</v>
      </c>
      <c r="D336" s="2" t="s">
        <v>130</v>
      </c>
      <c r="E336" s="2" t="s">
        <v>130</v>
      </c>
      <c r="F336" s="2" t="s">
        <v>130</v>
      </c>
      <c r="G336" s="2" t="s">
        <v>130</v>
      </c>
      <c r="H336" s="2" t="s">
        <v>130</v>
      </c>
      <c r="I336" s="2" t="s">
        <v>130</v>
      </c>
      <c r="J336" s="2" t="s">
        <v>130</v>
      </c>
      <c r="K336" s="2" t="s">
        <v>130</v>
      </c>
      <c r="L336" s="177" t="s">
        <v>130</v>
      </c>
      <c r="M336" s="177" t="s">
        <v>130</v>
      </c>
      <c r="N336" s="177" t="s">
        <v>130</v>
      </c>
      <c r="O336" s="177" t="s">
        <v>130</v>
      </c>
      <c r="P336" s="2" t="s">
        <v>137</v>
      </c>
      <c r="R336" s="22"/>
      <c r="S336" s="22"/>
      <c r="T336" s="22"/>
      <c r="U336" s="22"/>
      <c r="V336" s="22"/>
      <c r="W336" s="22"/>
      <c r="X336" s="22"/>
      <c r="Y336" s="22"/>
      <c r="Z336" s="22"/>
      <c r="AA336" s="22"/>
      <c r="AB336" s="2"/>
      <c r="AD336" s="24"/>
      <c r="AE336" s="24"/>
      <c r="AF336" s="24"/>
      <c r="AG336" s="24"/>
      <c r="AH336" s="24"/>
      <c r="AI336" s="24"/>
      <c r="AJ336" s="24"/>
      <c r="AK336" s="24"/>
      <c r="AL336" s="24"/>
      <c r="AM336" s="24"/>
      <c r="AN336" s="24"/>
    </row>
    <row r="337" spans="1:40" ht="13" x14ac:dyDescent="0.3">
      <c r="A337" t="s">
        <v>131</v>
      </c>
      <c r="B337" s="23">
        <v>0.74</v>
      </c>
      <c r="C337" s="93">
        <f t="shared" si="20"/>
        <v>20.74</v>
      </c>
      <c r="D337" s="2" t="s">
        <v>130</v>
      </c>
      <c r="E337" s="2" t="s">
        <v>130</v>
      </c>
      <c r="F337" s="2" t="s">
        <v>130</v>
      </c>
      <c r="G337" s="2" t="s">
        <v>130</v>
      </c>
      <c r="H337" s="2" t="s">
        <v>130</v>
      </c>
      <c r="I337" s="2" t="s">
        <v>130</v>
      </c>
      <c r="J337" s="2" t="s">
        <v>130</v>
      </c>
      <c r="K337" s="2" t="s">
        <v>130</v>
      </c>
      <c r="L337" s="177" t="s">
        <v>130</v>
      </c>
      <c r="M337" s="177" t="s">
        <v>130</v>
      </c>
      <c r="N337" s="177" t="s">
        <v>130</v>
      </c>
      <c r="O337" s="177" t="s">
        <v>130</v>
      </c>
      <c r="P337" s="2" t="s">
        <v>137</v>
      </c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"/>
      <c r="AD337" s="24"/>
      <c r="AE337" s="24"/>
      <c r="AF337" s="24"/>
      <c r="AG337" s="24"/>
      <c r="AH337" s="24"/>
      <c r="AI337" s="24"/>
      <c r="AJ337" s="24"/>
      <c r="AK337" s="24"/>
      <c r="AL337" s="24"/>
      <c r="AM337" s="24"/>
      <c r="AN337" s="24"/>
    </row>
    <row r="338" spans="1:40" ht="13" x14ac:dyDescent="0.3">
      <c r="A338" t="s">
        <v>131</v>
      </c>
      <c r="B338" s="23">
        <v>0.75</v>
      </c>
      <c r="C338" s="93">
        <f t="shared" si="20"/>
        <v>20.75</v>
      </c>
      <c r="D338" s="2" t="s">
        <v>130</v>
      </c>
      <c r="E338" s="2" t="s">
        <v>130</v>
      </c>
      <c r="F338" s="2" t="s">
        <v>130</v>
      </c>
      <c r="G338" s="2" t="s">
        <v>130</v>
      </c>
      <c r="H338" s="2" t="s">
        <v>130</v>
      </c>
      <c r="I338" s="2" t="s">
        <v>130</v>
      </c>
      <c r="J338" s="2" t="s">
        <v>130</v>
      </c>
      <c r="K338" s="2" t="s">
        <v>130</v>
      </c>
      <c r="L338" s="177" t="s">
        <v>130</v>
      </c>
      <c r="M338" s="177" t="s">
        <v>130</v>
      </c>
      <c r="N338" s="177" t="s">
        <v>130</v>
      </c>
      <c r="O338" s="177" t="s">
        <v>130</v>
      </c>
      <c r="P338" s="2" t="s">
        <v>137</v>
      </c>
      <c r="R338" s="22"/>
      <c r="S338" s="22"/>
      <c r="T338" s="22"/>
      <c r="U338" s="22"/>
      <c r="V338" s="22"/>
      <c r="W338" s="22"/>
      <c r="X338" s="22"/>
      <c r="Y338" s="22"/>
      <c r="Z338" s="22"/>
      <c r="AA338" s="22"/>
      <c r="AB338" s="2"/>
      <c r="AD338" s="24"/>
      <c r="AE338" s="24"/>
      <c r="AF338" s="24"/>
      <c r="AG338" s="24"/>
      <c r="AH338" s="24"/>
      <c r="AI338" s="24"/>
      <c r="AJ338" s="24"/>
      <c r="AK338" s="24"/>
      <c r="AL338" s="24"/>
      <c r="AM338" s="24"/>
      <c r="AN338" s="24"/>
    </row>
    <row r="339" spans="1:40" ht="13" x14ac:dyDescent="0.3">
      <c r="A339" t="s">
        <v>131</v>
      </c>
      <c r="B339" s="23">
        <v>0.76</v>
      </c>
      <c r="C339" s="93">
        <f t="shared" si="20"/>
        <v>20.76</v>
      </c>
      <c r="D339" s="2" t="s">
        <v>130</v>
      </c>
      <c r="E339" s="2" t="s">
        <v>130</v>
      </c>
      <c r="F339" s="2" t="s">
        <v>130</v>
      </c>
      <c r="G339" s="2" t="s">
        <v>130</v>
      </c>
      <c r="H339" s="2" t="s">
        <v>130</v>
      </c>
      <c r="I339" s="2" t="s">
        <v>130</v>
      </c>
      <c r="J339" s="2" t="s">
        <v>130</v>
      </c>
      <c r="K339" s="2" t="s">
        <v>130</v>
      </c>
      <c r="L339" s="177" t="s">
        <v>130</v>
      </c>
      <c r="M339" s="177" t="s">
        <v>130</v>
      </c>
      <c r="N339" s="177" t="s">
        <v>130</v>
      </c>
      <c r="O339" s="177" t="s">
        <v>130</v>
      </c>
      <c r="P339" s="2" t="s">
        <v>137</v>
      </c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"/>
      <c r="AD339" s="24"/>
      <c r="AE339" s="24"/>
      <c r="AF339" s="24"/>
      <c r="AG339" s="24"/>
      <c r="AH339" s="24"/>
      <c r="AI339" s="24"/>
      <c r="AJ339" s="24"/>
      <c r="AK339" s="24"/>
      <c r="AL339" s="24"/>
      <c r="AM339" s="24"/>
      <c r="AN339" s="24"/>
    </row>
    <row r="340" spans="1:40" ht="13" x14ac:dyDescent="0.3">
      <c r="A340" t="s">
        <v>131</v>
      </c>
      <c r="B340" s="23">
        <v>0.77</v>
      </c>
      <c r="C340" s="93">
        <f t="shared" si="20"/>
        <v>20.77</v>
      </c>
      <c r="D340" s="2" t="s">
        <v>130</v>
      </c>
      <c r="E340" s="2" t="s">
        <v>130</v>
      </c>
      <c r="F340" s="2" t="s">
        <v>130</v>
      </c>
      <c r="G340" s="2" t="s">
        <v>130</v>
      </c>
      <c r="H340" s="2" t="s">
        <v>130</v>
      </c>
      <c r="I340" s="2" t="s">
        <v>130</v>
      </c>
      <c r="J340" s="2" t="s">
        <v>130</v>
      </c>
      <c r="K340" s="2" t="s">
        <v>130</v>
      </c>
      <c r="L340" s="177" t="s">
        <v>130</v>
      </c>
      <c r="M340" s="177" t="s">
        <v>130</v>
      </c>
      <c r="N340" s="177" t="s">
        <v>130</v>
      </c>
      <c r="O340" s="177" t="s">
        <v>130</v>
      </c>
      <c r="P340" s="2" t="s">
        <v>137</v>
      </c>
      <c r="R340" s="22"/>
      <c r="S340" s="22"/>
      <c r="T340" s="22"/>
      <c r="U340" s="22"/>
      <c r="V340" s="22"/>
      <c r="W340" s="22"/>
      <c r="X340" s="22"/>
      <c r="Y340" s="22"/>
      <c r="Z340" s="22"/>
      <c r="AA340" s="22"/>
      <c r="AB340" s="2"/>
      <c r="AD340" s="24"/>
      <c r="AE340" s="24"/>
      <c r="AF340" s="24"/>
      <c r="AG340" s="24"/>
      <c r="AH340" s="24"/>
      <c r="AI340" s="24"/>
      <c r="AJ340" s="24"/>
      <c r="AK340" s="24"/>
      <c r="AL340" s="24"/>
      <c r="AM340" s="24"/>
      <c r="AN340" s="24"/>
    </row>
    <row r="341" spans="1:40" ht="13" x14ac:dyDescent="0.3">
      <c r="A341" t="s">
        <v>131</v>
      </c>
      <c r="B341" s="23">
        <v>0.78</v>
      </c>
      <c r="C341" s="93">
        <f t="shared" si="20"/>
        <v>20.78</v>
      </c>
      <c r="D341" s="2" t="s">
        <v>130</v>
      </c>
      <c r="E341" s="2" t="s">
        <v>130</v>
      </c>
      <c r="F341" s="2" t="s">
        <v>130</v>
      </c>
      <c r="G341" s="2" t="s">
        <v>130</v>
      </c>
      <c r="H341" s="2" t="s">
        <v>130</v>
      </c>
      <c r="I341" s="2" t="s">
        <v>130</v>
      </c>
      <c r="J341" s="2" t="s">
        <v>130</v>
      </c>
      <c r="K341" s="2" t="s">
        <v>130</v>
      </c>
      <c r="L341" s="177" t="s">
        <v>130</v>
      </c>
      <c r="M341" s="177" t="s">
        <v>130</v>
      </c>
      <c r="N341" s="177" t="s">
        <v>130</v>
      </c>
      <c r="O341" s="177" t="s">
        <v>130</v>
      </c>
      <c r="P341" s="2" t="s">
        <v>137</v>
      </c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"/>
      <c r="AD341" s="24"/>
      <c r="AE341" s="24"/>
      <c r="AF341" s="24"/>
      <c r="AG341" s="24"/>
      <c r="AH341" s="24"/>
      <c r="AI341" s="24"/>
      <c r="AJ341" s="24"/>
      <c r="AK341" s="24"/>
      <c r="AL341" s="24"/>
      <c r="AM341" s="24"/>
      <c r="AN341" s="24"/>
    </row>
    <row r="342" spans="1:40" ht="13" x14ac:dyDescent="0.3">
      <c r="A342" t="s">
        <v>131</v>
      </c>
      <c r="B342" s="23">
        <v>0.79</v>
      </c>
      <c r="C342" s="93">
        <f t="shared" si="20"/>
        <v>20.79</v>
      </c>
      <c r="D342" s="2" t="s">
        <v>130</v>
      </c>
      <c r="E342" s="2" t="s">
        <v>130</v>
      </c>
      <c r="F342" s="2" t="s">
        <v>130</v>
      </c>
      <c r="G342" s="2" t="s">
        <v>130</v>
      </c>
      <c r="H342" s="2" t="s">
        <v>130</v>
      </c>
      <c r="I342" s="2" t="s">
        <v>130</v>
      </c>
      <c r="J342" s="2" t="s">
        <v>130</v>
      </c>
      <c r="K342" s="2" t="s">
        <v>130</v>
      </c>
      <c r="L342" s="177" t="s">
        <v>130</v>
      </c>
      <c r="M342" s="177" t="s">
        <v>130</v>
      </c>
      <c r="N342" s="177" t="s">
        <v>130</v>
      </c>
      <c r="O342" s="177" t="s">
        <v>130</v>
      </c>
      <c r="P342" s="2" t="s">
        <v>137</v>
      </c>
      <c r="R342" s="22"/>
      <c r="S342" s="22"/>
      <c r="T342" s="22"/>
      <c r="U342" s="22"/>
      <c r="V342" s="22"/>
      <c r="W342" s="22"/>
      <c r="X342" s="22"/>
      <c r="Y342" s="22"/>
      <c r="Z342" s="22"/>
      <c r="AA342" s="22"/>
      <c r="AB342" s="2"/>
      <c r="AD342" s="24"/>
      <c r="AE342" s="24"/>
      <c r="AF342" s="24"/>
      <c r="AG342" s="24"/>
      <c r="AH342" s="24"/>
      <c r="AI342" s="24"/>
      <c r="AJ342" s="24"/>
      <c r="AK342" s="24"/>
      <c r="AL342" s="24"/>
      <c r="AM342" s="24"/>
      <c r="AN342" s="24"/>
    </row>
    <row r="343" spans="1:40" ht="13" x14ac:dyDescent="0.3">
      <c r="A343" t="s">
        <v>131</v>
      </c>
      <c r="B343" s="23">
        <v>0.8</v>
      </c>
      <c r="C343" s="93">
        <f t="shared" si="20"/>
        <v>20.8</v>
      </c>
      <c r="D343" s="2" t="s">
        <v>130</v>
      </c>
      <c r="E343" s="2" t="s">
        <v>130</v>
      </c>
      <c r="F343" s="2" t="s">
        <v>130</v>
      </c>
      <c r="G343" s="2" t="s">
        <v>130</v>
      </c>
      <c r="H343" s="2" t="s">
        <v>130</v>
      </c>
      <c r="I343" s="2" t="s">
        <v>130</v>
      </c>
      <c r="J343" s="2" t="s">
        <v>130</v>
      </c>
      <c r="K343" s="2" t="s">
        <v>130</v>
      </c>
      <c r="L343" s="177" t="s">
        <v>130</v>
      </c>
      <c r="M343" s="177" t="s">
        <v>130</v>
      </c>
      <c r="N343" s="177" t="s">
        <v>130</v>
      </c>
      <c r="O343" s="177" t="s">
        <v>130</v>
      </c>
      <c r="P343" s="2" t="s">
        <v>137</v>
      </c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"/>
      <c r="AD343" s="24"/>
      <c r="AE343" s="24"/>
      <c r="AF343" s="24"/>
      <c r="AG343" s="24"/>
      <c r="AH343" s="24"/>
      <c r="AI343" s="24"/>
      <c r="AJ343" s="24"/>
      <c r="AK343" s="24"/>
      <c r="AL343" s="24"/>
      <c r="AM343" s="24"/>
      <c r="AN343" s="24"/>
    </row>
    <row r="344" spans="1:40" ht="13" x14ac:dyDescent="0.3">
      <c r="A344" t="s">
        <v>131</v>
      </c>
      <c r="B344" s="23">
        <v>0.81</v>
      </c>
      <c r="C344" s="93">
        <f t="shared" si="20"/>
        <v>20.81</v>
      </c>
      <c r="D344" s="2" t="s">
        <v>130</v>
      </c>
      <c r="E344" s="2" t="s">
        <v>130</v>
      </c>
      <c r="F344" s="2" t="s">
        <v>130</v>
      </c>
      <c r="G344" s="2" t="s">
        <v>130</v>
      </c>
      <c r="H344" s="2" t="s">
        <v>130</v>
      </c>
      <c r="I344" s="2" t="s">
        <v>130</v>
      </c>
      <c r="J344" s="2" t="s">
        <v>130</v>
      </c>
      <c r="K344" s="2" t="s">
        <v>130</v>
      </c>
      <c r="L344" s="177" t="s">
        <v>130</v>
      </c>
      <c r="M344" s="177" t="s">
        <v>130</v>
      </c>
      <c r="N344" s="177" t="s">
        <v>130</v>
      </c>
      <c r="O344" s="177" t="s">
        <v>130</v>
      </c>
      <c r="P344" s="2" t="s">
        <v>137</v>
      </c>
      <c r="R344" s="22"/>
      <c r="S344" s="22"/>
      <c r="T344" s="22"/>
      <c r="U344" s="22"/>
      <c r="V344" s="22"/>
      <c r="W344" s="22"/>
      <c r="X344" s="22"/>
      <c r="Y344" s="22"/>
      <c r="Z344" s="22"/>
      <c r="AA344" s="22"/>
      <c r="AB344" s="2"/>
      <c r="AD344" s="24"/>
      <c r="AE344" s="24"/>
      <c r="AF344" s="24"/>
      <c r="AG344" s="24"/>
      <c r="AH344" s="24"/>
      <c r="AI344" s="24"/>
      <c r="AJ344" s="24"/>
      <c r="AK344" s="24"/>
      <c r="AL344" s="24"/>
      <c r="AM344" s="24"/>
      <c r="AN344" s="24"/>
    </row>
    <row r="345" spans="1:40" ht="13" x14ac:dyDescent="0.3">
      <c r="A345" t="s">
        <v>131</v>
      </c>
      <c r="B345" s="23">
        <v>0.82</v>
      </c>
      <c r="C345" s="93">
        <f t="shared" ref="C345:C362" si="26">VALUE(SUBSTITUTE(2&amp;B345," ",""))</f>
        <v>20.82</v>
      </c>
      <c r="D345" s="2" t="s">
        <v>130</v>
      </c>
      <c r="E345" s="2" t="s">
        <v>130</v>
      </c>
      <c r="F345" s="2" t="s">
        <v>130</v>
      </c>
      <c r="G345" s="2" t="s">
        <v>130</v>
      </c>
      <c r="H345" s="2" t="s">
        <v>130</v>
      </c>
      <c r="I345" s="2" t="s">
        <v>130</v>
      </c>
      <c r="J345" s="2" t="s">
        <v>130</v>
      </c>
      <c r="K345" s="2" t="s">
        <v>130</v>
      </c>
      <c r="L345" s="177" t="s">
        <v>130</v>
      </c>
      <c r="M345" s="177" t="s">
        <v>130</v>
      </c>
      <c r="N345" s="177" t="s">
        <v>130</v>
      </c>
      <c r="O345" s="177" t="s">
        <v>130</v>
      </c>
      <c r="P345" s="2" t="s">
        <v>137</v>
      </c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"/>
      <c r="AD345" s="24"/>
      <c r="AE345" s="24"/>
      <c r="AF345" s="24"/>
      <c r="AG345" s="24"/>
      <c r="AH345" s="24"/>
      <c r="AI345" s="24"/>
      <c r="AJ345" s="24"/>
      <c r="AK345" s="24"/>
      <c r="AL345" s="24"/>
      <c r="AM345" s="24"/>
      <c r="AN345" s="24"/>
    </row>
    <row r="346" spans="1:40" ht="13" x14ac:dyDescent="0.3">
      <c r="A346" t="s">
        <v>131</v>
      </c>
      <c r="B346" s="23">
        <v>0.83</v>
      </c>
      <c r="C346" s="93">
        <f t="shared" si="26"/>
        <v>20.83</v>
      </c>
      <c r="D346" s="2" t="s">
        <v>130</v>
      </c>
      <c r="E346" s="2" t="s">
        <v>130</v>
      </c>
      <c r="F346" s="2" t="s">
        <v>130</v>
      </c>
      <c r="G346" s="2" t="s">
        <v>130</v>
      </c>
      <c r="H346" s="2" t="s">
        <v>130</v>
      </c>
      <c r="I346" s="2" t="s">
        <v>130</v>
      </c>
      <c r="J346" s="2" t="s">
        <v>130</v>
      </c>
      <c r="K346" s="2" t="s">
        <v>130</v>
      </c>
      <c r="L346" s="177" t="s">
        <v>130</v>
      </c>
      <c r="M346" s="177" t="s">
        <v>130</v>
      </c>
      <c r="N346" s="177" t="s">
        <v>130</v>
      </c>
      <c r="O346" s="177" t="s">
        <v>130</v>
      </c>
      <c r="P346" s="2" t="s">
        <v>137</v>
      </c>
      <c r="R346" s="22"/>
      <c r="S346" s="22"/>
      <c r="T346" s="22"/>
      <c r="U346" s="22"/>
      <c r="V346" s="22"/>
      <c r="W346" s="22"/>
      <c r="X346" s="22"/>
      <c r="Y346" s="22"/>
      <c r="Z346" s="22"/>
      <c r="AA346" s="22"/>
      <c r="AB346" s="2"/>
      <c r="AD346" s="24"/>
      <c r="AE346" s="24"/>
      <c r="AF346" s="24"/>
      <c r="AG346" s="24"/>
      <c r="AH346" s="24"/>
      <c r="AI346" s="24"/>
      <c r="AJ346" s="24"/>
      <c r="AK346" s="24"/>
      <c r="AL346" s="24"/>
      <c r="AM346" s="24"/>
      <c r="AN346" s="24"/>
    </row>
    <row r="347" spans="1:40" ht="13" x14ac:dyDescent="0.3">
      <c r="A347" t="s">
        <v>131</v>
      </c>
      <c r="B347" s="23">
        <v>0.84</v>
      </c>
      <c r="C347" s="93">
        <f t="shared" si="26"/>
        <v>20.84</v>
      </c>
      <c r="D347" s="2" t="s">
        <v>130</v>
      </c>
      <c r="E347" s="2" t="s">
        <v>130</v>
      </c>
      <c r="F347" s="2" t="s">
        <v>130</v>
      </c>
      <c r="G347" s="2" t="s">
        <v>130</v>
      </c>
      <c r="H347" s="2" t="s">
        <v>130</v>
      </c>
      <c r="I347" s="2" t="s">
        <v>130</v>
      </c>
      <c r="J347" s="2" t="s">
        <v>130</v>
      </c>
      <c r="K347" s="2" t="s">
        <v>130</v>
      </c>
      <c r="L347" s="177" t="s">
        <v>130</v>
      </c>
      <c r="M347" s="177" t="s">
        <v>130</v>
      </c>
      <c r="N347" s="177" t="s">
        <v>130</v>
      </c>
      <c r="O347" s="177" t="s">
        <v>130</v>
      </c>
      <c r="P347" s="2" t="s">
        <v>137</v>
      </c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"/>
      <c r="AD347" s="24"/>
      <c r="AE347" s="24"/>
      <c r="AF347" s="24"/>
      <c r="AG347" s="24"/>
      <c r="AH347" s="24"/>
      <c r="AI347" s="24"/>
      <c r="AJ347" s="24"/>
      <c r="AK347" s="24"/>
      <c r="AL347" s="24"/>
      <c r="AM347" s="24"/>
      <c r="AN347" s="24"/>
    </row>
    <row r="348" spans="1:40" ht="13" x14ac:dyDescent="0.3">
      <c r="A348" t="s">
        <v>131</v>
      </c>
      <c r="B348" s="23">
        <v>0.85</v>
      </c>
      <c r="C348" s="93">
        <f t="shared" si="26"/>
        <v>20.85</v>
      </c>
      <c r="D348" s="2" t="s">
        <v>130</v>
      </c>
      <c r="E348" s="2" t="s">
        <v>130</v>
      </c>
      <c r="F348" s="2" t="s">
        <v>130</v>
      </c>
      <c r="G348" s="2" t="s">
        <v>130</v>
      </c>
      <c r="H348" s="2" t="s">
        <v>130</v>
      </c>
      <c r="I348" s="2" t="s">
        <v>130</v>
      </c>
      <c r="J348" s="2" t="s">
        <v>130</v>
      </c>
      <c r="K348" s="2" t="s">
        <v>130</v>
      </c>
      <c r="L348" s="177" t="s">
        <v>130</v>
      </c>
      <c r="M348" s="177" t="s">
        <v>130</v>
      </c>
      <c r="N348" s="177" t="s">
        <v>130</v>
      </c>
      <c r="O348" s="177" t="s">
        <v>130</v>
      </c>
      <c r="P348" s="2" t="s">
        <v>137</v>
      </c>
      <c r="R348" s="22"/>
      <c r="S348" s="22"/>
      <c r="T348" s="22"/>
      <c r="U348" s="22"/>
      <c r="V348" s="22"/>
      <c r="W348" s="22"/>
      <c r="X348" s="22"/>
      <c r="Y348" s="22"/>
      <c r="Z348" s="22"/>
      <c r="AA348" s="22"/>
      <c r="AB348" s="2"/>
      <c r="AD348" s="24"/>
      <c r="AE348" s="24"/>
      <c r="AF348" s="24"/>
      <c r="AG348" s="24"/>
      <c r="AH348" s="24"/>
      <c r="AI348" s="24"/>
      <c r="AJ348" s="24"/>
      <c r="AK348" s="24"/>
      <c r="AL348" s="24"/>
      <c r="AM348" s="24"/>
      <c r="AN348" s="24"/>
    </row>
    <row r="349" spans="1:40" ht="13" x14ac:dyDescent="0.3">
      <c r="A349" t="s">
        <v>131</v>
      </c>
      <c r="B349" s="23">
        <v>0.86</v>
      </c>
      <c r="C349" s="93">
        <f t="shared" si="26"/>
        <v>20.86</v>
      </c>
      <c r="D349" s="2" t="s">
        <v>130</v>
      </c>
      <c r="E349" s="2" t="s">
        <v>130</v>
      </c>
      <c r="F349" s="2" t="s">
        <v>130</v>
      </c>
      <c r="G349" s="2" t="s">
        <v>130</v>
      </c>
      <c r="H349" s="2" t="s">
        <v>130</v>
      </c>
      <c r="I349" s="2" t="s">
        <v>130</v>
      </c>
      <c r="J349" s="2" t="s">
        <v>130</v>
      </c>
      <c r="K349" s="2" t="s">
        <v>130</v>
      </c>
      <c r="L349" s="177" t="s">
        <v>130</v>
      </c>
      <c r="M349" s="177" t="s">
        <v>130</v>
      </c>
      <c r="N349" s="177" t="s">
        <v>130</v>
      </c>
      <c r="O349" s="177" t="s">
        <v>130</v>
      </c>
      <c r="P349" s="2" t="s">
        <v>137</v>
      </c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"/>
      <c r="AD349" s="24"/>
      <c r="AE349" s="24"/>
      <c r="AF349" s="24"/>
      <c r="AG349" s="24"/>
      <c r="AH349" s="24"/>
      <c r="AI349" s="24"/>
      <c r="AJ349" s="24"/>
      <c r="AK349" s="24"/>
      <c r="AL349" s="24"/>
      <c r="AM349" s="24"/>
      <c r="AN349" s="24"/>
    </row>
    <row r="350" spans="1:40" ht="13" x14ac:dyDescent="0.3">
      <c r="A350" t="s">
        <v>131</v>
      </c>
      <c r="B350" s="23">
        <v>0.87</v>
      </c>
      <c r="C350" s="93">
        <f t="shared" si="26"/>
        <v>20.87</v>
      </c>
      <c r="D350" s="2" t="s">
        <v>130</v>
      </c>
      <c r="E350" s="2" t="s">
        <v>130</v>
      </c>
      <c r="F350" s="2" t="s">
        <v>130</v>
      </c>
      <c r="G350" s="2" t="s">
        <v>130</v>
      </c>
      <c r="H350" s="2" t="s">
        <v>130</v>
      </c>
      <c r="I350" s="2" t="s">
        <v>130</v>
      </c>
      <c r="J350" s="2" t="s">
        <v>130</v>
      </c>
      <c r="K350" s="2" t="s">
        <v>130</v>
      </c>
      <c r="L350" s="177" t="s">
        <v>130</v>
      </c>
      <c r="M350" s="177" t="s">
        <v>130</v>
      </c>
      <c r="N350" s="177" t="s">
        <v>130</v>
      </c>
      <c r="O350" s="177" t="s">
        <v>130</v>
      </c>
      <c r="P350" s="2" t="s">
        <v>137</v>
      </c>
      <c r="R350" s="22"/>
      <c r="S350" s="22"/>
      <c r="T350" s="22"/>
      <c r="U350" s="22"/>
      <c r="V350" s="22"/>
      <c r="W350" s="22"/>
      <c r="X350" s="22"/>
      <c r="Y350" s="22"/>
      <c r="Z350" s="22"/>
      <c r="AA350" s="22"/>
      <c r="AB350" s="2"/>
      <c r="AD350" s="24"/>
      <c r="AE350" s="24"/>
      <c r="AF350" s="24"/>
      <c r="AG350" s="24"/>
      <c r="AH350" s="24"/>
      <c r="AI350" s="24"/>
      <c r="AJ350" s="24"/>
      <c r="AK350" s="24"/>
      <c r="AL350" s="24"/>
      <c r="AM350" s="24"/>
      <c r="AN350" s="24"/>
    </row>
    <row r="351" spans="1:40" ht="13" x14ac:dyDescent="0.3">
      <c r="A351" t="s">
        <v>131</v>
      </c>
      <c r="B351" s="23">
        <v>0.88</v>
      </c>
      <c r="C351" s="93">
        <f t="shared" si="26"/>
        <v>20.88</v>
      </c>
      <c r="D351" s="2" t="s">
        <v>130</v>
      </c>
      <c r="E351" s="2" t="s">
        <v>130</v>
      </c>
      <c r="F351" s="2" t="s">
        <v>130</v>
      </c>
      <c r="G351" s="2" t="s">
        <v>130</v>
      </c>
      <c r="H351" s="2" t="s">
        <v>130</v>
      </c>
      <c r="I351" s="2" t="s">
        <v>130</v>
      </c>
      <c r="J351" s="2" t="s">
        <v>130</v>
      </c>
      <c r="K351" s="2" t="s">
        <v>130</v>
      </c>
      <c r="L351" s="177" t="s">
        <v>130</v>
      </c>
      <c r="M351" s="177" t="s">
        <v>130</v>
      </c>
      <c r="N351" s="177" t="s">
        <v>130</v>
      </c>
      <c r="O351" s="177" t="s">
        <v>130</v>
      </c>
      <c r="P351" s="2" t="s">
        <v>137</v>
      </c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"/>
      <c r="AD351" s="24"/>
      <c r="AE351" s="24"/>
      <c r="AF351" s="24"/>
      <c r="AG351" s="24"/>
      <c r="AH351" s="24"/>
      <c r="AI351" s="24"/>
      <c r="AJ351" s="24"/>
      <c r="AK351" s="24"/>
      <c r="AL351" s="24"/>
      <c r="AM351" s="24"/>
      <c r="AN351" s="24"/>
    </row>
    <row r="352" spans="1:40" ht="13" x14ac:dyDescent="0.3">
      <c r="A352" t="s">
        <v>131</v>
      </c>
      <c r="B352" s="23">
        <v>0.89</v>
      </c>
      <c r="C352" s="93">
        <f t="shared" si="26"/>
        <v>20.89</v>
      </c>
      <c r="D352" s="2" t="s">
        <v>130</v>
      </c>
      <c r="E352" s="2" t="s">
        <v>130</v>
      </c>
      <c r="F352" s="2" t="s">
        <v>130</v>
      </c>
      <c r="G352" s="2" t="s">
        <v>130</v>
      </c>
      <c r="H352" s="2" t="s">
        <v>130</v>
      </c>
      <c r="I352" s="2" t="s">
        <v>130</v>
      </c>
      <c r="J352" s="2" t="s">
        <v>130</v>
      </c>
      <c r="K352" s="2" t="s">
        <v>130</v>
      </c>
      <c r="L352" s="177" t="s">
        <v>130</v>
      </c>
      <c r="M352" s="177" t="s">
        <v>130</v>
      </c>
      <c r="N352" s="177" t="s">
        <v>130</v>
      </c>
      <c r="O352" s="177" t="s">
        <v>130</v>
      </c>
      <c r="P352" s="2" t="s">
        <v>137</v>
      </c>
      <c r="R352" s="22"/>
      <c r="S352" s="22"/>
      <c r="T352" s="22"/>
      <c r="U352" s="22"/>
      <c r="V352" s="22"/>
      <c r="W352" s="22"/>
      <c r="X352" s="22"/>
      <c r="Y352" s="22"/>
      <c r="Z352" s="22"/>
      <c r="AA352" s="22"/>
      <c r="AB352" s="2"/>
      <c r="AD352" s="24"/>
      <c r="AE352" s="24"/>
      <c r="AF352" s="24"/>
      <c r="AG352" s="24"/>
      <c r="AH352" s="24"/>
      <c r="AI352" s="24"/>
      <c r="AJ352" s="24"/>
      <c r="AK352" s="24"/>
      <c r="AL352" s="24"/>
      <c r="AM352" s="24"/>
      <c r="AN352" s="24"/>
    </row>
    <row r="353" spans="1:40" ht="13" x14ac:dyDescent="0.3">
      <c r="A353" t="s">
        <v>131</v>
      </c>
      <c r="B353" s="23">
        <v>0.9</v>
      </c>
      <c r="C353" s="93">
        <f t="shared" si="26"/>
        <v>20.9</v>
      </c>
      <c r="D353" s="2" t="s">
        <v>130</v>
      </c>
      <c r="E353" s="2" t="s">
        <v>130</v>
      </c>
      <c r="F353" s="2" t="s">
        <v>130</v>
      </c>
      <c r="G353" s="2" t="s">
        <v>130</v>
      </c>
      <c r="H353" s="2" t="s">
        <v>130</v>
      </c>
      <c r="I353" s="2" t="s">
        <v>130</v>
      </c>
      <c r="J353" s="2" t="s">
        <v>130</v>
      </c>
      <c r="K353" s="2" t="s">
        <v>130</v>
      </c>
      <c r="L353" s="177" t="s">
        <v>130</v>
      </c>
      <c r="M353" s="177" t="s">
        <v>130</v>
      </c>
      <c r="N353" s="177" t="s">
        <v>130</v>
      </c>
      <c r="O353" s="177" t="s">
        <v>130</v>
      </c>
      <c r="P353" s="2" t="s">
        <v>137</v>
      </c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"/>
      <c r="AD353" s="24"/>
      <c r="AE353" s="24"/>
      <c r="AF353" s="24"/>
      <c r="AG353" s="24"/>
      <c r="AH353" s="24"/>
      <c r="AI353" s="24"/>
      <c r="AJ353" s="24"/>
      <c r="AK353" s="24"/>
      <c r="AL353" s="24"/>
      <c r="AM353" s="24"/>
      <c r="AN353" s="24"/>
    </row>
    <row r="354" spans="1:40" ht="13" x14ac:dyDescent="0.3">
      <c r="A354" t="s">
        <v>131</v>
      </c>
      <c r="B354" s="23">
        <v>0.91</v>
      </c>
      <c r="C354" s="93">
        <f t="shared" si="26"/>
        <v>20.91</v>
      </c>
      <c r="D354" s="2" t="s">
        <v>130</v>
      </c>
      <c r="E354" s="2" t="s">
        <v>130</v>
      </c>
      <c r="F354" s="2" t="s">
        <v>130</v>
      </c>
      <c r="G354" s="2" t="s">
        <v>130</v>
      </c>
      <c r="H354" s="2" t="s">
        <v>130</v>
      </c>
      <c r="I354" s="2" t="s">
        <v>130</v>
      </c>
      <c r="J354" s="2" t="s">
        <v>130</v>
      </c>
      <c r="K354" s="2" t="s">
        <v>130</v>
      </c>
      <c r="L354" s="177" t="s">
        <v>130</v>
      </c>
      <c r="M354" s="177" t="s">
        <v>130</v>
      </c>
      <c r="N354" s="177" t="s">
        <v>130</v>
      </c>
      <c r="O354" s="177" t="s">
        <v>130</v>
      </c>
      <c r="P354" s="2" t="s">
        <v>137</v>
      </c>
      <c r="R354" s="22"/>
      <c r="S354" s="22"/>
      <c r="T354" s="22"/>
      <c r="U354" s="22"/>
      <c r="V354" s="22"/>
      <c r="W354" s="22"/>
      <c r="X354" s="22"/>
      <c r="Y354" s="22"/>
      <c r="Z354" s="22"/>
      <c r="AA354" s="22"/>
      <c r="AB354" s="2"/>
      <c r="AD354" s="24"/>
      <c r="AE354" s="24"/>
      <c r="AF354" s="24"/>
      <c r="AG354" s="24"/>
      <c r="AH354" s="24"/>
      <c r="AI354" s="24"/>
      <c r="AJ354" s="24"/>
      <c r="AK354" s="24"/>
      <c r="AL354" s="24"/>
      <c r="AM354" s="24"/>
      <c r="AN354" s="24"/>
    </row>
    <row r="355" spans="1:40" ht="13" x14ac:dyDescent="0.3">
      <c r="A355" t="s">
        <v>131</v>
      </c>
      <c r="B355" s="23">
        <v>0.92</v>
      </c>
      <c r="C355" s="93">
        <f t="shared" si="26"/>
        <v>20.92</v>
      </c>
      <c r="D355" s="2" t="s">
        <v>130</v>
      </c>
      <c r="E355" s="2" t="s">
        <v>130</v>
      </c>
      <c r="F355" s="2" t="s">
        <v>130</v>
      </c>
      <c r="G355" s="2" t="s">
        <v>130</v>
      </c>
      <c r="H355" s="2" t="s">
        <v>130</v>
      </c>
      <c r="I355" s="2" t="s">
        <v>130</v>
      </c>
      <c r="J355" s="2" t="s">
        <v>130</v>
      </c>
      <c r="K355" s="2" t="s">
        <v>130</v>
      </c>
      <c r="L355" s="177" t="s">
        <v>130</v>
      </c>
      <c r="M355" s="177" t="s">
        <v>130</v>
      </c>
      <c r="N355" s="177" t="s">
        <v>130</v>
      </c>
      <c r="O355" s="177" t="s">
        <v>130</v>
      </c>
      <c r="P355" s="2" t="s">
        <v>137</v>
      </c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"/>
      <c r="AD355" s="24"/>
      <c r="AE355" s="24"/>
      <c r="AF355" s="24"/>
      <c r="AG355" s="24"/>
      <c r="AH355" s="24"/>
      <c r="AI355" s="24"/>
      <c r="AJ355" s="24"/>
      <c r="AK355" s="24"/>
      <c r="AL355" s="24"/>
      <c r="AM355" s="24"/>
      <c r="AN355" s="24"/>
    </row>
    <row r="356" spans="1:40" ht="13" x14ac:dyDescent="0.3">
      <c r="A356" t="s">
        <v>131</v>
      </c>
      <c r="B356" s="23">
        <v>0.93</v>
      </c>
      <c r="C356" s="93">
        <f t="shared" si="26"/>
        <v>20.93</v>
      </c>
      <c r="D356" s="2" t="s">
        <v>130</v>
      </c>
      <c r="E356" s="2" t="s">
        <v>130</v>
      </c>
      <c r="F356" s="2" t="s">
        <v>130</v>
      </c>
      <c r="G356" s="2" t="s">
        <v>130</v>
      </c>
      <c r="H356" s="2" t="s">
        <v>130</v>
      </c>
      <c r="I356" s="2" t="s">
        <v>130</v>
      </c>
      <c r="J356" s="2" t="s">
        <v>130</v>
      </c>
      <c r="K356" s="2" t="s">
        <v>130</v>
      </c>
      <c r="L356" s="177" t="s">
        <v>130</v>
      </c>
      <c r="M356" s="177" t="s">
        <v>130</v>
      </c>
      <c r="N356" s="177" t="s">
        <v>130</v>
      </c>
      <c r="O356" s="177" t="s">
        <v>130</v>
      </c>
      <c r="P356" s="2" t="s">
        <v>137</v>
      </c>
      <c r="R356" s="22"/>
      <c r="S356" s="22"/>
      <c r="T356" s="22"/>
      <c r="U356" s="22"/>
      <c r="V356" s="22"/>
      <c r="W356" s="22"/>
      <c r="X356" s="22"/>
      <c r="Y356" s="22"/>
      <c r="Z356" s="22"/>
      <c r="AA356" s="22"/>
      <c r="AB356" s="2"/>
      <c r="AD356" s="24"/>
      <c r="AE356" s="24"/>
      <c r="AF356" s="24"/>
      <c r="AG356" s="24"/>
      <c r="AH356" s="24"/>
      <c r="AI356" s="24"/>
      <c r="AJ356" s="24"/>
      <c r="AK356" s="24"/>
      <c r="AL356" s="24"/>
      <c r="AM356" s="24"/>
      <c r="AN356" s="24"/>
    </row>
    <row r="357" spans="1:40" ht="13" x14ac:dyDescent="0.3">
      <c r="A357" t="s">
        <v>131</v>
      </c>
      <c r="B357" s="23">
        <v>0.94</v>
      </c>
      <c r="C357" s="93">
        <f t="shared" si="26"/>
        <v>20.94</v>
      </c>
      <c r="D357" s="2" t="s">
        <v>130</v>
      </c>
      <c r="E357" s="2" t="s">
        <v>130</v>
      </c>
      <c r="F357" s="2" t="s">
        <v>130</v>
      </c>
      <c r="G357" s="2" t="s">
        <v>130</v>
      </c>
      <c r="H357" s="2" t="s">
        <v>130</v>
      </c>
      <c r="I357" s="2" t="s">
        <v>130</v>
      </c>
      <c r="J357" s="2" t="s">
        <v>130</v>
      </c>
      <c r="K357" s="2" t="s">
        <v>130</v>
      </c>
      <c r="L357" s="177" t="s">
        <v>130</v>
      </c>
      <c r="M357" s="177" t="s">
        <v>130</v>
      </c>
      <c r="N357" s="177" t="s">
        <v>130</v>
      </c>
      <c r="O357" s="177" t="s">
        <v>130</v>
      </c>
      <c r="P357" s="2" t="s">
        <v>137</v>
      </c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"/>
      <c r="AD357" s="24"/>
      <c r="AE357" s="24"/>
      <c r="AF357" s="24"/>
      <c r="AG357" s="24"/>
      <c r="AH357" s="24"/>
      <c r="AI357" s="24"/>
      <c r="AJ357" s="24"/>
      <c r="AK357" s="24"/>
      <c r="AL357" s="24"/>
      <c r="AM357" s="24"/>
      <c r="AN357" s="24"/>
    </row>
    <row r="358" spans="1:40" ht="13" x14ac:dyDescent="0.3">
      <c r="A358" t="s">
        <v>131</v>
      </c>
      <c r="B358" s="23">
        <v>0.95</v>
      </c>
      <c r="C358" s="93">
        <f t="shared" si="26"/>
        <v>20.95</v>
      </c>
      <c r="D358" s="2" t="s">
        <v>130</v>
      </c>
      <c r="E358" s="2" t="s">
        <v>130</v>
      </c>
      <c r="F358" s="2" t="s">
        <v>130</v>
      </c>
      <c r="G358" s="2" t="s">
        <v>130</v>
      </c>
      <c r="H358" s="2" t="s">
        <v>130</v>
      </c>
      <c r="I358" s="2" t="s">
        <v>130</v>
      </c>
      <c r="J358" s="2" t="s">
        <v>130</v>
      </c>
      <c r="K358" s="2" t="s">
        <v>130</v>
      </c>
      <c r="L358" s="177" t="s">
        <v>130</v>
      </c>
      <c r="M358" s="177" t="s">
        <v>130</v>
      </c>
      <c r="N358" s="177" t="s">
        <v>130</v>
      </c>
      <c r="O358" s="177" t="s">
        <v>130</v>
      </c>
      <c r="P358" s="2" t="s">
        <v>137</v>
      </c>
      <c r="R358" s="22"/>
      <c r="S358" s="22"/>
      <c r="T358" s="22"/>
      <c r="U358" s="22"/>
      <c r="V358" s="22"/>
      <c r="W358" s="22"/>
      <c r="X358" s="22"/>
      <c r="Y358" s="22"/>
      <c r="Z358" s="22"/>
      <c r="AA358" s="22"/>
      <c r="AB358" s="2"/>
      <c r="AD358" s="24"/>
      <c r="AE358" s="24"/>
      <c r="AF358" s="24"/>
      <c r="AG358" s="24"/>
      <c r="AH358" s="24"/>
      <c r="AI358" s="24"/>
      <c r="AJ358" s="24"/>
      <c r="AK358" s="24"/>
      <c r="AL358" s="24"/>
      <c r="AM358" s="24"/>
      <c r="AN358" s="24"/>
    </row>
    <row r="359" spans="1:40" ht="13" x14ac:dyDescent="0.3">
      <c r="A359" t="s">
        <v>131</v>
      </c>
      <c r="B359" s="23">
        <v>0.96</v>
      </c>
      <c r="C359" s="93">
        <f t="shared" si="26"/>
        <v>20.96</v>
      </c>
      <c r="D359" s="2" t="s">
        <v>130</v>
      </c>
      <c r="E359" s="2" t="s">
        <v>130</v>
      </c>
      <c r="F359" s="2" t="s">
        <v>130</v>
      </c>
      <c r="G359" s="2" t="s">
        <v>130</v>
      </c>
      <c r="H359" s="2" t="s">
        <v>130</v>
      </c>
      <c r="I359" s="2" t="s">
        <v>130</v>
      </c>
      <c r="J359" s="2" t="s">
        <v>130</v>
      </c>
      <c r="K359" s="2" t="s">
        <v>130</v>
      </c>
      <c r="L359" s="177" t="s">
        <v>130</v>
      </c>
      <c r="M359" s="177" t="s">
        <v>130</v>
      </c>
      <c r="N359" s="177" t="s">
        <v>130</v>
      </c>
      <c r="O359" s="177" t="s">
        <v>130</v>
      </c>
      <c r="P359" s="2" t="s">
        <v>137</v>
      </c>
      <c r="AD359" s="24"/>
      <c r="AE359" s="24"/>
      <c r="AF359" s="24"/>
      <c r="AG359" s="24"/>
      <c r="AH359" s="24"/>
      <c r="AI359" s="24"/>
      <c r="AJ359" s="24"/>
      <c r="AK359" s="24"/>
      <c r="AL359" s="24"/>
      <c r="AM359" s="24"/>
      <c r="AN359" s="24"/>
    </row>
    <row r="360" spans="1:40" ht="13" x14ac:dyDescent="0.3">
      <c r="A360" t="s">
        <v>131</v>
      </c>
      <c r="B360" s="23">
        <v>0.97</v>
      </c>
      <c r="C360" s="93">
        <f t="shared" si="26"/>
        <v>20.97</v>
      </c>
      <c r="D360" s="2" t="s">
        <v>130</v>
      </c>
      <c r="E360" s="2" t="s">
        <v>130</v>
      </c>
      <c r="F360" s="2" t="s">
        <v>130</v>
      </c>
      <c r="G360" s="2" t="s">
        <v>130</v>
      </c>
      <c r="H360" s="2" t="s">
        <v>130</v>
      </c>
      <c r="I360" s="2" t="s">
        <v>130</v>
      </c>
      <c r="J360" s="2" t="s">
        <v>130</v>
      </c>
      <c r="K360" s="2" t="s">
        <v>130</v>
      </c>
      <c r="L360" s="177" t="s">
        <v>130</v>
      </c>
      <c r="M360" s="177" t="s">
        <v>130</v>
      </c>
      <c r="N360" s="177" t="s">
        <v>130</v>
      </c>
      <c r="O360" s="177" t="s">
        <v>130</v>
      </c>
      <c r="P360" s="2" t="s">
        <v>137</v>
      </c>
      <c r="R360" s="22"/>
      <c r="S360" s="22"/>
      <c r="T360" s="22"/>
      <c r="U360" s="22"/>
      <c r="V360" s="22"/>
      <c r="W360" s="22"/>
      <c r="X360" s="22"/>
      <c r="Y360" s="22"/>
      <c r="Z360" s="22"/>
      <c r="AA360" s="22"/>
      <c r="AB360" s="2"/>
      <c r="AD360" s="24"/>
      <c r="AE360" s="24"/>
      <c r="AF360" s="24"/>
      <c r="AG360" s="24"/>
      <c r="AH360" s="24"/>
      <c r="AI360" s="24"/>
      <c r="AJ360" s="24"/>
      <c r="AK360" s="24"/>
      <c r="AL360" s="24"/>
      <c r="AM360" s="24"/>
      <c r="AN360" s="24"/>
    </row>
    <row r="361" spans="1:40" ht="13" x14ac:dyDescent="0.3">
      <c r="A361" t="s">
        <v>131</v>
      </c>
      <c r="B361" s="23">
        <v>0.98</v>
      </c>
      <c r="C361" s="93">
        <f t="shared" si="26"/>
        <v>20.98</v>
      </c>
      <c r="D361" s="2" t="s">
        <v>130</v>
      </c>
      <c r="E361" s="2" t="s">
        <v>130</v>
      </c>
      <c r="F361" s="2" t="s">
        <v>130</v>
      </c>
      <c r="G361" s="2" t="s">
        <v>130</v>
      </c>
      <c r="H361" s="2" t="s">
        <v>130</v>
      </c>
      <c r="I361" s="2" t="s">
        <v>130</v>
      </c>
      <c r="J361" s="2" t="s">
        <v>130</v>
      </c>
      <c r="K361" s="2" t="s">
        <v>130</v>
      </c>
      <c r="L361" s="177" t="s">
        <v>130</v>
      </c>
      <c r="M361" s="177" t="s">
        <v>130</v>
      </c>
      <c r="N361" s="177" t="s">
        <v>130</v>
      </c>
      <c r="O361" s="177" t="s">
        <v>130</v>
      </c>
      <c r="P361" s="2" t="s">
        <v>137</v>
      </c>
      <c r="V361" s="20"/>
      <c r="W361" s="22"/>
      <c r="X361" s="22"/>
      <c r="Y361" s="22"/>
      <c r="Z361" s="22"/>
      <c r="AA361" s="22"/>
      <c r="AB361" s="2"/>
      <c r="AD361" s="24"/>
      <c r="AE361" s="24"/>
      <c r="AF361" s="24"/>
      <c r="AG361" s="24"/>
      <c r="AH361" s="24"/>
      <c r="AI361" s="24"/>
      <c r="AJ361" s="24"/>
      <c r="AK361" s="24"/>
      <c r="AL361" s="24"/>
      <c r="AM361" s="24"/>
      <c r="AN361" s="24"/>
    </row>
    <row r="362" spans="1:40" ht="13" x14ac:dyDescent="0.3">
      <c r="A362" t="s">
        <v>131</v>
      </c>
      <c r="B362" s="23">
        <v>0.99</v>
      </c>
      <c r="C362" s="93">
        <f t="shared" si="26"/>
        <v>20.99</v>
      </c>
      <c r="D362" s="2" t="s">
        <v>130</v>
      </c>
      <c r="E362" s="2" t="s">
        <v>130</v>
      </c>
      <c r="F362" s="2" t="s">
        <v>130</v>
      </c>
      <c r="G362" s="2" t="s">
        <v>130</v>
      </c>
      <c r="H362" s="2" t="s">
        <v>130</v>
      </c>
      <c r="I362" s="2" t="s">
        <v>130</v>
      </c>
      <c r="J362" s="2" t="s">
        <v>130</v>
      </c>
      <c r="K362" s="2" t="s">
        <v>130</v>
      </c>
      <c r="L362" s="177" t="s">
        <v>130</v>
      </c>
      <c r="M362" s="177" t="s">
        <v>130</v>
      </c>
      <c r="N362" s="177" t="s">
        <v>130</v>
      </c>
      <c r="O362" s="177" t="s">
        <v>130</v>
      </c>
      <c r="P362" s="2" t="s">
        <v>137</v>
      </c>
      <c r="V362" s="20"/>
      <c r="W362" s="22"/>
      <c r="X362" s="22"/>
      <c r="Y362" s="22"/>
      <c r="Z362" s="22"/>
      <c r="AA362" s="22"/>
      <c r="AB362" s="2"/>
      <c r="AD362" s="24"/>
      <c r="AE362" s="24"/>
      <c r="AF362" s="24"/>
      <c r="AG362" s="24"/>
      <c r="AH362" s="24"/>
      <c r="AI362" s="24"/>
      <c r="AJ362" s="24"/>
      <c r="AK362" s="24"/>
      <c r="AL362" s="24"/>
      <c r="AM362" s="24"/>
      <c r="AN362" s="24"/>
    </row>
    <row r="363" spans="1:40" ht="13" x14ac:dyDescent="0.3">
      <c r="V363" s="20"/>
      <c r="W363" s="22"/>
      <c r="X363" s="22"/>
      <c r="Y363" s="22"/>
      <c r="Z363" s="22"/>
      <c r="AA363" s="22"/>
      <c r="AB363" s="2"/>
      <c r="AD363" s="24"/>
      <c r="AE363" s="24"/>
      <c r="AF363" s="24"/>
      <c r="AG363" s="24"/>
      <c r="AH363" s="24"/>
      <c r="AI363" s="24"/>
      <c r="AJ363" s="24"/>
      <c r="AK363" s="24"/>
      <c r="AL363" s="24"/>
      <c r="AM363" s="24"/>
      <c r="AN363" s="24"/>
    </row>
    <row r="364" spans="1:40" ht="13" x14ac:dyDescent="0.3">
      <c r="A364" t="s">
        <v>132</v>
      </c>
      <c r="B364" s="5">
        <v>0</v>
      </c>
      <c r="C364" s="93">
        <f>VALUE(SUBSTITUTE(3&amp;B364," ",""))</f>
        <v>30</v>
      </c>
      <c r="D364" s="2" t="s">
        <v>130</v>
      </c>
      <c r="E364" s="2" t="s">
        <v>130</v>
      </c>
      <c r="F364" s="22" t="s">
        <v>130</v>
      </c>
      <c r="G364" s="22" t="s">
        <v>130</v>
      </c>
      <c r="H364" s="22" t="s">
        <v>130</v>
      </c>
      <c r="I364" s="22" t="s">
        <v>130</v>
      </c>
      <c r="J364" s="22" t="s">
        <v>130</v>
      </c>
      <c r="K364" s="22" t="s">
        <v>130</v>
      </c>
      <c r="L364" s="22" t="s">
        <v>130</v>
      </c>
      <c r="M364" s="22" t="s">
        <v>130</v>
      </c>
      <c r="N364" s="22" t="s">
        <v>130</v>
      </c>
      <c r="O364" s="22" t="s">
        <v>130</v>
      </c>
      <c r="P364" s="2" t="s">
        <v>138</v>
      </c>
      <c r="V364" s="20"/>
      <c r="W364" s="22"/>
      <c r="X364" s="22"/>
      <c r="Y364" s="22"/>
      <c r="Z364" s="22"/>
      <c r="AA364" s="22"/>
      <c r="AB364" s="2"/>
      <c r="AD364" s="24"/>
      <c r="AE364" s="24"/>
      <c r="AF364" s="24"/>
      <c r="AG364" s="24"/>
      <c r="AH364" s="24"/>
      <c r="AI364" s="24"/>
      <c r="AJ364" s="24"/>
      <c r="AK364" s="24"/>
      <c r="AL364" s="24"/>
      <c r="AM364" s="24"/>
      <c r="AN364" s="24"/>
    </row>
    <row r="365" spans="1:40" ht="13" x14ac:dyDescent="0.3">
      <c r="A365" t="s">
        <v>132</v>
      </c>
      <c r="B365" s="5">
        <v>0.53</v>
      </c>
      <c r="C365" s="93">
        <f t="shared" ref="C365:C428" si="27">VALUE(SUBSTITUTE(3&amp;B365," ",""))</f>
        <v>30.53</v>
      </c>
      <c r="D365" s="2" t="s">
        <v>130</v>
      </c>
      <c r="E365" s="2" t="s">
        <v>130</v>
      </c>
      <c r="F365">
        <v>8.6999999999999994E-2</v>
      </c>
      <c r="G365">
        <v>0.11899999999999999</v>
      </c>
      <c r="H365">
        <v>0.22500000000000001</v>
      </c>
      <c r="I365">
        <v>0.33200000000000002</v>
      </c>
      <c r="J365" s="22" t="s">
        <v>130</v>
      </c>
      <c r="K365" s="22" t="s">
        <v>130</v>
      </c>
      <c r="L365" s="22" t="s">
        <v>130</v>
      </c>
      <c r="M365" s="22" t="s">
        <v>130</v>
      </c>
      <c r="N365" s="22" t="s">
        <v>130</v>
      </c>
      <c r="O365" s="22" t="s">
        <v>130</v>
      </c>
      <c r="P365" s="2" t="s">
        <v>138</v>
      </c>
      <c r="V365" s="20"/>
      <c r="W365" s="22"/>
      <c r="X365" s="22"/>
      <c r="Y365" s="22"/>
      <c r="Z365" s="22"/>
      <c r="AA365" s="22"/>
      <c r="AB365" s="2"/>
      <c r="AD365" s="24"/>
      <c r="AE365" s="24"/>
      <c r="AF365" s="24"/>
      <c r="AG365" s="24"/>
      <c r="AH365" s="24"/>
      <c r="AI365" s="24"/>
      <c r="AJ365" s="24"/>
      <c r="AK365" s="24"/>
      <c r="AL365" s="24"/>
      <c r="AM365" s="24"/>
      <c r="AN365" s="24"/>
    </row>
    <row r="366" spans="1:40" ht="13" x14ac:dyDescent="0.3">
      <c r="A366" t="s">
        <v>132</v>
      </c>
      <c r="B366" s="5">
        <v>0.54</v>
      </c>
      <c r="C366" s="93">
        <f t="shared" si="27"/>
        <v>30.54</v>
      </c>
      <c r="D366" s="2" t="s">
        <v>130</v>
      </c>
      <c r="E366" s="2" t="s">
        <v>130</v>
      </c>
      <c r="F366">
        <v>8.5999999999999993E-2</v>
      </c>
      <c r="G366">
        <v>0.11799999999999999</v>
      </c>
      <c r="H366">
        <v>0.224</v>
      </c>
      <c r="I366">
        <v>0.32900000000000001</v>
      </c>
      <c r="J366" s="22" t="s">
        <v>130</v>
      </c>
      <c r="K366" s="22" t="s">
        <v>130</v>
      </c>
      <c r="L366" s="22" t="s">
        <v>130</v>
      </c>
      <c r="M366" s="22" t="s">
        <v>130</v>
      </c>
      <c r="N366" s="22" t="s">
        <v>130</v>
      </c>
      <c r="O366" s="22" t="s">
        <v>130</v>
      </c>
      <c r="P366" s="2" t="s">
        <v>138</v>
      </c>
      <c r="V366" s="20"/>
      <c r="W366" s="22"/>
      <c r="X366" s="22"/>
      <c r="Y366" s="22"/>
      <c r="Z366" s="22"/>
      <c r="AA366" s="22"/>
      <c r="AB366" s="2"/>
      <c r="AD366" s="24"/>
      <c r="AE366" s="24"/>
      <c r="AF366" s="24"/>
      <c r="AG366" s="24"/>
      <c r="AH366" s="24"/>
      <c r="AI366" s="24"/>
      <c r="AJ366" s="24"/>
      <c r="AK366" s="24"/>
      <c r="AL366" s="24"/>
      <c r="AM366" s="24"/>
      <c r="AN366" s="24"/>
    </row>
    <row r="367" spans="1:40" ht="13" x14ac:dyDescent="0.3">
      <c r="A367" t="s">
        <v>132</v>
      </c>
      <c r="B367" s="5">
        <v>0.55000000000000004</v>
      </c>
      <c r="C367" s="93">
        <f t="shared" si="27"/>
        <v>30.55</v>
      </c>
      <c r="D367" s="2" t="s">
        <v>130</v>
      </c>
      <c r="E367" s="2" t="s">
        <v>130</v>
      </c>
      <c r="F367">
        <v>8.5999999999999993E-2</v>
      </c>
      <c r="G367">
        <v>0.11700000000000001</v>
      </c>
      <c r="H367">
        <v>0.222</v>
      </c>
      <c r="I367">
        <v>0.32700000000000001</v>
      </c>
      <c r="J367" s="22" t="s">
        <v>130</v>
      </c>
      <c r="K367" s="22" t="s">
        <v>130</v>
      </c>
      <c r="L367" s="22" t="s">
        <v>130</v>
      </c>
      <c r="M367" s="22" t="s">
        <v>130</v>
      </c>
      <c r="N367" s="22" t="s">
        <v>130</v>
      </c>
      <c r="O367" s="22" t="s">
        <v>130</v>
      </c>
      <c r="P367" s="2" t="s">
        <v>138</v>
      </c>
      <c r="V367" s="20"/>
      <c r="W367" s="22"/>
      <c r="X367" s="22"/>
      <c r="Y367" s="22"/>
      <c r="Z367" s="22"/>
      <c r="AA367" s="22"/>
      <c r="AB367" s="2"/>
      <c r="AD367" s="24"/>
      <c r="AE367" s="24"/>
      <c r="AF367" s="24"/>
      <c r="AG367" s="24"/>
      <c r="AH367" s="24"/>
      <c r="AI367" s="24"/>
      <c r="AJ367" s="24"/>
      <c r="AK367" s="24"/>
      <c r="AL367" s="24"/>
      <c r="AM367" s="24"/>
      <c r="AN367" s="24"/>
    </row>
    <row r="368" spans="1:40" ht="13" x14ac:dyDescent="0.3">
      <c r="A368" t="s">
        <v>132</v>
      </c>
      <c r="B368" s="5">
        <v>0.56000000000000005</v>
      </c>
      <c r="C368" s="93">
        <f t="shared" si="27"/>
        <v>30.56</v>
      </c>
      <c r="D368" s="2" t="s">
        <v>130</v>
      </c>
      <c r="E368" s="2" t="s">
        <v>130</v>
      </c>
      <c r="F368">
        <v>8.5999999999999993E-2</v>
      </c>
      <c r="G368">
        <v>0.11700000000000001</v>
      </c>
      <c r="H368">
        <v>0.222</v>
      </c>
      <c r="I368">
        <v>0.32600000000000001</v>
      </c>
      <c r="J368" s="22" t="s">
        <v>130</v>
      </c>
      <c r="K368" s="22" t="s">
        <v>130</v>
      </c>
      <c r="L368" s="22" t="s">
        <v>130</v>
      </c>
      <c r="M368" s="22" t="s">
        <v>130</v>
      </c>
      <c r="N368" s="22" t="s">
        <v>130</v>
      </c>
      <c r="O368" s="22" t="s">
        <v>130</v>
      </c>
      <c r="P368" s="2" t="s">
        <v>138</v>
      </c>
      <c r="V368" s="20"/>
      <c r="W368" s="22"/>
      <c r="X368" s="22"/>
      <c r="Y368" s="22"/>
      <c r="Z368" s="22"/>
      <c r="AA368" s="22"/>
      <c r="AB368" s="2"/>
      <c r="AD368" s="24"/>
      <c r="AE368" s="24"/>
      <c r="AF368" s="24"/>
      <c r="AG368" s="24"/>
      <c r="AH368" s="24"/>
      <c r="AI368" s="24"/>
      <c r="AJ368" s="24"/>
      <c r="AK368" s="24"/>
      <c r="AL368" s="24"/>
      <c r="AM368" s="24"/>
      <c r="AN368" s="24"/>
    </row>
    <row r="369" spans="1:40" ht="13" x14ac:dyDescent="0.3">
      <c r="A369" t="s">
        <v>132</v>
      </c>
      <c r="B369" s="5">
        <v>0.56999999999999995</v>
      </c>
      <c r="C369" s="93">
        <f t="shared" si="27"/>
        <v>30.57</v>
      </c>
      <c r="D369" s="2" t="s">
        <v>130</v>
      </c>
      <c r="E369" s="2" t="s">
        <v>130</v>
      </c>
      <c r="F369">
        <v>8.5999999999999993E-2</v>
      </c>
      <c r="G369">
        <v>0.11700000000000001</v>
      </c>
      <c r="H369">
        <v>0.222</v>
      </c>
      <c r="I369">
        <v>0.32600000000000001</v>
      </c>
      <c r="J369" s="22" t="s">
        <v>130</v>
      </c>
      <c r="K369" s="22" t="s">
        <v>130</v>
      </c>
      <c r="L369" s="22" t="s">
        <v>130</v>
      </c>
      <c r="M369" s="22" t="s">
        <v>130</v>
      </c>
      <c r="N369" s="22" t="s">
        <v>130</v>
      </c>
      <c r="O369" s="22" t="s">
        <v>130</v>
      </c>
      <c r="P369" s="2" t="s">
        <v>138</v>
      </c>
      <c r="V369" s="20"/>
      <c r="W369" s="22"/>
      <c r="X369" s="22"/>
      <c r="Y369" s="22"/>
      <c r="Z369" s="22"/>
      <c r="AA369" s="22"/>
      <c r="AB369" s="2"/>
      <c r="AD369" s="24"/>
      <c r="AE369" s="24"/>
      <c r="AF369" s="24"/>
      <c r="AG369" s="24"/>
      <c r="AH369" s="24"/>
      <c r="AI369" s="24"/>
      <c r="AJ369" s="24"/>
      <c r="AK369" s="24"/>
      <c r="AL369" s="24"/>
      <c r="AM369" s="24"/>
      <c r="AN369" s="24"/>
    </row>
    <row r="370" spans="1:40" ht="13" x14ac:dyDescent="0.3">
      <c r="A370" t="s">
        <v>132</v>
      </c>
      <c r="B370" s="5">
        <v>0.57999999999999996</v>
      </c>
      <c r="C370" s="93">
        <f t="shared" si="27"/>
        <v>30.58</v>
      </c>
      <c r="D370" s="2" t="s">
        <v>130</v>
      </c>
      <c r="E370" s="2" t="s">
        <v>130</v>
      </c>
      <c r="F370">
        <v>8.5000000000000006E-2</v>
      </c>
      <c r="G370">
        <v>0.11600000000000001</v>
      </c>
      <c r="H370">
        <v>0.219</v>
      </c>
      <c r="I370">
        <v>0.32100000000000001</v>
      </c>
      <c r="J370" s="22" t="s">
        <v>130</v>
      </c>
      <c r="K370" s="22" t="s">
        <v>130</v>
      </c>
      <c r="L370" s="22" t="s">
        <v>130</v>
      </c>
      <c r="M370" s="22" t="s">
        <v>130</v>
      </c>
      <c r="N370" s="22" t="s">
        <v>130</v>
      </c>
      <c r="O370" s="22" t="s">
        <v>130</v>
      </c>
      <c r="P370" s="2" t="s">
        <v>138</v>
      </c>
      <c r="V370" s="20"/>
      <c r="W370" s="22"/>
      <c r="X370" s="22"/>
      <c r="Y370" s="22"/>
      <c r="Z370" s="22"/>
      <c r="AA370" s="22"/>
      <c r="AB370" s="2"/>
      <c r="AD370" s="24"/>
      <c r="AE370" s="24"/>
      <c r="AF370" s="24"/>
      <c r="AG370" s="24"/>
      <c r="AH370" s="24"/>
      <c r="AI370" s="24"/>
      <c r="AJ370" s="24"/>
      <c r="AK370" s="24"/>
      <c r="AL370" s="24"/>
      <c r="AM370" s="24"/>
      <c r="AN370" s="24"/>
    </row>
    <row r="371" spans="1:40" ht="13" x14ac:dyDescent="0.3">
      <c r="A371" t="s">
        <v>132</v>
      </c>
      <c r="B371" s="5">
        <v>0.59</v>
      </c>
      <c r="C371" s="93">
        <f t="shared" si="27"/>
        <v>30.59</v>
      </c>
      <c r="D371" s="2" t="s">
        <v>130</v>
      </c>
      <c r="E371" s="2" t="s">
        <v>130</v>
      </c>
      <c r="F371">
        <v>8.5000000000000006E-2</v>
      </c>
      <c r="G371">
        <v>0.11600000000000001</v>
      </c>
      <c r="H371">
        <v>0.219</v>
      </c>
      <c r="I371">
        <v>0.32100000000000001</v>
      </c>
      <c r="J371" s="22" t="s">
        <v>130</v>
      </c>
      <c r="K371" s="22" t="s">
        <v>130</v>
      </c>
      <c r="L371" s="22" t="s">
        <v>130</v>
      </c>
      <c r="M371" s="22" t="s">
        <v>130</v>
      </c>
      <c r="N371" s="22" t="s">
        <v>130</v>
      </c>
      <c r="O371" s="22" t="s">
        <v>130</v>
      </c>
      <c r="P371" s="2" t="s">
        <v>138</v>
      </c>
      <c r="V371" s="20"/>
      <c r="W371" s="22"/>
      <c r="X371" s="22"/>
      <c r="Y371" s="22"/>
      <c r="Z371" s="22"/>
      <c r="AA371" s="22"/>
      <c r="AB371" s="2"/>
      <c r="AD371" s="24"/>
      <c r="AE371" s="24"/>
      <c r="AF371" s="24"/>
      <c r="AG371" s="24"/>
      <c r="AH371" s="24"/>
      <c r="AI371" s="24"/>
      <c r="AJ371" s="24"/>
      <c r="AK371" s="24"/>
      <c r="AL371" s="24"/>
      <c r="AM371" s="24"/>
      <c r="AN371" s="24"/>
    </row>
    <row r="372" spans="1:40" ht="13" x14ac:dyDescent="0.3">
      <c r="A372" t="s">
        <v>132</v>
      </c>
      <c r="B372" s="5">
        <v>0.6</v>
      </c>
      <c r="C372" s="93">
        <f t="shared" si="27"/>
        <v>30.6</v>
      </c>
      <c r="D372" s="2" t="s">
        <v>130</v>
      </c>
      <c r="E372" s="2" t="s">
        <v>130</v>
      </c>
      <c r="F372">
        <v>8.5000000000000006E-2</v>
      </c>
      <c r="G372">
        <v>0.11600000000000001</v>
      </c>
      <c r="H372">
        <v>0.219</v>
      </c>
      <c r="I372">
        <v>0.32100000000000001</v>
      </c>
      <c r="J372" s="22" t="s">
        <v>130</v>
      </c>
      <c r="K372" s="22" t="s">
        <v>130</v>
      </c>
      <c r="L372" s="22" t="s">
        <v>130</v>
      </c>
      <c r="M372" s="22" t="s">
        <v>130</v>
      </c>
      <c r="N372" s="22" t="s">
        <v>130</v>
      </c>
      <c r="O372" s="22" t="s">
        <v>130</v>
      </c>
      <c r="P372" s="2" t="s">
        <v>138</v>
      </c>
      <c r="V372" s="20"/>
      <c r="W372" s="22"/>
      <c r="X372" s="22"/>
      <c r="Y372" s="22"/>
      <c r="Z372" s="22"/>
      <c r="AA372" s="22"/>
      <c r="AB372" s="2"/>
      <c r="AD372" s="24"/>
      <c r="AE372" s="24"/>
      <c r="AF372" s="24"/>
      <c r="AG372" s="24"/>
      <c r="AH372" s="24"/>
      <c r="AI372" s="24"/>
      <c r="AJ372" s="24"/>
      <c r="AK372" s="24"/>
      <c r="AL372" s="24"/>
      <c r="AM372" s="24"/>
      <c r="AN372" s="24"/>
    </row>
    <row r="373" spans="1:40" ht="13" x14ac:dyDescent="0.3">
      <c r="A373" t="s">
        <v>132</v>
      </c>
      <c r="B373" s="5">
        <v>0.61</v>
      </c>
      <c r="C373" s="93">
        <f t="shared" si="27"/>
        <v>30.61</v>
      </c>
      <c r="D373" s="2" t="s">
        <v>130</v>
      </c>
      <c r="E373" s="2" t="s">
        <v>130</v>
      </c>
      <c r="F373">
        <v>8.3000000000000004E-2</v>
      </c>
      <c r="G373">
        <v>0.114</v>
      </c>
      <c r="H373">
        <v>0.215</v>
      </c>
      <c r="I373">
        <v>0.316</v>
      </c>
      <c r="J373" s="22" t="s">
        <v>130</v>
      </c>
      <c r="K373" s="22" t="s">
        <v>130</v>
      </c>
      <c r="L373" s="22" t="s">
        <v>130</v>
      </c>
      <c r="M373" s="22" t="s">
        <v>130</v>
      </c>
      <c r="N373" s="22" t="s">
        <v>130</v>
      </c>
      <c r="O373" s="22" t="s">
        <v>130</v>
      </c>
      <c r="P373" s="2" t="s">
        <v>138</v>
      </c>
      <c r="V373" s="20"/>
      <c r="W373" s="22"/>
      <c r="X373" s="22"/>
      <c r="Y373" s="22"/>
      <c r="Z373" s="22"/>
      <c r="AA373" s="22"/>
      <c r="AB373" s="2"/>
      <c r="AD373" s="24"/>
      <c r="AE373" s="24"/>
      <c r="AF373" s="24"/>
      <c r="AG373" s="24"/>
      <c r="AH373" s="24"/>
      <c r="AI373" s="24"/>
      <c r="AJ373" s="24"/>
      <c r="AK373" s="24"/>
      <c r="AL373" s="24"/>
      <c r="AM373" s="24"/>
      <c r="AN373" s="24"/>
    </row>
    <row r="374" spans="1:40" ht="13" x14ac:dyDescent="0.3">
      <c r="A374" t="s">
        <v>132</v>
      </c>
      <c r="B374" s="5">
        <v>0.62</v>
      </c>
      <c r="C374" s="93">
        <f t="shared" si="27"/>
        <v>30.62</v>
      </c>
      <c r="D374" s="2" t="s">
        <v>130</v>
      </c>
      <c r="E374" s="2" t="s">
        <v>130</v>
      </c>
      <c r="F374">
        <v>8.3000000000000004E-2</v>
      </c>
      <c r="G374">
        <v>0.114</v>
      </c>
      <c r="H374">
        <v>0.214</v>
      </c>
      <c r="I374">
        <v>0.314</v>
      </c>
      <c r="J374" s="22" t="s">
        <v>130</v>
      </c>
      <c r="K374" s="22" t="s">
        <v>130</v>
      </c>
      <c r="L374" s="22" t="s">
        <v>130</v>
      </c>
      <c r="M374" s="22" t="s">
        <v>130</v>
      </c>
      <c r="N374" s="22" t="s">
        <v>130</v>
      </c>
      <c r="O374" s="22" t="s">
        <v>130</v>
      </c>
      <c r="P374" s="2" t="s">
        <v>138</v>
      </c>
      <c r="V374" s="20"/>
      <c r="W374" s="22"/>
      <c r="X374" s="22"/>
      <c r="Y374" s="22"/>
      <c r="Z374" s="22"/>
      <c r="AA374" s="22"/>
      <c r="AB374" s="2"/>
      <c r="AD374" s="24"/>
      <c r="AE374" s="24"/>
      <c r="AF374" s="24"/>
      <c r="AG374" s="24"/>
      <c r="AH374" s="24"/>
      <c r="AI374" s="24"/>
      <c r="AJ374" s="24"/>
      <c r="AK374" s="24"/>
      <c r="AL374" s="24"/>
      <c r="AM374" s="24"/>
      <c r="AN374" s="24"/>
    </row>
    <row r="375" spans="1:40" ht="13" x14ac:dyDescent="0.3">
      <c r="A375" t="s">
        <v>132</v>
      </c>
      <c r="B375" s="5">
        <v>0.63</v>
      </c>
      <c r="C375" s="93">
        <f t="shared" si="27"/>
        <v>30.63</v>
      </c>
      <c r="D375" s="2" t="s">
        <v>130</v>
      </c>
      <c r="E375" s="2" t="s">
        <v>130</v>
      </c>
      <c r="F375">
        <v>8.3000000000000004E-2</v>
      </c>
      <c r="G375">
        <v>0.113</v>
      </c>
      <c r="H375">
        <v>0.21299999999999999</v>
      </c>
      <c r="I375">
        <v>0.313</v>
      </c>
      <c r="J375" s="22" t="s">
        <v>130</v>
      </c>
      <c r="K375" s="22" t="s">
        <v>130</v>
      </c>
      <c r="L375" s="22" t="s">
        <v>130</v>
      </c>
      <c r="M375" s="22" t="s">
        <v>130</v>
      </c>
      <c r="N375" s="22" t="s">
        <v>130</v>
      </c>
      <c r="O375" s="22" t="s">
        <v>130</v>
      </c>
      <c r="P375" s="2" t="s">
        <v>138</v>
      </c>
      <c r="V375" s="20"/>
      <c r="W375" s="22"/>
      <c r="X375" s="22"/>
      <c r="Y375" s="22"/>
      <c r="Z375" s="22"/>
      <c r="AA375" s="22"/>
      <c r="AB375" s="2"/>
      <c r="AD375" s="24"/>
      <c r="AE375" s="24"/>
      <c r="AF375" s="24"/>
      <c r="AG375" s="24"/>
      <c r="AH375" s="24"/>
      <c r="AI375" s="24"/>
      <c r="AJ375" s="24"/>
      <c r="AK375" s="24"/>
      <c r="AL375" s="24"/>
      <c r="AM375" s="24"/>
      <c r="AN375" s="24"/>
    </row>
    <row r="376" spans="1:40" ht="13" x14ac:dyDescent="0.3">
      <c r="A376" t="s">
        <v>132</v>
      </c>
      <c r="B376" s="5">
        <v>0.64</v>
      </c>
      <c r="C376" s="93">
        <f t="shared" si="27"/>
        <v>30.64</v>
      </c>
      <c r="D376" s="2" t="s">
        <v>130</v>
      </c>
      <c r="E376" s="2" t="s">
        <v>130</v>
      </c>
      <c r="F376">
        <v>8.2000000000000003E-2</v>
      </c>
      <c r="G376">
        <v>0.112</v>
      </c>
      <c r="H376">
        <v>0.21199999999999999</v>
      </c>
      <c r="I376">
        <v>0.311</v>
      </c>
      <c r="J376" s="22" t="s">
        <v>130</v>
      </c>
      <c r="K376" s="22" t="s">
        <v>130</v>
      </c>
      <c r="L376" s="22" t="s">
        <v>130</v>
      </c>
      <c r="M376" s="22" t="s">
        <v>130</v>
      </c>
      <c r="N376" s="22" t="s">
        <v>130</v>
      </c>
      <c r="O376" s="22" t="s">
        <v>130</v>
      </c>
      <c r="P376" s="2" t="s">
        <v>138</v>
      </c>
      <c r="V376" s="20"/>
      <c r="W376" s="22"/>
      <c r="X376" s="22"/>
      <c r="Y376" s="22"/>
      <c r="Z376" s="22"/>
      <c r="AA376" s="22"/>
      <c r="AB376" s="2"/>
      <c r="AD376" s="24"/>
      <c r="AE376" s="24"/>
      <c r="AF376" s="24"/>
      <c r="AG376" s="24"/>
      <c r="AH376" s="24"/>
      <c r="AI376" s="24"/>
      <c r="AJ376" s="24"/>
      <c r="AK376" s="24"/>
      <c r="AL376" s="24"/>
      <c r="AM376" s="24"/>
      <c r="AN376" s="24"/>
    </row>
    <row r="377" spans="1:40" ht="13" x14ac:dyDescent="0.3">
      <c r="A377" t="s">
        <v>132</v>
      </c>
      <c r="B377" s="5">
        <v>0.65</v>
      </c>
      <c r="C377" s="93">
        <f t="shared" si="27"/>
        <v>30.65</v>
      </c>
      <c r="D377" s="2" t="s">
        <v>130</v>
      </c>
      <c r="E377" s="2" t="s">
        <v>130</v>
      </c>
      <c r="F377">
        <v>8.2000000000000003E-2</v>
      </c>
      <c r="G377">
        <v>0.112</v>
      </c>
      <c r="H377">
        <v>0.21199999999999999</v>
      </c>
      <c r="I377">
        <v>0.311</v>
      </c>
      <c r="J377" s="22" t="s">
        <v>130</v>
      </c>
      <c r="K377" s="22" t="s">
        <v>130</v>
      </c>
      <c r="L377" s="22" t="s">
        <v>130</v>
      </c>
      <c r="M377" s="22" t="s">
        <v>130</v>
      </c>
      <c r="N377" s="22" t="s">
        <v>130</v>
      </c>
      <c r="O377" s="22" t="s">
        <v>130</v>
      </c>
      <c r="P377" s="2" t="s">
        <v>138</v>
      </c>
      <c r="V377" s="20"/>
      <c r="W377" s="22"/>
      <c r="X377" s="22"/>
      <c r="Y377" s="22"/>
      <c r="Z377" s="22"/>
      <c r="AA377" s="22"/>
      <c r="AB377" s="2"/>
      <c r="AD377" s="24"/>
      <c r="AE377" s="24"/>
      <c r="AF377" s="24"/>
      <c r="AG377" s="24"/>
      <c r="AH377" s="24"/>
      <c r="AI377" s="24"/>
      <c r="AJ377" s="24"/>
      <c r="AK377" s="24"/>
      <c r="AL377" s="24"/>
      <c r="AM377" s="24"/>
      <c r="AN377" s="24"/>
    </row>
    <row r="378" spans="1:40" ht="13" x14ac:dyDescent="0.3">
      <c r="A378" t="s">
        <v>132</v>
      </c>
      <c r="B378" s="5">
        <v>0.66</v>
      </c>
      <c r="C378" s="93">
        <f t="shared" si="27"/>
        <v>30.66</v>
      </c>
      <c r="D378" s="2" t="s">
        <v>130</v>
      </c>
      <c r="E378" s="2" t="s">
        <v>130</v>
      </c>
      <c r="F378">
        <v>8.1000000000000003E-2</v>
      </c>
      <c r="G378">
        <v>0.111</v>
      </c>
      <c r="H378">
        <v>0.20899999999999999</v>
      </c>
      <c r="I378">
        <v>0.307</v>
      </c>
      <c r="J378" s="22" t="s">
        <v>130</v>
      </c>
      <c r="K378" s="22" t="s">
        <v>130</v>
      </c>
      <c r="L378" s="22" t="s">
        <v>130</v>
      </c>
      <c r="M378" s="22" t="s">
        <v>130</v>
      </c>
      <c r="N378" s="22" t="s">
        <v>130</v>
      </c>
      <c r="O378" s="22" t="s">
        <v>130</v>
      </c>
      <c r="P378" s="2" t="s">
        <v>138</v>
      </c>
      <c r="V378" s="20"/>
      <c r="W378" s="22"/>
      <c r="X378" s="22"/>
      <c r="Y378" s="22"/>
      <c r="Z378" s="22"/>
      <c r="AA378" s="22"/>
      <c r="AB378" s="2"/>
      <c r="AD378" s="24"/>
      <c r="AE378" s="24"/>
      <c r="AF378" s="24"/>
      <c r="AG378" s="24"/>
      <c r="AH378" s="24"/>
      <c r="AI378" s="24"/>
      <c r="AJ378" s="24"/>
      <c r="AK378" s="24"/>
      <c r="AL378" s="24"/>
      <c r="AM378" s="24"/>
      <c r="AN378" s="24"/>
    </row>
    <row r="379" spans="1:40" ht="13" x14ac:dyDescent="0.3">
      <c r="A379" t="s">
        <v>132</v>
      </c>
      <c r="B379" s="5">
        <v>0.67</v>
      </c>
      <c r="C379" s="93">
        <f t="shared" si="27"/>
        <v>30.67</v>
      </c>
      <c r="D379" s="2" t="s">
        <v>130</v>
      </c>
      <c r="E379" s="2" t="s">
        <v>130</v>
      </c>
      <c r="F379">
        <v>8.1000000000000003E-2</v>
      </c>
      <c r="G379">
        <v>0.111</v>
      </c>
      <c r="H379">
        <v>0.20899999999999999</v>
      </c>
      <c r="I379">
        <v>0.30599999999999999</v>
      </c>
      <c r="J379" s="22" t="s">
        <v>130</v>
      </c>
      <c r="K379" s="22" t="s">
        <v>130</v>
      </c>
      <c r="L379" s="22" t="s">
        <v>130</v>
      </c>
      <c r="M379" s="22" t="s">
        <v>130</v>
      </c>
      <c r="N379" s="22" t="s">
        <v>130</v>
      </c>
      <c r="O379" s="22" t="s">
        <v>130</v>
      </c>
      <c r="P379" s="2" t="s">
        <v>138</v>
      </c>
      <c r="V379" s="20"/>
      <c r="W379" s="22"/>
      <c r="X379" s="22"/>
      <c r="Y379" s="22"/>
      <c r="Z379" s="22"/>
      <c r="AA379" s="22"/>
      <c r="AB379" s="2"/>
      <c r="AD379" s="24"/>
      <c r="AE379" s="24"/>
      <c r="AF379" s="24"/>
      <c r="AG379" s="24"/>
      <c r="AH379" s="24"/>
      <c r="AI379" s="24"/>
      <c r="AJ379" s="24"/>
      <c r="AK379" s="24"/>
      <c r="AL379" s="24"/>
      <c r="AM379" s="24"/>
      <c r="AN379" s="24"/>
    </row>
    <row r="380" spans="1:40" ht="13" x14ac:dyDescent="0.3">
      <c r="A380" t="s">
        <v>132</v>
      </c>
      <c r="B380" s="5">
        <v>0.68</v>
      </c>
      <c r="C380" s="93">
        <f t="shared" si="27"/>
        <v>30.68</v>
      </c>
      <c r="D380" s="2" t="s">
        <v>130</v>
      </c>
      <c r="E380" s="2" t="s">
        <v>130</v>
      </c>
      <c r="F380">
        <v>8.1000000000000003E-2</v>
      </c>
      <c r="G380">
        <v>0.11</v>
      </c>
      <c r="H380">
        <v>0.20699999999999999</v>
      </c>
      <c r="I380">
        <v>0.30299999999999999</v>
      </c>
      <c r="J380" s="22" t="s">
        <v>130</v>
      </c>
      <c r="K380" s="22" t="s">
        <v>130</v>
      </c>
      <c r="L380" s="22" t="s">
        <v>130</v>
      </c>
      <c r="M380" s="22" t="s">
        <v>130</v>
      </c>
      <c r="N380" s="22" t="s">
        <v>130</v>
      </c>
      <c r="O380" s="22" t="s">
        <v>130</v>
      </c>
      <c r="P380" s="2" t="s">
        <v>138</v>
      </c>
      <c r="V380" s="20"/>
      <c r="W380" s="22"/>
      <c r="X380" s="22"/>
      <c r="Y380" s="22"/>
      <c r="Z380" s="22"/>
      <c r="AA380" s="22"/>
      <c r="AB380" s="2"/>
      <c r="AD380" s="24"/>
      <c r="AE380" s="24"/>
      <c r="AF380" s="24"/>
      <c r="AG380" s="24"/>
      <c r="AH380" s="24"/>
      <c r="AI380" s="24"/>
      <c r="AJ380" s="24"/>
      <c r="AK380" s="24"/>
      <c r="AL380" s="24"/>
      <c r="AM380" s="24"/>
      <c r="AN380" s="24"/>
    </row>
    <row r="381" spans="1:40" ht="13" x14ac:dyDescent="0.3">
      <c r="A381" t="s">
        <v>132</v>
      </c>
      <c r="B381" s="5">
        <v>0.69</v>
      </c>
      <c r="C381" s="93">
        <f t="shared" si="27"/>
        <v>30.69</v>
      </c>
      <c r="D381" s="2" t="s">
        <v>130</v>
      </c>
      <c r="E381" s="2" t="s">
        <v>130</v>
      </c>
      <c r="F381">
        <v>0.08</v>
      </c>
      <c r="G381">
        <v>0.11</v>
      </c>
      <c r="H381">
        <v>0.20499999999999999</v>
      </c>
      <c r="I381">
        <v>0.30099999999999999</v>
      </c>
      <c r="J381" s="22" t="s">
        <v>130</v>
      </c>
      <c r="K381" s="22" t="s">
        <v>130</v>
      </c>
      <c r="L381" s="22" t="s">
        <v>130</v>
      </c>
      <c r="M381" s="22" t="s">
        <v>130</v>
      </c>
      <c r="N381" s="22" t="s">
        <v>130</v>
      </c>
      <c r="O381" s="22" t="s">
        <v>130</v>
      </c>
      <c r="P381" s="2" t="s">
        <v>138</v>
      </c>
      <c r="V381" s="20"/>
      <c r="W381" s="22"/>
      <c r="X381" s="22"/>
      <c r="Y381" s="22"/>
      <c r="Z381" s="22"/>
      <c r="AA381" s="22"/>
      <c r="AB381" s="2"/>
      <c r="AD381" s="24"/>
      <c r="AE381" s="24"/>
      <c r="AF381" s="24"/>
      <c r="AG381" s="24"/>
      <c r="AH381" s="24"/>
      <c r="AI381" s="24"/>
      <c r="AJ381" s="24"/>
      <c r="AK381" s="24"/>
      <c r="AL381" s="24"/>
      <c r="AM381" s="24"/>
      <c r="AN381" s="24"/>
    </row>
    <row r="382" spans="1:40" ht="13" x14ac:dyDescent="0.3">
      <c r="A382" t="s">
        <v>132</v>
      </c>
      <c r="B382" s="5">
        <v>0.7</v>
      </c>
      <c r="C382" s="93">
        <f t="shared" si="27"/>
        <v>30.7</v>
      </c>
      <c r="D382" s="2" t="s">
        <v>130</v>
      </c>
      <c r="E382" s="2" t="s">
        <v>130</v>
      </c>
      <c r="F382">
        <v>0.08</v>
      </c>
      <c r="G382">
        <v>0.109</v>
      </c>
      <c r="H382">
        <v>0.20499999999999999</v>
      </c>
      <c r="I382">
        <v>0.3</v>
      </c>
      <c r="J382" s="22" t="s">
        <v>130</v>
      </c>
      <c r="K382" s="22" t="s">
        <v>130</v>
      </c>
      <c r="L382" s="22" t="s">
        <v>130</v>
      </c>
      <c r="M382" s="22" t="s">
        <v>130</v>
      </c>
      <c r="N382" s="22" t="s">
        <v>130</v>
      </c>
      <c r="O382" s="22" t="s">
        <v>130</v>
      </c>
      <c r="P382" s="2" t="s">
        <v>138</v>
      </c>
      <c r="V382" s="20"/>
      <c r="W382" s="22"/>
      <c r="X382" s="22"/>
      <c r="Y382" s="22"/>
      <c r="Z382" s="22"/>
      <c r="AA382" s="22"/>
      <c r="AB382" s="2"/>
      <c r="AD382" s="24"/>
      <c r="AE382" s="24"/>
      <c r="AF382" s="24"/>
      <c r="AG382" s="24"/>
      <c r="AH382" s="24"/>
      <c r="AI382" s="24"/>
      <c r="AJ382" s="24"/>
      <c r="AK382" s="24"/>
      <c r="AL382" s="24"/>
      <c r="AM382" s="24"/>
      <c r="AN382" s="24"/>
    </row>
    <row r="383" spans="1:40" ht="13" x14ac:dyDescent="0.3">
      <c r="A383" t="s">
        <v>132</v>
      </c>
      <c r="B383" s="5">
        <v>0.71</v>
      </c>
      <c r="C383" s="93">
        <f t="shared" si="27"/>
        <v>30.71</v>
      </c>
      <c r="D383" s="2" t="s">
        <v>130</v>
      </c>
      <c r="E383" s="2" t="s">
        <v>130</v>
      </c>
      <c r="F383">
        <v>0.08</v>
      </c>
      <c r="G383">
        <v>0.109</v>
      </c>
      <c r="H383">
        <v>0.20399999999999999</v>
      </c>
      <c r="I383">
        <v>0.29899999999999999</v>
      </c>
      <c r="J383" s="22" t="s">
        <v>130</v>
      </c>
      <c r="K383" s="22" t="s">
        <v>130</v>
      </c>
      <c r="L383" s="22" t="s">
        <v>130</v>
      </c>
      <c r="M383" s="22" t="s">
        <v>130</v>
      </c>
      <c r="N383" s="22" t="s">
        <v>130</v>
      </c>
      <c r="O383" s="22" t="s">
        <v>130</v>
      </c>
      <c r="P383" s="2" t="s">
        <v>138</v>
      </c>
      <c r="V383" s="20"/>
      <c r="W383" s="22"/>
      <c r="X383" s="22"/>
      <c r="Y383" s="22"/>
      <c r="Z383" s="22"/>
      <c r="AA383" s="22"/>
      <c r="AB383" s="2"/>
      <c r="AD383" s="24"/>
      <c r="AE383" s="24"/>
      <c r="AF383" s="24"/>
      <c r="AG383" s="24"/>
      <c r="AH383" s="24"/>
      <c r="AI383" s="24"/>
      <c r="AJ383" s="24"/>
      <c r="AK383" s="24"/>
      <c r="AL383" s="24"/>
      <c r="AM383" s="24"/>
      <c r="AN383" s="24"/>
    </row>
    <row r="384" spans="1:40" ht="13" x14ac:dyDescent="0.3">
      <c r="A384" t="s">
        <v>132</v>
      </c>
      <c r="B384" s="5">
        <v>0.72</v>
      </c>
      <c r="C384" s="93">
        <f t="shared" si="27"/>
        <v>30.72</v>
      </c>
      <c r="D384" s="2" t="s">
        <v>130</v>
      </c>
      <c r="E384" s="2" t="s">
        <v>130</v>
      </c>
      <c r="F384">
        <v>0.08</v>
      </c>
      <c r="G384">
        <v>0.109</v>
      </c>
      <c r="H384">
        <v>0.20399999999999999</v>
      </c>
      <c r="I384">
        <v>0.29899999999999999</v>
      </c>
      <c r="J384" s="22" t="s">
        <v>130</v>
      </c>
      <c r="K384" s="22" t="s">
        <v>130</v>
      </c>
      <c r="L384" s="22" t="s">
        <v>130</v>
      </c>
      <c r="M384" s="22" t="s">
        <v>130</v>
      </c>
      <c r="N384" s="22" t="s">
        <v>130</v>
      </c>
      <c r="O384" s="22" t="s">
        <v>130</v>
      </c>
      <c r="P384" s="2" t="s">
        <v>138</v>
      </c>
      <c r="V384" s="20"/>
      <c r="W384" s="22"/>
      <c r="X384" s="22"/>
      <c r="Y384" s="22"/>
      <c r="Z384" s="22"/>
      <c r="AA384" s="22"/>
      <c r="AB384" s="2"/>
      <c r="AD384" s="24"/>
      <c r="AE384" s="24"/>
      <c r="AF384" s="24"/>
      <c r="AG384" s="24"/>
      <c r="AH384" s="24"/>
      <c r="AI384" s="24"/>
      <c r="AJ384" s="24"/>
      <c r="AK384" s="24"/>
      <c r="AL384" s="24"/>
      <c r="AM384" s="24"/>
      <c r="AN384" s="24"/>
    </row>
    <row r="385" spans="1:40" ht="13" x14ac:dyDescent="0.3">
      <c r="A385" t="s">
        <v>132</v>
      </c>
      <c r="B385" s="5">
        <v>0.73</v>
      </c>
      <c r="C385" s="93">
        <f t="shared" si="27"/>
        <v>30.73</v>
      </c>
      <c r="D385" s="2" t="s">
        <v>130</v>
      </c>
      <c r="E385" s="2" t="s">
        <v>130</v>
      </c>
      <c r="F385">
        <v>7.9000000000000001E-2</v>
      </c>
      <c r="G385">
        <v>0.108</v>
      </c>
      <c r="H385">
        <v>0.20200000000000001</v>
      </c>
      <c r="I385">
        <v>0.29599999999999999</v>
      </c>
      <c r="J385" s="22" t="s">
        <v>130</v>
      </c>
      <c r="K385" s="22" t="s">
        <v>130</v>
      </c>
      <c r="L385" s="22" t="s">
        <v>130</v>
      </c>
      <c r="M385" s="22" t="s">
        <v>130</v>
      </c>
      <c r="N385" s="22" t="s">
        <v>130</v>
      </c>
      <c r="O385" s="22" t="s">
        <v>130</v>
      </c>
      <c r="P385" s="2" t="s">
        <v>138</v>
      </c>
      <c r="V385" s="20"/>
      <c r="W385" s="22"/>
      <c r="X385" s="22"/>
      <c r="Y385" s="22"/>
      <c r="Z385" s="22"/>
      <c r="AA385" s="22"/>
      <c r="AB385" s="2"/>
      <c r="AD385" s="24"/>
      <c r="AE385" s="24"/>
      <c r="AF385" s="24"/>
      <c r="AG385" s="24"/>
      <c r="AH385" s="24"/>
      <c r="AI385" s="24"/>
      <c r="AJ385" s="24"/>
      <c r="AK385" s="24"/>
      <c r="AL385" s="24"/>
      <c r="AM385" s="24"/>
      <c r="AN385" s="24"/>
    </row>
    <row r="386" spans="1:40" ht="13" x14ac:dyDescent="0.3">
      <c r="A386" t="s">
        <v>132</v>
      </c>
      <c r="B386" s="5">
        <v>0.74</v>
      </c>
      <c r="C386" s="93">
        <f t="shared" si="27"/>
        <v>30.74</v>
      </c>
      <c r="D386" s="2" t="s">
        <v>130</v>
      </c>
      <c r="E386" s="2" t="s">
        <v>130</v>
      </c>
      <c r="F386">
        <v>7.9000000000000001E-2</v>
      </c>
      <c r="G386">
        <v>0.108</v>
      </c>
      <c r="H386">
        <v>0.20200000000000001</v>
      </c>
      <c r="I386">
        <v>0.29599999999999999</v>
      </c>
      <c r="J386" s="22" t="s">
        <v>130</v>
      </c>
      <c r="K386" s="22" t="s">
        <v>130</v>
      </c>
      <c r="L386" s="22" t="s">
        <v>130</v>
      </c>
      <c r="M386" s="22" t="s">
        <v>130</v>
      </c>
      <c r="N386" s="22" t="s">
        <v>130</v>
      </c>
      <c r="O386" s="22" t="s">
        <v>130</v>
      </c>
      <c r="P386" s="2" t="s">
        <v>138</v>
      </c>
      <c r="V386" s="20"/>
      <c r="W386" s="22"/>
      <c r="X386" s="22"/>
      <c r="Y386" s="22"/>
      <c r="Z386" s="22"/>
      <c r="AA386" s="22"/>
      <c r="AB386" s="2"/>
      <c r="AD386" s="24"/>
      <c r="AE386" s="24"/>
      <c r="AF386" s="24"/>
      <c r="AG386" s="24"/>
      <c r="AH386" s="24"/>
      <c r="AI386" s="24"/>
      <c r="AJ386" s="24"/>
      <c r="AK386" s="24"/>
      <c r="AL386" s="24"/>
      <c r="AM386" s="24"/>
      <c r="AN386" s="24"/>
    </row>
    <row r="387" spans="1:40" ht="13" x14ac:dyDescent="0.3">
      <c r="A387" t="s">
        <v>132</v>
      </c>
      <c r="B387" s="5">
        <v>0.75</v>
      </c>
      <c r="C387" s="93">
        <f t="shared" si="27"/>
        <v>30.75</v>
      </c>
      <c r="D387" s="2" t="s">
        <v>130</v>
      </c>
      <c r="E387" s="2" t="s">
        <v>130</v>
      </c>
      <c r="F387">
        <v>7.8E-2</v>
      </c>
      <c r="G387">
        <v>0.107</v>
      </c>
      <c r="H387">
        <v>0.19900000000000001</v>
      </c>
      <c r="I387">
        <v>0.29199999999999998</v>
      </c>
      <c r="J387" s="22" t="s">
        <v>130</v>
      </c>
      <c r="K387" s="22" t="s">
        <v>130</v>
      </c>
      <c r="L387" s="22" t="s">
        <v>130</v>
      </c>
      <c r="M387" s="22" t="s">
        <v>130</v>
      </c>
      <c r="N387" s="22" t="s">
        <v>130</v>
      </c>
      <c r="O387" s="22" t="s">
        <v>130</v>
      </c>
      <c r="P387" s="2" t="s">
        <v>138</v>
      </c>
      <c r="V387" s="20"/>
      <c r="W387" s="22"/>
      <c r="X387" s="22"/>
      <c r="Y387" s="22"/>
      <c r="Z387" s="22"/>
      <c r="AA387" s="22"/>
      <c r="AB387" s="2"/>
      <c r="AD387" s="24"/>
      <c r="AE387" s="24"/>
      <c r="AF387" s="24"/>
      <c r="AG387" s="24"/>
      <c r="AH387" s="24"/>
      <c r="AI387" s="24"/>
      <c r="AJ387" s="24"/>
      <c r="AK387" s="24"/>
      <c r="AL387" s="24"/>
      <c r="AM387" s="24"/>
      <c r="AN387" s="24"/>
    </row>
    <row r="388" spans="1:40" ht="13" x14ac:dyDescent="0.3">
      <c r="A388" t="s">
        <v>132</v>
      </c>
      <c r="B388" s="5">
        <v>0.76</v>
      </c>
      <c r="C388" s="93">
        <f t="shared" si="27"/>
        <v>30.76</v>
      </c>
      <c r="D388" s="2" t="s">
        <v>130</v>
      </c>
      <c r="E388" s="2" t="s">
        <v>130</v>
      </c>
      <c r="F388">
        <v>7.8E-2</v>
      </c>
      <c r="G388">
        <v>0.107</v>
      </c>
      <c r="H388">
        <v>0.19900000000000001</v>
      </c>
      <c r="I388">
        <v>0.29199999999999998</v>
      </c>
      <c r="J388" s="22" t="s">
        <v>130</v>
      </c>
      <c r="K388" s="22" t="s">
        <v>130</v>
      </c>
      <c r="L388" s="22" t="s">
        <v>130</v>
      </c>
      <c r="M388" s="22" t="s">
        <v>130</v>
      </c>
      <c r="N388" s="22" t="s">
        <v>130</v>
      </c>
      <c r="O388" s="22" t="s">
        <v>130</v>
      </c>
      <c r="P388" s="2" t="s">
        <v>138</v>
      </c>
      <c r="V388" s="20"/>
      <c r="W388" s="22"/>
      <c r="X388" s="22"/>
      <c r="Y388" s="22"/>
      <c r="Z388" s="22"/>
      <c r="AA388" s="22"/>
      <c r="AB388" s="2"/>
      <c r="AD388" s="24"/>
      <c r="AE388" s="24"/>
      <c r="AF388" s="24"/>
      <c r="AG388" s="24"/>
      <c r="AH388" s="24"/>
      <c r="AI388" s="24"/>
      <c r="AJ388" s="24"/>
      <c r="AK388" s="24"/>
      <c r="AL388" s="24"/>
      <c r="AM388" s="24"/>
      <c r="AN388" s="24"/>
    </row>
    <row r="389" spans="1:40" ht="13" x14ac:dyDescent="0.3">
      <c r="A389" t="s">
        <v>132</v>
      </c>
      <c r="B389" s="5">
        <v>0.77</v>
      </c>
      <c r="C389" s="93">
        <f t="shared" si="27"/>
        <v>30.77</v>
      </c>
      <c r="D389" s="2" t="s">
        <v>130</v>
      </c>
      <c r="E389" s="2" t="s">
        <v>130</v>
      </c>
      <c r="F389">
        <v>7.6999999999999999E-2</v>
      </c>
      <c r="G389">
        <v>0.106</v>
      </c>
      <c r="H389">
        <v>0.19700000000000001</v>
      </c>
      <c r="I389">
        <v>0.28799999999999998</v>
      </c>
      <c r="J389" s="22" t="s">
        <v>130</v>
      </c>
      <c r="K389" s="22" t="s">
        <v>130</v>
      </c>
      <c r="L389" s="22" t="s">
        <v>130</v>
      </c>
      <c r="M389" s="22" t="s">
        <v>130</v>
      </c>
      <c r="N389" s="22" t="s">
        <v>130</v>
      </c>
      <c r="O389" s="22" t="s">
        <v>130</v>
      </c>
      <c r="P389" s="2" t="s">
        <v>138</v>
      </c>
      <c r="V389" s="20"/>
      <c r="W389" s="22"/>
      <c r="X389" s="22"/>
      <c r="Y389" s="22"/>
      <c r="Z389" s="22"/>
      <c r="AA389" s="22"/>
      <c r="AB389" s="2"/>
      <c r="AD389" s="24"/>
      <c r="AE389" s="24"/>
      <c r="AF389" s="24"/>
      <c r="AG389" s="24"/>
      <c r="AH389" s="24"/>
      <c r="AI389" s="24"/>
      <c r="AJ389" s="24"/>
      <c r="AK389" s="24"/>
      <c r="AL389" s="24"/>
      <c r="AM389" s="24"/>
      <c r="AN389" s="24"/>
    </row>
    <row r="390" spans="1:40" ht="13" x14ac:dyDescent="0.3">
      <c r="A390" t="s">
        <v>132</v>
      </c>
      <c r="B390" s="5">
        <v>0.78</v>
      </c>
      <c r="C390" s="93">
        <f t="shared" si="27"/>
        <v>30.78</v>
      </c>
      <c r="D390" s="2" t="s">
        <v>130</v>
      </c>
      <c r="E390" s="2" t="s">
        <v>130</v>
      </c>
      <c r="F390">
        <v>7.6999999999999999E-2</v>
      </c>
      <c r="G390">
        <v>0.105</v>
      </c>
      <c r="H390">
        <v>0.19600000000000001</v>
      </c>
      <c r="I390">
        <v>0.28599999999999998</v>
      </c>
      <c r="J390" s="22" t="s">
        <v>130</v>
      </c>
      <c r="K390" s="22" t="s">
        <v>130</v>
      </c>
      <c r="L390" s="22" t="s">
        <v>130</v>
      </c>
      <c r="M390" s="22" t="s">
        <v>130</v>
      </c>
      <c r="N390" s="22" t="s">
        <v>130</v>
      </c>
      <c r="O390" s="22" t="s">
        <v>130</v>
      </c>
      <c r="P390" s="2" t="s">
        <v>138</v>
      </c>
      <c r="V390" s="20"/>
      <c r="W390" s="22"/>
      <c r="X390" s="22"/>
      <c r="Y390" s="22"/>
      <c r="Z390" s="22"/>
      <c r="AA390" s="22"/>
      <c r="AB390" s="2"/>
      <c r="AD390" s="24"/>
      <c r="AE390" s="24"/>
      <c r="AF390" s="24"/>
      <c r="AG390" s="24"/>
      <c r="AH390" s="24"/>
      <c r="AI390" s="24"/>
      <c r="AJ390" s="24"/>
      <c r="AK390" s="24"/>
      <c r="AL390" s="24"/>
      <c r="AM390" s="24"/>
      <c r="AN390" s="24"/>
    </row>
    <row r="391" spans="1:40" ht="13" x14ac:dyDescent="0.3">
      <c r="A391" t="s">
        <v>132</v>
      </c>
      <c r="B391" s="5">
        <v>0.79</v>
      </c>
      <c r="C391" s="93">
        <f t="shared" si="27"/>
        <v>30.79</v>
      </c>
      <c r="D391" s="2" t="s">
        <v>130</v>
      </c>
      <c r="E391" s="2" t="s">
        <v>130</v>
      </c>
      <c r="F391">
        <v>7.6999999999999999E-2</v>
      </c>
      <c r="G391">
        <v>0.105</v>
      </c>
      <c r="H391">
        <v>0.19500000000000001</v>
      </c>
      <c r="I391">
        <v>0.28499999999999998</v>
      </c>
      <c r="J391" s="22" t="s">
        <v>130</v>
      </c>
      <c r="K391" s="22" t="s">
        <v>130</v>
      </c>
      <c r="L391" s="22" t="s">
        <v>130</v>
      </c>
      <c r="M391" s="22" t="s">
        <v>130</v>
      </c>
      <c r="N391" s="22" t="s">
        <v>130</v>
      </c>
      <c r="O391" s="22" t="s">
        <v>130</v>
      </c>
      <c r="P391" s="2" t="s">
        <v>138</v>
      </c>
      <c r="V391" s="20"/>
      <c r="W391" s="22"/>
      <c r="X391" s="22"/>
      <c r="Y391" s="22"/>
      <c r="Z391" s="22"/>
      <c r="AA391" s="22"/>
      <c r="AB391" s="2"/>
      <c r="AD391" s="24"/>
      <c r="AE391" s="24"/>
      <c r="AF391" s="24"/>
      <c r="AG391" s="24"/>
      <c r="AH391" s="24"/>
      <c r="AI391" s="24"/>
      <c r="AJ391" s="24"/>
      <c r="AK391" s="24"/>
      <c r="AL391" s="24"/>
      <c r="AM391" s="24"/>
      <c r="AN391" s="24"/>
    </row>
    <row r="392" spans="1:40" ht="13" x14ac:dyDescent="0.3">
      <c r="A392" t="s">
        <v>132</v>
      </c>
      <c r="B392" s="5">
        <v>0.8</v>
      </c>
      <c r="C392" s="93">
        <f t="shared" si="27"/>
        <v>30.8</v>
      </c>
      <c r="D392" s="2" t="s">
        <v>130</v>
      </c>
      <c r="E392" s="2" t="s">
        <v>130</v>
      </c>
      <c r="F392">
        <v>7.5999999999999998E-2</v>
      </c>
      <c r="G392">
        <v>0.104</v>
      </c>
      <c r="H392">
        <v>0.193</v>
      </c>
      <c r="I392">
        <v>0.28199999999999997</v>
      </c>
      <c r="J392" s="22" t="s">
        <v>130</v>
      </c>
      <c r="K392" s="22" t="s">
        <v>130</v>
      </c>
      <c r="L392" s="22" t="s">
        <v>130</v>
      </c>
      <c r="M392" s="22" t="s">
        <v>130</v>
      </c>
      <c r="N392" s="22" t="s">
        <v>130</v>
      </c>
      <c r="O392" s="22" t="s">
        <v>130</v>
      </c>
      <c r="P392" s="2" t="s">
        <v>138</v>
      </c>
      <c r="V392" s="20"/>
      <c r="W392" s="22"/>
      <c r="X392" s="22"/>
      <c r="Y392" s="22"/>
      <c r="Z392" s="22"/>
      <c r="AA392" s="22"/>
      <c r="AB392" s="2"/>
      <c r="AD392" s="24"/>
      <c r="AE392" s="24"/>
      <c r="AF392" s="24"/>
      <c r="AG392" s="24"/>
      <c r="AH392" s="24"/>
      <c r="AI392" s="24"/>
      <c r="AJ392" s="24"/>
      <c r="AK392" s="24"/>
      <c r="AL392" s="24"/>
      <c r="AM392" s="24"/>
      <c r="AN392" s="24"/>
    </row>
    <row r="393" spans="1:40" ht="13" x14ac:dyDescent="0.3">
      <c r="A393" t="s">
        <v>132</v>
      </c>
      <c r="B393" s="5">
        <v>0.81</v>
      </c>
      <c r="C393" s="93">
        <f t="shared" si="27"/>
        <v>30.81</v>
      </c>
      <c r="D393" s="2" t="s">
        <v>130</v>
      </c>
      <c r="E393" s="2" t="s">
        <v>130</v>
      </c>
      <c r="F393">
        <v>7.5999999999999998E-2</v>
      </c>
      <c r="G393">
        <v>0.104</v>
      </c>
      <c r="H393">
        <v>0.192</v>
      </c>
      <c r="I393">
        <v>0.28100000000000003</v>
      </c>
      <c r="J393" s="22" t="s">
        <v>130</v>
      </c>
      <c r="K393" s="22" t="s">
        <v>130</v>
      </c>
      <c r="L393" s="22" t="s">
        <v>130</v>
      </c>
      <c r="M393" s="22" t="s">
        <v>130</v>
      </c>
      <c r="N393" s="22" t="s">
        <v>130</v>
      </c>
      <c r="O393" s="22" t="s">
        <v>130</v>
      </c>
      <c r="P393" s="2" t="s">
        <v>138</v>
      </c>
      <c r="V393" s="20"/>
      <c r="W393" s="22"/>
      <c r="X393" s="22"/>
      <c r="Y393" s="22"/>
      <c r="Z393" s="22"/>
      <c r="AA393" s="22"/>
      <c r="AB393" s="2"/>
      <c r="AD393" s="24"/>
      <c r="AE393" s="24"/>
      <c r="AF393" s="24"/>
      <c r="AG393" s="24"/>
      <c r="AH393" s="24"/>
      <c r="AI393" s="24"/>
      <c r="AJ393" s="24"/>
      <c r="AK393" s="24"/>
      <c r="AL393" s="24"/>
      <c r="AM393" s="24"/>
      <c r="AN393" s="24"/>
    </row>
    <row r="394" spans="1:40" ht="13" x14ac:dyDescent="0.3">
      <c r="A394" t="s">
        <v>132</v>
      </c>
      <c r="B394" s="5">
        <v>0.82</v>
      </c>
      <c r="C394" s="93">
        <f t="shared" si="27"/>
        <v>30.82</v>
      </c>
      <c r="D394" s="2" t="s">
        <v>130</v>
      </c>
      <c r="E394" s="2" t="s">
        <v>130</v>
      </c>
      <c r="F394">
        <v>7.4999999999999997E-2</v>
      </c>
      <c r="G394">
        <v>0.10299999999999999</v>
      </c>
      <c r="H394">
        <v>0.191</v>
      </c>
      <c r="I394">
        <v>0.27900000000000003</v>
      </c>
      <c r="J394" s="22" t="s">
        <v>130</v>
      </c>
      <c r="K394" s="22" t="s">
        <v>130</v>
      </c>
      <c r="L394" s="22" t="s">
        <v>130</v>
      </c>
      <c r="M394" s="22" t="s">
        <v>130</v>
      </c>
      <c r="N394" s="22" t="s">
        <v>130</v>
      </c>
      <c r="O394" s="22" t="s">
        <v>130</v>
      </c>
      <c r="P394" s="2" t="s">
        <v>138</v>
      </c>
      <c r="W394" s="22"/>
      <c r="X394" s="22"/>
      <c r="Y394" s="22"/>
      <c r="Z394" s="22"/>
      <c r="AA394" s="22"/>
      <c r="AB394" s="2"/>
      <c r="AD394" s="24"/>
      <c r="AE394" s="24"/>
      <c r="AF394" s="24"/>
      <c r="AG394" s="24"/>
      <c r="AH394" s="24"/>
      <c r="AI394" s="24"/>
      <c r="AJ394" s="24"/>
      <c r="AK394" s="24"/>
      <c r="AL394" s="24"/>
      <c r="AM394" s="24"/>
      <c r="AN394" s="24"/>
    </row>
    <row r="395" spans="1:40" ht="13" x14ac:dyDescent="0.3">
      <c r="A395" t="s">
        <v>132</v>
      </c>
      <c r="B395" s="5">
        <v>0.83</v>
      </c>
      <c r="C395" s="93">
        <f t="shared" si="27"/>
        <v>30.83</v>
      </c>
      <c r="D395" s="2" t="s">
        <v>130</v>
      </c>
      <c r="E395" s="2" t="s">
        <v>130</v>
      </c>
      <c r="F395">
        <v>7.4999999999999997E-2</v>
      </c>
      <c r="G395">
        <v>0.10299999999999999</v>
      </c>
      <c r="H395">
        <v>0.19</v>
      </c>
      <c r="I395">
        <v>0.27800000000000002</v>
      </c>
      <c r="J395" s="22" t="s">
        <v>130</v>
      </c>
      <c r="K395" s="22" t="s">
        <v>130</v>
      </c>
      <c r="L395" s="22" t="s">
        <v>130</v>
      </c>
      <c r="M395" s="22" t="s">
        <v>130</v>
      </c>
      <c r="N395" s="22" t="s">
        <v>130</v>
      </c>
      <c r="O395" s="22" t="s">
        <v>130</v>
      </c>
      <c r="P395" s="2" t="s">
        <v>138</v>
      </c>
      <c r="W395" s="22"/>
      <c r="X395" s="22"/>
      <c r="Y395" s="22"/>
      <c r="Z395" s="22"/>
      <c r="AA395" s="22"/>
      <c r="AB395" s="2"/>
      <c r="AD395" s="24"/>
      <c r="AE395" s="24"/>
      <c r="AF395" s="24"/>
      <c r="AG395" s="24"/>
      <c r="AH395" s="24"/>
      <c r="AI395" s="24"/>
      <c r="AJ395" s="24"/>
      <c r="AK395" s="24"/>
      <c r="AL395" s="24"/>
      <c r="AM395" s="24"/>
      <c r="AN395" s="24"/>
    </row>
    <row r="396" spans="1:40" ht="13" x14ac:dyDescent="0.3">
      <c r="A396" t="s">
        <v>132</v>
      </c>
      <c r="B396" s="5">
        <v>0.84</v>
      </c>
      <c r="C396" s="93">
        <f t="shared" si="27"/>
        <v>30.84</v>
      </c>
      <c r="D396" s="2" t="s">
        <v>130</v>
      </c>
      <c r="E396" s="2" t="s">
        <v>130</v>
      </c>
      <c r="F396">
        <v>7.4999999999999997E-2</v>
      </c>
      <c r="G396">
        <v>0.10199999999999999</v>
      </c>
      <c r="H396">
        <v>0.189</v>
      </c>
      <c r="I396">
        <v>0.27600000000000002</v>
      </c>
      <c r="J396" s="22" t="s">
        <v>130</v>
      </c>
      <c r="K396" s="22" t="s">
        <v>130</v>
      </c>
      <c r="L396" s="22" t="s">
        <v>130</v>
      </c>
      <c r="M396" s="22" t="s">
        <v>130</v>
      </c>
      <c r="N396" s="22" t="s">
        <v>130</v>
      </c>
      <c r="O396" s="22" t="s">
        <v>130</v>
      </c>
      <c r="P396" s="2" t="s">
        <v>138</v>
      </c>
      <c r="W396" s="22"/>
      <c r="X396" s="22"/>
      <c r="Y396" s="22"/>
      <c r="Z396" s="22"/>
      <c r="AA396" s="22"/>
      <c r="AB396" s="2"/>
      <c r="AD396" s="24"/>
      <c r="AE396" s="24"/>
      <c r="AF396" s="24"/>
      <c r="AG396" s="24"/>
      <c r="AH396" s="24"/>
      <c r="AI396" s="24"/>
      <c r="AJ396" s="24"/>
      <c r="AK396" s="24"/>
      <c r="AL396" s="24"/>
      <c r="AM396" s="24"/>
      <c r="AN396" s="24"/>
    </row>
    <row r="397" spans="1:40" ht="13" x14ac:dyDescent="0.3">
      <c r="A397" t="s">
        <v>132</v>
      </c>
      <c r="B397" s="5">
        <v>0.85</v>
      </c>
      <c r="C397" s="93">
        <f t="shared" si="27"/>
        <v>30.85</v>
      </c>
      <c r="D397" s="2" t="s">
        <v>130</v>
      </c>
      <c r="E397" s="2" t="s">
        <v>130</v>
      </c>
      <c r="F397">
        <v>7.3999999999999996E-2</v>
      </c>
      <c r="G397">
        <v>0.10100000000000001</v>
      </c>
      <c r="H397">
        <v>0.187</v>
      </c>
      <c r="I397">
        <v>0.27300000000000002</v>
      </c>
      <c r="J397" s="22" t="s">
        <v>130</v>
      </c>
      <c r="K397" s="22" t="s">
        <v>130</v>
      </c>
      <c r="L397" s="22" t="s">
        <v>130</v>
      </c>
      <c r="M397" s="22" t="s">
        <v>130</v>
      </c>
      <c r="N397" s="22" t="s">
        <v>130</v>
      </c>
      <c r="O397" s="22" t="s">
        <v>130</v>
      </c>
      <c r="P397" s="2" t="s">
        <v>138</v>
      </c>
      <c r="W397" s="22"/>
      <c r="X397" s="22"/>
      <c r="Y397" s="22"/>
      <c r="Z397" s="22"/>
      <c r="AA397" s="22"/>
      <c r="AB397" s="2"/>
      <c r="AD397" s="24"/>
      <c r="AE397" s="24"/>
      <c r="AF397" s="24"/>
      <c r="AG397" s="24"/>
      <c r="AH397" s="24"/>
      <c r="AI397" s="24"/>
      <c r="AJ397" s="24"/>
      <c r="AK397" s="24"/>
      <c r="AL397" s="24"/>
      <c r="AM397" s="24"/>
      <c r="AN397" s="24"/>
    </row>
    <row r="398" spans="1:40" ht="13" x14ac:dyDescent="0.3">
      <c r="A398" t="s">
        <v>132</v>
      </c>
      <c r="B398" s="5">
        <v>0.86</v>
      </c>
      <c r="C398" s="93">
        <f t="shared" si="27"/>
        <v>30.86</v>
      </c>
      <c r="D398" s="2" t="s">
        <v>130</v>
      </c>
      <c r="E398" s="2" t="s">
        <v>130</v>
      </c>
      <c r="F398">
        <v>7.3999999999999996E-2</v>
      </c>
      <c r="G398">
        <v>0.10100000000000001</v>
      </c>
      <c r="H398">
        <v>0.187</v>
      </c>
      <c r="I398">
        <v>0.27200000000000002</v>
      </c>
      <c r="J398">
        <v>0.35799999999999998</v>
      </c>
      <c r="K398" s="22" t="s">
        <v>130</v>
      </c>
      <c r="L398" s="22" t="s">
        <v>130</v>
      </c>
      <c r="M398" s="22" t="s">
        <v>130</v>
      </c>
      <c r="N398" s="22" t="s">
        <v>130</v>
      </c>
      <c r="O398" s="22" t="s">
        <v>130</v>
      </c>
      <c r="P398" s="2" t="s">
        <v>138</v>
      </c>
      <c r="W398" s="22"/>
      <c r="X398" s="22"/>
      <c r="Y398" s="22"/>
      <c r="Z398" s="22"/>
      <c r="AA398" s="22"/>
      <c r="AB398" s="2"/>
      <c r="AD398" s="24"/>
      <c r="AE398" s="24"/>
      <c r="AF398" s="24"/>
      <c r="AG398" s="24"/>
      <c r="AH398" s="24"/>
      <c r="AI398" s="24"/>
      <c r="AJ398" s="24"/>
      <c r="AK398" s="24"/>
      <c r="AL398" s="24"/>
      <c r="AM398" s="24"/>
      <c r="AN398" s="24"/>
    </row>
    <row r="399" spans="1:40" ht="13" x14ac:dyDescent="0.3">
      <c r="A399" t="s">
        <v>132</v>
      </c>
      <c r="B399" s="5">
        <v>0.87</v>
      </c>
      <c r="C399" s="93">
        <f t="shared" si="27"/>
        <v>30.87</v>
      </c>
      <c r="D399" s="2" t="s">
        <v>130</v>
      </c>
      <c r="E399" s="2" t="s">
        <v>130</v>
      </c>
      <c r="F399">
        <v>7.2999999999999995E-2</v>
      </c>
      <c r="G399">
        <v>0.1</v>
      </c>
      <c r="H399">
        <v>0.185</v>
      </c>
      <c r="I399">
        <v>0.27</v>
      </c>
      <c r="J399">
        <v>0.35399999999999998</v>
      </c>
      <c r="K399" s="22" t="s">
        <v>130</v>
      </c>
      <c r="L399" s="22" t="s">
        <v>130</v>
      </c>
      <c r="M399" s="22" t="s">
        <v>130</v>
      </c>
      <c r="N399" s="22" t="s">
        <v>130</v>
      </c>
      <c r="O399" s="22" t="s">
        <v>130</v>
      </c>
      <c r="P399" s="2" t="s">
        <v>138</v>
      </c>
      <c r="W399" s="22"/>
      <c r="X399" s="22"/>
      <c r="Y399" s="22"/>
      <c r="Z399" s="22"/>
      <c r="AA399" s="22"/>
      <c r="AB399" s="2"/>
      <c r="AD399" s="24"/>
      <c r="AE399" s="24"/>
      <c r="AF399" s="24"/>
      <c r="AG399" s="24"/>
      <c r="AH399" s="24"/>
      <c r="AI399" s="24"/>
      <c r="AJ399" s="24"/>
      <c r="AK399" s="24"/>
      <c r="AL399" s="24"/>
      <c r="AM399" s="24"/>
      <c r="AN399" s="24"/>
    </row>
    <row r="400" spans="1:40" ht="13" x14ac:dyDescent="0.3">
      <c r="A400" t="s">
        <v>132</v>
      </c>
      <c r="B400" s="5">
        <v>0.88</v>
      </c>
      <c r="C400" s="93">
        <f t="shared" si="27"/>
        <v>30.88</v>
      </c>
      <c r="D400" s="2" t="s">
        <v>130</v>
      </c>
      <c r="E400" s="2" t="s">
        <v>130</v>
      </c>
      <c r="F400">
        <v>7.2999999999999995E-2</v>
      </c>
      <c r="G400">
        <v>0.1</v>
      </c>
      <c r="H400">
        <v>0.184</v>
      </c>
      <c r="I400">
        <v>0.26800000000000002</v>
      </c>
      <c r="J400">
        <v>0.35299999999999998</v>
      </c>
      <c r="K400" s="22" t="s">
        <v>130</v>
      </c>
      <c r="L400" s="22" t="s">
        <v>130</v>
      </c>
      <c r="M400" s="22" t="s">
        <v>130</v>
      </c>
      <c r="N400" s="22" t="s">
        <v>130</v>
      </c>
      <c r="O400" s="22" t="s">
        <v>130</v>
      </c>
      <c r="P400" s="2" t="s">
        <v>138</v>
      </c>
      <c r="W400" s="22"/>
      <c r="X400" s="22"/>
      <c r="Y400" s="22"/>
      <c r="Z400" s="22"/>
      <c r="AA400" s="22"/>
      <c r="AB400" s="2"/>
      <c r="AD400" s="24"/>
      <c r="AE400" s="24"/>
      <c r="AF400" s="24"/>
      <c r="AG400" s="24"/>
      <c r="AH400" s="24"/>
      <c r="AI400" s="24"/>
      <c r="AJ400" s="24"/>
      <c r="AK400" s="24"/>
      <c r="AL400" s="24"/>
      <c r="AM400" s="24"/>
      <c r="AN400" s="24"/>
    </row>
    <row r="401" spans="1:40" ht="13" x14ac:dyDescent="0.3">
      <c r="A401" t="s">
        <v>132</v>
      </c>
      <c r="B401" s="5">
        <v>0.89</v>
      </c>
      <c r="C401" s="93">
        <f t="shared" si="27"/>
        <v>30.89</v>
      </c>
      <c r="D401" s="2" t="s">
        <v>130</v>
      </c>
      <c r="E401" s="2" t="s">
        <v>130</v>
      </c>
      <c r="F401">
        <v>7.2999999999999995E-2</v>
      </c>
      <c r="G401">
        <v>0.1</v>
      </c>
      <c r="H401">
        <v>0.184</v>
      </c>
      <c r="I401">
        <v>0.26800000000000002</v>
      </c>
      <c r="J401">
        <v>0.35299999999999998</v>
      </c>
      <c r="K401" s="22" t="s">
        <v>130</v>
      </c>
      <c r="L401" s="22" t="s">
        <v>130</v>
      </c>
      <c r="M401" s="22" t="s">
        <v>130</v>
      </c>
      <c r="N401" s="22" t="s">
        <v>130</v>
      </c>
      <c r="O401" s="22" t="s">
        <v>130</v>
      </c>
      <c r="P401" s="2" t="s">
        <v>138</v>
      </c>
      <c r="W401" s="22"/>
      <c r="X401" s="22"/>
      <c r="Y401" s="22"/>
      <c r="Z401" s="22"/>
      <c r="AA401" s="22"/>
      <c r="AB401" s="2"/>
      <c r="AD401" s="24"/>
      <c r="AE401" s="24"/>
      <c r="AF401" s="24"/>
      <c r="AG401" s="24"/>
      <c r="AH401" s="24"/>
      <c r="AI401" s="24"/>
      <c r="AJ401" s="24"/>
      <c r="AK401" s="24"/>
      <c r="AL401" s="24"/>
      <c r="AM401" s="24"/>
      <c r="AN401" s="24"/>
    </row>
    <row r="402" spans="1:40" ht="13" x14ac:dyDescent="0.3">
      <c r="A402" t="s">
        <v>132</v>
      </c>
      <c r="B402" s="5">
        <v>0.9</v>
      </c>
      <c r="C402" s="93">
        <f t="shared" si="27"/>
        <v>30.9</v>
      </c>
      <c r="D402" s="2" t="s">
        <v>130</v>
      </c>
      <c r="E402" s="2" t="s">
        <v>130</v>
      </c>
      <c r="F402">
        <v>7.2999999999999995E-2</v>
      </c>
      <c r="G402">
        <v>0.1</v>
      </c>
      <c r="H402">
        <v>0.184</v>
      </c>
      <c r="I402">
        <v>0.26800000000000002</v>
      </c>
      <c r="J402">
        <v>0.35299999999999998</v>
      </c>
      <c r="K402" s="22" t="s">
        <v>130</v>
      </c>
      <c r="L402" s="22" t="s">
        <v>130</v>
      </c>
      <c r="M402" s="22" t="s">
        <v>130</v>
      </c>
      <c r="N402" s="22" t="s">
        <v>130</v>
      </c>
      <c r="O402" s="22" t="s">
        <v>130</v>
      </c>
      <c r="P402" s="2" t="s">
        <v>138</v>
      </c>
      <c r="W402" s="22"/>
      <c r="X402" s="22"/>
      <c r="Y402" s="22"/>
      <c r="Z402" s="22"/>
      <c r="AA402" s="22"/>
      <c r="AB402" s="2"/>
      <c r="AD402" s="24"/>
      <c r="AE402" s="24"/>
      <c r="AF402" s="24"/>
      <c r="AG402" s="24"/>
      <c r="AH402" s="24"/>
      <c r="AI402" s="24"/>
      <c r="AJ402" s="24"/>
      <c r="AK402" s="24"/>
      <c r="AL402" s="24"/>
      <c r="AM402" s="24"/>
      <c r="AN402" s="24"/>
    </row>
    <row r="403" spans="1:40" ht="13" x14ac:dyDescent="0.3">
      <c r="A403" t="s">
        <v>132</v>
      </c>
      <c r="B403" s="5">
        <v>0.91</v>
      </c>
      <c r="C403" s="93">
        <f t="shared" si="27"/>
        <v>30.91</v>
      </c>
      <c r="D403" s="2" t="s">
        <v>130</v>
      </c>
      <c r="E403" s="2" t="s">
        <v>130</v>
      </c>
      <c r="F403">
        <v>7.1999999999999995E-2</v>
      </c>
      <c r="G403">
        <v>9.8000000000000004E-2</v>
      </c>
      <c r="H403">
        <v>0.18099999999999999</v>
      </c>
      <c r="I403">
        <v>0.26400000000000001</v>
      </c>
      <c r="J403">
        <v>0.34599999999999997</v>
      </c>
      <c r="K403" s="22" t="s">
        <v>130</v>
      </c>
      <c r="L403" s="22" t="s">
        <v>130</v>
      </c>
      <c r="M403" s="22" t="s">
        <v>130</v>
      </c>
      <c r="N403" s="22" t="s">
        <v>130</v>
      </c>
      <c r="O403" s="22" t="s">
        <v>130</v>
      </c>
      <c r="P403" s="2" t="s">
        <v>138</v>
      </c>
      <c r="W403" s="22"/>
      <c r="X403" s="22"/>
      <c r="Y403" s="22"/>
      <c r="Z403" s="22"/>
      <c r="AA403" s="22"/>
      <c r="AB403" s="2"/>
      <c r="AD403" s="24"/>
      <c r="AE403" s="24"/>
      <c r="AF403" s="24"/>
      <c r="AG403" s="24"/>
      <c r="AH403" s="24"/>
      <c r="AI403" s="24"/>
      <c r="AJ403" s="24"/>
      <c r="AK403" s="24"/>
      <c r="AL403" s="24"/>
      <c r="AM403" s="24"/>
      <c r="AN403" s="24"/>
    </row>
    <row r="404" spans="1:40" ht="13" x14ac:dyDescent="0.3">
      <c r="A404" t="s">
        <v>132</v>
      </c>
      <c r="B404" s="5">
        <v>0.92</v>
      </c>
      <c r="C404" s="93">
        <f t="shared" si="27"/>
        <v>30.92</v>
      </c>
      <c r="D404" s="2" t="s">
        <v>130</v>
      </c>
      <c r="E404" s="2" t="s">
        <v>130</v>
      </c>
      <c r="F404">
        <v>7.1999999999999995E-2</v>
      </c>
      <c r="G404">
        <v>9.8000000000000004E-2</v>
      </c>
      <c r="H404">
        <v>0.18099999999999999</v>
      </c>
      <c r="I404">
        <v>0.26400000000000001</v>
      </c>
      <c r="J404">
        <v>0.34599999999999997</v>
      </c>
      <c r="K404" s="22" t="s">
        <v>130</v>
      </c>
      <c r="L404" s="22" t="s">
        <v>130</v>
      </c>
      <c r="M404" s="22" t="s">
        <v>130</v>
      </c>
      <c r="N404" s="22" t="s">
        <v>130</v>
      </c>
      <c r="O404" s="22" t="s">
        <v>130</v>
      </c>
      <c r="P404" s="2" t="s">
        <v>138</v>
      </c>
      <c r="W404" s="22"/>
      <c r="X404" s="22"/>
      <c r="Y404" s="22"/>
      <c r="Z404" s="22"/>
      <c r="AA404" s="22"/>
      <c r="AB404" s="2"/>
      <c r="AD404" s="24"/>
      <c r="AE404" s="24"/>
      <c r="AF404" s="24"/>
      <c r="AG404" s="24"/>
      <c r="AH404" s="24"/>
      <c r="AI404" s="24"/>
      <c r="AJ404" s="24"/>
      <c r="AK404" s="24"/>
      <c r="AL404" s="24"/>
      <c r="AM404" s="24"/>
      <c r="AN404" s="24"/>
    </row>
    <row r="405" spans="1:40" ht="13" x14ac:dyDescent="0.3">
      <c r="A405" t="s">
        <v>132</v>
      </c>
      <c r="B405" s="5">
        <v>0.93</v>
      </c>
      <c r="C405" s="93">
        <f t="shared" si="27"/>
        <v>30.93</v>
      </c>
      <c r="D405" s="2" t="s">
        <v>130</v>
      </c>
      <c r="E405" s="2" t="s">
        <v>130</v>
      </c>
      <c r="F405">
        <v>7.0999999999999994E-2</v>
      </c>
      <c r="G405">
        <v>9.7000000000000003E-2</v>
      </c>
      <c r="H405">
        <v>0.17799999999999999</v>
      </c>
      <c r="I405">
        <v>0.25900000000000001</v>
      </c>
      <c r="J405">
        <v>0.34</v>
      </c>
      <c r="K405" s="22" t="s">
        <v>130</v>
      </c>
      <c r="L405" s="22" t="s">
        <v>130</v>
      </c>
      <c r="M405" s="22" t="s">
        <v>130</v>
      </c>
      <c r="N405" s="22" t="s">
        <v>130</v>
      </c>
      <c r="O405" s="22" t="s">
        <v>130</v>
      </c>
      <c r="P405" s="2" t="s">
        <v>138</v>
      </c>
      <c r="W405" s="22"/>
      <c r="X405" s="22"/>
      <c r="Y405" s="22"/>
      <c r="Z405" s="22"/>
      <c r="AA405" s="22"/>
      <c r="AB405" s="2"/>
      <c r="AD405" s="24"/>
      <c r="AE405" s="24"/>
      <c r="AF405" s="24"/>
      <c r="AG405" s="24"/>
      <c r="AH405" s="24"/>
      <c r="AI405" s="24"/>
      <c r="AJ405" s="24"/>
      <c r="AK405" s="24"/>
      <c r="AL405" s="24"/>
      <c r="AM405" s="24"/>
      <c r="AN405" s="24"/>
    </row>
    <row r="406" spans="1:40" ht="13" x14ac:dyDescent="0.3">
      <c r="A406" t="s">
        <v>132</v>
      </c>
      <c r="B406" s="5">
        <v>0.94</v>
      </c>
      <c r="C406" s="93">
        <f t="shared" si="27"/>
        <v>30.94</v>
      </c>
      <c r="D406" s="2" t="s">
        <v>130</v>
      </c>
      <c r="E406" s="2" t="s">
        <v>130</v>
      </c>
      <c r="F406">
        <v>7.0999999999999994E-2</v>
      </c>
      <c r="G406">
        <v>9.7000000000000003E-2</v>
      </c>
      <c r="H406">
        <v>0.17699999999999999</v>
      </c>
      <c r="I406">
        <v>0.25700000000000001</v>
      </c>
      <c r="J406">
        <v>0.33800000000000002</v>
      </c>
      <c r="K406" s="22" t="s">
        <v>130</v>
      </c>
      <c r="L406" s="22" t="s">
        <v>130</v>
      </c>
      <c r="M406" s="22" t="s">
        <v>130</v>
      </c>
      <c r="N406" s="22" t="s">
        <v>130</v>
      </c>
      <c r="O406" s="22" t="s">
        <v>130</v>
      </c>
      <c r="P406" s="2" t="s">
        <v>138</v>
      </c>
      <c r="W406" s="22"/>
      <c r="X406" s="22"/>
      <c r="Y406" s="22"/>
      <c r="Z406" s="22"/>
      <c r="AA406" s="22"/>
      <c r="AB406" s="2"/>
      <c r="AD406" s="24"/>
      <c r="AE406" s="24"/>
      <c r="AF406" s="24"/>
      <c r="AG406" s="24"/>
      <c r="AH406" s="24"/>
      <c r="AI406" s="24"/>
      <c r="AJ406" s="24"/>
      <c r="AK406" s="24"/>
      <c r="AL406" s="24"/>
      <c r="AM406" s="24"/>
      <c r="AN406" s="24"/>
    </row>
    <row r="407" spans="1:40" ht="13" x14ac:dyDescent="0.3">
      <c r="A407" t="s">
        <v>132</v>
      </c>
      <c r="B407" s="5">
        <v>0.95</v>
      </c>
      <c r="C407" s="93">
        <f t="shared" si="27"/>
        <v>30.95</v>
      </c>
      <c r="D407" s="2" t="s">
        <v>130</v>
      </c>
      <c r="E407" s="2" t="s">
        <v>130</v>
      </c>
      <c r="F407">
        <v>7.0000000000000007E-2</v>
      </c>
      <c r="G407">
        <v>9.6000000000000002E-2</v>
      </c>
      <c r="H407">
        <v>0.17599999999999999</v>
      </c>
      <c r="I407">
        <v>0.25600000000000001</v>
      </c>
      <c r="J407">
        <v>0.33500000000000002</v>
      </c>
      <c r="K407" s="22" t="s">
        <v>130</v>
      </c>
      <c r="L407" s="22" t="s">
        <v>130</v>
      </c>
      <c r="M407" s="22" t="s">
        <v>130</v>
      </c>
      <c r="N407" s="22" t="s">
        <v>130</v>
      </c>
      <c r="O407" s="22" t="s">
        <v>130</v>
      </c>
      <c r="P407" s="2" t="s">
        <v>138</v>
      </c>
      <c r="W407" s="22"/>
      <c r="X407" s="22"/>
      <c r="Y407" s="22"/>
      <c r="Z407" s="22"/>
      <c r="AA407" s="22"/>
      <c r="AB407" s="2"/>
      <c r="AD407" s="24"/>
      <c r="AE407" s="24"/>
      <c r="AF407" s="24"/>
      <c r="AG407" s="24"/>
      <c r="AH407" s="24"/>
      <c r="AI407" s="24"/>
      <c r="AJ407" s="24"/>
      <c r="AK407" s="24"/>
      <c r="AL407" s="24"/>
      <c r="AM407" s="24"/>
      <c r="AN407" s="24"/>
    </row>
    <row r="408" spans="1:40" ht="13" x14ac:dyDescent="0.3">
      <c r="A408" t="s">
        <v>132</v>
      </c>
      <c r="B408" s="5">
        <v>0.96</v>
      </c>
      <c r="C408" s="93">
        <f t="shared" si="27"/>
        <v>30.96</v>
      </c>
      <c r="D408" s="2" t="s">
        <v>130</v>
      </c>
      <c r="E408" s="2" t="s">
        <v>130</v>
      </c>
      <c r="F408">
        <v>7.0000000000000007E-2</v>
      </c>
      <c r="G408">
        <v>9.5000000000000001E-2</v>
      </c>
      <c r="H408">
        <v>0.17499999999999999</v>
      </c>
      <c r="I408">
        <v>0.254</v>
      </c>
      <c r="J408">
        <v>0.33300000000000002</v>
      </c>
      <c r="K408" s="22" t="s">
        <v>130</v>
      </c>
      <c r="L408" s="22" t="s">
        <v>130</v>
      </c>
      <c r="M408" s="22" t="s">
        <v>130</v>
      </c>
      <c r="N408" s="22" t="s">
        <v>130</v>
      </c>
      <c r="O408" s="22" t="s">
        <v>130</v>
      </c>
      <c r="P408" s="2" t="s">
        <v>138</v>
      </c>
      <c r="W408" s="22"/>
      <c r="X408" s="22"/>
      <c r="Y408" s="22"/>
      <c r="Z408" s="22"/>
      <c r="AA408" s="22"/>
      <c r="AB408" s="2"/>
      <c r="AD408" s="24"/>
      <c r="AE408" s="24"/>
      <c r="AF408" s="24"/>
      <c r="AG408" s="24"/>
      <c r="AH408" s="24"/>
      <c r="AI408" s="24"/>
      <c r="AJ408" s="24"/>
      <c r="AK408" s="24"/>
      <c r="AL408" s="24"/>
      <c r="AM408" s="24"/>
      <c r="AN408" s="24"/>
    </row>
    <row r="409" spans="1:40" ht="13" x14ac:dyDescent="0.3">
      <c r="A409" t="s">
        <v>132</v>
      </c>
      <c r="B409" s="5">
        <v>0.97</v>
      </c>
      <c r="C409" s="93">
        <f t="shared" si="27"/>
        <v>30.97</v>
      </c>
      <c r="D409" s="2" t="s">
        <v>130</v>
      </c>
      <c r="E409" s="2" t="s">
        <v>130</v>
      </c>
      <c r="F409">
        <v>6.9000000000000006E-2</v>
      </c>
      <c r="G409">
        <v>9.5000000000000001E-2</v>
      </c>
      <c r="H409">
        <v>0.17299999999999999</v>
      </c>
      <c r="I409">
        <v>0.252</v>
      </c>
      <c r="J409">
        <v>0.33</v>
      </c>
      <c r="K409" s="22" t="s">
        <v>130</v>
      </c>
      <c r="L409" s="22" t="s">
        <v>130</v>
      </c>
      <c r="M409" s="22" t="s">
        <v>130</v>
      </c>
      <c r="N409" s="22" t="s">
        <v>130</v>
      </c>
      <c r="O409" s="22" t="s">
        <v>130</v>
      </c>
      <c r="P409" s="2" t="s">
        <v>138</v>
      </c>
      <c r="W409" s="22"/>
      <c r="X409" s="22"/>
      <c r="Y409" s="22"/>
      <c r="Z409" s="22"/>
      <c r="AA409" s="22"/>
      <c r="AB409" s="2"/>
      <c r="AD409" s="24"/>
      <c r="AE409" s="24"/>
      <c r="AF409" s="24"/>
      <c r="AG409" s="24"/>
      <c r="AH409" s="24"/>
      <c r="AI409" s="24"/>
      <c r="AJ409" s="24"/>
      <c r="AK409" s="24"/>
      <c r="AL409" s="24"/>
      <c r="AM409" s="24"/>
      <c r="AN409" s="24"/>
    </row>
    <row r="410" spans="1:40" ht="13" x14ac:dyDescent="0.3">
      <c r="A410" t="s">
        <v>132</v>
      </c>
      <c r="B410" s="5">
        <v>0.98</v>
      </c>
      <c r="C410" s="93">
        <f t="shared" si="27"/>
        <v>30.98</v>
      </c>
      <c r="D410" s="2" t="s">
        <v>130</v>
      </c>
      <c r="E410" s="2" t="s">
        <v>130</v>
      </c>
      <c r="F410">
        <v>6.9000000000000006E-2</v>
      </c>
      <c r="G410">
        <v>9.5000000000000001E-2</v>
      </c>
      <c r="H410">
        <v>0.17299999999999999</v>
      </c>
      <c r="I410">
        <v>0.252</v>
      </c>
      <c r="J410">
        <v>0.33</v>
      </c>
      <c r="K410" s="22" t="s">
        <v>130</v>
      </c>
      <c r="L410" s="22" t="s">
        <v>130</v>
      </c>
      <c r="M410" s="22" t="s">
        <v>130</v>
      </c>
      <c r="N410" s="22" t="s">
        <v>130</v>
      </c>
      <c r="O410" s="22" t="s">
        <v>130</v>
      </c>
      <c r="P410" s="2" t="s">
        <v>138</v>
      </c>
      <c r="W410" s="22"/>
      <c r="X410" s="22"/>
      <c r="Y410" s="22"/>
      <c r="Z410" s="22"/>
      <c r="AA410" s="22"/>
      <c r="AB410" s="2"/>
      <c r="AD410" s="24"/>
      <c r="AE410" s="24"/>
      <c r="AF410" s="24"/>
      <c r="AG410" s="24"/>
      <c r="AH410" s="24"/>
      <c r="AI410" s="24"/>
      <c r="AJ410" s="24"/>
      <c r="AK410" s="24"/>
      <c r="AL410" s="24"/>
      <c r="AM410" s="24"/>
      <c r="AN410" s="24"/>
    </row>
    <row r="411" spans="1:40" ht="13" x14ac:dyDescent="0.3">
      <c r="A411" t="s">
        <v>132</v>
      </c>
      <c r="B411" s="5">
        <v>0.99</v>
      </c>
      <c r="C411" s="93">
        <f t="shared" si="27"/>
        <v>30.99</v>
      </c>
      <c r="D411" s="2" t="s">
        <v>130</v>
      </c>
      <c r="E411" s="2" t="s">
        <v>130</v>
      </c>
      <c r="F411">
        <v>6.9000000000000006E-2</v>
      </c>
      <c r="G411">
        <v>9.5000000000000001E-2</v>
      </c>
      <c r="H411">
        <v>0.17299999999999999</v>
      </c>
      <c r="I411">
        <v>0.252</v>
      </c>
      <c r="J411">
        <v>0.33</v>
      </c>
      <c r="K411" s="22" t="s">
        <v>130</v>
      </c>
      <c r="L411" s="22" t="s">
        <v>130</v>
      </c>
      <c r="M411" s="22" t="s">
        <v>130</v>
      </c>
      <c r="N411" s="22" t="s">
        <v>130</v>
      </c>
      <c r="O411" s="22" t="s">
        <v>130</v>
      </c>
      <c r="P411" s="2" t="s">
        <v>138</v>
      </c>
      <c r="W411" s="22"/>
      <c r="X411" s="22"/>
      <c r="Y411" s="22"/>
      <c r="Z411" s="22"/>
      <c r="AA411" s="22"/>
      <c r="AB411" s="2"/>
      <c r="AD411" s="24"/>
      <c r="AE411" s="24"/>
      <c r="AF411" s="24"/>
      <c r="AG411" s="24"/>
      <c r="AH411" s="24"/>
      <c r="AI411" s="24"/>
      <c r="AJ411" s="24"/>
      <c r="AK411" s="24"/>
      <c r="AL411" s="24"/>
      <c r="AM411" s="24"/>
      <c r="AN411" s="24"/>
    </row>
    <row r="412" spans="1:40" ht="13" x14ac:dyDescent="0.3">
      <c r="A412" t="s">
        <v>132</v>
      </c>
      <c r="B412" s="5">
        <v>1</v>
      </c>
      <c r="C412" s="93">
        <f t="shared" si="27"/>
        <v>31</v>
      </c>
      <c r="D412" s="2" t="s">
        <v>130</v>
      </c>
      <c r="E412" s="2" t="s">
        <v>130</v>
      </c>
      <c r="F412">
        <v>6.9000000000000006E-2</v>
      </c>
      <c r="G412">
        <v>9.5000000000000001E-2</v>
      </c>
      <c r="H412">
        <v>0.17299999999999999</v>
      </c>
      <c r="I412">
        <v>0.252</v>
      </c>
      <c r="J412">
        <v>0.33</v>
      </c>
      <c r="K412" s="22" t="s">
        <v>130</v>
      </c>
      <c r="L412" s="22" t="s">
        <v>130</v>
      </c>
      <c r="M412" s="22" t="s">
        <v>130</v>
      </c>
      <c r="N412" s="22" t="s">
        <v>130</v>
      </c>
      <c r="O412" s="22" t="s">
        <v>130</v>
      </c>
      <c r="P412" s="2" t="s">
        <v>138</v>
      </c>
      <c r="W412" s="22"/>
      <c r="X412" s="22"/>
      <c r="Y412" s="22"/>
      <c r="Z412" s="22"/>
      <c r="AA412" s="22"/>
      <c r="AB412" s="2"/>
      <c r="AD412" s="24"/>
      <c r="AE412" s="24"/>
      <c r="AF412" s="24"/>
      <c r="AG412" s="24"/>
      <c r="AH412" s="24"/>
      <c r="AI412" s="24"/>
      <c r="AJ412" s="24"/>
      <c r="AK412" s="24"/>
      <c r="AL412" s="24"/>
      <c r="AM412" s="24"/>
      <c r="AN412" s="24"/>
    </row>
    <row r="413" spans="1:40" ht="13" x14ac:dyDescent="0.3">
      <c r="A413" t="s">
        <v>132</v>
      </c>
      <c r="B413" s="5">
        <v>1.01</v>
      </c>
      <c r="C413" s="93">
        <f t="shared" si="27"/>
        <v>31.01</v>
      </c>
      <c r="D413" s="2" t="s">
        <v>130</v>
      </c>
      <c r="E413" s="2" t="s">
        <v>130</v>
      </c>
      <c r="F413">
        <v>6.8000000000000005E-2</v>
      </c>
      <c r="G413">
        <v>9.2999999999999999E-2</v>
      </c>
      <c r="H413">
        <v>0.16900000000000001</v>
      </c>
      <c r="I413">
        <v>0.245</v>
      </c>
      <c r="J413">
        <v>0.32100000000000001</v>
      </c>
      <c r="K413" s="22" t="s">
        <v>130</v>
      </c>
      <c r="L413" s="22" t="s">
        <v>130</v>
      </c>
      <c r="M413" s="22" t="s">
        <v>130</v>
      </c>
      <c r="N413" s="22" t="s">
        <v>130</v>
      </c>
      <c r="O413" s="22" t="s">
        <v>130</v>
      </c>
      <c r="P413" s="2" t="s">
        <v>138</v>
      </c>
      <c r="W413" s="22"/>
      <c r="X413" s="22"/>
      <c r="Y413" s="22"/>
      <c r="Z413" s="22"/>
      <c r="AA413" s="22"/>
      <c r="AB413" s="2"/>
      <c r="AD413" s="24"/>
      <c r="AE413" s="24"/>
      <c r="AF413" s="24"/>
      <c r="AG413" s="24"/>
      <c r="AH413" s="24"/>
      <c r="AI413" s="24"/>
      <c r="AJ413" s="24"/>
      <c r="AK413" s="24"/>
      <c r="AL413" s="24"/>
      <c r="AM413" s="24"/>
      <c r="AN413" s="24"/>
    </row>
    <row r="414" spans="1:40" ht="13" x14ac:dyDescent="0.3">
      <c r="A414" t="s">
        <v>132</v>
      </c>
      <c r="B414" s="5">
        <v>1.02</v>
      </c>
      <c r="C414" s="93">
        <f t="shared" si="27"/>
        <v>31.02</v>
      </c>
      <c r="D414" s="2" t="s">
        <v>130</v>
      </c>
      <c r="E414" s="2" t="s">
        <v>130</v>
      </c>
      <c r="F414">
        <v>6.8000000000000005E-2</v>
      </c>
      <c r="G414">
        <v>9.1999999999999998E-2</v>
      </c>
      <c r="H414">
        <v>0.16800000000000001</v>
      </c>
      <c r="I414">
        <v>0.24299999999999999</v>
      </c>
      <c r="J414">
        <v>0.31900000000000001</v>
      </c>
      <c r="K414" s="22" t="s">
        <v>130</v>
      </c>
      <c r="L414" s="22" t="s">
        <v>130</v>
      </c>
      <c r="M414" s="22" t="s">
        <v>130</v>
      </c>
      <c r="N414" s="22" t="s">
        <v>130</v>
      </c>
      <c r="O414" s="22" t="s">
        <v>130</v>
      </c>
      <c r="P414" s="2" t="s">
        <v>138</v>
      </c>
      <c r="W414" s="22"/>
      <c r="X414" s="22"/>
      <c r="Y414" s="22"/>
      <c r="Z414" s="22"/>
      <c r="AA414" s="22"/>
      <c r="AB414" s="2"/>
      <c r="AD414" s="24"/>
      <c r="AE414" s="24"/>
      <c r="AF414" s="24"/>
      <c r="AG414" s="24"/>
      <c r="AH414" s="24"/>
      <c r="AI414" s="24"/>
      <c r="AJ414" s="24"/>
      <c r="AK414" s="24"/>
      <c r="AL414" s="24"/>
      <c r="AM414" s="24"/>
      <c r="AN414" s="24"/>
    </row>
    <row r="415" spans="1:40" ht="13" x14ac:dyDescent="0.3">
      <c r="A415" t="s">
        <v>132</v>
      </c>
      <c r="B415" s="5">
        <v>1.03</v>
      </c>
      <c r="C415" s="93">
        <f t="shared" si="27"/>
        <v>31.03</v>
      </c>
      <c r="D415" s="2" t="s">
        <v>130</v>
      </c>
      <c r="E415" s="2" t="s">
        <v>130</v>
      </c>
      <c r="F415">
        <v>6.7000000000000004E-2</v>
      </c>
      <c r="G415">
        <v>9.1999999999999998E-2</v>
      </c>
      <c r="H415">
        <v>0.16700000000000001</v>
      </c>
      <c r="I415">
        <v>0.24199999999999999</v>
      </c>
      <c r="J415">
        <v>0.317</v>
      </c>
      <c r="K415" s="22" t="s">
        <v>130</v>
      </c>
      <c r="L415" s="22" t="s">
        <v>130</v>
      </c>
      <c r="M415" s="22" t="s">
        <v>130</v>
      </c>
      <c r="N415" s="22" t="s">
        <v>130</v>
      </c>
      <c r="O415" s="22" t="s">
        <v>130</v>
      </c>
      <c r="P415" s="2" t="s">
        <v>138</v>
      </c>
      <c r="W415" s="22"/>
      <c r="X415" s="22"/>
      <c r="Y415" s="22"/>
      <c r="Z415" s="22"/>
      <c r="AA415" s="22"/>
      <c r="AB415" s="2"/>
      <c r="AD415" s="24"/>
      <c r="AE415" s="24"/>
      <c r="AF415" s="24"/>
      <c r="AG415" s="24"/>
      <c r="AH415" s="24"/>
      <c r="AI415" s="24"/>
      <c r="AJ415" s="24"/>
      <c r="AK415" s="24"/>
      <c r="AL415" s="24"/>
      <c r="AM415" s="24"/>
      <c r="AN415" s="24"/>
    </row>
    <row r="416" spans="1:40" ht="13" x14ac:dyDescent="0.3">
      <c r="A416" t="s">
        <v>132</v>
      </c>
      <c r="B416" s="5">
        <v>1.04</v>
      </c>
      <c r="C416" s="93">
        <f t="shared" si="27"/>
        <v>31.04</v>
      </c>
      <c r="D416" s="2" t="s">
        <v>130</v>
      </c>
      <c r="E416" s="2" t="s">
        <v>130</v>
      </c>
      <c r="F416">
        <v>6.7000000000000004E-2</v>
      </c>
      <c r="G416">
        <v>9.0999999999999998E-2</v>
      </c>
      <c r="H416">
        <v>0.16600000000000001</v>
      </c>
      <c r="I416">
        <v>0.24</v>
      </c>
      <c r="J416">
        <v>0.314</v>
      </c>
      <c r="K416" s="22" t="s">
        <v>130</v>
      </c>
      <c r="L416" s="22" t="s">
        <v>130</v>
      </c>
      <c r="M416" s="22" t="s">
        <v>130</v>
      </c>
      <c r="N416" s="22" t="s">
        <v>130</v>
      </c>
      <c r="O416" s="22" t="s">
        <v>130</v>
      </c>
      <c r="P416" s="2" t="s">
        <v>138</v>
      </c>
      <c r="W416" s="22"/>
      <c r="X416" s="22"/>
      <c r="Y416" s="22"/>
      <c r="Z416" s="22"/>
      <c r="AA416" s="22"/>
      <c r="AB416" s="2"/>
      <c r="AD416" s="24"/>
      <c r="AE416" s="24"/>
      <c r="AF416" s="24"/>
      <c r="AG416" s="24"/>
      <c r="AH416" s="24"/>
      <c r="AI416" s="24"/>
      <c r="AJ416" s="24"/>
      <c r="AK416" s="24"/>
      <c r="AL416" s="24"/>
      <c r="AM416" s="24"/>
      <c r="AN416" s="24"/>
    </row>
    <row r="417" spans="1:40" ht="13" x14ac:dyDescent="0.3">
      <c r="A417" t="s">
        <v>132</v>
      </c>
      <c r="B417" s="5">
        <v>1.05</v>
      </c>
      <c r="C417" s="93">
        <f t="shared" si="27"/>
        <v>31.05</v>
      </c>
      <c r="D417" s="2" t="s">
        <v>130</v>
      </c>
      <c r="E417" s="2" t="s">
        <v>130</v>
      </c>
      <c r="F417">
        <v>6.6000000000000003E-2</v>
      </c>
      <c r="G417">
        <v>9.0999999999999998E-2</v>
      </c>
      <c r="H417">
        <v>0.16400000000000001</v>
      </c>
      <c r="I417">
        <v>0.23799999999999999</v>
      </c>
      <c r="J417">
        <v>0.312</v>
      </c>
      <c r="K417" s="22" t="s">
        <v>130</v>
      </c>
      <c r="L417" s="22" t="s">
        <v>130</v>
      </c>
      <c r="M417" s="22" t="s">
        <v>130</v>
      </c>
      <c r="N417" s="22" t="s">
        <v>130</v>
      </c>
      <c r="O417" s="22" t="s">
        <v>130</v>
      </c>
      <c r="P417" s="2" t="s">
        <v>138</v>
      </c>
      <c r="W417" s="22"/>
      <c r="X417" s="22"/>
      <c r="Y417" s="22"/>
      <c r="Z417" s="22"/>
      <c r="AA417" s="22"/>
      <c r="AB417" s="2"/>
      <c r="AD417" s="24"/>
      <c r="AE417" s="24"/>
      <c r="AF417" s="24"/>
      <c r="AG417" s="24"/>
      <c r="AH417" s="24"/>
      <c r="AI417" s="24"/>
      <c r="AJ417" s="24"/>
      <c r="AK417" s="24"/>
      <c r="AL417" s="24"/>
      <c r="AM417" s="24"/>
      <c r="AN417" s="24"/>
    </row>
    <row r="418" spans="1:40" ht="13" x14ac:dyDescent="0.3">
      <c r="A418" t="s">
        <v>132</v>
      </c>
      <c r="B418" s="5">
        <v>1.06</v>
      </c>
      <c r="C418" s="93">
        <f t="shared" si="27"/>
        <v>31.06</v>
      </c>
      <c r="D418" s="2" t="s">
        <v>130</v>
      </c>
      <c r="E418" s="2" t="s">
        <v>130</v>
      </c>
      <c r="F418">
        <v>6.6000000000000003E-2</v>
      </c>
      <c r="G418">
        <v>0.09</v>
      </c>
      <c r="H418">
        <v>0.16300000000000001</v>
      </c>
      <c r="I418">
        <v>0.23599999999999999</v>
      </c>
      <c r="J418">
        <v>0.309</v>
      </c>
      <c r="K418" s="22" t="s">
        <v>130</v>
      </c>
      <c r="L418" s="22" t="s">
        <v>130</v>
      </c>
      <c r="M418" s="22" t="s">
        <v>130</v>
      </c>
      <c r="N418" s="22" t="s">
        <v>130</v>
      </c>
      <c r="O418" s="22" t="s">
        <v>130</v>
      </c>
      <c r="P418" s="2" t="s">
        <v>138</v>
      </c>
      <c r="W418" s="22"/>
      <c r="X418" s="22"/>
      <c r="Y418" s="22"/>
      <c r="Z418" s="22"/>
      <c r="AA418" s="22"/>
      <c r="AB418" s="2"/>
      <c r="AD418" s="24"/>
      <c r="AE418" s="24"/>
      <c r="AF418" s="24"/>
      <c r="AG418" s="24"/>
      <c r="AH418" s="24"/>
      <c r="AI418" s="24"/>
      <c r="AJ418" s="24"/>
      <c r="AK418" s="24"/>
      <c r="AL418" s="24"/>
      <c r="AM418" s="24"/>
      <c r="AN418" s="24"/>
    </row>
    <row r="419" spans="1:40" ht="13" x14ac:dyDescent="0.3">
      <c r="A419" t="s">
        <v>132</v>
      </c>
      <c r="B419" s="5">
        <v>1.07</v>
      </c>
      <c r="C419" s="93">
        <f t="shared" si="27"/>
        <v>31.07</v>
      </c>
      <c r="D419" s="2" t="s">
        <v>130</v>
      </c>
      <c r="E419" s="2" t="s">
        <v>130</v>
      </c>
      <c r="F419">
        <v>6.6000000000000003E-2</v>
      </c>
      <c r="G419">
        <v>0.09</v>
      </c>
      <c r="H419">
        <v>0.16300000000000001</v>
      </c>
      <c r="I419">
        <v>0.23599999999999999</v>
      </c>
      <c r="J419">
        <v>0.309</v>
      </c>
      <c r="K419" s="22" t="s">
        <v>130</v>
      </c>
      <c r="L419" s="22" t="s">
        <v>130</v>
      </c>
      <c r="M419" s="22" t="s">
        <v>130</v>
      </c>
      <c r="N419" s="22" t="s">
        <v>130</v>
      </c>
      <c r="O419" s="22" t="s">
        <v>130</v>
      </c>
      <c r="P419" s="2" t="s">
        <v>138</v>
      </c>
      <c r="W419" s="22"/>
      <c r="X419" s="22"/>
      <c r="Y419" s="22"/>
      <c r="Z419" s="22"/>
      <c r="AA419" s="22"/>
      <c r="AB419" s="2"/>
      <c r="AD419" s="24"/>
      <c r="AE419" s="24"/>
      <c r="AF419" s="24"/>
      <c r="AG419" s="24"/>
      <c r="AH419" s="24"/>
      <c r="AI419" s="24"/>
      <c r="AJ419" s="24"/>
      <c r="AK419" s="24"/>
      <c r="AL419" s="24"/>
      <c r="AM419" s="24"/>
      <c r="AN419" s="24"/>
    </row>
    <row r="420" spans="1:40" ht="13" x14ac:dyDescent="0.3">
      <c r="A420" t="s">
        <v>132</v>
      </c>
      <c r="B420" s="5">
        <v>1.08</v>
      </c>
      <c r="C420" s="93">
        <f t="shared" si="27"/>
        <v>31.08</v>
      </c>
      <c r="D420" s="2" t="s">
        <v>130</v>
      </c>
      <c r="E420" s="2" t="s">
        <v>130</v>
      </c>
      <c r="F420">
        <v>6.6000000000000003E-2</v>
      </c>
      <c r="G420">
        <v>0.09</v>
      </c>
      <c r="H420">
        <v>0.16300000000000001</v>
      </c>
      <c r="I420">
        <v>0.23599999999999999</v>
      </c>
      <c r="J420">
        <v>0.309</v>
      </c>
      <c r="K420" s="22" t="s">
        <v>130</v>
      </c>
      <c r="L420" s="22" t="s">
        <v>130</v>
      </c>
      <c r="M420" s="22" t="s">
        <v>130</v>
      </c>
      <c r="N420" s="22" t="s">
        <v>130</v>
      </c>
      <c r="O420" s="22" t="s">
        <v>130</v>
      </c>
      <c r="P420" s="2" t="s">
        <v>138</v>
      </c>
      <c r="W420" s="22"/>
      <c r="X420" s="22"/>
      <c r="Y420" s="22"/>
      <c r="Z420" s="22"/>
      <c r="AA420" s="22"/>
      <c r="AB420" s="2"/>
      <c r="AD420" s="24"/>
      <c r="AE420" s="24"/>
      <c r="AF420" s="24"/>
      <c r="AG420" s="24"/>
      <c r="AH420" s="24"/>
      <c r="AI420" s="24"/>
      <c r="AJ420" s="24"/>
      <c r="AK420" s="24"/>
      <c r="AL420" s="24"/>
      <c r="AM420" s="24"/>
      <c r="AN420" s="24"/>
    </row>
    <row r="421" spans="1:40" ht="13" x14ac:dyDescent="0.3">
      <c r="A421" t="s">
        <v>132</v>
      </c>
      <c r="B421" s="5">
        <v>1.0900000000000001</v>
      </c>
      <c r="C421" s="93">
        <f t="shared" si="27"/>
        <v>31.09</v>
      </c>
      <c r="D421" s="2" t="s">
        <v>130</v>
      </c>
      <c r="E421" s="2" t="s">
        <v>130</v>
      </c>
      <c r="F421">
        <v>6.5000000000000002E-2</v>
      </c>
      <c r="G421">
        <v>8.8999999999999996E-2</v>
      </c>
      <c r="H421">
        <v>0.16</v>
      </c>
      <c r="I421">
        <v>0.23100000000000001</v>
      </c>
      <c r="J421">
        <v>0.30199999999999999</v>
      </c>
      <c r="K421" s="22" t="s">
        <v>130</v>
      </c>
      <c r="L421" s="22" t="s">
        <v>130</v>
      </c>
      <c r="M421" s="22" t="s">
        <v>130</v>
      </c>
      <c r="N421" s="22" t="s">
        <v>130</v>
      </c>
      <c r="O421" s="22" t="s">
        <v>130</v>
      </c>
      <c r="P421" s="2" t="s">
        <v>138</v>
      </c>
      <c r="W421" s="22"/>
      <c r="X421" s="22"/>
      <c r="Y421" s="22"/>
      <c r="Z421" s="22"/>
      <c r="AA421" s="22"/>
      <c r="AB421" s="2"/>
      <c r="AD421" s="24"/>
      <c r="AE421" s="24"/>
      <c r="AF421" s="24"/>
      <c r="AG421" s="24"/>
      <c r="AH421" s="24"/>
      <c r="AI421" s="24"/>
      <c r="AJ421" s="24"/>
      <c r="AK421" s="24"/>
      <c r="AL421" s="24"/>
      <c r="AM421" s="24"/>
      <c r="AN421" s="24"/>
    </row>
    <row r="422" spans="1:40" ht="13" x14ac:dyDescent="0.3">
      <c r="A422" t="s">
        <v>132</v>
      </c>
      <c r="B422" s="5">
        <v>1.1000000000000001</v>
      </c>
      <c r="C422" s="93">
        <f t="shared" si="27"/>
        <v>31.1</v>
      </c>
      <c r="D422" s="2" t="s">
        <v>130</v>
      </c>
      <c r="E422" s="2" t="s">
        <v>130</v>
      </c>
      <c r="F422">
        <v>6.5000000000000002E-2</v>
      </c>
      <c r="G422">
        <v>8.7999999999999995E-2</v>
      </c>
      <c r="H422">
        <v>0.159</v>
      </c>
      <c r="I422">
        <v>0.22900000000000001</v>
      </c>
      <c r="J422">
        <v>0.3</v>
      </c>
      <c r="K422" s="22" t="s">
        <v>130</v>
      </c>
      <c r="L422" s="22" t="s">
        <v>130</v>
      </c>
      <c r="M422" s="22" t="s">
        <v>130</v>
      </c>
      <c r="N422" s="22" t="s">
        <v>130</v>
      </c>
      <c r="O422" s="22" t="s">
        <v>130</v>
      </c>
      <c r="P422" s="2" t="s">
        <v>138</v>
      </c>
      <c r="W422" s="22"/>
      <c r="X422" s="22"/>
      <c r="Y422" s="22"/>
      <c r="Z422" s="22"/>
      <c r="AA422" s="22"/>
      <c r="AB422" s="2"/>
      <c r="AD422" s="24"/>
      <c r="AE422" s="24"/>
      <c r="AF422" s="24"/>
      <c r="AG422" s="24"/>
      <c r="AH422" s="24"/>
      <c r="AI422" s="24"/>
      <c r="AJ422" s="24"/>
      <c r="AK422" s="24"/>
      <c r="AL422" s="24"/>
      <c r="AM422" s="24"/>
      <c r="AN422" s="24"/>
    </row>
    <row r="423" spans="1:40" ht="13" x14ac:dyDescent="0.3">
      <c r="A423" t="s">
        <v>132</v>
      </c>
      <c r="B423" s="5">
        <v>1.1100000000000001</v>
      </c>
      <c r="C423" s="93">
        <f t="shared" si="27"/>
        <v>31.11</v>
      </c>
      <c r="D423" s="2" t="s">
        <v>130</v>
      </c>
      <c r="E423" s="2" t="s">
        <v>130</v>
      </c>
      <c r="F423">
        <v>6.4000000000000001E-2</v>
      </c>
      <c r="G423">
        <v>8.7999999999999995E-2</v>
      </c>
      <c r="H423">
        <v>0.158</v>
      </c>
      <c r="I423">
        <v>0.22700000000000001</v>
      </c>
      <c r="J423">
        <v>0.29699999999999999</v>
      </c>
      <c r="K423" s="22" t="s">
        <v>130</v>
      </c>
      <c r="L423" s="22" t="s">
        <v>130</v>
      </c>
      <c r="M423" s="22" t="s">
        <v>130</v>
      </c>
      <c r="N423" s="22" t="s">
        <v>130</v>
      </c>
      <c r="O423" s="22" t="s">
        <v>130</v>
      </c>
      <c r="P423" s="2" t="s">
        <v>138</v>
      </c>
      <c r="W423" s="22"/>
      <c r="X423" s="22"/>
      <c r="Y423" s="22"/>
      <c r="Z423" s="22"/>
      <c r="AA423" s="22"/>
      <c r="AB423" s="2"/>
      <c r="AD423" s="24"/>
      <c r="AE423" s="24"/>
      <c r="AF423" s="24"/>
      <c r="AG423" s="24"/>
      <c r="AH423" s="24"/>
      <c r="AI423" s="24"/>
      <c r="AJ423" s="24"/>
      <c r="AK423" s="24"/>
      <c r="AL423" s="24"/>
      <c r="AM423" s="24"/>
      <c r="AN423" s="24"/>
    </row>
    <row r="424" spans="1:40" ht="13" x14ac:dyDescent="0.3">
      <c r="A424" t="s">
        <v>132</v>
      </c>
      <c r="B424" s="5">
        <v>1.1200000000000001</v>
      </c>
      <c r="C424" s="93">
        <f t="shared" si="27"/>
        <v>31.12</v>
      </c>
      <c r="D424" s="2" t="s">
        <v>130</v>
      </c>
      <c r="E424" s="2" t="s">
        <v>130</v>
      </c>
      <c r="F424">
        <v>6.4000000000000001E-2</v>
      </c>
      <c r="G424">
        <v>8.6999999999999994E-2</v>
      </c>
      <c r="H424">
        <v>0.156</v>
      </c>
      <c r="I424">
        <v>0.22600000000000001</v>
      </c>
      <c r="J424">
        <v>0.29499999999999998</v>
      </c>
      <c r="K424" s="22" t="s">
        <v>130</v>
      </c>
      <c r="L424" s="22" t="s">
        <v>130</v>
      </c>
      <c r="M424" s="22" t="s">
        <v>130</v>
      </c>
      <c r="N424" s="22" t="s">
        <v>130</v>
      </c>
      <c r="O424" s="22" t="s">
        <v>130</v>
      </c>
      <c r="P424" s="2" t="s">
        <v>138</v>
      </c>
      <c r="W424" s="22"/>
      <c r="X424" s="22"/>
      <c r="Y424" s="22"/>
      <c r="Z424" s="22"/>
      <c r="AA424" s="22"/>
      <c r="AB424" s="2"/>
      <c r="AD424" s="24"/>
      <c r="AE424" s="24"/>
      <c r="AF424" s="24"/>
      <c r="AG424" s="24"/>
      <c r="AH424" s="24"/>
      <c r="AI424" s="24"/>
      <c r="AJ424" s="24"/>
      <c r="AK424" s="24"/>
      <c r="AL424" s="24"/>
      <c r="AM424" s="24"/>
      <c r="AN424" s="24"/>
    </row>
    <row r="425" spans="1:40" ht="13" x14ac:dyDescent="0.3">
      <c r="A425" t="s">
        <v>132</v>
      </c>
      <c r="B425" s="5">
        <v>1.1299999999999999</v>
      </c>
      <c r="C425" s="93">
        <f t="shared" si="27"/>
        <v>31.13</v>
      </c>
      <c r="D425" s="2" t="s">
        <v>130</v>
      </c>
      <c r="E425" s="2" t="s">
        <v>130</v>
      </c>
      <c r="F425">
        <v>6.3E-2</v>
      </c>
      <c r="G425">
        <v>8.6999999999999994E-2</v>
      </c>
      <c r="H425">
        <v>0.155</v>
      </c>
      <c r="I425">
        <v>0.224</v>
      </c>
      <c r="J425">
        <v>0.29199999999999998</v>
      </c>
      <c r="K425" s="22" t="s">
        <v>130</v>
      </c>
      <c r="L425" s="22" t="s">
        <v>130</v>
      </c>
      <c r="M425" s="22" t="s">
        <v>130</v>
      </c>
      <c r="N425" s="22" t="s">
        <v>130</v>
      </c>
      <c r="O425" s="22" t="s">
        <v>130</v>
      </c>
      <c r="P425" s="2" t="s">
        <v>138</v>
      </c>
      <c r="W425" s="22"/>
      <c r="X425" s="22"/>
      <c r="Y425" s="22"/>
      <c r="Z425" s="22"/>
      <c r="AA425" s="22"/>
      <c r="AB425" s="2"/>
      <c r="AD425" s="24"/>
      <c r="AE425" s="24"/>
      <c r="AF425" s="24"/>
      <c r="AG425" s="24"/>
      <c r="AH425" s="24"/>
      <c r="AI425" s="24"/>
      <c r="AJ425" s="24"/>
      <c r="AK425" s="24"/>
      <c r="AL425" s="24"/>
      <c r="AM425" s="24"/>
      <c r="AN425" s="24"/>
    </row>
    <row r="426" spans="1:40" ht="13" x14ac:dyDescent="0.3">
      <c r="A426" t="s">
        <v>132</v>
      </c>
      <c r="B426" s="5">
        <v>1.1399999999999999</v>
      </c>
      <c r="C426" s="93">
        <f t="shared" si="27"/>
        <v>31.14</v>
      </c>
      <c r="D426" s="2" t="s">
        <v>130</v>
      </c>
      <c r="E426" s="2" t="s">
        <v>130</v>
      </c>
      <c r="F426">
        <v>6.3E-2</v>
      </c>
      <c r="G426">
        <v>8.6999999999999994E-2</v>
      </c>
      <c r="H426">
        <v>0.155</v>
      </c>
      <c r="I426">
        <v>0.224</v>
      </c>
      <c r="J426">
        <v>0.29199999999999998</v>
      </c>
      <c r="K426" s="22" t="s">
        <v>130</v>
      </c>
      <c r="L426" s="22" t="s">
        <v>130</v>
      </c>
      <c r="M426" s="22" t="s">
        <v>130</v>
      </c>
      <c r="N426" s="22" t="s">
        <v>130</v>
      </c>
      <c r="O426" s="22" t="s">
        <v>130</v>
      </c>
      <c r="P426" s="2" t="s">
        <v>138</v>
      </c>
      <c r="W426" s="22"/>
      <c r="X426" s="22"/>
      <c r="Y426" s="22"/>
      <c r="Z426" s="22"/>
      <c r="AA426" s="22"/>
      <c r="AB426" s="2"/>
      <c r="AD426" s="24"/>
      <c r="AE426" s="24"/>
      <c r="AF426" s="24"/>
      <c r="AG426" s="24"/>
      <c r="AH426" s="24"/>
      <c r="AI426" s="24"/>
      <c r="AJ426" s="24"/>
      <c r="AK426" s="24"/>
      <c r="AL426" s="24"/>
      <c r="AM426" s="24"/>
      <c r="AN426" s="24"/>
    </row>
    <row r="427" spans="1:40" ht="13" x14ac:dyDescent="0.3">
      <c r="A427" t="s">
        <v>132</v>
      </c>
      <c r="B427" s="5">
        <v>1.1499999999999999</v>
      </c>
      <c r="C427" s="93">
        <f t="shared" si="27"/>
        <v>31.15</v>
      </c>
      <c r="D427" s="2" t="s">
        <v>130</v>
      </c>
      <c r="E427" s="2" t="s">
        <v>130</v>
      </c>
      <c r="F427">
        <v>6.3E-2</v>
      </c>
      <c r="G427">
        <v>8.5999999999999993E-2</v>
      </c>
      <c r="H427">
        <v>0.153</v>
      </c>
      <c r="I427">
        <v>0.22</v>
      </c>
      <c r="J427">
        <v>0.28799999999999998</v>
      </c>
      <c r="K427" s="22" t="s">
        <v>130</v>
      </c>
      <c r="L427" s="22" t="s">
        <v>130</v>
      </c>
      <c r="M427" s="22" t="s">
        <v>130</v>
      </c>
      <c r="N427" s="22" t="s">
        <v>130</v>
      </c>
      <c r="O427" s="22" t="s">
        <v>130</v>
      </c>
      <c r="P427" s="2" t="s">
        <v>138</v>
      </c>
      <c r="W427" s="22"/>
      <c r="X427" s="22"/>
      <c r="Y427" s="22"/>
      <c r="Z427" s="22"/>
      <c r="AA427" s="22"/>
      <c r="AB427" s="2"/>
      <c r="AD427" s="24"/>
      <c r="AE427" s="24"/>
      <c r="AF427" s="24"/>
      <c r="AG427" s="24"/>
      <c r="AH427" s="24"/>
      <c r="AI427" s="24"/>
      <c r="AJ427" s="24"/>
      <c r="AK427" s="24"/>
      <c r="AL427" s="24"/>
      <c r="AM427" s="24"/>
      <c r="AN427" s="24"/>
    </row>
    <row r="428" spans="1:40" ht="13" x14ac:dyDescent="0.3">
      <c r="A428" t="s">
        <v>132</v>
      </c>
      <c r="B428" s="5">
        <v>1.1599999999999999</v>
      </c>
      <c r="C428" s="93">
        <f t="shared" si="27"/>
        <v>31.16</v>
      </c>
      <c r="D428" s="2" t="s">
        <v>130</v>
      </c>
      <c r="E428" s="2" t="s">
        <v>130</v>
      </c>
      <c r="F428">
        <v>6.3E-2</v>
      </c>
      <c r="G428">
        <v>8.5999999999999993E-2</v>
      </c>
      <c r="H428">
        <v>0.153</v>
      </c>
      <c r="I428">
        <v>0.22</v>
      </c>
      <c r="J428">
        <v>0.28799999999999998</v>
      </c>
      <c r="K428" s="22" t="s">
        <v>130</v>
      </c>
      <c r="L428" s="22" t="s">
        <v>130</v>
      </c>
      <c r="M428" s="22" t="s">
        <v>130</v>
      </c>
      <c r="N428" s="22" t="s">
        <v>130</v>
      </c>
      <c r="O428" s="22" t="s">
        <v>130</v>
      </c>
      <c r="P428" s="2" t="s">
        <v>138</v>
      </c>
      <c r="W428" s="22"/>
      <c r="X428" s="22"/>
      <c r="Y428" s="22"/>
      <c r="Z428" s="22"/>
      <c r="AA428" s="22"/>
      <c r="AB428" s="2"/>
      <c r="AD428" s="24"/>
      <c r="AE428" s="24"/>
      <c r="AF428" s="24"/>
      <c r="AG428" s="24"/>
      <c r="AH428" s="24"/>
      <c r="AI428" s="24"/>
      <c r="AJ428" s="24"/>
      <c r="AK428" s="24"/>
      <c r="AL428" s="24"/>
      <c r="AM428" s="24"/>
      <c r="AN428" s="24"/>
    </row>
    <row r="429" spans="1:40" ht="13" x14ac:dyDescent="0.3">
      <c r="A429" t="s">
        <v>132</v>
      </c>
      <c r="B429" s="5">
        <v>1.17</v>
      </c>
      <c r="C429" s="93">
        <f t="shared" ref="C429:C492" si="28">VALUE(SUBSTITUTE(3&amp;B429," ",""))</f>
        <v>31.17</v>
      </c>
      <c r="D429" s="2" t="s">
        <v>130</v>
      </c>
      <c r="E429" s="2" t="s">
        <v>130</v>
      </c>
      <c r="F429">
        <v>6.3E-2</v>
      </c>
      <c r="G429">
        <v>8.5999999999999993E-2</v>
      </c>
      <c r="H429">
        <v>0.153</v>
      </c>
      <c r="I429">
        <v>0.22</v>
      </c>
      <c r="J429">
        <v>0.28799999999999998</v>
      </c>
      <c r="K429" s="22" t="s">
        <v>130</v>
      </c>
      <c r="L429" s="22" t="s">
        <v>130</v>
      </c>
      <c r="M429" s="22" t="s">
        <v>130</v>
      </c>
      <c r="N429" s="22" t="s">
        <v>130</v>
      </c>
      <c r="O429" s="22" t="s">
        <v>130</v>
      </c>
      <c r="P429" s="2" t="s">
        <v>138</v>
      </c>
      <c r="W429" s="22"/>
      <c r="X429" s="22"/>
      <c r="Y429" s="22"/>
      <c r="Z429" s="22"/>
      <c r="AA429" s="22"/>
      <c r="AB429" s="2"/>
      <c r="AD429" s="24"/>
      <c r="AE429" s="24"/>
      <c r="AF429" s="24"/>
      <c r="AG429" s="24"/>
      <c r="AH429" s="24"/>
      <c r="AI429" s="24"/>
      <c r="AJ429" s="24"/>
      <c r="AK429" s="24"/>
      <c r="AL429" s="24"/>
      <c r="AM429" s="24"/>
      <c r="AN429" s="24"/>
    </row>
    <row r="430" spans="1:40" ht="13" x14ac:dyDescent="0.3">
      <c r="A430" t="s">
        <v>132</v>
      </c>
      <c r="B430" s="5">
        <v>1.18</v>
      </c>
      <c r="C430" s="93">
        <f t="shared" si="28"/>
        <v>31.18</v>
      </c>
      <c r="D430" s="2" t="s">
        <v>130</v>
      </c>
      <c r="E430" s="2" t="s">
        <v>130</v>
      </c>
      <c r="F430">
        <v>6.3E-2</v>
      </c>
      <c r="G430">
        <v>8.5999999999999993E-2</v>
      </c>
      <c r="H430">
        <v>0.153</v>
      </c>
      <c r="I430">
        <v>0.22</v>
      </c>
      <c r="J430">
        <v>0.28799999999999998</v>
      </c>
      <c r="K430" s="22" t="s">
        <v>130</v>
      </c>
      <c r="L430" s="22" t="s">
        <v>130</v>
      </c>
      <c r="M430" s="22" t="s">
        <v>130</v>
      </c>
      <c r="N430" s="22" t="s">
        <v>130</v>
      </c>
      <c r="O430" s="22" t="s">
        <v>130</v>
      </c>
      <c r="P430" s="2" t="s">
        <v>138</v>
      </c>
      <c r="W430" s="22"/>
      <c r="X430" s="22"/>
      <c r="Y430" s="22"/>
      <c r="Z430" s="22"/>
      <c r="AA430" s="22"/>
      <c r="AB430" s="2"/>
      <c r="AD430" s="24"/>
      <c r="AE430" s="24"/>
      <c r="AF430" s="24"/>
      <c r="AG430" s="24"/>
      <c r="AH430" s="24"/>
      <c r="AI430" s="24"/>
      <c r="AJ430" s="24"/>
      <c r="AK430" s="24"/>
      <c r="AL430" s="24"/>
      <c r="AM430" s="24"/>
      <c r="AN430" s="24"/>
    </row>
    <row r="431" spans="1:40" ht="13" x14ac:dyDescent="0.3">
      <c r="A431" t="s">
        <v>132</v>
      </c>
      <c r="B431" s="5">
        <v>1.19</v>
      </c>
      <c r="C431" s="93">
        <f t="shared" si="28"/>
        <v>31.19</v>
      </c>
      <c r="D431" s="2" t="s">
        <v>130</v>
      </c>
      <c r="E431" s="2" t="s">
        <v>130</v>
      </c>
      <c r="F431">
        <v>6.3E-2</v>
      </c>
      <c r="G431">
        <v>8.5999999999999993E-2</v>
      </c>
      <c r="H431">
        <v>0.153</v>
      </c>
      <c r="I431">
        <v>0.22</v>
      </c>
      <c r="J431">
        <v>0.28799999999999998</v>
      </c>
      <c r="K431" s="22" t="s">
        <v>130</v>
      </c>
      <c r="L431" s="22" t="s">
        <v>130</v>
      </c>
      <c r="M431" s="22" t="s">
        <v>130</v>
      </c>
      <c r="N431" s="22" t="s">
        <v>130</v>
      </c>
      <c r="O431" s="22" t="s">
        <v>130</v>
      </c>
      <c r="P431" s="2" t="s">
        <v>138</v>
      </c>
      <c r="W431" s="22"/>
      <c r="X431" s="22"/>
      <c r="Y431" s="22"/>
      <c r="Z431" s="22"/>
      <c r="AA431" s="22"/>
      <c r="AB431" s="2"/>
      <c r="AD431" s="24"/>
      <c r="AE431" s="24"/>
      <c r="AF431" s="24"/>
      <c r="AG431" s="24"/>
      <c r="AH431" s="24"/>
      <c r="AI431" s="24"/>
      <c r="AJ431" s="24"/>
      <c r="AK431" s="24"/>
      <c r="AL431" s="24"/>
      <c r="AM431" s="24"/>
      <c r="AN431" s="24"/>
    </row>
    <row r="432" spans="1:40" ht="13" x14ac:dyDescent="0.3">
      <c r="A432" t="s">
        <v>132</v>
      </c>
      <c r="B432" s="5">
        <v>1.2</v>
      </c>
      <c r="C432" s="93">
        <f t="shared" si="28"/>
        <v>31.2</v>
      </c>
      <c r="D432" s="2" t="s">
        <v>130</v>
      </c>
      <c r="E432" s="2" t="s">
        <v>130</v>
      </c>
      <c r="F432">
        <v>6.3E-2</v>
      </c>
      <c r="G432">
        <v>8.5999999999999993E-2</v>
      </c>
      <c r="H432">
        <v>0.153</v>
      </c>
      <c r="I432">
        <v>0.22</v>
      </c>
      <c r="J432">
        <v>0.28799999999999998</v>
      </c>
      <c r="K432" s="22" t="s">
        <v>130</v>
      </c>
      <c r="L432" s="22" t="s">
        <v>130</v>
      </c>
      <c r="M432" s="22" t="s">
        <v>130</v>
      </c>
      <c r="N432" s="22" t="s">
        <v>130</v>
      </c>
      <c r="O432" s="22" t="s">
        <v>130</v>
      </c>
      <c r="P432" s="2" t="s">
        <v>138</v>
      </c>
      <c r="W432" s="22"/>
      <c r="X432" s="22"/>
      <c r="Y432" s="22"/>
      <c r="Z432" s="22"/>
      <c r="AA432" s="22"/>
      <c r="AB432" s="2"/>
      <c r="AD432" s="24"/>
      <c r="AE432" s="24"/>
      <c r="AF432" s="24"/>
      <c r="AG432" s="24"/>
      <c r="AH432" s="24"/>
      <c r="AI432" s="24"/>
      <c r="AJ432" s="24"/>
      <c r="AK432" s="24"/>
      <c r="AL432" s="24"/>
      <c r="AM432" s="24"/>
      <c r="AN432" s="24"/>
    </row>
    <row r="433" spans="1:40" ht="13" x14ac:dyDescent="0.3">
      <c r="A433" t="s">
        <v>132</v>
      </c>
      <c r="B433" s="5">
        <v>1.21</v>
      </c>
      <c r="C433" s="93">
        <f t="shared" si="28"/>
        <v>31.21</v>
      </c>
      <c r="D433" s="2" t="s">
        <v>130</v>
      </c>
      <c r="E433" s="2" t="s">
        <v>130</v>
      </c>
      <c r="F433">
        <v>0.06</v>
      </c>
      <c r="G433">
        <v>8.2000000000000003E-2</v>
      </c>
      <c r="H433">
        <v>0.14599999999999999</v>
      </c>
      <c r="I433">
        <v>0.21</v>
      </c>
      <c r="J433">
        <v>0.27300000000000002</v>
      </c>
      <c r="K433" s="22" t="s">
        <v>130</v>
      </c>
      <c r="L433" s="22" t="s">
        <v>130</v>
      </c>
      <c r="M433" s="22" t="s">
        <v>130</v>
      </c>
      <c r="N433" s="22" t="s">
        <v>130</v>
      </c>
      <c r="O433" s="22" t="s">
        <v>130</v>
      </c>
      <c r="P433" s="2" t="s">
        <v>138</v>
      </c>
      <c r="W433" s="22"/>
      <c r="X433" s="22"/>
      <c r="Y433" s="22"/>
      <c r="Z433" s="22"/>
      <c r="AA433" s="22"/>
      <c r="AB433" s="2"/>
      <c r="AD433" s="24"/>
      <c r="AE433" s="24"/>
      <c r="AF433" s="24"/>
      <c r="AG433" s="24"/>
      <c r="AH433" s="24"/>
      <c r="AI433" s="24"/>
      <c r="AJ433" s="24"/>
      <c r="AK433" s="24"/>
      <c r="AL433" s="24"/>
      <c r="AM433" s="24"/>
      <c r="AN433" s="24"/>
    </row>
    <row r="434" spans="1:40" ht="13" x14ac:dyDescent="0.3">
      <c r="A434" t="s">
        <v>132</v>
      </c>
      <c r="B434" s="5">
        <v>1.22</v>
      </c>
      <c r="C434" s="93">
        <f t="shared" si="28"/>
        <v>31.22</v>
      </c>
      <c r="D434" s="2" t="s">
        <v>130</v>
      </c>
      <c r="E434" s="2" t="s">
        <v>130</v>
      </c>
      <c r="F434">
        <v>0.06</v>
      </c>
      <c r="G434">
        <v>8.2000000000000003E-2</v>
      </c>
      <c r="H434">
        <v>0.14499999999999999</v>
      </c>
      <c r="I434">
        <v>0.20799999999999999</v>
      </c>
      <c r="J434">
        <v>0.27100000000000002</v>
      </c>
      <c r="K434" s="22" t="s">
        <v>130</v>
      </c>
      <c r="L434" s="22" t="s">
        <v>130</v>
      </c>
      <c r="M434" s="22" t="s">
        <v>130</v>
      </c>
      <c r="N434" s="22" t="s">
        <v>130</v>
      </c>
      <c r="O434" s="22" t="s">
        <v>130</v>
      </c>
      <c r="P434" s="2" t="s">
        <v>138</v>
      </c>
      <c r="W434" s="22"/>
      <c r="X434" s="22"/>
      <c r="Y434" s="22"/>
      <c r="Z434" s="22"/>
      <c r="AA434" s="22"/>
      <c r="AB434" s="2"/>
      <c r="AD434" s="24"/>
      <c r="AE434" s="24"/>
      <c r="AF434" s="24"/>
      <c r="AG434" s="24"/>
      <c r="AH434" s="24"/>
      <c r="AI434" s="24"/>
      <c r="AJ434" s="24"/>
      <c r="AK434" s="24"/>
      <c r="AL434" s="24"/>
      <c r="AM434" s="24"/>
      <c r="AN434" s="24"/>
    </row>
    <row r="435" spans="1:40" ht="13" x14ac:dyDescent="0.3">
      <c r="A435" t="s">
        <v>132</v>
      </c>
      <c r="B435" s="5">
        <v>1.23</v>
      </c>
      <c r="C435" s="93">
        <f t="shared" si="28"/>
        <v>31.23</v>
      </c>
      <c r="D435" s="2" t="s">
        <v>130</v>
      </c>
      <c r="E435" s="2" t="s">
        <v>130</v>
      </c>
      <c r="F435">
        <v>0.06</v>
      </c>
      <c r="G435">
        <v>8.1000000000000003E-2</v>
      </c>
      <c r="H435">
        <v>0.14399999999999999</v>
      </c>
      <c r="I435">
        <v>0.20599999999999999</v>
      </c>
      <c r="J435">
        <v>0.26800000000000002</v>
      </c>
      <c r="K435" s="22" t="s">
        <v>130</v>
      </c>
      <c r="L435" s="22" t="s">
        <v>130</v>
      </c>
      <c r="M435" s="22" t="s">
        <v>130</v>
      </c>
      <c r="N435" s="22" t="s">
        <v>130</v>
      </c>
      <c r="O435" s="22" t="s">
        <v>130</v>
      </c>
      <c r="P435" s="2" t="s">
        <v>138</v>
      </c>
      <c r="W435" s="22"/>
      <c r="X435" s="22"/>
      <c r="Y435" s="22"/>
      <c r="Z435" s="22"/>
      <c r="AA435" s="22"/>
      <c r="AB435" s="2"/>
      <c r="AD435" s="24"/>
      <c r="AE435" s="24"/>
      <c r="AF435" s="24"/>
      <c r="AG435" s="24"/>
      <c r="AH435" s="24"/>
      <c r="AI435" s="24"/>
      <c r="AJ435" s="24"/>
      <c r="AK435" s="24"/>
      <c r="AL435" s="24"/>
      <c r="AM435" s="24"/>
      <c r="AN435" s="24"/>
    </row>
    <row r="436" spans="1:40" ht="13" x14ac:dyDescent="0.3">
      <c r="A436" t="s">
        <v>132</v>
      </c>
      <c r="B436" s="5">
        <v>1.24</v>
      </c>
      <c r="C436" s="93">
        <f t="shared" si="28"/>
        <v>31.24</v>
      </c>
      <c r="D436" s="2" t="s">
        <v>130</v>
      </c>
      <c r="E436" s="2" t="s">
        <v>130</v>
      </c>
      <c r="F436">
        <v>5.8999999999999997E-2</v>
      </c>
      <c r="G436">
        <v>8.1000000000000003E-2</v>
      </c>
      <c r="H436">
        <v>0.14199999999999999</v>
      </c>
      <c r="I436">
        <v>0.20399999999999999</v>
      </c>
      <c r="J436">
        <v>0.26600000000000001</v>
      </c>
      <c r="K436" s="22" t="s">
        <v>130</v>
      </c>
      <c r="L436" s="22" t="s">
        <v>130</v>
      </c>
      <c r="M436" s="22" t="s">
        <v>130</v>
      </c>
      <c r="N436" s="22" t="s">
        <v>130</v>
      </c>
      <c r="O436" s="22" t="s">
        <v>130</v>
      </c>
      <c r="P436" s="2" t="s">
        <v>138</v>
      </c>
      <c r="W436" s="22"/>
      <c r="X436" s="22"/>
      <c r="Y436" s="22"/>
      <c r="Z436" s="22"/>
      <c r="AA436" s="22"/>
      <c r="AB436" s="2"/>
      <c r="AD436" s="24"/>
      <c r="AE436" s="24"/>
      <c r="AF436" s="24"/>
      <c r="AG436" s="24"/>
      <c r="AH436" s="24"/>
      <c r="AI436" s="24"/>
      <c r="AJ436" s="24"/>
      <c r="AK436" s="24"/>
      <c r="AL436" s="24"/>
      <c r="AM436" s="24"/>
      <c r="AN436" s="24"/>
    </row>
    <row r="437" spans="1:40" ht="13" x14ac:dyDescent="0.3">
      <c r="A437" t="s">
        <v>132</v>
      </c>
      <c r="B437" s="5">
        <v>1.25</v>
      </c>
      <c r="C437" s="93">
        <f t="shared" si="28"/>
        <v>31.25</v>
      </c>
      <c r="D437" s="2" t="s">
        <v>130</v>
      </c>
      <c r="E437" s="2" t="s">
        <v>130</v>
      </c>
      <c r="F437">
        <v>5.8999999999999997E-2</v>
      </c>
      <c r="G437">
        <v>0.08</v>
      </c>
      <c r="H437">
        <v>0.14099999999999999</v>
      </c>
      <c r="I437">
        <v>0.20200000000000001</v>
      </c>
      <c r="J437">
        <v>0.26400000000000001</v>
      </c>
      <c r="K437" s="22" t="s">
        <v>130</v>
      </c>
      <c r="L437" s="22" t="s">
        <v>130</v>
      </c>
      <c r="M437" s="22" t="s">
        <v>130</v>
      </c>
      <c r="N437" s="22" t="s">
        <v>130</v>
      </c>
      <c r="O437" s="22" t="s">
        <v>130</v>
      </c>
      <c r="P437" s="2" t="s">
        <v>138</v>
      </c>
      <c r="W437" s="22"/>
      <c r="X437" s="22"/>
      <c r="Y437" s="22"/>
      <c r="Z437" s="22"/>
      <c r="AA437" s="22"/>
      <c r="AB437" s="2"/>
      <c r="AD437" s="24"/>
      <c r="AE437" s="24"/>
      <c r="AF437" s="24"/>
      <c r="AG437" s="24"/>
      <c r="AH437" s="24"/>
      <c r="AI437" s="24"/>
      <c r="AJ437" s="24"/>
      <c r="AK437" s="24"/>
      <c r="AL437" s="24"/>
      <c r="AM437" s="24"/>
      <c r="AN437" s="24"/>
    </row>
    <row r="438" spans="1:40" ht="13" x14ac:dyDescent="0.3">
      <c r="A438" t="s">
        <v>132</v>
      </c>
      <c r="B438" s="5">
        <v>1.26</v>
      </c>
      <c r="C438" s="93">
        <f t="shared" si="28"/>
        <v>31.26</v>
      </c>
      <c r="D438" s="2" t="s">
        <v>130</v>
      </c>
      <c r="E438" s="2" t="s">
        <v>130</v>
      </c>
      <c r="F438">
        <v>5.8000000000000003E-2</v>
      </c>
      <c r="G438">
        <v>0.08</v>
      </c>
      <c r="H438">
        <v>0.14000000000000001</v>
      </c>
      <c r="I438">
        <v>0.20100000000000001</v>
      </c>
      <c r="J438">
        <v>0.26100000000000001</v>
      </c>
      <c r="K438" s="22" t="s">
        <v>130</v>
      </c>
      <c r="L438" s="22" t="s">
        <v>130</v>
      </c>
      <c r="M438" s="22" t="s">
        <v>130</v>
      </c>
      <c r="N438" s="22" t="s">
        <v>130</v>
      </c>
      <c r="O438" s="22" t="s">
        <v>130</v>
      </c>
      <c r="P438" s="2" t="s">
        <v>138</v>
      </c>
      <c r="W438" s="22"/>
      <c r="X438" s="22"/>
      <c r="Y438" s="22"/>
      <c r="Z438" s="22"/>
      <c r="AA438" s="22"/>
      <c r="AB438" s="2"/>
      <c r="AD438" s="24"/>
      <c r="AE438" s="24"/>
      <c r="AF438" s="24"/>
      <c r="AG438" s="24"/>
      <c r="AH438" s="24"/>
      <c r="AI438" s="24"/>
      <c r="AJ438" s="24"/>
      <c r="AK438" s="24"/>
      <c r="AL438" s="24"/>
      <c r="AM438" s="24"/>
      <c r="AN438" s="24"/>
    </row>
    <row r="439" spans="1:40" ht="13" x14ac:dyDescent="0.3">
      <c r="A439" t="s">
        <v>132</v>
      </c>
      <c r="B439" s="5">
        <v>1.27</v>
      </c>
      <c r="C439" s="93">
        <f t="shared" si="28"/>
        <v>31.27</v>
      </c>
      <c r="D439" s="2" t="s">
        <v>130</v>
      </c>
      <c r="E439" s="2" t="s">
        <v>130</v>
      </c>
      <c r="F439">
        <v>5.8000000000000003E-2</v>
      </c>
      <c r="G439">
        <v>7.9000000000000001E-2</v>
      </c>
      <c r="H439">
        <v>0.13900000000000001</v>
      </c>
      <c r="I439">
        <v>0.19900000000000001</v>
      </c>
      <c r="J439">
        <v>0.25900000000000001</v>
      </c>
      <c r="K439" s="22" t="s">
        <v>130</v>
      </c>
      <c r="L439" s="22" t="s">
        <v>130</v>
      </c>
      <c r="M439" s="22" t="s">
        <v>130</v>
      </c>
      <c r="N439" s="22" t="s">
        <v>130</v>
      </c>
      <c r="O439" s="22" t="s">
        <v>130</v>
      </c>
      <c r="P439" s="2" t="s">
        <v>138</v>
      </c>
      <c r="W439" s="22"/>
      <c r="X439" s="22"/>
      <c r="Y439" s="22"/>
      <c r="Z439" s="22"/>
      <c r="AA439" s="22"/>
      <c r="AB439" s="2"/>
      <c r="AD439" s="24"/>
      <c r="AE439" s="24"/>
      <c r="AF439" s="24"/>
      <c r="AG439" s="24"/>
      <c r="AH439" s="24"/>
      <c r="AI439" s="24"/>
      <c r="AJ439" s="24"/>
      <c r="AK439" s="24"/>
      <c r="AL439" s="24"/>
      <c r="AM439" s="24"/>
      <c r="AN439" s="24"/>
    </row>
    <row r="440" spans="1:40" ht="13" x14ac:dyDescent="0.3">
      <c r="A440" t="s">
        <v>132</v>
      </c>
      <c r="B440" s="5">
        <v>1.28</v>
      </c>
      <c r="C440" s="93">
        <f t="shared" si="28"/>
        <v>31.28</v>
      </c>
      <c r="D440" s="2" t="s">
        <v>130</v>
      </c>
      <c r="E440" s="2" t="s">
        <v>130</v>
      </c>
      <c r="F440">
        <v>5.8000000000000003E-2</v>
      </c>
      <c r="G440">
        <v>7.9000000000000001E-2</v>
      </c>
      <c r="H440">
        <v>0.13800000000000001</v>
      </c>
      <c r="I440">
        <v>0.19700000000000001</v>
      </c>
      <c r="J440">
        <v>0.25600000000000001</v>
      </c>
      <c r="K440" s="22" t="s">
        <v>130</v>
      </c>
      <c r="L440" s="22" t="s">
        <v>130</v>
      </c>
      <c r="M440" s="22" t="s">
        <v>130</v>
      </c>
      <c r="N440" s="22" t="s">
        <v>130</v>
      </c>
      <c r="O440" s="22" t="s">
        <v>130</v>
      </c>
      <c r="P440" s="2" t="s">
        <v>138</v>
      </c>
      <c r="W440" s="22"/>
      <c r="X440" s="22"/>
      <c r="Y440" s="22"/>
      <c r="Z440" s="22"/>
      <c r="AA440" s="22"/>
      <c r="AB440" s="2"/>
      <c r="AD440" s="24"/>
      <c r="AE440" s="24"/>
      <c r="AF440" s="24"/>
      <c r="AG440" s="24"/>
      <c r="AH440" s="24"/>
      <c r="AI440" s="24"/>
      <c r="AJ440" s="24"/>
      <c r="AK440" s="24"/>
      <c r="AL440" s="24"/>
      <c r="AM440" s="24"/>
      <c r="AN440" s="24"/>
    </row>
    <row r="441" spans="1:40" ht="13" x14ac:dyDescent="0.3">
      <c r="A441" t="s">
        <v>132</v>
      </c>
      <c r="B441" s="5">
        <v>1.29</v>
      </c>
      <c r="C441" s="93">
        <f t="shared" si="28"/>
        <v>31.29</v>
      </c>
      <c r="D441" s="2" t="s">
        <v>130</v>
      </c>
      <c r="E441" s="2" t="s">
        <v>130</v>
      </c>
      <c r="F441">
        <v>5.7000000000000002E-2</v>
      </c>
      <c r="G441">
        <v>7.8E-2</v>
      </c>
      <c r="H441">
        <v>0.13700000000000001</v>
      </c>
      <c r="I441">
        <v>0.19500000000000001</v>
      </c>
      <c r="J441">
        <v>0.254</v>
      </c>
      <c r="K441" s="22" t="s">
        <v>130</v>
      </c>
      <c r="L441" s="22" t="s">
        <v>130</v>
      </c>
      <c r="M441" s="22" t="s">
        <v>130</v>
      </c>
      <c r="N441" s="22" t="s">
        <v>130</v>
      </c>
      <c r="O441" s="22" t="s">
        <v>130</v>
      </c>
      <c r="P441" s="2" t="s">
        <v>138</v>
      </c>
      <c r="W441" s="22"/>
      <c r="X441" s="22"/>
      <c r="Y441" s="22"/>
      <c r="Z441" s="22"/>
      <c r="AA441" s="22"/>
      <c r="AB441" s="2"/>
      <c r="AD441" s="24"/>
      <c r="AE441" s="24"/>
      <c r="AF441" s="24"/>
      <c r="AG441" s="24"/>
      <c r="AH441" s="24"/>
      <c r="AI441" s="24"/>
      <c r="AJ441" s="24"/>
      <c r="AK441" s="24"/>
      <c r="AL441" s="24"/>
      <c r="AM441" s="24"/>
      <c r="AN441" s="24"/>
    </row>
    <row r="442" spans="1:40" ht="13" x14ac:dyDescent="0.3">
      <c r="A442" t="s">
        <v>132</v>
      </c>
      <c r="B442" s="5">
        <v>1.3</v>
      </c>
      <c r="C442" s="93">
        <f t="shared" si="28"/>
        <v>31.3</v>
      </c>
      <c r="D442" s="2" t="s">
        <v>130</v>
      </c>
      <c r="E442" s="2" t="s">
        <v>130</v>
      </c>
      <c r="F442">
        <v>5.7000000000000002E-2</v>
      </c>
      <c r="G442">
        <v>7.8E-2</v>
      </c>
      <c r="H442">
        <v>0.13600000000000001</v>
      </c>
      <c r="I442">
        <v>0.19400000000000001</v>
      </c>
      <c r="J442">
        <v>0.252</v>
      </c>
      <c r="K442" s="22" t="s">
        <v>130</v>
      </c>
      <c r="L442" s="22" t="s">
        <v>130</v>
      </c>
      <c r="M442" s="22" t="s">
        <v>130</v>
      </c>
      <c r="N442" s="22" t="s">
        <v>130</v>
      </c>
      <c r="O442" s="22" t="s">
        <v>130</v>
      </c>
      <c r="P442" s="2" t="s">
        <v>138</v>
      </c>
      <c r="W442" s="22"/>
      <c r="X442" s="22"/>
      <c r="Y442" s="22"/>
      <c r="Z442" s="22"/>
      <c r="AA442" s="22"/>
      <c r="AB442" s="2"/>
      <c r="AD442" s="24"/>
      <c r="AE442" s="24"/>
      <c r="AF442" s="24"/>
      <c r="AG442" s="24"/>
      <c r="AH442" s="24"/>
      <c r="AI442" s="24"/>
      <c r="AJ442" s="24"/>
      <c r="AK442" s="24"/>
      <c r="AL442" s="24"/>
      <c r="AM442" s="24"/>
      <c r="AN442" s="24"/>
    </row>
    <row r="443" spans="1:40" ht="13" x14ac:dyDescent="0.3">
      <c r="A443" t="s">
        <v>132</v>
      </c>
      <c r="B443" s="5">
        <v>1.31</v>
      </c>
      <c r="C443" s="93">
        <f t="shared" si="28"/>
        <v>31.31</v>
      </c>
      <c r="D443" s="2" t="s">
        <v>130</v>
      </c>
      <c r="E443" s="2" t="s">
        <v>130</v>
      </c>
      <c r="F443">
        <v>5.6000000000000001E-2</v>
      </c>
      <c r="G443">
        <v>7.6999999999999999E-2</v>
      </c>
      <c r="H443">
        <v>0.13400000000000001</v>
      </c>
      <c r="I443">
        <v>0.192</v>
      </c>
      <c r="J443">
        <v>0.249</v>
      </c>
      <c r="K443" s="22" t="s">
        <v>130</v>
      </c>
      <c r="L443" s="22" t="s">
        <v>130</v>
      </c>
      <c r="M443" s="22" t="s">
        <v>130</v>
      </c>
      <c r="N443" s="22" t="s">
        <v>130</v>
      </c>
      <c r="O443" s="22" t="s">
        <v>130</v>
      </c>
      <c r="P443" s="2" t="s">
        <v>138</v>
      </c>
      <c r="W443" s="22"/>
      <c r="X443" s="22"/>
      <c r="Y443" s="22"/>
      <c r="Z443" s="22"/>
      <c r="AA443" s="22"/>
      <c r="AB443" s="2"/>
      <c r="AD443" s="24"/>
      <c r="AE443" s="24"/>
      <c r="AF443" s="24"/>
      <c r="AG443" s="24"/>
      <c r="AH443" s="24"/>
      <c r="AI443" s="24"/>
      <c r="AJ443" s="24"/>
      <c r="AK443" s="24"/>
      <c r="AL443" s="24"/>
      <c r="AM443" s="24"/>
      <c r="AN443" s="24"/>
    </row>
    <row r="444" spans="1:40" ht="13" x14ac:dyDescent="0.3">
      <c r="A444" t="s">
        <v>132</v>
      </c>
      <c r="B444" s="5">
        <v>1.32</v>
      </c>
      <c r="C444" s="93">
        <f t="shared" si="28"/>
        <v>31.32</v>
      </c>
      <c r="D444" s="2" t="s">
        <v>130</v>
      </c>
      <c r="E444" s="2" t="s">
        <v>130</v>
      </c>
      <c r="F444">
        <v>5.6000000000000001E-2</v>
      </c>
      <c r="G444">
        <v>7.5999999999999998E-2</v>
      </c>
      <c r="H444">
        <v>0.13300000000000001</v>
      </c>
      <c r="I444">
        <v>0.19</v>
      </c>
      <c r="J444">
        <v>0.247</v>
      </c>
      <c r="K444" s="22" t="s">
        <v>130</v>
      </c>
      <c r="L444" s="22" t="s">
        <v>130</v>
      </c>
      <c r="M444" s="22" t="s">
        <v>130</v>
      </c>
      <c r="N444" s="22" t="s">
        <v>130</v>
      </c>
      <c r="O444" s="22" t="s">
        <v>130</v>
      </c>
      <c r="P444" s="2" t="s">
        <v>138</v>
      </c>
      <c r="W444" s="22"/>
      <c r="X444" s="22"/>
      <c r="Y444" s="22"/>
      <c r="Z444" s="22"/>
      <c r="AA444" s="22"/>
      <c r="AB444" s="2"/>
      <c r="AD444" s="24"/>
      <c r="AE444" s="24"/>
      <c r="AF444" s="24"/>
      <c r="AG444" s="24"/>
      <c r="AH444" s="24"/>
      <c r="AI444" s="24"/>
      <c r="AJ444" s="24"/>
      <c r="AK444" s="24"/>
      <c r="AL444" s="24"/>
      <c r="AM444" s="24"/>
      <c r="AN444" s="24"/>
    </row>
    <row r="445" spans="1:40" ht="13" x14ac:dyDescent="0.3">
      <c r="A445" t="s">
        <v>132</v>
      </c>
      <c r="B445" s="5">
        <v>1.33</v>
      </c>
      <c r="C445" s="93">
        <f t="shared" si="28"/>
        <v>31.33</v>
      </c>
      <c r="D445" s="2" t="s">
        <v>130</v>
      </c>
      <c r="E445" s="2" t="s">
        <v>130</v>
      </c>
      <c r="F445">
        <v>5.6000000000000001E-2</v>
      </c>
      <c r="G445">
        <v>7.5999999999999998E-2</v>
      </c>
      <c r="H445">
        <v>0.13300000000000001</v>
      </c>
      <c r="I445">
        <v>0.19</v>
      </c>
      <c r="J445">
        <v>0.247</v>
      </c>
      <c r="K445" s="22" t="s">
        <v>130</v>
      </c>
      <c r="L445" s="22" t="s">
        <v>130</v>
      </c>
      <c r="M445" s="22" t="s">
        <v>130</v>
      </c>
      <c r="N445" s="22" t="s">
        <v>130</v>
      </c>
      <c r="O445" s="22" t="s">
        <v>130</v>
      </c>
      <c r="P445" s="2" t="s">
        <v>138</v>
      </c>
      <c r="W445" s="22"/>
      <c r="X445" s="22"/>
      <c r="Y445" s="22"/>
      <c r="Z445" s="22"/>
      <c r="AA445" s="22"/>
      <c r="AB445" s="2"/>
      <c r="AD445" s="24"/>
      <c r="AE445" s="24"/>
      <c r="AF445" s="24"/>
      <c r="AG445" s="24"/>
      <c r="AH445" s="24"/>
      <c r="AI445" s="24"/>
      <c r="AJ445" s="24"/>
      <c r="AK445" s="24"/>
      <c r="AL445" s="24"/>
      <c r="AM445" s="24"/>
      <c r="AN445" s="24"/>
    </row>
    <row r="446" spans="1:40" ht="13" x14ac:dyDescent="0.3">
      <c r="A446" t="s">
        <v>132</v>
      </c>
      <c r="B446" s="5">
        <v>1.34</v>
      </c>
      <c r="C446" s="93">
        <f t="shared" si="28"/>
        <v>31.34</v>
      </c>
      <c r="D446" s="2" t="s">
        <v>130</v>
      </c>
      <c r="E446" s="2" t="s">
        <v>130</v>
      </c>
      <c r="F446">
        <v>5.5E-2</v>
      </c>
      <c r="G446">
        <v>7.4999999999999997E-2</v>
      </c>
      <c r="H446">
        <v>0.13100000000000001</v>
      </c>
      <c r="I446">
        <v>0.186</v>
      </c>
      <c r="J446">
        <v>0.24199999999999999</v>
      </c>
      <c r="K446" s="22" t="s">
        <v>130</v>
      </c>
      <c r="L446" s="22" t="s">
        <v>130</v>
      </c>
      <c r="M446" s="22" t="s">
        <v>130</v>
      </c>
      <c r="N446" s="22" t="s">
        <v>130</v>
      </c>
      <c r="O446" s="22" t="s">
        <v>130</v>
      </c>
      <c r="P446" s="2" t="s">
        <v>138</v>
      </c>
      <c r="W446" s="22"/>
      <c r="X446" s="22"/>
      <c r="Y446" s="22"/>
      <c r="Z446" s="22"/>
      <c r="AA446" s="22"/>
      <c r="AB446" s="2"/>
      <c r="AD446" s="24"/>
      <c r="AE446" s="24"/>
      <c r="AF446" s="24"/>
      <c r="AG446" s="24"/>
      <c r="AH446" s="24"/>
      <c r="AI446" s="24"/>
      <c r="AJ446" s="24"/>
      <c r="AK446" s="24"/>
      <c r="AL446" s="24"/>
      <c r="AM446" s="24"/>
      <c r="AN446" s="24"/>
    </row>
    <row r="447" spans="1:40" ht="13" x14ac:dyDescent="0.3">
      <c r="A447" t="s">
        <v>132</v>
      </c>
      <c r="B447" s="5">
        <v>1.35</v>
      </c>
      <c r="C447" s="93">
        <f t="shared" si="28"/>
        <v>31.35</v>
      </c>
      <c r="D447" s="2" t="s">
        <v>130</v>
      </c>
      <c r="E447" s="2" t="s">
        <v>130</v>
      </c>
      <c r="F447">
        <v>5.5E-2</v>
      </c>
      <c r="G447">
        <v>7.4999999999999997E-2</v>
      </c>
      <c r="H447">
        <v>0.13100000000000001</v>
      </c>
      <c r="I447">
        <v>0.186</v>
      </c>
      <c r="J447">
        <v>0.24199999999999999</v>
      </c>
      <c r="K447" s="22" t="s">
        <v>130</v>
      </c>
      <c r="L447" s="22" t="s">
        <v>130</v>
      </c>
      <c r="M447" s="22" t="s">
        <v>130</v>
      </c>
      <c r="N447" s="22" t="s">
        <v>130</v>
      </c>
      <c r="O447" s="22" t="s">
        <v>130</v>
      </c>
      <c r="P447" s="2" t="s">
        <v>138</v>
      </c>
      <c r="W447" s="22"/>
      <c r="X447" s="22"/>
      <c r="Y447" s="22"/>
      <c r="Z447" s="22"/>
      <c r="AA447" s="22"/>
      <c r="AB447" s="2"/>
      <c r="AD447" s="24"/>
      <c r="AE447" s="24"/>
      <c r="AF447" s="24"/>
      <c r="AG447" s="24"/>
      <c r="AH447" s="24"/>
      <c r="AI447" s="24"/>
      <c r="AJ447" s="24"/>
      <c r="AK447" s="24"/>
      <c r="AL447" s="24"/>
      <c r="AM447" s="24"/>
      <c r="AN447" s="24"/>
    </row>
    <row r="448" spans="1:40" ht="13" x14ac:dyDescent="0.3">
      <c r="A448" t="s">
        <v>132</v>
      </c>
      <c r="B448" s="5">
        <v>1.36</v>
      </c>
      <c r="C448" s="93">
        <f t="shared" si="28"/>
        <v>31.36</v>
      </c>
      <c r="D448" s="2" t="s">
        <v>130</v>
      </c>
      <c r="E448" s="2" t="s">
        <v>130</v>
      </c>
      <c r="F448">
        <v>5.5E-2</v>
      </c>
      <c r="G448">
        <v>7.4999999999999997E-2</v>
      </c>
      <c r="H448">
        <v>0.13100000000000001</v>
      </c>
      <c r="I448">
        <v>0.186</v>
      </c>
      <c r="J448">
        <v>0.24199999999999999</v>
      </c>
      <c r="K448" s="22" t="s">
        <v>130</v>
      </c>
      <c r="L448" s="22" t="s">
        <v>130</v>
      </c>
      <c r="M448" s="22" t="s">
        <v>130</v>
      </c>
      <c r="N448" s="22" t="s">
        <v>130</v>
      </c>
      <c r="O448" s="22" t="s">
        <v>130</v>
      </c>
      <c r="P448" s="2" t="s">
        <v>138</v>
      </c>
      <c r="W448" s="22"/>
      <c r="X448" s="22"/>
      <c r="Y448" s="22"/>
      <c r="Z448" s="22"/>
      <c r="AA448" s="22"/>
      <c r="AB448" s="2"/>
      <c r="AD448" s="24"/>
      <c r="AE448" s="24"/>
      <c r="AF448" s="24"/>
      <c r="AG448" s="24"/>
      <c r="AH448" s="24"/>
      <c r="AI448" s="24"/>
      <c r="AJ448" s="24"/>
      <c r="AK448" s="24"/>
      <c r="AL448" s="24"/>
      <c r="AM448" s="24"/>
      <c r="AN448" s="24"/>
    </row>
    <row r="449" spans="1:40" ht="13" x14ac:dyDescent="0.3">
      <c r="A449" t="s">
        <v>132</v>
      </c>
      <c r="B449" s="5">
        <v>1.37</v>
      </c>
      <c r="C449" s="93">
        <f t="shared" si="28"/>
        <v>31.37</v>
      </c>
      <c r="D449" s="2" t="s">
        <v>130</v>
      </c>
      <c r="E449" s="2" t="s">
        <v>130</v>
      </c>
      <c r="F449">
        <v>5.5E-2</v>
      </c>
      <c r="G449">
        <v>7.4999999999999997E-2</v>
      </c>
      <c r="H449">
        <v>0.13100000000000001</v>
      </c>
      <c r="I449">
        <v>0.186</v>
      </c>
      <c r="J449">
        <v>0.24199999999999999</v>
      </c>
      <c r="K449" s="22" t="s">
        <v>130</v>
      </c>
      <c r="L449" s="22" t="s">
        <v>130</v>
      </c>
      <c r="M449" s="22" t="s">
        <v>130</v>
      </c>
      <c r="N449" s="22" t="s">
        <v>130</v>
      </c>
      <c r="O449" s="22" t="s">
        <v>130</v>
      </c>
      <c r="P449" s="2" t="s">
        <v>138</v>
      </c>
      <c r="W449" s="22"/>
      <c r="X449" s="22"/>
      <c r="Y449" s="22"/>
      <c r="Z449" s="22"/>
      <c r="AA449" s="22"/>
      <c r="AB449" s="2"/>
      <c r="AD449" s="24"/>
      <c r="AE449" s="24"/>
      <c r="AF449" s="24"/>
      <c r="AG449" s="24"/>
      <c r="AH449" s="24"/>
      <c r="AI449" s="24"/>
      <c r="AJ449" s="24"/>
      <c r="AK449" s="24"/>
      <c r="AL449" s="24"/>
      <c r="AM449" s="24"/>
      <c r="AN449" s="24"/>
    </row>
    <row r="450" spans="1:40" ht="13" x14ac:dyDescent="0.3">
      <c r="A450" t="s">
        <v>132</v>
      </c>
      <c r="B450" s="5">
        <v>1.38</v>
      </c>
      <c r="C450" s="93">
        <f t="shared" si="28"/>
        <v>31.38</v>
      </c>
      <c r="D450" s="2" t="s">
        <v>130</v>
      </c>
      <c r="E450" s="2" t="s">
        <v>130</v>
      </c>
      <c r="F450">
        <v>5.3999999999999999E-2</v>
      </c>
      <c r="G450">
        <v>7.2999999999999995E-2</v>
      </c>
      <c r="H450">
        <v>0.126</v>
      </c>
      <c r="I450">
        <v>0.17899999999999999</v>
      </c>
      <c r="J450">
        <v>0.23200000000000001</v>
      </c>
      <c r="K450" s="22" t="s">
        <v>130</v>
      </c>
      <c r="L450" s="22" t="s">
        <v>130</v>
      </c>
      <c r="M450" s="22" t="s">
        <v>130</v>
      </c>
      <c r="N450" s="22" t="s">
        <v>130</v>
      </c>
      <c r="O450" s="22" t="s">
        <v>130</v>
      </c>
      <c r="P450" s="2" t="s">
        <v>138</v>
      </c>
      <c r="W450" s="22"/>
      <c r="X450" s="22"/>
      <c r="Y450" s="22"/>
      <c r="Z450" s="22"/>
      <c r="AA450" s="22"/>
      <c r="AB450" s="2"/>
      <c r="AD450" s="24"/>
      <c r="AE450" s="24"/>
      <c r="AF450" s="24"/>
      <c r="AG450" s="24"/>
      <c r="AH450" s="24"/>
      <c r="AI450" s="24"/>
      <c r="AJ450" s="24"/>
      <c r="AK450" s="24"/>
      <c r="AL450" s="24"/>
      <c r="AM450" s="24"/>
      <c r="AN450" s="24"/>
    </row>
    <row r="451" spans="1:40" ht="13" x14ac:dyDescent="0.3">
      <c r="A451" t="s">
        <v>132</v>
      </c>
      <c r="B451" s="5">
        <v>1.39</v>
      </c>
      <c r="C451" s="93">
        <f t="shared" si="28"/>
        <v>31.39</v>
      </c>
      <c r="D451" s="2" t="s">
        <v>130</v>
      </c>
      <c r="E451" s="2" t="s">
        <v>130</v>
      </c>
      <c r="F451">
        <v>5.2999999999999999E-2</v>
      </c>
      <c r="G451">
        <v>7.2999999999999995E-2</v>
      </c>
      <c r="H451">
        <v>0.125</v>
      </c>
      <c r="I451">
        <v>0.17699999999999999</v>
      </c>
      <c r="J451">
        <v>0.23</v>
      </c>
      <c r="K451" s="22" t="s">
        <v>130</v>
      </c>
      <c r="L451" s="22" t="s">
        <v>130</v>
      </c>
      <c r="M451" s="22" t="s">
        <v>130</v>
      </c>
      <c r="N451" s="22" t="s">
        <v>130</v>
      </c>
      <c r="O451" s="22" t="s">
        <v>130</v>
      </c>
      <c r="P451" s="2" t="s">
        <v>138</v>
      </c>
      <c r="W451" s="22"/>
      <c r="X451" s="22"/>
      <c r="Y451" s="22"/>
      <c r="Z451" s="22"/>
      <c r="AA451" s="22"/>
      <c r="AB451" s="2"/>
      <c r="AD451" s="24"/>
      <c r="AE451" s="24"/>
      <c r="AF451" s="24"/>
      <c r="AG451" s="24"/>
      <c r="AH451" s="24"/>
      <c r="AI451" s="24"/>
      <c r="AJ451" s="24"/>
      <c r="AK451" s="24"/>
      <c r="AL451" s="24"/>
      <c r="AM451" s="24"/>
      <c r="AN451" s="24"/>
    </row>
    <row r="452" spans="1:40" ht="13" x14ac:dyDescent="0.3">
      <c r="A452" t="s">
        <v>132</v>
      </c>
      <c r="B452" s="5">
        <v>1.4</v>
      </c>
      <c r="C452" s="93">
        <f t="shared" si="28"/>
        <v>31.4</v>
      </c>
      <c r="D452" s="2" t="s">
        <v>130</v>
      </c>
      <c r="E452" s="2" t="s">
        <v>130</v>
      </c>
      <c r="F452">
        <v>5.2999999999999999E-2</v>
      </c>
      <c r="G452">
        <v>7.1999999999999995E-2</v>
      </c>
      <c r="H452">
        <v>0.124</v>
      </c>
      <c r="I452">
        <v>0.17599999999999999</v>
      </c>
      <c r="J452">
        <v>0.22700000000000001</v>
      </c>
      <c r="K452" s="22" t="s">
        <v>130</v>
      </c>
      <c r="L452" s="22" t="s">
        <v>130</v>
      </c>
      <c r="M452" s="22" t="s">
        <v>130</v>
      </c>
      <c r="N452" s="22" t="s">
        <v>130</v>
      </c>
      <c r="O452" s="22" t="s">
        <v>130</v>
      </c>
      <c r="P452" s="2" t="s">
        <v>138</v>
      </c>
      <c r="W452" s="22"/>
      <c r="X452" s="22"/>
      <c r="Y452" s="22"/>
      <c r="Z452" s="22"/>
      <c r="AA452" s="22"/>
      <c r="AB452" s="2"/>
      <c r="AD452" s="24"/>
      <c r="AE452" s="24"/>
      <c r="AF452" s="24"/>
      <c r="AG452" s="24"/>
      <c r="AH452" s="24"/>
      <c r="AI452" s="24"/>
      <c r="AJ452" s="24"/>
      <c r="AK452" s="24"/>
      <c r="AL452" s="24"/>
      <c r="AM452" s="24"/>
      <c r="AN452" s="24"/>
    </row>
    <row r="453" spans="1:40" ht="13" x14ac:dyDescent="0.3">
      <c r="A453" t="s">
        <v>132</v>
      </c>
      <c r="B453" s="5">
        <v>1.41</v>
      </c>
      <c r="C453" s="93">
        <f t="shared" si="28"/>
        <v>31.41</v>
      </c>
      <c r="D453" s="2" t="s">
        <v>130</v>
      </c>
      <c r="E453" s="2" t="s">
        <v>130</v>
      </c>
      <c r="F453">
        <v>5.2999999999999999E-2</v>
      </c>
      <c r="G453">
        <v>7.1999999999999995E-2</v>
      </c>
      <c r="H453">
        <v>0.124</v>
      </c>
      <c r="I453">
        <v>0.17599999999999999</v>
      </c>
      <c r="J453">
        <v>0.22700000000000001</v>
      </c>
      <c r="K453" s="22" t="s">
        <v>130</v>
      </c>
      <c r="L453" s="22" t="s">
        <v>130</v>
      </c>
      <c r="M453" s="22" t="s">
        <v>130</v>
      </c>
      <c r="N453" s="22" t="s">
        <v>130</v>
      </c>
      <c r="O453" s="22" t="s">
        <v>130</v>
      </c>
      <c r="P453" s="2" t="s">
        <v>138</v>
      </c>
      <c r="W453" s="22"/>
      <c r="X453" s="22"/>
      <c r="Y453" s="22"/>
      <c r="Z453" s="22"/>
      <c r="AA453" s="22"/>
      <c r="AB453" s="2"/>
      <c r="AD453" s="24"/>
      <c r="AE453" s="24"/>
      <c r="AF453" s="24"/>
      <c r="AG453" s="24"/>
      <c r="AH453" s="24"/>
      <c r="AI453" s="24"/>
      <c r="AJ453" s="24"/>
      <c r="AK453" s="24"/>
      <c r="AL453" s="24"/>
      <c r="AM453" s="24"/>
      <c r="AN453" s="24"/>
    </row>
    <row r="454" spans="1:40" ht="13" x14ac:dyDescent="0.3">
      <c r="A454" t="s">
        <v>132</v>
      </c>
      <c r="B454" s="5">
        <v>1.42</v>
      </c>
      <c r="C454" s="93">
        <f t="shared" si="28"/>
        <v>31.42</v>
      </c>
      <c r="D454" s="2" t="s">
        <v>130</v>
      </c>
      <c r="E454" s="2" t="s">
        <v>130</v>
      </c>
      <c r="F454">
        <v>5.1999999999999998E-2</v>
      </c>
      <c r="G454">
        <v>7.0999999999999994E-2</v>
      </c>
      <c r="H454">
        <v>0.122</v>
      </c>
      <c r="I454">
        <v>0.17199999999999999</v>
      </c>
      <c r="J454">
        <v>0.223</v>
      </c>
      <c r="K454" s="22" t="s">
        <v>130</v>
      </c>
      <c r="L454" s="22" t="s">
        <v>130</v>
      </c>
      <c r="M454" s="22" t="s">
        <v>130</v>
      </c>
      <c r="N454" s="22" t="s">
        <v>130</v>
      </c>
      <c r="O454" s="22" t="s">
        <v>130</v>
      </c>
      <c r="P454" s="2" t="s">
        <v>138</v>
      </c>
      <c r="W454" s="22"/>
      <c r="X454" s="22"/>
      <c r="Y454" s="22"/>
      <c r="Z454" s="22"/>
      <c r="AA454" s="22"/>
      <c r="AB454" s="2"/>
      <c r="AD454" s="24"/>
      <c r="AE454" s="24"/>
      <c r="AF454" s="24"/>
      <c r="AG454" s="24"/>
      <c r="AH454" s="24"/>
      <c r="AI454" s="24"/>
      <c r="AJ454" s="24"/>
      <c r="AK454" s="24"/>
      <c r="AL454" s="24"/>
      <c r="AM454" s="24"/>
      <c r="AN454" s="24"/>
    </row>
    <row r="455" spans="1:40" ht="13" x14ac:dyDescent="0.3">
      <c r="A455" t="s">
        <v>132</v>
      </c>
      <c r="B455" s="5">
        <v>1.43</v>
      </c>
      <c r="C455" s="93">
        <f t="shared" si="28"/>
        <v>31.43</v>
      </c>
      <c r="D455" s="2" t="s">
        <v>130</v>
      </c>
      <c r="E455" s="2" t="s">
        <v>130</v>
      </c>
      <c r="F455">
        <v>5.1999999999999998E-2</v>
      </c>
      <c r="G455">
        <v>7.0999999999999994E-2</v>
      </c>
      <c r="H455">
        <v>0.12</v>
      </c>
      <c r="I455">
        <v>0.17</v>
      </c>
      <c r="J455">
        <v>0.22</v>
      </c>
      <c r="K455" s="22" t="s">
        <v>130</v>
      </c>
      <c r="L455" s="22" t="s">
        <v>130</v>
      </c>
      <c r="M455" s="22" t="s">
        <v>130</v>
      </c>
      <c r="N455" s="22" t="s">
        <v>130</v>
      </c>
      <c r="O455" s="22" t="s">
        <v>130</v>
      </c>
      <c r="P455" s="2" t="s">
        <v>138</v>
      </c>
      <c r="W455" s="22"/>
      <c r="X455" s="22"/>
      <c r="Y455" s="22"/>
      <c r="Z455" s="22"/>
      <c r="AA455" s="22"/>
      <c r="AB455" s="2"/>
      <c r="AD455" s="24"/>
      <c r="AE455" s="24"/>
      <c r="AF455" s="24"/>
      <c r="AG455" s="24"/>
      <c r="AH455" s="24"/>
      <c r="AI455" s="24"/>
      <c r="AJ455" s="24"/>
      <c r="AK455" s="24"/>
      <c r="AL455" s="24"/>
      <c r="AM455" s="24"/>
      <c r="AN455" s="24"/>
    </row>
    <row r="456" spans="1:40" ht="13" x14ac:dyDescent="0.3">
      <c r="A456" t="s">
        <v>132</v>
      </c>
      <c r="B456" s="5">
        <v>1.44</v>
      </c>
      <c r="C456" s="93">
        <f t="shared" si="28"/>
        <v>31.44</v>
      </c>
      <c r="D456" s="2" t="s">
        <v>130</v>
      </c>
      <c r="E456" s="2" t="s">
        <v>130</v>
      </c>
      <c r="F456">
        <v>5.0999999999999997E-2</v>
      </c>
      <c r="G456">
        <v>7.0000000000000007E-2</v>
      </c>
      <c r="H456">
        <v>0.11899999999999999</v>
      </c>
      <c r="I456">
        <v>0.16900000000000001</v>
      </c>
      <c r="J456">
        <v>0.218</v>
      </c>
      <c r="K456" s="22" t="s">
        <v>130</v>
      </c>
      <c r="L456" s="22" t="s">
        <v>130</v>
      </c>
      <c r="M456" s="22" t="s">
        <v>130</v>
      </c>
      <c r="N456" s="22" t="s">
        <v>130</v>
      </c>
      <c r="O456" s="22" t="s">
        <v>130</v>
      </c>
      <c r="P456" s="2" t="s">
        <v>138</v>
      </c>
      <c r="W456" s="22"/>
      <c r="X456" s="22"/>
      <c r="Y456" s="22"/>
      <c r="Z456" s="22"/>
      <c r="AA456" s="22"/>
      <c r="AB456" s="2"/>
      <c r="AD456" s="24"/>
      <c r="AE456" s="24"/>
      <c r="AF456" s="24"/>
      <c r="AG456" s="24"/>
      <c r="AH456" s="24"/>
      <c r="AI456" s="24"/>
      <c r="AJ456" s="24"/>
      <c r="AK456" s="24"/>
      <c r="AL456" s="24"/>
      <c r="AM456" s="24"/>
      <c r="AN456" s="24"/>
    </row>
    <row r="457" spans="1:40" ht="13" x14ac:dyDescent="0.3">
      <c r="A457" t="s">
        <v>132</v>
      </c>
      <c r="B457" s="5">
        <v>1.45</v>
      </c>
      <c r="C457" s="93">
        <f t="shared" si="28"/>
        <v>31.45</v>
      </c>
      <c r="D457" s="2" t="s">
        <v>130</v>
      </c>
      <c r="E457" s="2" t="s">
        <v>130</v>
      </c>
      <c r="F457">
        <v>5.0999999999999997E-2</v>
      </c>
      <c r="G457">
        <v>7.0000000000000007E-2</v>
      </c>
      <c r="H457">
        <v>0.11799999999999999</v>
      </c>
      <c r="I457">
        <v>0.16700000000000001</v>
      </c>
      <c r="J457">
        <v>0.215</v>
      </c>
      <c r="K457" s="22" t="s">
        <v>130</v>
      </c>
      <c r="L457" s="22" t="s">
        <v>130</v>
      </c>
      <c r="M457" s="22" t="s">
        <v>130</v>
      </c>
      <c r="N457" s="22" t="s">
        <v>130</v>
      </c>
      <c r="O457" s="22" t="s">
        <v>130</v>
      </c>
      <c r="P457" s="2" t="s">
        <v>138</v>
      </c>
      <c r="W457" s="22"/>
      <c r="X457" s="22"/>
      <c r="Y457" s="22"/>
      <c r="Z457" s="22"/>
      <c r="AA457" s="22"/>
      <c r="AB457" s="2"/>
      <c r="AD457" s="24"/>
      <c r="AE457" s="24"/>
      <c r="AF457" s="24"/>
      <c r="AG457" s="24"/>
      <c r="AH457" s="24"/>
      <c r="AI457" s="24"/>
      <c r="AJ457" s="24"/>
      <c r="AK457" s="24"/>
      <c r="AL457" s="24"/>
      <c r="AM457" s="24"/>
      <c r="AN457" s="24"/>
    </row>
    <row r="458" spans="1:40" ht="13" x14ac:dyDescent="0.3">
      <c r="A458" t="s">
        <v>132</v>
      </c>
      <c r="B458" s="5">
        <v>1.46</v>
      </c>
      <c r="C458" s="93">
        <f t="shared" si="28"/>
        <v>31.46</v>
      </c>
      <c r="D458" s="2" t="s">
        <v>130</v>
      </c>
      <c r="E458" s="2" t="s">
        <v>130</v>
      </c>
      <c r="F458">
        <v>5.0999999999999997E-2</v>
      </c>
      <c r="G458">
        <v>7.0000000000000007E-2</v>
      </c>
      <c r="H458">
        <v>0.11799999999999999</v>
      </c>
      <c r="I458">
        <v>0.16700000000000001</v>
      </c>
      <c r="J458">
        <v>0.215</v>
      </c>
      <c r="K458" s="22" t="s">
        <v>130</v>
      </c>
      <c r="L458" s="22" t="s">
        <v>130</v>
      </c>
      <c r="M458" s="22" t="s">
        <v>130</v>
      </c>
      <c r="N458" s="22" t="s">
        <v>130</v>
      </c>
      <c r="O458" s="22" t="s">
        <v>130</v>
      </c>
      <c r="P458" s="2" t="s">
        <v>138</v>
      </c>
      <c r="W458" s="22"/>
      <c r="X458" s="22"/>
      <c r="Y458" s="22"/>
      <c r="Z458" s="22"/>
      <c r="AA458" s="22"/>
      <c r="AB458" s="2"/>
      <c r="AD458" s="24"/>
      <c r="AE458" s="24"/>
      <c r="AF458" s="24"/>
      <c r="AG458" s="24"/>
      <c r="AH458" s="24"/>
      <c r="AI458" s="24"/>
      <c r="AJ458" s="24"/>
      <c r="AK458" s="24"/>
      <c r="AL458" s="24"/>
      <c r="AM458" s="24"/>
      <c r="AN458" s="24"/>
    </row>
    <row r="459" spans="1:40" ht="13" x14ac:dyDescent="0.3">
      <c r="A459" t="s">
        <v>132</v>
      </c>
      <c r="B459" s="5">
        <v>1.47</v>
      </c>
      <c r="C459" s="93">
        <f t="shared" si="28"/>
        <v>31.47</v>
      </c>
      <c r="D459" s="2" t="s">
        <v>130</v>
      </c>
      <c r="E459" s="2" t="s">
        <v>130</v>
      </c>
      <c r="F459">
        <v>0.05</v>
      </c>
      <c r="G459">
        <v>6.8000000000000005E-2</v>
      </c>
      <c r="H459">
        <v>0.11600000000000001</v>
      </c>
      <c r="I459">
        <v>0.16300000000000001</v>
      </c>
      <c r="J459">
        <v>0.21099999999999999</v>
      </c>
      <c r="K459" s="22" t="s">
        <v>130</v>
      </c>
      <c r="L459" s="22" t="s">
        <v>130</v>
      </c>
      <c r="M459" s="22" t="s">
        <v>130</v>
      </c>
      <c r="N459" s="22" t="s">
        <v>130</v>
      </c>
      <c r="O459" s="22" t="s">
        <v>130</v>
      </c>
      <c r="P459" s="2" t="s">
        <v>138</v>
      </c>
      <c r="W459" s="22"/>
      <c r="X459" s="22"/>
      <c r="Y459" s="22"/>
      <c r="Z459" s="22"/>
      <c r="AA459" s="22"/>
      <c r="AB459" s="2"/>
      <c r="AD459" s="24"/>
      <c r="AE459" s="24"/>
      <c r="AF459" s="24"/>
      <c r="AG459" s="24"/>
      <c r="AH459" s="24"/>
      <c r="AI459" s="24"/>
      <c r="AJ459" s="24"/>
      <c r="AK459" s="24"/>
      <c r="AL459" s="24"/>
      <c r="AM459" s="24"/>
      <c r="AN459" s="24"/>
    </row>
    <row r="460" spans="1:40" ht="13" x14ac:dyDescent="0.3">
      <c r="A460" t="s">
        <v>132</v>
      </c>
      <c r="B460" s="5">
        <v>1.48</v>
      </c>
      <c r="C460" s="93">
        <f t="shared" si="28"/>
        <v>31.48</v>
      </c>
      <c r="D460" s="2" t="s">
        <v>130</v>
      </c>
      <c r="E460" s="2" t="s">
        <v>130</v>
      </c>
      <c r="F460">
        <v>0.05</v>
      </c>
      <c r="G460">
        <v>6.8000000000000005E-2</v>
      </c>
      <c r="H460">
        <v>0.11600000000000001</v>
      </c>
      <c r="I460">
        <v>0.16300000000000001</v>
      </c>
      <c r="J460">
        <v>0.21099999999999999</v>
      </c>
      <c r="K460" s="22" t="s">
        <v>130</v>
      </c>
      <c r="L460" s="22" t="s">
        <v>130</v>
      </c>
      <c r="M460" s="22" t="s">
        <v>130</v>
      </c>
      <c r="N460" s="22" t="s">
        <v>130</v>
      </c>
      <c r="O460" s="22" t="s">
        <v>130</v>
      </c>
      <c r="P460" s="2" t="s">
        <v>138</v>
      </c>
      <c r="W460" s="22"/>
      <c r="X460" s="22"/>
      <c r="Y460" s="22"/>
      <c r="Z460" s="22"/>
      <c r="AA460" s="22"/>
      <c r="AB460" s="2"/>
      <c r="AD460" s="24"/>
      <c r="AE460" s="24"/>
      <c r="AF460" s="24"/>
      <c r="AG460" s="24"/>
      <c r="AH460" s="24"/>
      <c r="AI460" s="24"/>
      <c r="AJ460" s="24"/>
      <c r="AK460" s="24"/>
      <c r="AL460" s="24"/>
      <c r="AM460" s="24"/>
      <c r="AN460" s="24"/>
    </row>
    <row r="461" spans="1:40" ht="13" x14ac:dyDescent="0.3">
      <c r="A461" t="s">
        <v>132</v>
      </c>
      <c r="B461" s="5">
        <v>1.49</v>
      </c>
      <c r="C461" s="93">
        <f t="shared" si="28"/>
        <v>31.49</v>
      </c>
      <c r="D461" s="2" t="s">
        <v>130</v>
      </c>
      <c r="E461" s="2" t="s">
        <v>130</v>
      </c>
      <c r="F461">
        <v>0.05</v>
      </c>
      <c r="G461">
        <v>6.8000000000000005E-2</v>
      </c>
      <c r="H461">
        <v>0.11600000000000001</v>
      </c>
      <c r="I461">
        <v>0.16300000000000001</v>
      </c>
      <c r="J461">
        <v>0.21099999999999999</v>
      </c>
      <c r="K461" s="22" t="s">
        <v>130</v>
      </c>
      <c r="L461" s="22" t="s">
        <v>130</v>
      </c>
      <c r="M461" s="22" t="s">
        <v>130</v>
      </c>
      <c r="N461" s="22" t="s">
        <v>130</v>
      </c>
      <c r="O461" s="22" t="s">
        <v>130</v>
      </c>
      <c r="P461" s="2" t="s">
        <v>138</v>
      </c>
      <c r="W461" s="22"/>
      <c r="X461" s="22"/>
      <c r="Y461" s="22"/>
      <c r="Z461" s="22"/>
      <c r="AA461" s="22"/>
      <c r="AB461" s="2"/>
      <c r="AD461" s="24"/>
      <c r="AE461" s="24"/>
      <c r="AF461" s="24"/>
      <c r="AG461" s="24"/>
      <c r="AH461" s="24"/>
      <c r="AI461" s="24"/>
      <c r="AJ461" s="24"/>
      <c r="AK461" s="24"/>
      <c r="AL461" s="24"/>
      <c r="AM461" s="24"/>
      <c r="AN461" s="24"/>
    </row>
    <row r="462" spans="1:40" ht="13" x14ac:dyDescent="0.3">
      <c r="A462" t="s">
        <v>132</v>
      </c>
      <c r="B462" s="5">
        <v>1.5</v>
      </c>
      <c r="C462" s="93">
        <f t="shared" si="28"/>
        <v>31.5</v>
      </c>
      <c r="D462" s="2" t="s">
        <v>130</v>
      </c>
      <c r="E462" s="2" t="s">
        <v>130</v>
      </c>
      <c r="F462">
        <v>0.05</v>
      </c>
      <c r="G462">
        <v>6.8000000000000005E-2</v>
      </c>
      <c r="H462">
        <v>0.11600000000000001</v>
      </c>
      <c r="I462">
        <v>0.16300000000000001</v>
      </c>
      <c r="J462">
        <v>0.21099999999999999</v>
      </c>
      <c r="K462" s="22" t="s">
        <v>130</v>
      </c>
      <c r="L462" s="22" t="s">
        <v>130</v>
      </c>
      <c r="M462" s="22" t="s">
        <v>130</v>
      </c>
      <c r="N462" s="22" t="s">
        <v>130</v>
      </c>
      <c r="O462" s="22" t="s">
        <v>130</v>
      </c>
      <c r="P462" s="2" t="s">
        <v>138</v>
      </c>
      <c r="W462" s="22"/>
      <c r="X462" s="22"/>
      <c r="Y462" s="22"/>
      <c r="Z462" s="22"/>
      <c r="AA462" s="22"/>
      <c r="AB462" s="2"/>
      <c r="AD462" s="24"/>
      <c r="AE462" s="24"/>
      <c r="AF462" s="24"/>
      <c r="AG462" s="24"/>
      <c r="AH462" s="24"/>
      <c r="AI462" s="24"/>
      <c r="AJ462" s="24"/>
      <c r="AK462" s="24"/>
      <c r="AL462" s="24"/>
      <c r="AM462" s="24"/>
      <c r="AN462" s="24"/>
    </row>
    <row r="463" spans="1:40" ht="13" x14ac:dyDescent="0.3">
      <c r="A463" t="s">
        <v>132</v>
      </c>
      <c r="B463" s="5">
        <v>1.51</v>
      </c>
      <c r="C463" s="93">
        <f t="shared" si="28"/>
        <v>31.51</v>
      </c>
      <c r="D463" s="2" t="s">
        <v>130</v>
      </c>
      <c r="E463" s="2" t="s">
        <v>130</v>
      </c>
      <c r="F463">
        <v>4.9000000000000002E-2</v>
      </c>
      <c r="G463">
        <v>6.6000000000000003E-2</v>
      </c>
      <c r="H463">
        <v>0.111</v>
      </c>
      <c r="I463">
        <v>0.156</v>
      </c>
      <c r="J463">
        <v>0.20100000000000001</v>
      </c>
      <c r="K463" s="22" t="s">
        <v>130</v>
      </c>
      <c r="L463" s="22" t="s">
        <v>130</v>
      </c>
      <c r="M463" s="22" t="s">
        <v>130</v>
      </c>
      <c r="N463" s="22" t="s">
        <v>130</v>
      </c>
      <c r="O463" s="22" t="s">
        <v>130</v>
      </c>
      <c r="P463" s="2" t="s">
        <v>138</v>
      </c>
      <c r="W463" s="22"/>
      <c r="X463" s="22"/>
      <c r="Y463" s="22"/>
      <c r="Z463" s="22"/>
      <c r="AA463" s="22"/>
      <c r="AB463" s="2"/>
      <c r="AD463" s="24"/>
      <c r="AE463" s="24"/>
      <c r="AF463" s="24"/>
      <c r="AG463" s="24"/>
      <c r="AH463" s="24"/>
      <c r="AI463" s="24"/>
      <c r="AJ463" s="24"/>
      <c r="AK463" s="24"/>
      <c r="AL463" s="24"/>
      <c r="AM463" s="24"/>
      <c r="AN463" s="24"/>
    </row>
    <row r="464" spans="1:40" ht="13" x14ac:dyDescent="0.3">
      <c r="A464" t="s">
        <v>132</v>
      </c>
      <c r="B464" s="5">
        <v>1.52</v>
      </c>
      <c r="C464" s="93">
        <f t="shared" si="28"/>
        <v>31.52</v>
      </c>
      <c r="D464" s="2" t="s">
        <v>130</v>
      </c>
      <c r="E464" s="2" t="s">
        <v>130</v>
      </c>
      <c r="F464">
        <v>4.9000000000000002E-2</v>
      </c>
      <c r="G464">
        <v>6.6000000000000003E-2</v>
      </c>
      <c r="H464">
        <v>0.111</v>
      </c>
      <c r="I464">
        <v>0.156</v>
      </c>
      <c r="J464">
        <v>0.20100000000000001</v>
      </c>
      <c r="K464" s="22" t="s">
        <v>130</v>
      </c>
      <c r="L464" s="22" t="s">
        <v>130</v>
      </c>
      <c r="M464" s="22" t="s">
        <v>130</v>
      </c>
      <c r="N464" s="22" t="s">
        <v>130</v>
      </c>
      <c r="O464" s="22" t="s">
        <v>130</v>
      </c>
      <c r="P464" s="2" t="s">
        <v>138</v>
      </c>
      <c r="W464" s="22"/>
      <c r="X464" s="22"/>
      <c r="Y464" s="22"/>
      <c r="Z464" s="22"/>
      <c r="AA464" s="22"/>
      <c r="AB464" s="2"/>
      <c r="AD464" s="24"/>
      <c r="AE464" s="24"/>
      <c r="AF464" s="24"/>
      <c r="AG464" s="24"/>
      <c r="AH464" s="24"/>
      <c r="AI464" s="24"/>
      <c r="AJ464" s="24"/>
      <c r="AK464" s="24"/>
      <c r="AL464" s="24"/>
      <c r="AM464" s="24"/>
      <c r="AN464" s="24"/>
    </row>
    <row r="465" spans="1:40" ht="13" x14ac:dyDescent="0.3">
      <c r="A465" t="s">
        <v>132</v>
      </c>
      <c r="B465" s="5">
        <v>1.53</v>
      </c>
      <c r="C465" s="93">
        <f t="shared" si="28"/>
        <v>31.53</v>
      </c>
      <c r="D465" s="2" t="s">
        <v>130</v>
      </c>
      <c r="E465" s="2" t="s">
        <v>130</v>
      </c>
      <c r="F465">
        <v>4.8000000000000001E-2</v>
      </c>
      <c r="G465">
        <v>6.5000000000000002E-2</v>
      </c>
      <c r="H465">
        <v>0.109</v>
      </c>
      <c r="I465">
        <v>0.152</v>
      </c>
      <c r="J465">
        <v>0.19600000000000001</v>
      </c>
      <c r="K465" s="22" t="s">
        <v>130</v>
      </c>
      <c r="L465" s="22" t="s">
        <v>130</v>
      </c>
      <c r="M465" s="22" t="s">
        <v>130</v>
      </c>
      <c r="N465" s="22" t="s">
        <v>130</v>
      </c>
      <c r="O465" s="22" t="s">
        <v>130</v>
      </c>
      <c r="P465" s="2" t="s">
        <v>138</v>
      </c>
      <c r="W465" s="22"/>
      <c r="X465" s="22"/>
      <c r="Y465" s="22"/>
      <c r="Z465" s="22"/>
      <c r="AA465" s="22"/>
      <c r="AB465" s="2"/>
      <c r="AD465" s="24"/>
      <c r="AE465" s="24"/>
      <c r="AF465" s="24"/>
      <c r="AG465" s="24"/>
      <c r="AH465" s="24"/>
      <c r="AI465" s="24"/>
      <c r="AJ465" s="24"/>
      <c r="AK465" s="24"/>
      <c r="AL465" s="24"/>
      <c r="AM465" s="24"/>
      <c r="AN465" s="24"/>
    </row>
    <row r="466" spans="1:40" ht="13" x14ac:dyDescent="0.3">
      <c r="A466" t="s">
        <v>132</v>
      </c>
      <c r="B466" s="5">
        <v>1.54</v>
      </c>
      <c r="C466" s="93">
        <f t="shared" si="28"/>
        <v>31.54</v>
      </c>
      <c r="D466" s="2" t="s">
        <v>130</v>
      </c>
      <c r="E466" s="2" t="s">
        <v>130</v>
      </c>
      <c r="F466">
        <v>4.8000000000000001E-2</v>
      </c>
      <c r="G466">
        <v>6.5000000000000002E-2</v>
      </c>
      <c r="H466">
        <v>0.108</v>
      </c>
      <c r="I466">
        <v>0.151</v>
      </c>
      <c r="J466">
        <v>0.19400000000000001</v>
      </c>
      <c r="K466" s="22" t="s">
        <v>130</v>
      </c>
      <c r="L466" s="22" t="s">
        <v>130</v>
      </c>
      <c r="M466" s="22" t="s">
        <v>130</v>
      </c>
      <c r="N466" s="22" t="s">
        <v>130</v>
      </c>
      <c r="O466" s="22" t="s">
        <v>130</v>
      </c>
      <c r="P466" s="2" t="s">
        <v>138</v>
      </c>
      <c r="W466" s="22"/>
      <c r="X466" s="22"/>
      <c r="Y466" s="22"/>
      <c r="Z466" s="22"/>
      <c r="AA466" s="22"/>
      <c r="AB466" s="2"/>
      <c r="AD466" s="24"/>
      <c r="AE466" s="24"/>
      <c r="AF466" s="24"/>
      <c r="AG466" s="24"/>
      <c r="AH466" s="24"/>
      <c r="AI466" s="24"/>
      <c r="AJ466" s="24"/>
      <c r="AK466" s="24"/>
      <c r="AL466" s="24"/>
      <c r="AM466" s="24"/>
      <c r="AN466" s="24"/>
    </row>
    <row r="467" spans="1:40" ht="13" x14ac:dyDescent="0.3">
      <c r="A467" t="s">
        <v>132</v>
      </c>
      <c r="B467" s="5">
        <v>1.55</v>
      </c>
      <c r="C467" s="93">
        <f t="shared" si="28"/>
        <v>31.55</v>
      </c>
      <c r="D467" s="2" t="s">
        <v>130</v>
      </c>
      <c r="E467" s="2" t="s">
        <v>130</v>
      </c>
      <c r="F467">
        <v>4.7E-2</v>
      </c>
      <c r="G467">
        <v>6.4000000000000001E-2</v>
      </c>
      <c r="H467">
        <v>0.107</v>
      </c>
      <c r="I467">
        <v>0.14899999999999999</v>
      </c>
      <c r="J467">
        <v>0.191</v>
      </c>
      <c r="K467" s="22" t="s">
        <v>130</v>
      </c>
      <c r="L467" s="22" t="s">
        <v>130</v>
      </c>
      <c r="M467" s="22" t="s">
        <v>130</v>
      </c>
      <c r="N467" s="22" t="s">
        <v>130</v>
      </c>
      <c r="O467" s="22" t="s">
        <v>130</v>
      </c>
      <c r="P467" s="2" t="s">
        <v>138</v>
      </c>
      <c r="W467" s="22"/>
      <c r="X467" s="22"/>
      <c r="Y467" s="22"/>
      <c r="Z467" s="22"/>
      <c r="AA467" s="22"/>
      <c r="AB467" s="2"/>
      <c r="AD467" s="24"/>
      <c r="AE467" s="24"/>
      <c r="AF467" s="24"/>
      <c r="AG467" s="24"/>
      <c r="AH467" s="24"/>
      <c r="AI467" s="24"/>
      <c r="AJ467" s="24"/>
      <c r="AK467" s="24"/>
      <c r="AL467" s="24"/>
      <c r="AM467" s="24"/>
      <c r="AN467" s="24"/>
    </row>
    <row r="468" spans="1:40" ht="13" x14ac:dyDescent="0.3">
      <c r="A468" t="s">
        <v>132</v>
      </c>
      <c r="B468" s="5">
        <v>1.56</v>
      </c>
      <c r="C468" s="93">
        <f t="shared" si="28"/>
        <v>31.56</v>
      </c>
      <c r="D468" s="2" t="s">
        <v>130</v>
      </c>
      <c r="E468" s="2" t="s">
        <v>130</v>
      </c>
      <c r="F468">
        <v>4.7E-2</v>
      </c>
      <c r="G468">
        <v>6.4000000000000001E-2</v>
      </c>
      <c r="H468">
        <v>0.105</v>
      </c>
      <c r="I468">
        <v>0.14699999999999999</v>
      </c>
      <c r="J468">
        <v>0.189</v>
      </c>
      <c r="K468" s="22" t="s">
        <v>130</v>
      </c>
      <c r="L468" s="22" t="s">
        <v>130</v>
      </c>
      <c r="M468" s="22" t="s">
        <v>130</v>
      </c>
      <c r="N468" s="22" t="s">
        <v>130</v>
      </c>
      <c r="O468" s="22" t="s">
        <v>130</v>
      </c>
      <c r="P468" s="2" t="s">
        <v>138</v>
      </c>
      <c r="W468" s="22"/>
      <c r="X468" s="22"/>
      <c r="Y468" s="22"/>
      <c r="Z468" s="22"/>
      <c r="AA468" s="22"/>
      <c r="AB468" s="2"/>
      <c r="AD468" s="24"/>
      <c r="AE468" s="24"/>
      <c r="AF468" s="24"/>
      <c r="AG468" s="24"/>
      <c r="AH468" s="24"/>
      <c r="AI468" s="24"/>
      <c r="AJ468" s="24"/>
      <c r="AK468" s="24"/>
      <c r="AL468" s="24"/>
      <c r="AM468" s="24"/>
      <c r="AN468" s="24"/>
    </row>
    <row r="469" spans="1:40" ht="13" x14ac:dyDescent="0.3">
      <c r="A469" t="s">
        <v>132</v>
      </c>
      <c r="B469" s="5">
        <v>1.57</v>
      </c>
      <c r="C469" s="93">
        <f t="shared" si="28"/>
        <v>31.57</v>
      </c>
      <c r="D469" s="2" t="s">
        <v>130</v>
      </c>
      <c r="E469" s="2" t="s">
        <v>130</v>
      </c>
      <c r="F469">
        <v>4.5999999999999999E-2</v>
      </c>
      <c r="G469">
        <v>6.3E-2</v>
      </c>
      <c r="H469">
        <v>0.104</v>
      </c>
      <c r="I469">
        <v>0.14499999999999999</v>
      </c>
      <c r="J469">
        <v>0.186</v>
      </c>
      <c r="K469" s="22" t="s">
        <v>130</v>
      </c>
      <c r="L469" s="22" t="s">
        <v>130</v>
      </c>
      <c r="M469" s="22" t="s">
        <v>130</v>
      </c>
      <c r="N469" s="22" t="s">
        <v>130</v>
      </c>
      <c r="O469" s="22" t="s">
        <v>130</v>
      </c>
      <c r="P469" s="2" t="s">
        <v>138</v>
      </c>
      <c r="W469" s="22"/>
      <c r="X469" s="22"/>
      <c r="Y469" s="22"/>
      <c r="Z469" s="22"/>
      <c r="AA469" s="22"/>
      <c r="AB469" s="2"/>
      <c r="AD469" s="24"/>
      <c r="AE469" s="24"/>
      <c r="AF469" s="24"/>
      <c r="AG469" s="24"/>
      <c r="AH469" s="24"/>
      <c r="AI469" s="24"/>
      <c r="AJ469" s="24"/>
      <c r="AK469" s="24"/>
      <c r="AL469" s="24"/>
      <c r="AM469" s="24"/>
      <c r="AN469" s="24"/>
    </row>
    <row r="470" spans="1:40" ht="13" x14ac:dyDescent="0.3">
      <c r="A470" t="s">
        <v>132</v>
      </c>
      <c r="B470" s="5">
        <v>1.58</v>
      </c>
      <c r="C470" s="93">
        <f t="shared" si="28"/>
        <v>31.58</v>
      </c>
      <c r="D470" s="2" t="s">
        <v>130</v>
      </c>
      <c r="E470" s="2" t="s">
        <v>130</v>
      </c>
      <c r="F470">
        <v>4.5999999999999999E-2</v>
      </c>
      <c r="G470">
        <v>6.3E-2</v>
      </c>
      <c r="H470">
        <v>0.104</v>
      </c>
      <c r="I470">
        <v>0.14499999999999999</v>
      </c>
      <c r="J470">
        <v>0.186</v>
      </c>
      <c r="K470" s="22" t="s">
        <v>130</v>
      </c>
      <c r="L470" s="22" t="s">
        <v>130</v>
      </c>
      <c r="M470" s="22" t="s">
        <v>130</v>
      </c>
      <c r="N470" s="22" t="s">
        <v>130</v>
      </c>
      <c r="O470" s="22" t="s">
        <v>130</v>
      </c>
      <c r="P470" s="2" t="s">
        <v>138</v>
      </c>
      <c r="W470" s="22"/>
      <c r="X470" s="22"/>
      <c r="Y470" s="22"/>
      <c r="Z470" s="22"/>
      <c r="AA470" s="22"/>
      <c r="AB470" s="2"/>
      <c r="AD470" s="24"/>
      <c r="AE470" s="24"/>
      <c r="AF470" s="24"/>
      <c r="AG470" s="24"/>
      <c r="AH470" s="24"/>
      <c r="AI470" s="24"/>
      <c r="AJ470" s="24"/>
      <c r="AK470" s="24"/>
      <c r="AL470" s="24"/>
      <c r="AM470" s="24"/>
      <c r="AN470" s="24"/>
    </row>
    <row r="471" spans="1:40" ht="13" x14ac:dyDescent="0.3">
      <c r="A471" t="s">
        <v>132</v>
      </c>
      <c r="B471" s="5">
        <v>1.59</v>
      </c>
      <c r="C471" s="93">
        <f t="shared" si="28"/>
        <v>31.59</v>
      </c>
      <c r="D471" s="2" t="s">
        <v>130</v>
      </c>
      <c r="E471" s="2" t="s">
        <v>130</v>
      </c>
      <c r="F471">
        <v>4.5999999999999999E-2</v>
      </c>
      <c r="G471">
        <v>6.2E-2</v>
      </c>
      <c r="H471">
        <v>0.10199999999999999</v>
      </c>
      <c r="I471">
        <v>0.14199999999999999</v>
      </c>
      <c r="J471">
        <v>0.182</v>
      </c>
      <c r="K471" s="22" t="s">
        <v>130</v>
      </c>
      <c r="L471" s="22" t="s">
        <v>130</v>
      </c>
      <c r="M471" s="22" t="s">
        <v>130</v>
      </c>
      <c r="N471" s="22" t="s">
        <v>130</v>
      </c>
      <c r="O471" s="22" t="s">
        <v>130</v>
      </c>
      <c r="P471" s="2" t="s">
        <v>138</v>
      </c>
      <c r="W471" s="22"/>
      <c r="X471" s="22"/>
      <c r="Y471" s="22"/>
      <c r="Z471" s="22"/>
      <c r="AA471" s="22"/>
      <c r="AB471" s="2"/>
      <c r="AD471" s="24"/>
      <c r="AE471" s="24"/>
      <c r="AF471" s="24"/>
      <c r="AG471" s="24"/>
      <c r="AH471" s="24"/>
      <c r="AI471" s="24"/>
      <c r="AJ471" s="24"/>
      <c r="AK471" s="24"/>
      <c r="AL471" s="24"/>
      <c r="AM471" s="24"/>
      <c r="AN471" s="24"/>
    </row>
    <row r="472" spans="1:40" ht="13" x14ac:dyDescent="0.3">
      <c r="A472" t="s">
        <v>132</v>
      </c>
      <c r="B472" s="5">
        <v>1.6</v>
      </c>
      <c r="C472" s="93">
        <f t="shared" si="28"/>
        <v>31.6</v>
      </c>
      <c r="D472" s="2" t="s">
        <v>130</v>
      </c>
      <c r="E472" s="2" t="s">
        <v>130</v>
      </c>
      <c r="F472">
        <v>4.4999999999999998E-2</v>
      </c>
      <c r="G472">
        <v>6.2E-2</v>
      </c>
      <c r="H472">
        <v>0.10100000000000001</v>
      </c>
      <c r="I472">
        <v>0.14000000000000001</v>
      </c>
      <c r="J472">
        <v>0.17899999999999999</v>
      </c>
      <c r="K472" s="22" t="s">
        <v>130</v>
      </c>
      <c r="L472" s="22" t="s">
        <v>130</v>
      </c>
      <c r="M472" s="22" t="s">
        <v>130</v>
      </c>
      <c r="N472" s="22" t="s">
        <v>130</v>
      </c>
      <c r="O472" s="22" t="s">
        <v>130</v>
      </c>
      <c r="P472" s="2" t="s">
        <v>138</v>
      </c>
      <c r="W472" s="22"/>
      <c r="X472" s="22"/>
      <c r="Y472" s="22"/>
      <c r="Z472" s="22"/>
      <c r="AA472" s="22"/>
      <c r="AB472" s="2"/>
      <c r="AD472" s="24"/>
      <c r="AE472" s="24"/>
      <c r="AF472" s="24"/>
      <c r="AG472" s="24"/>
      <c r="AH472" s="24"/>
      <c r="AI472" s="24"/>
      <c r="AJ472" s="24"/>
      <c r="AK472" s="24"/>
      <c r="AL472" s="24"/>
      <c r="AM472" s="24"/>
      <c r="AN472" s="24"/>
    </row>
    <row r="473" spans="1:40" ht="13" x14ac:dyDescent="0.3">
      <c r="A473" t="s">
        <v>132</v>
      </c>
      <c r="B473" s="5">
        <v>1.61</v>
      </c>
      <c r="C473" s="93">
        <f t="shared" si="28"/>
        <v>31.61</v>
      </c>
      <c r="D473" s="2" t="s">
        <v>130</v>
      </c>
      <c r="E473" s="2" t="s">
        <v>130</v>
      </c>
      <c r="F473">
        <v>4.4999999999999998E-2</v>
      </c>
      <c r="G473">
        <v>6.0999999999999999E-2</v>
      </c>
      <c r="H473">
        <v>0.1</v>
      </c>
      <c r="I473">
        <v>0.13800000000000001</v>
      </c>
      <c r="J473">
        <v>0.17699999999999999</v>
      </c>
      <c r="K473" s="22" t="s">
        <v>130</v>
      </c>
      <c r="L473" s="22" t="s">
        <v>130</v>
      </c>
      <c r="M473" s="22" t="s">
        <v>130</v>
      </c>
      <c r="N473" s="22" t="s">
        <v>130</v>
      </c>
      <c r="O473" s="22" t="s">
        <v>130</v>
      </c>
      <c r="P473" s="2" t="s">
        <v>138</v>
      </c>
      <c r="W473" s="22"/>
      <c r="X473" s="22"/>
      <c r="Y473" s="22"/>
      <c r="Z473" s="22"/>
      <c r="AA473" s="22"/>
      <c r="AB473" s="2"/>
      <c r="AD473" s="24"/>
      <c r="AE473" s="24"/>
      <c r="AF473" s="24"/>
      <c r="AG473" s="24"/>
      <c r="AH473" s="24"/>
      <c r="AI473" s="24"/>
      <c r="AJ473" s="24"/>
      <c r="AK473" s="24"/>
      <c r="AL473" s="24"/>
      <c r="AM473" s="24"/>
      <c r="AN473" s="24"/>
    </row>
    <row r="474" spans="1:40" ht="13" x14ac:dyDescent="0.3">
      <c r="A474" t="s">
        <v>132</v>
      </c>
      <c r="B474" s="5">
        <v>1.62</v>
      </c>
      <c r="C474" s="93">
        <f t="shared" si="28"/>
        <v>31.62</v>
      </c>
      <c r="D474" s="2" t="s">
        <v>130</v>
      </c>
      <c r="E474" s="2" t="s">
        <v>130</v>
      </c>
      <c r="F474">
        <v>4.4999999999999998E-2</v>
      </c>
      <c r="G474">
        <v>6.0999999999999999E-2</v>
      </c>
      <c r="H474">
        <v>0.1</v>
      </c>
      <c r="I474">
        <v>0.13800000000000001</v>
      </c>
      <c r="J474">
        <v>0.17699999999999999</v>
      </c>
      <c r="K474" s="22" t="s">
        <v>130</v>
      </c>
      <c r="L474" s="22" t="s">
        <v>130</v>
      </c>
      <c r="M474" s="22" t="s">
        <v>130</v>
      </c>
      <c r="N474" s="22" t="s">
        <v>130</v>
      </c>
      <c r="O474" s="22" t="s">
        <v>130</v>
      </c>
      <c r="P474" s="2" t="s">
        <v>138</v>
      </c>
      <c r="W474" s="22"/>
      <c r="X474" s="22"/>
      <c r="Y474" s="22"/>
      <c r="Z474" s="22"/>
      <c r="AA474" s="22"/>
      <c r="AB474" s="2"/>
      <c r="AD474" s="24"/>
      <c r="AE474" s="24"/>
      <c r="AF474" s="24"/>
      <c r="AG474" s="24"/>
      <c r="AH474" s="24"/>
      <c r="AI474" s="24"/>
      <c r="AJ474" s="24"/>
      <c r="AK474" s="24"/>
      <c r="AL474" s="24"/>
      <c r="AM474" s="24"/>
      <c r="AN474" s="24"/>
    </row>
    <row r="475" spans="1:40" ht="13" x14ac:dyDescent="0.3">
      <c r="A475" t="s">
        <v>132</v>
      </c>
      <c r="B475" s="5">
        <v>1.63</v>
      </c>
      <c r="C475" s="93">
        <f t="shared" si="28"/>
        <v>31.63</v>
      </c>
      <c r="D475" s="2" t="s">
        <v>130</v>
      </c>
      <c r="E475" s="2" t="s">
        <v>130</v>
      </c>
      <c r="F475">
        <v>4.4999999999999998E-2</v>
      </c>
      <c r="G475">
        <v>6.0999999999999999E-2</v>
      </c>
      <c r="H475">
        <v>0.1</v>
      </c>
      <c r="I475">
        <v>0.13800000000000001</v>
      </c>
      <c r="J475">
        <v>0.17699999999999999</v>
      </c>
      <c r="K475" s="22" t="s">
        <v>130</v>
      </c>
      <c r="L475" s="22" t="s">
        <v>130</v>
      </c>
      <c r="M475" s="22" t="s">
        <v>130</v>
      </c>
      <c r="N475" s="22" t="s">
        <v>130</v>
      </c>
      <c r="O475" s="22" t="s">
        <v>130</v>
      </c>
      <c r="P475" s="2" t="s">
        <v>138</v>
      </c>
      <c r="W475" s="22"/>
      <c r="X475" s="22"/>
      <c r="Y475" s="22"/>
      <c r="Z475" s="22"/>
      <c r="AA475" s="22"/>
      <c r="AB475" s="2"/>
      <c r="AD475" s="24"/>
      <c r="AE475" s="24"/>
      <c r="AF475" s="24"/>
      <c r="AG475" s="24"/>
      <c r="AH475" s="24"/>
      <c r="AI475" s="24"/>
      <c r="AJ475" s="24"/>
      <c r="AK475" s="24"/>
      <c r="AL475" s="24"/>
      <c r="AM475" s="24"/>
      <c r="AN475" s="24"/>
    </row>
    <row r="476" spans="1:40" ht="13" x14ac:dyDescent="0.3">
      <c r="A476" t="s">
        <v>132</v>
      </c>
      <c r="B476" s="5">
        <v>1.64</v>
      </c>
      <c r="C476" s="93">
        <f t="shared" si="28"/>
        <v>31.64</v>
      </c>
      <c r="D476" s="2" t="s">
        <v>130</v>
      </c>
      <c r="E476" s="2" t="s">
        <v>130</v>
      </c>
      <c r="F476">
        <v>4.3999999999999997E-2</v>
      </c>
      <c r="G476">
        <v>5.8999999999999997E-2</v>
      </c>
      <c r="H476">
        <v>9.6000000000000002E-2</v>
      </c>
      <c r="I476">
        <v>0.13300000000000001</v>
      </c>
      <c r="J476">
        <v>0.17</v>
      </c>
      <c r="K476" s="22" t="s">
        <v>130</v>
      </c>
      <c r="L476" s="22" t="s">
        <v>130</v>
      </c>
      <c r="M476" s="22" t="s">
        <v>130</v>
      </c>
      <c r="N476" s="22" t="s">
        <v>130</v>
      </c>
      <c r="O476" s="22" t="s">
        <v>130</v>
      </c>
      <c r="P476" s="2" t="s">
        <v>138</v>
      </c>
      <c r="W476" s="22"/>
      <c r="X476" s="22"/>
      <c r="Y476" s="22"/>
      <c r="Z476" s="22"/>
      <c r="AA476" s="22"/>
      <c r="AB476" s="2"/>
      <c r="AD476" s="24"/>
      <c r="AE476" s="24"/>
      <c r="AF476" s="24"/>
      <c r="AG476" s="24"/>
      <c r="AH476" s="24"/>
      <c r="AI476" s="24"/>
      <c r="AJ476" s="24"/>
      <c r="AK476" s="24"/>
      <c r="AL476" s="24"/>
      <c r="AM476" s="24"/>
      <c r="AN476" s="24"/>
    </row>
    <row r="477" spans="1:40" ht="13" x14ac:dyDescent="0.3">
      <c r="A477" t="s">
        <v>132</v>
      </c>
      <c r="B477" s="5">
        <v>1.65</v>
      </c>
      <c r="C477" s="93">
        <f t="shared" si="28"/>
        <v>31.65</v>
      </c>
      <c r="D477" s="2" t="s">
        <v>130</v>
      </c>
      <c r="E477" s="2" t="s">
        <v>130</v>
      </c>
      <c r="F477">
        <v>4.2999999999999997E-2</v>
      </c>
      <c r="G477">
        <v>5.8999999999999997E-2</v>
      </c>
      <c r="H477">
        <v>9.5000000000000001E-2</v>
      </c>
      <c r="I477">
        <v>0.13100000000000001</v>
      </c>
      <c r="J477">
        <v>0.16700000000000001</v>
      </c>
      <c r="K477" s="22" t="s">
        <v>130</v>
      </c>
      <c r="L477" s="22" t="s">
        <v>130</v>
      </c>
      <c r="M477" s="22" t="s">
        <v>130</v>
      </c>
      <c r="N477" s="22" t="s">
        <v>130</v>
      </c>
      <c r="O477" s="22" t="s">
        <v>130</v>
      </c>
      <c r="P477" s="2" t="s">
        <v>138</v>
      </c>
      <c r="W477" s="22"/>
      <c r="X477" s="22"/>
      <c r="Y477" s="22"/>
      <c r="Z477" s="22"/>
      <c r="AA477" s="22"/>
      <c r="AB477" s="2"/>
      <c r="AD477" s="24"/>
      <c r="AE477" s="24"/>
      <c r="AF477" s="24"/>
      <c r="AG477" s="24"/>
      <c r="AH477" s="24"/>
      <c r="AI477" s="24"/>
      <c r="AJ477" s="24"/>
      <c r="AK477" s="24"/>
      <c r="AL477" s="24"/>
      <c r="AM477" s="24"/>
      <c r="AN477" s="24"/>
    </row>
    <row r="478" spans="1:40" ht="13" x14ac:dyDescent="0.3">
      <c r="A478" t="s">
        <v>132</v>
      </c>
      <c r="B478" s="5">
        <v>1.66</v>
      </c>
      <c r="C478" s="93">
        <f t="shared" si="28"/>
        <v>31.66</v>
      </c>
      <c r="D478" s="2" t="s">
        <v>130</v>
      </c>
      <c r="E478" s="2" t="s">
        <v>130</v>
      </c>
      <c r="F478">
        <v>4.2999999999999997E-2</v>
      </c>
      <c r="G478">
        <v>5.8000000000000003E-2</v>
      </c>
      <c r="H478">
        <v>9.4E-2</v>
      </c>
      <c r="I478">
        <v>0.129</v>
      </c>
      <c r="J478">
        <v>0.16500000000000001</v>
      </c>
      <c r="K478" s="22" t="s">
        <v>130</v>
      </c>
      <c r="L478" s="22" t="s">
        <v>130</v>
      </c>
      <c r="M478" s="22" t="s">
        <v>130</v>
      </c>
      <c r="N478" s="22" t="s">
        <v>130</v>
      </c>
      <c r="O478" s="22" t="s">
        <v>130</v>
      </c>
      <c r="P478" s="2" t="s">
        <v>138</v>
      </c>
      <c r="W478" s="22"/>
      <c r="X478" s="22"/>
      <c r="Y478" s="22"/>
      <c r="Z478" s="22"/>
      <c r="AA478" s="22"/>
      <c r="AB478" s="2"/>
      <c r="AD478" s="24"/>
      <c r="AE478" s="24"/>
      <c r="AF478" s="24"/>
      <c r="AG478" s="24"/>
      <c r="AH478" s="24"/>
      <c r="AI478" s="24"/>
      <c r="AJ478" s="24"/>
      <c r="AK478" s="24"/>
      <c r="AL478" s="24"/>
      <c r="AM478" s="24"/>
      <c r="AN478" s="24"/>
    </row>
    <row r="479" spans="1:40" ht="13" x14ac:dyDescent="0.3">
      <c r="A479" t="s">
        <v>132</v>
      </c>
      <c r="B479" s="5">
        <v>1.67</v>
      </c>
      <c r="C479" s="93">
        <f t="shared" si="28"/>
        <v>31.67</v>
      </c>
      <c r="D479" s="2" t="s">
        <v>130</v>
      </c>
      <c r="E479" s="2" t="s">
        <v>130</v>
      </c>
      <c r="F479">
        <v>4.2999999999999997E-2</v>
      </c>
      <c r="G479">
        <v>5.8000000000000003E-2</v>
      </c>
      <c r="H479">
        <v>9.4E-2</v>
      </c>
      <c r="I479">
        <v>0.129</v>
      </c>
      <c r="J479">
        <v>0.16500000000000001</v>
      </c>
      <c r="K479" s="22" t="s">
        <v>130</v>
      </c>
      <c r="L479" s="22" t="s">
        <v>130</v>
      </c>
      <c r="M479" s="22" t="s">
        <v>130</v>
      </c>
      <c r="N479" s="22" t="s">
        <v>130</v>
      </c>
      <c r="O479" s="22" t="s">
        <v>130</v>
      </c>
      <c r="P479" s="2" t="s">
        <v>138</v>
      </c>
      <c r="W479" s="22"/>
      <c r="X479" s="22"/>
      <c r="Y479" s="22"/>
      <c r="Z479" s="22"/>
      <c r="AA479" s="22"/>
      <c r="AB479" s="2"/>
      <c r="AD479" s="24"/>
      <c r="AE479" s="24"/>
      <c r="AF479" s="24"/>
      <c r="AG479" s="24"/>
      <c r="AH479" s="24"/>
      <c r="AI479" s="24"/>
      <c r="AJ479" s="24"/>
      <c r="AK479" s="24"/>
      <c r="AL479" s="24"/>
      <c r="AM479" s="24"/>
      <c r="AN479" s="24"/>
    </row>
    <row r="480" spans="1:40" ht="13" x14ac:dyDescent="0.3">
      <c r="A480" t="s">
        <v>132</v>
      </c>
      <c r="B480" s="5">
        <v>1.68</v>
      </c>
      <c r="C480" s="93">
        <f t="shared" si="28"/>
        <v>31.68</v>
      </c>
      <c r="D480" s="2" t="s">
        <v>130</v>
      </c>
      <c r="E480" s="2" t="s">
        <v>130</v>
      </c>
      <c r="F480">
        <v>4.2000000000000003E-2</v>
      </c>
      <c r="G480">
        <v>5.7000000000000002E-2</v>
      </c>
      <c r="H480">
        <v>9.0999999999999998E-2</v>
      </c>
      <c r="I480">
        <v>0.126</v>
      </c>
      <c r="J480">
        <v>0.16</v>
      </c>
      <c r="K480" s="22" t="s">
        <v>130</v>
      </c>
      <c r="L480" s="22" t="s">
        <v>130</v>
      </c>
      <c r="M480" s="22" t="s">
        <v>130</v>
      </c>
      <c r="N480" s="22" t="s">
        <v>130</v>
      </c>
      <c r="O480" s="22" t="s">
        <v>130</v>
      </c>
      <c r="P480" s="2" t="s">
        <v>138</v>
      </c>
      <c r="W480" s="22"/>
      <c r="X480" s="22"/>
      <c r="Y480" s="22"/>
      <c r="Z480" s="22"/>
      <c r="AA480" s="22"/>
      <c r="AB480" s="2"/>
      <c r="AD480" s="24"/>
      <c r="AE480" s="24"/>
      <c r="AF480" s="24"/>
      <c r="AG480" s="24"/>
      <c r="AH480" s="24"/>
      <c r="AI480" s="24"/>
      <c r="AJ480" s="24"/>
      <c r="AK480" s="24"/>
      <c r="AL480" s="24"/>
      <c r="AM480" s="24"/>
      <c r="AN480" s="24"/>
    </row>
    <row r="481" spans="1:40" ht="13" x14ac:dyDescent="0.3">
      <c r="A481" t="s">
        <v>132</v>
      </c>
      <c r="B481" s="5">
        <v>1.69</v>
      </c>
      <c r="C481" s="93">
        <f t="shared" si="28"/>
        <v>31.69</v>
      </c>
      <c r="D481" s="2" t="s">
        <v>130</v>
      </c>
      <c r="E481" s="2" t="s">
        <v>130</v>
      </c>
      <c r="F481">
        <v>4.2000000000000003E-2</v>
      </c>
      <c r="G481">
        <v>5.7000000000000002E-2</v>
      </c>
      <c r="H481">
        <v>9.0999999999999998E-2</v>
      </c>
      <c r="I481">
        <v>0.126</v>
      </c>
      <c r="J481">
        <v>0.16</v>
      </c>
      <c r="K481" s="22" t="s">
        <v>130</v>
      </c>
      <c r="L481" s="22" t="s">
        <v>130</v>
      </c>
      <c r="M481" s="22" t="s">
        <v>130</v>
      </c>
      <c r="N481" s="22" t="s">
        <v>130</v>
      </c>
      <c r="O481" s="22" t="s">
        <v>130</v>
      </c>
      <c r="P481" s="2" t="s">
        <v>138</v>
      </c>
      <c r="W481" s="22"/>
      <c r="X481" s="22"/>
      <c r="Y481" s="22"/>
      <c r="Z481" s="22"/>
      <c r="AA481" s="22"/>
      <c r="AB481" s="2"/>
      <c r="AD481" s="24"/>
      <c r="AE481" s="24"/>
      <c r="AF481" s="24"/>
      <c r="AG481" s="24"/>
      <c r="AH481" s="24"/>
      <c r="AI481" s="24"/>
      <c r="AJ481" s="24"/>
      <c r="AK481" s="24"/>
      <c r="AL481" s="24"/>
      <c r="AM481" s="24"/>
      <c r="AN481" s="24"/>
    </row>
    <row r="482" spans="1:40" ht="13" x14ac:dyDescent="0.3">
      <c r="A482" t="s">
        <v>132</v>
      </c>
      <c r="B482" s="5">
        <v>1.7</v>
      </c>
      <c r="C482" s="93">
        <f t="shared" si="28"/>
        <v>31.7</v>
      </c>
      <c r="D482" s="2" t="s">
        <v>130</v>
      </c>
      <c r="E482" s="2" t="s">
        <v>130</v>
      </c>
      <c r="F482">
        <v>4.1000000000000002E-2</v>
      </c>
      <c r="G482">
        <v>5.6000000000000001E-2</v>
      </c>
      <c r="H482">
        <v>8.8999999999999996E-2</v>
      </c>
      <c r="I482">
        <v>0.122</v>
      </c>
      <c r="J482">
        <v>0.155</v>
      </c>
      <c r="K482" s="22" t="s">
        <v>130</v>
      </c>
      <c r="L482" s="22" t="s">
        <v>130</v>
      </c>
      <c r="M482" s="22" t="s">
        <v>130</v>
      </c>
      <c r="N482" s="22" t="s">
        <v>130</v>
      </c>
      <c r="O482" s="22" t="s">
        <v>130</v>
      </c>
      <c r="P482" s="2" t="s">
        <v>138</v>
      </c>
      <c r="W482" s="22"/>
      <c r="X482" s="22"/>
      <c r="Y482" s="22"/>
      <c r="Z482" s="22"/>
      <c r="AA482" s="22"/>
      <c r="AB482" s="2"/>
      <c r="AD482" s="24"/>
      <c r="AE482" s="24"/>
      <c r="AF482" s="24"/>
      <c r="AG482" s="24"/>
      <c r="AH482" s="24"/>
      <c r="AI482" s="24"/>
      <c r="AJ482" s="24"/>
      <c r="AK482" s="24"/>
      <c r="AL482" s="24"/>
      <c r="AM482" s="24"/>
      <c r="AN482" s="24"/>
    </row>
    <row r="483" spans="1:40" ht="13" x14ac:dyDescent="0.3">
      <c r="A483" t="s">
        <v>132</v>
      </c>
      <c r="B483" s="5">
        <v>1.71</v>
      </c>
      <c r="C483" s="93">
        <f t="shared" si="28"/>
        <v>31.71</v>
      </c>
      <c r="D483" s="2" t="s">
        <v>130</v>
      </c>
      <c r="E483" s="2" t="s">
        <v>130</v>
      </c>
      <c r="F483">
        <v>4.1000000000000002E-2</v>
      </c>
      <c r="G483">
        <v>5.6000000000000001E-2</v>
      </c>
      <c r="H483">
        <v>8.7999999999999995E-2</v>
      </c>
      <c r="I483">
        <v>0.12</v>
      </c>
      <c r="J483">
        <v>0.153</v>
      </c>
      <c r="K483" s="22" t="s">
        <v>130</v>
      </c>
      <c r="L483" s="22" t="s">
        <v>130</v>
      </c>
      <c r="M483" s="22" t="s">
        <v>130</v>
      </c>
      <c r="N483" s="22" t="s">
        <v>130</v>
      </c>
      <c r="O483" s="22" t="s">
        <v>130</v>
      </c>
      <c r="P483" s="2" t="s">
        <v>138</v>
      </c>
      <c r="W483" s="22"/>
      <c r="X483" s="22"/>
      <c r="Y483" s="22"/>
      <c r="Z483" s="22"/>
      <c r="AA483" s="22"/>
      <c r="AB483" s="2"/>
      <c r="AD483" s="24"/>
      <c r="AE483" s="24"/>
      <c r="AF483" s="24"/>
      <c r="AG483" s="24"/>
      <c r="AH483" s="24"/>
      <c r="AI483" s="24"/>
      <c r="AJ483" s="24"/>
      <c r="AK483" s="24"/>
      <c r="AL483" s="24"/>
      <c r="AM483" s="24"/>
      <c r="AN483" s="24"/>
    </row>
    <row r="484" spans="1:40" ht="13" x14ac:dyDescent="0.3">
      <c r="A484" t="s">
        <v>132</v>
      </c>
      <c r="B484" s="5">
        <v>1.72</v>
      </c>
      <c r="C484" s="93">
        <f t="shared" si="28"/>
        <v>31.72</v>
      </c>
      <c r="D484" s="2" t="s">
        <v>130</v>
      </c>
      <c r="E484" s="2" t="s">
        <v>130</v>
      </c>
      <c r="F484">
        <v>4.1000000000000002E-2</v>
      </c>
      <c r="G484">
        <v>5.5E-2</v>
      </c>
      <c r="H484">
        <v>8.6999999999999994E-2</v>
      </c>
      <c r="I484">
        <v>0.11899999999999999</v>
      </c>
      <c r="J484">
        <v>0.15</v>
      </c>
      <c r="K484" s="22" t="s">
        <v>130</v>
      </c>
      <c r="L484" s="22" t="s">
        <v>130</v>
      </c>
      <c r="M484" s="22" t="s">
        <v>130</v>
      </c>
      <c r="N484" s="22" t="s">
        <v>130</v>
      </c>
      <c r="O484" s="22" t="s">
        <v>130</v>
      </c>
      <c r="P484" s="2" t="s">
        <v>138</v>
      </c>
      <c r="W484" s="22"/>
      <c r="X484" s="22"/>
      <c r="Y484" s="22"/>
      <c r="Z484" s="22"/>
      <c r="AA484" s="22"/>
      <c r="AB484" s="2"/>
      <c r="AD484" s="24"/>
      <c r="AE484" s="24"/>
      <c r="AF484" s="24"/>
      <c r="AG484" s="24"/>
      <c r="AH484" s="24"/>
      <c r="AI484" s="24"/>
      <c r="AJ484" s="24"/>
      <c r="AK484" s="24"/>
      <c r="AL484" s="24"/>
      <c r="AM484" s="24"/>
      <c r="AN484" s="24"/>
    </row>
    <row r="485" spans="1:40" ht="13" x14ac:dyDescent="0.3">
      <c r="A485" t="s">
        <v>132</v>
      </c>
      <c r="B485" s="5">
        <v>1.73</v>
      </c>
      <c r="C485" s="93">
        <f t="shared" si="28"/>
        <v>31.73</v>
      </c>
      <c r="D485" s="2" t="s">
        <v>130</v>
      </c>
      <c r="E485" s="2" t="s">
        <v>130</v>
      </c>
      <c r="F485">
        <v>4.1000000000000002E-2</v>
      </c>
      <c r="G485">
        <v>5.5E-2</v>
      </c>
      <c r="H485">
        <v>8.6999999999999994E-2</v>
      </c>
      <c r="I485">
        <v>0.11899999999999999</v>
      </c>
      <c r="J485">
        <v>0.15</v>
      </c>
      <c r="K485" s="22" t="s">
        <v>130</v>
      </c>
      <c r="L485" s="22" t="s">
        <v>130</v>
      </c>
      <c r="M485" s="22" t="s">
        <v>130</v>
      </c>
      <c r="N485" s="22" t="s">
        <v>130</v>
      </c>
      <c r="O485" s="22" t="s">
        <v>130</v>
      </c>
      <c r="P485" s="2" t="s">
        <v>138</v>
      </c>
      <c r="W485" s="22"/>
      <c r="X485" s="22"/>
      <c r="Y485" s="22"/>
      <c r="Z485" s="22"/>
      <c r="AA485" s="22"/>
      <c r="AB485" s="2"/>
      <c r="AD485" s="24"/>
      <c r="AE485" s="24"/>
      <c r="AF485" s="24"/>
      <c r="AG485" s="24"/>
      <c r="AH485" s="24"/>
      <c r="AI485" s="24"/>
      <c r="AJ485" s="24"/>
      <c r="AK485" s="24"/>
      <c r="AL485" s="24"/>
      <c r="AM485" s="24"/>
      <c r="AN485" s="24"/>
    </row>
    <row r="486" spans="1:40" ht="13" x14ac:dyDescent="0.3">
      <c r="A486" t="s">
        <v>132</v>
      </c>
      <c r="B486" s="5">
        <v>1.74</v>
      </c>
      <c r="C486" s="93">
        <f t="shared" si="28"/>
        <v>31.74</v>
      </c>
      <c r="D486" s="2" t="s">
        <v>130</v>
      </c>
      <c r="E486" s="2" t="s">
        <v>130</v>
      </c>
      <c r="F486">
        <v>0.04</v>
      </c>
      <c r="G486">
        <v>5.3999999999999999E-2</v>
      </c>
      <c r="H486">
        <v>8.5000000000000006E-2</v>
      </c>
      <c r="I486">
        <v>0.115</v>
      </c>
      <c r="J486">
        <v>0.14499999999999999</v>
      </c>
      <c r="K486" s="22" t="s">
        <v>130</v>
      </c>
      <c r="L486" s="22" t="s">
        <v>130</v>
      </c>
      <c r="M486" s="22" t="s">
        <v>130</v>
      </c>
      <c r="N486" s="22" t="s">
        <v>130</v>
      </c>
      <c r="O486" s="22" t="s">
        <v>130</v>
      </c>
      <c r="P486" s="2" t="s">
        <v>138</v>
      </c>
      <c r="W486" s="22"/>
      <c r="X486" s="22"/>
      <c r="Y486" s="22"/>
      <c r="Z486" s="22"/>
      <c r="AA486" s="22"/>
      <c r="AB486" s="2"/>
      <c r="AD486" s="24"/>
      <c r="AE486" s="24"/>
      <c r="AF486" s="24"/>
      <c r="AG486" s="24"/>
      <c r="AH486" s="24"/>
      <c r="AI486" s="24"/>
      <c r="AJ486" s="24"/>
      <c r="AK486" s="24"/>
      <c r="AL486" s="24"/>
      <c r="AM486" s="24"/>
      <c r="AN486" s="24"/>
    </row>
    <row r="487" spans="1:40" ht="13" x14ac:dyDescent="0.3">
      <c r="A487" t="s">
        <v>132</v>
      </c>
      <c r="B487" s="5">
        <v>1.75</v>
      </c>
      <c r="C487" s="93">
        <f t="shared" si="28"/>
        <v>31.75</v>
      </c>
      <c r="D487" s="2" t="s">
        <v>130</v>
      </c>
      <c r="E487" s="2" t="s">
        <v>130</v>
      </c>
      <c r="F487" s="2" t="s">
        <v>130</v>
      </c>
      <c r="G487" s="2" t="s">
        <v>130</v>
      </c>
      <c r="H487" s="2" t="s">
        <v>130</v>
      </c>
      <c r="I487" s="2" t="s">
        <v>130</v>
      </c>
      <c r="J487" s="2" t="s">
        <v>130</v>
      </c>
      <c r="K487" s="22" t="s">
        <v>130</v>
      </c>
      <c r="L487" s="22" t="s">
        <v>130</v>
      </c>
      <c r="M487" s="22" t="s">
        <v>130</v>
      </c>
      <c r="N487" s="22" t="s">
        <v>130</v>
      </c>
      <c r="O487" s="22" t="s">
        <v>130</v>
      </c>
      <c r="P487" s="2" t="s">
        <v>138</v>
      </c>
      <c r="W487" s="22"/>
      <c r="X487" s="22"/>
      <c r="Y487" s="22"/>
      <c r="Z487" s="22"/>
      <c r="AA487" s="22"/>
      <c r="AB487" s="2"/>
      <c r="AD487" s="24"/>
      <c r="AE487" s="24"/>
      <c r="AF487" s="24"/>
      <c r="AG487" s="24"/>
      <c r="AH487" s="24"/>
      <c r="AI487" s="24"/>
      <c r="AJ487" s="24"/>
      <c r="AK487" s="24"/>
      <c r="AL487" s="24"/>
      <c r="AM487" s="24"/>
      <c r="AN487" s="24"/>
    </row>
    <row r="488" spans="1:40" ht="13" x14ac:dyDescent="0.3">
      <c r="A488" t="s">
        <v>132</v>
      </c>
      <c r="B488" s="5">
        <v>1.76</v>
      </c>
      <c r="C488" s="93">
        <f t="shared" si="28"/>
        <v>31.76</v>
      </c>
      <c r="D488" s="2" t="s">
        <v>130</v>
      </c>
      <c r="E488" s="2" t="s">
        <v>130</v>
      </c>
      <c r="F488" s="2" t="s">
        <v>130</v>
      </c>
      <c r="G488" s="2" t="s">
        <v>130</v>
      </c>
      <c r="H488" s="2" t="s">
        <v>130</v>
      </c>
      <c r="I488" s="2" t="s">
        <v>130</v>
      </c>
      <c r="J488" s="2" t="s">
        <v>130</v>
      </c>
      <c r="K488" s="22" t="s">
        <v>130</v>
      </c>
      <c r="L488" s="22" t="s">
        <v>130</v>
      </c>
      <c r="M488" s="22" t="s">
        <v>130</v>
      </c>
      <c r="N488" s="22" t="s">
        <v>130</v>
      </c>
      <c r="O488" s="22" t="s">
        <v>130</v>
      </c>
      <c r="P488" s="2" t="s">
        <v>138</v>
      </c>
      <c r="W488" s="22"/>
      <c r="X488" s="22"/>
      <c r="Y488" s="22"/>
      <c r="Z488" s="22"/>
      <c r="AA488" s="22"/>
      <c r="AB488" s="2"/>
      <c r="AD488" s="24"/>
      <c r="AE488" s="24"/>
      <c r="AF488" s="24"/>
      <c r="AG488" s="24"/>
      <c r="AH488" s="24"/>
      <c r="AI488" s="24"/>
      <c r="AJ488" s="24"/>
      <c r="AK488" s="24"/>
      <c r="AL488" s="24"/>
      <c r="AM488" s="24"/>
      <c r="AN488" s="24"/>
    </row>
    <row r="489" spans="1:40" ht="13" x14ac:dyDescent="0.3">
      <c r="A489" t="s">
        <v>132</v>
      </c>
      <c r="B489" s="5">
        <v>1.77</v>
      </c>
      <c r="C489" s="93">
        <f t="shared" si="28"/>
        <v>31.77</v>
      </c>
      <c r="D489" s="2" t="s">
        <v>130</v>
      </c>
      <c r="E489" s="2" t="s">
        <v>130</v>
      </c>
      <c r="F489" s="2" t="s">
        <v>130</v>
      </c>
      <c r="G489" s="2" t="s">
        <v>130</v>
      </c>
      <c r="H489" s="2" t="s">
        <v>130</v>
      </c>
      <c r="I489" s="2" t="s">
        <v>130</v>
      </c>
      <c r="J489" s="2" t="s">
        <v>130</v>
      </c>
      <c r="K489" s="22" t="s">
        <v>130</v>
      </c>
      <c r="L489" s="22" t="s">
        <v>130</v>
      </c>
      <c r="M489" s="22" t="s">
        <v>130</v>
      </c>
      <c r="N489" s="22" t="s">
        <v>130</v>
      </c>
      <c r="O489" s="22" t="s">
        <v>130</v>
      </c>
      <c r="P489" s="2" t="s">
        <v>138</v>
      </c>
      <c r="W489" s="22"/>
      <c r="X489" s="22"/>
      <c r="Y489" s="22"/>
      <c r="Z489" s="22"/>
      <c r="AA489" s="22"/>
      <c r="AB489" s="2"/>
      <c r="AD489" s="24"/>
      <c r="AE489" s="24"/>
      <c r="AF489" s="24"/>
      <c r="AG489" s="24"/>
      <c r="AH489" s="24"/>
      <c r="AI489" s="24"/>
      <c r="AJ489" s="24"/>
      <c r="AK489" s="24"/>
      <c r="AL489" s="24"/>
      <c r="AM489" s="24"/>
      <c r="AN489" s="24"/>
    </row>
    <row r="490" spans="1:40" ht="13" x14ac:dyDescent="0.3">
      <c r="A490" t="s">
        <v>132</v>
      </c>
      <c r="B490" s="5">
        <v>1.78</v>
      </c>
      <c r="C490" s="93">
        <f t="shared" si="28"/>
        <v>31.78</v>
      </c>
      <c r="D490" s="2" t="s">
        <v>130</v>
      </c>
      <c r="E490" s="2" t="s">
        <v>130</v>
      </c>
      <c r="F490" s="2" t="s">
        <v>130</v>
      </c>
      <c r="G490" s="2" t="s">
        <v>130</v>
      </c>
      <c r="H490" s="2" t="s">
        <v>130</v>
      </c>
      <c r="I490" s="2" t="s">
        <v>130</v>
      </c>
      <c r="J490" s="2" t="s">
        <v>130</v>
      </c>
      <c r="K490" s="22" t="s">
        <v>130</v>
      </c>
      <c r="L490" s="22" t="s">
        <v>130</v>
      </c>
      <c r="M490" s="22" t="s">
        <v>130</v>
      </c>
      <c r="N490" s="22" t="s">
        <v>130</v>
      </c>
      <c r="O490" s="22" t="s">
        <v>130</v>
      </c>
      <c r="P490" s="2" t="s">
        <v>138</v>
      </c>
      <c r="W490" s="22"/>
      <c r="X490" s="22"/>
      <c r="Y490" s="22"/>
      <c r="Z490" s="22"/>
      <c r="AA490" s="22"/>
      <c r="AB490" s="2"/>
      <c r="AD490" s="24"/>
      <c r="AE490" s="24"/>
      <c r="AF490" s="24"/>
      <c r="AG490" s="24"/>
      <c r="AH490" s="24"/>
      <c r="AI490" s="24"/>
      <c r="AJ490" s="24"/>
      <c r="AK490" s="24"/>
      <c r="AL490" s="24"/>
      <c r="AM490" s="24"/>
      <c r="AN490" s="24"/>
    </row>
    <row r="491" spans="1:40" ht="13" x14ac:dyDescent="0.3">
      <c r="A491" t="s">
        <v>132</v>
      </c>
      <c r="B491" s="5">
        <v>1.79</v>
      </c>
      <c r="C491" s="93">
        <f t="shared" si="28"/>
        <v>31.79</v>
      </c>
      <c r="D491" s="2" t="s">
        <v>130</v>
      </c>
      <c r="E491" s="2" t="s">
        <v>130</v>
      </c>
      <c r="F491" s="2" t="s">
        <v>130</v>
      </c>
      <c r="G491" s="2" t="s">
        <v>130</v>
      </c>
      <c r="H491" s="2" t="s">
        <v>130</v>
      </c>
      <c r="I491" s="2" t="s">
        <v>130</v>
      </c>
      <c r="J491" s="2" t="s">
        <v>130</v>
      </c>
      <c r="K491" s="22" t="s">
        <v>130</v>
      </c>
      <c r="L491" s="22" t="s">
        <v>130</v>
      </c>
      <c r="M491" s="22" t="s">
        <v>130</v>
      </c>
      <c r="N491" s="22" t="s">
        <v>130</v>
      </c>
      <c r="O491" s="22" t="s">
        <v>130</v>
      </c>
      <c r="P491" s="2" t="s">
        <v>138</v>
      </c>
      <c r="W491" s="22"/>
      <c r="X491" s="22"/>
      <c r="Y491" s="22"/>
      <c r="Z491" s="22"/>
      <c r="AA491" s="22"/>
      <c r="AB491" s="2"/>
      <c r="AD491" s="24"/>
      <c r="AE491" s="24"/>
      <c r="AF491" s="24"/>
      <c r="AG491" s="24"/>
      <c r="AH491" s="24"/>
      <c r="AI491" s="24"/>
      <c r="AJ491" s="24"/>
      <c r="AK491" s="24"/>
      <c r="AL491" s="24"/>
      <c r="AM491" s="24"/>
      <c r="AN491" s="24"/>
    </row>
    <row r="492" spans="1:40" ht="13" x14ac:dyDescent="0.3">
      <c r="A492" t="s">
        <v>132</v>
      </c>
      <c r="B492" s="5">
        <v>1.8</v>
      </c>
      <c r="C492" s="93">
        <f t="shared" si="28"/>
        <v>31.8</v>
      </c>
      <c r="D492" s="2" t="s">
        <v>130</v>
      </c>
      <c r="E492" s="2" t="s">
        <v>130</v>
      </c>
      <c r="F492" s="2" t="s">
        <v>130</v>
      </c>
      <c r="G492" s="2" t="s">
        <v>130</v>
      </c>
      <c r="H492" s="2" t="s">
        <v>130</v>
      </c>
      <c r="I492" s="2" t="s">
        <v>130</v>
      </c>
      <c r="J492" s="2" t="s">
        <v>130</v>
      </c>
      <c r="K492" s="22" t="s">
        <v>130</v>
      </c>
      <c r="L492" s="22" t="s">
        <v>130</v>
      </c>
      <c r="M492" s="22" t="s">
        <v>130</v>
      </c>
      <c r="N492" s="22" t="s">
        <v>130</v>
      </c>
      <c r="O492" s="22" t="s">
        <v>130</v>
      </c>
      <c r="P492" s="2" t="s">
        <v>138</v>
      </c>
      <c r="W492" s="22"/>
      <c r="X492" s="22"/>
      <c r="Y492" s="22"/>
      <c r="Z492" s="22"/>
      <c r="AA492" s="22"/>
      <c r="AB492" s="2"/>
      <c r="AD492" s="24"/>
      <c r="AE492" s="24"/>
      <c r="AF492" s="24"/>
      <c r="AG492" s="24"/>
      <c r="AH492" s="24"/>
      <c r="AI492" s="24"/>
      <c r="AJ492" s="24"/>
      <c r="AK492" s="24"/>
      <c r="AL492" s="24"/>
      <c r="AM492" s="24"/>
      <c r="AN492" s="24"/>
    </row>
    <row r="493" spans="1:40" ht="13" x14ac:dyDescent="0.3">
      <c r="A493" t="s">
        <v>132</v>
      </c>
      <c r="B493" s="5">
        <v>1.81</v>
      </c>
      <c r="C493" s="93">
        <f t="shared" ref="C493:C556" si="29">VALUE(SUBSTITUTE(3&amp;B493," ",""))</f>
        <v>31.81</v>
      </c>
      <c r="D493" s="2" t="s">
        <v>130</v>
      </c>
      <c r="E493" s="2" t="s">
        <v>130</v>
      </c>
      <c r="F493" s="2" t="s">
        <v>130</v>
      </c>
      <c r="G493" s="2" t="s">
        <v>130</v>
      </c>
      <c r="H493" s="2" t="s">
        <v>130</v>
      </c>
      <c r="I493" s="2" t="s">
        <v>130</v>
      </c>
      <c r="J493" s="2" t="s">
        <v>130</v>
      </c>
      <c r="K493" s="22" t="s">
        <v>130</v>
      </c>
      <c r="L493" s="22" t="s">
        <v>130</v>
      </c>
      <c r="M493" s="22" t="s">
        <v>130</v>
      </c>
      <c r="N493" s="22" t="s">
        <v>130</v>
      </c>
      <c r="O493" s="22" t="s">
        <v>130</v>
      </c>
      <c r="P493" s="2" t="s">
        <v>138</v>
      </c>
      <c r="W493" s="22"/>
      <c r="X493" s="22"/>
      <c r="Y493" s="22"/>
      <c r="Z493" s="22"/>
      <c r="AA493" s="22"/>
      <c r="AB493" s="2"/>
      <c r="AD493" s="24"/>
      <c r="AE493" s="24"/>
      <c r="AF493" s="24"/>
      <c r="AG493" s="24"/>
      <c r="AH493" s="24"/>
      <c r="AI493" s="24"/>
      <c r="AJ493" s="24"/>
      <c r="AK493" s="24"/>
      <c r="AL493" s="24"/>
      <c r="AM493" s="24"/>
      <c r="AN493" s="24"/>
    </row>
    <row r="494" spans="1:40" ht="13" x14ac:dyDescent="0.3">
      <c r="A494" t="s">
        <v>132</v>
      </c>
      <c r="B494" s="5">
        <v>1.82</v>
      </c>
      <c r="C494" s="93">
        <f t="shared" si="29"/>
        <v>31.82</v>
      </c>
      <c r="D494" s="2" t="s">
        <v>130</v>
      </c>
      <c r="E494" s="2" t="s">
        <v>130</v>
      </c>
      <c r="F494" s="2" t="s">
        <v>130</v>
      </c>
      <c r="G494" s="2" t="s">
        <v>130</v>
      </c>
      <c r="H494" s="2" t="s">
        <v>130</v>
      </c>
      <c r="I494" s="2" t="s">
        <v>130</v>
      </c>
      <c r="J494" s="2" t="s">
        <v>130</v>
      </c>
      <c r="K494" s="22" t="s">
        <v>130</v>
      </c>
      <c r="L494" s="22" t="s">
        <v>130</v>
      </c>
      <c r="M494" s="22" t="s">
        <v>130</v>
      </c>
      <c r="N494" s="22" t="s">
        <v>130</v>
      </c>
      <c r="O494" s="22" t="s">
        <v>130</v>
      </c>
      <c r="P494" s="2" t="s">
        <v>138</v>
      </c>
      <c r="W494" s="22"/>
      <c r="X494" s="22"/>
      <c r="Y494" s="22"/>
      <c r="Z494" s="22"/>
      <c r="AA494" s="22"/>
      <c r="AB494" s="2"/>
      <c r="AD494" s="24"/>
      <c r="AE494" s="24"/>
      <c r="AF494" s="24"/>
      <c r="AG494" s="24"/>
      <c r="AH494" s="24"/>
      <c r="AI494" s="24"/>
      <c r="AJ494" s="24"/>
      <c r="AK494" s="24"/>
      <c r="AL494" s="24"/>
      <c r="AM494" s="24"/>
      <c r="AN494" s="24"/>
    </row>
    <row r="495" spans="1:40" ht="13" x14ac:dyDescent="0.3">
      <c r="A495" t="s">
        <v>132</v>
      </c>
      <c r="B495" s="5">
        <v>1.83</v>
      </c>
      <c r="C495" s="93">
        <f t="shared" si="29"/>
        <v>31.83</v>
      </c>
      <c r="D495" s="2" t="s">
        <v>130</v>
      </c>
      <c r="E495" s="2" t="s">
        <v>130</v>
      </c>
      <c r="F495" s="2" t="s">
        <v>130</v>
      </c>
      <c r="G495" s="2" t="s">
        <v>130</v>
      </c>
      <c r="H495" s="2" t="s">
        <v>130</v>
      </c>
      <c r="I495" s="2" t="s">
        <v>130</v>
      </c>
      <c r="J495" s="2" t="s">
        <v>130</v>
      </c>
      <c r="K495" s="22" t="s">
        <v>130</v>
      </c>
      <c r="L495" s="22" t="s">
        <v>130</v>
      </c>
      <c r="M495" s="22" t="s">
        <v>130</v>
      </c>
      <c r="N495" s="22" t="s">
        <v>130</v>
      </c>
      <c r="O495" s="22" t="s">
        <v>130</v>
      </c>
      <c r="P495" s="2" t="s">
        <v>138</v>
      </c>
      <c r="W495" s="22"/>
      <c r="X495" s="22"/>
      <c r="Y495" s="22"/>
      <c r="Z495" s="22"/>
      <c r="AA495" s="22"/>
      <c r="AB495" s="2"/>
      <c r="AD495" s="24"/>
      <c r="AE495" s="24"/>
      <c r="AF495" s="24"/>
      <c r="AG495" s="24"/>
      <c r="AH495" s="24"/>
      <c r="AI495" s="24"/>
      <c r="AJ495" s="24"/>
      <c r="AK495" s="24"/>
      <c r="AL495" s="24"/>
      <c r="AM495" s="24"/>
      <c r="AN495" s="24"/>
    </row>
    <row r="496" spans="1:40" ht="13" x14ac:dyDescent="0.3">
      <c r="A496" t="s">
        <v>132</v>
      </c>
      <c r="B496" s="5">
        <v>1.84</v>
      </c>
      <c r="C496" s="93">
        <f t="shared" si="29"/>
        <v>31.84</v>
      </c>
      <c r="D496" s="2" t="s">
        <v>130</v>
      </c>
      <c r="E496" s="2" t="s">
        <v>130</v>
      </c>
      <c r="F496" s="2" t="s">
        <v>130</v>
      </c>
      <c r="G496" s="2" t="s">
        <v>130</v>
      </c>
      <c r="H496" s="2" t="s">
        <v>130</v>
      </c>
      <c r="I496" s="2" t="s">
        <v>130</v>
      </c>
      <c r="J496" s="2" t="s">
        <v>130</v>
      </c>
      <c r="K496" s="22" t="s">
        <v>130</v>
      </c>
      <c r="L496" s="22" t="s">
        <v>130</v>
      </c>
      <c r="M496" s="22" t="s">
        <v>130</v>
      </c>
      <c r="N496" s="22" t="s">
        <v>130</v>
      </c>
      <c r="O496" s="22" t="s">
        <v>130</v>
      </c>
      <c r="P496" s="2" t="s">
        <v>138</v>
      </c>
      <c r="W496" s="22"/>
      <c r="X496" s="22"/>
      <c r="Y496" s="22"/>
      <c r="Z496" s="22"/>
      <c r="AA496" s="22"/>
      <c r="AB496" s="2"/>
      <c r="AD496" s="24"/>
      <c r="AE496" s="24"/>
      <c r="AF496" s="24"/>
      <c r="AG496" s="24"/>
      <c r="AH496" s="24"/>
      <c r="AI496" s="24"/>
      <c r="AJ496" s="24"/>
      <c r="AK496" s="24"/>
      <c r="AL496" s="24"/>
      <c r="AM496" s="24"/>
      <c r="AN496" s="24"/>
    </row>
    <row r="497" spans="1:40" ht="13" x14ac:dyDescent="0.3">
      <c r="A497" t="s">
        <v>132</v>
      </c>
      <c r="B497" s="5">
        <v>1.85</v>
      </c>
      <c r="C497" s="93">
        <f t="shared" si="29"/>
        <v>31.85</v>
      </c>
      <c r="D497" s="2" t="s">
        <v>130</v>
      </c>
      <c r="E497" s="2" t="s">
        <v>130</v>
      </c>
      <c r="F497" s="2" t="s">
        <v>130</v>
      </c>
      <c r="G497" s="2" t="s">
        <v>130</v>
      </c>
      <c r="H497" s="2" t="s">
        <v>130</v>
      </c>
      <c r="I497" s="2" t="s">
        <v>130</v>
      </c>
      <c r="J497" s="2" t="s">
        <v>130</v>
      </c>
      <c r="K497" s="22" t="s">
        <v>130</v>
      </c>
      <c r="L497" s="22" t="s">
        <v>130</v>
      </c>
      <c r="M497" s="22" t="s">
        <v>130</v>
      </c>
      <c r="N497" s="22" t="s">
        <v>130</v>
      </c>
      <c r="O497" s="22" t="s">
        <v>130</v>
      </c>
      <c r="P497" s="2" t="s">
        <v>138</v>
      </c>
      <c r="W497" s="22"/>
      <c r="X497" s="22"/>
      <c r="Y497" s="22"/>
      <c r="Z497" s="22"/>
      <c r="AA497" s="22"/>
      <c r="AB497" s="2"/>
      <c r="AD497" s="24"/>
      <c r="AE497" s="24"/>
      <c r="AF497" s="24"/>
      <c r="AG497" s="24"/>
      <c r="AH497" s="24"/>
      <c r="AI497" s="24"/>
      <c r="AJ497" s="24"/>
      <c r="AK497" s="24"/>
      <c r="AL497" s="24"/>
      <c r="AM497" s="24"/>
      <c r="AN497" s="24"/>
    </row>
    <row r="498" spans="1:40" ht="13" x14ac:dyDescent="0.3">
      <c r="A498" t="s">
        <v>132</v>
      </c>
      <c r="B498" s="5">
        <v>1.86</v>
      </c>
      <c r="C498" s="93">
        <f t="shared" si="29"/>
        <v>31.86</v>
      </c>
      <c r="D498" s="2" t="s">
        <v>130</v>
      </c>
      <c r="E498" s="2" t="s">
        <v>130</v>
      </c>
      <c r="F498" s="2" t="s">
        <v>130</v>
      </c>
      <c r="G498" s="2" t="s">
        <v>130</v>
      </c>
      <c r="H498" s="2" t="s">
        <v>130</v>
      </c>
      <c r="I498" s="2" t="s">
        <v>130</v>
      </c>
      <c r="J498" s="2" t="s">
        <v>130</v>
      </c>
      <c r="K498" s="22" t="s">
        <v>130</v>
      </c>
      <c r="L498" s="22" t="s">
        <v>130</v>
      </c>
      <c r="M498" s="22" t="s">
        <v>130</v>
      </c>
      <c r="N498" s="22" t="s">
        <v>130</v>
      </c>
      <c r="O498" s="22" t="s">
        <v>130</v>
      </c>
      <c r="P498" s="2" t="s">
        <v>138</v>
      </c>
      <c r="W498" s="22"/>
      <c r="X498" s="22"/>
      <c r="Y498" s="22"/>
      <c r="Z498" s="22"/>
      <c r="AA498" s="22"/>
      <c r="AB498" s="2"/>
      <c r="AD498" s="24"/>
      <c r="AE498" s="24"/>
      <c r="AF498" s="24"/>
      <c r="AG498" s="24"/>
      <c r="AH498" s="24"/>
      <c r="AI498" s="24"/>
      <c r="AJ498" s="24"/>
      <c r="AK498" s="24"/>
      <c r="AL498" s="24"/>
      <c r="AM498" s="24"/>
      <c r="AN498" s="24"/>
    </row>
    <row r="499" spans="1:40" ht="13" x14ac:dyDescent="0.3">
      <c r="A499" t="s">
        <v>132</v>
      </c>
      <c r="B499" s="5">
        <v>1.87</v>
      </c>
      <c r="C499" s="93">
        <f t="shared" si="29"/>
        <v>31.87</v>
      </c>
      <c r="D499" s="2" t="s">
        <v>130</v>
      </c>
      <c r="E499" s="2" t="s">
        <v>130</v>
      </c>
      <c r="F499" s="2" t="s">
        <v>130</v>
      </c>
      <c r="G499" s="2" t="s">
        <v>130</v>
      </c>
      <c r="H499" s="2" t="s">
        <v>130</v>
      </c>
      <c r="I499" s="2" t="s">
        <v>130</v>
      </c>
      <c r="J499" s="2" t="s">
        <v>130</v>
      </c>
      <c r="K499" s="22" t="s">
        <v>130</v>
      </c>
      <c r="L499" s="22" t="s">
        <v>130</v>
      </c>
      <c r="M499" s="22" t="s">
        <v>130</v>
      </c>
      <c r="N499" s="22" t="s">
        <v>130</v>
      </c>
      <c r="O499" s="22" t="s">
        <v>130</v>
      </c>
      <c r="P499" s="2" t="s">
        <v>138</v>
      </c>
      <c r="W499" s="22"/>
      <c r="X499" s="22"/>
      <c r="Y499" s="22"/>
      <c r="Z499" s="22"/>
      <c r="AA499" s="22"/>
      <c r="AB499" s="2"/>
      <c r="AD499" s="24"/>
      <c r="AE499" s="24"/>
      <c r="AF499" s="24"/>
      <c r="AG499" s="24"/>
      <c r="AH499" s="24"/>
      <c r="AI499" s="24"/>
      <c r="AJ499" s="24"/>
      <c r="AK499" s="24"/>
      <c r="AL499" s="24"/>
      <c r="AM499" s="24"/>
      <c r="AN499" s="24"/>
    </row>
    <row r="500" spans="1:40" ht="13" x14ac:dyDescent="0.3">
      <c r="A500" t="s">
        <v>132</v>
      </c>
      <c r="B500" s="5">
        <v>1.88</v>
      </c>
      <c r="C500" s="93">
        <f t="shared" si="29"/>
        <v>31.88</v>
      </c>
      <c r="D500" s="2" t="s">
        <v>130</v>
      </c>
      <c r="E500" s="2" t="s">
        <v>130</v>
      </c>
      <c r="F500" s="2" t="s">
        <v>130</v>
      </c>
      <c r="G500" s="2" t="s">
        <v>130</v>
      </c>
      <c r="H500" s="2" t="s">
        <v>130</v>
      </c>
      <c r="I500" s="2" t="s">
        <v>130</v>
      </c>
      <c r="J500" s="2" t="s">
        <v>130</v>
      </c>
      <c r="K500" s="22" t="s">
        <v>130</v>
      </c>
      <c r="L500" s="22" t="s">
        <v>130</v>
      </c>
      <c r="M500" s="22" t="s">
        <v>130</v>
      </c>
      <c r="N500" s="22" t="s">
        <v>130</v>
      </c>
      <c r="O500" s="22" t="s">
        <v>130</v>
      </c>
      <c r="P500" s="2" t="s">
        <v>138</v>
      </c>
      <c r="W500" s="22"/>
      <c r="X500" s="22"/>
      <c r="Y500" s="22"/>
      <c r="Z500" s="22"/>
      <c r="AA500" s="22"/>
      <c r="AB500" s="2"/>
      <c r="AD500" s="24"/>
      <c r="AE500" s="24"/>
      <c r="AF500" s="24"/>
      <c r="AG500" s="24"/>
      <c r="AH500" s="24"/>
      <c r="AI500" s="24"/>
      <c r="AJ500" s="24"/>
      <c r="AK500" s="24"/>
      <c r="AL500" s="24"/>
      <c r="AM500" s="24"/>
      <c r="AN500" s="24"/>
    </row>
    <row r="501" spans="1:40" ht="13" x14ac:dyDescent="0.3">
      <c r="A501" t="s">
        <v>132</v>
      </c>
      <c r="B501" s="5">
        <v>1.89</v>
      </c>
      <c r="C501" s="93">
        <f t="shared" si="29"/>
        <v>31.89</v>
      </c>
      <c r="D501" s="2" t="s">
        <v>130</v>
      </c>
      <c r="E501" s="2" t="s">
        <v>130</v>
      </c>
      <c r="F501" s="2" t="s">
        <v>130</v>
      </c>
      <c r="G501" s="2" t="s">
        <v>130</v>
      </c>
      <c r="H501" s="2" t="s">
        <v>130</v>
      </c>
      <c r="I501" s="2" t="s">
        <v>130</v>
      </c>
      <c r="J501" s="2" t="s">
        <v>130</v>
      </c>
      <c r="K501" s="22" t="s">
        <v>130</v>
      </c>
      <c r="L501" s="22" t="s">
        <v>130</v>
      </c>
      <c r="M501" s="22" t="s">
        <v>130</v>
      </c>
      <c r="N501" s="22" t="s">
        <v>130</v>
      </c>
      <c r="O501" s="22" t="s">
        <v>130</v>
      </c>
      <c r="P501" s="2" t="s">
        <v>138</v>
      </c>
      <c r="W501" s="22"/>
      <c r="X501" s="22"/>
      <c r="Y501" s="22"/>
      <c r="Z501" s="22"/>
      <c r="AA501" s="22"/>
      <c r="AB501" s="2"/>
      <c r="AD501" s="24"/>
      <c r="AE501" s="24"/>
      <c r="AF501" s="24"/>
      <c r="AG501" s="24"/>
      <c r="AH501" s="24"/>
      <c r="AI501" s="24"/>
      <c r="AJ501" s="24"/>
      <c r="AK501" s="24"/>
      <c r="AL501" s="24"/>
      <c r="AM501" s="24"/>
      <c r="AN501" s="24"/>
    </row>
    <row r="502" spans="1:40" ht="13" x14ac:dyDescent="0.3">
      <c r="A502" t="s">
        <v>132</v>
      </c>
      <c r="B502" s="5">
        <v>1.9</v>
      </c>
      <c r="C502" s="93">
        <f t="shared" si="29"/>
        <v>31.9</v>
      </c>
      <c r="D502" s="2" t="s">
        <v>130</v>
      </c>
      <c r="E502" s="2" t="s">
        <v>130</v>
      </c>
      <c r="F502" s="2" t="s">
        <v>130</v>
      </c>
      <c r="G502" s="2" t="s">
        <v>130</v>
      </c>
      <c r="H502" s="2" t="s">
        <v>130</v>
      </c>
      <c r="I502" s="2" t="s">
        <v>130</v>
      </c>
      <c r="J502" s="2" t="s">
        <v>130</v>
      </c>
      <c r="K502" s="22" t="s">
        <v>130</v>
      </c>
      <c r="L502" s="22" t="s">
        <v>130</v>
      </c>
      <c r="M502" s="22" t="s">
        <v>130</v>
      </c>
      <c r="N502" s="22" t="s">
        <v>130</v>
      </c>
      <c r="O502" s="22" t="s">
        <v>130</v>
      </c>
      <c r="P502" s="2" t="s">
        <v>138</v>
      </c>
      <c r="W502" s="22"/>
      <c r="X502" s="22"/>
      <c r="Y502" s="22"/>
      <c r="Z502" s="22"/>
      <c r="AA502" s="22"/>
      <c r="AB502" s="2"/>
      <c r="AD502" s="24"/>
      <c r="AE502" s="24"/>
      <c r="AF502" s="24"/>
      <c r="AG502" s="24"/>
      <c r="AH502" s="24"/>
      <c r="AI502" s="24"/>
      <c r="AJ502" s="24"/>
      <c r="AK502" s="24"/>
      <c r="AL502" s="24"/>
      <c r="AM502" s="24"/>
      <c r="AN502" s="24"/>
    </row>
    <row r="503" spans="1:40" ht="13" x14ac:dyDescent="0.3">
      <c r="A503" t="s">
        <v>132</v>
      </c>
      <c r="B503" s="5">
        <v>1.91</v>
      </c>
      <c r="C503" s="93">
        <f t="shared" si="29"/>
        <v>31.91</v>
      </c>
      <c r="D503" s="2" t="s">
        <v>130</v>
      </c>
      <c r="E503" s="2" t="s">
        <v>130</v>
      </c>
      <c r="F503" s="2" t="s">
        <v>130</v>
      </c>
      <c r="G503" s="2" t="s">
        <v>130</v>
      </c>
      <c r="H503" s="2" t="s">
        <v>130</v>
      </c>
      <c r="I503" s="2" t="s">
        <v>130</v>
      </c>
      <c r="J503" s="2" t="s">
        <v>130</v>
      </c>
      <c r="K503" s="22" t="s">
        <v>130</v>
      </c>
      <c r="L503" s="22" t="s">
        <v>130</v>
      </c>
      <c r="M503" s="22" t="s">
        <v>130</v>
      </c>
      <c r="N503" s="22" t="s">
        <v>130</v>
      </c>
      <c r="O503" s="22" t="s">
        <v>130</v>
      </c>
      <c r="P503" s="2" t="s">
        <v>138</v>
      </c>
      <c r="W503" s="22"/>
      <c r="X503" s="22"/>
      <c r="Y503" s="22"/>
      <c r="Z503" s="22"/>
      <c r="AA503" s="22"/>
      <c r="AB503" s="2"/>
      <c r="AD503" s="24"/>
      <c r="AE503" s="24"/>
      <c r="AF503" s="24"/>
      <c r="AG503" s="24"/>
      <c r="AH503" s="24"/>
      <c r="AI503" s="24"/>
      <c r="AJ503" s="24"/>
      <c r="AK503" s="24"/>
      <c r="AL503" s="24"/>
      <c r="AM503" s="24"/>
      <c r="AN503" s="24"/>
    </row>
    <row r="504" spans="1:40" ht="13" x14ac:dyDescent="0.3">
      <c r="A504" t="s">
        <v>132</v>
      </c>
      <c r="B504" s="5">
        <v>1.92</v>
      </c>
      <c r="C504" s="93">
        <f t="shared" si="29"/>
        <v>31.92</v>
      </c>
      <c r="D504" s="2" t="s">
        <v>130</v>
      </c>
      <c r="E504" s="2" t="s">
        <v>130</v>
      </c>
      <c r="F504" s="2" t="s">
        <v>130</v>
      </c>
      <c r="G504" s="2" t="s">
        <v>130</v>
      </c>
      <c r="H504" s="2" t="s">
        <v>130</v>
      </c>
      <c r="I504" s="2" t="s">
        <v>130</v>
      </c>
      <c r="J504" s="2" t="s">
        <v>130</v>
      </c>
      <c r="K504" s="22" t="s">
        <v>130</v>
      </c>
      <c r="L504" s="22" t="s">
        <v>130</v>
      </c>
      <c r="M504" s="22" t="s">
        <v>130</v>
      </c>
      <c r="N504" s="22" t="s">
        <v>130</v>
      </c>
      <c r="O504" s="22" t="s">
        <v>130</v>
      </c>
      <c r="P504" s="2" t="s">
        <v>138</v>
      </c>
      <c r="W504" s="22"/>
      <c r="X504" s="22"/>
      <c r="Y504" s="22"/>
      <c r="Z504" s="22"/>
      <c r="AA504" s="22"/>
      <c r="AB504" s="2"/>
      <c r="AD504" s="24"/>
      <c r="AE504" s="24"/>
      <c r="AF504" s="24"/>
      <c r="AG504" s="24"/>
      <c r="AH504" s="24"/>
      <c r="AI504" s="24"/>
      <c r="AJ504" s="24"/>
      <c r="AK504" s="24"/>
      <c r="AL504" s="24"/>
      <c r="AM504" s="24"/>
      <c r="AN504" s="24"/>
    </row>
    <row r="505" spans="1:40" ht="13" x14ac:dyDescent="0.3">
      <c r="A505" t="s">
        <v>132</v>
      </c>
      <c r="B505" s="5">
        <v>1.93</v>
      </c>
      <c r="C505" s="93">
        <f t="shared" si="29"/>
        <v>31.93</v>
      </c>
      <c r="D505" s="2" t="s">
        <v>130</v>
      </c>
      <c r="E505" s="2" t="s">
        <v>130</v>
      </c>
      <c r="F505" s="2" t="s">
        <v>130</v>
      </c>
      <c r="G505" s="2" t="s">
        <v>130</v>
      </c>
      <c r="H505" s="2" t="s">
        <v>130</v>
      </c>
      <c r="I505" s="2" t="s">
        <v>130</v>
      </c>
      <c r="J505" s="2" t="s">
        <v>130</v>
      </c>
      <c r="K505" s="22" t="s">
        <v>130</v>
      </c>
      <c r="L505" s="22" t="s">
        <v>130</v>
      </c>
      <c r="M505" s="22" t="s">
        <v>130</v>
      </c>
      <c r="N505" s="22" t="s">
        <v>130</v>
      </c>
      <c r="O505" s="22" t="s">
        <v>130</v>
      </c>
      <c r="P505" s="2" t="s">
        <v>138</v>
      </c>
      <c r="W505" s="22"/>
      <c r="X505" s="22"/>
      <c r="Y505" s="22"/>
      <c r="Z505" s="22"/>
      <c r="AA505" s="22"/>
      <c r="AB505" s="2"/>
      <c r="AD505" s="24"/>
      <c r="AE505" s="24"/>
      <c r="AF505" s="24"/>
      <c r="AG505" s="24"/>
      <c r="AH505" s="24"/>
      <c r="AI505" s="24"/>
      <c r="AJ505" s="24"/>
      <c r="AK505" s="24"/>
      <c r="AL505" s="24"/>
      <c r="AM505" s="24"/>
      <c r="AN505" s="24"/>
    </row>
    <row r="506" spans="1:40" ht="13" x14ac:dyDescent="0.3">
      <c r="A506" t="s">
        <v>132</v>
      </c>
      <c r="B506" s="5">
        <v>1.94</v>
      </c>
      <c r="C506" s="93">
        <f t="shared" si="29"/>
        <v>31.94</v>
      </c>
      <c r="D506" s="2" t="s">
        <v>130</v>
      </c>
      <c r="E506" s="2" t="s">
        <v>130</v>
      </c>
      <c r="F506" s="2" t="s">
        <v>130</v>
      </c>
      <c r="G506" s="2" t="s">
        <v>130</v>
      </c>
      <c r="H506" s="2" t="s">
        <v>130</v>
      </c>
      <c r="I506" s="2" t="s">
        <v>130</v>
      </c>
      <c r="J506" s="2" t="s">
        <v>130</v>
      </c>
      <c r="K506" s="22" t="s">
        <v>130</v>
      </c>
      <c r="L506" s="22" t="s">
        <v>130</v>
      </c>
      <c r="M506" s="22" t="s">
        <v>130</v>
      </c>
      <c r="N506" s="22" t="s">
        <v>130</v>
      </c>
      <c r="O506" s="22" t="s">
        <v>130</v>
      </c>
      <c r="P506" s="2" t="s">
        <v>138</v>
      </c>
      <c r="W506" s="22"/>
      <c r="X506" s="22"/>
      <c r="Y506" s="22"/>
      <c r="Z506" s="22"/>
      <c r="AA506" s="22"/>
      <c r="AB506" s="2"/>
      <c r="AD506" s="24"/>
      <c r="AE506" s="24"/>
      <c r="AF506" s="24"/>
      <c r="AG506" s="24"/>
      <c r="AH506" s="24"/>
      <c r="AI506" s="24"/>
      <c r="AJ506" s="24"/>
      <c r="AK506" s="24"/>
      <c r="AL506" s="24"/>
      <c r="AM506" s="24"/>
      <c r="AN506" s="24"/>
    </row>
    <row r="507" spans="1:40" ht="13" x14ac:dyDescent="0.3">
      <c r="A507" t="s">
        <v>132</v>
      </c>
      <c r="B507" s="5">
        <v>1.95</v>
      </c>
      <c r="C507" s="93">
        <f t="shared" si="29"/>
        <v>31.95</v>
      </c>
      <c r="D507" s="2" t="s">
        <v>130</v>
      </c>
      <c r="E507" s="2" t="s">
        <v>130</v>
      </c>
      <c r="F507" s="2" t="s">
        <v>130</v>
      </c>
      <c r="G507" s="2" t="s">
        <v>130</v>
      </c>
      <c r="H507" s="2" t="s">
        <v>130</v>
      </c>
      <c r="I507" s="2" t="s">
        <v>130</v>
      </c>
      <c r="J507" s="2" t="s">
        <v>130</v>
      </c>
      <c r="K507" s="22" t="s">
        <v>130</v>
      </c>
      <c r="L507" s="22" t="s">
        <v>130</v>
      </c>
      <c r="M507" s="22" t="s">
        <v>130</v>
      </c>
      <c r="N507" s="22" t="s">
        <v>130</v>
      </c>
      <c r="O507" s="22" t="s">
        <v>130</v>
      </c>
      <c r="P507" s="2" t="s">
        <v>138</v>
      </c>
      <c r="W507" s="22"/>
      <c r="X507" s="22"/>
      <c r="Y507" s="22"/>
      <c r="Z507" s="22"/>
      <c r="AA507" s="22"/>
      <c r="AB507" s="2"/>
      <c r="AD507" s="24"/>
      <c r="AE507" s="24"/>
      <c r="AF507" s="24"/>
      <c r="AG507" s="24"/>
      <c r="AH507" s="24"/>
      <c r="AI507" s="24"/>
      <c r="AJ507" s="24"/>
      <c r="AK507" s="24"/>
      <c r="AL507" s="24"/>
      <c r="AM507" s="24"/>
      <c r="AN507" s="24"/>
    </row>
    <row r="508" spans="1:40" ht="13" x14ac:dyDescent="0.3">
      <c r="A508" t="s">
        <v>132</v>
      </c>
      <c r="B508" s="5">
        <v>1.96</v>
      </c>
      <c r="C508" s="93">
        <f t="shared" si="29"/>
        <v>31.96</v>
      </c>
      <c r="D508" s="2" t="s">
        <v>130</v>
      </c>
      <c r="E508" s="2" t="s">
        <v>130</v>
      </c>
      <c r="F508" s="2" t="s">
        <v>130</v>
      </c>
      <c r="G508" s="2" t="s">
        <v>130</v>
      </c>
      <c r="H508" s="2" t="s">
        <v>130</v>
      </c>
      <c r="I508" s="2" t="s">
        <v>130</v>
      </c>
      <c r="J508" s="2" t="s">
        <v>130</v>
      </c>
      <c r="K508" s="22" t="s">
        <v>130</v>
      </c>
      <c r="L508" s="22" t="s">
        <v>130</v>
      </c>
      <c r="M508" s="22" t="s">
        <v>130</v>
      </c>
      <c r="N508" s="22" t="s">
        <v>130</v>
      </c>
      <c r="O508" s="22" t="s">
        <v>130</v>
      </c>
      <c r="P508" s="2" t="s">
        <v>138</v>
      </c>
      <c r="W508" s="22"/>
      <c r="X508" s="22"/>
      <c r="Y508" s="22"/>
      <c r="Z508" s="22"/>
      <c r="AA508" s="22"/>
      <c r="AB508" s="2"/>
      <c r="AD508" s="24"/>
      <c r="AE508" s="24"/>
      <c r="AF508" s="24"/>
      <c r="AG508" s="24"/>
      <c r="AH508" s="24"/>
      <c r="AI508" s="24"/>
      <c r="AJ508" s="24"/>
      <c r="AK508" s="24"/>
      <c r="AL508" s="24"/>
      <c r="AM508" s="24"/>
      <c r="AN508" s="24"/>
    </row>
    <row r="509" spans="1:40" ht="13" x14ac:dyDescent="0.3">
      <c r="A509" t="s">
        <v>132</v>
      </c>
      <c r="B509" s="5">
        <v>1.97</v>
      </c>
      <c r="C509" s="93">
        <f t="shared" si="29"/>
        <v>31.97</v>
      </c>
      <c r="D509" s="2" t="s">
        <v>130</v>
      </c>
      <c r="E509" s="2" t="s">
        <v>130</v>
      </c>
      <c r="F509" s="2" t="s">
        <v>130</v>
      </c>
      <c r="G509" s="2" t="s">
        <v>130</v>
      </c>
      <c r="H509" s="2" t="s">
        <v>130</v>
      </c>
      <c r="I509" s="2" t="s">
        <v>130</v>
      </c>
      <c r="J509" s="2" t="s">
        <v>130</v>
      </c>
      <c r="K509" s="22" t="s">
        <v>130</v>
      </c>
      <c r="L509" s="22" t="s">
        <v>130</v>
      </c>
      <c r="M509" s="22" t="s">
        <v>130</v>
      </c>
      <c r="N509" s="22" t="s">
        <v>130</v>
      </c>
      <c r="O509" s="22" t="s">
        <v>130</v>
      </c>
      <c r="P509" s="2" t="s">
        <v>138</v>
      </c>
      <c r="W509" s="22"/>
      <c r="X509" s="22"/>
      <c r="Y509" s="22"/>
      <c r="Z509" s="22"/>
      <c r="AA509" s="22"/>
      <c r="AB509" s="2"/>
      <c r="AD509" s="24"/>
      <c r="AE509" s="24"/>
      <c r="AF509" s="24"/>
      <c r="AG509" s="24"/>
      <c r="AH509" s="24"/>
      <c r="AI509" s="24"/>
      <c r="AJ509" s="24"/>
      <c r="AK509" s="24"/>
      <c r="AL509" s="24"/>
      <c r="AM509" s="24"/>
      <c r="AN509" s="24"/>
    </row>
    <row r="510" spans="1:40" ht="13" x14ac:dyDescent="0.3">
      <c r="A510" t="s">
        <v>132</v>
      </c>
      <c r="B510" s="5">
        <v>1.98</v>
      </c>
      <c r="C510" s="93">
        <f t="shared" si="29"/>
        <v>31.98</v>
      </c>
      <c r="D510" s="2" t="s">
        <v>130</v>
      </c>
      <c r="E510" s="2" t="s">
        <v>130</v>
      </c>
      <c r="F510" s="2" t="s">
        <v>130</v>
      </c>
      <c r="G510" s="2" t="s">
        <v>130</v>
      </c>
      <c r="H510" s="2" t="s">
        <v>130</v>
      </c>
      <c r="I510" s="2" t="s">
        <v>130</v>
      </c>
      <c r="J510" s="2" t="s">
        <v>130</v>
      </c>
      <c r="K510" s="22" t="s">
        <v>130</v>
      </c>
      <c r="L510" s="22" t="s">
        <v>130</v>
      </c>
      <c r="M510" s="22" t="s">
        <v>130</v>
      </c>
      <c r="N510" s="22" t="s">
        <v>130</v>
      </c>
      <c r="O510" s="22" t="s">
        <v>130</v>
      </c>
      <c r="P510" s="2" t="s">
        <v>138</v>
      </c>
      <c r="W510" s="22"/>
      <c r="X510" s="22"/>
      <c r="Y510" s="22"/>
      <c r="Z510" s="22"/>
      <c r="AA510" s="22"/>
      <c r="AB510" s="2"/>
      <c r="AD510" s="24"/>
      <c r="AE510" s="24"/>
      <c r="AF510" s="24"/>
      <c r="AG510" s="24"/>
      <c r="AH510" s="24"/>
      <c r="AI510" s="24"/>
      <c r="AJ510" s="24"/>
      <c r="AK510" s="24"/>
      <c r="AL510" s="24"/>
      <c r="AM510" s="24"/>
      <c r="AN510" s="24"/>
    </row>
    <row r="511" spans="1:40" ht="13" x14ac:dyDescent="0.3">
      <c r="A511" t="s">
        <v>132</v>
      </c>
      <c r="B511" s="5">
        <v>1.99</v>
      </c>
      <c r="C511" s="93">
        <f t="shared" si="29"/>
        <v>31.99</v>
      </c>
      <c r="D511" s="2" t="s">
        <v>130</v>
      </c>
      <c r="E511" s="2" t="s">
        <v>130</v>
      </c>
      <c r="F511" s="2" t="s">
        <v>130</v>
      </c>
      <c r="G511" s="2" t="s">
        <v>130</v>
      </c>
      <c r="H511" s="2" t="s">
        <v>130</v>
      </c>
      <c r="I511" s="2" t="s">
        <v>130</v>
      </c>
      <c r="J511" s="2" t="s">
        <v>130</v>
      </c>
      <c r="K511" s="22" t="s">
        <v>130</v>
      </c>
      <c r="L511" s="22" t="s">
        <v>130</v>
      </c>
      <c r="M511" s="22" t="s">
        <v>130</v>
      </c>
      <c r="N511" s="22" t="s">
        <v>130</v>
      </c>
      <c r="O511" s="22" t="s">
        <v>130</v>
      </c>
      <c r="P511" s="2" t="s">
        <v>138</v>
      </c>
      <c r="W511" s="22"/>
      <c r="X511" s="22"/>
      <c r="Y511" s="22"/>
      <c r="Z511" s="22"/>
      <c r="AA511" s="22"/>
      <c r="AB511" s="2"/>
      <c r="AD511" s="24"/>
      <c r="AE511" s="24"/>
      <c r="AF511" s="24"/>
      <c r="AG511" s="24"/>
      <c r="AH511" s="24"/>
      <c r="AI511" s="24"/>
      <c r="AJ511" s="24"/>
      <c r="AK511" s="24"/>
      <c r="AL511" s="24"/>
      <c r="AM511" s="24"/>
      <c r="AN511" s="24"/>
    </row>
    <row r="512" spans="1:40" ht="13" x14ac:dyDescent="0.3">
      <c r="A512" t="s">
        <v>132</v>
      </c>
      <c r="B512" s="5">
        <v>2</v>
      </c>
      <c r="C512" s="93">
        <f t="shared" si="29"/>
        <v>32</v>
      </c>
      <c r="D512" s="2" t="s">
        <v>130</v>
      </c>
      <c r="E512" s="2" t="s">
        <v>130</v>
      </c>
      <c r="F512" s="2" t="s">
        <v>130</v>
      </c>
      <c r="G512" s="2" t="s">
        <v>130</v>
      </c>
      <c r="H512" s="2" t="s">
        <v>130</v>
      </c>
      <c r="I512" s="2" t="s">
        <v>130</v>
      </c>
      <c r="J512" s="2" t="s">
        <v>130</v>
      </c>
      <c r="K512" s="22" t="s">
        <v>130</v>
      </c>
      <c r="L512" s="22" t="s">
        <v>130</v>
      </c>
      <c r="M512" s="22" t="s">
        <v>130</v>
      </c>
      <c r="N512" s="22" t="s">
        <v>130</v>
      </c>
      <c r="O512" s="22" t="s">
        <v>130</v>
      </c>
      <c r="P512" s="2" t="s">
        <v>138</v>
      </c>
      <c r="W512" s="22"/>
      <c r="X512" s="22"/>
      <c r="Y512" s="22"/>
      <c r="Z512" s="22"/>
      <c r="AA512" s="22"/>
      <c r="AB512" s="2"/>
      <c r="AD512" s="24"/>
      <c r="AE512" s="24"/>
      <c r="AF512" s="24"/>
      <c r="AG512" s="24"/>
      <c r="AH512" s="24"/>
      <c r="AI512" s="24"/>
      <c r="AJ512" s="24"/>
      <c r="AK512" s="24"/>
      <c r="AL512" s="24"/>
      <c r="AM512" s="24"/>
      <c r="AN512" s="24"/>
    </row>
    <row r="513" spans="1:40" ht="13" x14ac:dyDescent="0.3">
      <c r="A513" t="s">
        <v>132</v>
      </c>
      <c r="B513" s="5">
        <v>2.0099999999999998</v>
      </c>
      <c r="C513" s="93">
        <f t="shared" si="29"/>
        <v>32.01</v>
      </c>
      <c r="D513" s="2" t="s">
        <v>130</v>
      </c>
      <c r="E513" s="2" t="s">
        <v>130</v>
      </c>
      <c r="F513" s="2" t="s">
        <v>130</v>
      </c>
      <c r="G513" s="2" t="s">
        <v>130</v>
      </c>
      <c r="H513" s="2" t="s">
        <v>130</v>
      </c>
      <c r="I513" s="2" t="s">
        <v>130</v>
      </c>
      <c r="J513" s="2" t="s">
        <v>130</v>
      </c>
      <c r="K513" s="22" t="s">
        <v>130</v>
      </c>
      <c r="L513" s="22" t="s">
        <v>130</v>
      </c>
      <c r="M513" s="22" t="s">
        <v>130</v>
      </c>
      <c r="N513" s="22" t="s">
        <v>130</v>
      </c>
      <c r="O513" s="22" t="s">
        <v>130</v>
      </c>
      <c r="P513" s="2" t="s">
        <v>138</v>
      </c>
      <c r="W513" s="22"/>
      <c r="X513" s="22"/>
      <c r="Y513" s="22"/>
      <c r="Z513" s="22"/>
      <c r="AA513" s="22"/>
      <c r="AB513" s="2"/>
      <c r="AD513" s="24"/>
      <c r="AE513" s="24"/>
      <c r="AF513" s="24"/>
      <c r="AG513" s="24"/>
      <c r="AH513" s="24"/>
      <c r="AI513" s="24"/>
      <c r="AJ513" s="24"/>
      <c r="AK513" s="24"/>
      <c r="AL513" s="24"/>
      <c r="AM513" s="24"/>
      <c r="AN513" s="24"/>
    </row>
    <row r="514" spans="1:40" ht="13" x14ac:dyDescent="0.3">
      <c r="A514" t="s">
        <v>132</v>
      </c>
      <c r="B514" s="5">
        <v>2.02</v>
      </c>
      <c r="C514" s="93">
        <f t="shared" si="29"/>
        <v>32.020000000000003</v>
      </c>
      <c r="D514" s="2" t="s">
        <v>130</v>
      </c>
      <c r="E514" s="2" t="s">
        <v>130</v>
      </c>
      <c r="F514" s="2" t="s">
        <v>130</v>
      </c>
      <c r="G514" s="2" t="s">
        <v>130</v>
      </c>
      <c r="H514" s="2" t="s">
        <v>130</v>
      </c>
      <c r="I514" s="2" t="s">
        <v>130</v>
      </c>
      <c r="J514" s="2" t="s">
        <v>130</v>
      </c>
      <c r="K514" s="22" t="s">
        <v>130</v>
      </c>
      <c r="L514" s="22" t="s">
        <v>130</v>
      </c>
      <c r="M514" s="22" t="s">
        <v>130</v>
      </c>
      <c r="N514" s="22" t="s">
        <v>130</v>
      </c>
      <c r="O514" s="22" t="s">
        <v>130</v>
      </c>
      <c r="P514" s="2" t="s">
        <v>138</v>
      </c>
      <c r="W514" s="22"/>
      <c r="X514" s="22"/>
      <c r="Y514" s="22"/>
      <c r="Z514" s="22"/>
      <c r="AA514" s="22"/>
      <c r="AB514" s="2"/>
      <c r="AD514" s="24"/>
      <c r="AE514" s="24"/>
      <c r="AF514" s="24"/>
      <c r="AG514" s="24"/>
      <c r="AH514" s="24"/>
      <c r="AI514" s="24"/>
      <c r="AJ514" s="24"/>
      <c r="AK514" s="24"/>
      <c r="AL514" s="24"/>
      <c r="AM514" s="24"/>
      <c r="AN514" s="24"/>
    </row>
    <row r="515" spans="1:40" ht="13" x14ac:dyDescent="0.3">
      <c r="A515" t="s">
        <v>132</v>
      </c>
      <c r="B515" s="5">
        <v>2.0299999999999998</v>
      </c>
      <c r="C515" s="93">
        <f t="shared" si="29"/>
        <v>32.03</v>
      </c>
      <c r="D515" s="2" t="s">
        <v>130</v>
      </c>
      <c r="E515" s="2" t="s">
        <v>130</v>
      </c>
      <c r="F515" s="2" t="s">
        <v>130</v>
      </c>
      <c r="G515" s="2" t="s">
        <v>130</v>
      </c>
      <c r="H515" s="2" t="s">
        <v>130</v>
      </c>
      <c r="I515" s="2" t="s">
        <v>130</v>
      </c>
      <c r="J515" s="2" t="s">
        <v>130</v>
      </c>
      <c r="K515" s="22" t="s">
        <v>130</v>
      </c>
      <c r="L515" s="22" t="s">
        <v>130</v>
      </c>
      <c r="M515" s="22" t="s">
        <v>130</v>
      </c>
      <c r="N515" s="22" t="s">
        <v>130</v>
      </c>
      <c r="O515" s="22" t="s">
        <v>130</v>
      </c>
      <c r="P515" s="2" t="s">
        <v>138</v>
      </c>
      <c r="W515" s="22"/>
      <c r="X515" s="22"/>
      <c r="Y515" s="22"/>
      <c r="Z515" s="22"/>
      <c r="AA515" s="22"/>
      <c r="AB515" s="2"/>
      <c r="AD515" s="24"/>
      <c r="AE515" s="24"/>
      <c r="AF515" s="24"/>
      <c r="AG515" s="24"/>
      <c r="AH515" s="24"/>
      <c r="AI515" s="24"/>
      <c r="AJ515" s="24"/>
      <c r="AK515" s="24"/>
      <c r="AL515" s="24"/>
      <c r="AM515" s="24"/>
      <c r="AN515" s="24"/>
    </row>
    <row r="516" spans="1:40" ht="13" x14ac:dyDescent="0.3">
      <c r="A516" t="s">
        <v>132</v>
      </c>
      <c r="B516" s="5">
        <v>2.04</v>
      </c>
      <c r="C516" s="93">
        <f t="shared" si="29"/>
        <v>32.04</v>
      </c>
      <c r="D516" s="2" t="s">
        <v>130</v>
      </c>
      <c r="E516" s="2" t="s">
        <v>130</v>
      </c>
      <c r="F516" s="2" t="s">
        <v>130</v>
      </c>
      <c r="G516" s="2" t="s">
        <v>130</v>
      </c>
      <c r="H516" s="2" t="s">
        <v>130</v>
      </c>
      <c r="I516" s="2" t="s">
        <v>130</v>
      </c>
      <c r="J516" s="2" t="s">
        <v>130</v>
      </c>
      <c r="K516" s="22" t="s">
        <v>130</v>
      </c>
      <c r="L516" s="22" t="s">
        <v>130</v>
      </c>
      <c r="M516" s="22" t="s">
        <v>130</v>
      </c>
      <c r="N516" s="22" t="s">
        <v>130</v>
      </c>
      <c r="O516" s="22" t="s">
        <v>130</v>
      </c>
      <c r="P516" s="2" t="s">
        <v>138</v>
      </c>
      <c r="W516" s="22"/>
      <c r="X516" s="22"/>
      <c r="Y516" s="22"/>
      <c r="Z516" s="22"/>
      <c r="AA516" s="22"/>
      <c r="AB516" s="2"/>
      <c r="AD516" s="24"/>
      <c r="AE516" s="24"/>
      <c r="AF516" s="24"/>
      <c r="AG516" s="24"/>
      <c r="AH516" s="24"/>
      <c r="AI516" s="24"/>
      <c r="AJ516" s="24"/>
      <c r="AK516" s="24"/>
      <c r="AL516" s="24"/>
      <c r="AM516" s="24"/>
      <c r="AN516" s="24"/>
    </row>
    <row r="517" spans="1:40" ht="13" x14ac:dyDescent="0.3">
      <c r="A517" t="s">
        <v>132</v>
      </c>
      <c r="B517" s="5">
        <v>2.0499999999999998</v>
      </c>
      <c r="C517" s="93">
        <f t="shared" si="29"/>
        <v>32.049999999999997</v>
      </c>
      <c r="D517" s="2" t="s">
        <v>130</v>
      </c>
      <c r="E517" s="2" t="s">
        <v>130</v>
      </c>
      <c r="F517" s="2" t="s">
        <v>130</v>
      </c>
      <c r="G517" s="2" t="s">
        <v>130</v>
      </c>
      <c r="H517" s="2" t="s">
        <v>130</v>
      </c>
      <c r="I517" s="2" t="s">
        <v>130</v>
      </c>
      <c r="J517" s="2" t="s">
        <v>130</v>
      </c>
      <c r="K517" s="22" t="s">
        <v>130</v>
      </c>
      <c r="L517" s="22" t="s">
        <v>130</v>
      </c>
      <c r="M517" s="22" t="s">
        <v>130</v>
      </c>
      <c r="N517" s="22" t="s">
        <v>130</v>
      </c>
      <c r="O517" s="22" t="s">
        <v>130</v>
      </c>
      <c r="P517" s="2" t="s">
        <v>138</v>
      </c>
      <c r="W517" s="22"/>
      <c r="X517" s="22"/>
      <c r="Y517" s="22"/>
      <c r="Z517" s="22"/>
      <c r="AA517" s="22"/>
      <c r="AB517" s="2"/>
      <c r="AD517" s="24"/>
      <c r="AE517" s="24"/>
      <c r="AF517" s="24"/>
      <c r="AG517" s="24"/>
      <c r="AH517" s="24"/>
      <c r="AI517" s="24"/>
      <c r="AJ517" s="24"/>
      <c r="AK517" s="24"/>
      <c r="AL517" s="24"/>
      <c r="AM517" s="24"/>
      <c r="AN517" s="24"/>
    </row>
    <row r="518" spans="1:40" ht="13" x14ac:dyDescent="0.3">
      <c r="A518" t="s">
        <v>132</v>
      </c>
      <c r="B518" s="5">
        <v>2.06</v>
      </c>
      <c r="C518" s="93">
        <f t="shared" si="29"/>
        <v>32.06</v>
      </c>
      <c r="D518" s="2" t="s">
        <v>130</v>
      </c>
      <c r="E518" s="2" t="s">
        <v>130</v>
      </c>
      <c r="F518" s="2" t="s">
        <v>130</v>
      </c>
      <c r="G518" s="2" t="s">
        <v>130</v>
      </c>
      <c r="H518" s="2" t="s">
        <v>130</v>
      </c>
      <c r="I518" s="2" t="s">
        <v>130</v>
      </c>
      <c r="J518" s="2" t="s">
        <v>130</v>
      </c>
      <c r="K518" s="22" t="s">
        <v>130</v>
      </c>
      <c r="L518" s="22" t="s">
        <v>130</v>
      </c>
      <c r="M518" s="22" t="s">
        <v>130</v>
      </c>
      <c r="N518" s="22" t="s">
        <v>130</v>
      </c>
      <c r="O518" s="22" t="s">
        <v>130</v>
      </c>
      <c r="P518" s="2" t="s">
        <v>138</v>
      </c>
      <c r="W518" s="22"/>
      <c r="X518" s="22"/>
      <c r="Y518" s="22"/>
      <c r="Z518" s="22"/>
      <c r="AA518" s="22"/>
      <c r="AB518" s="2"/>
      <c r="AD518" s="24"/>
      <c r="AE518" s="24"/>
      <c r="AF518" s="24"/>
      <c r="AG518" s="24"/>
      <c r="AH518" s="24"/>
      <c r="AI518" s="24"/>
      <c r="AJ518" s="24"/>
      <c r="AK518" s="24"/>
      <c r="AL518" s="24"/>
      <c r="AM518" s="24"/>
      <c r="AN518" s="24"/>
    </row>
    <row r="519" spans="1:40" ht="13" x14ac:dyDescent="0.3">
      <c r="A519" t="s">
        <v>132</v>
      </c>
      <c r="B519" s="5">
        <v>2.0699999999999998</v>
      </c>
      <c r="C519" s="93">
        <f t="shared" si="29"/>
        <v>32.07</v>
      </c>
      <c r="D519" s="2" t="s">
        <v>130</v>
      </c>
      <c r="E519" s="2" t="s">
        <v>130</v>
      </c>
      <c r="F519" s="2" t="s">
        <v>130</v>
      </c>
      <c r="G519" s="2" t="s">
        <v>130</v>
      </c>
      <c r="H519" s="2" t="s">
        <v>130</v>
      </c>
      <c r="I519" s="2" t="s">
        <v>130</v>
      </c>
      <c r="J519" s="2" t="s">
        <v>130</v>
      </c>
      <c r="K519" s="22" t="s">
        <v>130</v>
      </c>
      <c r="L519" s="22" t="s">
        <v>130</v>
      </c>
      <c r="M519" s="22" t="s">
        <v>130</v>
      </c>
      <c r="N519" s="22" t="s">
        <v>130</v>
      </c>
      <c r="O519" s="22" t="s">
        <v>130</v>
      </c>
      <c r="P519" s="2" t="s">
        <v>138</v>
      </c>
      <c r="W519" s="22"/>
      <c r="X519" s="22"/>
      <c r="Y519" s="22"/>
      <c r="Z519" s="22"/>
      <c r="AA519" s="22"/>
      <c r="AB519" s="2"/>
      <c r="AD519" s="24"/>
      <c r="AE519" s="24"/>
      <c r="AF519" s="24"/>
      <c r="AG519" s="24"/>
      <c r="AH519" s="24"/>
      <c r="AI519" s="24"/>
      <c r="AJ519" s="24"/>
      <c r="AK519" s="24"/>
      <c r="AL519" s="24"/>
      <c r="AM519" s="24"/>
      <c r="AN519" s="24"/>
    </row>
    <row r="520" spans="1:40" ht="13" x14ac:dyDescent="0.3">
      <c r="A520" t="s">
        <v>132</v>
      </c>
      <c r="B520" s="5">
        <v>2.08</v>
      </c>
      <c r="C520" s="93">
        <f t="shared" si="29"/>
        <v>32.08</v>
      </c>
      <c r="D520" s="2" t="s">
        <v>130</v>
      </c>
      <c r="E520" s="2" t="s">
        <v>130</v>
      </c>
      <c r="F520" s="2" t="s">
        <v>130</v>
      </c>
      <c r="G520" s="2" t="s">
        <v>130</v>
      </c>
      <c r="H520" s="2" t="s">
        <v>130</v>
      </c>
      <c r="I520" s="2" t="s">
        <v>130</v>
      </c>
      <c r="J520" s="2" t="s">
        <v>130</v>
      </c>
      <c r="K520" s="22" t="s">
        <v>130</v>
      </c>
      <c r="L520" s="22" t="s">
        <v>130</v>
      </c>
      <c r="M520" s="22" t="s">
        <v>130</v>
      </c>
      <c r="N520" s="22" t="s">
        <v>130</v>
      </c>
      <c r="O520" s="22" t="s">
        <v>130</v>
      </c>
      <c r="P520" s="2" t="s">
        <v>138</v>
      </c>
      <c r="W520" s="22"/>
      <c r="X520" s="22"/>
      <c r="Y520" s="22"/>
      <c r="Z520" s="22"/>
      <c r="AA520" s="22"/>
      <c r="AB520" s="2"/>
      <c r="AD520" s="24"/>
      <c r="AE520" s="24"/>
      <c r="AF520" s="24"/>
      <c r="AG520" s="24"/>
      <c r="AH520" s="24"/>
      <c r="AI520" s="24"/>
      <c r="AJ520" s="24"/>
      <c r="AK520" s="24"/>
      <c r="AL520" s="24"/>
      <c r="AM520" s="24"/>
      <c r="AN520" s="24"/>
    </row>
    <row r="521" spans="1:40" ht="13" x14ac:dyDescent="0.3">
      <c r="A521" t="s">
        <v>132</v>
      </c>
      <c r="B521" s="5">
        <v>2.09</v>
      </c>
      <c r="C521" s="93">
        <f t="shared" si="29"/>
        <v>32.090000000000003</v>
      </c>
      <c r="D521" s="2" t="s">
        <v>130</v>
      </c>
      <c r="E521" s="2" t="s">
        <v>130</v>
      </c>
      <c r="F521" s="2" t="s">
        <v>130</v>
      </c>
      <c r="G521" s="2" t="s">
        <v>130</v>
      </c>
      <c r="H521" s="2" t="s">
        <v>130</v>
      </c>
      <c r="I521" s="2" t="s">
        <v>130</v>
      </c>
      <c r="J521" s="2" t="s">
        <v>130</v>
      </c>
      <c r="K521" s="22" t="s">
        <v>130</v>
      </c>
      <c r="L521" s="22" t="s">
        <v>130</v>
      </c>
      <c r="M521" s="22" t="s">
        <v>130</v>
      </c>
      <c r="N521" s="22" t="s">
        <v>130</v>
      </c>
      <c r="O521" s="22" t="s">
        <v>130</v>
      </c>
      <c r="P521" s="2" t="s">
        <v>138</v>
      </c>
      <c r="W521" s="22"/>
      <c r="X521" s="22"/>
      <c r="Y521" s="22"/>
      <c r="Z521" s="22"/>
      <c r="AA521" s="22"/>
      <c r="AB521" s="2"/>
      <c r="AD521" s="24"/>
      <c r="AE521" s="24"/>
      <c r="AF521" s="24"/>
      <c r="AG521" s="24"/>
      <c r="AH521" s="24"/>
      <c r="AI521" s="24"/>
      <c r="AJ521" s="24"/>
      <c r="AK521" s="24"/>
      <c r="AL521" s="24"/>
      <c r="AM521" s="24"/>
      <c r="AN521" s="24"/>
    </row>
    <row r="522" spans="1:40" ht="13" x14ac:dyDescent="0.3">
      <c r="A522" t="s">
        <v>132</v>
      </c>
      <c r="B522" s="5">
        <v>2.1</v>
      </c>
      <c r="C522" s="93">
        <f t="shared" si="29"/>
        <v>32.1</v>
      </c>
      <c r="D522" s="2" t="s">
        <v>130</v>
      </c>
      <c r="E522" s="2" t="s">
        <v>130</v>
      </c>
      <c r="F522" s="2" t="s">
        <v>130</v>
      </c>
      <c r="G522" s="2" t="s">
        <v>130</v>
      </c>
      <c r="H522" s="2" t="s">
        <v>130</v>
      </c>
      <c r="I522" s="2" t="s">
        <v>130</v>
      </c>
      <c r="J522" s="2" t="s">
        <v>130</v>
      </c>
      <c r="K522" s="22" t="s">
        <v>130</v>
      </c>
      <c r="L522" s="22" t="s">
        <v>130</v>
      </c>
      <c r="M522" s="22" t="s">
        <v>130</v>
      </c>
      <c r="N522" s="22" t="s">
        <v>130</v>
      </c>
      <c r="O522" s="22" t="s">
        <v>130</v>
      </c>
      <c r="P522" s="2" t="s">
        <v>138</v>
      </c>
      <c r="W522" s="22"/>
      <c r="X522" s="22"/>
      <c r="Y522" s="22"/>
      <c r="Z522" s="22"/>
      <c r="AA522" s="22"/>
      <c r="AB522" s="2"/>
      <c r="AD522" s="24"/>
      <c r="AE522" s="24"/>
      <c r="AF522" s="24"/>
      <c r="AG522" s="24"/>
      <c r="AH522" s="24"/>
      <c r="AI522" s="24"/>
      <c r="AJ522" s="24"/>
      <c r="AK522" s="24"/>
      <c r="AL522" s="24"/>
      <c r="AM522" s="24"/>
      <c r="AN522" s="24"/>
    </row>
    <row r="523" spans="1:40" ht="13" x14ac:dyDescent="0.3">
      <c r="A523" t="s">
        <v>132</v>
      </c>
      <c r="B523" s="5">
        <v>2.11</v>
      </c>
      <c r="C523" s="93">
        <f t="shared" si="29"/>
        <v>32.11</v>
      </c>
      <c r="D523" s="2" t="s">
        <v>130</v>
      </c>
      <c r="E523" s="2" t="s">
        <v>130</v>
      </c>
      <c r="F523" s="2" t="s">
        <v>130</v>
      </c>
      <c r="G523" s="2" t="s">
        <v>130</v>
      </c>
      <c r="H523" s="2" t="s">
        <v>130</v>
      </c>
      <c r="I523" s="2" t="s">
        <v>130</v>
      </c>
      <c r="J523" s="2" t="s">
        <v>130</v>
      </c>
      <c r="K523" s="22" t="s">
        <v>130</v>
      </c>
      <c r="L523" s="22" t="s">
        <v>130</v>
      </c>
      <c r="M523" s="22" t="s">
        <v>130</v>
      </c>
      <c r="N523" s="22" t="s">
        <v>130</v>
      </c>
      <c r="O523" s="22" t="s">
        <v>130</v>
      </c>
      <c r="P523" s="2" t="s">
        <v>138</v>
      </c>
      <c r="W523" s="22"/>
      <c r="X523" s="22"/>
      <c r="Y523" s="22"/>
      <c r="Z523" s="22"/>
      <c r="AA523" s="22"/>
      <c r="AB523" s="2"/>
      <c r="AD523" s="24"/>
      <c r="AE523" s="24"/>
      <c r="AF523" s="24"/>
      <c r="AG523" s="24"/>
      <c r="AH523" s="24"/>
      <c r="AI523" s="24"/>
      <c r="AJ523" s="24"/>
      <c r="AK523" s="24"/>
      <c r="AL523" s="24"/>
      <c r="AM523" s="24"/>
      <c r="AN523" s="24"/>
    </row>
    <row r="524" spans="1:40" ht="13" x14ac:dyDescent="0.3">
      <c r="A524" t="s">
        <v>132</v>
      </c>
      <c r="B524" s="5">
        <v>2.12</v>
      </c>
      <c r="C524" s="93">
        <f t="shared" si="29"/>
        <v>32.119999999999997</v>
      </c>
      <c r="D524" s="2" t="s">
        <v>130</v>
      </c>
      <c r="E524" s="2" t="s">
        <v>130</v>
      </c>
      <c r="F524" s="2" t="s">
        <v>130</v>
      </c>
      <c r="G524" s="2" t="s">
        <v>130</v>
      </c>
      <c r="H524" s="2" t="s">
        <v>130</v>
      </c>
      <c r="I524" s="2" t="s">
        <v>130</v>
      </c>
      <c r="J524" s="2" t="s">
        <v>130</v>
      </c>
      <c r="K524" s="22" t="s">
        <v>130</v>
      </c>
      <c r="L524" s="22" t="s">
        <v>130</v>
      </c>
      <c r="M524" s="22" t="s">
        <v>130</v>
      </c>
      <c r="N524" s="22" t="s">
        <v>130</v>
      </c>
      <c r="O524" s="22" t="s">
        <v>130</v>
      </c>
      <c r="P524" s="2" t="s">
        <v>138</v>
      </c>
      <c r="W524" s="22"/>
      <c r="X524" s="22"/>
      <c r="Y524" s="22"/>
      <c r="Z524" s="22"/>
      <c r="AA524" s="22"/>
      <c r="AB524" s="2"/>
      <c r="AD524" s="24"/>
      <c r="AE524" s="24"/>
      <c r="AF524" s="24"/>
      <c r="AG524" s="24"/>
      <c r="AH524" s="24"/>
      <c r="AI524" s="24"/>
      <c r="AJ524" s="24"/>
      <c r="AK524" s="24"/>
      <c r="AL524" s="24"/>
      <c r="AM524" s="24"/>
      <c r="AN524" s="24"/>
    </row>
    <row r="525" spans="1:40" ht="13" x14ac:dyDescent="0.3">
      <c r="A525" t="s">
        <v>132</v>
      </c>
      <c r="B525" s="5">
        <v>2.13</v>
      </c>
      <c r="C525" s="93">
        <f t="shared" si="29"/>
        <v>32.130000000000003</v>
      </c>
      <c r="D525" s="2" t="s">
        <v>130</v>
      </c>
      <c r="E525" s="2" t="s">
        <v>130</v>
      </c>
      <c r="F525" s="2" t="s">
        <v>130</v>
      </c>
      <c r="G525" s="2" t="s">
        <v>130</v>
      </c>
      <c r="H525" s="2" t="s">
        <v>130</v>
      </c>
      <c r="I525" s="2" t="s">
        <v>130</v>
      </c>
      <c r="J525" s="2" t="s">
        <v>130</v>
      </c>
      <c r="K525" s="22" t="s">
        <v>130</v>
      </c>
      <c r="L525" s="22" t="s">
        <v>130</v>
      </c>
      <c r="M525" s="22" t="s">
        <v>130</v>
      </c>
      <c r="N525" s="22" t="s">
        <v>130</v>
      </c>
      <c r="O525" s="22" t="s">
        <v>130</v>
      </c>
      <c r="P525" s="2" t="s">
        <v>138</v>
      </c>
      <c r="W525" s="22"/>
      <c r="X525" s="22"/>
      <c r="Y525" s="22"/>
      <c r="Z525" s="22"/>
      <c r="AA525" s="22"/>
      <c r="AB525" s="2"/>
      <c r="AD525" s="24"/>
      <c r="AE525" s="24"/>
      <c r="AF525" s="24"/>
      <c r="AG525" s="24"/>
      <c r="AH525" s="24"/>
      <c r="AI525" s="24"/>
      <c r="AJ525" s="24"/>
      <c r="AK525" s="24"/>
      <c r="AL525" s="24"/>
      <c r="AM525" s="24"/>
      <c r="AN525" s="24"/>
    </row>
    <row r="526" spans="1:40" ht="13" x14ac:dyDescent="0.3">
      <c r="A526" t="s">
        <v>132</v>
      </c>
      <c r="B526" s="5">
        <v>2.14</v>
      </c>
      <c r="C526" s="93">
        <f t="shared" si="29"/>
        <v>32.14</v>
      </c>
      <c r="D526" s="2" t="s">
        <v>130</v>
      </c>
      <c r="E526" s="2" t="s">
        <v>130</v>
      </c>
      <c r="F526" s="2" t="s">
        <v>130</v>
      </c>
      <c r="G526" s="2" t="s">
        <v>130</v>
      </c>
      <c r="H526" s="2" t="s">
        <v>130</v>
      </c>
      <c r="I526" s="2" t="s">
        <v>130</v>
      </c>
      <c r="J526" s="2" t="s">
        <v>130</v>
      </c>
      <c r="K526" s="22" t="s">
        <v>130</v>
      </c>
      <c r="L526" s="22" t="s">
        <v>130</v>
      </c>
      <c r="M526" s="22" t="s">
        <v>130</v>
      </c>
      <c r="N526" s="22" t="s">
        <v>130</v>
      </c>
      <c r="O526" s="22" t="s">
        <v>130</v>
      </c>
      <c r="P526" s="2" t="s">
        <v>138</v>
      </c>
      <c r="W526" s="22"/>
      <c r="X526" s="22"/>
      <c r="Y526" s="22"/>
      <c r="Z526" s="22"/>
      <c r="AA526" s="22"/>
      <c r="AB526" s="2"/>
      <c r="AD526" s="24"/>
      <c r="AE526" s="24"/>
      <c r="AF526" s="24"/>
      <c r="AG526" s="24"/>
      <c r="AH526" s="24"/>
      <c r="AI526" s="24"/>
      <c r="AJ526" s="24"/>
      <c r="AK526" s="24"/>
      <c r="AL526" s="24"/>
      <c r="AM526" s="24"/>
      <c r="AN526" s="24"/>
    </row>
    <row r="527" spans="1:40" ht="13" x14ac:dyDescent="0.3">
      <c r="A527" t="s">
        <v>132</v>
      </c>
      <c r="B527" s="5">
        <v>2.15</v>
      </c>
      <c r="C527" s="93">
        <f t="shared" si="29"/>
        <v>32.15</v>
      </c>
      <c r="D527" s="2" t="s">
        <v>130</v>
      </c>
      <c r="E527" s="2" t="s">
        <v>130</v>
      </c>
      <c r="F527" s="2" t="s">
        <v>130</v>
      </c>
      <c r="G527" s="2" t="s">
        <v>130</v>
      </c>
      <c r="H527" s="2" t="s">
        <v>130</v>
      </c>
      <c r="I527" s="2" t="s">
        <v>130</v>
      </c>
      <c r="J527" s="2" t="s">
        <v>130</v>
      </c>
      <c r="K527" s="22" t="s">
        <v>130</v>
      </c>
      <c r="L527" s="22" t="s">
        <v>130</v>
      </c>
      <c r="M527" s="22" t="s">
        <v>130</v>
      </c>
      <c r="N527" s="22" t="s">
        <v>130</v>
      </c>
      <c r="O527" s="22" t="s">
        <v>130</v>
      </c>
      <c r="P527" s="2" t="s">
        <v>138</v>
      </c>
      <c r="W527" s="22"/>
      <c r="X527" s="22"/>
      <c r="Y527" s="22"/>
      <c r="Z527" s="22"/>
      <c r="AA527" s="22"/>
      <c r="AB527" s="2"/>
      <c r="AD527" s="24"/>
      <c r="AE527" s="24"/>
      <c r="AF527" s="24"/>
      <c r="AG527" s="24"/>
      <c r="AH527" s="24"/>
      <c r="AI527" s="24"/>
      <c r="AJ527" s="24"/>
      <c r="AK527" s="24"/>
      <c r="AL527" s="24"/>
      <c r="AM527" s="24"/>
      <c r="AN527" s="24"/>
    </row>
    <row r="528" spans="1:40" ht="13" x14ac:dyDescent="0.3">
      <c r="A528" t="s">
        <v>132</v>
      </c>
      <c r="B528" s="5">
        <v>2.16</v>
      </c>
      <c r="C528" s="93">
        <f t="shared" si="29"/>
        <v>32.159999999999997</v>
      </c>
      <c r="D528" s="2" t="s">
        <v>130</v>
      </c>
      <c r="E528" s="2" t="s">
        <v>130</v>
      </c>
      <c r="F528" s="2" t="s">
        <v>130</v>
      </c>
      <c r="G528" s="2" t="s">
        <v>130</v>
      </c>
      <c r="H528" s="2" t="s">
        <v>130</v>
      </c>
      <c r="I528" s="2" t="s">
        <v>130</v>
      </c>
      <c r="J528" s="2" t="s">
        <v>130</v>
      </c>
      <c r="K528" s="22" t="s">
        <v>130</v>
      </c>
      <c r="L528" s="22" t="s">
        <v>130</v>
      </c>
      <c r="M528" s="22" t="s">
        <v>130</v>
      </c>
      <c r="N528" s="22" t="s">
        <v>130</v>
      </c>
      <c r="O528" s="22" t="s">
        <v>130</v>
      </c>
      <c r="P528" s="2" t="s">
        <v>138</v>
      </c>
      <c r="W528" s="22"/>
      <c r="X528" s="22"/>
      <c r="Y528" s="22"/>
      <c r="Z528" s="22"/>
      <c r="AA528" s="22"/>
      <c r="AB528" s="2"/>
      <c r="AD528" s="24"/>
      <c r="AE528" s="24"/>
      <c r="AF528" s="24"/>
      <c r="AG528" s="24"/>
      <c r="AH528" s="24"/>
      <c r="AI528" s="24"/>
      <c r="AJ528" s="24"/>
      <c r="AK528" s="24"/>
      <c r="AL528" s="24"/>
      <c r="AM528" s="24"/>
      <c r="AN528" s="24"/>
    </row>
    <row r="529" spans="1:40" ht="13" x14ac:dyDescent="0.3">
      <c r="A529" t="s">
        <v>132</v>
      </c>
      <c r="B529" s="5">
        <v>2.17</v>
      </c>
      <c r="C529" s="93">
        <f t="shared" si="29"/>
        <v>32.17</v>
      </c>
      <c r="D529" s="2" t="s">
        <v>130</v>
      </c>
      <c r="E529" s="2" t="s">
        <v>130</v>
      </c>
      <c r="F529" s="2" t="s">
        <v>130</v>
      </c>
      <c r="G529" s="2" t="s">
        <v>130</v>
      </c>
      <c r="H529" s="2" t="s">
        <v>130</v>
      </c>
      <c r="I529" s="2" t="s">
        <v>130</v>
      </c>
      <c r="J529" s="2" t="s">
        <v>130</v>
      </c>
      <c r="K529" s="22" t="s">
        <v>130</v>
      </c>
      <c r="L529" s="22" t="s">
        <v>130</v>
      </c>
      <c r="M529" s="22" t="s">
        <v>130</v>
      </c>
      <c r="N529" s="22" t="s">
        <v>130</v>
      </c>
      <c r="O529" s="22" t="s">
        <v>130</v>
      </c>
      <c r="P529" s="2" t="s">
        <v>138</v>
      </c>
      <c r="W529" s="22"/>
      <c r="X529" s="22"/>
      <c r="Y529" s="22"/>
      <c r="Z529" s="22"/>
      <c r="AA529" s="22"/>
      <c r="AB529" s="2"/>
      <c r="AD529" s="24"/>
      <c r="AE529" s="24"/>
      <c r="AF529" s="24"/>
      <c r="AG529" s="24"/>
      <c r="AH529" s="24"/>
      <c r="AI529" s="24"/>
      <c r="AJ529" s="24"/>
      <c r="AK529" s="24"/>
      <c r="AL529" s="24"/>
      <c r="AM529" s="24"/>
      <c r="AN529" s="24"/>
    </row>
    <row r="530" spans="1:40" ht="13" x14ac:dyDescent="0.3">
      <c r="A530" t="s">
        <v>132</v>
      </c>
      <c r="B530" s="5">
        <v>2.1800000000000002</v>
      </c>
      <c r="C530" s="93">
        <f t="shared" si="29"/>
        <v>32.18</v>
      </c>
      <c r="D530" s="2" t="s">
        <v>130</v>
      </c>
      <c r="E530" s="2" t="s">
        <v>130</v>
      </c>
      <c r="F530" s="2" t="s">
        <v>130</v>
      </c>
      <c r="G530" s="2" t="s">
        <v>130</v>
      </c>
      <c r="H530" s="2" t="s">
        <v>130</v>
      </c>
      <c r="I530" s="2" t="s">
        <v>130</v>
      </c>
      <c r="J530" s="2" t="s">
        <v>130</v>
      </c>
      <c r="K530" s="22" t="s">
        <v>130</v>
      </c>
      <c r="L530" s="22" t="s">
        <v>130</v>
      </c>
      <c r="M530" s="22" t="s">
        <v>130</v>
      </c>
      <c r="N530" s="22" t="s">
        <v>130</v>
      </c>
      <c r="O530" s="22" t="s">
        <v>130</v>
      </c>
      <c r="P530" s="2" t="s">
        <v>138</v>
      </c>
      <c r="W530" s="22"/>
      <c r="X530" s="22"/>
      <c r="Y530" s="22"/>
      <c r="Z530" s="22"/>
      <c r="AA530" s="22"/>
      <c r="AB530" s="2"/>
      <c r="AD530" s="24"/>
      <c r="AE530" s="24"/>
      <c r="AF530" s="24"/>
      <c r="AG530" s="24"/>
      <c r="AH530" s="24"/>
      <c r="AI530" s="24"/>
      <c r="AJ530" s="24"/>
      <c r="AK530" s="24"/>
      <c r="AL530" s="24"/>
      <c r="AM530" s="24"/>
      <c r="AN530" s="24"/>
    </row>
    <row r="531" spans="1:40" ht="13" x14ac:dyDescent="0.3">
      <c r="A531" t="s">
        <v>132</v>
      </c>
      <c r="B531" s="5">
        <v>2.19</v>
      </c>
      <c r="C531" s="93">
        <f t="shared" si="29"/>
        <v>32.19</v>
      </c>
      <c r="D531" s="2" t="s">
        <v>130</v>
      </c>
      <c r="E531" s="2" t="s">
        <v>130</v>
      </c>
      <c r="F531" s="2" t="s">
        <v>130</v>
      </c>
      <c r="G531" s="2" t="s">
        <v>130</v>
      </c>
      <c r="H531" s="2" t="s">
        <v>130</v>
      </c>
      <c r="I531" s="2" t="s">
        <v>130</v>
      </c>
      <c r="J531" s="2" t="s">
        <v>130</v>
      </c>
      <c r="K531" s="22" t="s">
        <v>130</v>
      </c>
      <c r="L531" s="22" t="s">
        <v>130</v>
      </c>
      <c r="M531" s="22" t="s">
        <v>130</v>
      </c>
      <c r="N531" s="22" t="s">
        <v>130</v>
      </c>
      <c r="O531" s="22" t="s">
        <v>130</v>
      </c>
      <c r="P531" s="2" t="s">
        <v>138</v>
      </c>
      <c r="W531" s="22"/>
      <c r="X531" s="22"/>
      <c r="Y531" s="22"/>
      <c r="Z531" s="22"/>
      <c r="AA531" s="22"/>
      <c r="AB531" s="2"/>
      <c r="AD531" s="24"/>
      <c r="AE531" s="24"/>
      <c r="AF531" s="24"/>
      <c r="AG531" s="24"/>
      <c r="AH531" s="24"/>
      <c r="AI531" s="24"/>
      <c r="AJ531" s="24"/>
      <c r="AK531" s="24"/>
      <c r="AL531" s="24"/>
      <c r="AM531" s="24"/>
      <c r="AN531" s="24"/>
    </row>
    <row r="532" spans="1:40" ht="13" x14ac:dyDescent="0.3">
      <c r="A532" t="s">
        <v>132</v>
      </c>
      <c r="B532" s="5">
        <v>2.2000000000000002</v>
      </c>
      <c r="C532" s="93">
        <f t="shared" si="29"/>
        <v>32.200000000000003</v>
      </c>
      <c r="D532" s="2" t="s">
        <v>130</v>
      </c>
      <c r="E532" s="2" t="s">
        <v>130</v>
      </c>
      <c r="F532" s="2" t="s">
        <v>130</v>
      </c>
      <c r="G532" s="2" t="s">
        <v>130</v>
      </c>
      <c r="H532" s="2" t="s">
        <v>130</v>
      </c>
      <c r="I532" s="2" t="s">
        <v>130</v>
      </c>
      <c r="J532" s="2" t="s">
        <v>130</v>
      </c>
      <c r="K532" s="22" t="s">
        <v>130</v>
      </c>
      <c r="L532" s="22" t="s">
        <v>130</v>
      </c>
      <c r="M532" s="22" t="s">
        <v>130</v>
      </c>
      <c r="N532" s="22" t="s">
        <v>130</v>
      </c>
      <c r="O532" s="22" t="s">
        <v>130</v>
      </c>
      <c r="P532" s="2" t="s">
        <v>138</v>
      </c>
      <c r="W532" s="22"/>
      <c r="X532" s="22"/>
      <c r="Y532" s="22"/>
      <c r="Z532" s="22"/>
      <c r="AA532" s="22"/>
      <c r="AB532" s="2"/>
      <c r="AD532" s="24"/>
      <c r="AE532" s="24"/>
      <c r="AF532" s="24"/>
      <c r="AG532" s="24"/>
      <c r="AH532" s="24"/>
      <c r="AI532" s="24"/>
      <c r="AJ532" s="24"/>
      <c r="AK532" s="24"/>
      <c r="AL532" s="24"/>
      <c r="AM532" s="24"/>
      <c r="AN532" s="24"/>
    </row>
    <row r="533" spans="1:40" ht="13" x14ac:dyDescent="0.3">
      <c r="A533" t="s">
        <v>132</v>
      </c>
      <c r="B533" s="5">
        <v>2.21</v>
      </c>
      <c r="C533" s="93">
        <f t="shared" si="29"/>
        <v>32.21</v>
      </c>
      <c r="D533" s="2" t="s">
        <v>130</v>
      </c>
      <c r="E533" s="2" t="s">
        <v>130</v>
      </c>
      <c r="F533" s="2" t="s">
        <v>130</v>
      </c>
      <c r="G533" s="2" t="s">
        <v>130</v>
      </c>
      <c r="H533" s="2" t="s">
        <v>130</v>
      </c>
      <c r="I533" s="2" t="s">
        <v>130</v>
      </c>
      <c r="J533" s="2" t="s">
        <v>130</v>
      </c>
      <c r="K533" s="22" t="s">
        <v>130</v>
      </c>
      <c r="L533" s="22" t="s">
        <v>130</v>
      </c>
      <c r="M533" s="22" t="s">
        <v>130</v>
      </c>
      <c r="N533" s="22" t="s">
        <v>130</v>
      </c>
      <c r="O533" s="22" t="s">
        <v>130</v>
      </c>
      <c r="P533" s="2" t="s">
        <v>138</v>
      </c>
      <c r="W533" s="22"/>
      <c r="X533" s="22"/>
      <c r="Y533" s="22"/>
      <c r="Z533" s="22"/>
      <c r="AA533" s="22"/>
      <c r="AB533" s="2"/>
      <c r="AD533" s="24"/>
      <c r="AE533" s="24"/>
      <c r="AF533" s="24"/>
      <c r="AG533" s="24"/>
      <c r="AH533" s="24"/>
      <c r="AI533" s="24"/>
      <c r="AJ533" s="24"/>
      <c r="AK533" s="24"/>
      <c r="AL533" s="24"/>
      <c r="AM533" s="24"/>
      <c r="AN533" s="24"/>
    </row>
    <row r="534" spans="1:40" ht="13" x14ac:dyDescent="0.3">
      <c r="A534" t="s">
        <v>132</v>
      </c>
      <c r="B534" s="5">
        <v>2.2200000000000002</v>
      </c>
      <c r="C534" s="93">
        <f t="shared" si="29"/>
        <v>32.22</v>
      </c>
      <c r="D534" s="2" t="s">
        <v>130</v>
      </c>
      <c r="E534" s="2" t="s">
        <v>130</v>
      </c>
      <c r="F534" s="2" t="s">
        <v>130</v>
      </c>
      <c r="G534" s="2" t="s">
        <v>130</v>
      </c>
      <c r="H534" s="2" t="s">
        <v>130</v>
      </c>
      <c r="I534" s="2" t="s">
        <v>130</v>
      </c>
      <c r="J534" s="2" t="s">
        <v>130</v>
      </c>
      <c r="K534" s="22" t="s">
        <v>130</v>
      </c>
      <c r="L534" s="22" t="s">
        <v>130</v>
      </c>
      <c r="M534" s="22" t="s">
        <v>130</v>
      </c>
      <c r="N534" s="22" t="s">
        <v>130</v>
      </c>
      <c r="O534" s="22" t="s">
        <v>130</v>
      </c>
      <c r="P534" s="2" t="s">
        <v>138</v>
      </c>
      <c r="W534" s="22"/>
      <c r="X534" s="22"/>
      <c r="Y534" s="22"/>
      <c r="Z534" s="22"/>
      <c r="AA534" s="22"/>
      <c r="AB534" s="2"/>
      <c r="AD534" s="24"/>
      <c r="AE534" s="24"/>
      <c r="AF534" s="24"/>
      <c r="AG534" s="24"/>
      <c r="AH534" s="24"/>
      <c r="AI534" s="24"/>
      <c r="AJ534" s="24"/>
      <c r="AK534" s="24"/>
      <c r="AL534" s="24"/>
      <c r="AM534" s="24"/>
      <c r="AN534" s="24"/>
    </row>
    <row r="535" spans="1:40" ht="13" x14ac:dyDescent="0.3">
      <c r="A535" t="s">
        <v>132</v>
      </c>
      <c r="B535" s="5">
        <v>2.23</v>
      </c>
      <c r="C535" s="93">
        <f t="shared" si="29"/>
        <v>32.229999999999997</v>
      </c>
      <c r="D535" s="2" t="s">
        <v>130</v>
      </c>
      <c r="E535" s="2" t="s">
        <v>130</v>
      </c>
      <c r="F535" s="2" t="s">
        <v>130</v>
      </c>
      <c r="G535" s="2" t="s">
        <v>130</v>
      </c>
      <c r="H535" s="2" t="s">
        <v>130</v>
      </c>
      <c r="I535" s="2" t="s">
        <v>130</v>
      </c>
      <c r="J535" s="2" t="s">
        <v>130</v>
      </c>
      <c r="K535" s="22" t="s">
        <v>130</v>
      </c>
      <c r="L535" s="22" t="s">
        <v>130</v>
      </c>
      <c r="M535" s="22" t="s">
        <v>130</v>
      </c>
      <c r="N535" s="22" t="s">
        <v>130</v>
      </c>
      <c r="O535" s="22" t="s">
        <v>130</v>
      </c>
      <c r="P535" s="2" t="s">
        <v>138</v>
      </c>
      <c r="W535" s="22"/>
      <c r="X535" s="22"/>
      <c r="Y535" s="22"/>
      <c r="Z535" s="22"/>
      <c r="AA535" s="22"/>
      <c r="AB535" s="2"/>
      <c r="AD535" s="24"/>
      <c r="AE535" s="24"/>
      <c r="AF535" s="24"/>
      <c r="AG535" s="24"/>
      <c r="AH535" s="24"/>
      <c r="AI535" s="24"/>
      <c r="AJ535" s="24"/>
      <c r="AK535" s="24"/>
      <c r="AL535" s="24"/>
      <c r="AM535" s="24"/>
      <c r="AN535" s="24"/>
    </row>
    <row r="536" spans="1:40" ht="13" x14ac:dyDescent="0.3">
      <c r="A536" t="s">
        <v>132</v>
      </c>
      <c r="B536" s="5">
        <v>2.2400000000000002</v>
      </c>
      <c r="C536" s="93">
        <f t="shared" si="29"/>
        <v>32.24</v>
      </c>
      <c r="D536" s="2" t="s">
        <v>130</v>
      </c>
      <c r="E536" s="2" t="s">
        <v>130</v>
      </c>
      <c r="F536" s="2" t="s">
        <v>130</v>
      </c>
      <c r="G536" s="2" t="s">
        <v>130</v>
      </c>
      <c r="H536" s="2" t="s">
        <v>130</v>
      </c>
      <c r="I536" s="2" t="s">
        <v>130</v>
      </c>
      <c r="J536" s="2" t="s">
        <v>130</v>
      </c>
      <c r="K536" s="22" t="s">
        <v>130</v>
      </c>
      <c r="L536" s="22" t="s">
        <v>130</v>
      </c>
      <c r="M536" s="22" t="s">
        <v>130</v>
      </c>
      <c r="N536" s="22" t="s">
        <v>130</v>
      </c>
      <c r="O536" s="22" t="s">
        <v>130</v>
      </c>
      <c r="P536" s="2" t="s">
        <v>138</v>
      </c>
      <c r="W536" s="22"/>
      <c r="X536" s="22"/>
      <c r="Y536" s="22"/>
      <c r="Z536" s="22"/>
      <c r="AA536" s="22"/>
      <c r="AB536" s="2"/>
      <c r="AD536" s="24"/>
      <c r="AE536" s="24"/>
      <c r="AF536" s="24"/>
      <c r="AG536" s="24"/>
      <c r="AH536" s="24"/>
      <c r="AI536" s="24"/>
      <c r="AJ536" s="24"/>
      <c r="AK536" s="24"/>
      <c r="AL536" s="24"/>
      <c r="AM536" s="24"/>
      <c r="AN536" s="24"/>
    </row>
    <row r="537" spans="1:40" ht="13" x14ac:dyDescent="0.3">
      <c r="A537" t="s">
        <v>132</v>
      </c>
      <c r="B537" s="5">
        <v>2.25</v>
      </c>
      <c r="C537" s="93">
        <f t="shared" si="29"/>
        <v>32.25</v>
      </c>
      <c r="D537" s="2" t="s">
        <v>130</v>
      </c>
      <c r="E537" s="2" t="s">
        <v>130</v>
      </c>
      <c r="F537" s="2" t="s">
        <v>130</v>
      </c>
      <c r="G537" s="2" t="s">
        <v>130</v>
      </c>
      <c r="H537" s="2" t="s">
        <v>130</v>
      </c>
      <c r="I537" s="2" t="s">
        <v>130</v>
      </c>
      <c r="J537" s="2" t="s">
        <v>130</v>
      </c>
      <c r="K537" s="22" t="s">
        <v>130</v>
      </c>
      <c r="L537" s="22" t="s">
        <v>130</v>
      </c>
      <c r="M537" s="22" t="s">
        <v>130</v>
      </c>
      <c r="N537" s="22" t="s">
        <v>130</v>
      </c>
      <c r="O537" s="22" t="s">
        <v>130</v>
      </c>
      <c r="P537" s="2" t="s">
        <v>138</v>
      </c>
      <c r="W537" s="22"/>
      <c r="X537" s="22"/>
      <c r="Y537" s="22"/>
      <c r="Z537" s="22"/>
      <c r="AA537" s="22"/>
      <c r="AB537" s="2"/>
      <c r="AD537" s="24"/>
      <c r="AE537" s="24"/>
      <c r="AF537" s="24"/>
      <c r="AG537" s="24"/>
      <c r="AH537" s="24"/>
      <c r="AI537" s="24"/>
      <c r="AJ537" s="24"/>
      <c r="AK537" s="24"/>
      <c r="AL537" s="24"/>
      <c r="AM537" s="24"/>
      <c r="AN537" s="24"/>
    </row>
    <row r="538" spans="1:40" ht="13" x14ac:dyDescent="0.3">
      <c r="A538" t="s">
        <v>132</v>
      </c>
      <c r="B538" s="5">
        <v>2.2599999999999998</v>
      </c>
      <c r="C538" s="93">
        <f t="shared" si="29"/>
        <v>32.26</v>
      </c>
      <c r="D538" s="2" t="s">
        <v>130</v>
      </c>
      <c r="E538" s="2" t="s">
        <v>130</v>
      </c>
      <c r="F538" s="2" t="s">
        <v>130</v>
      </c>
      <c r="G538" s="2" t="s">
        <v>130</v>
      </c>
      <c r="H538" s="2" t="s">
        <v>130</v>
      </c>
      <c r="I538" s="2" t="s">
        <v>130</v>
      </c>
      <c r="J538" s="2" t="s">
        <v>130</v>
      </c>
      <c r="K538" s="22" t="s">
        <v>130</v>
      </c>
      <c r="L538" s="22" t="s">
        <v>130</v>
      </c>
      <c r="M538" s="22" t="s">
        <v>130</v>
      </c>
      <c r="N538" s="22" t="s">
        <v>130</v>
      </c>
      <c r="O538" s="22" t="s">
        <v>130</v>
      </c>
      <c r="P538" s="2" t="s">
        <v>138</v>
      </c>
      <c r="W538" s="22"/>
      <c r="X538" s="22"/>
      <c r="Y538" s="22"/>
      <c r="Z538" s="22"/>
      <c r="AA538" s="22"/>
      <c r="AB538" s="2"/>
      <c r="AD538" s="24"/>
      <c r="AE538" s="24"/>
      <c r="AF538" s="24"/>
      <c r="AG538" s="24"/>
      <c r="AH538" s="24"/>
      <c r="AI538" s="24"/>
      <c r="AJ538" s="24"/>
      <c r="AK538" s="24"/>
      <c r="AL538" s="24"/>
      <c r="AM538" s="24"/>
      <c r="AN538" s="24"/>
    </row>
    <row r="539" spans="1:40" ht="13" x14ac:dyDescent="0.3">
      <c r="A539" t="s">
        <v>132</v>
      </c>
      <c r="B539" s="5">
        <v>2.27</v>
      </c>
      <c r="C539" s="93">
        <f t="shared" si="29"/>
        <v>32.270000000000003</v>
      </c>
      <c r="D539" s="2" t="s">
        <v>130</v>
      </c>
      <c r="E539" s="2" t="s">
        <v>130</v>
      </c>
      <c r="F539" s="2" t="s">
        <v>130</v>
      </c>
      <c r="G539" s="2" t="s">
        <v>130</v>
      </c>
      <c r="H539" s="2" t="s">
        <v>130</v>
      </c>
      <c r="I539" s="2" t="s">
        <v>130</v>
      </c>
      <c r="J539" s="2" t="s">
        <v>130</v>
      </c>
      <c r="K539" s="22" t="s">
        <v>130</v>
      </c>
      <c r="L539" s="22" t="s">
        <v>130</v>
      </c>
      <c r="M539" s="22" t="s">
        <v>130</v>
      </c>
      <c r="N539" s="22" t="s">
        <v>130</v>
      </c>
      <c r="O539" s="22" t="s">
        <v>130</v>
      </c>
      <c r="P539" s="2" t="s">
        <v>138</v>
      </c>
      <c r="W539" s="22"/>
      <c r="X539" s="22"/>
      <c r="Y539" s="22"/>
      <c r="Z539" s="22"/>
      <c r="AA539" s="22"/>
      <c r="AB539" s="2"/>
      <c r="AD539" s="24"/>
      <c r="AE539" s="24"/>
      <c r="AF539" s="24"/>
      <c r="AG539" s="24"/>
      <c r="AH539" s="24"/>
      <c r="AI539" s="24"/>
      <c r="AJ539" s="24"/>
      <c r="AK539" s="24"/>
      <c r="AL539" s="24"/>
      <c r="AM539" s="24"/>
      <c r="AN539" s="24"/>
    </row>
    <row r="540" spans="1:40" ht="13" x14ac:dyDescent="0.3">
      <c r="A540" t="s">
        <v>132</v>
      </c>
      <c r="B540" s="5">
        <v>2.2799999999999998</v>
      </c>
      <c r="C540" s="93">
        <f t="shared" si="29"/>
        <v>32.28</v>
      </c>
      <c r="D540" s="2" t="s">
        <v>130</v>
      </c>
      <c r="E540" s="2" t="s">
        <v>130</v>
      </c>
      <c r="F540" s="2" t="s">
        <v>130</v>
      </c>
      <c r="G540" s="2" t="s">
        <v>130</v>
      </c>
      <c r="H540" s="2" t="s">
        <v>130</v>
      </c>
      <c r="I540" s="2" t="s">
        <v>130</v>
      </c>
      <c r="J540" s="2" t="s">
        <v>130</v>
      </c>
      <c r="K540" s="22" t="s">
        <v>130</v>
      </c>
      <c r="L540" s="22" t="s">
        <v>130</v>
      </c>
      <c r="M540" s="22" t="s">
        <v>130</v>
      </c>
      <c r="N540" s="22" t="s">
        <v>130</v>
      </c>
      <c r="O540" s="22" t="s">
        <v>130</v>
      </c>
      <c r="P540" s="2" t="s">
        <v>138</v>
      </c>
      <c r="W540" s="22"/>
      <c r="X540" s="22"/>
      <c r="Y540" s="22"/>
      <c r="Z540" s="22"/>
      <c r="AA540" s="22"/>
      <c r="AB540" s="2"/>
      <c r="AD540" s="24"/>
      <c r="AE540" s="24"/>
      <c r="AF540" s="24"/>
      <c r="AG540" s="24"/>
      <c r="AH540" s="24"/>
      <c r="AI540" s="24"/>
      <c r="AJ540" s="24"/>
      <c r="AK540" s="24"/>
      <c r="AL540" s="24"/>
      <c r="AM540" s="24"/>
      <c r="AN540" s="24"/>
    </row>
    <row r="541" spans="1:40" ht="13" x14ac:dyDescent="0.3">
      <c r="A541" t="s">
        <v>132</v>
      </c>
      <c r="B541" s="5">
        <v>2.29</v>
      </c>
      <c r="C541" s="93">
        <f t="shared" si="29"/>
        <v>32.29</v>
      </c>
      <c r="D541" s="2" t="s">
        <v>130</v>
      </c>
      <c r="E541" s="2" t="s">
        <v>130</v>
      </c>
      <c r="F541" s="2" t="s">
        <v>130</v>
      </c>
      <c r="G541" s="2" t="s">
        <v>130</v>
      </c>
      <c r="H541" s="2" t="s">
        <v>130</v>
      </c>
      <c r="I541" s="2" t="s">
        <v>130</v>
      </c>
      <c r="J541" s="2" t="s">
        <v>130</v>
      </c>
      <c r="K541" s="22" t="s">
        <v>130</v>
      </c>
      <c r="L541" s="22" t="s">
        <v>130</v>
      </c>
      <c r="M541" s="22" t="s">
        <v>130</v>
      </c>
      <c r="N541" s="22" t="s">
        <v>130</v>
      </c>
      <c r="O541" s="22" t="s">
        <v>130</v>
      </c>
      <c r="P541" s="2" t="s">
        <v>138</v>
      </c>
      <c r="W541" s="22"/>
      <c r="X541" s="22"/>
      <c r="Y541" s="22"/>
      <c r="Z541" s="22"/>
      <c r="AA541" s="22"/>
      <c r="AB541" s="2"/>
      <c r="AD541" s="24"/>
      <c r="AE541" s="24"/>
      <c r="AF541" s="24"/>
      <c r="AG541" s="24"/>
      <c r="AH541" s="24"/>
      <c r="AI541" s="24"/>
      <c r="AJ541" s="24"/>
      <c r="AK541" s="24"/>
      <c r="AL541" s="24"/>
      <c r="AM541" s="24"/>
      <c r="AN541" s="24"/>
    </row>
    <row r="542" spans="1:40" ht="13" x14ac:dyDescent="0.3">
      <c r="A542" t="s">
        <v>132</v>
      </c>
      <c r="B542" s="5">
        <v>2.2999999999999998</v>
      </c>
      <c r="C542" s="93">
        <f t="shared" si="29"/>
        <v>32.299999999999997</v>
      </c>
      <c r="D542" s="2" t="s">
        <v>130</v>
      </c>
      <c r="E542" s="2" t="s">
        <v>130</v>
      </c>
      <c r="F542" s="2" t="s">
        <v>130</v>
      </c>
      <c r="G542" s="2" t="s">
        <v>130</v>
      </c>
      <c r="H542" s="2" t="s">
        <v>130</v>
      </c>
      <c r="I542" s="2" t="s">
        <v>130</v>
      </c>
      <c r="J542" s="2" t="s">
        <v>130</v>
      </c>
      <c r="K542" s="22" t="s">
        <v>130</v>
      </c>
      <c r="L542" s="22" t="s">
        <v>130</v>
      </c>
      <c r="M542" s="22" t="s">
        <v>130</v>
      </c>
      <c r="N542" s="22" t="s">
        <v>130</v>
      </c>
      <c r="O542" s="22" t="s">
        <v>130</v>
      </c>
      <c r="P542" s="2" t="s">
        <v>138</v>
      </c>
      <c r="W542" s="22"/>
      <c r="X542" s="22"/>
      <c r="Y542" s="22"/>
      <c r="Z542" s="22"/>
      <c r="AA542" s="22"/>
      <c r="AB542" s="2"/>
      <c r="AD542" s="24"/>
      <c r="AE542" s="24"/>
      <c r="AF542" s="24"/>
      <c r="AG542" s="24"/>
      <c r="AH542" s="24"/>
      <c r="AI542" s="24"/>
      <c r="AJ542" s="24"/>
      <c r="AK542" s="24"/>
      <c r="AL542" s="24"/>
      <c r="AM542" s="24"/>
      <c r="AN542" s="24"/>
    </row>
    <row r="543" spans="1:40" ht="13" x14ac:dyDescent="0.3">
      <c r="A543" t="s">
        <v>132</v>
      </c>
      <c r="B543" s="5">
        <v>2.31</v>
      </c>
      <c r="C543" s="93">
        <f t="shared" si="29"/>
        <v>32.31</v>
      </c>
      <c r="D543" s="2" t="s">
        <v>130</v>
      </c>
      <c r="E543" s="2" t="s">
        <v>130</v>
      </c>
      <c r="F543" s="2" t="s">
        <v>130</v>
      </c>
      <c r="G543" s="2" t="s">
        <v>130</v>
      </c>
      <c r="H543" s="2" t="s">
        <v>130</v>
      </c>
      <c r="I543" s="2" t="s">
        <v>130</v>
      </c>
      <c r="J543" s="2" t="s">
        <v>130</v>
      </c>
      <c r="K543" s="22" t="s">
        <v>130</v>
      </c>
      <c r="L543" s="22" t="s">
        <v>130</v>
      </c>
      <c r="M543" s="22" t="s">
        <v>130</v>
      </c>
      <c r="N543" s="22" t="s">
        <v>130</v>
      </c>
      <c r="O543" s="22" t="s">
        <v>130</v>
      </c>
      <c r="P543" s="2" t="s">
        <v>138</v>
      </c>
      <c r="W543" s="22"/>
      <c r="X543" s="22"/>
      <c r="Y543" s="22"/>
      <c r="Z543" s="22"/>
      <c r="AA543" s="22"/>
      <c r="AB543" s="2"/>
      <c r="AD543" s="24"/>
      <c r="AE543" s="24"/>
      <c r="AF543" s="24"/>
      <c r="AG543" s="24"/>
      <c r="AH543" s="24"/>
      <c r="AI543" s="24"/>
      <c r="AJ543" s="24"/>
      <c r="AK543" s="24"/>
      <c r="AL543" s="24"/>
      <c r="AM543" s="24"/>
      <c r="AN543" s="24"/>
    </row>
    <row r="544" spans="1:40" ht="13" x14ac:dyDescent="0.3">
      <c r="A544" t="s">
        <v>132</v>
      </c>
      <c r="B544" s="5">
        <v>2.3199999999999998</v>
      </c>
      <c r="C544" s="93">
        <f t="shared" si="29"/>
        <v>32.32</v>
      </c>
      <c r="D544" s="2" t="s">
        <v>130</v>
      </c>
      <c r="E544" s="2" t="s">
        <v>130</v>
      </c>
      <c r="F544" s="2" t="s">
        <v>130</v>
      </c>
      <c r="G544" s="2" t="s">
        <v>130</v>
      </c>
      <c r="H544" s="2" t="s">
        <v>130</v>
      </c>
      <c r="I544" s="2" t="s">
        <v>130</v>
      </c>
      <c r="J544" s="2" t="s">
        <v>130</v>
      </c>
      <c r="K544" s="22" t="s">
        <v>130</v>
      </c>
      <c r="L544" s="22" t="s">
        <v>130</v>
      </c>
      <c r="M544" s="22" t="s">
        <v>130</v>
      </c>
      <c r="N544" s="22" t="s">
        <v>130</v>
      </c>
      <c r="O544" s="22" t="s">
        <v>130</v>
      </c>
      <c r="P544" s="2" t="s">
        <v>138</v>
      </c>
      <c r="W544" s="22"/>
      <c r="X544" s="22"/>
      <c r="Y544" s="22"/>
      <c r="Z544" s="22"/>
      <c r="AA544" s="22"/>
      <c r="AB544" s="2"/>
      <c r="AD544" s="24"/>
      <c r="AE544" s="24"/>
      <c r="AF544" s="24"/>
      <c r="AG544" s="24"/>
      <c r="AH544" s="24"/>
      <c r="AI544" s="24"/>
      <c r="AJ544" s="24"/>
      <c r="AK544" s="24"/>
      <c r="AL544" s="24"/>
      <c r="AM544" s="24"/>
      <c r="AN544" s="24"/>
    </row>
    <row r="545" spans="1:40" ht="13" x14ac:dyDescent="0.3">
      <c r="A545" t="s">
        <v>132</v>
      </c>
      <c r="B545" s="5">
        <v>2.33</v>
      </c>
      <c r="C545" s="93">
        <f t="shared" si="29"/>
        <v>32.33</v>
      </c>
      <c r="D545" s="2" t="s">
        <v>130</v>
      </c>
      <c r="E545" s="2" t="s">
        <v>130</v>
      </c>
      <c r="F545" s="2" t="s">
        <v>130</v>
      </c>
      <c r="G545" s="2" t="s">
        <v>130</v>
      </c>
      <c r="H545" s="2" t="s">
        <v>130</v>
      </c>
      <c r="I545" s="2" t="s">
        <v>130</v>
      </c>
      <c r="J545" s="2" t="s">
        <v>130</v>
      </c>
      <c r="K545" s="22" t="s">
        <v>130</v>
      </c>
      <c r="L545" s="22" t="s">
        <v>130</v>
      </c>
      <c r="M545" s="22" t="s">
        <v>130</v>
      </c>
      <c r="N545" s="22" t="s">
        <v>130</v>
      </c>
      <c r="O545" s="22" t="s">
        <v>130</v>
      </c>
      <c r="P545" s="2" t="s">
        <v>138</v>
      </c>
      <c r="W545" s="22"/>
      <c r="X545" s="22"/>
      <c r="Y545" s="22"/>
      <c r="Z545" s="22"/>
      <c r="AA545" s="22"/>
      <c r="AB545" s="2"/>
      <c r="AD545" s="24"/>
      <c r="AE545" s="24"/>
      <c r="AF545" s="24"/>
      <c r="AG545" s="24"/>
      <c r="AH545" s="24"/>
      <c r="AI545" s="24"/>
      <c r="AJ545" s="24"/>
      <c r="AK545" s="24"/>
      <c r="AL545" s="24"/>
      <c r="AM545" s="24"/>
      <c r="AN545" s="24"/>
    </row>
    <row r="546" spans="1:40" ht="13" x14ac:dyDescent="0.3">
      <c r="A546" t="s">
        <v>132</v>
      </c>
      <c r="B546" s="5">
        <v>2.34</v>
      </c>
      <c r="C546" s="93">
        <f t="shared" si="29"/>
        <v>32.340000000000003</v>
      </c>
      <c r="D546" s="2" t="s">
        <v>130</v>
      </c>
      <c r="E546" s="2" t="s">
        <v>130</v>
      </c>
      <c r="F546" s="2" t="s">
        <v>130</v>
      </c>
      <c r="G546" s="2" t="s">
        <v>130</v>
      </c>
      <c r="H546" s="2" t="s">
        <v>130</v>
      </c>
      <c r="I546" s="2" t="s">
        <v>130</v>
      </c>
      <c r="J546" s="2" t="s">
        <v>130</v>
      </c>
      <c r="K546" s="22" t="s">
        <v>130</v>
      </c>
      <c r="L546" s="22" t="s">
        <v>130</v>
      </c>
      <c r="M546" s="22" t="s">
        <v>130</v>
      </c>
      <c r="N546" s="22" t="s">
        <v>130</v>
      </c>
      <c r="O546" s="22" t="s">
        <v>130</v>
      </c>
      <c r="P546" s="2" t="s">
        <v>138</v>
      </c>
      <c r="W546" s="22"/>
      <c r="X546" s="22"/>
      <c r="Y546" s="22"/>
      <c r="Z546" s="22"/>
      <c r="AA546" s="22"/>
      <c r="AB546" s="2"/>
      <c r="AD546" s="24"/>
      <c r="AE546" s="24"/>
      <c r="AF546" s="24"/>
      <c r="AG546" s="24"/>
      <c r="AH546" s="24"/>
      <c r="AI546" s="24"/>
      <c r="AJ546" s="24"/>
      <c r="AK546" s="24"/>
      <c r="AL546" s="24"/>
      <c r="AM546" s="24"/>
      <c r="AN546" s="24"/>
    </row>
    <row r="547" spans="1:40" ht="13" x14ac:dyDescent="0.3">
      <c r="A547" t="s">
        <v>132</v>
      </c>
      <c r="B547" s="5">
        <v>2.35</v>
      </c>
      <c r="C547" s="93">
        <f t="shared" si="29"/>
        <v>32.35</v>
      </c>
      <c r="D547" s="2" t="s">
        <v>130</v>
      </c>
      <c r="E547" s="2" t="s">
        <v>130</v>
      </c>
      <c r="F547" s="2" t="s">
        <v>130</v>
      </c>
      <c r="G547" s="2" t="s">
        <v>130</v>
      </c>
      <c r="H547" s="2" t="s">
        <v>130</v>
      </c>
      <c r="I547" s="2" t="s">
        <v>130</v>
      </c>
      <c r="J547" s="2" t="s">
        <v>130</v>
      </c>
      <c r="K547" s="22" t="s">
        <v>130</v>
      </c>
      <c r="L547" s="22" t="s">
        <v>130</v>
      </c>
      <c r="M547" s="22" t="s">
        <v>130</v>
      </c>
      <c r="N547" s="22" t="s">
        <v>130</v>
      </c>
      <c r="O547" s="22" t="s">
        <v>130</v>
      </c>
      <c r="P547" s="2" t="s">
        <v>138</v>
      </c>
      <c r="W547" s="22"/>
      <c r="X547" s="22"/>
      <c r="Y547" s="22"/>
      <c r="Z547" s="22"/>
      <c r="AA547" s="22"/>
      <c r="AB547" s="2"/>
      <c r="AD547" s="24"/>
      <c r="AE547" s="24"/>
      <c r="AF547" s="24"/>
      <c r="AG547" s="24"/>
      <c r="AH547" s="24"/>
      <c r="AI547" s="24"/>
      <c r="AJ547" s="24"/>
      <c r="AK547" s="24"/>
      <c r="AL547" s="24"/>
      <c r="AM547" s="24"/>
      <c r="AN547" s="24"/>
    </row>
    <row r="548" spans="1:40" ht="13" x14ac:dyDescent="0.3">
      <c r="A548" t="s">
        <v>132</v>
      </c>
      <c r="B548" s="5">
        <v>2.36</v>
      </c>
      <c r="C548" s="93">
        <f t="shared" si="29"/>
        <v>32.36</v>
      </c>
      <c r="D548" s="2" t="s">
        <v>130</v>
      </c>
      <c r="E548" s="2" t="s">
        <v>130</v>
      </c>
      <c r="F548" s="2" t="s">
        <v>130</v>
      </c>
      <c r="G548" s="2" t="s">
        <v>130</v>
      </c>
      <c r="H548" s="2" t="s">
        <v>130</v>
      </c>
      <c r="I548" s="2" t="s">
        <v>130</v>
      </c>
      <c r="J548" s="2" t="s">
        <v>130</v>
      </c>
      <c r="K548" s="22" t="s">
        <v>130</v>
      </c>
      <c r="L548" s="22" t="s">
        <v>130</v>
      </c>
      <c r="M548" s="22" t="s">
        <v>130</v>
      </c>
      <c r="N548" s="22" t="s">
        <v>130</v>
      </c>
      <c r="O548" s="22" t="s">
        <v>130</v>
      </c>
      <c r="P548" s="2" t="s">
        <v>138</v>
      </c>
      <c r="W548" s="22"/>
      <c r="X548" s="22"/>
      <c r="Y548" s="22"/>
      <c r="Z548" s="22"/>
      <c r="AA548" s="22"/>
      <c r="AB548" s="2"/>
      <c r="AD548" s="24"/>
      <c r="AE548" s="24"/>
      <c r="AF548" s="24"/>
      <c r="AG548" s="24"/>
      <c r="AH548" s="24"/>
      <c r="AI548" s="24"/>
      <c r="AJ548" s="24"/>
      <c r="AK548" s="24"/>
      <c r="AL548" s="24"/>
      <c r="AM548" s="24"/>
      <c r="AN548" s="24"/>
    </row>
    <row r="549" spans="1:40" ht="13" x14ac:dyDescent="0.3">
      <c r="A549" t="s">
        <v>132</v>
      </c>
      <c r="B549" s="5">
        <v>2.37</v>
      </c>
      <c r="C549" s="93">
        <f t="shared" si="29"/>
        <v>32.369999999999997</v>
      </c>
      <c r="D549" s="2" t="s">
        <v>130</v>
      </c>
      <c r="E549" s="2" t="s">
        <v>130</v>
      </c>
      <c r="F549" s="2" t="s">
        <v>130</v>
      </c>
      <c r="G549" s="2" t="s">
        <v>130</v>
      </c>
      <c r="H549" s="2" t="s">
        <v>130</v>
      </c>
      <c r="I549" s="2" t="s">
        <v>130</v>
      </c>
      <c r="J549" s="2" t="s">
        <v>130</v>
      </c>
      <c r="K549" s="22" t="s">
        <v>130</v>
      </c>
      <c r="L549" s="22" t="s">
        <v>130</v>
      </c>
      <c r="M549" s="22" t="s">
        <v>130</v>
      </c>
      <c r="N549" s="22" t="s">
        <v>130</v>
      </c>
      <c r="O549" s="22" t="s">
        <v>130</v>
      </c>
      <c r="P549" s="2" t="s">
        <v>138</v>
      </c>
      <c r="W549" s="22"/>
      <c r="X549" s="22"/>
      <c r="Y549" s="22"/>
      <c r="Z549" s="22"/>
      <c r="AA549" s="22"/>
      <c r="AB549" s="2"/>
      <c r="AD549" s="24"/>
      <c r="AE549" s="24"/>
      <c r="AF549" s="24"/>
      <c r="AG549" s="24"/>
      <c r="AH549" s="24"/>
      <c r="AI549" s="24"/>
      <c r="AJ549" s="24"/>
      <c r="AK549" s="24"/>
      <c r="AL549" s="24"/>
      <c r="AM549" s="24"/>
      <c r="AN549" s="24"/>
    </row>
    <row r="550" spans="1:40" ht="13" x14ac:dyDescent="0.3">
      <c r="A550" t="s">
        <v>132</v>
      </c>
      <c r="B550" s="5">
        <v>2.38</v>
      </c>
      <c r="C550" s="93">
        <f t="shared" si="29"/>
        <v>32.380000000000003</v>
      </c>
      <c r="D550" s="2" t="s">
        <v>130</v>
      </c>
      <c r="E550" s="2" t="s">
        <v>130</v>
      </c>
      <c r="F550" s="2" t="s">
        <v>130</v>
      </c>
      <c r="G550" s="2" t="s">
        <v>130</v>
      </c>
      <c r="H550" s="2" t="s">
        <v>130</v>
      </c>
      <c r="I550" s="2" t="s">
        <v>130</v>
      </c>
      <c r="J550" s="2" t="s">
        <v>130</v>
      </c>
      <c r="K550" s="22" t="s">
        <v>130</v>
      </c>
      <c r="L550" s="22" t="s">
        <v>130</v>
      </c>
      <c r="M550" s="22" t="s">
        <v>130</v>
      </c>
      <c r="N550" s="22" t="s">
        <v>130</v>
      </c>
      <c r="O550" s="22" t="s">
        <v>130</v>
      </c>
      <c r="P550" s="2" t="s">
        <v>138</v>
      </c>
      <c r="W550" s="22"/>
      <c r="X550" s="22"/>
      <c r="Y550" s="22"/>
      <c r="Z550" s="22"/>
      <c r="AA550" s="22"/>
      <c r="AB550" s="2"/>
      <c r="AD550" s="24"/>
      <c r="AE550" s="24"/>
      <c r="AF550" s="24"/>
      <c r="AG550" s="24"/>
      <c r="AH550" s="24"/>
      <c r="AI550" s="24"/>
      <c r="AJ550" s="24"/>
      <c r="AK550" s="24"/>
      <c r="AL550" s="24"/>
      <c r="AM550" s="24"/>
      <c r="AN550" s="24"/>
    </row>
    <row r="551" spans="1:40" ht="13" x14ac:dyDescent="0.3">
      <c r="A551" t="s">
        <v>132</v>
      </c>
      <c r="B551" s="5">
        <v>2.39</v>
      </c>
      <c r="C551" s="93">
        <f t="shared" si="29"/>
        <v>32.39</v>
      </c>
      <c r="D551" s="2" t="s">
        <v>130</v>
      </c>
      <c r="E551" s="2" t="s">
        <v>130</v>
      </c>
      <c r="F551" s="2" t="s">
        <v>130</v>
      </c>
      <c r="G551" s="2" t="s">
        <v>130</v>
      </c>
      <c r="H551" s="2" t="s">
        <v>130</v>
      </c>
      <c r="I551" s="2" t="s">
        <v>130</v>
      </c>
      <c r="J551" s="2" t="s">
        <v>130</v>
      </c>
      <c r="K551" s="22" t="s">
        <v>130</v>
      </c>
      <c r="L551" s="22" t="s">
        <v>130</v>
      </c>
      <c r="M551" s="22" t="s">
        <v>130</v>
      </c>
      <c r="N551" s="22" t="s">
        <v>130</v>
      </c>
      <c r="O551" s="22" t="s">
        <v>130</v>
      </c>
      <c r="P551" s="2" t="s">
        <v>138</v>
      </c>
      <c r="W551" s="22"/>
      <c r="X551" s="22"/>
      <c r="Y551" s="22"/>
      <c r="Z551" s="22"/>
      <c r="AA551" s="22"/>
      <c r="AB551" s="2"/>
      <c r="AD551" s="24"/>
      <c r="AE551" s="24"/>
      <c r="AF551" s="24"/>
      <c r="AG551" s="24"/>
      <c r="AH551" s="24"/>
      <c r="AI551" s="24"/>
      <c r="AJ551" s="24"/>
      <c r="AK551" s="24"/>
      <c r="AL551" s="24"/>
      <c r="AM551" s="24"/>
      <c r="AN551" s="24"/>
    </row>
    <row r="552" spans="1:40" ht="13" x14ac:dyDescent="0.3">
      <c r="A552" t="s">
        <v>132</v>
      </c>
      <c r="B552" s="5">
        <v>2.4</v>
      </c>
      <c r="C552" s="93">
        <f t="shared" si="29"/>
        <v>32.4</v>
      </c>
      <c r="D552" s="2" t="s">
        <v>130</v>
      </c>
      <c r="E552" s="2" t="s">
        <v>130</v>
      </c>
      <c r="F552" s="2" t="s">
        <v>130</v>
      </c>
      <c r="G552" s="2" t="s">
        <v>130</v>
      </c>
      <c r="H552" s="2" t="s">
        <v>130</v>
      </c>
      <c r="I552" s="2" t="s">
        <v>130</v>
      </c>
      <c r="J552" s="2" t="s">
        <v>130</v>
      </c>
      <c r="K552" s="22" t="s">
        <v>130</v>
      </c>
      <c r="L552" s="22" t="s">
        <v>130</v>
      </c>
      <c r="M552" s="22" t="s">
        <v>130</v>
      </c>
      <c r="N552" s="22" t="s">
        <v>130</v>
      </c>
      <c r="O552" s="22" t="s">
        <v>130</v>
      </c>
      <c r="P552" s="2" t="s">
        <v>138</v>
      </c>
      <c r="W552" s="22"/>
      <c r="X552" s="22"/>
      <c r="Y552" s="22"/>
      <c r="Z552" s="22"/>
      <c r="AA552" s="22"/>
      <c r="AB552" s="2"/>
      <c r="AD552" s="24"/>
      <c r="AE552" s="24"/>
      <c r="AF552" s="24"/>
      <c r="AG552" s="24"/>
      <c r="AH552" s="24"/>
      <c r="AI552" s="24"/>
      <c r="AJ552" s="24"/>
      <c r="AK552" s="24"/>
      <c r="AL552" s="24"/>
      <c r="AM552" s="24"/>
      <c r="AN552" s="24"/>
    </row>
    <row r="553" spans="1:40" ht="13" x14ac:dyDescent="0.3">
      <c r="A553" t="s">
        <v>132</v>
      </c>
      <c r="B553" s="5">
        <v>2.41</v>
      </c>
      <c r="C553" s="93">
        <f t="shared" si="29"/>
        <v>32.409999999999997</v>
      </c>
      <c r="D553" s="2" t="s">
        <v>130</v>
      </c>
      <c r="E553" s="2" t="s">
        <v>130</v>
      </c>
      <c r="F553" s="2" t="s">
        <v>130</v>
      </c>
      <c r="G553" s="2" t="s">
        <v>130</v>
      </c>
      <c r="H553" s="2" t="s">
        <v>130</v>
      </c>
      <c r="I553" s="2" t="s">
        <v>130</v>
      </c>
      <c r="J553" s="2" t="s">
        <v>130</v>
      </c>
      <c r="K553" s="22" t="s">
        <v>130</v>
      </c>
      <c r="L553" s="22" t="s">
        <v>130</v>
      </c>
      <c r="M553" s="22" t="s">
        <v>130</v>
      </c>
      <c r="N553" s="22" t="s">
        <v>130</v>
      </c>
      <c r="O553" s="22" t="s">
        <v>130</v>
      </c>
      <c r="P553" s="2" t="s">
        <v>138</v>
      </c>
      <c r="W553" s="22"/>
      <c r="X553" s="22"/>
      <c r="Y553" s="22"/>
      <c r="Z553" s="22"/>
      <c r="AA553" s="22"/>
      <c r="AB553" s="2"/>
      <c r="AD553" s="24"/>
      <c r="AE553" s="24"/>
      <c r="AF553" s="24"/>
      <c r="AG553" s="24"/>
      <c r="AH553" s="24"/>
      <c r="AI553" s="24"/>
      <c r="AJ553" s="24"/>
      <c r="AK553" s="24"/>
      <c r="AL553" s="24"/>
      <c r="AM553" s="24"/>
      <c r="AN553" s="24"/>
    </row>
    <row r="554" spans="1:40" ht="13" x14ac:dyDescent="0.3">
      <c r="A554" t="s">
        <v>132</v>
      </c>
      <c r="B554" s="5">
        <v>2.42</v>
      </c>
      <c r="C554" s="93">
        <f t="shared" si="29"/>
        <v>32.42</v>
      </c>
      <c r="D554" s="2" t="s">
        <v>130</v>
      </c>
      <c r="E554" s="2" t="s">
        <v>130</v>
      </c>
      <c r="F554" s="2" t="s">
        <v>130</v>
      </c>
      <c r="G554" s="2" t="s">
        <v>130</v>
      </c>
      <c r="H554" s="2" t="s">
        <v>130</v>
      </c>
      <c r="I554" s="2" t="s">
        <v>130</v>
      </c>
      <c r="J554" s="2" t="s">
        <v>130</v>
      </c>
      <c r="K554" s="22" t="s">
        <v>130</v>
      </c>
      <c r="L554" s="22" t="s">
        <v>130</v>
      </c>
      <c r="M554" s="22" t="s">
        <v>130</v>
      </c>
      <c r="N554" s="22" t="s">
        <v>130</v>
      </c>
      <c r="O554" s="22" t="s">
        <v>130</v>
      </c>
      <c r="P554" s="2" t="s">
        <v>138</v>
      </c>
      <c r="W554" s="22"/>
      <c r="X554" s="22"/>
      <c r="Y554" s="22"/>
      <c r="Z554" s="22"/>
      <c r="AA554" s="22"/>
      <c r="AB554" s="2"/>
      <c r="AD554" s="24"/>
      <c r="AE554" s="24"/>
      <c r="AF554" s="24"/>
      <c r="AG554" s="24"/>
      <c r="AH554" s="24"/>
      <c r="AI554" s="24"/>
      <c r="AJ554" s="24"/>
      <c r="AK554" s="24"/>
      <c r="AL554" s="24"/>
      <c r="AM554" s="24"/>
      <c r="AN554" s="24"/>
    </row>
    <row r="555" spans="1:40" ht="13" x14ac:dyDescent="0.3">
      <c r="A555" t="s">
        <v>132</v>
      </c>
      <c r="B555" s="5">
        <v>2.4300000000000002</v>
      </c>
      <c r="C555" s="93">
        <f t="shared" si="29"/>
        <v>32.43</v>
      </c>
      <c r="D555" s="2" t="s">
        <v>130</v>
      </c>
      <c r="E555" s="2" t="s">
        <v>130</v>
      </c>
      <c r="F555" s="2" t="s">
        <v>130</v>
      </c>
      <c r="G555" s="2" t="s">
        <v>130</v>
      </c>
      <c r="H555" s="2" t="s">
        <v>130</v>
      </c>
      <c r="I555" s="2" t="s">
        <v>130</v>
      </c>
      <c r="J555" s="2" t="s">
        <v>130</v>
      </c>
      <c r="K555" s="22" t="s">
        <v>130</v>
      </c>
      <c r="L555" s="22" t="s">
        <v>130</v>
      </c>
      <c r="M555" s="22" t="s">
        <v>130</v>
      </c>
      <c r="N555" s="22" t="s">
        <v>130</v>
      </c>
      <c r="O555" s="22" t="s">
        <v>130</v>
      </c>
      <c r="P555" s="2" t="s">
        <v>138</v>
      </c>
      <c r="W555" s="22"/>
      <c r="X555" s="22"/>
      <c r="Y555" s="22"/>
      <c r="Z555" s="22"/>
      <c r="AA555" s="22"/>
      <c r="AB555" s="2"/>
      <c r="AD555" s="24"/>
      <c r="AE555" s="24"/>
      <c r="AF555" s="24"/>
      <c r="AG555" s="24"/>
      <c r="AH555" s="24"/>
      <c r="AI555" s="24"/>
      <c r="AJ555" s="24"/>
      <c r="AK555" s="24"/>
      <c r="AL555" s="24"/>
      <c r="AM555" s="24"/>
      <c r="AN555" s="24"/>
    </row>
    <row r="556" spans="1:40" ht="13" x14ac:dyDescent="0.3">
      <c r="A556" t="s">
        <v>132</v>
      </c>
      <c r="B556" s="5">
        <v>2.44</v>
      </c>
      <c r="C556" s="93">
        <f t="shared" si="29"/>
        <v>32.44</v>
      </c>
      <c r="D556" s="2" t="s">
        <v>130</v>
      </c>
      <c r="E556" s="2" t="s">
        <v>130</v>
      </c>
      <c r="F556" s="2" t="s">
        <v>130</v>
      </c>
      <c r="G556" s="2" t="s">
        <v>130</v>
      </c>
      <c r="H556" s="2" t="s">
        <v>130</v>
      </c>
      <c r="I556" s="2" t="s">
        <v>130</v>
      </c>
      <c r="J556" s="2" t="s">
        <v>130</v>
      </c>
      <c r="K556" s="22" t="s">
        <v>130</v>
      </c>
      <c r="L556" s="22" t="s">
        <v>130</v>
      </c>
      <c r="M556" s="22" t="s">
        <v>130</v>
      </c>
      <c r="N556" s="22" t="s">
        <v>130</v>
      </c>
      <c r="O556" s="22" t="s">
        <v>130</v>
      </c>
      <c r="P556" s="2" t="s">
        <v>138</v>
      </c>
      <c r="W556" s="22"/>
      <c r="X556" s="22"/>
      <c r="Y556" s="22"/>
      <c r="Z556" s="22"/>
      <c r="AA556" s="22"/>
      <c r="AB556" s="2"/>
      <c r="AD556" s="24"/>
      <c r="AE556" s="24"/>
      <c r="AF556" s="24"/>
      <c r="AG556" s="24"/>
      <c r="AH556" s="24"/>
      <c r="AI556" s="24"/>
      <c r="AJ556" s="24"/>
      <c r="AK556" s="24"/>
      <c r="AL556" s="24"/>
      <c r="AM556" s="24"/>
      <c r="AN556" s="24"/>
    </row>
    <row r="557" spans="1:40" ht="13" x14ac:dyDescent="0.3">
      <c r="A557" t="s">
        <v>132</v>
      </c>
      <c r="B557" s="5">
        <v>2.4500000000000002</v>
      </c>
      <c r="C557" s="93">
        <f t="shared" ref="C557:C612" si="30">VALUE(SUBSTITUTE(3&amp;B557," ",""))</f>
        <v>32.450000000000003</v>
      </c>
      <c r="D557" s="2" t="s">
        <v>130</v>
      </c>
      <c r="E557" s="2" t="s">
        <v>130</v>
      </c>
      <c r="F557" s="2" t="s">
        <v>130</v>
      </c>
      <c r="G557" s="2" t="s">
        <v>130</v>
      </c>
      <c r="H557" s="2" t="s">
        <v>130</v>
      </c>
      <c r="I557" s="2" t="s">
        <v>130</v>
      </c>
      <c r="J557" s="2" t="s">
        <v>130</v>
      </c>
      <c r="K557" s="22" t="s">
        <v>130</v>
      </c>
      <c r="L557" s="22" t="s">
        <v>130</v>
      </c>
      <c r="M557" s="22" t="s">
        <v>130</v>
      </c>
      <c r="N557" s="22" t="s">
        <v>130</v>
      </c>
      <c r="O557" s="22" t="s">
        <v>130</v>
      </c>
      <c r="P557" s="2" t="s">
        <v>138</v>
      </c>
      <c r="W557" s="22"/>
      <c r="X557" s="22"/>
      <c r="Y557" s="22"/>
      <c r="Z557" s="22"/>
      <c r="AA557" s="22"/>
      <c r="AB557" s="2"/>
      <c r="AD557" s="24"/>
      <c r="AE557" s="24"/>
      <c r="AF557" s="24"/>
      <c r="AG557" s="24"/>
      <c r="AH557" s="24"/>
      <c r="AI557" s="24"/>
      <c r="AJ557" s="24"/>
      <c r="AK557" s="24"/>
      <c r="AL557" s="24"/>
      <c r="AM557" s="24"/>
      <c r="AN557" s="24"/>
    </row>
    <row r="558" spans="1:40" ht="13" x14ac:dyDescent="0.3">
      <c r="A558" t="s">
        <v>132</v>
      </c>
      <c r="B558" s="5">
        <v>2.46</v>
      </c>
      <c r="C558" s="93">
        <f t="shared" si="30"/>
        <v>32.46</v>
      </c>
      <c r="D558" s="2" t="s">
        <v>130</v>
      </c>
      <c r="E558" s="2" t="s">
        <v>130</v>
      </c>
      <c r="F558" s="2" t="s">
        <v>130</v>
      </c>
      <c r="G558" s="2" t="s">
        <v>130</v>
      </c>
      <c r="H558" s="2" t="s">
        <v>130</v>
      </c>
      <c r="I558" s="2" t="s">
        <v>130</v>
      </c>
      <c r="J558" s="2" t="s">
        <v>130</v>
      </c>
      <c r="K558" s="22" t="s">
        <v>130</v>
      </c>
      <c r="L558" s="22" t="s">
        <v>130</v>
      </c>
      <c r="M558" s="22" t="s">
        <v>130</v>
      </c>
      <c r="N558" s="22" t="s">
        <v>130</v>
      </c>
      <c r="O558" s="22" t="s">
        <v>130</v>
      </c>
      <c r="P558" s="2" t="s">
        <v>138</v>
      </c>
      <c r="W558" s="22"/>
      <c r="X558" s="22"/>
      <c r="Y558" s="22"/>
      <c r="Z558" s="22"/>
      <c r="AA558" s="22"/>
      <c r="AB558" s="2"/>
      <c r="AD558" s="24"/>
      <c r="AE558" s="24"/>
      <c r="AF558" s="24"/>
      <c r="AG558" s="24"/>
      <c r="AH558" s="24"/>
      <c r="AI558" s="24"/>
      <c r="AJ558" s="24"/>
      <c r="AK558" s="24"/>
      <c r="AL558" s="24"/>
      <c r="AM558" s="24"/>
      <c r="AN558" s="24"/>
    </row>
    <row r="559" spans="1:40" ht="13" x14ac:dyDescent="0.3">
      <c r="A559" t="s">
        <v>132</v>
      </c>
      <c r="B559" s="5">
        <v>2.4700000000000002</v>
      </c>
      <c r="C559" s="93">
        <f t="shared" si="30"/>
        <v>32.47</v>
      </c>
      <c r="D559" s="2" t="s">
        <v>130</v>
      </c>
      <c r="E559" s="2" t="s">
        <v>130</v>
      </c>
      <c r="F559" s="2" t="s">
        <v>130</v>
      </c>
      <c r="G559" s="2" t="s">
        <v>130</v>
      </c>
      <c r="H559" s="2" t="s">
        <v>130</v>
      </c>
      <c r="I559" s="2" t="s">
        <v>130</v>
      </c>
      <c r="J559" s="2" t="s">
        <v>130</v>
      </c>
      <c r="K559" s="22" t="s">
        <v>130</v>
      </c>
      <c r="L559" s="22" t="s">
        <v>130</v>
      </c>
      <c r="M559" s="22" t="s">
        <v>130</v>
      </c>
      <c r="N559" s="22" t="s">
        <v>130</v>
      </c>
      <c r="O559" s="22" t="s">
        <v>130</v>
      </c>
      <c r="P559" s="2" t="s">
        <v>138</v>
      </c>
      <c r="W559" s="22"/>
      <c r="X559" s="22"/>
      <c r="Y559" s="22"/>
      <c r="Z559" s="22"/>
      <c r="AA559" s="22"/>
      <c r="AB559" s="2"/>
      <c r="AD559" s="24"/>
      <c r="AE559" s="24"/>
      <c r="AF559" s="24"/>
      <c r="AG559" s="24"/>
      <c r="AH559" s="24"/>
      <c r="AI559" s="24"/>
      <c r="AJ559" s="24"/>
      <c r="AK559" s="24"/>
      <c r="AL559" s="24"/>
      <c r="AM559" s="24"/>
      <c r="AN559" s="24"/>
    </row>
    <row r="560" spans="1:40" ht="13" x14ac:dyDescent="0.3">
      <c r="A560" t="s">
        <v>132</v>
      </c>
      <c r="B560" s="5">
        <v>2.48</v>
      </c>
      <c r="C560" s="93">
        <f t="shared" si="30"/>
        <v>32.479999999999997</v>
      </c>
      <c r="D560" s="2" t="s">
        <v>130</v>
      </c>
      <c r="E560" s="2" t="s">
        <v>130</v>
      </c>
      <c r="F560" s="2" t="s">
        <v>130</v>
      </c>
      <c r="G560" s="2" t="s">
        <v>130</v>
      </c>
      <c r="H560" s="2" t="s">
        <v>130</v>
      </c>
      <c r="I560" s="2" t="s">
        <v>130</v>
      </c>
      <c r="J560" s="2" t="s">
        <v>130</v>
      </c>
      <c r="K560" s="22" t="s">
        <v>130</v>
      </c>
      <c r="L560" s="22" t="s">
        <v>130</v>
      </c>
      <c r="M560" s="22" t="s">
        <v>130</v>
      </c>
      <c r="N560" s="22" t="s">
        <v>130</v>
      </c>
      <c r="O560" s="22" t="s">
        <v>130</v>
      </c>
      <c r="P560" s="2" t="s">
        <v>138</v>
      </c>
      <c r="W560" s="22"/>
      <c r="X560" s="22"/>
      <c r="Y560" s="22"/>
      <c r="Z560" s="22"/>
      <c r="AA560" s="22"/>
      <c r="AB560" s="2"/>
      <c r="AD560" s="24"/>
      <c r="AE560" s="24"/>
      <c r="AF560" s="24"/>
      <c r="AG560" s="24"/>
      <c r="AH560" s="24"/>
      <c r="AI560" s="24"/>
      <c r="AJ560" s="24"/>
      <c r="AK560" s="24"/>
      <c r="AL560" s="24"/>
      <c r="AM560" s="24"/>
      <c r="AN560" s="24"/>
    </row>
    <row r="561" spans="1:40" ht="13" x14ac:dyDescent="0.3">
      <c r="A561" t="s">
        <v>132</v>
      </c>
      <c r="B561" s="5">
        <v>2.4900000000000002</v>
      </c>
      <c r="C561" s="93">
        <f t="shared" si="30"/>
        <v>32.49</v>
      </c>
      <c r="D561" s="2" t="s">
        <v>130</v>
      </c>
      <c r="E561" s="2" t="s">
        <v>130</v>
      </c>
      <c r="F561" s="2" t="s">
        <v>130</v>
      </c>
      <c r="G561" s="2" t="s">
        <v>130</v>
      </c>
      <c r="H561" s="2" t="s">
        <v>130</v>
      </c>
      <c r="I561" s="2" t="s">
        <v>130</v>
      </c>
      <c r="J561" s="2" t="s">
        <v>130</v>
      </c>
      <c r="K561" s="22" t="s">
        <v>130</v>
      </c>
      <c r="L561" s="22" t="s">
        <v>130</v>
      </c>
      <c r="M561" s="22" t="s">
        <v>130</v>
      </c>
      <c r="N561" s="22" t="s">
        <v>130</v>
      </c>
      <c r="O561" s="22" t="s">
        <v>130</v>
      </c>
      <c r="P561" s="2" t="s">
        <v>138</v>
      </c>
      <c r="W561" s="22"/>
      <c r="X561" s="22"/>
      <c r="Y561" s="22"/>
      <c r="Z561" s="22"/>
      <c r="AA561" s="22"/>
      <c r="AB561" s="2"/>
      <c r="AD561" s="24"/>
      <c r="AE561" s="24"/>
      <c r="AF561" s="24"/>
      <c r="AG561" s="24"/>
      <c r="AH561" s="24"/>
      <c r="AI561" s="24"/>
      <c r="AJ561" s="24"/>
      <c r="AK561" s="24"/>
      <c r="AL561" s="24"/>
      <c r="AM561" s="24"/>
      <c r="AN561" s="24"/>
    </row>
    <row r="562" spans="1:40" ht="13" x14ac:dyDescent="0.3">
      <c r="A562" t="s">
        <v>132</v>
      </c>
      <c r="B562" s="5">
        <v>2.5</v>
      </c>
      <c r="C562" s="93">
        <f t="shared" si="30"/>
        <v>32.5</v>
      </c>
      <c r="D562" s="2" t="s">
        <v>130</v>
      </c>
      <c r="E562" s="2" t="s">
        <v>130</v>
      </c>
      <c r="F562" s="2" t="s">
        <v>130</v>
      </c>
      <c r="G562" s="2" t="s">
        <v>130</v>
      </c>
      <c r="H562" s="2" t="s">
        <v>130</v>
      </c>
      <c r="I562" s="2" t="s">
        <v>130</v>
      </c>
      <c r="J562" s="2" t="s">
        <v>130</v>
      </c>
      <c r="K562" s="22" t="s">
        <v>130</v>
      </c>
      <c r="L562" s="22" t="s">
        <v>130</v>
      </c>
      <c r="M562" s="22" t="s">
        <v>130</v>
      </c>
      <c r="N562" s="22" t="s">
        <v>130</v>
      </c>
      <c r="O562" s="22" t="s">
        <v>130</v>
      </c>
      <c r="P562" s="2" t="s">
        <v>138</v>
      </c>
      <c r="W562" s="22"/>
      <c r="X562" s="22"/>
      <c r="Y562" s="22"/>
      <c r="Z562" s="22"/>
      <c r="AA562" s="22"/>
      <c r="AB562" s="2"/>
      <c r="AD562" s="24"/>
      <c r="AE562" s="24"/>
      <c r="AF562" s="24"/>
      <c r="AG562" s="24"/>
      <c r="AH562" s="24"/>
      <c r="AI562" s="24"/>
      <c r="AJ562" s="24"/>
      <c r="AK562" s="24"/>
      <c r="AL562" s="24"/>
      <c r="AM562" s="24"/>
      <c r="AN562" s="24"/>
    </row>
    <row r="563" spans="1:40" ht="13" x14ac:dyDescent="0.3">
      <c r="A563" t="s">
        <v>132</v>
      </c>
      <c r="B563" s="5">
        <v>2.5099999999999998</v>
      </c>
      <c r="C563" s="93">
        <f t="shared" si="30"/>
        <v>32.51</v>
      </c>
      <c r="D563" s="2" t="s">
        <v>130</v>
      </c>
      <c r="E563" s="2" t="s">
        <v>130</v>
      </c>
      <c r="F563" s="2" t="s">
        <v>130</v>
      </c>
      <c r="G563" s="2" t="s">
        <v>130</v>
      </c>
      <c r="H563" s="2" t="s">
        <v>130</v>
      </c>
      <c r="I563" s="2" t="s">
        <v>130</v>
      </c>
      <c r="J563" s="2" t="s">
        <v>130</v>
      </c>
      <c r="K563" s="22" t="s">
        <v>130</v>
      </c>
      <c r="L563" s="22" t="s">
        <v>130</v>
      </c>
      <c r="M563" s="22" t="s">
        <v>130</v>
      </c>
      <c r="N563" s="22" t="s">
        <v>130</v>
      </c>
      <c r="O563" s="22" t="s">
        <v>130</v>
      </c>
      <c r="P563" s="2" t="s">
        <v>138</v>
      </c>
      <c r="W563" s="22"/>
      <c r="X563" s="22"/>
      <c r="Y563" s="22"/>
      <c r="Z563" s="22"/>
      <c r="AA563" s="22"/>
      <c r="AB563" s="2"/>
      <c r="AD563" s="24"/>
      <c r="AE563" s="24"/>
      <c r="AF563" s="24"/>
      <c r="AG563" s="24"/>
      <c r="AH563" s="24"/>
      <c r="AI563" s="24"/>
      <c r="AJ563" s="24"/>
      <c r="AK563" s="24"/>
      <c r="AL563" s="24"/>
      <c r="AM563" s="24"/>
      <c r="AN563" s="24"/>
    </row>
    <row r="564" spans="1:40" ht="13" x14ac:dyDescent="0.3">
      <c r="A564" t="s">
        <v>132</v>
      </c>
      <c r="B564" s="5">
        <v>2.52</v>
      </c>
      <c r="C564" s="93">
        <f t="shared" si="30"/>
        <v>32.520000000000003</v>
      </c>
      <c r="D564" s="2" t="s">
        <v>130</v>
      </c>
      <c r="E564" s="2" t="s">
        <v>130</v>
      </c>
      <c r="F564" s="2" t="s">
        <v>130</v>
      </c>
      <c r="G564" s="2" t="s">
        <v>130</v>
      </c>
      <c r="H564" s="2" t="s">
        <v>130</v>
      </c>
      <c r="I564" s="2" t="s">
        <v>130</v>
      </c>
      <c r="J564" s="2" t="s">
        <v>130</v>
      </c>
      <c r="K564" s="22" t="s">
        <v>130</v>
      </c>
      <c r="L564" s="22" t="s">
        <v>130</v>
      </c>
      <c r="M564" s="22" t="s">
        <v>130</v>
      </c>
      <c r="N564" s="22" t="s">
        <v>130</v>
      </c>
      <c r="O564" s="22" t="s">
        <v>130</v>
      </c>
      <c r="P564" s="2" t="s">
        <v>138</v>
      </c>
      <c r="W564" s="22"/>
      <c r="X564" s="22"/>
      <c r="Y564" s="22"/>
      <c r="Z564" s="22"/>
      <c r="AA564" s="22"/>
      <c r="AB564" s="2"/>
      <c r="AD564" s="24"/>
      <c r="AE564" s="24"/>
      <c r="AF564" s="24"/>
      <c r="AG564" s="24"/>
      <c r="AH564" s="24"/>
      <c r="AI564" s="24"/>
      <c r="AJ564" s="24"/>
      <c r="AK564" s="24"/>
      <c r="AL564" s="24"/>
      <c r="AM564" s="24"/>
      <c r="AN564" s="24"/>
    </row>
    <row r="565" spans="1:40" ht="13" x14ac:dyDescent="0.3">
      <c r="A565" t="s">
        <v>132</v>
      </c>
      <c r="B565" s="5">
        <v>2.5299999999999998</v>
      </c>
      <c r="C565" s="93">
        <f t="shared" si="30"/>
        <v>32.53</v>
      </c>
      <c r="D565" s="2" t="s">
        <v>130</v>
      </c>
      <c r="E565" s="2" t="s">
        <v>130</v>
      </c>
      <c r="F565" s="2" t="s">
        <v>130</v>
      </c>
      <c r="G565" s="2" t="s">
        <v>130</v>
      </c>
      <c r="H565" s="2" t="s">
        <v>130</v>
      </c>
      <c r="I565" s="2" t="s">
        <v>130</v>
      </c>
      <c r="J565" s="2" t="s">
        <v>130</v>
      </c>
      <c r="K565" s="22" t="s">
        <v>130</v>
      </c>
      <c r="L565" s="22" t="s">
        <v>130</v>
      </c>
      <c r="M565" s="22" t="s">
        <v>130</v>
      </c>
      <c r="N565" s="22" t="s">
        <v>130</v>
      </c>
      <c r="O565" s="22" t="s">
        <v>130</v>
      </c>
      <c r="P565" s="2" t="s">
        <v>138</v>
      </c>
      <c r="W565" s="22"/>
      <c r="X565" s="22"/>
      <c r="Y565" s="22"/>
      <c r="Z565" s="22"/>
      <c r="AA565" s="22"/>
      <c r="AB565" s="2"/>
      <c r="AD565" s="24"/>
      <c r="AE565" s="24"/>
      <c r="AF565" s="24"/>
      <c r="AG565" s="24"/>
      <c r="AH565" s="24"/>
      <c r="AI565" s="24"/>
      <c r="AJ565" s="24"/>
      <c r="AK565" s="24"/>
      <c r="AL565" s="24"/>
      <c r="AM565" s="24"/>
      <c r="AN565" s="24"/>
    </row>
    <row r="566" spans="1:40" ht="13" x14ac:dyDescent="0.3">
      <c r="A566" t="s">
        <v>132</v>
      </c>
      <c r="B566" s="5">
        <v>2.54</v>
      </c>
      <c r="C566" s="93">
        <f t="shared" si="30"/>
        <v>32.54</v>
      </c>
      <c r="D566" s="2" t="s">
        <v>130</v>
      </c>
      <c r="E566" s="2" t="s">
        <v>130</v>
      </c>
      <c r="F566" s="2" t="s">
        <v>130</v>
      </c>
      <c r="G566" s="2" t="s">
        <v>130</v>
      </c>
      <c r="H566" s="2" t="s">
        <v>130</v>
      </c>
      <c r="I566" s="2" t="s">
        <v>130</v>
      </c>
      <c r="J566" s="2" t="s">
        <v>130</v>
      </c>
      <c r="K566" s="22" t="s">
        <v>130</v>
      </c>
      <c r="L566" s="22" t="s">
        <v>130</v>
      </c>
      <c r="M566" s="22" t="s">
        <v>130</v>
      </c>
      <c r="N566" s="22" t="s">
        <v>130</v>
      </c>
      <c r="O566" s="22" t="s">
        <v>130</v>
      </c>
      <c r="P566" s="2" t="s">
        <v>138</v>
      </c>
      <c r="W566" s="22"/>
      <c r="X566" s="22"/>
      <c r="Y566" s="22"/>
      <c r="Z566" s="22"/>
      <c r="AA566" s="22"/>
      <c r="AB566" s="2"/>
      <c r="AD566" s="24"/>
      <c r="AE566" s="24"/>
      <c r="AF566" s="24"/>
      <c r="AG566" s="24"/>
      <c r="AH566" s="24"/>
      <c r="AI566" s="24"/>
      <c r="AJ566" s="24"/>
      <c r="AK566" s="24"/>
      <c r="AL566" s="24"/>
      <c r="AM566" s="24"/>
      <c r="AN566" s="24"/>
    </row>
    <row r="567" spans="1:40" ht="13" x14ac:dyDescent="0.3">
      <c r="A567" t="s">
        <v>132</v>
      </c>
      <c r="B567" s="5">
        <v>2.5499999999999998</v>
      </c>
      <c r="C567" s="93">
        <f t="shared" si="30"/>
        <v>32.549999999999997</v>
      </c>
      <c r="D567" s="2" t="s">
        <v>130</v>
      </c>
      <c r="E567" s="2" t="s">
        <v>130</v>
      </c>
      <c r="F567" s="2" t="s">
        <v>130</v>
      </c>
      <c r="G567" s="2" t="s">
        <v>130</v>
      </c>
      <c r="H567" s="2" t="s">
        <v>130</v>
      </c>
      <c r="I567" s="2" t="s">
        <v>130</v>
      </c>
      <c r="J567" s="2" t="s">
        <v>130</v>
      </c>
      <c r="K567" s="22" t="s">
        <v>130</v>
      </c>
      <c r="L567" s="22" t="s">
        <v>130</v>
      </c>
      <c r="M567" s="22" t="s">
        <v>130</v>
      </c>
      <c r="N567" s="22" t="s">
        <v>130</v>
      </c>
      <c r="O567" s="22" t="s">
        <v>130</v>
      </c>
      <c r="P567" s="2" t="s">
        <v>138</v>
      </c>
      <c r="W567" s="22"/>
      <c r="X567" s="22"/>
      <c r="Y567" s="22"/>
      <c r="Z567" s="22"/>
      <c r="AA567" s="22"/>
      <c r="AB567" s="2"/>
      <c r="AD567" s="24"/>
      <c r="AE567" s="24"/>
      <c r="AF567" s="24"/>
      <c r="AG567" s="24"/>
      <c r="AH567" s="24"/>
      <c r="AI567" s="24"/>
      <c r="AJ567" s="24"/>
      <c r="AK567" s="24"/>
      <c r="AL567" s="24"/>
      <c r="AM567" s="24"/>
      <c r="AN567" s="24"/>
    </row>
    <row r="568" spans="1:40" ht="13" x14ac:dyDescent="0.3">
      <c r="A568" t="s">
        <v>132</v>
      </c>
      <c r="B568" s="5">
        <v>2.56</v>
      </c>
      <c r="C568" s="93">
        <f t="shared" si="30"/>
        <v>32.56</v>
      </c>
      <c r="D568" s="2" t="s">
        <v>130</v>
      </c>
      <c r="E568" s="2" t="s">
        <v>130</v>
      </c>
      <c r="F568" s="2" t="s">
        <v>130</v>
      </c>
      <c r="G568" s="2" t="s">
        <v>130</v>
      </c>
      <c r="H568" s="2" t="s">
        <v>130</v>
      </c>
      <c r="I568" s="2" t="s">
        <v>130</v>
      </c>
      <c r="J568" s="2" t="s">
        <v>130</v>
      </c>
      <c r="K568" s="22" t="s">
        <v>130</v>
      </c>
      <c r="L568" s="22" t="s">
        <v>130</v>
      </c>
      <c r="M568" s="22" t="s">
        <v>130</v>
      </c>
      <c r="N568" s="22" t="s">
        <v>130</v>
      </c>
      <c r="O568" s="22" t="s">
        <v>130</v>
      </c>
      <c r="P568" s="2" t="s">
        <v>138</v>
      </c>
      <c r="W568" s="22"/>
      <c r="X568" s="22"/>
      <c r="Y568" s="22"/>
      <c r="Z568" s="22"/>
      <c r="AA568" s="22"/>
      <c r="AB568" s="2"/>
      <c r="AD568" s="24"/>
      <c r="AE568" s="24"/>
      <c r="AF568" s="24"/>
      <c r="AG568" s="24"/>
      <c r="AH568" s="24"/>
      <c r="AI568" s="24"/>
      <c r="AJ568" s="24"/>
      <c r="AK568" s="24"/>
      <c r="AL568" s="24"/>
      <c r="AM568" s="24"/>
      <c r="AN568" s="24"/>
    </row>
    <row r="569" spans="1:40" ht="13" x14ac:dyDescent="0.3">
      <c r="A569" t="s">
        <v>132</v>
      </c>
      <c r="B569" s="5">
        <v>2.57</v>
      </c>
      <c r="C569" s="93">
        <f t="shared" si="30"/>
        <v>32.57</v>
      </c>
      <c r="D569" s="2" t="s">
        <v>130</v>
      </c>
      <c r="E569" s="2" t="s">
        <v>130</v>
      </c>
      <c r="F569" s="2" t="s">
        <v>130</v>
      </c>
      <c r="G569" s="2" t="s">
        <v>130</v>
      </c>
      <c r="H569" s="2" t="s">
        <v>130</v>
      </c>
      <c r="I569" s="2" t="s">
        <v>130</v>
      </c>
      <c r="J569" s="2" t="s">
        <v>130</v>
      </c>
      <c r="K569" s="22" t="s">
        <v>130</v>
      </c>
      <c r="L569" s="22" t="s">
        <v>130</v>
      </c>
      <c r="M569" s="22" t="s">
        <v>130</v>
      </c>
      <c r="N569" s="22" t="s">
        <v>130</v>
      </c>
      <c r="O569" s="22" t="s">
        <v>130</v>
      </c>
      <c r="P569" s="2" t="s">
        <v>138</v>
      </c>
      <c r="W569" s="22"/>
      <c r="X569" s="22"/>
      <c r="Y569" s="22"/>
      <c r="Z569" s="22"/>
      <c r="AA569" s="22"/>
      <c r="AB569" s="2"/>
      <c r="AD569" s="24"/>
      <c r="AE569" s="24"/>
      <c r="AF569" s="24"/>
      <c r="AG569" s="24"/>
      <c r="AH569" s="24"/>
      <c r="AI569" s="24"/>
      <c r="AJ569" s="24"/>
      <c r="AK569" s="24"/>
      <c r="AL569" s="24"/>
      <c r="AM569" s="24"/>
      <c r="AN569" s="24"/>
    </row>
    <row r="570" spans="1:40" ht="13" x14ac:dyDescent="0.3">
      <c r="A570" t="s">
        <v>132</v>
      </c>
      <c r="B570" s="5">
        <v>2.58</v>
      </c>
      <c r="C570" s="93">
        <f t="shared" si="30"/>
        <v>32.58</v>
      </c>
      <c r="D570" s="2" t="s">
        <v>130</v>
      </c>
      <c r="E570" s="2" t="s">
        <v>130</v>
      </c>
      <c r="F570" s="2" t="s">
        <v>130</v>
      </c>
      <c r="G570" s="2" t="s">
        <v>130</v>
      </c>
      <c r="H570" s="2" t="s">
        <v>130</v>
      </c>
      <c r="I570" s="2" t="s">
        <v>130</v>
      </c>
      <c r="J570" s="2" t="s">
        <v>130</v>
      </c>
      <c r="K570" s="22" t="s">
        <v>130</v>
      </c>
      <c r="L570" s="22" t="s">
        <v>130</v>
      </c>
      <c r="M570" s="22" t="s">
        <v>130</v>
      </c>
      <c r="N570" s="22" t="s">
        <v>130</v>
      </c>
      <c r="O570" s="22" t="s">
        <v>130</v>
      </c>
      <c r="P570" s="2" t="s">
        <v>138</v>
      </c>
      <c r="W570" s="22"/>
      <c r="X570" s="22"/>
      <c r="Y570" s="22"/>
      <c r="Z570" s="22"/>
      <c r="AA570" s="22"/>
      <c r="AB570" s="2"/>
      <c r="AD570" s="24"/>
      <c r="AE570" s="24"/>
      <c r="AF570" s="24"/>
      <c r="AG570" s="24"/>
      <c r="AH570" s="24"/>
      <c r="AI570" s="24"/>
      <c r="AJ570" s="24"/>
      <c r="AK570" s="24"/>
      <c r="AL570" s="24"/>
      <c r="AM570" s="24"/>
      <c r="AN570" s="24"/>
    </row>
    <row r="571" spans="1:40" ht="13" x14ac:dyDescent="0.3">
      <c r="A571" t="s">
        <v>132</v>
      </c>
      <c r="B571" s="5">
        <v>2.59</v>
      </c>
      <c r="C571" s="93">
        <f t="shared" si="30"/>
        <v>32.590000000000003</v>
      </c>
      <c r="D571" s="2" t="s">
        <v>130</v>
      </c>
      <c r="E571" s="2" t="s">
        <v>130</v>
      </c>
      <c r="F571" s="2" t="s">
        <v>130</v>
      </c>
      <c r="G571" s="2" t="s">
        <v>130</v>
      </c>
      <c r="H571" s="2" t="s">
        <v>130</v>
      </c>
      <c r="I571" s="2" t="s">
        <v>130</v>
      </c>
      <c r="J571" s="2" t="s">
        <v>130</v>
      </c>
      <c r="K571" s="22" t="s">
        <v>130</v>
      </c>
      <c r="L571" s="22" t="s">
        <v>130</v>
      </c>
      <c r="M571" s="22" t="s">
        <v>130</v>
      </c>
      <c r="N571" s="22" t="s">
        <v>130</v>
      </c>
      <c r="O571" s="22" t="s">
        <v>130</v>
      </c>
      <c r="P571" s="2" t="s">
        <v>138</v>
      </c>
      <c r="W571" s="22"/>
      <c r="X571" s="22"/>
      <c r="Y571" s="22"/>
      <c r="Z571" s="22"/>
      <c r="AA571" s="22"/>
      <c r="AB571" s="2"/>
      <c r="AD571" s="24"/>
      <c r="AE571" s="24"/>
      <c r="AF571" s="24"/>
      <c r="AG571" s="24"/>
      <c r="AH571" s="24"/>
      <c r="AI571" s="24"/>
      <c r="AJ571" s="24"/>
      <c r="AK571" s="24"/>
      <c r="AL571" s="24"/>
      <c r="AM571" s="24"/>
      <c r="AN571" s="24"/>
    </row>
    <row r="572" spans="1:40" ht="13" x14ac:dyDescent="0.3">
      <c r="A572" t="s">
        <v>132</v>
      </c>
      <c r="B572" s="5">
        <v>2.6</v>
      </c>
      <c r="C572" s="93">
        <f t="shared" si="30"/>
        <v>32.6</v>
      </c>
      <c r="D572" s="2" t="s">
        <v>130</v>
      </c>
      <c r="E572" s="2" t="s">
        <v>130</v>
      </c>
      <c r="F572" s="2" t="s">
        <v>130</v>
      </c>
      <c r="G572" s="2" t="s">
        <v>130</v>
      </c>
      <c r="H572" s="2" t="s">
        <v>130</v>
      </c>
      <c r="I572" s="2" t="s">
        <v>130</v>
      </c>
      <c r="J572" s="2" t="s">
        <v>130</v>
      </c>
      <c r="K572" s="22" t="s">
        <v>130</v>
      </c>
      <c r="L572" s="22" t="s">
        <v>130</v>
      </c>
      <c r="M572" s="22" t="s">
        <v>130</v>
      </c>
      <c r="N572" s="22" t="s">
        <v>130</v>
      </c>
      <c r="O572" s="22" t="s">
        <v>130</v>
      </c>
      <c r="P572" s="2" t="s">
        <v>138</v>
      </c>
      <c r="W572" s="22"/>
      <c r="X572" s="22"/>
      <c r="Y572" s="22"/>
      <c r="Z572" s="22"/>
      <c r="AA572" s="22"/>
      <c r="AB572" s="2"/>
      <c r="AD572" s="24"/>
      <c r="AE572" s="24"/>
      <c r="AF572" s="24"/>
      <c r="AG572" s="24"/>
      <c r="AH572" s="24"/>
      <c r="AI572" s="24"/>
      <c r="AJ572" s="24"/>
      <c r="AK572" s="24"/>
      <c r="AL572" s="24"/>
      <c r="AM572" s="24"/>
      <c r="AN572" s="24"/>
    </row>
    <row r="573" spans="1:40" ht="13" x14ac:dyDescent="0.3">
      <c r="A573" t="s">
        <v>132</v>
      </c>
      <c r="B573" s="5">
        <v>2.61</v>
      </c>
      <c r="C573" s="93">
        <f t="shared" si="30"/>
        <v>32.61</v>
      </c>
      <c r="D573" s="2" t="s">
        <v>130</v>
      </c>
      <c r="E573" s="2" t="s">
        <v>130</v>
      </c>
      <c r="F573" s="2" t="s">
        <v>130</v>
      </c>
      <c r="G573" s="2" t="s">
        <v>130</v>
      </c>
      <c r="H573" s="2" t="s">
        <v>130</v>
      </c>
      <c r="I573" s="2" t="s">
        <v>130</v>
      </c>
      <c r="J573" s="2" t="s">
        <v>130</v>
      </c>
      <c r="K573" s="22" t="s">
        <v>130</v>
      </c>
      <c r="L573" s="22" t="s">
        <v>130</v>
      </c>
      <c r="M573" s="22" t="s">
        <v>130</v>
      </c>
      <c r="N573" s="22" t="s">
        <v>130</v>
      </c>
      <c r="O573" s="22" t="s">
        <v>130</v>
      </c>
      <c r="P573" s="2" t="s">
        <v>138</v>
      </c>
      <c r="W573" s="22"/>
      <c r="X573" s="22"/>
      <c r="Y573" s="22"/>
      <c r="Z573" s="22"/>
      <c r="AA573" s="22"/>
      <c r="AB573" s="2"/>
      <c r="AD573" s="24"/>
      <c r="AE573" s="24"/>
      <c r="AF573" s="24"/>
      <c r="AG573" s="24"/>
      <c r="AH573" s="24"/>
      <c r="AI573" s="24"/>
      <c r="AJ573" s="24"/>
      <c r="AK573" s="24"/>
      <c r="AL573" s="24"/>
      <c r="AM573" s="24"/>
      <c r="AN573" s="24"/>
    </row>
    <row r="574" spans="1:40" ht="13" x14ac:dyDescent="0.3">
      <c r="A574" t="s">
        <v>132</v>
      </c>
      <c r="B574" s="5">
        <v>2.62</v>
      </c>
      <c r="C574" s="93">
        <f t="shared" si="30"/>
        <v>32.619999999999997</v>
      </c>
      <c r="D574" s="2" t="s">
        <v>130</v>
      </c>
      <c r="E574" s="2" t="s">
        <v>130</v>
      </c>
      <c r="F574" s="2" t="s">
        <v>130</v>
      </c>
      <c r="G574" s="2" t="s">
        <v>130</v>
      </c>
      <c r="H574" s="2" t="s">
        <v>130</v>
      </c>
      <c r="I574" s="2" t="s">
        <v>130</v>
      </c>
      <c r="J574" s="2" t="s">
        <v>130</v>
      </c>
      <c r="K574" s="22" t="s">
        <v>130</v>
      </c>
      <c r="L574" s="22" t="s">
        <v>130</v>
      </c>
      <c r="M574" s="22" t="s">
        <v>130</v>
      </c>
      <c r="N574" s="22" t="s">
        <v>130</v>
      </c>
      <c r="O574" s="22" t="s">
        <v>130</v>
      </c>
      <c r="P574" s="2" t="s">
        <v>138</v>
      </c>
      <c r="W574" s="22"/>
      <c r="X574" s="22"/>
      <c r="Y574" s="22"/>
      <c r="Z574" s="22"/>
      <c r="AA574" s="22"/>
      <c r="AB574" s="2"/>
      <c r="AD574" s="24"/>
      <c r="AE574" s="24"/>
      <c r="AF574" s="24"/>
      <c r="AG574" s="24"/>
      <c r="AH574" s="24"/>
      <c r="AI574" s="24"/>
      <c r="AJ574" s="24"/>
      <c r="AK574" s="24"/>
      <c r="AL574" s="24"/>
      <c r="AM574" s="24"/>
      <c r="AN574" s="24"/>
    </row>
    <row r="575" spans="1:40" ht="13" x14ac:dyDescent="0.3">
      <c r="A575" t="s">
        <v>132</v>
      </c>
      <c r="B575" s="5">
        <v>2.63</v>
      </c>
      <c r="C575" s="93">
        <f t="shared" si="30"/>
        <v>32.630000000000003</v>
      </c>
      <c r="D575" s="2" t="s">
        <v>130</v>
      </c>
      <c r="E575" s="2" t="s">
        <v>130</v>
      </c>
      <c r="F575" s="2" t="s">
        <v>130</v>
      </c>
      <c r="G575" s="2" t="s">
        <v>130</v>
      </c>
      <c r="H575" s="2" t="s">
        <v>130</v>
      </c>
      <c r="I575" s="2" t="s">
        <v>130</v>
      </c>
      <c r="J575" s="2" t="s">
        <v>130</v>
      </c>
      <c r="K575" s="22" t="s">
        <v>130</v>
      </c>
      <c r="L575" s="22" t="s">
        <v>130</v>
      </c>
      <c r="M575" s="22" t="s">
        <v>130</v>
      </c>
      <c r="N575" s="22" t="s">
        <v>130</v>
      </c>
      <c r="O575" s="22" t="s">
        <v>130</v>
      </c>
      <c r="P575" s="2" t="s">
        <v>138</v>
      </c>
      <c r="W575" s="22"/>
      <c r="X575" s="22"/>
      <c r="Y575" s="22"/>
      <c r="Z575" s="22"/>
      <c r="AA575" s="22"/>
      <c r="AB575" s="2"/>
      <c r="AD575" s="24"/>
      <c r="AE575" s="24"/>
      <c r="AF575" s="24"/>
      <c r="AG575" s="24"/>
      <c r="AH575" s="24"/>
      <c r="AI575" s="24"/>
      <c r="AJ575" s="24"/>
      <c r="AK575" s="24"/>
      <c r="AL575" s="24"/>
      <c r="AM575" s="24"/>
      <c r="AN575" s="24"/>
    </row>
    <row r="576" spans="1:40" ht="13" x14ac:dyDescent="0.3">
      <c r="A576" t="s">
        <v>132</v>
      </c>
      <c r="B576" s="5">
        <v>2.64</v>
      </c>
      <c r="C576" s="93">
        <f t="shared" si="30"/>
        <v>32.64</v>
      </c>
      <c r="D576" s="2" t="s">
        <v>130</v>
      </c>
      <c r="E576" s="2" t="s">
        <v>130</v>
      </c>
      <c r="F576" s="2" t="s">
        <v>130</v>
      </c>
      <c r="G576" s="2" t="s">
        <v>130</v>
      </c>
      <c r="H576" s="2" t="s">
        <v>130</v>
      </c>
      <c r="I576" s="2" t="s">
        <v>130</v>
      </c>
      <c r="J576" s="2" t="s">
        <v>130</v>
      </c>
      <c r="K576" s="22" t="s">
        <v>130</v>
      </c>
      <c r="L576" s="22" t="s">
        <v>130</v>
      </c>
      <c r="M576" s="22" t="s">
        <v>130</v>
      </c>
      <c r="N576" s="22" t="s">
        <v>130</v>
      </c>
      <c r="O576" s="22" t="s">
        <v>130</v>
      </c>
      <c r="P576" s="2" t="s">
        <v>138</v>
      </c>
      <c r="W576" s="22"/>
      <c r="X576" s="22"/>
      <c r="Y576" s="22"/>
      <c r="Z576" s="22"/>
      <c r="AA576" s="22"/>
      <c r="AB576" s="2"/>
      <c r="AD576" s="24"/>
      <c r="AE576" s="24"/>
      <c r="AF576" s="24"/>
      <c r="AG576" s="24"/>
      <c r="AH576" s="24"/>
      <c r="AI576" s="24"/>
      <c r="AJ576" s="24"/>
      <c r="AK576" s="24"/>
      <c r="AL576" s="24"/>
      <c r="AM576" s="24"/>
      <c r="AN576" s="24"/>
    </row>
    <row r="577" spans="1:40" ht="13" x14ac:dyDescent="0.3">
      <c r="A577" t="s">
        <v>132</v>
      </c>
      <c r="B577" s="5">
        <v>2.65</v>
      </c>
      <c r="C577" s="93">
        <f t="shared" si="30"/>
        <v>32.65</v>
      </c>
      <c r="D577" s="2" t="s">
        <v>130</v>
      </c>
      <c r="E577" s="2" t="s">
        <v>130</v>
      </c>
      <c r="F577" s="2" t="s">
        <v>130</v>
      </c>
      <c r="G577" s="2" t="s">
        <v>130</v>
      </c>
      <c r="H577" s="2" t="s">
        <v>130</v>
      </c>
      <c r="I577" s="2" t="s">
        <v>130</v>
      </c>
      <c r="J577" s="2" t="s">
        <v>130</v>
      </c>
      <c r="K577" s="22" t="s">
        <v>130</v>
      </c>
      <c r="L577" s="22" t="s">
        <v>130</v>
      </c>
      <c r="M577" s="22" t="s">
        <v>130</v>
      </c>
      <c r="N577" s="22" t="s">
        <v>130</v>
      </c>
      <c r="O577" s="22" t="s">
        <v>130</v>
      </c>
      <c r="P577" s="2" t="s">
        <v>138</v>
      </c>
      <c r="W577" s="22"/>
      <c r="X577" s="22"/>
      <c r="Y577" s="22"/>
      <c r="Z577" s="22"/>
      <c r="AA577" s="22"/>
      <c r="AB577" s="2"/>
      <c r="AD577" s="24"/>
      <c r="AE577" s="24"/>
      <c r="AF577" s="24"/>
      <c r="AG577" s="24"/>
      <c r="AH577" s="24"/>
      <c r="AI577" s="24"/>
      <c r="AJ577" s="24"/>
      <c r="AK577" s="24"/>
      <c r="AL577" s="24"/>
      <c r="AM577" s="24"/>
      <c r="AN577" s="24"/>
    </row>
    <row r="578" spans="1:40" ht="13" x14ac:dyDescent="0.3">
      <c r="A578" t="s">
        <v>132</v>
      </c>
      <c r="B578" s="5">
        <v>2.66</v>
      </c>
      <c r="C578" s="93">
        <f t="shared" si="30"/>
        <v>32.659999999999997</v>
      </c>
      <c r="D578" s="2" t="s">
        <v>130</v>
      </c>
      <c r="E578" s="2" t="s">
        <v>130</v>
      </c>
      <c r="F578" s="2" t="s">
        <v>130</v>
      </c>
      <c r="G578" s="2" t="s">
        <v>130</v>
      </c>
      <c r="H578" s="2" t="s">
        <v>130</v>
      </c>
      <c r="I578" s="2" t="s">
        <v>130</v>
      </c>
      <c r="J578" s="2" t="s">
        <v>130</v>
      </c>
      <c r="K578" s="22" t="s">
        <v>130</v>
      </c>
      <c r="L578" s="22" t="s">
        <v>130</v>
      </c>
      <c r="M578" s="22" t="s">
        <v>130</v>
      </c>
      <c r="N578" s="22" t="s">
        <v>130</v>
      </c>
      <c r="O578" s="22" t="s">
        <v>130</v>
      </c>
      <c r="P578" s="2" t="s">
        <v>138</v>
      </c>
      <c r="W578" s="22"/>
      <c r="X578" s="22"/>
      <c r="Y578" s="22"/>
      <c r="Z578" s="22"/>
      <c r="AA578" s="22"/>
      <c r="AB578" s="2"/>
      <c r="AD578" s="24"/>
      <c r="AE578" s="24"/>
      <c r="AF578" s="24"/>
      <c r="AG578" s="24"/>
      <c r="AH578" s="24"/>
      <c r="AI578" s="24"/>
      <c r="AJ578" s="24"/>
      <c r="AK578" s="24"/>
      <c r="AL578" s="24"/>
      <c r="AM578" s="24"/>
      <c r="AN578" s="24"/>
    </row>
    <row r="579" spans="1:40" ht="13" x14ac:dyDescent="0.3">
      <c r="A579" t="s">
        <v>132</v>
      </c>
      <c r="B579" s="5">
        <v>2.67</v>
      </c>
      <c r="C579" s="93">
        <f t="shared" si="30"/>
        <v>32.67</v>
      </c>
      <c r="D579" s="2" t="s">
        <v>130</v>
      </c>
      <c r="E579" s="2" t="s">
        <v>130</v>
      </c>
      <c r="F579" s="2" t="s">
        <v>130</v>
      </c>
      <c r="G579" s="2" t="s">
        <v>130</v>
      </c>
      <c r="H579" s="2" t="s">
        <v>130</v>
      </c>
      <c r="I579" s="2" t="s">
        <v>130</v>
      </c>
      <c r="J579" s="2" t="s">
        <v>130</v>
      </c>
      <c r="K579" s="22" t="s">
        <v>130</v>
      </c>
      <c r="L579" s="22" t="s">
        <v>130</v>
      </c>
      <c r="M579" s="22" t="s">
        <v>130</v>
      </c>
      <c r="N579" s="22" t="s">
        <v>130</v>
      </c>
      <c r="O579" s="22" t="s">
        <v>130</v>
      </c>
      <c r="P579" s="2" t="s">
        <v>138</v>
      </c>
      <c r="W579" s="22"/>
      <c r="X579" s="22"/>
      <c r="Y579" s="22"/>
      <c r="Z579" s="22"/>
      <c r="AA579" s="22"/>
      <c r="AB579" s="2"/>
      <c r="AD579" s="24"/>
      <c r="AE579" s="24"/>
      <c r="AF579" s="24"/>
      <c r="AG579" s="24"/>
      <c r="AH579" s="24"/>
      <c r="AI579" s="24"/>
      <c r="AJ579" s="24"/>
      <c r="AK579" s="24"/>
      <c r="AL579" s="24"/>
      <c r="AM579" s="24"/>
      <c r="AN579" s="24"/>
    </row>
    <row r="580" spans="1:40" ht="13" x14ac:dyDescent="0.3">
      <c r="A580" t="s">
        <v>132</v>
      </c>
      <c r="B580" s="5">
        <v>2.68</v>
      </c>
      <c r="C580" s="93">
        <f t="shared" si="30"/>
        <v>32.68</v>
      </c>
      <c r="D580" s="2" t="s">
        <v>130</v>
      </c>
      <c r="E580" s="2" t="s">
        <v>130</v>
      </c>
      <c r="F580" s="2" t="s">
        <v>130</v>
      </c>
      <c r="G580" s="2" t="s">
        <v>130</v>
      </c>
      <c r="H580" s="2" t="s">
        <v>130</v>
      </c>
      <c r="I580" s="2" t="s">
        <v>130</v>
      </c>
      <c r="J580" s="2" t="s">
        <v>130</v>
      </c>
      <c r="K580" s="22" t="s">
        <v>130</v>
      </c>
      <c r="L580" s="22" t="s">
        <v>130</v>
      </c>
      <c r="M580" s="22" t="s">
        <v>130</v>
      </c>
      <c r="N580" s="22" t="s">
        <v>130</v>
      </c>
      <c r="O580" s="22" t="s">
        <v>130</v>
      </c>
      <c r="P580" s="2" t="s">
        <v>138</v>
      </c>
      <c r="W580" s="22"/>
      <c r="X580" s="22"/>
      <c r="Y580" s="22"/>
      <c r="Z580" s="22"/>
      <c r="AA580" s="22"/>
      <c r="AB580" s="2"/>
      <c r="AD580" s="24"/>
      <c r="AE580" s="24"/>
      <c r="AF580" s="24"/>
      <c r="AG580" s="24"/>
      <c r="AH580" s="24"/>
      <c r="AI580" s="24"/>
      <c r="AJ580" s="24"/>
      <c r="AK580" s="24"/>
      <c r="AL580" s="24"/>
      <c r="AM580" s="24"/>
      <c r="AN580" s="24"/>
    </row>
    <row r="581" spans="1:40" ht="13" x14ac:dyDescent="0.3">
      <c r="A581" t="s">
        <v>132</v>
      </c>
      <c r="B581" s="5">
        <v>2.69</v>
      </c>
      <c r="C581" s="93">
        <f t="shared" si="30"/>
        <v>32.69</v>
      </c>
      <c r="D581" s="2" t="s">
        <v>130</v>
      </c>
      <c r="E581" s="2" t="s">
        <v>130</v>
      </c>
      <c r="F581" s="2" t="s">
        <v>130</v>
      </c>
      <c r="G581" s="2" t="s">
        <v>130</v>
      </c>
      <c r="H581" s="2" t="s">
        <v>130</v>
      </c>
      <c r="I581" s="2" t="s">
        <v>130</v>
      </c>
      <c r="J581" s="2" t="s">
        <v>130</v>
      </c>
      <c r="K581" s="22" t="s">
        <v>130</v>
      </c>
      <c r="L581" s="22" t="s">
        <v>130</v>
      </c>
      <c r="M581" s="22" t="s">
        <v>130</v>
      </c>
      <c r="N581" s="22" t="s">
        <v>130</v>
      </c>
      <c r="O581" s="22" t="s">
        <v>130</v>
      </c>
      <c r="P581" s="2" t="s">
        <v>138</v>
      </c>
      <c r="W581" s="22"/>
      <c r="X581" s="22"/>
      <c r="Y581" s="22"/>
      <c r="Z581" s="22"/>
      <c r="AA581" s="22"/>
      <c r="AB581" s="2"/>
      <c r="AD581" s="24"/>
      <c r="AE581" s="24"/>
      <c r="AF581" s="24"/>
      <c r="AG581" s="24"/>
      <c r="AH581" s="24"/>
      <c r="AI581" s="24"/>
      <c r="AJ581" s="24"/>
      <c r="AK581" s="24"/>
      <c r="AL581" s="24"/>
      <c r="AM581" s="24"/>
      <c r="AN581" s="24"/>
    </row>
    <row r="582" spans="1:40" ht="13" x14ac:dyDescent="0.3">
      <c r="A582" t="s">
        <v>132</v>
      </c>
      <c r="B582" s="5">
        <v>2.7</v>
      </c>
      <c r="C582" s="93">
        <f t="shared" si="30"/>
        <v>32.700000000000003</v>
      </c>
      <c r="D582" s="2" t="s">
        <v>130</v>
      </c>
      <c r="E582" s="2" t="s">
        <v>130</v>
      </c>
      <c r="F582" s="2" t="s">
        <v>130</v>
      </c>
      <c r="G582" s="2" t="s">
        <v>130</v>
      </c>
      <c r="H582" s="2" t="s">
        <v>130</v>
      </c>
      <c r="I582" s="2" t="s">
        <v>130</v>
      </c>
      <c r="J582" s="2" t="s">
        <v>130</v>
      </c>
      <c r="K582" s="22" t="s">
        <v>130</v>
      </c>
      <c r="L582" s="22" t="s">
        <v>130</v>
      </c>
      <c r="M582" s="22" t="s">
        <v>130</v>
      </c>
      <c r="N582" s="22" t="s">
        <v>130</v>
      </c>
      <c r="O582" s="22" t="s">
        <v>130</v>
      </c>
      <c r="P582" s="2" t="s">
        <v>138</v>
      </c>
      <c r="W582" s="22"/>
      <c r="X582" s="22"/>
      <c r="Y582" s="22"/>
      <c r="Z582" s="22"/>
      <c r="AA582" s="22"/>
      <c r="AB582" s="2"/>
      <c r="AD582" s="24"/>
      <c r="AE582" s="24"/>
      <c r="AF582" s="24"/>
      <c r="AG582" s="24"/>
      <c r="AH582" s="24"/>
      <c r="AI582" s="24"/>
      <c r="AJ582" s="24"/>
      <c r="AK582" s="24"/>
      <c r="AL582" s="24"/>
      <c r="AM582" s="24"/>
      <c r="AN582" s="24"/>
    </row>
    <row r="583" spans="1:40" ht="13" x14ac:dyDescent="0.3">
      <c r="A583" t="s">
        <v>132</v>
      </c>
      <c r="B583" s="5">
        <v>2.71</v>
      </c>
      <c r="C583" s="93">
        <f t="shared" si="30"/>
        <v>32.71</v>
      </c>
      <c r="D583" s="2" t="s">
        <v>130</v>
      </c>
      <c r="E583" s="2" t="s">
        <v>130</v>
      </c>
      <c r="F583" s="2" t="s">
        <v>130</v>
      </c>
      <c r="G583" s="2" t="s">
        <v>130</v>
      </c>
      <c r="H583" s="2" t="s">
        <v>130</v>
      </c>
      <c r="I583" s="2" t="s">
        <v>130</v>
      </c>
      <c r="J583" s="2" t="s">
        <v>130</v>
      </c>
      <c r="K583" s="22" t="s">
        <v>130</v>
      </c>
      <c r="L583" s="22" t="s">
        <v>130</v>
      </c>
      <c r="M583" s="22" t="s">
        <v>130</v>
      </c>
      <c r="N583" s="22" t="s">
        <v>130</v>
      </c>
      <c r="O583" s="22" t="s">
        <v>130</v>
      </c>
      <c r="P583" s="2" t="s">
        <v>138</v>
      </c>
      <c r="W583" s="22"/>
      <c r="X583" s="22"/>
      <c r="Y583" s="22"/>
      <c r="Z583" s="22"/>
      <c r="AA583" s="22"/>
      <c r="AB583" s="2"/>
      <c r="AD583" s="24"/>
      <c r="AE583" s="24"/>
      <c r="AF583" s="24"/>
      <c r="AG583" s="24"/>
      <c r="AH583" s="24"/>
      <c r="AI583" s="24"/>
      <c r="AJ583" s="24"/>
      <c r="AK583" s="24"/>
      <c r="AL583" s="24"/>
      <c r="AM583" s="24"/>
      <c r="AN583" s="24"/>
    </row>
    <row r="584" spans="1:40" ht="13" x14ac:dyDescent="0.3">
      <c r="A584" t="s">
        <v>132</v>
      </c>
      <c r="B584" s="5">
        <v>2.72</v>
      </c>
      <c r="C584" s="93">
        <f t="shared" si="30"/>
        <v>32.72</v>
      </c>
      <c r="D584" s="2" t="s">
        <v>130</v>
      </c>
      <c r="E584" s="2" t="s">
        <v>130</v>
      </c>
      <c r="F584" s="2" t="s">
        <v>130</v>
      </c>
      <c r="G584" s="2" t="s">
        <v>130</v>
      </c>
      <c r="H584" s="2" t="s">
        <v>130</v>
      </c>
      <c r="I584" s="2" t="s">
        <v>130</v>
      </c>
      <c r="J584" s="2" t="s">
        <v>130</v>
      </c>
      <c r="K584" s="22" t="s">
        <v>130</v>
      </c>
      <c r="L584" s="22" t="s">
        <v>130</v>
      </c>
      <c r="M584" s="22" t="s">
        <v>130</v>
      </c>
      <c r="N584" s="22" t="s">
        <v>130</v>
      </c>
      <c r="O584" s="22" t="s">
        <v>130</v>
      </c>
      <c r="P584" s="2" t="s">
        <v>138</v>
      </c>
      <c r="W584" s="22"/>
      <c r="X584" s="22"/>
      <c r="Y584" s="22"/>
      <c r="Z584" s="22"/>
      <c r="AA584" s="22"/>
      <c r="AB584" s="2"/>
      <c r="AD584" s="24"/>
      <c r="AE584" s="24"/>
      <c r="AF584" s="24"/>
      <c r="AG584" s="24"/>
      <c r="AH584" s="24"/>
      <c r="AI584" s="24"/>
      <c r="AJ584" s="24"/>
      <c r="AK584" s="24"/>
      <c r="AL584" s="24"/>
      <c r="AM584" s="24"/>
      <c r="AN584" s="24"/>
    </row>
    <row r="585" spans="1:40" ht="13" x14ac:dyDescent="0.3">
      <c r="A585" t="s">
        <v>132</v>
      </c>
      <c r="B585" s="5">
        <v>2.73</v>
      </c>
      <c r="C585" s="93">
        <f t="shared" si="30"/>
        <v>32.729999999999997</v>
      </c>
      <c r="D585" s="2" t="s">
        <v>130</v>
      </c>
      <c r="E585" s="2" t="s">
        <v>130</v>
      </c>
      <c r="F585" s="2" t="s">
        <v>130</v>
      </c>
      <c r="G585" s="2" t="s">
        <v>130</v>
      </c>
      <c r="H585" s="2" t="s">
        <v>130</v>
      </c>
      <c r="I585" s="2" t="s">
        <v>130</v>
      </c>
      <c r="J585" s="2" t="s">
        <v>130</v>
      </c>
      <c r="K585" s="22" t="s">
        <v>130</v>
      </c>
      <c r="L585" s="22" t="s">
        <v>130</v>
      </c>
      <c r="M585" s="22" t="s">
        <v>130</v>
      </c>
      <c r="N585" s="22" t="s">
        <v>130</v>
      </c>
      <c r="O585" s="22" t="s">
        <v>130</v>
      </c>
      <c r="P585" s="2" t="s">
        <v>138</v>
      </c>
      <c r="W585" s="22"/>
      <c r="X585" s="22"/>
      <c r="Y585" s="22"/>
      <c r="Z585" s="22"/>
      <c r="AA585" s="22"/>
      <c r="AB585" s="2"/>
      <c r="AD585" s="24"/>
      <c r="AE585" s="24"/>
      <c r="AF585" s="24"/>
      <c r="AG585" s="24"/>
      <c r="AH585" s="24"/>
      <c r="AI585" s="24"/>
      <c r="AJ585" s="24"/>
      <c r="AK585" s="24"/>
      <c r="AL585" s="24"/>
      <c r="AM585" s="24"/>
      <c r="AN585" s="24"/>
    </row>
    <row r="586" spans="1:40" ht="13" x14ac:dyDescent="0.3">
      <c r="A586" t="s">
        <v>132</v>
      </c>
      <c r="B586" s="5">
        <v>2.74</v>
      </c>
      <c r="C586" s="93">
        <f t="shared" si="30"/>
        <v>32.74</v>
      </c>
      <c r="D586" s="2" t="s">
        <v>130</v>
      </c>
      <c r="E586" s="2" t="s">
        <v>130</v>
      </c>
      <c r="F586" s="2" t="s">
        <v>130</v>
      </c>
      <c r="G586" s="2" t="s">
        <v>130</v>
      </c>
      <c r="H586" s="2" t="s">
        <v>130</v>
      </c>
      <c r="I586" s="2" t="s">
        <v>130</v>
      </c>
      <c r="J586" s="2" t="s">
        <v>130</v>
      </c>
      <c r="K586" s="22" t="s">
        <v>130</v>
      </c>
      <c r="L586" s="22" t="s">
        <v>130</v>
      </c>
      <c r="M586" s="22" t="s">
        <v>130</v>
      </c>
      <c r="N586" s="22" t="s">
        <v>130</v>
      </c>
      <c r="O586" s="22" t="s">
        <v>130</v>
      </c>
      <c r="P586" s="2" t="s">
        <v>138</v>
      </c>
      <c r="W586" s="22"/>
      <c r="X586" s="22"/>
      <c r="Y586" s="22"/>
      <c r="Z586" s="22"/>
      <c r="AA586" s="22"/>
      <c r="AB586" s="2"/>
      <c r="AD586" s="24"/>
      <c r="AE586" s="24"/>
      <c r="AF586" s="24"/>
      <c r="AG586" s="24"/>
      <c r="AH586" s="24"/>
      <c r="AI586" s="24"/>
      <c r="AJ586" s="24"/>
      <c r="AK586" s="24"/>
      <c r="AL586" s="24"/>
      <c r="AM586" s="24"/>
      <c r="AN586" s="24"/>
    </row>
    <row r="587" spans="1:40" ht="13" x14ac:dyDescent="0.3">
      <c r="A587" t="s">
        <v>132</v>
      </c>
      <c r="B587" s="5">
        <v>2.75</v>
      </c>
      <c r="C587" s="93">
        <f t="shared" si="30"/>
        <v>32.75</v>
      </c>
      <c r="D587" s="2" t="s">
        <v>130</v>
      </c>
      <c r="E587" s="2" t="s">
        <v>130</v>
      </c>
      <c r="F587" s="2" t="s">
        <v>130</v>
      </c>
      <c r="G587" s="2" t="s">
        <v>130</v>
      </c>
      <c r="H587" s="2" t="s">
        <v>130</v>
      </c>
      <c r="I587" s="2" t="s">
        <v>130</v>
      </c>
      <c r="J587" s="2" t="s">
        <v>130</v>
      </c>
      <c r="K587" s="22" t="s">
        <v>130</v>
      </c>
      <c r="L587" s="22" t="s">
        <v>130</v>
      </c>
      <c r="M587" s="22" t="s">
        <v>130</v>
      </c>
      <c r="N587" s="22" t="s">
        <v>130</v>
      </c>
      <c r="O587" s="22" t="s">
        <v>130</v>
      </c>
      <c r="P587" s="2" t="s">
        <v>138</v>
      </c>
      <c r="W587" s="22"/>
      <c r="X587" s="22"/>
      <c r="Y587" s="22"/>
      <c r="Z587" s="22"/>
      <c r="AA587" s="22"/>
      <c r="AB587" s="2"/>
      <c r="AD587" s="24"/>
      <c r="AE587" s="24"/>
      <c r="AF587" s="24"/>
      <c r="AG587" s="24"/>
      <c r="AH587" s="24"/>
      <c r="AI587" s="24"/>
      <c r="AJ587" s="24"/>
      <c r="AK587" s="24"/>
      <c r="AL587" s="24"/>
      <c r="AM587" s="24"/>
      <c r="AN587" s="24"/>
    </row>
    <row r="588" spans="1:40" ht="13" x14ac:dyDescent="0.3">
      <c r="A588" t="s">
        <v>132</v>
      </c>
      <c r="B588" s="5">
        <v>2.76</v>
      </c>
      <c r="C588" s="93">
        <f t="shared" si="30"/>
        <v>32.76</v>
      </c>
      <c r="D588" s="2" t="s">
        <v>130</v>
      </c>
      <c r="E588" s="2" t="s">
        <v>130</v>
      </c>
      <c r="F588" s="2" t="s">
        <v>130</v>
      </c>
      <c r="G588" s="2" t="s">
        <v>130</v>
      </c>
      <c r="H588" s="2" t="s">
        <v>130</v>
      </c>
      <c r="I588" s="2" t="s">
        <v>130</v>
      </c>
      <c r="J588" s="2" t="s">
        <v>130</v>
      </c>
      <c r="K588" s="22" t="s">
        <v>130</v>
      </c>
      <c r="L588" s="22" t="s">
        <v>130</v>
      </c>
      <c r="M588" s="22" t="s">
        <v>130</v>
      </c>
      <c r="N588" s="22" t="s">
        <v>130</v>
      </c>
      <c r="O588" s="22" t="s">
        <v>130</v>
      </c>
      <c r="P588" s="2" t="s">
        <v>138</v>
      </c>
      <c r="W588" s="22"/>
      <c r="X588" s="22"/>
      <c r="Y588" s="22"/>
      <c r="Z588" s="22"/>
      <c r="AA588" s="22"/>
      <c r="AB588" s="2"/>
      <c r="AD588" s="24"/>
      <c r="AE588" s="24"/>
      <c r="AF588" s="24"/>
      <c r="AG588" s="24"/>
      <c r="AH588" s="24"/>
      <c r="AI588" s="24"/>
      <c r="AJ588" s="24"/>
      <c r="AK588" s="24"/>
      <c r="AL588" s="24"/>
      <c r="AM588" s="24"/>
      <c r="AN588" s="24"/>
    </row>
    <row r="589" spans="1:40" ht="13" x14ac:dyDescent="0.3">
      <c r="A589" t="s">
        <v>132</v>
      </c>
      <c r="B589" s="5">
        <v>2.77</v>
      </c>
      <c r="C589" s="93">
        <f t="shared" si="30"/>
        <v>32.770000000000003</v>
      </c>
      <c r="D589" s="2" t="s">
        <v>130</v>
      </c>
      <c r="E589" s="2" t="s">
        <v>130</v>
      </c>
      <c r="F589" s="2" t="s">
        <v>130</v>
      </c>
      <c r="G589" s="2" t="s">
        <v>130</v>
      </c>
      <c r="H589" s="2" t="s">
        <v>130</v>
      </c>
      <c r="I589" s="2" t="s">
        <v>130</v>
      </c>
      <c r="J589" s="2" t="s">
        <v>130</v>
      </c>
      <c r="K589" s="22" t="s">
        <v>130</v>
      </c>
      <c r="L589" s="22" t="s">
        <v>130</v>
      </c>
      <c r="M589" s="22" t="s">
        <v>130</v>
      </c>
      <c r="N589" s="22" t="s">
        <v>130</v>
      </c>
      <c r="O589" s="22" t="s">
        <v>130</v>
      </c>
      <c r="P589" s="2" t="s">
        <v>138</v>
      </c>
      <c r="W589" s="22"/>
      <c r="X589" s="22"/>
      <c r="Y589" s="22"/>
      <c r="Z589" s="22"/>
      <c r="AA589" s="22"/>
      <c r="AB589" s="2"/>
      <c r="AD589" s="24"/>
      <c r="AE589" s="24"/>
      <c r="AF589" s="24"/>
      <c r="AG589" s="24"/>
      <c r="AH589" s="24"/>
      <c r="AI589" s="24"/>
      <c r="AJ589" s="24"/>
      <c r="AK589" s="24"/>
      <c r="AL589" s="24"/>
      <c r="AM589" s="24"/>
      <c r="AN589" s="24"/>
    </row>
    <row r="590" spans="1:40" ht="13" x14ac:dyDescent="0.3">
      <c r="A590" t="s">
        <v>132</v>
      </c>
      <c r="B590" s="5">
        <v>2.78</v>
      </c>
      <c r="C590" s="93">
        <f t="shared" si="30"/>
        <v>32.78</v>
      </c>
      <c r="D590" s="2" t="s">
        <v>130</v>
      </c>
      <c r="E590" s="2" t="s">
        <v>130</v>
      </c>
      <c r="F590" s="2" t="s">
        <v>130</v>
      </c>
      <c r="G590" s="2" t="s">
        <v>130</v>
      </c>
      <c r="H590" s="2" t="s">
        <v>130</v>
      </c>
      <c r="I590" s="2" t="s">
        <v>130</v>
      </c>
      <c r="J590" s="2" t="s">
        <v>130</v>
      </c>
      <c r="K590" s="22" t="s">
        <v>130</v>
      </c>
      <c r="L590" s="22" t="s">
        <v>130</v>
      </c>
      <c r="M590" s="22" t="s">
        <v>130</v>
      </c>
      <c r="N590" s="22" t="s">
        <v>130</v>
      </c>
      <c r="O590" s="22" t="s">
        <v>130</v>
      </c>
      <c r="P590" s="2" t="s">
        <v>138</v>
      </c>
      <c r="W590" s="22"/>
      <c r="X590" s="22"/>
      <c r="Y590" s="22"/>
      <c r="Z590" s="22"/>
      <c r="AA590" s="22"/>
      <c r="AB590" s="2"/>
      <c r="AD590" s="24"/>
      <c r="AE590" s="24"/>
      <c r="AF590" s="24"/>
      <c r="AG590" s="24"/>
      <c r="AH590" s="24"/>
      <c r="AI590" s="24"/>
      <c r="AJ590" s="24"/>
      <c r="AK590" s="24"/>
      <c r="AL590" s="24"/>
      <c r="AM590" s="24"/>
      <c r="AN590" s="24"/>
    </row>
    <row r="591" spans="1:40" ht="13" x14ac:dyDescent="0.3">
      <c r="A591" t="s">
        <v>132</v>
      </c>
      <c r="B591" s="5">
        <v>2.79</v>
      </c>
      <c r="C591" s="93">
        <f t="shared" si="30"/>
        <v>32.79</v>
      </c>
      <c r="D591" s="2" t="s">
        <v>130</v>
      </c>
      <c r="E591" s="2" t="s">
        <v>130</v>
      </c>
      <c r="F591" s="2" t="s">
        <v>130</v>
      </c>
      <c r="G591" s="2" t="s">
        <v>130</v>
      </c>
      <c r="H591" s="2" t="s">
        <v>130</v>
      </c>
      <c r="I591" s="2" t="s">
        <v>130</v>
      </c>
      <c r="J591" s="2" t="s">
        <v>130</v>
      </c>
      <c r="K591" s="22" t="s">
        <v>130</v>
      </c>
      <c r="L591" s="22" t="s">
        <v>130</v>
      </c>
      <c r="M591" s="22" t="s">
        <v>130</v>
      </c>
      <c r="N591" s="22" t="s">
        <v>130</v>
      </c>
      <c r="O591" s="22" t="s">
        <v>130</v>
      </c>
      <c r="P591" s="2" t="s">
        <v>138</v>
      </c>
      <c r="W591" s="22"/>
      <c r="X591" s="22"/>
      <c r="Y591" s="22"/>
      <c r="Z591" s="22"/>
      <c r="AA591" s="22"/>
      <c r="AB591" s="2"/>
      <c r="AD591" s="24"/>
      <c r="AE591" s="24"/>
      <c r="AF591" s="24"/>
      <c r="AG591" s="24"/>
      <c r="AH591" s="24"/>
      <c r="AI591" s="24"/>
      <c r="AJ591" s="24"/>
      <c r="AK591" s="24"/>
      <c r="AL591" s="24"/>
      <c r="AM591" s="24"/>
      <c r="AN591" s="24"/>
    </row>
    <row r="592" spans="1:40" ht="13" x14ac:dyDescent="0.3">
      <c r="A592" t="s">
        <v>132</v>
      </c>
      <c r="B592" s="5">
        <v>2.8</v>
      </c>
      <c r="C592" s="93">
        <f t="shared" si="30"/>
        <v>32.799999999999997</v>
      </c>
      <c r="D592" s="2" t="s">
        <v>130</v>
      </c>
      <c r="E592" s="2" t="s">
        <v>130</v>
      </c>
      <c r="F592" s="2" t="s">
        <v>130</v>
      </c>
      <c r="G592" s="2" t="s">
        <v>130</v>
      </c>
      <c r="H592" s="2" t="s">
        <v>130</v>
      </c>
      <c r="I592" s="2" t="s">
        <v>130</v>
      </c>
      <c r="J592" s="2" t="s">
        <v>130</v>
      </c>
      <c r="K592" s="22" t="s">
        <v>130</v>
      </c>
      <c r="L592" s="22" t="s">
        <v>130</v>
      </c>
      <c r="M592" s="22" t="s">
        <v>130</v>
      </c>
      <c r="N592" s="22" t="s">
        <v>130</v>
      </c>
      <c r="O592" s="22" t="s">
        <v>130</v>
      </c>
      <c r="P592" s="2" t="s">
        <v>138</v>
      </c>
      <c r="W592" s="22"/>
      <c r="X592" s="22"/>
      <c r="Y592" s="22"/>
      <c r="Z592" s="22"/>
      <c r="AA592" s="22"/>
      <c r="AB592" s="2"/>
      <c r="AD592" s="24"/>
      <c r="AE592" s="24"/>
      <c r="AF592" s="24"/>
      <c r="AG592" s="24"/>
      <c r="AH592" s="24"/>
      <c r="AI592" s="24"/>
      <c r="AJ592" s="24"/>
      <c r="AK592" s="24"/>
      <c r="AL592" s="24"/>
      <c r="AM592" s="24"/>
      <c r="AN592" s="24"/>
    </row>
    <row r="593" spans="1:40" ht="13" x14ac:dyDescent="0.3">
      <c r="A593" t="s">
        <v>132</v>
      </c>
      <c r="B593" s="5">
        <v>2.81</v>
      </c>
      <c r="C593" s="93">
        <f t="shared" si="30"/>
        <v>32.81</v>
      </c>
      <c r="D593" s="2" t="s">
        <v>130</v>
      </c>
      <c r="E593" s="2" t="s">
        <v>130</v>
      </c>
      <c r="F593" s="2" t="s">
        <v>130</v>
      </c>
      <c r="G593" s="2" t="s">
        <v>130</v>
      </c>
      <c r="H593" s="2" t="s">
        <v>130</v>
      </c>
      <c r="I593" s="2" t="s">
        <v>130</v>
      </c>
      <c r="J593" s="2" t="s">
        <v>130</v>
      </c>
      <c r="K593" s="22" t="s">
        <v>130</v>
      </c>
      <c r="L593" s="22" t="s">
        <v>130</v>
      </c>
      <c r="M593" s="22" t="s">
        <v>130</v>
      </c>
      <c r="N593" s="22" t="s">
        <v>130</v>
      </c>
      <c r="O593" s="22" t="s">
        <v>130</v>
      </c>
      <c r="P593" s="2" t="s">
        <v>138</v>
      </c>
      <c r="W593" s="22"/>
      <c r="X593" s="22"/>
      <c r="Y593" s="22"/>
      <c r="Z593" s="22"/>
      <c r="AA593" s="22"/>
      <c r="AB593" s="2"/>
      <c r="AD593" s="24"/>
      <c r="AE593" s="24"/>
      <c r="AF593" s="24"/>
      <c r="AG593" s="24"/>
      <c r="AH593" s="24"/>
      <c r="AI593" s="24"/>
      <c r="AJ593" s="24"/>
      <c r="AK593" s="24"/>
      <c r="AL593" s="24"/>
      <c r="AM593" s="24"/>
      <c r="AN593" s="24"/>
    </row>
    <row r="594" spans="1:40" ht="13" x14ac:dyDescent="0.3">
      <c r="A594" t="s">
        <v>132</v>
      </c>
      <c r="B594" s="5">
        <v>2.82</v>
      </c>
      <c r="C594" s="93">
        <f t="shared" si="30"/>
        <v>32.82</v>
      </c>
      <c r="D594" s="2" t="s">
        <v>130</v>
      </c>
      <c r="E594" s="2" t="s">
        <v>130</v>
      </c>
      <c r="F594" s="2" t="s">
        <v>130</v>
      </c>
      <c r="G594" s="2" t="s">
        <v>130</v>
      </c>
      <c r="H594" s="2" t="s">
        <v>130</v>
      </c>
      <c r="I594" s="2" t="s">
        <v>130</v>
      </c>
      <c r="J594" s="2" t="s">
        <v>130</v>
      </c>
      <c r="K594" s="22" t="s">
        <v>130</v>
      </c>
      <c r="L594" s="22" t="s">
        <v>130</v>
      </c>
      <c r="M594" s="22" t="s">
        <v>130</v>
      </c>
      <c r="N594" s="22" t="s">
        <v>130</v>
      </c>
      <c r="O594" s="22" t="s">
        <v>130</v>
      </c>
      <c r="P594" s="2" t="s">
        <v>138</v>
      </c>
      <c r="W594" s="22"/>
      <c r="X594" s="22"/>
      <c r="Y594" s="22"/>
      <c r="Z594" s="22"/>
      <c r="AA594" s="22"/>
      <c r="AB594" s="2"/>
      <c r="AD594" s="24"/>
      <c r="AE594" s="24"/>
      <c r="AF594" s="24"/>
      <c r="AG594" s="24"/>
      <c r="AH594" s="24"/>
      <c r="AI594" s="24"/>
      <c r="AJ594" s="24"/>
      <c r="AK594" s="24"/>
      <c r="AL594" s="24"/>
      <c r="AM594" s="24"/>
      <c r="AN594" s="24"/>
    </row>
    <row r="595" spans="1:40" ht="13" x14ac:dyDescent="0.3">
      <c r="A595" t="s">
        <v>132</v>
      </c>
      <c r="B595" s="5">
        <v>2.83</v>
      </c>
      <c r="C595" s="93">
        <f t="shared" si="30"/>
        <v>32.83</v>
      </c>
      <c r="D595" s="2" t="s">
        <v>130</v>
      </c>
      <c r="E595" s="2" t="s">
        <v>130</v>
      </c>
      <c r="F595" s="2" t="s">
        <v>130</v>
      </c>
      <c r="G595" s="2" t="s">
        <v>130</v>
      </c>
      <c r="H595" s="2" t="s">
        <v>130</v>
      </c>
      <c r="I595" s="2" t="s">
        <v>130</v>
      </c>
      <c r="J595" s="2" t="s">
        <v>130</v>
      </c>
      <c r="K595" s="22" t="s">
        <v>130</v>
      </c>
      <c r="L595" s="22" t="s">
        <v>130</v>
      </c>
      <c r="M595" s="22" t="s">
        <v>130</v>
      </c>
      <c r="N595" s="22" t="s">
        <v>130</v>
      </c>
      <c r="O595" s="22" t="s">
        <v>130</v>
      </c>
      <c r="P595" s="2" t="s">
        <v>138</v>
      </c>
      <c r="W595" s="22"/>
      <c r="X595" s="22"/>
      <c r="Y595" s="22"/>
      <c r="Z595" s="22"/>
      <c r="AA595" s="22"/>
      <c r="AB595" s="2"/>
      <c r="AD595" s="24"/>
      <c r="AE595" s="24"/>
      <c r="AF595" s="24"/>
      <c r="AG595" s="24"/>
      <c r="AH595" s="24"/>
      <c r="AI595" s="24"/>
      <c r="AJ595" s="24"/>
      <c r="AK595" s="24"/>
      <c r="AL595" s="24"/>
      <c r="AM595" s="24"/>
      <c r="AN595" s="24"/>
    </row>
    <row r="596" spans="1:40" ht="13" x14ac:dyDescent="0.3">
      <c r="A596" t="s">
        <v>132</v>
      </c>
      <c r="B596" s="5">
        <v>2.84</v>
      </c>
      <c r="C596" s="93">
        <f t="shared" si="30"/>
        <v>32.840000000000003</v>
      </c>
      <c r="D596" s="2" t="s">
        <v>130</v>
      </c>
      <c r="E596" s="2" t="s">
        <v>130</v>
      </c>
      <c r="F596" s="2" t="s">
        <v>130</v>
      </c>
      <c r="G596" s="2" t="s">
        <v>130</v>
      </c>
      <c r="H596" s="2" t="s">
        <v>130</v>
      </c>
      <c r="I596" s="2" t="s">
        <v>130</v>
      </c>
      <c r="J596" s="2" t="s">
        <v>130</v>
      </c>
      <c r="K596" s="22" t="s">
        <v>130</v>
      </c>
      <c r="L596" s="22" t="s">
        <v>130</v>
      </c>
      <c r="M596" s="22" t="s">
        <v>130</v>
      </c>
      <c r="N596" s="22" t="s">
        <v>130</v>
      </c>
      <c r="O596" s="22" t="s">
        <v>130</v>
      </c>
      <c r="P596" s="2" t="s">
        <v>138</v>
      </c>
      <c r="W596" s="22"/>
      <c r="X596" s="22"/>
      <c r="Y596" s="22"/>
      <c r="Z596" s="22"/>
      <c r="AA596" s="22"/>
      <c r="AB596" s="2"/>
      <c r="AD596" s="24"/>
      <c r="AE596" s="24"/>
      <c r="AF596" s="24"/>
      <c r="AG596" s="24"/>
      <c r="AH596" s="24"/>
      <c r="AI596" s="24"/>
      <c r="AJ596" s="24"/>
      <c r="AK596" s="24"/>
      <c r="AL596" s="24"/>
      <c r="AM596" s="24"/>
      <c r="AN596" s="24"/>
    </row>
    <row r="597" spans="1:40" ht="13" x14ac:dyDescent="0.3">
      <c r="A597" t="s">
        <v>132</v>
      </c>
      <c r="B597" s="5">
        <v>2.85</v>
      </c>
      <c r="C597" s="93">
        <f t="shared" si="30"/>
        <v>32.85</v>
      </c>
      <c r="D597" s="2" t="s">
        <v>130</v>
      </c>
      <c r="E597" s="2" t="s">
        <v>130</v>
      </c>
      <c r="F597" s="2" t="s">
        <v>130</v>
      </c>
      <c r="G597" s="2" t="s">
        <v>130</v>
      </c>
      <c r="H597" s="2" t="s">
        <v>130</v>
      </c>
      <c r="I597" s="2" t="s">
        <v>130</v>
      </c>
      <c r="J597" s="2" t="s">
        <v>130</v>
      </c>
      <c r="K597" s="22" t="s">
        <v>130</v>
      </c>
      <c r="L597" s="22" t="s">
        <v>130</v>
      </c>
      <c r="M597" s="22" t="s">
        <v>130</v>
      </c>
      <c r="N597" s="22" t="s">
        <v>130</v>
      </c>
      <c r="O597" s="22" t="s">
        <v>130</v>
      </c>
      <c r="P597" s="2" t="s">
        <v>138</v>
      </c>
      <c r="W597" s="22"/>
      <c r="X597" s="22"/>
      <c r="Y597" s="22"/>
      <c r="Z597" s="22"/>
      <c r="AA597" s="22"/>
      <c r="AB597" s="2"/>
      <c r="AD597" s="24"/>
      <c r="AE597" s="24"/>
      <c r="AF597" s="24"/>
      <c r="AG597" s="24"/>
      <c r="AH597" s="24"/>
      <c r="AI597" s="24"/>
      <c r="AJ597" s="24"/>
      <c r="AK597" s="24"/>
      <c r="AL597" s="24"/>
      <c r="AM597" s="24"/>
      <c r="AN597" s="24"/>
    </row>
    <row r="598" spans="1:40" ht="13" x14ac:dyDescent="0.3">
      <c r="A598" t="s">
        <v>132</v>
      </c>
      <c r="B598" s="5">
        <v>2.86</v>
      </c>
      <c r="C598" s="93">
        <f t="shared" si="30"/>
        <v>32.86</v>
      </c>
      <c r="D598" s="2" t="s">
        <v>130</v>
      </c>
      <c r="E598" s="2" t="s">
        <v>130</v>
      </c>
      <c r="F598" s="2" t="s">
        <v>130</v>
      </c>
      <c r="G598" s="2" t="s">
        <v>130</v>
      </c>
      <c r="H598" s="2" t="s">
        <v>130</v>
      </c>
      <c r="I598" s="2" t="s">
        <v>130</v>
      </c>
      <c r="J598" s="2" t="s">
        <v>130</v>
      </c>
      <c r="K598" s="22" t="s">
        <v>130</v>
      </c>
      <c r="L598" s="22" t="s">
        <v>130</v>
      </c>
      <c r="M598" s="22" t="s">
        <v>130</v>
      </c>
      <c r="N598" s="22" t="s">
        <v>130</v>
      </c>
      <c r="O598" s="22" t="s">
        <v>130</v>
      </c>
      <c r="P598" s="2" t="s">
        <v>138</v>
      </c>
      <c r="W598" s="22"/>
      <c r="X598" s="22"/>
      <c r="Y598" s="22"/>
      <c r="Z598" s="22"/>
      <c r="AA598" s="22"/>
      <c r="AB598" s="2"/>
      <c r="AD598" s="24"/>
      <c r="AE598" s="24"/>
      <c r="AF598" s="24"/>
      <c r="AG598" s="24"/>
      <c r="AH598" s="24"/>
      <c r="AI598" s="24"/>
      <c r="AJ598" s="24"/>
      <c r="AK598" s="24"/>
      <c r="AL598" s="24"/>
      <c r="AM598" s="24"/>
      <c r="AN598" s="24"/>
    </row>
    <row r="599" spans="1:40" ht="13" x14ac:dyDescent="0.3">
      <c r="A599" t="s">
        <v>132</v>
      </c>
      <c r="B599" s="5">
        <v>2.87</v>
      </c>
      <c r="C599" s="93">
        <f t="shared" si="30"/>
        <v>32.869999999999997</v>
      </c>
      <c r="D599" s="2" t="s">
        <v>130</v>
      </c>
      <c r="E599" s="2" t="s">
        <v>130</v>
      </c>
      <c r="F599" s="2" t="s">
        <v>130</v>
      </c>
      <c r="G599" s="2" t="s">
        <v>130</v>
      </c>
      <c r="H599" s="2" t="s">
        <v>130</v>
      </c>
      <c r="I599" s="2" t="s">
        <v>130</v>
      </c>
      <c r="J599" s="2" t="s">
        <v>130</v>
      </c>
      <c r="K599" s="22" t="s">
        <v>130</v>
      </c>
      <c r="L599" s="22" t="s">
        <v>130</v>
      </c>
      <c r="M599" s="22" t="s">
        <v>130</v>
      </c>
      <c r="N599" s="22" t="s">
        <v>130</v>
      </c>
      <c r="O599" s="22" t="s">
        <v>130</v>
      </c>
      <c r="P599" s="2" t="s">
        <v>138</v>
      </c>
      <c r="W599" s="22"/>
      <c r="X599" s="22"/>
      <c r="Y599" s="22"/>
      <c r="Z599" s="22"/>
      <c r="AA599" s="22"/>
      <c r="AB599" s="2"/>
      <c r="AD599" s="24"/>
      <c r="AE599" s="24"/>
      <c r="AF599" s="24"/>
      <c r="AG599" s="24"/>
      <c r="AH599" s="24"/>
      <c r="AI599" s="24"/>
      <c r="AJ599" s="24"/>
      <c r="AK599" s="24"/>
      <c r="AL599" s="24"/>
      <c r="AM599" s="24"/>
      <c r="AN599" s="24"/>
    </row>
    <row r="600" spans="1:40" ht="13" x14ac:dyDescent="0.3">
      <c r="A600" t="s">
        <v>132</v>
      </c>
      <c r="B600" s="5">
        <v>2.88</v>
      </c>
      <c r="C600" s="93">
        <f t="shared" si="30"/>
        <v>32.880000000000003</v>
      </c>
      <c r="D600" s="2" t="s">
        <v>130</v>
      </c>
      <c r="E600" s="2" t="s">
        <v>130</v>
      </c>
      <c r="F600" s="2" t="s">
        <v>130</v>
      </c>
      <c r="G600" s="2" t="s">
        <v>130</v>
      </c>
      <c r="H600" s="2" t="s">
        <v>130</v>
      </c>
      <c r="I600" s="2" t="s">
        <v>130</v>
      </c>
      <c r="J600" s="2" t="s">
        <v>130</v>
      </c>
      <c r="K600" s="22" t="s">
        <v>130</v>
      </c>
      <c r="L600" s="22" t="s">
        <v>130</v>
      </c>
      <c r="M600" s="22" t="s">
        <v>130</v>
      </c>
      <c r="N600" s="22" t="s">
        <v>130</v>
      </c>
      <c r="O600" s="22" t="s">
        <v>130</v>
      </c>
      <c r="P600" s="2" t="s">
        <v>138</v>
      </c>
      <c r="W600" s="22"/>
      <c r="X600" s="22"/>
      <c r="Y600" s="22"/>
      <c r="Z600" s="22"/>
      <c r="AA600" s="22"/>
      <c r="AB600" s="2"/>
      <c r="AD600" s="24"/>
      <c r="AE600" s="24"/>
      <c r="AF600" s="24"/>
      <c r="AG600" s="24"/>
      <c r="AH600" s="24"/>
      <c r="AI600" s="24"/>
      <c r="AJ600" s="24"/>
      <c r="AK600" s="24"/>
      <c r="AL600" s="24"/>
      <c r="AM600" s="24"/>
      <c r="AN600" s="24"/>
    </row>
    <row r="601" spans="1:40" ht="13" x14ac:dyDescent="0.3">
      <c r="A601" t="s">
        <v>132</v>
      </c>
      <c r="B601" s="5">
        <v>2.89</v>
      </c>
      <c r="C601" s="93">
        <f t="shared" si="30"/>
        <v>32.89</v>
      </c>
      <c r="D601" s="2" t="s">
        <v>130</v>
      </c>
      <c r="E601" s="2" t="s">
        <v>130</v>
      </c>
      <c r="F601" s="2" t="s">
        <v>130</v>
      </c>
      <c r="G601" s="2" t="s">
        <v>130</v>
      </c>
      <c r="H601" s="2" t="s">
        <v>130</v>
      </c>
      <c r="I601" s="2" t="s">
        <v>130</v>
      </c>
      <c r="J601" s="2" t="s">
        <v>130</v>
      </c>
      <c r="K601" s="22" t="s">
        <v>130</v>
      </c>
      <c r="L601" s="22" t="s">
        <v>130</v>
      </c>
      <c r="M601" s="22" t="s">
        <v>130</v>
      </c>
      <c r="N601" s="22" t="s">
        <v>130</v>
      </c>
      <c r="O601" s="22" t="s">
        <v>130</v>
      </c>
      <c r="P601" s="2" t="s">
        <v>138</v>
      </c>
      <c r="W601" s="22"/>
      <c r="X601" s="22"/>
      <c r="Y601" s="22"/>
      <c r="Z601" s="22"/>
      <c r="AA601" s="22"/>
      <c r="AB601" s="2"/>
      <c r="AD601" s="24"/>
      <c r="AE601" s="24"/>
      <c r="AF601" s="24"/>
      <c r="AG601" s="24"/>
      <c r="AH601" s="24"/>
      <c r="AI601" s="24"/>
      <c r="AJ601" s="24"/>
      <c r="AK601" s="24"/>
      <c r="AL601" s="24"/>
      <c r="AM601" s="24"/>
      <c r="AN601" s="24"/>
    </row>
    <row r="602" spans="1:40" ht="13" x14ac:dyDescent="0.3">
      <c r="A602" t="s">
        <v>132</v>
      </c>
      <c r="B602" s="5">
        <v>2.9</v>
      </c>
      <c r="C602" s="93">
        <f t="shared" si="30"/>
        <v>32.9</v>
      </c>
      <c r="D602" s="2" t="s">
        <v>130</v>
      </c>
      <c r="E602" s="2" t="s">
        <v>130</v>
      </c>
      <c r="F602" s="2" t="s">
        <v>130</v>
      </c>
      <c r="G602" s="2" t="s">
        <v>130</v>
      </c>
      <c r="H602" s="2" t="s">
        <v>130</v>
      </c>
      <c r="I602" s="2" t="s">
        <v>130</v>
      </c>
      <c r="J602" s="2" t="s">
        <v>130</v>
      </c>
      <c r="K602" s="22" t="s">
        <v>130</v>
      </c>
      <c r="L602" s="22" t="s">
        <v>130</v>
      </c>
      <c r="M602" s="22" t="s">
        <v>130</v>
      </c>
      <c r="N602" s="22" t="s">
        <v>130</v>
      </c>
      <c r="O602" s="22" t="s">
        <v>130</v>
      </c>
      <c r="P602" s="2" t="s">
        <v>138</v>
      </c>
      <c r="W602" s="22"/>
      <c r="X602" s="22"/>
      <c r="Y602" s="22"/>
      <c r="Z602" s="22"/>
      <c r="AA602" s="22"/>
      <c r="AB602" s="2"/>
      <c r="AD602" s="24"/>
      <c r="AE602" s="24"/>
      <c r="AF602" s="24"/>
      <c r="AG602" s="24"/>
      <c r="AH602" s="24"/>
      <c r="AI602" s="24"/>
      <c r="AJ602" s="24"/>
      <c r="AK602" s="24"/>
      <c r="AL602" s="24"/>
      <c r="AM602" s="24"/>
      <c r="AN602" s="24"/>
    </row>
    <row r="603" spans="1:40" ht="13" x14ac:dyDescent="0.3">
      <c r="A603" t="s">
        <v>132</v>
      </c>
      <c r="B603" s="5">
        <v>2.91</v>
      </c>
      <c r="C603" s="93">
        <f t="shared" si="30"/>
        <v>32.909999999999997</v>
      </c>
      <c r="D603" s="2" t="s">
        <v>130</v>
      </c>
      <c r="E603" s="2" t="s">
        <v>130</v>
      </c>
      <c r="F603" s="2" t="s">
        <v>130</v>
      </c>
      <c r="G603" s="2" t="s">
        <v>130</v>
      </c>
      <c r="H603" s="2" t="s">
        <v>130</v>
      </c>
      <c r="I603" s="2" t="s">
        <v>130</v>
      </c>
      <c r="J603" s="2" t="s">
        <v>130</v>
      </c>
      <c r="K603" s="22" t="s">
        <v>130</v>
      </c>
      <c r="L603" s="22" t="s">
        <v>130</v>
      </c>
      <c r="M603" s="22" t="s">
        <v>130</v>
      </c>
      <c r="N603" s="22" t="s">
        <v>130</v>
      </c>
      <c r="O603" s="22" t="s">
        <v>130</v>
      </c>
      <c r="P603" s="2" t="s">
        <v>138</v>
      </c>
      <c r="W603" s="22"/>
      <c r="X603" s="22"/>
      <c r="Y603" s="22"/>
      <c r="Z603" s="22"/>
      <c r="AA603" s="22"/>
      <c r="AB603" s="2"/>
      <c r="AD603" s="24"/>
      <c r="AE603" s="24"/>
      <c r="AF603" s="24"/>
      <c r="AG603" s="24"/>
      <c r="AH603" s="24"/>
      <c r="AI603" s="24"/>
      <c r="AJ603" s="24"/>
      <c r="AK603" s="24"/>
      <c r="AL603" s="24"/>
      <c r="AM603" s="24"/>
      <c r="AN603" s="24"/>
    </row>
    <row r="604" spans="1:40" ht="13" x14ac:dyDescent="0.3">
      <c r="A604" t="s">
        <v>132</v>
      </c>
      <c r="B604" s="5">
        <v>2.92</v>
      </c>
      <c r="C604" s="93">
        <f t="shared" si="30"/>
        <v>32.92</v>
      </c>
      <c r="D604" s="2" t="s">
        <v>130</v>
      </c>
      <c r="E604" s="2" t="s">
        <v>130</v>
      </c>
      <c r="F604" s="2" t="s">
        <v>130</v>
      </c>
      <c r="G604" s="2" t="s">
        <v>130</v>
      </c>
      <c r="H604" s="2" t="s">
        <v>130</v>
      </c>
      <c r="I604" s="2" t="s">
        <v>130</v>
      </c>
      <c r="J604" s="2" t="s">
        <v>130</v>
      </c>
      <c r="K604" s="22" t="s">
        <v>130</v>
      </c>
      <c r="L604" s="22" t="s">
        <v>130</v>
      </c>
      <c r="M604" s="22" t="s">
        <v>130</v>
      </c>
      <c r="N604" s="22" t="s">
        <v>130</v>
      </c>
      <c r="O604" s="22" t="s">
        <v>130</v>
      </c>
      <c r="P604" s="2" t="s">
        <v>138</v>
      </c>
      <c r="W604" s="22"/>
      <c r="X604" s="22"/>
      <c r="Y604" s="22"/>
      <c r="Z604" s="22"/>
      <c r="AA604" s="22"/>
      <c r="AB604" s="2"/>
      <c r="AD604" s="24"/>
      <c r="AE604" s="24"/>
      <c r="AF604" s="24"/>
      <c r="AG604" s="24"/>
      <c r="AH604" s="24"/>
      <c r="AI604" s="24"/>
      <c r="AJ604" s="24"/>
      <c r="AK604" s="24"/>
      <c r="AL604" s="24"/>
      <c r="AM604" s="24"/>
      <c r="AN604" s="24"/>
    </row>
    <row r="605" spans="1:40" ht="13" x14ac:dyDescent="0.3">
      <c r="A605" t="s">
        <v>132</v>
      </c>
      <c r="B605" s="5">
        <v>2.93</v>
      </c>
      <c r="C605" s="93">
        <f t="shared" si="30"/>
        <v>32.93</v>
      </c>
      <c r="D605" s="2" t="s">
        <v>130</v>
      </c>
      <c r="E605" s="2" t="s">
        <v>130</v>
      </c>
      <c r="F605" s="2" t="s">
        <v>130</v>
      </c>
      <c r="G605" s="2" t="s">
        <v>130</v>
      </c>
      <c r="H605" s="2" t="s">
        <v>130</v>
      </c>
      <c r="I605" s="2" t="s">
        <v>130</v>
      </c>
      <c r="J605" s="2" t="s">
        <v>130</v>
      </c>
      <c r="K605" s="22" t="s">
        <v>130</v>
      </c>
      <c r="L605" s="22" t="s">
        <v>130</v>
      </c>
      <c r="M605" s="22" t="s">
        <v>130</v>
      </c>
      <c r="N605" s="22" t="s">
        <v>130</v>
      </c>
      <c r="O605" s="22" t="s">
        <v>130</v>
      </c>
      <c r="P605" s="2" t="s">
        <v>138</v>
      </c>
      <c r="W605" s="22"/>
      <c r="X605" s="22"/>
      <c r="Y605" s="22"/>
      <c r="Z605" s="22"/>
      <c r="AA605" s="22"/>
      <c r="AB605" s="2"/>
      <c r="AD605" s="24"/>
      <c r="AE605" s="24"/>
      <c r="AF605" s="24"/>
      <c r="AG605" s="24"/>
      <c r="AH605" s="24"/>
      <c r="AI605" s="24"/>
      <c r="AJ605" s="24"/>
      <c r="AK605" s="24"/>
      <c r="AL605" s="24"/>
      <c r="AM605" s="24"/>
      <c r="AN605" s="24"/>
    </row>
    <row r="606" spans="1:40" ht="13" x14ac:dyDescent="0.3">
      <c r="A606" t="s">
        <v>132</v>
      </c>
      <c r="B606" s="5">
        <v>2.94</v>
      </c>
      <c r="C606" s="93">
        <f t="shared" si="30"/>
        <v>32.94</v>
      </c>
      <c r="D606" s="2" t="s">
        <v>130</v>
      </c>
      <c r="E606" s="2" t="s">
        <v>130</v>
      </c>
      <c r="F606" s="2" t="s">
        <v>130</v>
      </c>
      <c r="G606" s="2" t="s">
        <v>130</v>
      </c>
      <c r="H606" s="2" t="s">
        <v>130</v>
      </c>
      <c r="I606" s="2" t="s">
        <v>130</v>
      </c>
      <c r="J606" s="2" t="s">
        <v>130</v>
      </c>
      <c r="K606" s="22" t="s">
        <v>130</v>
      </c>
      <c r="L606" s="22" t="s">
        <v>130</v>
      </c>
      <c r="M606" s="22" t="s">
        <v>130</v>
      </c>
      <c r="N606" s="22" t="s">
        <v>130</v>
      </c>
      <c r="O606" s="22" t="s">
        <v>130</v>
      </c>
      <c r="P606" s="2" t="s">
        <v>138</v>
      </c>
      <c r="W606" s="22"/>
      <c r="X606" s="22"/>
      <c r="Y606" s="22"/>
      <c r="Z606" s="22"/>
      <c r="AA606" s="22"/>
      <c r="AB606" s="2"/>
      <c r="AD606" s="24"/>
      <c r="AE606" s="24"/>
      <c r="AF606" s="24"/>
      <c r="AG606" s="24"/>
      <c r="AH606" s="24"/>
      <c r="AI606" s="24"/>
      <c r="AJ606" s="24"/>
      <c r="AK606" s="24"/>
      <c r="AL606" s="24"/>
      <c r="AM606" s="24"/>
      <c r="AN606" s="24"/>
    </row>
    <row r="607" spans="1:40" ht="13" x14ac:dyDescent="0.3">
      <c r="A607" t="s">
        <v>132</v>
      </c>
      <c r="B607" s="5">
        <v>2.95</v>
      </c>
      <c r="C607" s="93">
        <f t="shared" si="30"/>
        <v>32.950000000000003</v>
      </c>
      <c r="D607" s="2" t="s">
        <v>130</v>
      </c>
      <c r="E607" s="2" t="s">
        <v>130</v>
      </c>
      <c r="F607" s="2" t="s">
        <v>130</v>
      </c>
      <c r="G607" s="2" t="s">
        <v>130</v>
      </c>
      <c r="H607" s="2" t="s">
        <v>130</v>
      </c>
      <c r="I607" s="2" t="s">
        <v>130</v>
      </c>
      <c r="J607" s="2" t="s">
        <v>130</v>
      </c>
      <c r="K607" s="22" t="s">
        <v>130</v>
      </c>
      <c r="L607" s="22" t="s">
        <v>130</v>
      </c>
      <c r="M607" s="22" t="s">
        <v>130</v>
      </c>
      <c r="N607" s="22" t="s">
        <v>130</v>
      </c>
      <c r="O607" s="22" t="s">
        <v>130</v>
      </c>
      <c r="P607" s="2" t="s">
        <v>138</v>
      </c>
      <c r="W607" s="22"/>
      <c r="X607" s="22"/>
      <c r="Y607" s="22"/>
      <c r="Z607" s="22"/>
      <c r="AA607" s="22"/>
      <c r="AB607" s="2"/>
      <c r="AD607" s="24"/>
      <c r="AE607" s="24"/>
      <c r="AF607" s="24"/>
      <c r="AG607" s="24"/>
      <c r="AH607" s="24"/>
      <c r="AI607" s="24"/>
      <c r="AJ607" s="24"/>
      <c r="AK607" s="24"/>
      <c r="AL607" s="24"/>
      <c r="AM607" s="24"/>
      <c r="AN607" s="24"/>
    </row>
    <row r="608" spans="1:40" ht="13" x14ac:dyDescent="0.3">
      <c r="A608" t="s">
        <v>132</v>
      </c>
      <c r="B608" s="5">
        <v>2.96</v>
      </c>
      <c r="C608" s="93">
        <f t="shared" si="30"/>
        <v>32.96</v>
      </c>
      <c r="D608" s="2" t="s">
        <v>130</v>
      </c>
      <c r="E608" s="2" t="s">
        <v>130</v>
      </c>
      <c r="F608" s="2" t="s">
        <v>130</v>
      </c>
      <c r="G608" s="2" t="s">
        <v>130</v>
      </c>
      <c r="H608" s="2" t="s">
        <v>130</v>
      </c>
      <c r="I608" s="2" t="s">
        <v>130</v>
      </c>
      <c r="J608" s="2" t="s">
        <v>130</v>
      </c>
      <c r="K608" s="22" t="s">
        <v>130</v>
      </c>
      <c r="L608" s="22" t="s">
        <v>130</v>
      </c>
      <c r="M608" s="22" t="s">
        <v>130</v>
      </c>
      <c r="N608" s="22" t="s">
        <v>130</v>
      </c>
      <c r="O608" s="22" t="s">
        <v>130</v>
      </c>
      <c r="P608" s="2" t="s">
        <v>138</v>
      </c>
      <c r="W608" s="22"/>
      <c r="X608" s="22"/>
      <c r="Y608" s="22"/>
      <c r="Z608" s="22"/>
      <c r="AA608" s="22"/>
      <c r="AB608" s="2"/>
      <c r="AD608" s="24"/>
      <c r="AE608" s="24"/>
      <c r="AF608" s="24"/>
      <c r="AG608" s="24"/>
      <c r="AH608" s="24"/>
      <c r="AI608" s="24"/>
      <c r="AJ608" s="24"/>
      <c r="AK608" s="24"/>
      <c r="AL608" s="24"/>
      <c r="AM608" s="24"/>
      <c r="AN608" s="24"/>
    </row>
    <row r="609" spans="1:40" ht="13" x14ac:dyDescent="0.3">
      <c r="A609" t="s">
        <v>132</v>
      </c>
      <c r="B609" s="5">
        <v>2.97</v>
      </c>
      <c r="C609" s="93">
        <f t="shared" si="30"/>
        <v>32.97</v>
      </c>
      <c r="D609" s="2" t="s">
        <v>130</v>
      </c>
      <c r="E609" s="2" t="s">
        <v>130</v>
      </c>
      <c r="F609" s="2" t="s">
        <v>130</v>
      </c>
      <c r="G609" s="2" t="s">
        <v>130</v>
      </c>
      <c r="H609" s="2" t="s">
        <v>130</v>
      </c>
      <c r="I609" s="2" t="s">
        <v>130</v>
      </c>
      <c r="J609" s="2" t="s">
        <v>130</v>
      </c>
      <c r="K609" s="22" t="s">
        <v>130</v>
      </c>
      <c r="L609" s="22" t="s">
        <v>130</v>
      </c>
      <c r="M609" s="22" t="s">
        <v>130</v>
      </c>
      <c r="N609" s="22" t="s">
        <v>130</v>
      </c>
      <c r="O609" s="22" t="s">
        <v>130</v>
      </c>
      <c r="P609" s="2" t="s">
        <v>138</v>
      </c>
      <c r="AD609" s="24"/>
      <c r="AE609" s="24"/>
      <c r="AF609" s="24"/>
      <c r="AG609" s="24"/>
      <c r="AH609" s="24"/>
      <c r="AI609" s="24"/>
      <c r="AJ609" s="24"/>
      <c r="AK609" s="24"/>
      <c r="AL609" s="24"/>
      <c r="AM609" s="24"/>
      <c r="AN609" s="24"/>
    </row>
    <row r="610" spans="1:40" ht="13" x14ac:dyDescent="0.3">
      <c r="A610" t="s">
        <v>132</v>
      </c>
      <c r="B610" s="5">
        <v>2.98</v>
      </c>
      <c r="C610" s="93">
        <f t="shared" si="30"/>
        <v>32.979999999999997</v>
      </c>
      <c r="D610" s="2" t="s">
        <v>130</v>
      </c>
      <c r="E610" s="2" t="s">
        <v>130</v>
      </c>
      <c r="F610" s="2" t="s">
        <v>130</v>
      </c>
      <c r="G610" s="2" t="s">
        <v>130</v>
      </c>
      <c r="H610" s="2" t="s">
        <v>130</v>
      </c>
      <c r="I610" s="2" t="s">
        <v>130</v>
      </c>
      <c r="J610" s="2" t="s">
        <v>130</v>
      </c>
      <c r="K610" s="22" t="s">
        <v>130</v>
      </c>
      <c r="L610" s="22" t="s">
        <v>130</v>
      </c>
      <c r="M610" s="22" t="s">
        <v>130</v>
      </c>
      <c r="N610" s="22" t="s">
        <v>130</v>
      </c>
      <c r="O610" s="22" t="s">
        <v>130</v>
      </c>
      <c r="P610" s="2" t="s">
        <v>138</v>
      </c>
      <c r="R610" s="22"/>
      <c r="S610" s="22"/>
      <c r="T610" s="22"/>
      <c r="U610" s="22"/>
      <c r="V610" s="22"/>
      <c r="W610" s="22"/>
      <c r="X610" s="22"/>
      <c r="Y610" s="22"/>
      <c r="Z610" s="22"/>
      <c r="AA610" s="22"/>
      <c r="AB610" s="2"/>
      <c r="AD610" s="24"/>
      <c r="AE610" s="24"/>
      <c r="AF610" s="24"/>
      <c r="AG610" s="24"/>
      <c r="AH610" s="24"/>
      <c r="AI610" s="24"/>
      <c r="AJ610" s="24"/>
      <c r="AK610" s="24"/>
      <c r="AL610" s="24"/>
      <c r="AM610" s="24"/>
      <c r="AN610" s="24"/>
    </row>
    <row r="611" spans="1:40" ht="13" x14ac:dyDescent="0.3">
      <c r="A611" t="s">
        <v>132</v>
      </c>
      <c r="B611" s="5">
        <v>2.99</v>
      </c>
      <c r="C611" s="93">
        <f t="shared" si="30"/>
        <v>32.99</v>
      </c>
      <c r="D611" s="2" t="s">
        <v>130</v>
      </c>
      <c r="E611" s="2" t="s">
        <v>130</v>
      </c>
      <c r="F611" s="2" t="s">
        <v>130</v>
      </c>
      <c r="G611" s="2" t="s">
        <v>130</v>
      </c>
      <c r="H611" s="2" t="s">
        <v>130</v>
      </c>
      <c r="I611" s="2" t="s">
        <v>130</v>
      </c>
      <c r="J611" s="2" t="s">
        <v>130</v>
      </c>
      <c r="K611" s="22" t="s">
        <v>130</v>
      </c>
      <c r="L611" s="22" t="s">
        <v>130</v>
      </c>
      <c r="M611" s="22" t="s">
        <v>130</v>
      </c>
      <c r="N611" s="22" t="s">
        <v>130</v>
      </c>
      <c r="O611" s="22" t="s">
        <v>130</v>
      </c>
      <c r="P611" s="2" t="s">
        <v>138</v>
      </c>
      <c r="Y611" s="22"/>
      <c r="Z611" s="22"/>
      <c r="AA611" s="22"/>
      <c r="AB611" s="2"/>
      <c r="AD611" s="24"/>
      <c r="AE611" s="24"/>
      <c r="AF611" s="24"/>
      <c r="AG611" s="24"/>
      <c r="AH611" s="24"/>
      <c r="AI611" s="24"/>
      <c r="AJ611" s="24"/>
      <c r="AK611" s="24"/>
      <c r="AL611" s="24"/>
      <c r="AM611" s="24"/>
      <c r="AN611" s="24"/>
    </row>
    <row r="612" spans="1:40" ht="13" x14ac:dyDescent="0.3">
      <c r="A612" t="s">
        <v>132</v>
      </c>
      <c r="B612" s="5">
        <v>3</v>
      </c>
      <c r="C612" s="93">
        <f t="shared" si="30"/>
        <v>33</v>
      </c>
      <c r="D612" s="2" t="s">
        <v>130</v>
      </c>
      <c r="E612" s="2" t="s">
        <v>130</v>
      </c>
      <c r="F612" s="2" t="s">
        <v>130</v>
      </c>
      <c r="G612" s="2" t="s">
        <v>130</v>
      </c>
      <c r="H612" s="2" t="s">
        <v>130</v>
      </c>
      <c r="I612" s="2" t="s">
        <v>130</v>
      </c>
      <c r="J612" s="2" t="s">
        <v>130</v>
      </c>
      <c r="K612" s="22" t="s">
        <v>130</v>
      </c>
      <c r="L612" s="22" t="s">
        <v>130</v>
      </c>
      <c r="M612" s="22" t="s">
        <v>130</v>
      </c>
      <c r="N612" s="22" t="s">
        <v>130</v>
      </c>
      <c r="O612" s="22" t="s">
        <v>130</v>
      </c>
      <c r="P612" s="2" t="s">
        <v>138</v>
      </c>
      <c r="Y612" s="22"/>
      <c r="Z612" s="22"/>
      <c r="AA612" s="22"/>
      <c r="AB612" s="2"/>
      <c r="AD612" s="24"/>
      <c r="AE612" s="24"/>
      <c r="AF612" s="24"/>
      <c r="AG612" s="24"/>
      <c r="AH612" s="24"/>
      <c r="AI612" s="24"/>
      <c r="AJ612" s="24"/>
      <c r="AK612" s="24"/>
      <c r="AL612" s="24"/>
      <c r="AM612" s="24"/>
      <c r="AN612" s="24"/>
    </row>
    <row r="613" spans="1:40" ht="13" x14ac:dyDescent="0.3">
      <c r="Y613" s="22"/>
      <c r="Z613" s="22"/>
      <c r="AA613" s="22"/>
      <c r="AB613" s="2"/>
      <c r="AD613" s="24"/>
      <c r="AE613" s="24"/>
      <c r="AF613" s="24"/>
      <c r="AG613" s="24"/>
      <c r="AH613" s="24"/>
      <c r="AI613" s="24"/>
      <c r="AJ613" s="24"/>
      <c r="AK613" s="24"/>
      <c r="AL613" s="24"/>
      <c r="AM613" s="24"/>
      <c r="AN613" s="24"/>
    </row>
    <row r="614" spans="1:40" ht="13" x14ac:dyDescent="0.3">
      <c r="A614" t="s">
        <v>133</v>
      </c>
      <c r="B614" s="5">
        <v>0</v>
      </c>
      <c r="C614" s="93">
        <f>VALUE(SUBSTITUTE(4&amp;B614," ",""))</f>
        <v>40</v>
      </c>
      <c r="D614" s="2" t="s">
        <v>130</v>
      </c>
      <c r="E614" s="2" t="s">
        <v>130</v>
      </c>
      <c r="F614" s="22" t="s">
        <v>130</v>
      </c>
      <c r="G614" s="22" t="s">
        <v>130</v>
      </c>
      <c r="H614" s="22" t="s">
        <v>130</v>
      </c>
      <c r="I614" s="22" t="s">
        <v>130</v>
      </c>
      <c r="J614" s="22" t="s">
        <v>130</v>
      </c>
      <c r="K614" s="22" t="s">
        <v>130</v>
      </c>
      <c r="L614" s="22" t="s">
        <v>130</v>
      </c>
      <c r="M614" s="22" t="s">
        <v>130</v>
      </c>
      <c r="N614" s="22" t="s">
        <v>130</v>
      </c>
      <c r="O614" s="22" t="s">
        <v>130</v>
      </c>
      <c r="P614" s="2" t="s">
        <v>138</v>
      </c>
      <c r="Y614" s="22"/>
      <c r="Z614" s="22"/>
      <c r="AA614" s="22"/>
      <c r="AB614" s="2"/>
      <c r="AD614" s="24"/>
      <c r="AE614" s="24"/>
      <c r="AF614" s="24"/>
      <c r="AG614" s="24"/>
      <c r="AH614" s="24"/>
      <c r="AI614" s="24"/>
      <c r="AJ614" s="24"/>
      <c r="AK614" s="24"/>
      <c r="AL614" s="24"/>
      <c r="AM614" s="24"/>
      <c r="AN614" s="24"/>
    </row>
    <row r="615" spans="1:40" ht="13" x14ac:dyDescent="0.3">
      <c r="A615" t="s">
        <v>133</v>
      </c>
      <c r="B615" s="5">
        <v>0.53</v>
      </c>
      <c r="C615" s="93">
        <f t="shared" ref="C615:C678" si="31">VALUE(SUBSTITUTE(4&amp;B615," ",""))</f>
        <v>40.53</v>
      </c>
      <c r="D615" s="2" t="s">
        <v>130</v>
      </c>
      <c r="E615" s="2" t="s">
        <v>130</v>
      </c>
      <c r="F615">
        <v>8.5999999999999993E-2</v>
      </c>
      <c r="G615">
        <v>8.5999999999999993E-2</v>
      </c>
      <c r="H615">
        <v>0.14799999999999999</v>
      </c>
      <c r="I615">
        <v>0.22900000000000001</v>
      </c>
      <c r="J615">
        <v>0.309</v>
      </c>
      <c r="K615">
        <v>0.39</v>
      </c>
      <c r="L615" s="22" t="s">
        <v>130</v>
      </c>
      <c r="M615" s="22" t="s">
        <v>130</v>
      </c>
      <c r="N615" s="22" t="s">
        <v>130</v>
      </c>
      <c r="O615" s="22" t="s">
        <v>130</v>
      </c>
      <c r="P615" s="2" t="s">
        <v>138</v>
      </c>
      <c r="Y615" s="22"/>
      <c r="Z615" s="22"/>
      <c r="AA615" s="22"/>
      <c r="AB615" s="2"/>
      <c r="AD615" s="24"/>
      <c r="AE615" s="24"/>
      <c r="AF615" s="24"/>
      <c r="AG615" s="24"/>
      <c r="AH615" s="24"/>
      <c r="AI615" s="24"/>
      <c r="AJ615" s="24"/>
      <c r="AK615" s="24"/>
      <c r="AL615" s="24"/>
      <c r="AM615" s="24"/>
      <c r="AN615" s="24"/>
    </row>
    <row r="616" spans="1:40" ht="13" x14ac:dyDescent="0.3">
      <c r="A616" t="s">
        <v>133</v>
      </c>
      <c r="B616" s="5">
        <v>0.54</v>
      </c>
      <c r="C616" s="93">
        <f t="shared" si="31"/>
        <v>40.54</v>
      </c>
      <c r="D616" s="2" t="s">
        <v>130</v>
      </c>
      <c r="E616" s="2" t="s">
        <v>130</v>
      </c>
      <c r="F616">
        <v>8.5999999999999993E-2</v>
      </c>
      <c r="G616">
        <v>8.5999999999999993E-2</v>
      </c>
      <c r="H616">
        <v>0.14799999999999999</v>
      </c>
      <c r="I616">
        <v>0.22800000000000001</v>
      </c>
      <c r="J616">
        <v>0.308</v>
      </c>
      <c r="K616">
        <v>0.38800000000000001</v>
      </c>
      <c r="L616" s="22" t="s">
        <v>130</v>
      </c>
      <c r="M616" s="22" t="s">
        <v>130</v>
      </c>
      <c r="N616" s="22" t="s">
        <v>130</v>
      </c>
      <c r="O616" s="22" t="s">
        <v>130</v>
      </c>
      <c r="P616" s="2" t="s">
        <v>138</v>
      </c>
      <c r="Y616" s="22"/>
      <c r="Z616" s="22"/>
      <c r="AA616" s="22"/>
      <c r="AB616" s="2"/>
      <c r="AD616" s="24"/>
      <c r="AE616" s="24"/>
      <c r="AF616" s="24"/>
      <c r="AG616" s="24"/>
      <c r="AH616" s="24"/>
      <c r="AI616" s="24"/>
      <c r="AJ616" s="24"/>
      <c r="AK616" s="24"/>
      <c r="AL616" s="24"/>
      <c r="AM616" s="24"/>
      <c r="AN616" s="24"/>
    </row>
    <row r="617" spans="1:40" ht="13" x14ac:dyDescent="0.3">
      <c r="A617" t="s">
        <v>133</v>
      </c>
      <c r="B617" s="5">
        <v>0.55000000000000004</v>
      </c>
      <c r="C617" s="93">
        <f t="shared" si="31"/>
        <v>40.549999999999997</v>
      </c>
      <c r="D617" s="2" t="s">
        <v>130</v>
      </c>
      <c r="E617" s="2" t="s">
        <v>130</v>
      </c>
      <c r="F617">
        <v>8.5999999999999993E-2</v>
      </c>
      <c r="G617">
        <v>8.5999999999999993E-2</v>
      </c>
      <c r="H617">
        <v>0.14699999999999999</v>
      </c>
      <c r="I617">
        <v>0.22700000000000001</v>
      </c>
      <c r="J617">
        <v>0.30599999999999999</v>
      </c>
      <c r="K617">
        <v>0.38600000000000001</v>
      </c>
      <c r="L617" s="22" t="s">
        <v>130</v>
      </c>
      <c r="M617" s="22" t="s">
        <v>130</v>
      </c>
      <c r="N617" s="22" t="s">
        <v>130</v>
      </c>
      <c r="O617" s="22" t="s">
        <v>130</v>
      </c>
      <c r="P617" s="2" t="s">
        <v>138</v>
      </c>
      <c r="Y617" s="22"/>
      <c r="Z617" s="22"/>
      <c r="AA617" s="22"/>
      <c r="AB617" s="2"/>
      <c r="AD617" s="24"/>
      <c r="AE617" s="24"/>
      <c r="AF617" s="24"/>
      <c r="AG617" s="24"/>
      <c r="AH617" s="24"/>
      <c r="AI617" s="24"/>
      <c r="AJ617" s="24"/>
      <c r="AK617" s="24"/>
      <c r="AL617" s="24"/>
      <c r="AM617" s="24"/>
      <c r="AN617" s="24"/>
    </row>
    <row r="618" spans="1:40" ht="13" x14ac:dyDescent="0.3">
      <c r="A618" t="s">
        <v>133</v>
      </c>
      <c r="B618" s="5">
        <v>0.56000000000000005</v>
      </c>
      <c r="C618" s="93">
        <f t="shared" si="31"/>
        <v>40.56</v>
      </c>
      <c r="D618" s="2" t="s">
        <v>130</v>
      </c>
      <c r="E618" s="2" t="s">
        <v>130</v>
      </c>
      <c r="F618">
        <v>8.5999999999999993E-2</v>
      </c>
      <c r="G618">
        <v>8.5999999999999993E-2</v>
      </c>
      <c r="H618">
        <v>0.14599999999999999</v>
      </c>
      <c r="I618">
        <v>0.22600000000000001</v>
      </c>
      <c r="J618">
        <v>0.30499999999999999</v>
      </c>
      <c r="K618">
        <v>0.38500000000000001</v>
      </c>
      <c r="L618" s="22" t="s">
        <v>130</v>
      </c>
      <c r="M618" s="22" t="s">
        <v>130</v>
      </c>
      <c r="N618" s="22" t="s">
        <v>130</v>
      </c>
      <c r="O618" s="22" t="s">
        <v>130</v>
      </c>
      <c r="P618" s="2" t="s">
        <v>138</v>
      </c>
      <c r="Y618" s="22"/>
      <c r="Z618" s="22"/>
      <c r="AA618" s="22"/>
      <c r="AB618" s="2"/>
      <c r="AD618" s="24"/>
      <c r="AE618" s="24"/>
      <c r="AF618" s="24"/>
      <c r="AG618" s="24"/>
      <c r="AH618" s="24"/>
      <c r="AI618" s="24"/>
      <c r="AJ618" s="24"/>
      <c r="AK618" s="24"/>
      <c r="AL618" s="24"/>
      <c r="AM618" s="24"/>
      <c r="AN618" s="24"/>
    </row>
    <row r="619" spans="1:40" ht="13" x14ac:dyDescent="0.3">
      <c r="A619" t="s">
        <v>133</v>
      </c>
      <c r="B619" s="5">
        <v>0.56999999999999995</v>
      </c>
      <c r="C619" s="93">
        <f t="shared" si="31"/>
        <v>40.57</v>
      </c>
      <c r="D619" s="2" t="s">
        <v>130</v>
      </c>
      <c r="E619" s="2" t="s">
        <v>130</v>
      </c>
      <c r="F619">
        <v>8.5999999999999993E-2</v>
      </c>
      <c r="G619">
        <v>8.5999999999999993E-2</v>
      </c>
      <c r="H619">
        <v>0.14599999999999999</v>
      </c>
      <c r="I619">
        <v>0.22600000000000001</v>
      </c>
      <c r="J619">
        <v>0.30499999999999999</v>
      </c>
      <c r="K619">
        <v>0.38500000000000001</v>
      </c>
      <c r="L619" s="22" t="s">
        <v>130</v>
      </c>
      <c r="M619" s="22" t="s">
        <v>130</v>
      </c>
      <c r="N619" s="22" t="s">
        <v>130</v>
      </c>
      <c r="O619" s="22" t="s">
        <v>130</v>
      </c>
      <c r="P619" s="2" t="s">
        <v>138</v>
      </c>
      <c r="Y619" s="22"/>
      <c r="Z619" s="22"/>
      <c r="AA619" s="22"/>
      <c r="AB619" s="2"/>
      <c r="AD619" s="24"/>
      <c r="AE619" s="24"/>
      <c r="AF619" s="24"/>
      <c r="AG619" s="24"/>
      <c r="AH619" s="24"/>
      <c r="AI619" s="24"/>
      <c r="AJ619" s="24"/>
      <c r="AK619" s="24"/>
      <c r="AL619" s="24"/>
      <c r="AM619" s="24"/>
      <c r="AN619" s="24"/>
    </row>
    <row r="620" spans="1:40" ht="13" x14ac:dyDescent="0.3">
      <c r="A620" t="s">
        <v>133</v>
      </c>
      <c r="B620" s="5">
        <v>0.57999999999999996</v>
      </c>
      <c r="C620" s="93">
        <f t="shared" si="31"/>
        <v>40.58</v>
      </c>
      <c r="D620" s="2" t="s">
        <v>130</v>
      </c>
      <c r="E620" s="2" t="s">
        <v>130</v>
      </c>
      <c r="F620">
        <v>8.5000000000000006E-2</v>
      </c>
      <c r="G620">
        <v>8.5000000000000006E-2</v>
      </c>
      <c r="H620">
        <v>0.14499999999999999</v>
      </c>
      <c r="I620">
        <v>0.223</v>
      </c>
      <c r="J620">
        <v>0.30099999999999999</v>
      </c>
      <c r="K620">
        <v>0.379</v>
      </c>
      <c r="L620" s="22" t="s">
        <v>130</v>
      </c>
      <c r="M620" s="22" t="s">
        <v>130</v>
      </c>
      <c r="N620" s="22" t="s">
        <v>130</v>
      </c>
      <c r="O620" s="22" t="s">
        <v>130</v>
      </c>
      <c r="P620" s="2" t="s">
        <v>138</v>
      </c>
      <c r="Y620" s="22"/>
      <c r="Z620" s="22"/>
      <c r="AA620" s="22"/>
      <c r="AB620" s="2"/>
      <c r="AD620" s="24"/>
      <c r="AE620" s="24"/>
      <c r="AF620" s="24"/>
      <c r="AG620" s="24"/>
      <c r="AH620" s="24"/>
      <c r="AI620" s="24"/>
      <c r="AJ620" s="24"/>
      <c r="AK620" s="24"/>
      <c r="AL620" s="24"/>
      <c r="AM620" s="24"/>
      <c r="AN620" s="24"/>
    </row>
    <row r="621" spans="1:40" ht="13" x14ac:dyDescent="0.3">
      <c r="A621" t="s">
        <v>133</v>
      </c>
      <c r="B621" s="5">
        <v>0.59</v>
      </c>
      <c r="C621" s="93">
        <f t="shared" si="31"/>
        <v>40.590000000000003</v>
      </c>
      <c r="D621" s="2" t="s">
        <v>130</v>
      </c>
      <c r="E621" s="2" t="s">
        <v>130</v>
      </c>
      <c r="F621">
        <v>8.5000000000000006E-2</v>
      </c>
      <c r="G621">
        <v>8.5000000000000006E-2</v>
      </c>
      <c r="H621">
        <v>0.14499999999999999</v>
      </c>
      <c r="I621">
        <v>0.223</v>
      </c>
      <c r="J621">
        <v>0.30099999999999999</v>
      </c>
      <c r="K621">
        <v>0.379</v>
      </c>
      <c r="L621" s="22" t="s">
        <v>130</v>
      </c>
      <c r="M621" s="22" t="s">
        <v>130</v>
      </c>
      <c r="N621" s="22" t="s">
        <v>130</v>
      </c>
      <c r="O621" s="22" t="s">
        <v>130</v>
      </c>
      <c r="P621" s="2" t="s">
        <v>138</v>
      </c>
      <c r="Y621" s="22"/>
      <c r="Z621" s="22"/>
      <c r="AA621" s="22"/>
      <c r="AB621" s="2"/>
      <c r="AD621" s="24"/>
      <c r="AE621" s="24"/>
      <c r="AF621" s="24"/>
      <c r="AG621" s="24"/>
      <c r="AH621" s="24"/>
      <c r="AI621" s="24"/>
      <c r="AJ621" s="24"/>
      <c r="AK621" s="24"/>
      <c r="AL621" s="24"/>
      <c r="AM621" s="24"/>
      <c r="AN621" s="24"/>
    </row>
    <row r="622" spans="1:40" ht="13" x14ac:dyDescent="0.3">
      <c r="A622" t="s">
        <v>133</v>
      </c>
      <c r="B622" s="5">
        <v>0.6</v>
      </c>
      <c r="C622" s="93">
        <f t="shared" si="31"/>
        <v>40.6</v>
      </c>
      <c r="D622" s="2" t="s">
        <v>130</v>
      </c>
      <c r="E622" s="2" t="s">
        <v>130</v>
      </c>
      <c r="F622">
        <v>8.5000000000000006E-2</v>
      </c>
      <c r="G622">
        <v>8.5000000000000006E-2</v>
      </c>
      <c r="H622">
        <v>0.14499999999999999</v>
      </c>
      <c r="I622">
        <v>0.223</v>
      </c>
      <c r="J622">
        <v>0.30099999999999999</v>
      </c>
      <c r="K622">
        <v>0.379</v>
      </c>
      <c r="L622" s="22" t="s">
        <v>130</v>
      </c>
      <c r="M622" s="22" t="s">
        <v>130</v>
      </c>
      <c r="N622" s="22" t="s">
        <v>130</v>
      </c>
      <c r="O622" s="22" t="s">
        <v>130</v>
      </c>
      <c r="P622" s="2" t="s">
        <v>138</v>
      </c>
      <c r="Y622" s="22"/>
      <c r="Z622" s="22"/>
      <c r="AA622" s="22"/>
      <c r="AB622" s="2"/>
      <c r="AD622" s="24"/>
      <c r="AE622" s="24"/>
      <c r="AF622" s="24"/>
      <c r="AG622" s="24"/>
      <c r="AH622" s="24"/>
      <c r="AI622" s="24"/>
      <c r="AJ622" s="24"/>
      <c r="AK622" s="24"/>
      <c r="AL622" s="24"/>
      <c r="AM622" s="24"/>
      <c r="AN622" s="24"/>
    </row>
    <row r="623" spans="1:40" ht="13" x14ac:dyDescent="0.3">
      <c r="A623" t="s">
        <v>133</v>
      </c>
      <c r="B623" s="5">
        <v>0.61</v>
      </c>
      <c r="C623" s="93">
        <f t="shared" si="31"/>
        <v>40.61</v>
      </c>
      <c r="D623" s="2" t="s">
        <v>130</v>
      </c>
      <c r="E623" s="2" t="s">
        <v>130</v>
      </c>
      <c r="F623">
        <v>8.3000000000000004E-2</v>
      </c>
      <c r="G623">
        <v>8.3000000000000004E-2</v>
      </c>
      <c r="H623">
        <v>0.14299999999999999</v>
      </c>
      <c r="I623">
        <v>0.22</v>
      </c>
      <c r="J623">
        <v>0.29599999999999999</v>
      </c>
      <c r="K623">
        <v>0.373</v>
      </c>
      <c r="L623" s="22" t="s">
        <v>130</v>
      </c>
      <c r="M623" s="22" t="s">
        <v>130</v>
      </c>
      <c r="N623" s="22" t="s">
        <v>130</v>
      </c>
      <c r="O623" s="22" t="s">
        <v>130</v>
      </c>
      <c r="P623" s="2" t="s">
        <v>138</v>
      </c>
      <c r="Y623" s="22"/>
      <c r="Z623" s="22"/>
      <c r="AA623" s="22"/>
      <c r="AB623" s="2"/>
      <c r="AD623" s="24"/>
      <c r="AE623" s="24"/>
      <c r="AF623" s="24"/>
      <c r="AG623" s="24"/>
      <c r="AH623" s="24"/>
      <c r="AI623" s="24"/>
      <c r="AJ623" s="24"/>
      <c r="AK623" s="24"/>
      <c r="AL623" s="24"/>
      <c r="AM623" s="24"/>
      <c r="AN623" s="24"/>
    </row>
    <row r="624" spans="1:40" ht="13" x14ac:dyDescent="0.3">
      <c r="A624" t="s">
        <v>133</v>
      </c>
      <c r="B624" s="5">
        <v>0.62</v>
      </c>
      <c r="C624" s="93">
        <f t="shared" si="31"/>
        <v>40.619999999999997</v>
      </c>
      <c r="D624" s="2" t="s">
        <v>130</v>
      </c>
      <c r="E624" s="2" t="s">
        <v>130</v>
      </c>
      <c r="F624">
        <v>8.3000000000000004E-2</v>
      </c>
      <c r="G624">
        <v>8.3000000000000004E-2</v>
      </c>
      <c r="H624">
        <v>0.14199999999999999</v>
      </c>
      <c r="I624">
        <v>0.218</v>
      </c>
      <c r="J624">
        <v>0.29499999999999998</v>
      </c>
      <c r="K624">
        <v>0.371</v>
      </c>
      <c r="L624" s="22" t="s">
        <v>130</v>
      </c>
      <c r="M624" s="22" t="s">
        <v>130</v>
      </c>
      <c r="N624" s="22" t="s">
        <v>130</v>
      </c>
      <c r="O624" s="22" t="s">
        <v>130</v>
      </c>
      <c r="P624" s="2" t="s">
        <v>138</v>
      </c>
      <c r="Y624" s="22"/>
      <c r="Z624" s="22"/>
      <c r="AA624" s="22"/>
      <c r="AB624" s="2"/>
      <c r="AD624" s="24"/>
      <c r="AE624" s="24"/>
      <c r="AF624" s="24"/>
      <c r="AG624" s="24"/>
      <c r="AH624" s="24"/>
      <c r="AI624" s="24"/>
      <c r="AJ624" s="24"/>
      <c r="AK624" s="24"/>
      <c r="AL624" s="24"/>
      <c r="AM624" s="24"/>
      <c r="AN624" s="24"/>
    </row>
    <row r="625" spans="1:40" ht="13" x14ac:dyDescent="0.3">
      <c r="A625" t="s">
        <v>133</v>
      </c>
      <c r="B625" s="5">
        <v>0.63</v>
      </c>
      <c r="C625" s="93">
        <f t="shared" si="31"/>
        <v>40.630000000000003</v>
      </c>
      <c r="D625" s="2" t="s">
        <v>130</v>
      </c>
      <c r="E625" s="2" t="s">
        <v>130</v>
      </c>
      <c r="F625">
        <v>8.3000000000000004E-2</v>
      </c>
      <c r="G625">
        <v>8.3000000000000004E-2</v>
      </c>
      <c r="H625">
        <v>0.14199999999999999</v>
      </c>
      <c r="I625">
        <v>0.218</v>
      </c>
      <c r="J625">
        <v>0.29399999999999998</v>
      </c>
      <c r="K625">
        <v>0.37</v>
      </c>
      <c r="L625" s="22" t="s">
        <v>130</v>
      </c>
      <c r="M625" s="22" t="s">
        <v>130</v>
      </c>
      <c r="N625" s="22" t="s">
        <v>130</v>
      </c>
      <c r="O625" s="22" t="s">
        <v>130</v>
      </c>
      <c r="P625" s="2" t="s">
        <v>138</v>
      </c>
      <c r="Y625" s="22"/>
      <c r="Z625" s="22"/>
      <c r="AA625" s="22"/>
      <c r="AB625" s="2"/>
      <c r="AD625" s="24"/>
      <c r="AE625" s="24"/>
      <c r="AF625" s="24"/>
      <c r="AG625" s="24"/>
      <c r="AH625" s="24"/>
      <c r="AI625" s="24"/>
      <c r="AJ625" s="24"/>
      <c r="AK625" s="24"/>
      <c r="AL625" s="24"/>
      <c r="AM625" s="24"/>
      <c r="AN625" s="24"/>
    </row>
    <row r="626" spans="1:40" ht="13" x14ac:dyDescent="0.3">
      <c r="A626" t="s">
        <v>133</v>
      </c>
      <c r="B626" s="5">
        <v>0.64</v>
      </c>
      <c r="C626" s="93">
        <f t="shared" si="31"/>
        <v>40.64</v>
      </c>
      <c r="D626" s="2" t="s">
        <v>130</v>
      </c>
      <c r="E626" s="2" t="s">
        <v>130</v>
      </c>
      <c r="F626">
        <v>8.2000000000000003E-2</v>
      </c>
      <c r="G626">
        <v>8.2000000000000003E-2</v>
      </c>
      <c r="H626">
        <v>0.14000000000000001</v>
      </c>
      <c r="I626">
        <v>0.216</v>
      </c>
      <c r="J626">
        <v>0.29099999999999998</v>
      </c>
      <c r="K626">
        <v>0.36699999999999999</v>
      </c>
      <c r="L626" s="22" t="s">
        <v>130</v>
      </c>
      <c r="M626" s="22" t="s">
        <v>130</v>
      </c>
      <c r="N626" s="22" t="s">
        <v>130</v>
      </c>
      <c r="O626" s="22" t="s">
        <v>130</v>
      </c>
      <c r="P626" s="2" t="s">
        <v>138</v>
      </c>
      <c r="Y626" s="22"/>
      <c r="Z626" s="22"/>
      <c r="AA626" s="22"/>
      <c r="AB626" s="2"/>
      <c r="AD626" s="24"/>
      <c r="AE626" s="24"/>
      <c r="AF626" s="24"/>
      <c r="AG626" s="24"/>
      <c r="AH626" s="24"/>
      <c r="AI626" s="24"/>
      <c r="AJ626" s="24"/>
      <c r="AK626" s="24"/>
      <c r="AL626" s="24"/>
      <c r="AM626" s="24"/>
      <c r="AN626" s="24"/>
    </row>
    <row r="627" spans="1:40" ht="13" x14ac:dyDescent="0.3">
      <c r="A627" t="s">
        <v>133</v>
      </c>
      <c r="B627" s="5">
        <v>0.65</v>
      </c>
      <c r="C627" s="93">
        <f t="shared" si="31"/>
        <v>40.65</v>
      </c>
      <c r="D627" s="2" t="s">
        <v>130</v>
      </c>
      <c r="E627" s="2" t="s">
        <v>130</v>
      </c>
      <c r="F627">
        <v>8.2000000000000003E-2</v>
      </c>
      <c r="G627">
        <v>8.2000000000000003E-2</v>
      </c>
      <c r="H627">
        <v>0.14000000000000001</v>
      </c>
      <c r="I627">
        <v>0.216</v>
      </c>
      <c r="J627">
        <v>0.29099999999999998</v>
      </c>
      <c r="K627">
        <v>0.36699999999999999</v>
      </c>
      <c r="L627" s="22" t="s">
        <v>130</v>
      </c>
      <c r="M627" s="22" t="s">
        <v>130</v>
      </c>
      <c r="N627" s="22" t="s">
        <v>130</v>
      </c>
      <c r="O627" s="22" t="s">
        <v>130</v>
      </c>
      <c r="P627" s="2" t="s">
        <v>138</v>
      </c>
      <c r="Y627" s="22"/>
      <c r="Z627" s="22"/>
      <c r="AA627" s="22"/>
      <c r="AB627" s="2"/>
      <c r="AD627" s="24"/>
      <c r="AE627" s="24"/>
      <c r="AF627" s="24"/>
      <c r="AG627" s="24"/>
      <c r="AH627" s="24"/>
      <c r="AI627" s="24"/>
      <c r="AJ627" s="24"/>
      <c r="AK627" s="24"/>
      <c r="AL627" s="24"/>
      <c r="AM627" s="24"/>
      <c r="AN627" s="24"/>
    </row>
    <row r="628" spans="1:40" ht="13" x14ac:dyDescent="0.3">
      <c r="A628" t="s">
        <v>133</v>
      </c>
      <c r="B628" s="5">
        <v>0.66</v>
      </c>
      <c r="C628" s="93">
        <f t="shared" si="31"/>
        <v>40.659999999999997</v>
      </c>
      <c r="D628" s="2" t="s">
        <v>130</v>
      </c>
      <c r="E628" s="2" t="s">
        <v>130</v>
      </c>
      <c r="F628">
        <v>8.1000000000000003E-2</v>
      </c>
      <c r="G628">
        <v>8.1000000000000003E-2</v>
      </c>
      <c r="H628">
        <v>0.13900000000000001</v>
      </c>
      <c r="I628">
        <v>0.214</v>
      </c>
      <c r="J628">
        <v>0.28799999999999998</v>
      </c>
      <c r="K628">
        <v>0.36299999999999999</v>
      </c>
      <c r="L628" s="22" t="s">
        <v>130</v>
      </c>
      <c r="M628" s="22" t="s">
        <v>130</v>
      </c>
      <c r="N628" s="22" t="s">
        <v>130</v>
      </c>
      <c r="O628" s="22" t="s">
        <v>130</v>
      </c>
      <c r="P628" s="2" t="s">
        <v>138</v>
      </c>
      <c r="Y628" s="22"/>
      <c r="Z628" s="22"/>
      <c r="AA628" s="22"/>
      <c r="AB628" s="2"/>
      <c r="AD628" s="24"/>
      <c r="AE628" s="24"/>
      <c r="AF628" s="24"/>
      <c r="AG628" s="24"/>
      <c r="AH628" s="24"/>
      <c r="AI628" s="24"/>
      <c r="AJ628" s="24"/>
      <c r="AK628" s="24"/>
      <c r="AL628" s="24"/>
      <c r="AM628" s="24"/>
      <c r="AN628" s="24"/>
    </row>
    <row r="629" spans="1:40" ht="13" x14ac:dyDescent="0.3">
      <c r="A629" t="s">
        <v>133</v>
      </c>
      <c r="B629" s="5">
        <v>0.67</v>
      </c>
      <c r="C629" s="93">
        <f t="shared" si="31"/>
        <v>40.67</v>
      </c>
      <c r="D629" s="2" t="s">
        <v>130</v>
      </c>
      <c r="E629" s="2" t="s">
        <v>130</v>
      </c>
      <c r="F629">
        <v>8.1000000000000003E-2</v>
      </c>
      <c r="G629">
        <v>8.1000000000000003E-2</v>
      </c>
      <c r="H629">
        <v>0.13900000000000001</v>
      </c>
      <c r="I629">
        <v>0.21299999999999999</v>
      </c>
      <c r="J629">
        <v>0.28699999999999998</v>
      </c>
      <c r="K629">
        <v>0.36099999999999999</v>
      </c>
      <c r="L629" s="22" t="s">
        <v>130</v>
      </c>
      <c r="M629" s="22" t="s">
        <v>130</v>
      </c>
      <c r="N629" s="22" t="s">
        <v>130</v>
      </c>
      <c r="O629" s="22" t="s">
        <v>130</v>
      </c>
      <c r="P629" s="2" t="s">
        <v>138</v>
      </c>
      <c r="Y629" s="22"/>
      <c r="Z629" s="22"/>
      <c r="AA629" s="22"/>
      <c r="AB629" s="2"/>
      <c r="AD629" s="24"/>
      <c r="AE629" s="24"/>
      <c r="AF629" s="24"/>
      <c r="AG629" s="24"/>
      <c r="AH629" s="24"/>
      <c r="AI629" s="24"/>
      <c r="AJ629" s="24"/>
      <c r="AK629" s="24"/>
      <c r="AL629" s="24"/>
      <c r="AM629" s="24"/>
      <c r="AN629" s="24"/>
    </row>
    <row r="630" spans="1:40" ht="13" x14ac:dyDescent="0.3">
      <c r="A630" t="s">
        <v>133</v>
      </c>
      <c r="B630" s="5">
        <v>0.68</v>
      </c>
      <c r="C630" s="93">
        <f t="shared" si="31"/>
        <v>40.68</v>
      </c>
      <c r="D630" s="2" t="s">
        <v>130</v>
      </c>
      <c r="E630" s="2" t="s">
        <v>130</v>
      </c>
      <c r="F630">
        <v>8.1000000000000003E-2</v>
      </c>
      <c r="G630">
        <v>8.1000000000000003E-2</v>
      </c>
      <c r="H630">
        <v>0.13800000000000001</v>
      </c>
      <c r="I630">
        <v>0.21099999999999999</v>
      </c>
      <c r="J630">
        <v>0.28499999999999998</v>
      </c>
      <c r="K630">
        <v>0.35799999999999998</v>
      </c>
      <c r="L630" s="22" t="s">
        <v>130</v>
      </c>
      <c r="M630" s="22" t="s">
        <v>130</v>
      </c>
      <c r="N630" s="22" t="s">
        <v>130</v>
      </c>
      <c r="O630" s="22" t="s">
        <v>130</v>
      </c>
      <c r="P630" s="2" t="s">
        <v>138</v>
      </c>
      <c r="Y630" s="22"/>
      <c r="Z630" s="22"/>
      <c r="AA630" s="22"/>
      <c r="AB630" s="2"/>
      <c r="AD630" s="24"/>
      <c r="AE630" s="24"/>
      <c r="AF630" s="24"/>
      <c r="AG630" s="24"/>
      <c r="AH630" s="24"/>
      <c r="AI630" s="24"/>
      <c r="AJ630" s="24"/>
      <c r="AK630" s="24"/>
      <c r="AL630" s="24"/>
      <c r="AM630" s="24"/>
      <c r="AN630" s="24"/>
    </row>
    <row r="631" spans="1:40" ht="13" x14ac:dyDescent="0.3">
      <c r="A631" t="s">
        <v>133</v>
      </c>
      <c r="B631" s="5">
        <v>0.69</v>
      </c>
      <c r="C631" s="93">
        <f t="shared" si="31"/>
        <v>40.69</v>
      </c>
      <c r="D631" s="2" t="s">
        <v>130</v>
      </c>
      <c r="E631" s="2" t="s">
        <v>130</v>
      </c>
      <c r="F631">
        <v>8.1000000000000003E-2</v>
      </c>
      <c r="G631">
        <v>8.1000000000000003E-2</v>
      </c>
      <c r="H631">
        <v>0.13800000000000001</v>
      </c>
      <c r="I631">
        <v>0.21099999999999999</v>
      </c>
      <c r="J631">
        <v>0.28499999999999998</v>
      </c>
      <c r="K631">
        <v>0.35799999999999998</v>
      </c>
      <c r="L631" s="22" t="s">
        <v>130</v>
      </c>
      <c r="M631" s="22" t="s">
        <v>130</v>
      </c>
      <c r="N631" s="22" t="s">
        <v>130</v>
      </c>
      <c r="O631" s="22" t="s">
        <v>130</v>
      </c>
      <c r="P631" s="2" t="s">
        <v>138</v>
      </c>
      <c r="Y631" s="22"/>
      <c r="Z631" s="22"/>
      <c r="AA631" s="22"/>
      <c r="AB631" s="2"/>
      <c r="AD631" s="24"/>
      <c r="AE631" s="24"/>
      <c r="AF631" s="24"/>
      <c r="AG631" s="24"/>
      <c r="AH631" s="24"/>
      <c r="AI631" s="24"/>
      <c r="AJ631" s="24"/>
      <c r="AK631" s="24"/>
      <c r="AL631" s="24"/>
      <c r="AM631" s="24"/>
      <c r="AN631" s="24"/>
    </row>
    <row r="632" spans="1:40" ht="13" x14ac:dyDescent="0.3">
      <c r="A632" t="s">
        <v>133</v>
      </c>
      <c r="B632" s="5">
        <v>0.7</v>
      </c>
      <c r="C632" s="93">
        <f t="shared" si="31"/>
        <v>40.700000000000003</v>
      </c>
      <c r="D632" s="2" t="s">
        <v>130</v>
      </c>
      <c r="E632" s="2" t="s">
        <v>130</v>
      </c>
      <c r="F632">
        <v>0.08</v>
      </c>
      <c r="G632">
        <v>0.08</v>
      </c>
      <c r="H632">
        <v>0.13600000000000001</v>
      </c>
      <c r="I632">
        <v>0.20899999999999999</v>
      </c>
      <c r="J632">
        <v>0.28199999999999997</v>
      </c>
      <c r="K632">
        <v>0.35399999999999998</v>
      </c>
      <c r="L632" s="22" t="s">
        <v>130</v>
      </c>
      <c r="M632" s="22" t="s">
        <v>130</v>
      </c>
      <c r="N632" s="22" t="s">
        <v>130</v>
      </c>
      <c r="O632" s="22" t="s">
        <v>130</v>
      </c>
      <c r="P632" s="2" t="s">
        <v>138</v>
      </c>
      <c r="Y632" s="22"/>
      <c r="Z632" s="22"/>
      <c r="AA632" s="22"/>
      <c r="AB632" s="2"/>
      <c r="AD632" s="24"/>
      <c r="AE632" s="24"/>
      <c r="AF632" s="24"/>
      <c r="AG632" s="24"/>
      <c r="AH632" s="24"/>
      <c r="AI632" s="24"/>
      <c r="AJ632" s="24"/>
      <c r="AK632" s="24"/>
      <c r="AL632" s="24"/>
      <c r="AM632" s="24"/>
      <c r="AN632" s="24"/>
    </row>
    <row r="633" spans="1:40" ht="13" x14ac:dyDescent="0.3">
      <c r="A633" t="s">
        <v>133</v>
      </c>
      <c r="B633" s="5">
        <v>0.71</v>
      </c>
      <c r="C633" s="93">
        <f t="shared" si="31"/>
        <v>40.71</v>
      </c>
      <c r="D633" s="2" t="s">
        <v>130</v>
      </c>
      <c r="E633" s="2" t="s">
        <v>130</v>
      </c>
      <c r="F633">
        <v>0.08</v>
      </c>
      <c r="G633">
        <v>0.08</v>
      </c>
      <c r="H633">
        <v>0.13600000000000001</v>
      </c>
      <c r="I633">
        <v>0.20799999999999999</v>
      </c>
      <c r="J633">
        <v>0.28100000000000003</v>
      </c>
      <c r="K633">
        <v>0.35299999999999998</v>
      </c>
      <c r="L633" s="22" t="s">
        <v>130</v>
      </c>
      <c r="M633" s="22" t="s">
        <v>130</v>
      </c>
      <c r="N633" s="22" t="s">
        <v>130</v>
      </c>
      <c r="O633" s="22" t="s">
        <v>130</v>
      </c>
      <c r="P633" s="2" t="s">
        <v>138</v>
      </c>
      <c r="Y633" s="22"/>
      <c r="Z633" s="22"/>
      <c r="AA633" s="22"/>
      <c r="AB633" s="2"/>
      <c r="AD633" s="24"/>
      <c r="AE633" s="24"/>
      <c r="AF633" s="24"/>
      <c r="AG633" s="24"/>
      <c r="AH633" s="24"/>
      <c r="AI633" s="24"/>
      <c r="AJ633" s="24"/>
      <c r="AK633" s="24"/>
      <c r="AL633" s="24"/>
      <c r="AM633" s="24"/>
      <c r="AN633" s="24"/>
    </row>
    <row r="634" spans="1:40" ht="13" x14ac:dyDescent="0.3">
      <c r="A634" t="s">
        <v>133</v>
      </c>
      <c r="B634" s="5">
        <v>0.72</v>
      </c>
      <c r="C634" s="93">
        <f t="shared" si="31"/>
        <v>40.72</v>
      </c>
      <c r="D634" s="2" t="s">
        <v>130</v>
      </c>
      <c r="E634" s="2" t="s">
        <v>130</v>
      </c>
      <c r="F634">
        <v>0.08</v>
      </c>
      <c r="G634">
        <v>0.08</v>
      </c>
      <c r="H634">
        <v>0.13600000000000001</v>
      </c>
      <c r="I634">
        <v>0.20799999999999999</v>
      </c>
      <c r="J634">
        <v>0.28100000000000003</v>
      </c>
      <c r="K634">
        <v>0.35299999999999998</v>
      </c>
      <c r="L634" s="22" t="s">
        <v>130</v>
      </c>
      <c r="M634" s="22" t="s">
        <v>130</v>
      </c>
      <c r="N634" s="22" t="s">
        <v>130</v>
      </c>
      <c r="O634" s="22" t="s">
        <v>130</v>
      </c>
      <c r="P634" s="2" t="s">
        <v>138</v>
      </c>
      <c r="Y634" s="22"/>
      <c r="Z634" s="22"/>
      <c r="AA634" s="22"/>
      <c r="AB634" s="2"/>
      <c r="AD634" s="24"/>
      <c r="AE634" s="24"/>
      <c r="AF634" s="24"/>
      <c r="AG634" s="24"/>
      <c r="AH634" s="24"/>
      <c r="AI634" s="24"/>
      <c r="AJ634" s="24"/>
      <c r="AK634" s="24"/>
      <c r="AL634" s="24"/>
      <c r="AM634" s="24"/>
      <c r="AN634" s="24"/>
    </row>
    <row r="635" spans="1:40" ht="13" x14ac:dyDescent="0.3">
      <c r="A635" t="s">
        <v>133</v>
      </c>
      <c r="B635" s="5">
        <v>0.73</v>
      </c>
      <c r="C635" s="93">
        <f t="shared" si="31"/>
        <v>40.729999999999997</v>
      </c>
      <c r="D635" s="2" t="s">
        <v>130</v>
      </c>
      <c r="E635" s="2" t="s">
        <v>130</v>
      </c>
      <c r="F635">
        <v>7.9000000000000001E-2</v>
      </c>
      <c r="G635">
        <v>7.9000000000000001E-2</v>
      </c>
      <c r="H635">
        <v>0.13500000000000001</v>
      </c>
      <c r="I635">
        <v>0.20599999999999999</v>
      </c>
      <c r="J635">
        <v>0.27800000000000002</v>
      </c>
      <c r="K635">
        <v>0.35</v>
      </c>
      <c r="L635" s="22" t="s">
        <v>130</v>
      </c>
      <c r="M635" s="22" t="s">
        <v>130</v>
      </c>
      <c r="N635" s="22" t="s">
        <v>130</v>
      </c>
      <c r="O635" s="22" t="s">
        <v>130</v>
      </c>
      <c r="P635" s="2" t="s">
        <v>138</v>
      </c>
      <c r="Y635" s="22"/>
      <c r="Z635" s="22"/>
      <c r="AA635" s="22"/>
      <c r="AB635" s="2"/>
      <c r="AD635" s="24"/>
      <c r="AE635" s="24"/>
      <c r="AF635" s="24"/>
      <c r="AG635" s="24"/>
      <c r="AH635" s="24"/>
      <c r="AI635" s="24"/>
      <c r="AJ635" s="24"/>
      <c r="AK635" s="24"/>
      <c r="AL635" s="24"/>
      <c r="AM635" s="24"/>
      <c r="AN635" s="24"/>
    </row>
    <row r="636" spans="1:40" ht="13" x14ac:dyDescent="0.3">
      <c r="A636" t="s">
        <v>133</v>
      </c>
      <c r="B636" s="5">
        <v>0.74</v>
      </c>
      <c r="C636" s="93">
        <f t="shared" si="31"/>
        <v>40.74</v>
      </c>
      <c r="D636" s="2" t="s">
        <v>130</v>
      </c>
      <c r="E636" s="2" t="s">
        <v>130</v>
      </c>
      <c r="F636">
        <v>7.9000000000000001E-2</v>
      </c>
      <c r="G636">
        <v>7.9000000000000001E-2</v>
      </c>
      <c r="H636">
        <v>0.13500000000000001</v>
      </c>
      <c r="I636">
        <v>0.20599999999999999</v>
      </c>
      <c r="J636">
        <v>0.27800000000000002</v>
      </c>
      <c r="K636">
        <v>0.35</v>
      </c>
      <c r="L636" s="22" t="s">
        <v>130</v>
      </c>
      <c r="M636" s="22" t="s">
        <v>130</v>
      </c>
      <c r="N636" s="22" t="s">
        <v>130</v>
      </c>
      <c r="O636" s="22" t="s">
        <v>130</v>
      </c>
      <c r="P636" s="2" t="s">
        <v>138</v>
      </c>
      <c r="Y636" s="22"/>
      <c r="Z636" s="22"/>
      <c r="AA636" s="22"/>
      <c r="AB636" s="2"/>
      <c r="AD636" s="24"/>
      <c r="AE636" s="24"/>
      <c r="AF636" s="24"/>
      <c r="AG636" s="24"/>
      <c r="AH636" s="24"/>
      <c r="AI636" s="24"/>
      <c r="AJ636" s="24"/>
      <c r="AK636" s="24"/>
      <c r="AL636" s="24"/>
      <c r="AM636" s="24"/>
      <c r="AN636" s="24"/>
    </row>
    <row r="637" spans="1:40" ht="13" x14ac:dyDescent="0.3">
      <c r="A637" t="s">
        <v>133</v>
      </c>
      <c r="B637" s="5">
        <v>0.75</v>
      </c>
      <c r="C637" s="93">
        <f t="shared" si="31"/>
        <v>40.75</v>
      </c>
      <c r="D637" s="2" t="s">
        <v>130</v>
      </c>
      <c r="E637" s="2" t="s">
        <v>130</v>
      </c>
      <c r="F637">
        <v>7.8E-2</v>
      </c>
      <c r="G637">
        <v>7.8E-2</v>
      </c>
      <c r="H637">
        <v>0.13300000000000001</v>
      </c>
      <c r="I637">
        <v>0.20399999999999999</v>
      </c>
      <c r="J637">
        <v>0.27400000000000002</v>
      </c>
      <c r="K637">
        <v>0.34499999999999997</v>
      </c>
      <c r="L637" s="22" t="s">
        <v>130</v>
      </c>
      <c r="M637" s="22" t="s">
        <v>130</v>
      </c>
      <c r="N637" s="22" t="s">
        <v>130</v>
      </c>
      <c r="O637" s="22" t="s">
        <v>130</v>
      </c>
      <c r="P637" s="2" t="s">
        <v>138</v>
      </c>
      <c r="Y637" s="22"/>
      <c r="Z637" s="22"/>
      <c r="AA637" s="22"/>
      <c r="AB637" s="2"/>
      <c r="AD637" s="24"/>
      <c r="AE637" s="24"/>
      <c r="AF637" s="24"/>
      <c r="AG637" s="24"/>
      <c r="AH637" s="24"/>
      <c r="AI637" s="24"/>
      <c r="AJ637" s="24"/>
      <c r="AK637" s="24"/>
      <c r="AL637" s="24"/>
      <c r="AM637" s="24"/>
      <c r="AN637" s="24"/>
    </row>
    <row r="638" spans="1:40" ht="13" x14ac:dyDescent="0.3">
      <c r="A638" t="s">
        <v>133</v>
      </c>
      <c r="B638" s="5">
        <v>0.76</v>
      </c>
      <c r="C638" s="93">
        <f t="shared" si="31"/>
        <v>40.76</v>
      </c>
      <c r="D638" s="2" t="s">
        <v>130</v>
      </c>
      <c r="E638" s="2" t="s">
        <v>130</v>
      </c>
      <c r="F638">
        <v>7.8E-2</v>
      </c>
      <c r="G638">
        <v>7.8E-2</v>
      </c>
      <c r="H638">
        <v>0.13300000000000001</v>
      </c>
      <c r="I638">
        <v>0.20399999999999999</v>
      </c>
      <c r="J638">
        <v>0.27400000000000002</v>
      </c>
      <c r="K638">
        <v>0.34499999999999997</v>
      </c>
      <c r="L638" s="22" t="s">
        <v>130</v>
      </c>
      <c r="M638" s="22" t="s">
        <v>130</v>
      </c>
      <c r="N638" s="22" t="s">
        <v>130</v>
      </c>
      <c r="O638" s="22" t="s">
        <v>130</v>
      </c>
      <c r="P638" s="2" t="s">
        <v>138</v>
      </c>
      <c r="Y638" s="22"/>
      <c r="Z638" s="22"/>
      <c r="AA638" s="22"/>
      <c r="AB638" s="2"/>
      <c r="AD638" s="24"/>
      <c r="AE638" s="24"/>
      <c r="AF638" s="24"/>
      <c r="AG638" s="24"/>
      <c r="AH638" s="24"/>
      <c r="AI638" s="24"/>
      <c r="AJ638" s="24"/>
      <c r="AK638" s="24"/>
      <c r="AL638" s="24"/>
      <c r="AM638" s="24"/>
      <c r="AN638" s="24"/>
    </row>
    <row r="639" spans="1:40" ht="13" x14ac:dyDescent="0.3">
      <c r="A639" t="s">
        <v>133</v>
      </c>
      <c r="B639" s="5">
        <v>0.77</v>
      </c>
      <c r="C639" s="93">
        <f t="shared" si="31"/>
        <v>40.770000000000003</v>
      </c>
      <c r="D639" s="2" t="s">
        <v>130</v>
      </c>
      <c r="E639" s="2" t="s">
        <v>130</v>
      </c>
      <c r="F639">
        <v>7.6999999999999999E-2</v>
      </c>
      <c r="G639">
        <v>7.6999999999999999E-2</v>
      </c>
      <c r="H639">
        <v>0.13200000000000001</v>
      </c>
      <c r="I639">
        <v>0.20100000000000001</v>
      </c>
      <c r="J639">
        <v>0.27100000000000002</v>
      </c>
      <c r="K639">
        <v>0.34100000000000003</v>
      </c>
      <c r="L639" s="22" t="s">
        <v>130</v>
      </c>
      <c r="M639" s="22" t="s">
        <v>130</v>
      </c>
      <c r="N639" s="22" t="s">
        <v>130</v>
      </c>
      <c r="O639" s="22" t="s">
        <v>130</v>
      </c>
      <c r="P639" s="2" t="s">
        <v>138</v>
      </c>
      <c r="Y639" s="22"/>
      <c r="Z639" s="22"/>
      <c r="AA639" s="22"/>
      <c r="AB639" s="2"/>
      <c r="AD639" s="24"/>
      <c r="AE639" s="24"/>
      <c r="AF639" s="24"/>
      <c r="AG639" s="24"/>
      <c r="AH639" s="24"/>
      <c r="AI639" s="24"/>
      <c r="AJ639" s="24"/>
      <c r="AK639" s="24"/>
      <c r="AL639" s="24"/>
      <c r="AM639" s="24"/>
      <c r="AN639" s="24"/>
    </row>
    <row r="640" spans="1:40" ht="13" x14ac:dyDescent="0.3">
      <c r="A640" t="s">
        <v>133</v>
      </c>
      <c r="B640" s="5">
        <v>0.78</v>
      </c>
      <c r="C640" s="93">
        <f t="shared" si="31"/>
        <v>40.78</v>
      </c>
      <c r="D640" s="2" t="s">
        <v>130</v>
      </c>
      <c r="E640" s="2" t="s">
        <v>130</v>
      </c>
      <c r="F640">
        <v>7.6999999999999999E-2</v>
      </c>
      <c r="G640">
        <v>7.6999999999999999E-2</v>
      </c>
      <c r="H640">
        <v>0.13100000000000001</v>
      </c>
      <c r="I640">
        <v>0.2</v>
      </c>
      <c r="J640">
        <v>0.26900000000000002</v>
      </c>
      <c r="K640">
        <v>0.33800000000000002</v>
      </c>
      <c r="L640" s="22" t="s">
        <v>130</v>
      </c>
      <c r="M640" s="22" t="s">
        <v>130</v>
      </c>
      <c r="N640" s="22" t="s">
        <v>130</v>
      </c>
      <c r="O640" s="22" t="s">
        <v>130</v>
      </c>
      <c r="P640" s="2" t="s">
        <v>138</v>
      </c>
      <c r="Y640" s="22"/>
      <c r="Z640" s="22"/>
      <c r="AA640" s="22"/>
      <c r="AB640" s="2"/>
      <c r="AD640" s="24"/>
      <c r="AE640" s="24"/>
      <c r="AF640" s="24"/>
      <c r="AG640" s="24"/>
      <c r="AH640" s="24"/>
      <c r="AI640" s="24"/>
      <c r="AJ640" s="24"/>
      <c r="AK640" s="24"/>
      <c r="AL640" s="24"/>
      <c r="AM640" s="24"/>
      <c r="AN640" s="24"/>
    </row>
    <row r="641" spans="1:40" ht="13" x14ac:dyDescent="0.3">
      <c r="A641" t="s">
        <v>133</v>
      </c>
      <c r="B641" s="5">
        <v>0.79</v>
      </c>
      <c r="C641" s="93">
        <f t="shared" si="31"/>
        <v>40.79</v>
      </c>
      <c r="D641" s="2" t="s">
        <v>130</v>
      </c>
      <c r="E641" s="2" t="s">
        <v>130</v>
      </c>
      <c r="F641">
        <v>7.6999999999999999E-2</v>
      </c>
      <c r="G641">
        <v>7.6999999999999999E-2</v>
      </c>
      <c r="H641">
        <v>0.13</v>
      </c>
      <c r="I641">
        <v>0.19900000000000001</v>
      </c>
      <c r="J641">
        <v>0.26800000000000002</v>
      </c>
      <c r="K641">
        <v>0.33700000000000002</v>
      </c>
      <c r="L641" s="22" t="s">
        <v>130</v>
      </c>
      <c r="M641" s="22" t="s">
        <v>130</v>
      </c>
      <c r="N641" s="22" t="s">
        <v>130</v>
      </c>
      <c r="O641" s="22" t="s">
        <v>130</v>
      </c>
      <c r="P641" s="2" t="s">
        <v>138</v>
      </c>
      <c r="Y641" s="22"/>
      <c r="Z641" s="22"/>
      <c r="AA641" s="22"/>
      <c r="AB641" s="2"/>
      <c r="AD641" s="24"/>
      <c r="AE641" s="24"/>
      <c r="AF641" s="24"/>
      <c r="AG641" s="24"/>
      <c r="AH641" s="24"/>
      <c r="AI641" s="24"/>
      <c r="AJ641" s="24"/>
      <c r="AK641" s="24"/>
      <c r="AL641" s="24"/>
      <c r="AM641" s="24"/>
      <c r="AN641" s="24"/>
    </row>
    <row r="642" spans="1:40" ht="13" x14ac:dyDescent="0.3">
      <c r="A642" t="s">
        <v>133</v>
      </c>
      <c r="B642" s="5">
        <v>0.8</v>
      </c>
      <c r="C642" s="93">
        <f t="shared" si="31"/>
        <v>40.799999999999997</v>
      </c>
      <c r="D642" s="2" t="s">
        <v>130</v>
      </c>
      <c r="E642" s="2" t="s">
        <v>130</v>
      </c>
      <c r="F642">
        <v>7.5999999999999998E-2</v>
      </c>
      <c r="G642">
        <v>7.5999999999999998E-2</v>
      </c>
      <c r="H642">
        <v>0.129</v>
      </c>
      <c r="I642">
        <v>0.19700000000000001</v>
      </c>
      <c r="J642">
        <v>0.26500000000000001</v>
      </c>
      <c r="K642">
        <v>0.33400000000000002</v>
      </c>
      <c r="L642" s="22" t="s">
        <v>130</v>
      </c>
      <c r="M642" s="22" t="s">
        <v>130</v>
      </c>
      <c r="N642" s="22" t="s">
        <v>130</v>
      </c>
      <c r="O642" s="22" t="s">
        <v>130</v>
      </c>
      <c r="P642" s="2" t="s">
        <v>138</v>
      </c>
      <c r="Y642" s="22"/>
      <c r="Z642" s="22"/>
      <c r="AA642" s="22"/>
      <c r="AB642" s="2"/>
      <c r="AD642" s="24"/>
      <c r="AE642" s="24"/>
      <c r="AF642" s="24"/>
      <c r="AG642" s="24"/>
      <c r="AH642" s="24"/>
      <c r="AI642" s="24"/>
      <c r="AJ642" s="24"/>
      <c r="AK642" s="24"/>
      <c r="AL642" s="24"/>
      <c r="AM642" s="24"/>
      <c r="AN642" s="24"/>
    </row>
    <row r="643" spans="1:40" ht="13" x14ac:dyDescent="0.3">
      <c r="A643" t="s">
        <v>133</v>
      </c>
      <c r="B643" s="5">
        <v>0.81</v>
      </c>
      <c r="C643" s="93">
        <f t="shared" si="31"/>
        <v>40.81</v>
      </c>
      <c r="D643" s="2" t="s">
        <v>130</v>
      </c>
      <c r="E643" s="2" t="s">
        <v>130</v>
      </c>
      <c r="F643">
        <v>7.5999999999999998E-2</v>
      </c>
      <c r="G643">
        <v>7.5999999999999998E-2</v>
      </c>
      <c r="H643">
        <v>0.129</v>
      </c>
      <c r="I643">
        <v>0.19700000000000001</v>
      </c>
      <c r="J643">
        <v>0.26400000000000001</v>
      </c>
      <c r="K643">
        <v>0.33200000000000002</v>
      </c>
      <c r="L643" s="22" t="s">
        <v>130</v>
      </c>
      <c r="M643" s="22" t="s">
        <v>130</v>
      </c>
      <c r="N643" s="22" t="s">
        <v>130</v>
      </c>
      <c r="O643" s="22" t="s">
        <v>130</v>
      </c>
      <c r="P643" s="2" t="s">
        <v>138</v>
      </c>
      <c r="Y643" s="22"/>
      <c r="Z643" s="22"/>
      <c r="AA643" s="22"/>
      <c r="AB643" s="2"/>
      <c r="AD643" s="24"/>
      <c r="AE643" s="24"/>
      <c r="AF643" s="24"/>
      <c r="AG643" s="24"/>
      <c r="AH643" s="24"/>
      <c r="AI643" s="24"/>
      <c r="AJ643" s="24"/>
      <c r="AK643" s="24"/>
      <c r="AL643" s="24"/>
      <c r="AM643" s="24"/>
      <c r="AN643" s="24"/>
    </row>
    <row r="644" spans="1:40" ht="13" x14ac:dyDescent="0.3">
      <c r="A644" t="s">
        <v>133</v>
      </c>
      <c r="B644" s="5">
        <v>0.82</v>
      </c>
      <c r="C644" s="93">
        <f t="shared" si="31"/>
        <v>40.82</v>
      </c>
      <c r="D644" s="2" t="s">
        <v>130</v>
      </c>
      <c r="E644" s="2" t="s">
        <v>130</v>
      </c>
      <c r="F644">
        <v>7.4999999999999997E-2</v>
      </c>
      <c r="G644">
        <v>7.4999999999999997E-2</v>
      </c>
      <c r="H644">
        <v>0.128</v>
      </c>
      <c r="I644">
        <v>0.19500000000000001</v>
      </c>
      <c r="J644">
        <v>0.26300000000000001</v>
      </c>
      <c r="K644">
        <v>0.33</v>
      </c>
      <c r="L644" s="22" t="s">
        <v>130</v>
      </c>
      <c r="M644" s="22" t="s">
        <v>130</v>
      </c>
      <c r="N644" s="22" t="s">
        <v>130</v>
      </c>
      <c r="O644" s="22" t="s">
        <v>130</v>
      </c>
      <c r="P644" s="2" t="s">
        <v>138</v>
      </c>
      <c r="Y644" s="22"/>
      <c r="Z644" s="22"/>
      <c r="AA644" s="22"/>
      <c r="AB644" s="2"/>
      <c r="AD644" s="24"/>
      <c r="AE644" s="24"/>
      <c r="AF644" s="24"/>
      <c r="AG644" s="24"/>
      <c r="AH644" s="24"/>
      <c r="AI644" s="24"/>
      <c r="AJ644" s="24"/>
      <c r="AK644" s="24"/>
      <c r="AL644" s="24"/>
      <c r="AM644" s="24"/>
      <c r="AN644" s="24"/>
    </row>
    <row r="645" spans="1:40" ht="13" x14ac:dyDescent="0.3">
      <c r="A645" t="s">
        <v>133</v>
      </c>
      <c r="B645" s="5">
        <v>0.83</v>
      </c>
      <c r="C645" s="93">
        <f t="shared" si="31"/>
        <v>40.83</v>
      </c>
      <c r="D645" s="2" t="s">
        <v>130</v>
      </c>
      <c r="E645" s="2" t="s">
        <v>130</v>
      </c>
      <c r="F645">
        <v>7.4999999999999997E-2</v>
      </c>
      <c r="G645">
        <v>7.4999999999999997E-2</v>
      </c>
      <c r="H645">
        <v>0.127</v>
      </c>
      <c r="I645">
        <v>0.19400000000000001</v>
      </c>
      <c r="J645">
        <v>0.26100000000000001</v>
      </c>
      <c r="K645">
        <v>0.32800000000000001</v>
      </c>
      <c r="L645" s="22" t="s">
        <v>130</v>
      </c>
      <c r="M645" s="22" t="s">
        <v>130</v>
      </c>
      <c r="N645" s="22" t="s">
        <v>130</v>
      </c>
      <c r="O645" s="22" t="s">
        <v>130</v>
      </c>
      <c r="P645" s="2" t="s">
        <v>138</v>
      </c>
      <c r="Y645" s="22"/>
      <c r="Z645" s="22"/>
      <c r="AA645" s="22"/>
      <c r="AB645" s="2"/>
      <c r="AD645" s="24"/>
      <c r="AE645" s="24"/>
      <c r="AF645" s="24"/>
      <c r="AG645" s="24"/>
      <c r="AH645" s="24"/>
      <c r="AI645" s="24"/>
      <c r="AJ645" s="24"/>
      <c r="AK645" s="24"/>
      <c r="AL645" s="24"/>
      <c r="AM645" s="24"/>
      <c r="AN645" s="24"/>
    </row>
    <row r="646" spans="1:40" ht="13" x14ac:dyDescent="0.3">
      <c r="A646" t="s">
        <v>133</v>
      </c>
      <c r="B646" s="5">
        <v>0.84</v>
      </c>
      <c r="C646" s="93">
        <f t="shared" si="31"/>
        <v>40.840000000000003</v>
      </c>
      <c r="D646" s="2" t="s">
        <v>130</v>
      </c>
      <c r="E646" s="2" t="s">
        <v>130</v>
      </c>
      <c r="F646">
        <v>7.4999999999999997E-2</v>
      </c>
      <c r="G646">
        <v>7.4999999999999997E-2</v>
      </c>
      <c r="H646">
        <v>0.127</v>
      </c>
      <c r="I646">
        <v>0.193</v>
      </c>
      <c r="J646">
        <v>0.26</v>
      </c>
      <c r="K646">
        <v>0.32600000000000001</v>
      </c>
      <c r="L646" s="22" t="s">
        <v>130</v>
      </c>
      <c r="M646" s="22" t="s">
        <v>130</v>
      </c>
      <c r="N646" s="22" t="s">
        <v>130</v>
      </c>
      <c r="O646" s="22" t="s">
        <v>130</v>
      </c>
      <c r="P646" s="2" t="s">
        <v>138</v>
      </c>
      <c r="Y646" s="22"/>
      <c r="Z646" s="22"/>
      <c r="AA646" s="22"/>
      <c r="AB646" s="2"/>
      <c r="AD646" s="24"/>
      <c r="AE646" s="24"/>
      <c r="AF646" s="24"/>
      <c r="AG646" s="24"/>
      <c r="AH646" s="24"/>
      <c r="AI646" s="24"/>
      <c r="AJ646" s="24"/>
      <c r="AK646" s="24"/>
      <c r="AL646" s="24"/>
      <c r="AM646" s="24"/>
      <c r="AN646" s="24"/>
    </row>
    <row r="647" spans="1:40" ht="13" x14ac:dyDescent="0.3">
      <c r="A647" t="s">
        <v>133</v>
      </c>
      <c r="B647" s="5">
        <v>0.85</v>
      </c>
      <c r="C647" s="93">
        <f t="shared" si="31"/>
        <v>40.85</v>
      </c>
      <c r="D647" s="2" t="s">
        <v>130</v>
      </c>
      <c r="E647" s="2" t="s">
        <v>130</v>
      </c>
      <c r="F647">
        <v>7.3999999999999996E-2</v>
      </c>
      <c r="G647">
        <v>7.3999999999999996E-2</v>
      </c>
      <c r="H647">
        <v>0.126</v>
      </c>
      <c r="I647">
        <v>0.191</v>
      </c>
      <c r="J647">
        <v>0.25700000000000001</v>
      </c>
      <c r="K647">
        <v>0.32300000000000001</v>
      </c>
      <c r="L647" s="22" t="s">
        <v>130</v>
      </c>
      <c r="M647" s="22" t="s">
        <v>130</v>
      </c>
      <c r="N647" s="22" t="s">
        <v>130</v>
      </c>
      <c r="O647" s="22" t="s">
        <v>130</v>
      </c>
      <c r="P647" s="2" t="s">
        <v>138</v>
      </c>
      <c r="Y647" s="22"/>
      <c r="Z647" s="22"/>
      <c r="AA647" s="22"/>
      <c r="AB647" s="2"/>
      <c r="AD647" s="24"/>
      <c r="AE647" s="24"/>
      <c r="AF647" s="24"/>
      <c r="AG647" s="24"/>
      <c r="AH647" s="24"/>
      <c r="AI647" s="24"/>
      <c r="AJ647" s="24"/>
      <c r="AK647" s="24"/>
      <c r="AL647" s="24"/>
      <c r="AM647" s="24"/>
      <c r="AN647" s="24"/>
    </row>
    <row r="648" spans="1:40" ht="13" x14ac:dyDescent="0.3">
      <c r="A648" t="s">
        <v>133</v>
      </c>
      <c r="B648" s="5">
        <v>0.86</v>
      </c>
      <c r="C648" s="93">
        <f t="shared" si="31"/>
        <v>40.86</v>
      </c>
      <c r="D648" s="2" t="s">
        <v>130</v>
      </c>
      <c r="E648" s="2" t="s">
        <v>130</v>
      </c>
      <c r="F648">
        <v>7.3999999999999996E-2</v>
      </c>
      <c r="G648">
        <v>7.3999999999999996E-2</v>
      </c>
      <c r="H648">
        <v>0.125</v>
      </c>
      <c r="I648">
        <v>0.191</v>
      </c>
      <c r="J648">
        <v>0.25600000000000001</v>
      </c>
      <c r="K648">
        <v>0.32200000000000001</v>
      </c>
      <c r="L648" s="22" t="s">
        <v>130</v>
      </c>
      <c r="M648" s="22" t="s">
        <v>130</v>
      </c>
      <c r="N648" s="22" t="s">
        <v>130</v>
      </c>
      <c r="O648" s="22" t="s">
        <v>130</v>
      </c>
      <c r="P648" s="2" t="s">
        <v>138</v>
      </c>
      <c r="Y648" s="22"/>
      <c r="Z648" s="22"/>
      <c r="AA648" s="22"/>
      <c r="AB648" s="2"/>
      <c r="AD648" s="24"/>
      <c r="AE648" s="24"/>
      <c r="AF648" s="24"/>
      <c r="AG648" s="24"/>
      <c r="AH648" s="24"/>
      <c r="AI648" s="24"/>
      <c r="AJ648" s="24"/>
      <c r="AK648" s="24"/>
      <c r="AL648" s="24"/>
      <c r="AM648" s="24"/>
      <c r="AN648" s="24"/>
    </row>
    <row r="649" spans="1:40" ht="13" x14ac:dyDescent="0.3">
      <c r="A649" t="s">
        <v>133</v>
      </c>
      <c r="B649" s="5">
        <v>0.87</v>
      </c>
      <c r="C649" s="93">
        <f t="shared" si="31"/>
        <v>40.869999999999997</v>
      </c>
      <c r="D649" s="2" t="s">
        <v>130</v>
      </c>
      <c r="E649" s="2" t="s">
        <v>130</v>
      </c>
      <c r="F649">
        <v>7.2999999999999995E-2</v>
      </c>
      <c r="G649">
        <v>7.2999999999999995E-2</v>
      </c>
      <c r="H649">
        <v>0.124</v>
      </c>
      <c r="I649">
        <v>0.189</v>
      </c>
      <c r="J649">
        <v>0.254</v>
      </c>
      <c r="K649">
        <v>0.31900000000000001</v>
      </c>
      <c r="L649" s="22" t="s">
        <v>130</v>
      </c>
      <c r="M649" s="22" t="s">
        <v>130</v>
      </c>
      <c r="N649" s="22" t="s">
        <v>130</v>
      </c>
      <c r="O649" s="22" t="s">
        <v>130</v>
      </c>
      <c r="P649" s="2" t="s">
        <v>138</v>
      </c>
      <c r="Y649" s="22"/>
      <c r="Z649" s="22"/>
      <c r="AA649" s="22"/>
      <c r="AB649" s="2"/>
      <c r="AD649" s="24"/>
      <c r="AE649" s="24"/>
      <c r="AF649" s="24"/>
      <c r="AG649" s="24"/>
      <c r="AH649" s="24"/>
      <c r="AI649" s="24"/>
      <c r="AJ649" s="24"/>
      <c r="AK649" s="24"/>
      <c r="AL649" s="24"/>
      <c r="AM649" s="24"/>
      <c r="AN649" s="24"/>
    </row>
    <row r="650" spans="1:40" ht="13" x14ac:dyDescent="0.3">
      <c r="A650" t="s">
        <v>133</v>
      </c>
      <c r="B650" s="5">
        <v>0.88</v>
      </c>
      <c r="C650" s="93">
        <f t="shared" si="31"/>
        <v>40.880000000000003</v>
      </c>
      <c r="D650" s="2" t="s">
        <v>130</v>
      </c>
      <c r="E650" s="2" t="s">
        <v>130</v>
      </c>
      <c r="F650">
        <v>7.2999999999999995E-2</v>
      </c>
      <c r="G650">
        <v>7.2999999999999995E-2</v>
      </c>
      <c r="H650">
        <v>0.124</v>
      </c>
      <c r="I650">
        <v>0.189</v>
      </c>
      <c r="J650">
        <v>0.253</v>
      </c>
      <c r="K650">
        <v>0.318</v>
      </c>
      <c r="L650" s="22" t="s">
        <v>130</v>
      </c>
      <c r="M650" s="22" t="s">
        <v>130</v>
      </c>
      <c r="N650" s="22" t="s">
        <v>130</v>
      </c>
      <c r="O650" s="22" t="s">
        <v>130</v>
      </c>
      <c r="P650" s="2" t="s">
        <v>138</v>
      </c>
      <c r="Y650" s="22"/>
      <c r="Z650" s="22"/>
      <c r="AA650" s="22"/>
      <c r="AB650" s="2"/>
      <c r="AD650" s="24"/>
      <c r="AE650" s="24"/>
      <c r="AF650" s="24"/>
      <c r="AG650" s="24"/>
      <c r="AH650" s="24"/>
      <c r="AI650" s="24"/>
      <c r="AJ650" s="24"/>
      <c r="AK650" s="24"/>
      <c r="AL650" s="24"/>
      <c r="AM650" s="24"/>
      <c r="AN650" s="24"/>
    </row>
    <row r="651" spans="1:40" ht="13" x14ac:dyDescent="0.3">
      <c r="A651" t="s">
        <v>133</v>
      </c>
      <c r="B651" s="5">
        <v>0.89</v>
      </c>
      <c r="C651" s="93">
        <f t="shared" si="31"/>
        <v>40.89</v>
      </c>
      <c r="D651" s="2" t="s">
        <v>130</v>
      </c>
      <c r="E651" s="2" t="s">
        <v>130</v>
      </c>
      <c r="F651">
        <v>7.2999999999999995E-2</v>
      </c>
      <c r="G651">
        <v>7.2999999999999995E-2</v>
      </c>
      <c r="H651">
        <v>0.124</v>
      </c>
      <c r="I651">
        <v>0.189</v>
      </c>
      <c r="J651">
        <v>0.253</v>
      </c>
      <c r="K651">
        <v>0.318</v>
      </c>
      <c r="L651" s="22" t="s">
        <v>130</v>
      </c>
      <c r="M651" s="22" t="s">
        <v>130</v>
      </c>
      <c r="N651" s="22" t="s">
        <v>130</v>
      </c>
      <c r="O651" s="22" t="s">
        <v>130</v>
      </c>
      <c r="P651" s="2" t="s">
        <v>138</v>
      </c>
      <c r="Y651" s="22"/>
      <c r="Z651" s="22"/>
      <c r="AA651" s="22"/>
      <c r="AB651" s="2"/>
      <c r="AD651" s="24"/>
      <c r="AE651" s="24"/>
      <c r="AF651" s="24"/>
      <c r="AG651" s="24"/>
      <c r="AH651" s="24"/>
      <c r="AI651" s="24"/>
      <c r="AJ651" s="24"/>
      <c r="AK651" s="24"/>
      <c r="AL651" s="24"/>
      <c r="AM651" s="24"/>
      <c r="AN651" s="24"/>
    </row>
    <row r="652" spans="1:40" ht="13" x14ac:dyDescent="0.3">
      <c r="A652" t="s">
        <v>133</v>
      </c>
      <c r="B652" s="5">
        <v>0.9</v>
      </c>
      <c r="C652" s="93">
        <f t="shared" si="31"/>
        <v>40.9</v>
      </c>
      <c r="D652" s="2" t="s">
        <v>130</v>
      </c>
      <c r="E652" s="2" t="s">
        <v>130</v>
      </c>
      <c r="F652">
        <v>7.2999999999999995E-2</v>
      </c>
      <c r="G652">
        <v>7.2999999999999995E-2</v>
      </c>
      <c r="H652">
        <v>0.124</v>
      </c>
      <c r="I652">
        <v>0.189</v>
      </c>
      <c r="J652">
        <v>0.253</v>
      </c>
      <c r="K652">
        <v>0.318</v>
      </c>
      <c r="L652" s="22" t="s">
        <v>130</v>
      </c>
      <c r="M652" s="22" t="s">
        <v>130</v>
      </c>
      <c r="N652" s="22" t="s">
        <v>130</v>
      </c>
      <c r="O652" s="22" t="s">
        <v>130</v>
      </c>
      <c r="P652" s="2" t="s">
        <v>138</v>
      </c>
      <c r="Y652" s="22"/>
      <c r="Z652" s="22"/>
      <c r="AA652" s="22"/>
      <c r="AB652" s="2"/>
      <c r="AD652" s="24"/>
      <c r="AE652" s="24"/>
      <c r="AF652" s="24"/>
      <c r="AG652" s="24"/>
      <c r="AH652" s="24"/>
      <c r="AI652" s="24"/>
      <c r="AJ652" s="24"/>
      <c r="AK652" s="24"/>
      <c r="AL652" s="24"/>
      <c r="AM652" s="24"/>
      <c r="AN652" s="24"/>
    </row>
    <row r="653" spans="1:40" ht="13" x14ac:dyDescent="0.3">
      <c r="A653" t="s">
        <v>133</v>
      </c>
      <c r="B653" s="5">
        <v>0.91</v>
      </c>
      <c r="C653" s="93">
        <f t="shared" si="31"/>
        <v>40.909999999999997</v>
      </c>
      <c r="D653" s="2" t="s">
        <v>130</v>
      </c>
      <c r="E653" s="2" t="s">
        <v>130</v>
      </c>
      <c r="F653">
        <v>7.1999999999999995E-2</v>
      </c>
      <c r="G653">
        <v>7.1999999999999995E-2</v>
      </c>
      <c r="H653">
        <v>0.122</v>
      </c>
      <c r="I653">
        <v>0.185</v>
      </c>
      <c r="J653">
        <v>0.249</v>
      </c>
      <c r="K653">
        <v>0.312</v>
      </c>
      <c r="L653" s="22" t="s">
        <v>130</v>
      </c>
      <c r="M653" s="22" t="s">
        <v>130</v>
      </c>
      <c r="N653" s="22" t="s">
        <v>130</v>
      </c>
      <c r="O653" s="22" t="s">
        <v>130</v>
      </c>
      <c r="P653" s="2" t="s">
        <v>138</v>
      </c>
      <c r="Y653" s="22"/>
      <c r="Z653" s="22"/>
      <c r="AA653" s="22"/>
      <c r="AB653" s="2"/>
      <c r="AD653" s="24"/>
      <c r="AE653" s="24"/>
      <c r="AF653" s="24"/>
      <c r="AG653" s="24"/>
      <c r="AH653" s="24"/>
      <c r="AI653" s="24"/>
      <c r="AJ653" s="24"/>
      <c r="AK653" s="24"/>
      <c r="AL653" s="24"/>
      <c r="AM653" s="24"/>
      <c r="AN653" s="24"/>
    </row>
    <row r="654" spans="1:40" ht="13" x14ac:dyDescent="0.3">
      <c r="A654" t="s">
        <v>133</v>
      </c>
      <c r="B654" s="5">
        <v>0.92</v>
      </c>
      <c r="C654" s="93">
        <f t="shared" si="31"/>
        <v>40.92</v>
      </c>
      <c r="D654" s="2" t="s">
        <v>130</v>
      </c>
      <c r="E654" s="2" t="s">
        <v>130</v>
      </c>
      <c r="F654">
        <v>7.1999999999999995E-2</v>
      </c>
      <c r="G654">
        <v>7.1999999999999995E-2</v>
      </c>
      <c r="H654">
        <v>0.122</v>
      </c>
      <c r="I654">
        <v>0.185</v>
      </c>
      <c r="J654">
        <v>0.249</v>
      </c>
      <c r="K654">
        <v>0.312</v>
      </c>
      <c r="L654" s="22" t="s">
        <v>130</v>
      </c>
      <c r="M654" s="22" t="s">
        <v>130</v>
      </c>
      <c r="N654" s="22" t="s">
        <v>130</v>
      </c>
      <c r="O654" s="22" t="s">
        <v>130</v>
      </c>
      <c r="P654" s="2" t="s">
        <v>138</v>
      </c>
      <c r="Y654" s="22"/>
      <c r="Z654" s="22"/>
      <c r="AA654" s="22"/>
      <c r="AB654" s="2"/>
      <c r="AD654" s="24"/>
      <c r="AE654" s="24"/>
      <c r="AF654" s="24"/>
      <c r="AG654" s="24"/>
      <c r="AH654" s="24"/>
      <c r="AI654" s="24"/>
      <c r="AJ654" s="24"/>
      <c r="AK654" s="24"/>
      <c r="AL654" s="24"/>
      <c r="AM654" s="24"/>
      <c r="AN654" s="24"/>
    </row>
    <row r="655" spans="1:40" ht="13" x14ac:dyDescent="0.3">
      <c r="A655" t="s">
        <v>133</v>
      </c>
      <c r="B655" s="5">
        <v>0.93</v>
      </c>
      <c r="C655" s="93">
        <f t="shared" si="31"/>
        <v>40.93</v>
      </c>
      <c r="D655" s="2" t="s">
        <v>130</v>
      </c>
      <c r="E655" s="2" t="s">
        <v>130</v>
      </c>
      <c r="F655">
        <v>7.0999999999999994E-2</v>
      </c>
      <c r="G655">
        <v>7.0999999999999994E-2</v>
      </c>
      <c r="H655">
        <v>0.12</v>
      </c>
      <c r="I655">
        <v>0.182</v>
      </c>
      <c r="J655">
        <v>0.24399999999999999</v>
      </c>
      <c r="K655">
        <v>0.30599999999999999</v>
      </c>
      <c r="L655" s="22" t="s">
        <v>130</v>
      </c>
      <c r="M655" s="22" t="s">
        <v>130</v>
      </c>
      <c r="N655" s="22" t="s">
        <v>130</v>
      </c>
      <c r="O655" s="22" t="s">
        <v>130</v>
      </c>
      <c r="P655" s="2" t="s">
        <v>138</v>
      </c>
      <c r="Y655" s="22"/>
      <c r="Z655" s="22"/>
      <c r="AA655" s="22"/>
      <c r="AB655" s="2"/>
      <c r="AD655" s="24"/>
      <c r="AE655" s="24"/>
      <c r="AF655" s="24"/>
      <c r="AG655" s="24"/>
      <c r="AH655" s="24"/>
      <c r="AI655" s="24"/>
      <c r="AJ655" s="24"/>
      <c r="AK655" s="24"/>
      <c r="AL655" s="24"/>
      <c r="AM655" s="24"/>
      <c r="AN655" s="24"/>
    </row>
    <row r="656" spans="1:40" ht="13" x14ac:dyDescent="0.3">
      <c r="A656" t="s">
        <v>133</v>
      </c>
      <c r="B656" s="5">
        <v>0.94</v>
      </c>
      <c r="C656" s="93">
        <f t="shared" si="31"/>
        <v>40.94</v>
      </c>
      <c r="D656" s="2" t="s">
        <v>130</v>
      </c>
      <c r="E656" s="2" t="s">
        <v>130</v>
      </c>
      <c r="F656">
        <v>7.0999999999999994E-2</v>
      </c>
      <c r="G656">
        <v>7.0999999999999994E-2</v>
      </c>
      <c r="H656">
        <v>0.11899999999999999</v>
      </c>
      <c r="I656">
        <v>0.18099999999999999</v>
      </c>
      <c r="J656">
        <v>0.24299999999999999</v>
      </c>
      <c r="K656">
        <v>0.30499999999999999</v>
      </c>
      <c r="L656" s="22" t="s">
        <v>130</v>
      </c>
      <c r="M656" s="22" t="s">
        <v>130</v>
      </c>
      <c r="N656" s="22" t="s">
        <v>130</v>
      </c>
      <c r="O656" s="22" t="s">
        <v>130</v>
      </c>
      <c r="P656" s="2" t="s">
        <v>138</v>
      </c>
      <c r="Y656" s="22"/>
      <c r="Z656" s="22"/>
      <c r="AA656" s="22"/>
      <c r="AB656" s="2"/>
      <c r="AD656" s="24"/>
      <c r="AE656" s="24"/>
      <c r="AF656" s="24"/>
      <c r="AG656" s="24"/>
      <c r="AH656" s="24"/>
      <c r="AI656" s="24"/>
      <c r="AJ656" s="24"/>
      <c r="AK656" s="24"/>
      <c r="AL656" s="24"/>
      <c r="AM656" s="24"/>
      <c r="AN656" s="24"/>
    </row>
    <row r="657" spans="1:40" ht="13" x14ac:dyDescent="0.3">
      <c r="A657" t="s">
        <v>133</v>
      </c>
      <c r="B657" s="5">
        <v>0.95</v>
      </c>
      <c r="C657" s="93">
        <f t="shared" si="31"/>
        <v>40.950000000000003</v>
      </c>
      <c r="D657" s="2" t="s">
        <v>130</v>
      </c>
      <c r="E657" s="2" t="s">
        <v>130</v>
      </c>
      <c r="F657">
        <v>7.0000000000000007E-2</v>
      </c>
      <c r="G657">
        <v>7.0000000000000007E-2</v>
      </c>
      <c r="H657">
        <v>0.11899999999999999</v>
      </c>
      <c r="I657">
        <v>0.18</v>
      </c>
      <c r="J657">
        <v>0.24099999999999999</v>
      </c>
      <c r="K657">
        <v>0.30299999999999999</v>
      </c>
      <c r="L657" s="22" t="s">
        <v>130</v>
      </c>
      <c r="M657" s="22" t="s">
        <v>130</v>
      </c>
      <c r="N657" s="22" t="s">
        <v>130</v>
      </c>
      <c r="O657" s="22" t="s">
        <v>130</v>
      </c>
      <c r="P657" s="2" t="s">
        <v>138</v>
      </c>
      <c r="Y657" s="22"/>
      <c r="Z657" s="22"/>
      <c r="AA657" s="22"/>
      <c r="AB657" s="2"/>
      <c r="AD657" s="24"/>
      <c r="AE657" s="24"/>
      <c r="AF657" s="24"/>
      <c r="AG657" s="24"/>
      <c r="AH657" s="24"/>
      <c r="AI657" s="24"/>
      <c r="AJ657" s="24"/>
      <c r="AK657" s="24"/>
      <c r="AL657" s="24"/>
      <c r="AM657" s="24"/>
      <c r="AN657" s="24"/>
    </row>
    <row r="658" spans="1:40" ht="13" x14ac:dyDescent="0.3">
      <c r="A658" t="s">
        <v>133</v>
      </c>
      <c r="B658" s="5">
        <v>0.96</v>
      </c>
      <c r="C658" s="93">
        <f t="shared" si="31"/>
        <v>40.96</v>
      </c>
      <c r="D658" s="2" t="s">
        <v>130</v>
      </c>
      <c r="E658" s="2" t="s">
        <v>130</v>
      </c>
      <c r="F658">
        <v>7.0000000000000007E-2</v>
      </c>
      <c r="G658">
        <v>7.0000000000000007E-2</v>
      </c>
      <c r="H658">
        <v>0.11799999999999999</v>
      </c>
      <c r="I658">
        <v>0.17899999999999999</v>
      </c>
      <c r="J658">
        <v>0.24</v>
      </c>
      <c r="K658">
        <v>0.3</v>
      </c>
      <c r="L658" s="22" t="s">
        <v>130</v>
      </c>
      <c r="M658" s="22" t="s">
        <v>130</v>
      </c>
      <c r="N658" s="22" t="s">
        <v>130</v>
      </c>
      <c r="O658" s="22" t="s">
        <v>130</v>
      </c>
      <c r="P658" s="2" t="s">
        <v>138</v>
      </c>
      <c r="Y658" s="22"/>
      <c r="Z658" s="22"/>
      <c r="AA658" s="22"/>
      <c r="AB658" s="2"/>
      <c r="AD658" s="24"/>
      <c r="AE658" s="24"/>
      <c r="AF658" s="24"/>
      <c r="AG658" s="24"/>
      <c r="AH658" s="24"/>
      <c r="AI658" s="24"/>
      <c r="AJ658" s="24"/>
      <c r="AK658" s="24"/>
      <c r="AL658" s="24"/>
      <c r="AM658" s="24"/>
      <c r="AN658" s="24"/>
    </row>
    <row r="659" spans="1:40" ht="13" x14ac:dyDescent="0.3">
      <c r="A659" t="s">
        <v>133</v>
      </c>
      <c r="B659" s="5">
        <v>0.97</v>
      </c>
      <c r="C659" s="93">
        <f t="shared" si="31"/>
        <v>40.97</v>
      </c>
      <c r="D659" s="2" t="s">
        <v>130</v>
      </c>
      <c r="E659" s="2" t="s">
        <v>130</v>
      </c>
      <c r="F659">
        <v>6.9000000000000006E-2</v>
      </c>
      <c r="G659">
        <v>6.9000000000000006E-2</v>
      </c>
      <c r="H659">
        <v>0.11700000000000001</v>
      </c>
      <c r="I659">
        <v>0.17699999999999999</v>
      </c>
      <c r="J659">
        <v>0.23799999999999999</v>
      </c>
      <c r="K659">
        <v>0.29799999999999999</v>
      </c>
      <c r="L659" s="22" t="s">
        <v>130</v>
      </c>
      <c r="M659" s="22" t="s">
        <v>130</v>
      </c>
      <c r="N659" s="22" t="s">
        <v>130</v>
      </c>
      <c r="O659" s="22" t="s">
        <v>130</v>
      </c>
      <c r="P659" s="2" t="s">
        <v>138</v>
      </c>
      <c r="Y659" s="22"/>
      <c r="Z659" s="22"/>
      <c r="AA659" s="22"/>
      <c r="AB659" s="2"/>
      <c r="AD659" s="24"/>
      <c r="AE659" s="24"/>
      <c r="AF659" s="24"/>
      <c r="AG659" s="24"/>
      <c r="AH659" s="24"/>
      <c r="AI659" s="24"/>
      <c r="AJ659" s="24"/>
      <c r="AK659" s="24"/>
      <c r="AL659" s="24"/>
      <c r="AM659" s="24"/>
      <c r="AN659" s="24"/>
    </row>
    <row r="660" spans="1:40" ht="13" x14ac:dyDescent="0.3">
      <c r="A660" t="s">
        <v>133</v>
      </c>
      <c r="B660" s="5">
        <v>0.98</v>
      </c>
      <c r="C660" s="93">
        <f t="shared" si="31"/>
        <v>40.98</v>
      </c>
      <c r="D660" s="2" t="s">
        <v>130</v>
      </c>
      <c r="E660" s="2" t="s">
        <v>130</v>
      </c>
      <c r="F660">
        <v>6.9000000000000006E-2</v>
      </c>
      <c r="G660">
        <v>6.9000000000000006E-2</v>
      </c>
      <c r="H660">
        <v>0.11700000000000001</v>
      </c>
      <c r="I660">
        <v>0.17699999999999999</v>
      </c>
      <c r="J660">
        <v>0.23799999999999999</v>
      </c>
      <c r="K660">
        <v>0.29799999999999999</v>
      </c>
      <c r="L660" s="22" t="s">
        <v>130</v>
      </c>
      <c r="M660" s="22" t="s">
        <v>130</v>
      </c>
      <c r="N660" s="22" t="s">
        <v>130</v>
      </c>
      <c r="O660" s="22" t="s">
        <v>130</v>
      </c>
      <c r="P660" s="2" t="s">
        <v>138</v>
      </c>
      <c r="Y660" s="22"/>
      <c r="Z660" s="22"/>
      <c r="AA660" s="22"/>
      <c r="AB660" s="2"/>
      <c r="AD660" s="24"/>
      <c r="AE660" s="24"/>
      <c r="AF660" s="24"/>
      <c r="AG660" s="24"/>
      <c r="AH660" s="24"/>
      <c r="AI660" s="24"/>
      <c r="AJ660" s="24"/>
      <c r="AK660" s="24"/>
      <c r="AL660" s="24"/>
      <c r="AM660" s="24"/>
      <c r="AN660" s="24"/>
    </row>
    <row r="661" spans="1:40" ht="13" x14ac:dyDescent="0.3">
      <c r="A661" t="s">
        <v>133</v>
      </c>
      <c r="B661" s="5">
        <v>0.99</v>
      </c>
      <c r="C661" s="93">
        <f t="shared" si="31"/>
        <v>40.99</v>
      </c>
      <c r="D661" s="2" t="s">
        <v>130</v>
      </c>
      <c r="E661" s="2" t="s">
        <v>130</v>
      </c>
      <c r="F661">
        <v>6.9000000000000006E-2</v>
      </c>
      <c r="G661">
        <v>6.9000000000000006E-2</v>
      </c>
      <c r="H661">
        <v>0.11700000000000001</v>
      </c>
      <c r="I661">
        <v>0.17699999999999999</v>
      </c>
      <c r="J661">
        <v>0.23799999999999999</v>
      </c>
      <c r="K661">
        <v>0.29799999999999999</v>
      </c>
      <c r="L661" s="22" t="s">
        <v>130</v>
      </c>
      <c r="M661" s="22" t="s">
        <v>130</v>
      </c>
      <c r="N661" s="22" t="s">
        <v>130</v>
      </c>
      <c r="O661" s="22" t="s">
        <v>130</v>
      </c>
      <c r="P661" s="2" t="s">
        <v>138</v>
      </c>
      <c r="Y661" s="22"/>
      <c r="Z661" s="22"/>
      <c r="AA661" s="22"/>
      <c r="AB661" s="2"/>
      <c r="AD661" s="24"/>
      <c r="AE661" s="24"/>
      <c r="AF661" s="24"/>
      <c r="AG661" s="24"/>
      <c r="AH661" s="24"/>
      <c r="AI661" s="24"/>
      <c r="AJ661" s="24"/>
      <c r="AK661" s="24"/>
      <c r="AL661" s="24"/>
      <c r="AM661" s="24"/>
      <c r="AN661" s="24"/>
    </row>
    <row r="662" spans="1:40" ht="13" x14ac:dyDescent="0.3">
      <c r="A662" t="s">
        <v>133</v>
      </c>
      <c r="B662" s="5">
        <v>1</v>
      </c>
      <c r="C662" s="93">
        <f t="shared" si="31"/>
        <v>41</v>
      </c>
      <c r="D662" s="2" t="s">
        <v>130</v>
      </c>
      <c r="E662" s="2" t="s">
        <v>130</v>
      </c>
      <c r="F662">
        <v>6.9000000000000006E-2</v>
      </c>
      <c r="G662">
        <v>6.9000000000000006E-2</v>
      </c>
      <c r="H662">
        <v>0.11700000000000001</v>
      </c>
      <c r="I662">
        <v>0.17699999999999999</v>
      </c>
      <c r="J662">
        <v>0.23799999999999999</v>
      </c>
      <c r="K662">
        <v>0.29799999999999999</v>
      </c>
      <c r="L662" s="22" t="s">
        <v>130</v>
      </c>
      <c r="M662" s="22" t="s">
        <v>130</v>
      </c>
      <c r="N662" s="22" t="s">
        <v>130</v>
      </c>
      <c r="O662" s="22" t="s">
        <v>130</v>
      </c>
      <c r="P662" s="2" t="s">
        <v>138</v>
      </c>
      <c r="Y662" s="22"/>
      <c r="Z662" s="22"/>
      <c r="AA662" s="22"/>
      <c r="AB662" s="2"/>
      <c r="AD662" s="24"/>
      <c r="AE662" s="24"/>
      <c r="AF662" s="24"/>
      <c r="AG662" s="24"/>
      <c r="AH662" s="24"/>
      <c r="AI662" s="24"/>
      <c r="AJ662" s="24"/>
      <c r="AK662" s="24"/>
      <c r="AL662" s="24"/>
      <c r="AM662" s="24"/>
      <c r="AN662" s="24"/>
    </row>
    <row r="663" spans="1:40" ht="13" x14ac:dyDescent="0.3">
      <c r="A663" t="s">
        <v>133</v>
      </c>
      <c r="B663" s="5">
        <v>1.01</v>
      </c>
      <c r="C663" s="93">
        <f t="shared" si="31"/>
        <v>41.01</v>
      </c>
      <c r="D663" s="2" t="s">
        <v>130</v>
      </c>
      <c r="E663" s="2" t="s">
        <v>130</v>
      </c>
      <c r="F663">
        <v>6.8000000000000005E-2</v>
      </c>
      <c r="G663">
        <v>6.8000000000000005E-2</v>
      </c>
      <c r="H663">
        <v>0.115</v>
      </c>
      <c r="I663">
        <v>0.17299999999999999</v>
      </c>
      <c r="J663">
        <v>0.23200000000000001</v>
      </c>
      <c r="K663">
        <v>0.29099999999999998</v>
      </c>
      <c r="L663" s="22" t="s">
        <v>130</v>
      </c>
      <c r="M663" s="22" t="s">
        <v>130</v>
      </c>
      <c r="N663" s="22" t="s">
        <v>130</v>
      </c>
      <c r="O663" s="22" t="s">
        <v>130</v>
      </c>
      <c r="P663" s="2" t="s">
        <v>138</v>
      </c>
      <c r="Y663" s="22"/>
      <c r="Z663" s="22"/>
      <c r="AA663" s="22"/>
      <c r="AB663" s="2"/>
      <c r="AD663" s="24"/>
      <c r="AE663" s="24"/>
      <c r="AF663" s="24"/>
      <c r="AG663" s="24"/>
      <c r="AH663" s="24"/>
      <c r="AI663" s="24"/>
      <c r="AJ663" s="24"/>
      <c r="AK663" s="24"/>
      <c r="AL663" s="24"/>
      <c r="AM663" s="24"/>
      <c r="AN663" s="24"/>
    </row>
    <row r="664" spans="1:40" ht="13" x14ac:dyDescent="0.3">
      <c r="A664" t="s">
        <v>133</v>
      </c>
      <c r="B664" s="5">
        <v>1.02</v>
      </c>
      <c r="C664" s="93">
        <f t="shared" si="31"/>
        <v>41.02</v>
      </c>
      <c r="D664" s="2" t="s">
        <v>130</v>
      </c>
      <c r="E664" s="2" t="s">
        <v>130</v>
      </c>
      <c r="F664">
        <v>6.8000000000000005E-2</v>
      </c>
      <c r="G664">
        <v>6.8000000000000005E-2</v>
      </c>
      <c r="H664">
        <v>0.114</v>
      </c>
      <c r="I664">
        <v>0.17199999999999999</v>
      </c>
      <c r="J664">
        <v>0.23</v>
      </c>
      <c r="K664">
        <v>0.28799999999999998</v>
      </c>
      <c r="L664" s="22" t="s">
        <v>130</v>
      </c>
      <c r="M664" s="22" t="s">
        <v>130</v>
      </c>
      <c r="N664" s="22" t="s">
        <v>130</v>
      </c>
      <c r="O664" s="22" t="s">
        <v>130</v>
      </c>
      <c r="P664" s="2" t="s">
        <v>138</v>
      </c>
      <c r="Y664" s="22"/>
      <c r="Z664" s="22"/>
      <c r="AA664" s="22"/>
      <c r="AB664" s="2"/>
      <c r="AD664" s="24"/>
      <c r="AE664" s="24"/>
      <c r="AF664" s="24"/>
      <c r="AG664" s="24"/>
      <c r="AH664" s="24"/>
      <c r="AI664" s="24"/>
      <c r="AJ664" s="24"/>
      <c r="AK664" s="24"/>
      <c r="AL664" s="24"/>
      <c r="AM664" s="24"/>
      <c r="AN664" s="24"/>
    </row>
    <row r="665" spans="1:40" ht="13" x14ac:dyDescent="0.3">
      <c r="A665" t="s">
        <v>133</v>
      </c>
      <c r="B665" s="5">
        <v>1.03</v>
      </c>
      <c r="C665" s="93">
        <f t="shared" si="31"/>
        <v>41.03</v>
      </c>
      <c r="D665" s="2" t="s">
        <v>130</v>
      </c>
      <c r="E665" s="2" t="s">
        <v>130</v>
      </c>
      <c r="F665">
        <v>6.7000000000000004E-2</v>
      </c>
      <c r="G665">
        <v>6.7000000000000004E-2</v>
      </c>
      <c r="H665">
        <v>0.113</v>
      </c>
      <c r="I665">
        <v>0.17100000000000001</v>
      </c>
      <c r="J665">
        <v>0.22900000000000001</v>
      </c>
      <c r="K665">
        <v>0.28599999999999998</v>
      </c>
      <c r="L665" s="22" t="s">
        <v>130</v>
      </c>
      <c r="M665" s="22" t="s">
        <v>130</v>
      </c>
      <c r="N665" s="22" t="s">
        <v>130</v>
      </c>
      <c r="O665" s="22" t="s">
        <v>130</v>
      </c>
      <c r="P665" s="2" t="s">
        <v>138</v>
      </c>
      <c r="Y665" s="22"/>
      <c r="Z665" s="22"/>
      <c r="AA665" s="22"/>
      <c r="AB665" s="2"/>
      <c r="AD665" s="24"/>
      <c r="AE665" s="24"/>
      <c r="AF665" s="24"/>
      <c r="AG665" s="24"/>
      <c r="AH665" s="24"/>
      <c r="AI665" s="24"/>
      <c r="AJ665" s="24"/>
      <c r="AK665" s="24"/>
      <c r="AL665" s="24"/>
      <c r="AM665" s="24"/>
      <c r="AN665" s="24"/>
    </row>
    <row r="666" spans="1:40" ht="13" x14ac:dyDescent="0.3">
      <c r="A666" t="s">
        <v>133</v>
      </c>
      <c r="B666" s="5">
        <v>1.04</v>
      </c>
      <c r="C666" s="93">
        <f t="shared" si="31"/>
        <v>41.04</v>
      </c>
      <c r="D666" s="2" t="s">
        <v>130</v>
      </c>
      <c r="E666" s="2" t="s">
        <v>130</v>
      </c>
      <c r="F666">
        <v>6.7000000000000004E-2</v>
      </c>
      <c r="G666">
        <v>6.7000000000000004E-2</v>
      </c>
      <c r="H666">
        <v>0.112</v>
      </c>
      <c r="I666">
        <v>0.17</v>
      </c>
      <c r="J666">
        <v>0.22700000000000001</v>
      </c>
      <c r="K666">
        <v>0.28399999999999997</v>
      </c>
      <c r="L666" s="22" t="s">
        <v>130</v>
      </c>
      <c r="M666" s="22" t="s">
        <v>130</v>
      </c>
      <c r="N666" s="22" t="s">
        <v>130</v>
      </c>
      <c r="O666" s="22" t="s">
        <v>130</v>
      </c>
      <c r="P666" s="2" t="s">
        <v>138</v>
      </c>
      <c r="Y666" s="22"/>
      <c r="Z666" s="22"/>
      <c r="AA666" s="22"/>
      <c r="AB666" s="2"/>
      <c r="AD666" s="24"/>
      <c r="AE666" s="24"/>
      <c r="AF666" s="24"/>
      <c r="AG666" s="24"/>
      <c r="AH666" s="24"/>
      <c r="AI666" s="24"/>
      <c r="AJ666" s="24"/>
      <c r="AK666" s="24"/>
      <c r="AL666" s="24"/>
      <c r="AM666" s="24"/>
      <c r="AN666" s="24"/>
    </row>
    <row r="667" spans="1:40" ht="13" x14ac:dyDescent="0.3">
      <c r="A667" t="s">
        <v>133</v>
      </c>
      <c r="B667" s="5">
        <v>1.05</v>
      </c>
      <c r="C667" s="93">
        <f t="shared" si="31"/>
        <v>41.05</v>
      </c>
      <c r="D667" s="2" t="s">
        <v>130</v>
      </c>
      <c r="E667" s="2" t="s">
        <v>130</v>
      </c>
      <c r="F667">
        <v>6.6000000000000003E-2</v>
      </c>
      <c r="G667">
        <v>6.6000000000000003E-2</v>
      </c>
      <c r="H667">
        <v>0.112</v>
      </c>
      <c r="I667">
        <v>0.16900000000000001</v>
      </c>
      <c r="J667">
        <v>0.22500000000000001</v>
      </c>
      <c r="K667">
        <v>0.28199999999999997</v>
      </c>
      <c r="L667" s="22" t="s">
        <v>130</v>
      </c>
      <c r="M667" s="22" t="s">
        <v>130</v>
      </c>
      <c r="N667" s="22" t="s">
        <v>130</v>
      </c>
      <c r="O667" s="22" t="s">
        <v>130</v>
      </c>
      <c r="P667" s="2" t="s">
        <v>138</v>
      </c>
      <c r="Y667" s="22"/>
      <c r="Z667" s="22"/>
      <c r="AA667" s="22"/>
      <c r="AB667" s="2"/>
      <c r="AD667" s="24"/>
      <c r="AE667" s="24"/>
      <c r="AF667" s="24"/>
      <c r="AG667" s="24"/>
      <c r="AH667" s="24"/>
      <c r="AI667" s="24"/>
      <c r="AJ667" s="24"/>
      <c r="AK667" s="24"/>
      <c r="AL667" s="24"/>
      <c r="AM667" s="24"/>
      <c r="AN667" s="24"/>
    </row>
    <row r="668" spans="1:40" ht="13" x14ac:dyDescent="0.3">
      <c r="A668" t="s">
        <v>133</v>
      </c>
      <c r="B668" s="5">
        <v>1.06</v>
      </c>
      <c r="C668" s="93">
        <f t="shared" si="31"/>
        <v>41.06</v>
      </c>
      <c r="D668" s="2" t="s">
        <v>130</v>
      </c>
      <c r="E668" s="2" t="s">
        <v>130</v>
      </c>
      <c r="F668">
        <v>6.6000000000000003E-2</v>
      </c>
      <c r="G668">
        <v>6.6000000000000003E-2</v>
      </c>
      <c r="H668">
        <v>0.111</v>
      </c>
      <c r="I668">
        <v>0.16700000000000001</v>
      </c>
      <c r="J668">
        <v>0.224</v>
      </c>
      <c r="K668">
        <v>0.28000000000000003</v>
      </c>
      <c r="L668" s="22" t="s">
        <v>130</v>
      </c>
      <c r="M668" s="22" t="s">
        <v>130</v>
      </c>
      <c r="N668" s="22" t="s">
        <v>130</v>
      </c>
      <c r="O668" s="22" t="s">
        <v>130</v>
      </c>
      <c r="P668" s="2" t="s">
        <v>138</v>
      </c>
      <c r="Y668" s="22"/>
      <c r="Z668" s="22"/>
      <c r="AA668" s="22"/>
      <c r="AB668" s="2"/>
      <c r="AD668" s="24"/>
      <c r="AE668" s="24"/>
      <c r="AF668" s="24"/>
      <c r="AG668" s="24"/>
      <c r="AH668" s="24"/>
      <c r="AI668" s="24"/>
      <c r="AJ668" s="24"/>
      <c r="AK668" s="24"/>
      <c r="AL668" s="24"/>
      <c r="AM668" s="24"/>
      <c r="AN668" s="24"/>
    </row>
    <row r="669" spans="1:40" ht="13" x14ac:dyDescent="0.3">
      <c r="A669" t="s">
        <v>133</v>
      </c>
      <c r="B669" s="5">
        <v>1.07</v>
      </c>
      <c r="C669" s="93">
        <f t="shared" si="31"/>
        <v>41.07</v>
      </c>
      <c r="D669" s="2" t="s">
        <v>130</v>
      </c>
      <c r="E669" s="2" t="s">
        <v>130</v>
      </c>
      <c r="F669">
        <v>6.6000000000000003E-2</v>
      </c>
      <c r="G669">
        <v>6.6000000000000003E-2</v>
      </c>
      <c r="H669">
        <v>0.111</v>
      </c>
      <c r="I669">
        <v>0.16700000000000001</v>
      </c>
      <c r="J669">
        <v>0.224</v>
      </c>
      <c r="K669">
        <v>0.28000000000000003</v>
      </c>
      <c r="L669" s="22" t="s">
        <v>130</v>
      </c>
      <c r="M669" s="22" t="s">
        <v>130</v>
      </c>
      <c r="N669" s="22" t="s">
        <v>130</v>
      </c>
      <c r="O669" s="22" t="s">
        <v>130</v>
      </c>
      <c r="P669" s="2" t="s">
        <v>138</v>
      </c>
      <c r="Y669" s="22"/>
      <c r="Z669" s="22"/>
      <c r="AA669" s="22"/>
      <c r="AB669" s="2"/>
      <c r="AD669" s="24"/>
      <c r="AE669" s="24"/>
      <c r="AF669" s="24"/>
      <c r="AG669" s="24"/>
      <c r="AH669" s="24"/>
      <c r="AI669" s="24"/>
      <c r="AJ669" s="24"/>
      <c r="AK669" s="24"/>
      <c r="AL669" s="24"/>
      <c r="AM669" s="24"/>
      <c r="AN669" s="24"/>
    </row>
    <row r="670" spans="1:40" ht="13" x14ac:dyDescent="0.3">
      <c r="A670" t="s">
        <v>133</v>
      </c>
      <c r="B670" s="5">
        <v>1.08</v>
      </c>
      <c r="C670" s="93">
        <f t="shared" si="31"/>
        <v>41.08</v>
      </c>
      <c r="D670" s="2" t="s">
        <v>130</v>
      </c>
      <c r="E670" s="2" t="s">
        <v>130</v>
      </c>
      <c r="F670">
        <v>6.6000000000000003E-2</v>
      </c>
      <c r="G670">
        <v>6.6000000000000003E-2</v>
      </c>
      <c r="H670">
        <v>0.111</v>
      </c>
      <c r="I670">
        <v>0.16700000000000001</v>
      </c>
      <c r="J670">
        <v>0.224</v>
      </c>
      <c r="K670">
        <v>0.28000000000000003</v>
      </c>
      <c r="L670" s="22" t="s">
        <v>130</v>
      </c>
      <c r="M670" s="22" t="s">
        <v>130</v>
      </c>
      <c r="N670" s="22" t="s">
        <v>130</v>
      </c>
      <c r="O670" s="22" t="s">
        <v>130</v>
      </c>
      <c r="P670" s="2" t="s">
        <v>138</v>
      </c>
      <c r="Y670" s="22"/>
      <c r="Z670" s="22"/>
      <c r="AA670" s="22"/>
      <c r="AB670" s="2"/>
      <c r="AD670" s="24"/>
      <c r="AE670" s="24"/>
      <c r="AF670" s="24"/>
      <c r="AG670" s="24"/>
      <c r="AH670" s="24"/>
      <c r="AI670" s="24"/>
      <c r="AJ670" s="24"/>
      <c r="AK670" s="24"/>
      <c r="AL670" s="24"/>
      <c r="AM670" s="24"/>
      <c r="AN670" s="24"/>
    </row>
    <row r="671" spans="1:40" ht="13" x14ac:dyDescent="0.3">
      <c r="A671" t="s">
        <v>133</v>
      </c>
      <c r="B671" s="5">
        <v>1.0900000000000001</v>
      </c>
      <c r="C671" s="93">
        <f t="shared" si="31"/>
        <v>41.09</v>
      </c>
      <c r="D671" s="2" t="s">
        <v>130</v>
      </c>
      <c r="E671" s="2" t="s">
        <v>130</v>
      </c>
      <c r="F671">
        <v>6.5000000000000002E-2</v>
      </c>
      <c r="G671">
        <v>6.5000000000000002E-2</v>
      </c>
      <c r="H671">
        <v>0.109</v>
      </c>
      <c r="I671">
        <v>0.16400000000000001</v>
      </c>
      <c r="J671">
        <v>0.219</v>
      </c>
      <c r="K671">
        <v>0.27400000000000002</v>
      </c>
      <c r="L671" s="22" t="s">
        <v>130</v>
      </c>
      <c r="M671" s="22" t="s">
        <v>130</v>
      </c>
      <c r="N671" s="22" t="s">
        <v>130</v>
      </c>
      <c r="O671" s="22" t="s">
        <v>130</v>
      </c>
      <c r="P671" s="2" t="s">
        <v>138</v>
      </c>
      <c r="Y671" s="22"/>
      <c r="Z671" s="22"/>
      <c r="AA671" s="22"/>
      <c r="AB671" s="2"/>
      <c r="AD671" s="24"/>
      <c r="AE671" s="24"/>
      <c r="AF671" s="24"/>
      <c r="AG671" s="24"/>
      <c r="AH671" s="24"/>
      <c r="AI671" s="24"/>
      <c r="AJ671" s="24"/>
      <c r="AK671" s="24"/>
      <c r="AL671" s="24"/>
      <c r="AM671" s="24"/>
      <c r="AN671" s="24"/>
    </row>
    <row r="672" spans="1:40" ht="13" x14ac:dyDescent="0.3">
      <c r="A672" t="s">
        <v>133</v>
      </c>
      <c r="B672" s="5">
        <v>1.1000000000000001</v>
      </c>
      <c r="C672" s="93">
        <f t="shared" si="31"/>
        <v>41.1</v>
      </c>
      <c r="D672" s="2" t="s">
        <v>130</v>
      </c>
      <c r="E672" s="2" t="s">
        <v>130</v>
      </c>
      <c r="F672">
        <v>6.5000000000000002E-2</v>
      </c>
      <c r="G672">
        <v>6.5000000000000002E-2</v>
      </c>
      <c r="H672">
        <v>0.108</v>
      </c>
      <c r="I672">
        <v>0.16300000000000001</v>
      </c>
      <c r="J672">
        <v>0.217</v>
      </c>
      <c r="K672">
        <v>0.27200000000000002</v>
      </c>
      <c r="L672" s="22" t="s">
        <v>130</v>
      </c>
      <c r="M672" s="22" t="s">
        <v>130</v>
      </c>
      <c r="N672" s="22" t="s">
        <v>130</v>
      </c>
      <c r="O672" s="22" t="s">
        <v>130</v>
      </c>
      <c r="P672" s="2" t="s">
        <v>138</v>
      </c>
      <c r="Y672" s="22"/>
      <c r="Z672" s="22"/>
      <c r="AA672" s="22"/>
      <c r="AB672" s="2"/>
      <c r="AD672" s="24"/>
      <c r="AE672" s="24"/>
      <c r="AF672" s="24"/>
      <c r="AG672" s="24"/>
      <c r="AH672" s="24"/>
      <c r="AI672" s="24"/>
      <c r="AJ672" s="24"/>
      <c r="AK672" s="24"/>
      <c r="AL672" s="24"/>
      <c r="AM672" s="24"/>
      <c r="AN672" s="24"/>
    </row>
    <row r="673" spans="1:40" ht="13" x14ac:dyDescent="0.3">
      <c r="A673" t="s">
        <v>133</v>
      </c>
      <c r="B673" s="5">
        <v>1.1100000000000001</v>
      </c>
      <c r="C673" s="93">
        <f t="shared" si="31"/>
        <v>41.11</v>
      </c>
      <c r="D673" s="2" t="s">
        <v>130</v>
      </c>
      <c r="E673" s="2" t="s">
        <v>130</v>
      </c>
      <c r="F673">
        <v>6.4000000000000001E-2</v>
      </c>
      <c r="G673">
        <v>6.4000000000000001E-2</v>
      </c>
      <c r="H673">
        <v>0.108</v>
      </c>
      <c r="I673">
        <v>0.16200000000000001</v>
      </c>
      <c r="J673">
        <v>0.216</v>
      </c>
      <c r="K673">
        <v>0.27</v>
      </c>
      <c r="L673" s="22" t="s">
        <v>130</v>
      </c>
      <c r="M673" s="22" t="s">
        <v>130</v>
      </c>
      <c r="N673" s="22" t="s">
        <v>130</v>
      </c>
      <c r="O673" s="22" t="s">
        <v>130</v>
      </c>
      <c r="P673" s="2" t="s">
        <v>138</v>
      </c>
      <c r="Y673" s="22"/>
      <c r="Z673" s="22"/>
      <c r="AA673" s="22"/>
      <c r="AB673" s="2"/>
      <c r="AD673" s="24"/>
      <c r="AE673" s="24"/>
      <c r="AF673" s="24"/>
      <c r="AG673" s="24"/>
      <c r="AH673" s="24"/>
      <c r="AI673" s="24"/>
      <c r="AJ673" s="24"/>
      <c r="AK673" s="24"/>
      <c r="AL673" s="24"/>
      <c r="AM673" s="24"/>
      <c r="AN673" s="24"/>
    </row>
    <row r="674" spans="1:40" ht="13" x14ac:dyDescent="0.3">
      <c r="A674" t="s">
        <v>133</v>
      </c>
      <c r="B674" s="5">
        <v>1.1200000000000001</v>
      </c>
      <c r="C674" s="93">
        <f t="shared" si="31"/>
        <v>41.12</v>
      </c>
      <c r="D674" s="2" t="s">
        <v>130</v>
      </c>
      <c r="E674" s="2" t="s">
        <v>130</v>
      </c>
      <c r="F674">
        <v>6.4000000000000001E-2</v>
      </c>
      <c r="G674">
        <v>6.4000000000000001E-2</v>
      </c>
      <c r="H674">
        <v>0.107</v>
      </c>
      <c r="I674">
        <v>0.16</v>
      </c>
      <c r="J674">
        <v>0.214</v>
      </c>
      <c r="K674">
        <v>0.26800000000000002</v>
      </c>
      <c r="L674" s="22" t="s">
        <v>130</v>
      </c>
      <c r="M674" s="22" t="s">
        <v>130</v>
      </c>
      <c r="N674" s="22" t="s">
        <v>130</v>
      </c>
      <c r="O674" s="22" t="s">
        <v>130</v>
      </c>
      <c r="P674" s="2" t="s">
        <v>138</v>
      </c>
      <c r="Y674" s="22"/>
      <c r="Z674" s="22"/>
      <c r="AA674" s="22"/>
      <c r="AB674" s="2"/>
      <c r="AD674" s="24"/>
      <c r="AE674" s="24"/>
      <c r="AF674" s="24"/>
      <c r="AG674" s="24"/>
      <c r="AH674" s="24"/>
      <c r="AI674" s="24"/>
      <c r="AJ674" s="24"/>
      <c r="AK674" s="24"/>
      <c r="AL674" s="24"/>
      <c r="AM674" s="24"/>
      <c r="AN674" s="24"/>
    </row>
    <row r="675" spans="1:40" ht="13" x14ac:dyDescent="0.3">
      <c r="A675" t="s">
        <v>133</v>
      </c>
      <c r="B675" s="5">
        <v>1.1299999999999999</v>
      </c>
      <c r="C675" s="93">
        <f t="shared" si="31"/>
        <v>41.13</v>
      </c>
      <c r="D675" s="2" t="s">
        <v>130</v>
      </c>
      <c r="E675" s="2" t="s">
        <v>130</v>
      </c>
      <c r="F675">
        <v>6.3E-2</v>
      </c>
      <c r="G675">
        <v>6.3E-2</v>
      </c>
      <c r="H675">
        <v>0.106</v>
      </c>
      <c r="I675">
        <v>0.159</v>
      </c>
      <c r="J675">
        <v>0.21199999999999999</v>
      </c>
      <c r="K675">
        <v>0.26600000000000001</v>
      </c>
      <c r="L675" s="22" t="s">
        <v>130</v>
      </c>
      <c r="M675" s="22" t="s">
        <v>130</v>
      </c>
      <c r="N675" s="22" t="s">
        <v>130</v>
      </c>
      <c r="O675" s="22" t="s">
        <v>130</v>
      </c>
      <c r="P675" s="2" t="s">
        <v>138</v>
      </c>
      <c r="Y675" s="22"/>
      <c r="Z675" s="22"/>
      <c r="AA675" s="22"/>
      <c r="AB675" s="2"/>
      <c r="AD675" s="24"/>
      <c r="AE675" s="24"/>
      <c r="AF675" s="24"/>
      <c r="AG675" s="24"/>
      <c r="AH675" s="24"/>
      <c r="AI675" s="24"/>
      <c r="AJ675" s="24"/>
      <c r="AK675" s="24"/>
      <c r="AL675" s="24"/>
      <c r="AM675" s="24"/>
      <c r="AN675" s="24"/>
    </row>
    <row r="676" spans="1:40" ht="13" x14ac:dyDescent="0.3">
      <c r="A676" t="s">
        <v>133</v>
      </c>
      <c r="B676" s="5">
        <v>1.1399999999999999</v>
      </c>
      <c r="C676" s="93">
        <f t="shared" si="31"/>
        <v>41.14</v>
      </c>
      <c r="D676" s="2" t="s">
        <v>130</v>
      </c>
      <c r="E676" s="2" t="s">
        <v>130</v>
      </c>
      <c r="F676">
        <v>6.3E-2</v>
      </c>
      <c r="G676">
        <v>6.3E-2</v>
      </c>
      <c r="H676">
        <v>0.106</v>
      </c>
      <c r="I676">
        <v>0.159</v>
      </c>
      <c r="J676">
        <v>0.21199999999999999</v>
      </c>
      <c r="K676">
        <v>0.26600000000000001</v>
      </c>
      <c r="L676" s="22" t="s">
        <v>130</v>
      </c>
      <c r="M676" s="22" t="s">
        <v>130</v>
      </c>
      <c r="N676" s="22" t="s">
        <v>130</v>
      </c>
      <c r="O676" s="22" t="s">
        <v>130</v>
      </c>
      <c r="P676" s="2" t="s">
        <v>138</v>
      </c>
      <c r="Y676" s="22"/>
      <c r="Z676" s="22"/>
      <c r="AA676" s="22"/>
      <c r="AB676" s="2"/>
      <c r="AD676" s="24"/>
      <c r="AE676" s="24"/>
      <c r="AF676" s="24"/>
      <c r="AG676" s="24"/>
      <c r="AH676" s="24"/>
      <c r="AI676" s="24"/>
      <c r="AJ676" s="24"/>
      <c r="AK676" s="24"/>
      <c r="AL676" s="24"/>
      <c r="AM676" s="24"/>
      <c r="AN676" s="24"/>
    </row>
    <row r="677" spans="1:40" ht="13" x14ac:dyDescent="0.3">
      <c r="A677" t="s">
        <v>133</v>
      </c>
      <c r="B677" s="5">
        <v>1.1499999999999999</v>
      </c>
      <c r="C677" s="93">
        <f t="shared" si="31"/>
        <v>41.15</v>
      </c>
      <c r="D677" s="2" t="s">
        <v>130</v>
      </c>
      <c r="E677" s="2" t="s">
        <v>130</v>
      </c>
      <c r="F677">
        <v>6.3E-2</v>
      </c>
      <c r="G677">
        <v>6.3E-2</v>
      </c>
      <c r="H677">
        <v>0.105</v>
      </c>
      <c r="I677">
        <v>0.157</v>
      </c>
      <c r="J677">
        <v>0.20899999999999999</v>
      </c>
      <c r="K677">
        <v>0.26100000000000001</v>
      </c>
      <c r="L677" s="22" t="s">
        <v>130</v>
      </c>
      <c r="M677" s="22" t="s">
        <v>130</v>
      </c>
      <c r="N677" s="22" t="s">
        <v>130</v>
      </c>
      <c r="O677" s="22" t="s">
        <v>130</v>
      </c>
      <c r="P677" s="2" t="s">
        <v>138</v>
      </c>
      <c r="Y677" s="22"/>
      <c r="Z677" s="22"/>
      <c r="AA677" s="22"/>
      <c r="AB677" s="2"/>
      <c r="AD677" s="24"/>
      <c r="AE677" s="24"/>
      <c r="AF677" s="24"/>
      <c r="AG677" s="24"/>
      <c r="AH677" s="24"/>
      <c r="AI677" s="24"/>
      <c r="AJ677" s="24"/>
      <c r="AK677" s="24"/>
      <c r="AL677" s="24"/>
      <c r="AM677" s="24"/>
      <c r="AN677" s="24"/>
    </row>
    <row r="678" spans="1:40" ht="13" x14ac:dyDescent="0.3">
      <c r="A678" t="s">
        <v>133</v>
      </c>
      <c r="B678" s="5">
        <v>1.1599999999999999</v>
      </c>
      <c r="C678" s="93">
        <f t="shared" si="31"/>
        <v>41.16</v>
      </c>
      <c r="D678" s="2" t="s">
        <v>130</v>
      </c>
      <c r="E678" s="2" t="s">
        <v>130</v>
      </c>
      <c r="F678">
        <v>6.3E-2</v>
      </c>
      <c r="G678">
        <v>6.3E-2</v>
      </c>
      <c r="H678">
        <v>0.105</v>
      </c>
      <c r="I678">
        <v>0.157</v>
      </c>
      <c r="J678">
        <v>0.20899999999999999</v>
      </c>
      <c r="K678">
        <v>0.26100000000000001</v>
      </c>
      <c r="L678" s="22" t="s">
        <v>130</v>
      </c>
      <c r="M678" s="22" t="s">
        <v>130</v>
      </c>
      <c r="N678" s="22" t="s">
        <v>130</v>
      </c>
      <c r="O678" s="22" t="s">
        <v>130</v>
      </c>
      <c r="P678" s="2" t="s">
        <v>138</v>
      </c>
      <c r="Y678" s="22"/>
      <c r="Z678" s="22"/>
      <c r="AA678" s="22"/>
      <c r="AB678" s="2"/>
      <c r="AD678" s="24"/>
      <c r="AE678" s="24"/>
      <c r="AF678" s="24"/>
      <c r="AG678" s="24"/>
      <c r="AH678" s="24"/>
      <c r="AI678" s="24"/>
      <c r="AJ678" s="24"/>
      <c r="AK678" s="24"/>
      <c r="AL678" s="24"/>
      <c r="AM678" s="24"/>
      <c r="AN678" s="24"/>
    </row>
    <row r="679" spans="1:40" ht="13" x14ac:dyDescent="0.3">
      <c r="A679" t="s">
        <v>133</v>
      </c>
      <c r="B679" s="5">
        <v>1.17</v>
      </c>
      <c r="C679" s="93">
        <f t="shared" ref="C679:C742" si="32">VALUE(SUBSTITUTE(4&amp;B679," ",""))</f>
        <v>41.17</v>
      </c>
      <c r="D679" s="2" t="s">
        <v>130</v>
      </c>
      <c r="E679" s="2" t="s">
        <v>130</v>
      </c>
      <c r="F679">
        <v>6.3E-2</v>
      </c>
      <c r="G679">
        <v>6.3E-2</v>
      </c>
      <c r="H679">
        <v>0.105</v>
      </c>
      <c r="I679">
        <v>0.157</v>
      </c>
      <c r="J679">
        <v>0.20899999999999999</v>
      </c>
      <c r="K679">
        <v>0.26100000000000001</v>
      </c>
      <c r="L679" s="22" t="s">
        <v>130</v>
      </c>
      <c r="M679" s="22" t="s">
        <v>130</v>
      </c>
      <c r="N679" s="22" t="s">
        <v>130</v>
      </c>
      <c r="O679" s="22" t="s">
        <v>130</v>
      </c>
      <c r="P679" s="2" t="s">
        <v>138</v>
      </c>
      <c r="Y679" s="22"/>
      <c r="Z679" s="22"/>
      <c r="AA679" s="22"/>
      <c r="AB679" s="2"/>
      <c r="AD679" s="24"/>
      <c r="AE679" s="24"/>
      <c r="AF679" s="24"/>
      <c r="AG679" s="24"/>
      <c r="AH679" s="24"/>
      <c r="AI679" s="24"/>
      <c r="AJ679" s="24"/>
      <c r="AK679" s="24"/>
      <c r="AL679" s="24"/>
      <c r="AM679" s="24"/>
      <c r="AN679" s="24"/>
    </row>
    <row r="680" spans="1:40" ht="13" x14ac:dyDescent="0.3">
      <c r="A680" t="s">
        <v>133</v>
      </c>
      <c r="B680" s="5">
        <v>1.18</v>
      </c>
      <c r="C680" s="93">
        <f t="shared" si="32"/>
        <v>41.18</v>
      </c>
      <c r="D680" s="2" t="s">
        <v>130</v>
      </c>
      <c r="E680" s="2" t="s">
        <v>130</v>
      </c>
      <c r="F680">
        <v>6.3E-2</v>
      </c>
      <c r="G680">
        <v>6.3E-2</v>
      </c>
      <c r="H680">
        <v>0.105</v>
      </c>
      <c r="I680">
        <v>0.157</v>
      </c>
      <c r="J680">
        <v>0.20899999999999999</v>
      </c>
      <c r="K680">
        <v>0.26100000000000001</v>
      </c>
      <c r="L680" s="22" t="s">
        <v>130</v>
      </c>
      <c r="M680" s="22" t="s">
        <v>130</v>
      </c>
      <c r="N680" s="22" t="s">
        <v>130</v>
      </c>
      <c r="O680" s="22" t="s">
        <v>130</v>
      </c>
      <c r="P680" s="2" t="s">
        <v>138</v>
      </c>
      <c r="Y680" s="22"/>
      <c r="Z680" s="22"/>
      <c r="AA680" s="22"/>
      <c r="AB680" s="2"/>
      <c r="AD680" s="24"/>
      <c r="AE680" s="24"/>
      <c r="AF680" s="24"/>
      <c r="AG680" s="24"/>
      <c r="AH680" s="24"/>
      <c r="AI680" s="24"/>
      <c r="AJ680" s="24"/>
      <c r="AK680" s="24"/>
      <c r="AL680" s="24"/>
      <c r="AM680" s="24"/>
      <c r="AN680" s="24"/>
    </row>
    <row r="681" spans="1:40" ht="13" x14ac:dyDescent="0.3">
      <c r="A681" t="s">
        <v>133</v>
      </c>
      <c r="B681" s="5">
        <v>1.19</v>
      </c>
      <c r="C681" s="93">
        <f t="shared" si="32"/>
        <v>41.19</v>
      </c>
      <c r="D681" s="2" t="s">
        <v>130</v>
      </c>
      <c r="E681" s="2" t="s">
        <v>130</v>
      </c>
      <c r="F681">
        <v>6.3E-2</v>
      </c>
      <c r="G681">
        <v>6.3E-2</v>
      </c>
      <c r="H681">
        <v>0.105</v>
      </c>
      <c r="I681">
        <v>0.157</v>
      </c>
      <c r="J681">
        <v>0.20899999999999999</v>
      </c>
      <c r="K681">
        <v>0.26100000000000001</v>
      </c>
      <c r="L681" s="22" t="s">
        <v>130</v>
      </c>
      <c r="M681" s="22" t="s">
        <v>130</v>
      </c>
      <c r="N681" s="22" t="s">
        <v>130</v>
      </c>
      <c r="O681" s="22" t="s">
        <v>130</v>
      </c>
      <c r="P681" s="2" t="s">
        <v>138</v>
      </c>
      <c r="Y681" s="22"/>
      <c r="Z681" s="22"/>
      <c r="AA681" s="22"/>
      <c r="AB681" s="2"/>
      <c r="AD681" s="24"/>
      <c r="AE681" s="24"/>
      <c r="AF681" s="24"/>
      <c r="AG681" s="24"/>
      <c r="AH681" s="24"/>
      <c r="AI681" s="24"/>
      <c r="AJ681" s="24"/>
      <c r="AK681" s="24"/>
      <c r="AL681" s="24"/>
      <c r="AM681" s="24"/>
      <c r="AN681" s="24"/>
    </row>
    <row r="682" spans="1:40" ht="13" x14ac:dyDescent="0.3">
      <c r="A682" t="s">
        <v>133</v>
      </c>
      <c r="B682" s="5">
        <v>1.2</v>
      </c>
      <c r="C682" s="93">
        <f t="shared" si="32"/>
        <v>41.2</v>
      </c>
      <c r="D682" s="2" t="s">
        <v>130</v>
      </c>
      <c r="E682" s="2" t="s">
        <v>130</v>
      </c>
      <c r="F682">
        <v>6.3E-2</v>
      </c>
      <c r="G682">
        <v>6.3E-2</v>
      </c>
      <c r="H682">
        <v>0.105</v>
      </c>
      <c r="I682">
        <v>0.157</v>
      </c>
      <c r="J682">
        <v>0.20899999999999999</v>
      </c>
      <c r="K682">
        <v>0.26100000000000001</v>
      </c>
      <c r="L682" s="22" t="s">
        <v>130</v>
      </c>
      <c r="M682" s="22" t="s">
        <v>130</v>
      </c>
      <c r="N682" s="22" t="s">
        <v>130</v>
      </c>
      <c r="O682" s="22" t="s">
        <v>130</v>
      </c>
      <c r="P682" s="2" t="s">
        <v>138</v>
      </c>
      <c r="Y682" s="22"/>
      <c r="Z682" s="22"/>
      <c r="AA682" s="22"/>
      <c r="AB682" s="2"/>
      <c r="AD682" s="24"/>
      <c r="AE682" s="24"/>
      <c r="AF682" s="24"/>
      <c r="AG682" s="24"/>
      <c r="AH682" s="24"/>
      <c r="AI682" s="24"/>
      <c r="AJ682" s="24"/>
      <c r="AK682" s="24"/>
      <c r="AL682" s="24"/>
      <c r="AM682" s="24"/>
      <c r="AN682" s="24"/>
    </row>
    <row r="683" spans="1:40" ht="13" x14ac:dyDescent="0.3">
      <c r="A683" t="s">
        <v>133</v>
      </c>
      <c r="B683" s="5">
        <v>1.21</v>
      </c>
      <c r="C683" s="93">
        <f t="shared" si="32"/>
        <v>41.21</v>
      </c>
      <c r="D683" s="2" t="s">
        <v>130</v>
      </c>
      <c r="E683" s="2" t="s">
        <v>130</v>
      </c>
      <c r="F683">
        <v>0.06</v>
      </c>
      <c r="G683">
        <v>0.06</v>
      </c>
      <c r="H683">
        <v>0.1</v>
      </c>
      <c r="I683">
        <v>0.15</v>
      </c>
      <c r="J683">
        <v>0.19900000000000001</v>
      </c>
      <c r="K683">
        <v>0.249</v>
      </c>
      <c r="L683" s="22" t="s">
        <v>130</v>
      </c>
      <c r="M683" s="22" t="s">
        <v>130</v>
      </c>
      <c r="N683" s="22" t="s">
        <v>130</v>
      </c>
      <c r="O683" s="22" t="s">
        <v>130</v>
      </c>
      <c r="P683" s="2" t="s">
        <v>138</v>
      </c>
      <c r="Y683" s="22"/>
      <c r="Z683" s="22"/>
      <c r="AA683" s="22"/>
      <c r="AB683" s="2"/>
      <c r="AD683" s="24"/>
      <c r="AE683" s="24"/>
      <c r="AF683" s="24"/>
      <c r="AG683" s="24"/>
      <c r="AH683" s="24"/>
      <c r="AI683" s="24"/>
      <c r="AJ683" s="24"/>
      <c r="AK683" s="24"/>
      <c r="AL683" s="24"/>
      <c r="AM683" s="24"/>
      <c r="AN683" s="24"/>
    </row>
    <row r="684" spans="1:40" ht="13" x14ac:dyDescent="0.3">
      <c r="A684" t="s">
        <v>133</v>
      </c>
      <c r="B684" s="5">
        <v>1.22</v>
      </c>
      <c r="C684" s="93">
        <f t="shared" si="32"/>
        <v>41.22</v>
      </c>
      <c r="D684" s="2" t="s">
        <v>130</v>
      </c>
      <c r="E684" s="2" t="s">
        <v>130</v>
      </c>
      <c r="F684">
        <v>0.06</v>
      </c>
      <c r="G684">
        <v>0.06</v>
      </c>
      <c r="H684">
        <v>0.1</v>
      </c>
      <c r="I684">
        <v>0.14899999999999999</v>
      </c>
      <c r="J684">
        <v>0.19800000000000001</v>
      </c>
      <c r="K684">
        <v>0.247</v>
      </c>
      <c r="L684" s="22" t="s">
        <v>130</v>
      </c>
      <c r="M684" s="22" t="s">
        <v>130</v>
      </c>
      <c r="N684" s="22" t="s">
        <v>130</v>
      </c>
      <c r="O684" s="22" t="s">
        <v>130</v>
      </c>
      <c r="P684" s="2" t="s">
        <v>138</v>
      </c>
      <c r="Y684" s="22"/>
      <c r="Z684" s="22"/>
      <c r="AA684" s="22"/>
      <c r="AB684" s="2"/>
      <c r="AD684" s="24"/>
      <c r="AE684" s="24"/>
      <c r="AF684" s="24"/>
      <c r="AG684" s="24"/>
      <c r="AH684" s="24"/>
      <c r="AI684" s="24"/>
      <c r="AJ684" s="24"/>
      <c r="AK684" s="24"/>
      <c r="AL684" s="24"/>
      <c r="AM684" s="24"/>
      <c r="AN684" s="24"/>
    </row>
    <row r="685" spans="1:40" ht="13" x14ac:dyDescent="0.3">
      <c r="A685" t="s">
        <v>133</v>
      </c>
      <c r="B685" s="5">
        <v>1.23</v>
      </c>
      <c r="C685" s="93">
        <f t="shared" si="32"/>
        <v>41.23</v>
      </c>
      <c r="D685" s="2" t="s">
        <v>130</v>
      </c>
      <c r="E685" s="2" t="s">
        <v>130</v>
      </c>
      <c r="F685">
        <v>0.06</v>
      </c>
      <c r="G685">
        <v>0.06</v>
      </c>
      <c r="H685">
        <v>9.9000000000000005E-2</v>
      </c>
      <c r="I685">
        <v>0.14799999999999999</v>
      </c>
      <c r="J685">
        <v>0.19600000000000001</v>
      </c>
      <c r="K685">
        <v>0.245</v>
      </c>
      <c r="L685" s="22" t="s">
        <v>130</v>
      </c>
      <c r="M685" s="22" t="s">
        <v>130</v>
      </c>
      <c r="N685" s="22" t="s">
        <v>130</v>
      </c>
      <c r="O685" s="22" t="s">
        <v>130</v>
      </c>
      <c r="P685" s="2" t="s">
        <v>138</v>
      </c>
      <c r="Y685" s="22"/>
      <c r="Z685" s="22"/>
      <c r="AA685" s="22"/>
      <c r="AB685" s="2"/>
      <c r="AD685" s="24"/>
      <c r="AE685" s="24"/>
      <c r="AF685" s="24"/>
      <c r="AG685" s="24"/>
      <c r="AH685" s="24"/>
      <c r="AI685" s="24"/>
      <c r="AJ685" s="24"/>
      <c r="AK685" s="24"/>
      <c r="AL685" s="24"/>
      <c r="AM685" s="24"/>
      <c r="AN685" s="24"/>
    </row>
    <row r="686" spans="1:40" ht="13" x14ac:dyDescent="0.3">
      <c r="A686" t="s">
        <v>133</v>
      </c>
      <c r="B686" s="5">
        <v>1.24</v>
      </c>
      <c r="C686" s="93">
        <f t="shared" si="32"/>
        <v>41.24</v>
      </c>
      <c r="D686" s="2" t="s">
        <v>130</v>
      </c>
      <c r="E686" s="2" t="s">
        <v>130</v>
      </c>
      <c r="F686">
        <v>5.8999999999999997E-2</v>
      </c>
      <c r="G686">
        <v>5.8999999999999997E-2</v>
      </c>
      <c r="H686">
        <v>9.8000000000000004E-2</v>
      </c>
      <c r="I686">
        <v>0.14599999999999999</v>
      </c>
      <c r="J686">
        <v>0.19500000000000001</v>
      </c>
      <c r="K686">
        <v>0.24299999999999999</v>
      </c>
      <c r="L686" s="22" t="s">
        <v>130</v>
      </c>
      <c r="M686" s="22" t="s">
        <v>130</v>
      </c>
      <c r="N686" s="22" t="s">
        <v>130</v>
      </c>
      <c r="O686" s="22" t="s">
        <v>130</v>
      </c>
      <c r="P686" s="2" t="s">
        <v>138</v>
      </c>
      <c r="Y686" s="22"/>
      <c r="Z686" s="22"/>
      <c r="AA686" s="22"/>
      <c r="AB686" s="2"/>
      <c r="AD686" s="24"/>
      <c r="AE686" s="24"/>
      <c r="AF686" s="24"/>
      <c r="AG686" s="24"/>
      <c r="AH686" s="24"/>
      <c r="AI686" s="24"/>
      <c r="AJ686" s="24"/>
      <c r="AK686" s="24"/>
      <c r="AL686" s="24"/>
      <c r="AM686" s="24"/>
      <c r="AN686" s="24"/>
    </row>
    <row r="687" spans="1:40" ht="13" x14ac:dyDescent="0.3">
      <c r="A687" t="s">
        <v>133</v>
      </c>
      <c r="B687" s="5">
        <v>1.25</v>
      </c>
      <c r="C687" s="93">
        <f t="shared" si="32"/>
        <v>41.25</v>
      </c>
      <c r="D687" s="2" t="s">
        <v>130</v>
      </c>
      <c r="E687" s="2" t="s">
        <v>130</v>
      </c>
      <c r="F687">
        <v>5.8999999999999997E-2</v>
      </c>
      <c r="G687">
        <v>5.8999999999999997E-2</v>
      </c>
      <c r="H687">
        <v>9.8000000000000004E-2</v>
      </c>
      <c r="I687">
        <v>0.14499999999999999</v>
      </c>
      <c r="J687">
        <v>0.193</v>
      </c>
      <c r="K687">
        <v>0.24099999999999999</v>
      </c>
      <c r="L687" s="22" t="s">
        <v>130</v>
      </c>
      <c r="M687" s="22" t="s">
        <v>130</v>
      </c>
      <c r="N687" s="22" t="s">
        <v>130</v>
      </c>
      <c r="O687" s="22" t="s">
        <v>130</v>
      </c>
      <c r="P687" s="2" t="s">
        <v>138</v>
      </c>
      <c r="Y687" s="22"/>
      <c r="Z687" s="22"/>
      <c r="AA687" s="22"/>
      <c r="AB687" s="2"/>
      <c r="AD687" s="24"/>
      <c r="AE687" s="24"/>
      <c r="AF687" s="24"/>
      <c r="AG687" s="24"/>
      <c r="AH687" s="24"/>
      <c r="AI687" s="24"/>
      <c r="AJ687" s="24"/>
      <c r="AK687" s="24"/>
      <c r="AL687" s="24"/>
      <c r="AM687" s="24"/>
      <c r="AN687" s="24"/>
    </row>
    <row r="688" spans="1:40" ht="13" x14ac:dyDescent="0.3">
      <c r="A688" t="s">
        <v>133</v>
      </c>
      <c r="B688" s="5">
        <v>1.26</v>
      </c>
      <c r="C688" s="93">
        <f t="shared" si="32"/>
        <v>41.26</v>
      </c>
      <c r="D688" s="2" t="s">
        <v>130</v>
      </c>
      <c r="E688" s="2" t="s">
        <v>130</v>
      </c>
      <c r="F688">
        <v>5.8000000000000003E-2</v>
      </c>
      <c r="G688">
        <v>5.8000000000000003E-2</v>
      </c>
      <c r="H688">
        <v>9.7000000000000003E-2</v>
      </c>
      <c r="I688">
        <v>0.14399999999999999</v>
      </c>
      <c r="J688">
        <v>0.191</v>
      </c>
      <c r="K688">
        <v>0.23799999999999999</v>
      </c>
      <c r="L688" s="22" t="s">
        <v>130</v>
      </c>
      <c r="M688" s="22" t="s">
        <v>130</v>
      </c>
      <c r="N688" s="22" t="s">
        <v>130</v>
      </c>
      <c r="O688" s="22" t="s">
        <v>130</v>
      </c>
      <c r="P688" s="2" t="s">
        <v>138</v>
      </c>
      <c r="Y688" s="22"/>
      <c r="Z688" s="22"/>
      <c r="AA688" s="22"/>
      <c r="AB688" s="2"/>
      <c r="AD688" s="24"/>
      <c r="AE688" s="24"/>
      <c r="AF688" s="24"/>
      <c r="AG688" s="24"/>
      <c r="AH688" s="24"/>
      <c r="AI688" s="24"/>
      <c r="AJ688" s="24"/>
      <c r="AK688" s="24"/>
      <c r="AL688" s="24"/>
      <c r="AM688" s="24"/>
      <c r="AN688" s="24"/>
    </row>
    <row r="689" spans="1:40" ht="13" x14ac:dyDescent="0.3">
      <c r="A689" t="s">
        <v>133</v>
      </c>
      <c r="B689" s="5">
        <v>1.27</v>
      </c>
      <c r="C689" s="93">
        <f t="shared" si="32"/>
        <v>41.27</v>
      </c>
      <c r="D689" s="2" t="s">
        <v>130</v>
      </c>
      <c r="E689" s="2" t="s">
        <v>130</v>
      </c>
      <c r="F689">
        <v>5.8000000000000003E-2</v>
      </c>
      <c r="G689">
        <v>5.8000000000000003E-2</v>
      </c>
      <c r="H689">
        <v>9.6000000000000002E-2</v>
      </c>
      <c r="I689">
        <v>0.14299999999999999</v>
      </c>
      <c r="J689">
        <v>0.19</v>
      </c>
      <c r="K689">
        <v>0.23599999999999999</v>
      </c>
      <c r="L689" s="22" t="s">
        <v>130</v>
      </c>
      <c r="M689" s="22" t="s">
        <v>130</v>
      </c>
      <c r="N689" s="22" t="s">
        <v>130</v>
      </c>
      <c r="O689" s="22" t="s">
        <v>130</v>
      </c>
      <c r="P689" s="2" t="s">
        <v>138</v>
      </c>
      <c r="Y689" s="22"/>
      <c r="Z689" s="22"/>
      <c r="AA689" s="22"/>
      <c r="AB689" s="2"/>
      <c r="AD689" s="24"/>
      <c r="AE689" s="24"/>
      <c r="AF689" s="24"/>
      <c r="AG689" s="24"/>
      <c r="AH689" s="24"/>
      <c r="AI689" s="24"/>
      <c r="AJ689" s="24"/>
      <c r="AK689" s="24"/>
      <c r="AL689" s="24"/>
      <c r="AM689" s="24"/>
      <c r="AN689" s="24"/>
    </row>
    <row r="690" spans="1:40" ht="13" x14ac:dyDescent="0.3">
      <c r="A690" t="s">
        <v>133</v>
      </c>
      <c r="B690" s="5">
        <v>1.28</v>
      </c>
      <c r="C690" s="93">
        <f t="shared" si="32"/>
        <v>41.28</v>
      </c>
      <c r="D690" s="2" t="s">
        <v>130</v>
      </c>
      <c r="E690" s="2" t="s">
        <v>130</v>
      </c>
      <c r="F690">
        <v>5.8000000000000003E-2</v>
      </c>
      <c r="G690">
        <v>5.8000000000000003E-2</v>
      </c>
      <c r="H690">
        <v>9.6000000000000002E-2</v>
      </c>
      <c r="I690">
        <v>0.14199999999999999</v>
      </c>
      <c r="J690">
        <v>0.188</v>
      </c>
      <c r="K690">
        <v>0.23400000000000001</v>
      </c>
      <c r="L690" s="22" t="s">
        <v>130</v>
      </c>
      <c r="M690" s="22" t="s">
        <v>130</v>
      </c>
      <c r="N690" s="22" t="s">
        <v>130</v>
      </c>
      <c r="O690" s="22" t="s">
        <v>130</v>
      </c>
      <c r="P690" s="2" t="s">
        <v>138</v>
      </c>
      <c r="Y690" s="22"/>
      <c r="Z690" s="22"/>
      <c r="AA690" s="22"/>
      <c r="AB690" s="2"/>
      <c r="AD690" s="24"/>
      <c r="AE690" s="24"/>
      <c r="AF690" s="24"/>
      <c r="AG690" s="24"/>
      <c r="AH690" s="24"/>
      <c r="AI690" s="24"/>
      <c r="AJ690" s="24"/>
      <c r="AK690" s="24"/>
      <c r="AL690" s="24"/>
      <c r="AM690" s="24"/>
      <c r="AN690" s="24"/>
    </row>
    <row r="691" spans="1:40" ht="13" x14ac:dyDescent="0.3">
      <c r="A691" t="s">
        <v>133</v>
      </c>
      <c r="B691" s="5">
        <v>1.29</v>
      </c>
      <c r="C691" s="93">
        <f t="shared" si="32"/>
        <v>41.29</v>
      </c>
      <c r="D691" s="2" t="s">
        <v>130</v>
      </c>
      <c r="E691" s="2" t="s">
        <v>130</v>
      </c>
      <c r="F691">
        <v>5.7000000000000002E-2</v>
      </c>
      <c r="G691">
        <v>5.7000000000000002E-2</v>
      </c>
      <c r="H691">
        <v>9.5000000000000001E-2</v>
      </c>
      <c r="I691">
        <v>0.14099999999999999</v>
      </c>
      <c r="J691">
        <v>0.186</v>
      </c>
      <c r="K691">
        <v>0.23200000000000001</v>
      </c>
      <c r="L691" s="22" t="s">
        <v>130</v>
      </c>
      <c r="M691" s="22" t="s">
        <v>130</v>
      </c>
      <c r="N691" s="22" t="s">
        <v>130</v>
      </c>
      <c r="O691" s="22" t="s">
        <v>130</v>
      </c>
      <c r="P691" s="2" t="s">
        <v>138</v>
      </c>
      <c r="Y691" s="22"/>
      <c r="Z691" s="22"/>
      <c r="AA691" s="22"/>
      <c r="AB691" s="2"/>
      <c r="AD691" s="24"/>
      <c r="AE691" s="24"/>
      <c r="AF691" s="24"/>
      <c r="AG691" s="24"/>
      <c r="AH691" s="24"/>
      <c r="AI691" s="24"/>
      <c r="AJ691" s="24"/>
      <c r="AK691" s="24"/>
      <c r="AL691" s="24"/>
      <c r="AM691" s="24"/>
      <c r="AN691" s="24"/>
    </row>
    <row r="692" spans="1:40" ht="13" x14ac:dyDescent="0.3">
      <c r="A692" t="s">
        <v>133</v>
      </c>
      <c r="B692" s="5">
        <v>1.3</v>
      </c>
      <c r="C692" s="93">
        <f t="shared" si="32"/>
        <v>41.3</v>
      </c>
      <c r="D692" s="2" t="s">
        <v>130</v>
      </c>
      <c r="E692" s="2" t="s">
        <v>130</v>
      </c>
      <c r="F692">
        <v>5.7000000000000002E-2</v>
      </c>
      <c r="G692">
        <v>5.7000000000000002E-2</v>
      </c>
      <c r="H692">
        <v>9.4E-2</v>
      </c>
      <c r="I692">
        <v>0.13900000000000001</v>
      </c>
      <c r="J692">
        <v>0.185</v>
      </c>
      <c r="K692">
        <v>0.23</v>
      </c>
      <c r="L692" s="22" t="s">
        <v>130</v>
      </c>
      <c r="M692" s="22" t="s">
        <v>130</v>
      </c>
      <c r="N692" s="22" t="s">
        <v>130</v>
      </c>
      <c r="O692" s="22" t="s">
        <v>130</v>
      </c>
      <c r="P692" s="2" t="s">
        <v>138</v>
      </c>
      <c r="Y692" s="22"/>
      <c r="Z692" s="22"/>
      <c r="AA692" s="22"/>
      <c r="AB692" s="2"/>
      <c r="AD692" s="24"/>
      <c r="AE692" s="24"/>
      <c r="AF692" s="24"/>
      <c r="AG692" s="24"/>
      <c r="AH692" s="24"/>
      <c r="AI692" s="24"/>
      <c r="AJ692" s="24"/>
      <c r="AK692" s="24"/>
      <c r="AL692" s="24"/>
      <c r="AM692" s="24"/>
      <c r="AN692" s="24"/>
    </row>
    <row r="693" spans="1:40" ht="13" x14ac:dyDescent="0.3">
      <c r="A693" t="s">
        <v>133</v>
      </c>
      <c r="B693" s="5">
        <v>1.31</v>
      </c>
      <c r="C693" s="93">
        <f t="shared" si="32"/>
        <v>41.31</v>
      </c>
      <c r="D693" s="2" t="s">
        <v>130</v>
      </c>
      <c r="E693" s="2" t="s">
        <v>130</v>
      </c>
      <c r="F693">
        <v>5.6000000000000001E-2</v>
      </c>
      <c r="G693">
        <v>5.6000000000000001E-2</v>
      </c>
      <c r="H693">
        <v>9.2999999999999999E-2</v>
      </c>
      <c r="I693">
        <v>0.13800000000000001</v>
      </c>
      <c r="J693">
        <v>0.183</v>
      </c>
      <c r="K693">
        <v>0.22800000000000001</v>
      </c>
      <c r="L693" s="22" t="s">
        <v>130</v>
      </c>
      <c r="M693" s="22" t="s">
        <v>130</v>
      </c>
      <c r="N693" s="22" t="s">
        <v>130</v>
      </c>
      <c r="O693" s="22" t="s">
        <v>130</v>
      </c>
      <c r="P693" s="2" t="s">
        <v>138</v>
      </c>
      <c r="Y693" s="22"/>
      <c r="Z693" s="22"/>
      <c r="AA693" s="22"/>
      <c r="AB693" s="2"/>
      <c r="AD693" s="24"/>
      <c r="AE693" s="24"/>
      <c r="AF693" s="24"/>
      <c r="AG693" s="24"/>
      <c r="AH693" s="24"/>
      <c r="AI693" s="24"/>
      <c r="AJ693" s="24"/>
      <c r="AK693" s="24"/>
      <c r="AL693" s="24"/>
      <c r="AM693" s="24"/>
      <c r="AN693" s="24"/>
    </row>
    <row r="694" spans="1:40" ht="13" x14ac:dyDescent="0.3">
      <c r="A694" t="s">
        <v>133</v>
      </c>
      <c r="B694" s="5">
        <v>1.32</v>
      </c>
      <c r="C694" s="93">
        <f t="shared" si="32"/>
        <v>41.32</v>
      </c>
      <c r="D694" s="2" t="s">
        <v>130</v>
      </c>
      <c r="E694" s="2" t="s">
        <v>130</v>
      </c>
      <c r="F694">
        <v>5.6000000000000001E-2</v>
      </c>
      <c r="G694">
        <v>5.6000000000000001E-2</v>
      </c>
      <c r="H694">
        <v>9.2999999999999999E-2</v>
      </c>
      <c r="I694">
        <v>0.13700000000000001</v>
      </c>
      <c r="J694">
        <v>0.182</v>
      </c>
      <c r="K694">
        <v>0.22600000000000001</v>
      </c>
      <c r="L694" s="22" t="s">
        <v>130</v>
      </c>
      <c r="M694" s="22" t="s">
        <v>130</v>
      </c>
      <c r="N694" s="22" t="s">
        <v>130</v>
      </c>
      <c r="O694" s="22" t="s">
        <v>130</v>
      </c>
      <c r="P694" s="2" t="s">
        <v>138</v>
      </c>
      <c r="Y694" s="22"/>
      <c r="Z694" s="22"/>
      <c r="AA694" s="22"/>
      <c r="AB694" s="2"/>
      <c r="AD694" s="24"/>
      <c r="AE694" s="24"/>
      <c r="AF694" s="24"/>
      <c r="AG694" s="24"/>
      <c r="AH694" s="24"/>
      <c r="AI694" s="24"/>
      <c r="AJ694" s="24"/>
      <c r="AK694" s="24"/>
      <c r="AL694" s="24"/>
      <c r="AM694" s="24"/>
      <c r="AN694" s="24"/>
    </row>
    <row r="695" spans="1:40" ht="13" x14ac:dyDescent="0.3">
      <c r="A695" t="s">
        <v>133</v>
      </c>
      <c r="B695" s="5">
        <v>1.33</v>
      </c>
      <c r="C695" s="93">
        <f t="shared" si="32"/>
        <v>41.33</v>
      </c>
      <c r="D695" s="2" t="s">
        <v>130</v>
      </c>
      <c r="E695" s="2" t="s">
        <v>130</v>
      </c>
      <c r="F695">
        <v>5.6000000000000001E-2</v>
      </c>
      <c r="G695">
        <v>5.6000000000000001E-2</v>
      </c>
      <c r="H695">
        <v>9.2999999999999999E-2</v>
      </c>
      <c r="I695">
        <v>0.13700000000000001</v>
      </c>
      <c r="J695">
        <v>0.182</v>
      </c>
      <c r="K695">
        <v>0.22600000000000001</v>
      </c>
      <c r="L695" s="22" t="s">
        <v>130</v>
      </c>
      <c r="M695" s="22" t="s">
        <v>130</v>
      </c>
      <c r="N695" s="22" t="s">
        <v>130</v>
      </c>
      <c r="O695" s="22" t="s">
        <v>130</v>
      </c>
      <c r="P695" s="2" t="s">
        <v>138</v>
      </c>
      <c r="Y695" s="22"/>
      <c r="Z695" s="22"/>
      <c r="AA695" s="22"/>
      <c r="AB695" s="2"/>
      <c r="AD695" s="24"/>
      <c r="AE695" s="24"/>
      <c r="AF695" s="24"/>
      <c r="AG695" s="24"/>
      <c r="AH695" s="24"/>
      <c r="AI695" s="24"/>
      <c r="AJ695" s="24"/>
      <c r="AK695" s="24"/>
      <c r="AL695" s="24"/>
      <c r="AM695" s="24"/>
      <c r="AN695" s="24"/>
    </row>
    <row r="696" spans="1:40" ht="13" x14ac:dyDescent="0.3">
      <c r="A696" t="s">
        <v>133</v>
      </c>
      <c r="B696" s="5">
        <v>1.34</v>
      </c>
      <c r="C696" s="93">
        <f t="shared" si="32"/>
        <v>41.34</v>
      </c>
      <c r="D696" s="2" t="s">
        <v>130</v>
      </c>
      <c r="E696" s="2" t="s">
        <v>130</v>
      </c>
      <c r="F696">
        <v>5.5E-2</v>
      </c>
      <c r="G696">
        <v>5.5E-2</v>
      </c>
      <c r="H696">
        <v>9.0999999999999998E-2</v>
      </c>
      <c r="I696">
        <v>0.13500000000000001</v>
      </c>
      <c r="J696">
        <v>0.17799999999999999</v>
      </c>
      <c r="K696">
        <v>0.222</v>
      </c>
      <c r="L696" s="22" t="s">
        <v>130</v>
      </c>
      <c r="M696" s="22" t="s">
        <v>130</v>
      </c>
      <c r="N696" s="22" t="s">
        <v>130</v>
      </c>
      <c r="O696" s="22" t="s">
        <v>130</v>
      </c>
      <c r="P696" s="2" t="s">
        <v>138</v>
      </c>
      <c r="Y696" s="22"/>
      <c r="Z696" s="22"/>
      <c r="AA696" s="22"/>
      <c r="AB696" s="2"/>
      <c r="AD696" s="24"/>
      <c r="AE696" s="24"/>
      <c r="AF696" s="24"/>
      <c r="AG696" s="24"/>
      <c r="AH696" s="24"/>
      <c r="AI696" s="24"/>
      <c r="AJ696" s="24"/>
      <c r="AK696" s="24"/>
      <c r="AL696" s="24"/>
      <c r="AM696" s="24"/>
      <c r="AN696" s="24"/>
    </row>
    <row r="697" spans="1:40" ht="13" x14ac:dyDescent="0.3">
      <c r="A697" t="s">
        <v>133</v>
      </c>
      <c r="B697" s="5">
        <v>1.35</v>
      </c>
      <c r="C697" s="93">
        <f t="shared" si="32"/>
        <v>41.35</v>
      </c>
      <c r="D697" s="2" t="s">
        <v>130</v>
      </c>
      <c r="E697" s="2" t="s">
        <v>130</v>
      </c>
      <c r="F697">
        <v>5.5E-2</v>
      </c>
      <c r="G697">
        <v>5.5E-2</v>
      </c>
      <c r="H697">
        <v>9.0999999999999998E-2</v>
      </c>
      <c r="I697">
        <v>0.13500000000000001</v>
      </c>
      <c r="J697">
        <v>0.17799999999999999</v>
      </c>
      <c r="K697">
        <v>0.222</v>
      </c>
      <c r="L697" s="22" t="s">
        <v>130</v>
      </c>
      <c r="M697" s="22" t="s">
        <v>130</v>
      </c>
      <c r="N697" s="22" t="s">
        <v>130</v>
      </c>
      <c r="O697" s="22" t="s">
        <v>130</v>
      </c>
      <c r="P697" s="2" t="s">
        <v>138</v>
      </c>
      <c r="Y697" s="22"/>
      <c r="Z697" s="22"/>
      <c r="AA697" s="22"/>
      <c r="AB697" s="2"/>
      <c r="AD697" s="24"/>
      <c r="AE697" s="24"/>
      <c r="AF697" s="24"/>
      <c r="AG697" s="24"/>
      <c r="AH697" s="24"/>
      <c r="AI697" s="24"/>
      <c r="AJ697" s="24"/>
      <c r="AK697" s="24"/>
      <c r="AL697" s="24"/>
      <c r="AM697" s="24"/>
      <c r="AN697" s="24"/>
    </row>
    <row r="698" spans="1:40" ht="13" x14ac:dyDescent="0.3">
      <c r="A698" t="s">
        <v>133</v>
      </c>
      <c r="B698" s="5">
        <v>1.36</v>
      </c>
      <c r="C698" s="93">
        <f t="shared" si="32"/>
        <v>41.36</v>
      </c>
      <c r="D698" s="2" t="s">
        <v>130</v>
      </c>
      <c r="E698" s="2" t="s">
        <v>130</v>
      </c>
      <c r="F698">
        <v>5.5E-2</v>
      </c>
      <c r="G698">
        <v>5.5E-2</v>
      </c>
      <c r="H698">
        <v>9.0999999999999998E-2</v>
      </c>
      <c r="I698">
        <v>0.13500000000000001</v>
      </c>
      <c r="J698">
        <v>0.17799999999999999</v>
      </c>
      <c r="K698">
        <v>0.222</v>
      </c>
      <c r="L698" s="22" t="s">
        <v>130</v>
      </c>
      <c r="M698" s="22" t="s">
        <v>130</v>
      </c>
      <c r="N698" s="22" t="s">
        <v>130</v>
      </c>
      <c r="O698" s="22" t="s">
        <v>130</v>
      </c>
      <c r="P698" s="2" t="s">
        <v>138</v>
      </c>
      <c r="Y698" s="22"/>
      <c r="Z698" s="22"/>
      <c r="AA698" s="22"/>
      <c r="AB698" s="2"/>
      <c r="AD698" s="24"/>
      <c r="AE698" s="24"/>
      <c r="AF698" s="24"/>
      <c r="AG698" s="24"/>
      <c r="AH698" s="24"/>
      <c r="AI698" s="24"/>
      <c r="AJ698" s="24"/>
      <c r="AK698" s="24"/>
      <c r="AL698" s="24"/>
      <c r="AM698" s="24"/>
      <c r="AN698" s="24"/>
    </row>
    <row r="699" spans="1:40" ht="13" x14ac:dyDescent="0.3">
      <c r="A699" t="s">
        <v>133</v>
      </c>
      <c r="B699" s="5">
        <v>1.37</v>
      </c>
      <c r="C699" s="93">
        <f t="shared" si="32"/>
        <v>41.37</v>
      </c>
      <c r="D699" s="2" t="s">
        <v>130</v>
      </c>
      <c r="E699" s="2" t="s">
        <v>130</v>
      </c>
      <c r="F699">
        <v>5.5E-2</v>
      </c>
      <c r="G699">
        <v>5.5E-2</v>
      </c>
      <c r="H699">
        <v>9.0999999999999998E-2</v>
      </c>
      <c r="I699">
        <v>0.13500000000000001</v>
      </c>
      <c r="J699">
        <v>0.17799999999999999</v>
      </c>
      <c r="K699">
        <v>0.222</v>
      </c>
      <c r="L699" s="22" t="s">
        <v>130</v>
      </c>
      <c r="M699" s="22" t="s">
        <v>130</v>
      </c>
      <c r="N699" s="22" t="s">
        <v>130</v>
      </c>
      <c r="O699" s="22" t="s">
        <v>130</v>
      </c>
      <c r="P699" s="2" t="s">
        <v>138</v>
      </c>
      <c r="Y699" s="22"/>
      <c r="Z699" s="22"/>
      <c r="AA699" s="22"/>
      <c r="AB699" s="2"/>
      <c r="AD699" s="24"/>
      <c r="AE699" s="24"/>
      <c r="AF699" s="24"/>
      <c r="AG699" s="24"/>
      <c r="AH699" s="24"/>
      <c r="AI699" s="24"/>
      <c r="AJ699" s="24"/>
      <c r="AK699" s="24"/>
      <c r="AL699" s="24"/>
      <c r="AM699" s="24"/>
      <c r="AN699" s="24"/>
    </row>
    <row r="700" spans="1:40" ht="13" x14ac:dyDescent="0.3">
      <c r="A700" t="s">
        <v>133</v>
      </c>
      <c r="B700" s="5">
        <v>1.38</v>
      </c>
      <c r="C700" s="93">
        <f t="shared" si="32"/>
        <v>41.38</v>
      </c>
      <c r="D700" s="2" t="s">
        <v>130</v>
      </c>
      <c r="E700" s="2" t="s">
        <v>130</v>
      </c>
      <c r="F700">
        <v>5.3999999999999999E-2</v>
      </c>
      <c r="G700">
        <v>5.3999999999999999E-2</v>
      </c>
      <c r="H700">
        <v>8.7999999999999995E-2</v>
      </c>
      <c r="I700">
        <v>0.13</v>
      </c>
      <c r="J700">
        <v>0.17199999999999999</v>
      </c>
      <c r="K700">
        <v>0.21299999999999999</v>
      </c>
      <c r="L700" s="22" t="s">
        <v>130</v>
      </c>
      <c r="M700" s="22" t="s">
        <v>130</v>
      </c>
      <c r="N700" s="22" t="s">
        <v>130</v>
      </c>
      <c r="O700" s="22" t="s">
        <v>130</v>
      </c>
      <c r="P700" s="2" t="s">
        <v>138</v>
      </c>
      <c r="Y700" s="22"/>
      <c r="Z700" s="22"/>
      <c r="AA700" s="22"/>
      <c r="AB700" s="2"/>
      <c r="AD700" s="24"/>
      <c r="AE700" s="24"/>
      <c r="AF700" s="24"/>
      <c r="AG700" s="24"/>
      <c r="AH700" s="24"/>
      <c r="AI700" s="24"/>
      <c r="AJ700" s="24"/>
      <c r="AK700" s="24"/>
      <c r="AL700" s="24"/>
      <c r="AM700" s="24"/>
      <c r="AN700" s="24"/>
    </row>
    <row r="701" spans="1:40" ht="13" x14ac:dyDescent="0.3">
      <c r="A701" t="s">
        <v>133</v>
      </c>
      <c r="B701" s="5">
        <v>1.39</v>
      </c>
      <c r="C701" s="93">
        <f t="shared" si="32"/>
        <v>41.39</v>
      </c>
      <c r="D701" s="2" t="s">
        <v>130</v>
      </c>
      <c r="E701" s="2" t="s">
        <v>130</v>
      </c>
      <c r="F701">
        <v>5.2999999999999999E-2</v>
      </c>
      <c r="G701">
        <v>5.2999999999999999E-2</v>
      </c>
      <c r="H701">
        <v>8.7999999999999995E-2</v>
      </c>
      <c r="I701">
        <v>0.129</v>
      </c>
      <c r="J701">
        <v>0.17</v>
      </c>
      <c r="K701">
        <v>0.21099999999999999</v>
      </c>
      <c r="L701" s="22" t="s">
        <v>130</v>
      </c>
      <c r="M701" s="22" t="s">
        <v>130</v>
      </c>
      <c r="N701" s="22" t="s">
        <v>130</v>
      </c>
      <c r="O701" s="22" t="s">
        <v>130</v>
      </c>
      <c r="P701" s="2" t="s">
        <v>138</v>
      </c>
      <c r="Y701" s="22"/>
      <c r="Z701" s="22"/>
      <c r="AA701" s="22"/>
      <c r="AB701" s="2"/>
      <c r="AD701" s="24"/>
      <c r="AE701" s="24"/>
      <c r="AF701" s="24"/>
      <c r="AG701" s="24"/>
      <c r="AH701" s="24"/>
      <c r="AI701" s="24"/>
      <c r="AJ701" s="24"/>
      <c r="AK701" s="24"/>
      <c r="AL701" s="24"/>
      <c r="AM701" s="24"/>
      <c r="AN701" s="24"/>
    </row>
    <row r="702" spans="1:40" ht="13" x14ac:dyDescent="0.3">
      <c r="A702" t="s">
        <v>133</v>
      </c>
      <c r="B702" s="5">
        <v>1.4</v>
      </c>
      <c r="C702" s="93">
        <f t="shared" si="32"/>
        <v>41.4</v>
      </c>
      <c r="D702" s="2" t="s">
        <v>130</v>
      </c>
      <c r="E702" s="2" t="s">
        <v>130</v>
      </c>
      <c r="F702">
        <v>5.2999999999999999E-2</v>
      </c>
      <c r="G702">
        <v>5.2999999999999999E-2</v>
      </c>
      <c r="H702">
        <v>8.6999999999999994E-2</v>
      </c>
      <c r="I702">
        <v>0.128</v>
      </c>
      <c r="J702">
        <v>0.16900000000000001</v>
      </c>
      <c r="K702">
        <v>0.20899999999999999</v>
      </c>
      <c r="L702" s="22" t="s">
        <v>130</v>
      </c>
      <c r="M702" s="22" t="s">
        <v>130</v>
      </c>
      <c r="N702" s="22" t="s">
        <v>130</v>
      </c>
      <c r="O702" s="22" t="s">
        <v>130</v>
      </c>
      <c r="P702" s="2" t="s">
        <v>138</v>
      </c>
      <c r="Y702" s="22"/>
      <c r="Z702" s="22"/>
      <c r="AA702" s="22"/>
      <c r="AB702" s="2"/>
      <c r="AD702" s="24"/>
      <c r="AE702" s="24"/>
      <c r="AF702" s="24"/>
      <c r="AG702" s="24"/>
      <c r="AH702" s="24"/>
      <c r="AI702" s="24"/>
      <c r="AJ702" s="24"/>
      <c r="AK702" s="24"/>
      <c r="AL702" s="24"/>
      <c r="AM702" s="24"/>
      <c r="AN702" s="24"/>
    </row>
    <row r="703" spans="1:40" ht="13" x14ac:dyDescent="0.3">
      <c r="A703" t="s">
        <v>133</v>
      </c>
      <c r="B703" s="5">
        <v>1.41</v>
      </c>
      <c r="C703" s="93">
        <f t="shared" si="32"/>
        <v>41.41</v>
      </c>
      <c r="D703" s="2" t="s">
        <v>130</v>
      </c>
      <c r="E703" s="2" t="s">
        <v>130</v>
      </c>
      <c r="F703">
        <v>5.2999999999999999E-2</v>
      </c>
      <c r="G703">
        <v>5.2999999999999999E-2</v>
      </c>
      <c r="H703">
        <v>8.6999999999999994E-2</v>
      </c>
      <c r="I703">
        <v>0.128</v>
      </c>
      <c r="J703">
        <v>0.16900000000000001</v>
      </c>
      <c r="K703">
        <v>0.20899999999999999</v>
      </c>
      <c r="L703" s="22" t="s">
        <v>130</v>
      </c>
      <c r="M703" s="22" t="s">
        <v>130</v>
      </c>
      <c r="N703" s="22" t="s">
        <v>130</v>
      </c>
      <c r="O703" s="22" t="s">
        <v>130</v>
      </c>
      <c r="P703" s="2" t="s">
        <v>138</v>
      </c>
      <c r="Y703" s="22"/>
      <c r="Z703" s="22"/>
      <c r="AA703" s="22"/>
      <c r="AB703" s="2"/>
      <c r="AD703" s="24"/>
      <c r="AE703" s="24"/>
      <c r="AF703" s="24"/>
      <c r="AG703" s="24"/>
      <c r="AH703" s="24"/>
      <c r="AI703" s="24"/>
      <c r="AJ703" s="24"/>
      <c r="AK703" s="24"/>
      <c r="AL703" s="24"/>
      <c r="AM703" s="24"/>
      <c r="AN703" s="24"/>
    </row>
    <row r="704" spans="1:40" ht="13" x14ac:dyDescent="0.3">
      <c r="A704" t="s">
        <v>133</v>
      </c>
      <c r="B704" s="5">
        <v>1.42</v>
      </c>
      <c r="C704" s="93">
        <f t="shared" si="32"/>
        <v>41.42</v>
      </c>
      <c r="D704" s="2" t="s">
        <v>130</v>
      </c>
      <c r="E704" s="2" t="s">
        <v>130</v>
      </c>
      <c r="F704">
        <v>5.1999999999999998E-2</v>
      </c>
      <c r="G704">
        <v>5.1999999999999998E-2</v>
      </c>
      <c r="H704">
        <v>8.5999999999999993E-2</v>
      </c>
      <c r="I704">
        <v>0.125</v>
      </c>
      <c r="J704">
        <v>0.16500000000000001</v>
      </c>
      <c r="K704">
        <v>0.20499999999999999</v>
      </c>
      <c r="L704" s="22" t="s">
        <v>130</v>
      </c>
      <c r="M704" s="22" t="s">
        <v>130</v>
      </c>
      <c r="N704" s="22" t="s">
        <v>130</v>
      </c>
      <c r="O704" s="22" t="s">
        <v>130</v>
      </c>
      <c r="P704" s="2" t="s">
        <v>138</v>
      </c>
      <c r="Y704" s="22"/>
      <c r="Z704" s="22"/>
      <c r="AA704" s="22"/>
      <c r="AB704" s="2"/>
      <c r="AD704" s="24"/>
      <c r="AE704" s="24"/>
      <c r="AF704" s="24"/>
      <c r="AG704" s="24"/>
      <c r="AH704" s="24"/>
      <c r="AI704" s="24"/>
      <c r="AJ704" s="24"/>
      <c r="AK704" s="24"/>
      <c r="AL704" s="24"/>
      <c r="AM704" s="24"/>
      <c r="AN704" s="24"/>
    </row>
    <row r="705" spans="1:40" ht="13" x14ac:dyDescent="0.3">
      <c r="A705" t="s">
        <v>133</v>
      </c>
      <c r="B705" s="5">
        <v>1.43</v>
      </c>
      <c r="C705" s="93">
        <f t="shared" si="32"/>
        <v>41.43</v>
      </c>
      <c r="D705" s="2" t="s">
        <v>130</v>
      </c>
      <c r="E705" s="2" t="s">
        <v>130</v>
      </c>
      <c r="F705">
        <v>5.1999999999999998E-2</v>
      </c>
      <c r="G705">
        <v>5.1999999999999998E-2</v>
      </c>
      <c r="H705">
        <v>8.5000000000000006E-2</v>
      </c>
      <c r="I705">
        <v>0.124</v>
      </c>
      <c r="J705">
        <v>0.16400000000000001</v>
      </c>
      <c r="K705">
        <v>0.20300000000000001</v>
      </c>
      <c r="L705" s="22" t="s">
        <v>130</v>
      </c>
      <c r="M705" s="22" t="s">
        <v>130</v>
      </c>
      <c r="N705" s="22" t="s">
        <v>130</v>
      </c>
      <c r="O705" s="22" t="s">
        <v>130</v>
      </c>
      <c r="P705" s="2" t="s">
        <v>138</v>
      </c>
      <c r="Y705" s="22"/>
      <c r="Z705" s="22"/>
      <c r="AA705" s="22"/>
      <c r="AB705" s="2"/>
      <c r="AD705" s="24"/>
      <c r="AE705" s="24"/>
      <c r="AF705" s="24"/>
      <c r="AG705" s="24"/>
      <c r="AH705" s="24"/>
      <c r="AI705" s="24"/>
      <c r="AJ705" s="24"/>
      <c r="AK705" s="24"/>
      <c r="AL705" s="24"/>
      <c r="AM705" s="24"/>
      <c r="AN705" s="24"/>
    </row>
    <row r="706" spans="1:40" ht="13" x14ac:dyDescent="0.3">
      <c r="A706" t="s">
        <v>133</v>
      </c>
      <c r="B706" s="5">
        <v>1.44</v>
      </c>
      <c r="C706" s="93">
        <f t="shared" si="32"/>
        <v>41.44</v>
      </c>
      <c r="D706" s="2" t="s">
        <v>130</v>
      </c>
      <c r="E706" s="2" t="s">
        <v>130</v>
      </c>
      <c r="F706">
        <v>5.0999999999999997E-2</v>
      </c>
      <c r="G706">
        <v>5.0999999999999997E-2</v>
      </c>
      <c r="H706">
        <v>8.4000000000000005E-2</v>
      </c>
      <c r="I706">
        <v>0.123</v>
      </c>
      <c r="J706">
        <v>0.16200000000000001</v>
      </c>
      <c r="K706">
        <v>0.20100000000000001</v>
      </c>
      <c r="L706" s="22" t="s">
        <v>130</v>
      </c>
      <c r="M706" s="22" t="s">
        <v>130</v>
      </c>
      <c r="N706" s="22" t="s">
        <v>130</v>
      </c>
      <c r="O706" s="22" t="s">
        <v>130</v>
      </c>
      <c r="P706" s="2" t="s">
        <v>138</v>
      </c>
      <c r="Y706" s="22"/>
      <c r="Z706" s="22"/>
      <c r="AA706" s="22"/>
      <c r="AB706" s="2"/>
      <c r="AD706" s="24"/>
      <c r="AE706" s="24"/>
      <c r="AF706" s="24"/>
      <c r="AG706" s="24"/>
      <c r="AH706" s="24"/>
      <c r="AI706" s="24"/>
      <c r="AJ706" s="24"/>
      <c r="AK706" s="24"/>
      <c r="AL706" s="24"/>
      <c r="AM706" s="24"/>
      <c r="AN706" s="24"/>
    </row>
    <row r="707" spans="1:40" ht="13" x14ac:dyDescent="0.3">
      <c r="A707" t="s">
        <v>133</v>
      </c>
      <c r="B707" s="5">
        <v>1.45</v>
      </c>
      <c r="C707" s="93">
        <f t="shared" si="32"/>
        <v>41.45</v>
      </c>
      <c r="D707" s="2" t="s">
        <v>130</v>
      </c>
      <c r="E707" s="2" t="s">
        <v>130</v>
      </c>
      <c r="F707">
        <v>5.0999999999999997E-2</v>
      </c>
      <c r="G707">
        <v>5.0999999999999997E-2</v>
      </c>
      <c r="H707">
        <v>8.4000000000000005E-2</v>
      </c>
      <c r="I707">
        <v>0.122</v>
      </c>
      <c r="J707">
        <v>0.16</v>
      </c>
      <c r="K707">
        <v>0.19900000000000001</v>
      </c>
      <c r="L707" s="22" t="s">
        <v>130</v>
      </c>
      <c r="M707" s="22" t="s">
        <v>130</v>
      </c>
      <c r="N707" s="22" t="s">
        <v>130</v>
      </c>
      <c r="O707" s="22" t="s">
        <v>130</v>
      </c>
      <c r="P707" s="2" t="s">
        <v>138</v>
      </c>
      <c r="Y707" s="22"/>
      <c r="Z707" s="22"/>
      <c r="AA707" s="22"/>
      <c r="AB707" s="2"/>
      <c r="AD707" s="24"/>
      <c r="AE707" s="24"/>
      <c r="AF707" s="24"/>
      <c r="AG707" s="24"/>
      <c r="AH707" s="24"/>
      <c r="AI707" s="24"/>
      <c r="AJ707" s="24"/>
      <c r="AK707" s="24"/>
      <c r="AL707" s="24"/>
      <c r="AM707" s="24"/>
      <c r="AN707" s="24"/>
    </row>
    <row r="708" spans="1:40" ht="13" x14ac:dyDescent="0.3">
      <c r="A708" t="s">
        <v>133</v>
      </c>
      <c r="B708" s="5">
        <v>1.46</v>
      </c>
      <c r="C708" s="93">
        <f t="shared" si="32"/>
        <v>41.46</v>
      </c>
      <c r="D708" s="2" t="s">
        <v>130</v>
      </c>
      <c r="E708" s="2" t="s">
        <v>130</v>
      </c>
      <c r="F708">
        <v>5.0999999999999997E-2</v>
      </c>
      <c r="G708">
        <v>5.0999999999999997E-2</v>
      </c>
      <c r="H708">
        <v>8.4000000000000005E-2</v>
      </c>
      <c r="I708">
        <v>0.122</v>
      </c>
      <c r="J708">
        <v>0.16</v>
      </c>
      <c r="K708">
        <v>0.19900000000000001</v>
      </c>
      <c r="L708" s="22" t="s">
        <v>130</v>
      </c>
      <c r="M708" s="22" t="s">
        <v>130</v>
      </c>
      <c r="N708" s="22" t="s">
        <v>130</v>
      </c>
      <c r="O708" s="22" t="s">
        <v>130</v>
      </c>
      <c r="P708" s="2" t="s">
        <v>138</v>
      </c>
      <c r="Y708" s="22"/>
      <c r="Z708" s="22"/>
      <c r="AA708" s="22"/>
      <c r="AB708" s="2"/>
      <c r="AD708" s="24"/>
      <c r="AE708" s="24"/>
      <c r="AF708" s="24"/>
      <c r="AG708" s="24"/>
      <c r="AH708" s="24"/>
      <c r="AI708" s="24"/>
      <c r="AJ708" s="24"/>
      <c r="AK708" s="24"/>
      <c r="AL708" s="24"/>
      <c r="AM708" s="24"/>
      <c r="AN708" s="24"/>
    </row>
    <row r="709" spans="1:40" ht="13" x14ac:dyDescent="0.3">
      <c r="A709" t="s">
        <v>133</v>
      </c>
      <c r="B709" s="5">
        <v>1.47</v>
      </c>
      <c r="C709" s="93">
        <f t="shared" si="32"/>
        <v>41.47</v>
      </c>
      <c r="D709" s="2" t="s">
        <v>130</v>
      </c>
      <c r="E709" s="2" t="s">
        <v>130</v>
      </c>
      <c r="F709">
        <v>0.05</v>
      </c>
      <c r="G709">
        <v>0.05</v>
      </c>
      <c r="H709">
        <v>8.2000000000000003E-2</v>
      </c>
      <c r="I709">
        <v>0.12</v>
      </c>
      <c r="J709">
        <v>0.157</v>
      </c>
      <c r="K709">
        <v>0.19500000000000001</v>
      </c>
      <c r="L709" s="22" t="s">
        <v>130</v>
      </c>
      <c r="M709" s="22" t="s">
        <v>130</v>
      </c>
      <c r="N709" s="22" t="s">
        <v>130</v>
      </c>
      <c r="O709" s="22" t="s">
        <v>130</v>
      </c>
      <c r="P709" s="2" t="s">
        <v>138</v>
      </c>
      <c r="Y709" s="22"/>
      <c r="Z709" s="22"/>
      <c r="AA709" s="22"/>
      <c r="AB709" s="2"/>
      <c r="AD709" s="24"/>
      <c r="AE709" s="24"/>
      <c r="AF709" s="24"/>
      <c r="AG709" s="24"/>
      <c r="AH709" s="24"/>
      <c r="AI709" s="24"/>
      <c r="AJ709" s="24"/>
      <c r="AK709" s="24"/>
      <c r="AL709" s="24"/>
      <c r="AM709" s="24"/>
      <c r="AN709" s="24"/>
    </row>
    <row r="710" spans="1:40" ht="13" x14ac:dyDescent="0.3">
      <c r="A710" t="s">
        <v>133</v>
      </c>
      <c r="B710" s="5">
        <v>1.48</v>
      </c>
      <c r="C710" s="93">
        <f t="shared" si="32"/>
        <v>41.48</v>
      </c>
      <c r="D710" s="2" t="s">
        <v>130</v>
      </c>
      <c r="E710" s="2" t="s">
        <v>130</v>
      </c>
      <c r="F710">
        <v>0.05</v>
      </c>
      <c r="G710">
        <v>0.05</v>
      </c>
      <c r="H710">
        <v>8.2000000000000003E-2</v>
      </c>
      <c r="I710">
        <v>0.12</v>
      </c>
      <c r="J710">
        <v>0.157</v>
      </c>
      <c r="K710">
        <v>0.19500000000000001</v>
      </c>
      <c r="L710" s="22" t="s">
        <v>130</v>
      </c>
      <c r="M710" s="22" t="s">
        <v>130</v>
      </c>
      <c r="N710" s="22" t="s">
        <v>130</v>
      </c>
      <c r="O710" s="22" t="s">
        <v>130</v>
      </c>
      <c r="P710" s="2" t="s">
        <v>138</v>
      </c>
      <c r="Y710" s="22"/>
      <c r="Z710" s="22"/>
      <c r="AA710" s="22"/>
      <c r="AB710" s="2"/>
      <c r="AD710" s="24"/>
      <c r="AE710" s="24"/>
      <c r="AF710" s="24"/>
      <c r="AG710" s="24"/>
      <c r="AH710" s="24"/>
      <c r="AI710" s="24"/>
      <c r="AJ710" s="24"/>
      <c r="AK710" s="24"/>
      <c r="AL710" s="24"/>
      <c r="AM710" s="24"/>
      <c r="AN710" s="24"/>
    </row>
    <row r="711" spans="1:40" ht="13" x14ac:dyDescent="0.3">
      <c r="A711" t="s">
        <v>133</v>
      </c>
      <c r="B711" s="5">
        <v>1.49</v>
      </c>
      <c r="C711" s="93">
        <f t="shared" si="32"/>
        <v>41.49</v>
      </c>
      <c r="D711" s="2" t="s">
        <v>130</v>
      </c>
      <c r="E711" s="2" t="s">
        <v>130</v>
      </c>
      <c r="F711">
        <v>0.05</v>
      </c>
      <c r="G711">
        <v>0.05</v>
      </c>
      <c r="H711">
        <v>8.2000000000000003E-2</v>
      </c>
      <c r="I711">
        <v>0.12</v>
      </c>
      <c r="J711">
        <v>0.157</v>
      </c>
      <c r="K711">
        <v>0.19500000000000001</v>
      </c>
      <c r="L711" s="22" t="s">
        <v>130</v>
      </c>
      <c r="M711" s="22" t="s">
        <v>130</v>
      </c>
      <c r="N711" s="22" t="s">
        <v>130</v>
      </c>
      <c r="O711" s="22" t="s">
        <v>130</v>
      </c>
      <c r="P711" s="2" t="s">
        <v>138</v>
      </c>
      <c r="Y711" s="22"/>
      <c r="Z711" s="22"/>
      <c r="AA711" s="22"/>
      <c r="AB711" s="2"/>
      <c r="AD711" s="24"/>
      <c r="AE711" s="24"/>
      <c r="AF711" s="24"/>
      <c r="AG711" s="24"/>
      <c r="AH711" s="24"/>
      <c r="AI711" s="24"/>
      <c r="AJ711" s="24"/>
      <c r="AK711" s="24"/>
      <c r="AL711" s="24"/>
      <c r="AM711" s="24"/>
      <c r="AN711" s="24"/>
    </row>
    <row r="712" spans="1:40" ht="13" x14ac:dyDescent="0.3">
      <c r="A712" t="s">
        <v>133</v>
      </c>
      <c r="B712" s="5">
        <v>1.5</v>
      </c>
      <c r="C712" s="93">
        <f t="shared" si="32"/>
        <v>41.5</v>
      </c>
      <c r="D712" s="2" t="s">
        <v>130</v>
      </c>
      <c r="E712" s="2" t="s">
        <v>130</v>
      </c>
      <c r="F712">
        <v>0.05</v>
      </c>
      <c r="G712">
        <v>0.05</v>
      </c>
      <c r="H712">
        <v>8.2000000000000003E-2</v>
      </c>
      <c r="I712">
        <v>0.12</v>
      </c>
      <c r="J712">
        <v>0.157</v>
      </c>
      <c r="K712">
        <v>0.19500000000000001</v>
      </c>
      <c r="L712" s="22" t="s">
        <v>130</v>
      </c>
      <c r="M712" s="22" t="s">
        <v>130</v>
      </c>
      <c r="N712" s="22" t="s">
        <v>130</v>
      </c>
      <c r="O712" s="22" t="s">
        <v>130</v>
      </c>
      <c r="P712" s="2" t="s">
        <v>138</v>
      </c>
      <c r="Y712" s="22"/>
      <c r="Z712" s="22"/>
      <c r="AA712" s="22"/>
      <c r="AB712" s="2"/>
      <c r="AD712" s="24"/>
      <c r="AE712" s="24"/>
      <c r="AF712" s="24"/>
      <c r="AG712" s="24"/>
      <c r="AH712" s="24"/>
      <c r="AI712" s="24"/>
      <c r="AJ712" s="24"/>
      <c r="AK712" s="24"/>
      <c r="AL712" s="24"/>
      <c r="AM712" s="24"/>
      <c r="AN712" s="24"/>
    </row>
    <row r="713" spans="1:40" ht="13" x14ac:dyDescent="0.3">
      <c r="A713" t="s">
        <v>133</v>
      </c>
      <c r="B713" s="5">
        <v>1.51</v>
      </c>
      <c r="C713" s="93">
        <f t="shared" si="32"/>
        <v>41.51</v>
      </c>
      <c r="D713" s="2" t="s">
        <v>130</v>
      </c>
      <c r="E713" s="2" t="s">
        <v>130</v>
      </c>
      <c r="F713">
        <v>4.9000000000000002E-2</v>
      </c>
      <c r="G713">
        <v>4.9000000000000002E-2</v>
      </c>
      <c r="H713">
        <v>7.9000000000000001E-2</v>
      </c>
      <c r="I713">
        <v>0.115</v>
      </c>
      <c r="J713">
        <v>0.151</v>
      </c>
      <c r="K713">
        <v>0.186</v>
      </c>
      <c r="L713" s="22" t="s">
        <v>130</v>
      </c>
      <c r="M713" s="22" t="s">
        <v>130</v>
      </c>
      <c r="N713" s="22" t="s">
        <v>130</v>
      </c>
      <c r="O713" s="22" t="s">
        <v>130</v>
      </c>
      <c r="P713" s="2" t="s">
        <v>138</v>
      </c>
      <c r="Y713" s="22"/>
      <c r="Z713" s="22"/>
      <c r="AA713" s="22"/>
      <c r="AB713" s="2"/>
      <c r="AD713" s="24"/>
      <c r="AE713" s="24"/>
      <c r="AF713" s="24"/>
      <c r="AG713" s="24"/>
      <c r="AH713" s="24"/>
      <c r="AI713" s="24"/>
      <c r="AJ713" s="24"/>
      <c r="AK713" s="24"/>
      <c r="AL713" s="24"/>
      <c r="AM713" s="24"/>
      <c r="AN713" s="24"/>
    </row>
    <row r="714" spans="1:40" ht="13" x14ac:dyDescent="0.3">
      <c r="A714" t="s">
        <v>133</v>
      </c>
      <c r="B714" s="5">
        <v>1.52</v>
      </c>
      <c r="C714" s="93">
        <f t="shared" si="32"/>
        <v>41.52</v>
      </c>
      <c r="D714" s="2" t="s">
        <v>130</v>
      </c>
      <c r="E714" s="2" t="s">
        <v>130</v>
      </c>
      <c r="F714">
        <v>4.9000000000000002E-2</v>
      </c>
      <c r="G714">
        <v>4.9000000000000002E-2</v>
      </c>
      <c r="H714">
        <v>7.9000000000000001E-2</v>
      </c>
      <c r="I714">
        <v>0.115</v>
      </c>
      <c r="J714">
        <v>0.151</v>
      </c>
      <c r="K714">
        <v>0.186</v>
      </c>
      <c r="L714" s="22" t="s">
        <v>130</v>
      </c>
      <c r="M714" s="22" t="s">
        <v>130</v>
      </c>
      <c r="N714" s="22" t="s">
        <v>130</v>
      </c>
      <c r="O714" s="22" t="s">
        <v>130</v>
      </c>
      <c r="P714" s="2" t="s">
        <v>138</v>
      </c>
      <c r="Y714" s="22"/>
      <c r="Z714" s="22"/>
      <c r="AA714" s="22"/>
      <c r="AB714" s="2"/>
      <c r="AD714" s="24"/>
      <c r="AE714" s="24"/>
      <c r="AF714" s="24"/>
      <c r="AG714" s="24"/>
      <c r="AH714" s="24"/>
      <c r="AI714" s="24"/>
      <c r="AJ714" s="24"/>
      <c r="AK714" s="24"/>
      <c r="AL714" s="24"/>
      <c r="AM714" s="24"/>
      <c r="AN714" s="24"/>
    </row>
    <row r="715" spans="1:40" ht="13" x14ac:dyDescent="0.3">
      <c r="A715" t="s">
        <v>133</v>
      </c>
      <c r="B715" s="5">
        <v>1.53</v>
      </c>
      <c r="C715" s="93">
        <f t="shared" si="32"/>
        <v>41.53</v>
      </c>
      <c r="D715" s="2" t="s">
        <v>130</v>
      </c>
      <c r="E715" s="2" t="s">
        <v>130</v>
      </c>
      <c r="F715">
        <v>4.8000000000000001E-2</v>
      </c>
      <c r="G715">
        <v>4.8000000000000001E-2</v>
      </c>
      <c r="H715">
        <v>7.8E-2</v>
      </c>
      <c r="I715">
        <v>0.113</v>
      </c>
      <c r="J715">
        <v>0.14699999999999999</v>
      </c>
      <c r="K715">
        <v>0.182</v>
      </c>
      <c r="L715" s="22" t="s">
        <v>130</v>
      </c>
      <c r="M715" s="22" t="s">
        <v>130</v>
      </c>
      <c r="N715" s="22" t="s">
        <v>130</v>
      </c>
      <c r="O715" s="22" t="s">
        <v>130</v>
      </c>
      <c r="P715" s="2" t="s">
        <v>138</v>
      </c>
      <c r="Y715" s="22"/>
      <c r="Z715" s="22"/>
      <c r="AA715" s="22"/>
      <c r="AB715" s="2"/>
      <c r="AD715" s="24"/>
      <c r="AE715" s="24"/>
      <c r="AF715" s="24"/>
      <c r="AG715" s="24"/>
      <c r="AH715" s="24"/>
      <c r="AI715" s="24"/>
      <c r="AJ715" s="24"/>
      <c r="AK715" s="24"/>
      <c r="AL715" s="24"/>
      <c r="AM715" s="24"/>
      <c r="AN715" s="24"/>
    </row>
    <row r="716" spans="1:40" ht="13" x14ac:dyDescent="0.3">
      <c r="A716" t="s">
        <v>133</v>
      </c>
      <c r="B716" s="5">
        <v>1.54</v>
      </c>
      <c r="C716" s="93">
        <f t="shared" si="32"/>
        <v>41.54</v>
      </c>
      <c r="D716" s="2" t="s">
        <v>130</v>
      </c>
      <c r="E716" s="2" t="s">
        <v>130</v>
      </c>
      <c r="F716">
        <v>4.8000000000000001E-2</v>
      </c>
      <c r="G716">
        <v>4.8000000000000001E-2</v>
      </c>
      <c r="H716">
        <v>7.6999999999999999E-2</v>
      </c>
      <c r="I716">
        <v>0.112</v>
      </c>
      <c r="J716">
        <v>0.14599999999999999</v>
      </c>
      <c r="K716">
        <v>0.18</v>
      </c>
      <c r="L716" s="22" t="s">
        <v>130</v>
      </c>
      <c r="M716" s="22" t="s">
        <v>130</v>
      </c>
      <c r="N716" s="22" t="s">
        <v>130</v>
      </c>
      <c r="O716" s="22" t="s">
        <v>130</v>
      </c>
      <c r="P716" s="2" t="s">
        <v>138</v>
      </c>
      <c r="Y716" s="22"/>
      <c r="Z716" s="22"/>
      <c r="AA716" s="22"/>
      <c r="AB716" s="2"/>
      <c r="AD716" s="24"/>
      <c r="AE716" s="24"/>
      <c r="AF716" s="24"/>
      <c r="AG716" s="24"/>
      <c r="AH716" s="24"/>
      <c r="AI716" s="24"/>
      <c r="AJ716" s="24"/>
      <c r="AK716" s="24"/>
      <c r="AL716" s="24"/>
      <c r="AM716" s="24"/>
      <c r="AN716" s="24"/>
    </row>
    <row r="717" spans="1:40" ht="13" x14ac:dyDescent="0.3">
      <c r="A717" t="s">
        <v>133</v>
      </c>
      <c r="B717" s="5">
        <v>1.55</v>
      </c>
      <c r="C717" s="93">
        <f t="shared" si="32"/>
        <v>41.55</v>
      </c>
      <c r="D717" s="2" t="s">
        <v>130</v>
      </c>
      <c r="E717" s="2" t="s">
        <v>130</v>
      </c>
      <c r="F717">
        <v>4.7E-2</v>
      </c>
      <c r="G717">
        <v>4.7E-2</v>
      </c>
      <c r="H717">
        <v>7.5999999999999998E-2</v>
      </c>
      <c r="I717">
        <v>0.11</v>
      </c>
      <c r="J717">
        <v>0.14399999999999999</v>
      </c>
      <c r="K717">
        <v>0.17799999999999999</v>
      </c>
      <c r="L717" s="22" t="s">
        <v>130</v>
      </c>
      <c r="M717" s="22" t="s">
        <v>130</v>
      </c>
      <c r="N717" s="22" t="s">
        <v>130</v>
      </c>
      <c r="O717" s="22" t="s">
        <v>130</v>
      </c>
      <c r="P717" s="2" t="s">
        <v>138</v>
      </c>
      <c r="Y717" s="22"/>
      <c r="Z717" s="22"/>
      <c r="AA717" s="22"/>
      <c r="AB717" s="2"/>
      <c r="AD717" s="24"/>
      <c r="AE717" s="24"/>
      <c r="AF717" s="24"/>
      <c r="AG717" s="24"/>
      <c r="AH717" s="24"/>
      <c r="AI717" s="24"/>
      <c r="AJ717" s="24"/>
      <c r="AK717" s="24"/>
      <c r="AL717" s="24"/>
      <c r="AM717" s="24"/>
      <c r="AN717" s="24"/>
    </row>
    <row r="718" spans="1:40" ht="13" x14ac:dyDescent="0.3">
      <c r="A718" t="s">
        <v>133</v>
      </c>
      <c r="B718" s="5">
        <v>1.56</v>
      </c>
      <c r="C718" s="93">
        <f t="shared" si="32"/>
        <v>41.56</v>
      </c>
      <c r="D718" s="2" t="s">
        <v>130</v>
      </c>
      <c r="E718" s="2" t="s">
        <v>130</v>
      </c>
      <c r="F718">
        <v>4.7E-2</v>
      </c>
      <c r="G718">
        <v>4.7E-2</v>
      </c>
      <c r="H718">
        <v>7.5999999999999998E-2</v>
      </c>
      <c r="I718">
        <v>0.109</v>
      </c>
      <c r="J718">
        <v>0.14299999999999999</v>
      </c>
      <c r="K718">
        <v>0.17599999999999999</v>
      </c>
      <c r="L718" s="22" t="s">
        <v>130</v>
      </c>
      <c r="M718" s="22" t="s">
        <v>130</v>
      </c>
      <c r="N718" s="22" t="s">
        <v>130</v>
      </c>
      <c r="O718" s="22" t="s">
        <v>130</v>
      </c>
      <c r="P718" s="2" t="s">
        <v>138</v>
      </c>
      <c r="Y718" s="22"/>
      <c r="Z718" s="22"/>
      <c r="AA718" s="22"/>
      <c r="AB718" s="2"/>
      <c r="AD718" s="24"/>
      <c r="AE718" s="24"/>
      <c r="AF718" s="24"/>
      <c r="AG718" s="24"/>
      <c r="AH718" s="24"/>
      <c r="AI718" s="24"/>
      <c r="AJ718" s="24"/>
      <c r="AK718" s="24"/>
      <c r="AL718" s="24"/>
      <c r="AM718" s="24"/>
      <c r="AN718" s="24"/>
    </row>
    <row r="719" spans="1:40" ht="13" x14ac:dyDescent="0.3">
      <c r="A719" t="s">
        <v>133</v>
      </c>
      <c r="B719" s="5">
        <v>1.57</v>
      </c>
      <c r="C719" s="93">
        <f t="shared" si="32"/>
        <v>41.57</v>
      </c>
      <c r="D719" s="2" t="s">
        <v>130</v>
      </c>
      <c r="E719" s="2" t="s">
        <v>130</v>
      </c>
      <c r="F719">
        <v>4.5999999999999999E-2</v>
      </c>
      <c r="G719">
        <v>4.5999999999999999E-2</v>
      </c>
      <c r="H719">
        <v>7.4999999999999997E-2</v>
      </c>
      <c r="I719">
        <v>0.108</v>
      </c>
      <c r="J719">
        <v>0.14099999999999999</v>
      </c>
      <c r="K719">
        <v>0.17399999999999999</v>
      </c>
      <c r="L719" s="22" t="s">
        <v>130</v>
      </c>
      <c r="M719" s="22" t="s">
        <v>130</v>
      </c>
      <c r="N719" s="22" t="s">
        <v>130</v>
      </c>
      <c r="O719" s="22" t="s">
        <v>130</v>
      </c>
      <c r="P719" s="2" t="s">
        <v>138</v>
      </c>
      <c r="Y719" s="22"/>
      <c r="Z719" s="22"/>
      <c r="AA719" s="22"/>
      <c r="AB719" s="2"/>
      <c r="AD719" s="24"/>
      <c r="AE719" s="24"/>
      <c r="AF719" s="24"/>
      <c r="AG719" s="24"/>
      <c r="AH719" s="24"/>
      <c r="AI719" s="24"/>
      <c r="AJ719" s="24"/>
      <c r="AK719" s="24"/>
      <c r="AL719" s="24"/>
      <c r="AM719" s="24"/>
      <c r="AN719" s="24"/>
    </row>
    <row r="720" spans="1:40" ht="13" x14ac:dyDescent="0.3">
      <c r="A720" t="s">
        <v>133</v>
      </c>
      <c r="B720" s="5">
        <v>1.58</v>
      </c>
      <c r="C720" s="93">
        <f t="shared" si="32"/>
        <v>41.58</v>
      </c>
      <c r="D720" s="2" t="s">
        <v>130</v>
      </c>
      <c r="E720" s="2" t="s">
        <v>130</v>
      </c>
      <c r="F720">
        <v>4.5999999999999999E-2</v>
      </c>
      <c r="G720">
        <v>4.5999999999999999E-2</v>
      </c>
      <c r="H720">
        <v>7.4999999999999997E-2</v>
      </c>
      <c r="I720">
        <v>0.108</v>
      </c>
      <c r="J720">
        <v>0.14099999999999999</v>
      </c>
      <c r="K720">
        <v>0.17399999999999999</v>
      </c>
      <c r="L720" s="22" t="s">
        <v>130</v>
      </c>
      <c r="M720" s="22" t="s">
        <v>130</v>
      </c>
      <c r="N720" s="22" t="s">
        <v>130</v>
      </c>
      <c r="O720" s="22" t="s">
        <v>130</v>
      </c>
      <c r="P720" s="2" t="s">
        <v>138</v>
      </c>
      <c r="Y720" s="22"/>
      <c r="Z720" s="22"/>
      <c r="AA720" s="22"/>
      <c r="AB720" s="2"/>
      <c r="AD720" s="24"/>
      <c r="AE720" s="24"/>
      <c r="AF720" s="24"/>
      <c r="AG720" s="24"/>
      <c r="AH720" s="24"/>
      <c r="AI720" s="24"/>
      <c r="AJ720" s="24"/>
      <c r="AK720" s="24"/>
      <c r="AL720" s="24"/>
      <c r="AM720" s="24"/>
      <c r="AN720" s="24"/>
    </row>
    <row r="721" spans="1:40" ht="13" x14ac:dyDescent="0.3">
      <c r="A721" t="s">
        <v>133</v>
      </c>
      <c r="B721" s="5">
        <v>1.59</v>
      </c>
      <c r="C721" s="93">
        <f t="shared" si="32"/>
        <v>41.59</v>
      </c>
      <c r="D721" s="2" t="s">
        <v>130</v>
      </c>
      <c r="E721" s="2" t="s">
        <v>130</v>
      </c>
      <c r="F721">
        <v>4.5999999999999999E-2</v>
      </c>
      <c r="G721">
        <v>4.5999999999999999E-2</v>
      </c>
      <c r="H721">
        <v>7.3999999999999996E-2</v>
      </c>
      <c r="I721">
        <v>0.106</v>
      </c>
      <c r="J721">
        <v>0.13800000000000001</v>
      </c>
      <c r="K721">
        <v>0.17</v>
      </c>
      <c r="L721" s="22" t="s">
        <v>130</v>
      </c>
      <c r="M721" s="22" t="s">
        <v>130</v>
      </c>
      <c r="N721" s="22" t="s">
        <v>130</v>
      </c>
      <c r="O721" s="22" t="s">
        <v>130</v>
      </c>
      <c r="P721" s="2" t="s">
        <v>138</v>
      </c>
      <c r="Y721" s="22"/>
      <c r="Z721" s="22"/>
      <c r="AA721" s="22"/>
      <c r="AB721" s="2"/>
      <c r="AD721" s="24"/>
      <c r="AE721" s="24"/>
      <c r="AF721" s="24"/>
      <c r="AG721" s="24"/>
      <c r="AH721" s="24"/>
      <c r="AI721" s="24"/>
      <c r="AJ721" s="24"/>
      <c r="AK721" s="24"/>
      <c r="AL721" s="24"/>
      <c r="AM721" s="24"/>
      <c r="AN721" s="24"/>
    </row>
    <row r="722" spans="1:40" ht="13" x14ac:dyDescent="0.3">
      <c r="A722" t="s">
        <v>133</v>
      </c>
      <c r="B722" s="5">
        <v>1.6</v>
      </c>
      <c r="C722" s="93">
        <f t="shared" si="32"/>
        <v>41.6</v>
      </c>
      <c r="D722" s="2" t="s">
        <v>130</v>
      </c>
      <c r="E722" s="2" t="s">
        <v>130</v>
      </c>
      <c r="F722">
        <v>4.4999999999999998E-2</v>
      </c>
      <c r="G722">
        <v>4.4999999999999998E-2</v>
      </c>
      <c r="H722">
        <v>7.2999999999999995E-2</v>
      </c>
      <c r="I722">
        <v>0.105</v>
      </c>
      <c r="J722">
        <v>0.13600000000000001</v>
      </c>
      <c r="K722">
        <v>0.16800000000000001</v>
      </c>
      <c r="L722" s="22" t="s">
        <v>130</v>
      </c>
      <c r="M722" s="22" t="s">
        <v>130</v>
      </c>
      <c r="N722" s="22" t="s">
        <v>130</v>
      </c>
      <c r="O722" s="22" t="s">
        <v>130</v>
      </c>
      <c r="P722" s="2" t="s">
        <v>138</v>
      </c>
      <c r="Y722" s="22"/>
      <c r="Z722" s="22"/>
      <c r="AA722" s="22"/>
      <c r="AB722" s="2"/>
      <c r="AD722" s="24"/>
      <c r="AE722" s="24"/>
      <c r="AF722" s="24"/>
      <c r="AG722" s="24"/>
      <c r="AH722" s="24"/>
      <c r="AI722" s="24"/>
      <c r="AJ722" s="24"/>
      <c r="AK722" s="24"/>
      <c r="AL722" s="24"/>
      <c r="AM722" s="24"/>
      <c r="AN722" s="24"/>
    </row>
    <row r="723" spans="1:40" ht="13" x14ac:dyDescent="0.3">
      <c r="A723" t="s">
        <v>133</v>
      </c>
      <c r="B723" s="5">
        <v>1.61</v>
      </c>
      <c r="C723" s="93">
        <f t="shared" si="32"/>
        <v>41.61</v>
      </c>
      <c r="D723" s="2" t="s">
        <v>130</v>
      </c>
      <c r="E723" s="2" t="s">
        <v>130</v>
      </c>
      <c r="F723">
        <v>4.4999999999999998E-2</v>
      </c>
      <c r="G723">
        <v>4.4999999999999998E-2</v>
      </c>
      <c r="H723">
        <v>7.1999999999999995E-2</v>
      </c>
      <c r="I723">
        <v>0.10299999999999999</v>
      </c>
      <c r="J723">
        <v>0.13400000000000001</v>
      </c>
      <c r="K723">
        <v>0.16600000000000001</v>
      </c>
      <c r="L723" s="22" t="s">
        <v>130</v>
      </c>
      <c r="M723" s="22" t="s">
        <v>130</v>
      </c>
      <c r="N723" s="22" t="s">
        <v>130</v>
      </c>
      <c r="O723" s="22" t="s">
        <v>130</v>
      </c>
      <c r="P723" s="2" t="s">
        <v>138</v>
      </c>
      <c r="Y723" s="22"/>
      <c r="Z723" s="22"/>
      <c r="AA723" s="22"/>
      <c r="AB723" s="2"/>
      <c r="AD723" s="24"/>
      <c r="AE723" s="24"/>
      <c r="AF723" s="24"/>
      <c r="AG723" s="24"/>
      <c r="AH723" s="24"/>
      <c r="AI723" s="24"/>
      <c r="AJ723" s="24"/>
      <c r="AK723" s="24"/>
      <c r="AL723" s="24"/>
      <c r="AM723" s="24"/>
      <c r="AN723" s="24"/>
    </row>
    <row r="724" spans="1:40" ht="13" x14ac:dyDescent="0.3">
      <c r="A724" t="s">
        <v>133</v>
      </c>
      <c r="B724" s="5">
        <v>1.62</v>
      </c>
      <c r="C724" s="93">
        <f t="shared" si="32"/>
        <v>41.62</v>
      </c>
      <c r="D724" s="2" t="s">
        <v>130</v>
      </c>
      <c r="E724" s="2" t="s">
        <v>130</v>
      </c>
      <c r="F724">
        <v>4.4999999999999998E-2</v>
      </c>
      <c r="G724">
        <v>4.4999999999999998E-2</v>
      </c>
      <c r="H724">
        <v>7.1999999999999995E-2</v>
      </c>
      <c r="I724">
        <v>0.10299999999999999</v>
      </c>
      <c r="J724">
        <v>0.13400000000000001</v>
      </c>
      <c r="K724">
        <v>0.16600000000000001</v>
      </c>
      <c r="L724" s="22" t="s">
        <v>130</v>
      </c>
      <c r="M724" s="22" t="s">
        <v>130</v>
      </c>
      <c r="N724" s="22" t="s">
        <v>130</v>
      </c>
      <c r="O724" s="22" t="s">
        <v>130</v>
      </c>
      <c r="P724" s="2" t="s">
        <v>138</v>
      </c>
      <c r="Y724" s="22"/>
      <c r="Z724" s="22"/>
      <c r="AA724" s="22"/>
      <c r="AB724" s="2"/>
      <c r="AD724" s="24"/>
      <c r="AE724" s="24"/>
      <c r="AF724" s="24"/>
      <c r="AG724" s="24"/>
      <c r="AH724" s="24"/>
      <c r="AI724" s="24"/>
      <c r="AJ724" s="24"/>
      <c r="AK724" s="24"/>
      <c r="AL724" s="24"/>
      <c r="AM724" s="24"/>
      <c r="AN724" s="24"/>
    </row>
    <row r="725" spans="1:40" ht="13" x14ac:dyDescent="0.3">
      <c r="A725" t="s">
        <v>133</v>
      </c>
      <c r="B725" s="5">
        <v>1.63</v>
      </c>
      <c r="C725" s="93">
        <f t="shared" si="32"/>
        <v>41.63</v>
      </c>
      <c r="D725" s="2" t="s">
        <v>130</v>
      </c>
      <c r="E725" s="2" t="s">
        <v>130</v>
      </c>
      <c r="F725">
        <v>4.4999999999999998E-2</v>
      </c>
      <c r="G725">
        <v>4.4999999999999998E-2</v>
      </c>
      <c r="H725">
        <v>7.1999999999999995E-2</v>
      </c>
      <c r="I725">
        <v>0.10299999999999999</v>
      </c>
      <c r="J725">
        <v>0.13400000000000001</v>
      </c>
      <c r="K725">
        <v>0.16600000000000001</v>
      </c>
      <c r="L725" s="22" t="s">
        <v>130</v>
      </c>
      <c r="M725" s="22" t="s">
        <v>130</v>
      </c>
      <c r="N725" s="22" t="s">
        <v>130</v>
      </c>
      <c r="O725" s="22" t="s">
        <v>130</v>
      </c>
      <c r="P725" s="2" t="s">
        <v>138</v>
      </c>
      <c r="Y725" s="22"/>
      <c r="Z725" s="22"/>
      <c r="AA725" s="22"/>
      <c r="AB725" s="2"/>
      <c r="AD725" s="24"/>
      <c r="AE725" s="24"/>
      <c r="AF725" s="24"/>
      <c r="AG725" s="24"/>
      <c r="AH725" s="24"/>
      <c r="AI725" s="24"/>
      <c r="AJ725" s="24"/>
      <c r="AK725" s="24"/>
      <c r="AL725" s="24"/>
      <c r="AM725" s="24"/>
      <c r="AN725" s="24"/>
    </row>
    <row r="726" spans="1:40" ht="13" x14ac:dyDescent="0.3">
      <c r="A726" t="s">
        <v>133</v>
      </c>
      <c r="B726" s="5">
        <v>1.64</v>
      </c>
      <c r="C726" s="93">
        <f t="shared" si="32"/>
        <v>41.64</v>
      </c>
      <c r="D726" s="2" t="s">
        <v>130</v>
      </c>
      <c r="E726" s="2" t="s">
        <v>130</v>
      </c>
      <c r="F726">
        <v>4.3999999999999997E-2</v>
      </c>
      <c r="G726">
        <v>4.3999999999999997E-2</v>
      </c>
      <c r="H726">
        <v>7.0000000000000007E-2</v>
      </c>
      <c r="I726">
        <v>0.1</v>
      </c>
      <c r="J726">
        <v>0.13</v>
      </c>
      <c r="K726">
        <v>0.159</v>
      </c>
      <c r="L726" s="22" t="s">
        <v>130</v>
      </c>
      <c r="M726" s="22" t="s">
        <v>130</v>
      </c>
      <c r="N726" s="22" t="s">
        <v>130</v>
      </c>
      <c r="O726" s="22" t="s">
        <v>130</v>
      </c>
      <c r="P726" s="2" t="s">
        <v>138</v>
      </c>
      <c r="Y726" s="22"/>
      <c r="Z726" s="22"/>
      <c r="AA726" s="22"/>
      <c r="AB726" s="2"/>
      <c r="AD726" s="24"/>
      <c r="AE726" s="24"/>
      <c r="AF726" s="24"/>
      <c r="AG726" s="24"/>
      <c r="AH726" s="24"/>
      <c r="AI726" s="24"/>
      <c r="AJ726" s="24"/>
      <c r="AK726" s="24"/>
      <c r="AL726" s="24"/>
      <c r="AM726" s="24"/>
      <c r="AN726" s="24"/>
    </row>
    <row r="727" spans="1:40" ht="13" x14ac:dyDescent="0.3">
      <c r="A727" t="s">
        <v>133</v>
      </c>
      <c r="B727" s="5">
        <v>1.65</v>
      </c>
      <c r="C727" s="93">
        <f t="shared" si="32"/>
        <v>41.65</v>
      </c>
      <c r="D727" s="2" t="s">
        <v>130</v>
      </c>
      <c r="E727" s="2" t="s">
        <v>130</v>
      </c>
      <c r="F727">
        <v>4.2999999999999997E-2</v>
      </c>
      <c r="G727">
        <v>4.2999999999999997E-2</v>
      </c>
      <c r="H727">
        <v>6.9000000000000006E-2</v>
      </c>
      <c r="I727">
        <v>9.9000000000000005E-2</v>
      </c>
      <c r="J727">
        <v>0.128</v>
      </c>
      <c r="K727">
        <v>0.157</v>
      </c>
      <c r="L727" s="22" t="s">
        <v>130</v>
      </c>
      <c r="M727" s="22" t="s">
        <v>130</v>
      </c>
      <c r="N727" s="22" t="s">
        <v>130</v>
      </c>
      <c r="O727" s="22" t="s">
        <v>130</v>
      </c>
      <c r="P727" s="2" t="s">
        <v>138</v>
      </c>
      <c r="Y727" s="22"/>
      <c r="Z727" s="22"/>
      <c r="AA727" s="22"/>
      <c r="AB727" s="2"/>
      <c r="AD727" s="24"/>
      <c r="AE727" s="24"/>
      <c r="AF727" s="24"/>
      <c r="AG727" s="24"/>
      <c r="AH727" s="24"/>
      <c r="AI727" s="24"/>
      <c r="AJ727" s="24"/>
      <c r="AK727" s="24"/>
      <c r="AL727" s="24"/>
      <c r="AM727" s="24"/>
      <c r="AN727" s="24"/>
    </row>
    <row r="728" spans="1:40" ht="13" x14ac:dyDescent="0.3">
      <c r="A728" t="s">
        <v>133</v>
      </c>
      <c r="B728" s="5">
        <v>1.66</v>
      </c>
      <c r="C728" s="93">
        <f t="shared" si="32"/>
        <v>41.66</v>
      </c>
      <c r="D728" s="2" t="s">
        <v>130</v>
      </c>
      <c r="E728" s="2" t="s">
        <v>130</v>
      </c>
      <c r="F728">
        <v>4.2999999999999997E-2</v>
      </c>
      <c r="G728">
        <v>4.2999999999999997E-2</v>
      </c>
      <c r="H728">
        <v>6.9000000000000006E-2</v>
      </c>
      <c r="I728">
        <v>9.8000000000000004E-2</v>
      </c>
      <c r="J728">
        <v>0.126</v>
      </c>
      <c r="K728">
        <v>0.155</v>
      </c>
      <c r="L728" s="22" t="s">
        <v>130</v>
      </c>
      <c r="M728" s="22" t="s">
        <v>130</v>
      </c>
      <c r="N728" s="22" t="s">
        <v>130</v>
      </c>
      <c r="O728" s="22" t="s">
        <v>130</v>
      </c>
      <c r="P728" s="2" t="s">
        <v>138</v>
      </c>
      <c r="Y728" s="22"/>
      <c r="Z728" s="22"/>
      <c r="AA728" s="22"/>
      <c r="AB728" s="2"/>
      <c r="AD728" s="24"/>
      <c r="AE728" s="24"/>
      <c r="AF728" s="24"/>
      <c r="AG728" s="24"/>
      <c r="AH728" s="24"/>
      <c r="AI728" s="24"/>
      <c r="AJ728" s="24"/>
      <c r="AK728" s="24"/>
      <c r="AL728" s="24"/>
      <c r="AM728" s="24"/>
      <c r="AN728" s="24"/>
    </row>
    <row r="729" spans="1:40" ht="13" x14ac:dyDescent="0.3">
      <c r="A729" t="s">
        <v>133</v>
      </c>
      <c r="B729" s="5">
        <v>1.67</v>
      </c>
      <c r="C729" s="93">
        <f t="shared" si="32"/>
        <v>41.67</v>
      </c>
      <c r="D729" s="2" t="s">
        <v>130</v>
      </c>
      <c r="E729" s="2" t="s">
        <v>130</v>
      </c>
      <c r="F729">
        <v>4.2999999999999997E-2</v>
      </c>
      <c r="G729">
        <v>4.2999999999999997E-2</v>
      </c>
      <c r="H729">
        <v>6.9000000000000006E-2</v>
      </c>
      <c r="I729">
        <v>9.8000000000000004E-2</v>
      </c>
      <c r="J729">
        <v>0.126</v>
      </c>
      <c r="K729">
        <v>0.155</v>
      </c>
      <c r="L729" s="22" t="s">
        <v>130</v>
      </c>
      <c r="M729" s="22" t="s">
        <v>130</v>
      </c>
      <c r="N729" s="22" t="s">
        <v>130</v>
      </c>
      <c r="O729" s="22" t="s">
        <v>130</v>
      </c>
      <c r="P729" s="2" t="s">
        <v>138</v>
      </c>
      <c r="Y729" s="22"/>
      <c r="Z729" s="22"/>
      <c r="AA729" s="22"/>
      <c r="AB729" s="2"/>
      <c r="AD729" s="24"/>
      <c r="AE729" s="24"/>
      <c r="AF729" s="24"/>
      <c r="AG729" s="24"/>
      <c r="AH729" s="24"/>
      <c r="AI729" s="24"/>
      <c r="AJ729" s="24"/>
      <c r="AK729" s="24"/>
      <c r="AL729" s="24"/>
      <c r="AM729" s="24"/>
      <c r="AN729" s="24"/>
    </row>
    <row r="730" spans="1:40" ht="13" x14ac:dyDescent="0.3">
      <c r="A730" t="s">
        <v>133</v>
      </c>
      <c r="B730" s="5">
        <v>1.68</v>
      </c>
      <c r="C730" s="93">
        <f t="shared" si="32"/>
        <v>41.68</v>
      </c>
      <c r="D730" s="2" t="s">
        <v>130</v>
      </c>
      <c r="E730" s="2" t="s">
        <v>130</v>
      </c>
      <c r="F730">
        <v>4.2000000000000003E-2</v>
      </c>
      <c r="G730">
        <v>4.2000000000000003E-2</v>
      </c>
      <c r="H730">
        <v>6.7000000000000004E-2</v>
      </c>
      <c r="I730">
        <v>9.5000000000000001E-2</v>
      </c>
      <c r="J730">
        <v>0.123</v>
      </c>
      <c r="K730">
        <v>0.151</v>
      </c>
      <c r="L730" s="22" t="s">
        <v>130</v>
      </c>
      <c r="M730" s="22" t="s">
        <v>130</v>
      </c>
      <c r="N730" s="22" t="s">
        <v>130</v>
      </c>
      <c r="O730" s="22" t="s">
        <v>130</v>
      </c>
      <c r="P730" s="2" t="s">
        <v>138</v>
      </c>
      <c r="Y730" s="22"/>
      <c r="Z730" s="22"/>
      <c r="AA730" s="22"/>
      <c r="AB730" s="2"/>
      <c r="AD730" s="24"/>
      <c r="AE730" s="24"/>
      <c r="AF730" s="24"/>
      <c r="AG730" s="24"/>
      <c r="AH730" s="24"/>
      <c r="AI730" s="24"/>
      <c r="AJ730" s="24"/>
      <c r="AK730" s="24"/>
      <c r="AL730" s="24"/>
      <c r="AM730" s="24"/>
      <c r="AN730" s="24"/>
    </row>
    <row r="731" spans="1:40" ht="13" x14ac:dyDescent="0.3">
      <c r="A731" t="s">
        <v>133</v>
      </c>
      <c r="B731" s="5">
        <v>1.69</v>
      </c>
      <c r="C731" s="93">
        <f t="shared" si="32"/>
        <v>41.69</v>
      </c>
      <c r="D731" s="2" t="s">
        <v>130</v>
      </c>
      <c r="E731" s="2" t="s">
        <v>130</v>
      </c>
      <c r="F731">
        <v>4.2000000000000003E-2</v>
      </c>
      <c r="G731">
        <v>4.2000000000000003E-2</v>
      </c>
      <c r="H731">
        <v>6.7000000000000004E-2</v>
      </c>
      <c r="I731">
        <v>9.5000000000000001E-2</v>
      </c>
      <c r="J731">
        <v>0.123</v>
      </c>
      <c r="K731">
        <v>0.151</v>
      </c>
      <c r="L731" s="22" t="s">
        <v>130</v>
      </c>
      <c r="M731" s="22" t="s">
        <v>130</v>
      </c>
      <c r="N731" s="22" t="s">
        <v>130</v>
      </c>
      <c r="O731" s="22" t="s">
        <v>130</v>
      </c>
      <c r="P731" s="2" t="s">
        <v>138</v>
      </c>
      <c r="Y731" s="22"/>
      <c r="Z731" s="22"/>
      <c r="AA731" s="22"/>
      <c r="AB731" s="2"/>
      <c r="AD731" s="24"/>
      <c r="AE731" s="24"/>
      <c r="AF731" s="24"/>
      <c r="AG731" s="24"/>
      <c r="AH731" s="24"/>
      <c r="AI731" s="24"/>
      <c r="AJ731" s="24"/>
      <c r="AK731" s="24"/>
      <c r="AL731" s="24"/>
      <c r="AM731" s="24"/>
      <c r="AN731" s="24"/>
    </row>
    <row r="732" spans="1:40" ht="13" x14ac:dyDescent="0.3">
      <c r="A732" t="s">
        <v>133</v>
      </c>
      <c r="B732" s="5">
        <v>1.7</v>
      </c>
      <c r="C732" s="93">
        <f t="shared" si="32"/>
        <v>41.7</v>
      </c>
      <c r="D732" s="2" t="s">
        <v>130</v>
      </c>
      <c r="E732" s="2" t="s">
        <v>130</v>
      </c>
      <c r="F732">
        <v>4.1000000000000002E-2</v>
      </c>
      <c r="G732">
        <v>4.1000000000000002E-2</v>
      </c>
      <c r="H732">
        <v>6.6000000000000003E-2</v>
      </c>
      <c r="I732">
        <v>9.2999999999999999E-2</v>
      </c>
      <c r="J732">
        <v>0.12</v>
      </c>
      <c r="K732">
        <v>0.14699999999999999</v>
      </c>
      <c r="L732" s="22" t="s">
        <v>130</v>
      </c>
      <c r="M732" s="22" t="s">
        <v>130</v>
      </c>
      <c r="N732" s="22" t="s">
        <v>130</v>
      </c>
      <c r="O732" s="22" t="s">
        <v>130</v>
      </c>
      <c r="P732" s="2" t="s">
        <v>138</v>
      </c>
      <c r="Y732" s="22"/>
      <c r="Z732" s="22"/>
      <c r="AA732" s="22"/>
      <c r="AB732" s="2"/>
      <c r="AD732" s="24"/>
      <c r="AE732" s="24"/>
      <c r="AF732" s="24"/>
      <c r="AG732" s="24"/>
      <c r="AH732" s="24"/>
      <c r="AI732" s="24"/>
      <c r="AJ732" s="24"/>
      <c r="AK732" s="24"/>
      <c r="AL732" s="24"/>
      <c r="AM732" s="24"/>
      <c r="AN732" s="24"/>
    </row>
    <row r="733" spans="1:40" ht="13" x14ac:dyDescent="0.3">
      <c r="A733" t="s">
        <v>133</v>
      </c>
      <c r="B733" s="5">
        <v>1.71</v>
      </c>
      <c r="C733" s="93">
        <f t="shared" si="32"/>
        <v>41.71</v>
      </c>
      <c r="D733" s="2" t="s">
        <v>130</v>
      </c>
      <c r="E733" s="2" t="s">
        <v>130</v>
      </c>
      <c r="F733">
        <v>4.1000000000000002E-2</v>
      </c>
      <c r="G733">
        <v>4.1000000000000002E-2</v>
      </c>
      <c r="H733">
        <v>6.5000000000000002E-2</v>
      </c>
      <c r="I733">
        <v>9.1999999999999998E-2</v>
      </c>
      <c r="J733">
        <v>0.11799999999999999</v>
      </c>
      <c r="K733">
        <v>0.14499999999999999</v>
      </c>
      <c r="L733" s="22" t="s">
        <v>130</v>
      </c>
      <c r="M733" s="22" t="s">
        <v>130</v>
      </c>
      <c r="N733" s="22" t="s">
        <v>130</v>
      </c>
      <c r="O733" s="22" t="s">
        <v>130</v>
      </c>
      <c r="P733" s="2" t="s">
        <v>138</v>
      </c>
      <c r="Y733" s="22"/>
      <c r="Z733" s="22"/>
      <c r="AA733" s="22"/>
      <c r="AB733" s="2"/>
      <c r="AD733" s="24"/>
      <c r="AE733" s="24"/>
      <c r="AF733" s="24"/>
      <c r="AG733" s="24"/>
      <c r="AH733" s="24"/>
      <c r="AI733" s="24"/>
      <c r="AJ733" s="24"/>
      <c r="AK733" s="24"/>
      <c r="AL733" s="24"/>
      <c r="AM733" s="24"/>
      <c r="AN733" s="24"/>
    </row>
    <row r="734" spans="1:40" ht="13" x14ac:dyDescent="0.3">
      <c r="A734" t="s">
        <v>133</v>
      </c>
      <c r="B734" s="5">
        <v>1.72</v>
      </c>
      <c r="C734" s="93">
        <f t="shared" si="32"/>
        <v>41.72</v>
      </c>
      <c r="D734" s="2" t="s">
        <v>130</v>
      </c>
      <c r="E734" s="2" t="s">
        <v>130</v>
      </c>
      <c r="F734">
        <v>4.1000000000000002E-2</v>
      </c>
      <c r="G734">
        <v>4.1000000000000002E-2</v>
      </c>
      <c r="H734">
        <v>6.4000000000000001E-2</v>
      </c>
      <c r="I734">
        <v>9.0999999999999998E-2</v>
      </c>
      <c r="J734">
        <v>0.11700000000000001</v>
      </c>
      <c r="K734">
        <v>0.14299999999999999</v>
      </c>
      <c r="L734" s="22" t="s">
        <v>130</v>
      </c>
      <c r="M734" s="22" t="s">
        <v>130</v>
      </c>
      <c r="N734" s="22" t="s">
        <v>130</v>
      </c>
      <c r="O734" s="22" t="s">
        <v>130</v>
      </c>
      <c r="P734" s="2" t="s">
        <v>138</v>
      </c>
      <c r="Y734" s="22"/>
      <c r="Z734" s="22"/>
      <c r="AA734" s="22"/>
      <c r="AB734" s="2"/>
      <c r="AD734" s="24"/>
      <c r="AE734" s="24"/>
      <c r="AF734" s="24"/>
      <c r="AG734" s="24"/>
      <c r="AH734" s="24"/>
      <c r="AI734" s="24"/>
      <c r="AJ734" s="24"/>
      <c r="AK734" s="24"/>
      <c r="AL734" s="24"/>
      <c r="AM734" s="24"/>
      <c r="AN734" s="24"/>
    </row>
    <row r="735" spans="1:40" ht="13" x14ac:dyDescent="0.3">
      <c r="A735" t="s">
        <v>133</v>
      </c>
      <c r="B735" s="5">
        <v>1.73</v>
      </c>
      <c r="C735" s="93">
        <f t="shared" si="32"/>
        <v>41.73</v>
      </c>
      <c r="D735" s="2" t="s">
        <v>130</v>
      </c>
      <c r="E735" s="2" t="s">
        <v>130</v>
      </c>
      <c r="F735">
        <v>4.1000000000000002E-2</v>
      </c>
      <c r="G735">
        <v>4.1000000000000002E-2</v>
      </c>
      <c r="H735">
        <v>6.4000000000000001E-2</v>
      </c>
      <c r="I735">
        <v>9.0999999999999998E-2</v>
      </c>
      <c r="J735">
        <v>0.11700000000000001</v>
      </c>
      <c r="K735">
        <v>0.14299999999999999</v>
      </c>
      <c r="L735" s="22" t="s">
        <v>130</v>
      </c>
      <c r="M735" s="22" t="s">
        <v>130</v>
      </c>
      <c r="N735" s="22" t="s">
        <v>130</v>
      </c>
      <c r="O735" s="22" t="s">
        <v>130</v>
      </c>
      <c r="P735" s="2" t="s">
        <v>138</v>
      </c>
      <c r="Y735" s="22"/>
      <c r="Z735" s="22"/>
      <c r="AA735" s="22"/>
      <c r="AB735" s="2"/>
      <c r="AD735" s="24"/>
      <c r="AE735" s="24"/>
      <c r="AF735" s="24"/>
      <c r="AG735" s="24"/>
      <c r="AH735" s="24"/>
      <c r="AI735" s="24"/>
      <c r="AJ735" s="24"/>
      <c r="AK735" s="24"/>
      <c r="AL735" s="24"/>
      <c r="AM735" s="24"/>
      <c r="AN735" s="24"/>
    </row>
    <row r="736" spans="1:40" ht="13" x14ac:dyDescent="0.3">
      <c r="A736" t="s">
        <v>133</v>
      </c>
      <c r="B736" s="5">
        <v>1.74</v>
      </c>
      <c r="C736" s="93">
        <f t="shared" si="32"/>
        <v>41.74</v>
      </c>
      <c r="D736" s="2" t="s">
        <v>130</v>
      </c>
      <c r="E736" s="2" t="s">
        <v>130</v>
      </c>
      <c r="F736">
        <v>0.04</v>
      </c>
      <c r="G736">
        <v>0.04</v>
      </c>
      <c r="H736">
        <v>6.3E-2</v>
      </c>
      <c r="I736">
        <v>8.7999999999999995E-2</v>
      </c>
      <c r="J736">
        <v>0.113</v>
      </c>
      <c r="K736">
        <v>0.13900000000000001</v>
      </c>
      <c r="L736">
        <v>0.16400000000000001</v>
      </c>
      <c r="M736" s="22" t="s">
        <v>130</v>
      </c>
      <c r="N736" s="22" t="s">
        <v>130</v>
      </c>
      <c r="O736" s="22" t="s">
        <v>130</v>
      </c>
      <c r="P736" s="2" t="s">
        <v>138</v>
      </c>
      <c r="Y736" s="22"/>
      <c r="Z736" s="22"/>
      <c r="AA736" s="22"/>
      <c r="AB736" s="2"/>
      <c r="AD736" s="24"/>
      <c r="AE736" s="24"/>
      <c r="AF736" s="24"/>
      <c r="AG736" s="24"/>
      <c r="AH736" s="24"/>
      <c r="AI736" s="24"/>
      <c r="AJ736" s="24"/>
      <c r="AK736" s="24"/>
      <c r="AL736" s="24"/>
      <c r="AM736" s="24"/>
      <c r="AN736" s="24"/>
    </row>
    <row r="737" spans="1:40" ht="13" x14ac:dyDescent="0.3">
      <c r="A737" t="s">
        <v>133</v>
      </c>
      <c r="B737" s="5">
        <v>1.75</v>
      </c>
      <c r="C737" s="93">
        <f t="shared" si="32"/>
        <v>41.75</v>
      </c>
      <c r="D737" s="2" t="s">
        <v>130</v>
      </c>
      <c r="E737" s="2" t="s">
        <v>130</v>
      </c>
      <c r="F737" s="2" t="s">
        <v>130</v>
      </c>
      <c r="G737" s="2" t="s">
        <v>130</v>
      </c>
      <c r="H737" s="2" t="s">
        <v>130</v>
      </c>
      <c r="I737" s="2" t="s">
        <v>130</v>
      </c>
      <c r="J737" s="2" t="s">
        <v>130</v>
      </c>
      <c r="K737" s="2" t="s">
        <v>130</v>
      </c>
      <c r="L737" s="2" t="s">
        <v>130</v>
      </c>
      <c r="M737" s="22" t="s">
        <v>130</v>
      </c>
      <c r="N737" s="22" t="s">
        <v>130</v>
      </c>
      <c r="O737" s="22" t="s">
        <v>130</v>
      </c>
      <c r="P737" s="2" t="s">
        <v>138</v>
      </c>
      <c r="Y737" s="22"/>
      <c r="Z737" s="22"/>
      <c r="AA737" s="22"/>
      <c r="AB737" s="2"/>
      <c r="AD737" s="24"/>
      <c r="AE737" s="24"/>
      <c r="AF737" s="24"/>
      <c r="AG737" s="24"/>
      <c r="AH737" s="24"/>
      <c r="AI737" s="24"/>
      <c r="AJ737" s="24"/>
      <c r="AK737" s="24"/>
      <c r="AL737" s="24"/>
      <c r="AM737" s="24"/>
      <c r="AN737" s="24"/>
    </row>
    <row r="738" spans="1:40" ht="13" x14ac:dyDescent="0.3">
      <c r="A738" t="s">
        <v>133</v>
      </c>
      <c r="B738" s="5">
        <v>1.76</v>
      </c>
      <c r="C738" s="93">
        <f t="shared" si="32"/>
        <v>41.76</v>
      </c>
      <c r="D738" s="2" t="s">
        <v>130</v>
      </c>
      <c r="E738" s="2" t="s">
        <v>130</v>
      </c>
      <c r="F738" s="2" t="s">
        <v>130</v>
      </c>
      <c r="G738" s="2" t="s">
        <v>130</v>
      </c>
      <c r="H738" s="2" t="s">
        <v>130</v>
      </c>
      <c r="I738" s="2" t="s">
        <v>130</v>
      </c>
      <c r="J738" s="2" t="s">
        <v>130</v>
      </c>
      <c r="K738" s="2" t="s">
        <v>130</v>
      </c>
      <c r="L738" s="2" t="s">
        <v>130</v>
      </c>
      <c r="M738" s="22" t="s">
        <v>130</v>
      </c>
      <c r="N738" s="22" t="s">
        <v>130</v>
      </c>
      <c r="O738" s="22" t="s">
        <v>130</v>
      </c>
      <c r="P738" s="2" t="s">
        <v>138</v>
      </c>
      <c r="Y738" s="22"/>
      <c r="Z738" s="22"/>
      <c r="AA738" s="22"/>
      <c r="AB738" s="2"/>
      <c r="AD738" s="24"/>
      <c r="AE738" s="24"/>
      <c r="AF738" s="24"/>
      <c r="AG738" s="24"/>
      <c r="AH738" s="24"/>
      <c r="AI738" s="24"/>
      <c r="AJ738" s="24"/>
      <c r="AK738" s="24"/>
      <c r="AL738" s="24"/>
      <c r="AM738" s="24"/>
      <c r="AN738" s="24"/>
    </row>
    <row r="739" spans="1:40" ht="13" x14ac:dyDescent="0.3">
      <c r="A739" t="s">
        <v>133</v>
      </c>
      <c r="B739" s="5">
        <v>1.77</v>
      </c>
      <c r="C739" s="93">
        <f t="shared" si="32"/>
        <v>41.77</v>
      </c>
      <c r="D739" s="2" t="s">
        <v>130</v>
      </c>
      <c r="E739" s="2" t="s">
        <v>130</v>
      </c>
      <c r="F739" s="2" t="s">
        <v>130</v>
      </c>
      <c r="G739" s="2" t="s">
        <v>130</v>
      </c>
      <c r="H739" s="2" t="s">
        <v>130</v>
      </c>
      <c r="I739" s="2" t="s">
        <v>130</v>
      </c>
      <c r="J739" s="2" t="s">
        <v>130</v>
      </c>
      <c r="K739" s="2" t="s">
        <v>130</v>
      </c>
      <c r="L739" s="2" t="s">
        <v>130</v>
      </c>
      <c r="M739" s="22" t="s">
        <v>130</v>
      </c>
      <c r="N739" s="22" t="s">
        <v>130</v>
      </c>
      <c r="O739" s="22" t="s">
        <v>130</v>
      </c>
      <c r="P739" s="2" t="s">
        <v>138</v>
      </c>
      <c r="Y739" s="22"/>
      <c r="Z739" s="22"/>
      <c r="AA739" s="22"/>
      <c r="AB739" s="2"/>
      <c r="AD739" s="24"/>
      <c r="AE739" s="24"/>
      <c r="AF739" s="24"/>
      <c r="AG739" s="24"/>
      <c r="AH739" s="24"/>
      <c r="AI739" s="24"/>
      <c r="AJ739" s="24"/>
      <c r="AK739" s="24"/>
      <c r="AL739" s="24"/>
      <c r="AM739" s="24"/>
      <c r="AN739" s="24"/>
    </row>
    <row r="740" spans="1:40" ht="13" x14ac:dyDescent="0.3">
      <c r="A740" t="s">
        <v>133</v>
      </c>
      <c r="B740" s="5">
        <v>1.78</v>
      </c>
      <c r="C740" s="93">
        <f t="shared" si="32"/>
        <v>41.78</v>
      </c>
      <c r="D740" s="2" t="s">
        <v>130</v>
      </c>
      <c r="E740" s="2" t="s">
        <v>130</v>
      </c>
      <c r="F740" s="2" t="s">
        <v>130</v>
      </c>
      <c r="G740" s="2" t="s">
        <v>130</v>
      </c>
      <c r="H740" s="2" t="s">
        <v>130</v>
      </c>
      <c r="I740" s="2" t="s">
        <v>130</v>
      </c>
      <c r="J740" s="2" t="s">
        <v>130</v>
      </c>
      <c r="K740" s="2" t="s">
        <v>130</v>
      </c>
      <c r="L740" s="2" t="s">
        <v>130</v>
      </c>
      <c r="M740" s="22" t="s">
        <v>130</v>
      </c>
      <c r="N740" s="22" t="s">
        <v>130</v>
      </c>
      <c r="O740" s="22" t="s">
        <v>130</v>
      </c>
      <c r="P740" s="2" t="s">
        <v>138</v>
      </c>
      <c r="Y740" s="22"/>
      <c r="Z740" s="22"/>
      <c r="AA740" s="22"/>
      <c r="AB740" s="2"/>
      <c r="AD740" s="24"/>
      <c r="AE740" s="24"/>
      <c r="AF740" s="24"/>
      <c r="AG740" s="24"/>
      <c r="AH740" s="24"/>
      <c r="AI740" s="24"/>
      <c r="AJ740" s="24"/>
      <c r="AK740" s="24"/>
      <c r="AL740" s="24"/>
      <c r="AM740" s="24"/>
      <c r="AN740" s="24"/>
    </row>
    <row r="741" spans="1:40" ht="13" x14ac:dyDescent="0.3">
      <c r="A741" t="s">
        <v>133</v>
      </c>
      <c r="B741" s="5">
        <v>1.79</v>
      </c>
      <c r="C741" s="93">
        <f t="shared" si="32"/>
        <v>41.79</v>
      </c>
      <c r="D741" s="2" t="s">
        <v>130</v>
      </c>
      <c r="E741" s="2" t="s">
        <v>130</v>
      </c>
      <c r="F741" s="2" t="s">
        <v>130</v>
      </c>
      <c r="G741" s="2" t="s">
        <v>130</v>
      </c>
      <c r="H741" s="2" t="s">
        <v>130</v>
      </c>
      <c r="I741" s="2" t="s">
        <v>130</v>
      </c>
      <c r="J741" s="2" t="s">
        <v>130</v>
      </c>
      <c r="K741" s="2" t="s">
        <v>130</v>
      </c>
      <c r="L741" s="2" t="s">
        <v>130</v>
      </c>
      <c r="M741" s="22" t="s">
        <v>130</v>
      </c>
      <c r="N741" s="22" t="s">
        <v>130</v>
      </c>
      <c r="O741" s="22" t="s">
        <v>130</v>
      </c>
      <c r="P741" s="2" t="s">
        <v>138</v>
      </c>
      <c r="Y741" s="22"/>
      <c r="Z741" s="22"/>
      <c r="AA741" s="22"/>
      <c r="AB741" s="2"/>
      <c r="AD741" s="24"/>
      <c r="AE741" s="24"/>
      <c r="AF741" s="24"/>
      <c r="AG741" s="24"/>
      <c r="AH741" s="24"/>
      <c r="AI741" s="24"/>
      <c r="AJ741" s="24"/>
      <c r="AK741" s="24"/>
      <c r="AL741" s="24"/>
      <c r="AM741" s="24"/>
      <c r="AN741" s="24"/>
    </row>
    <row r="742" spans="1:40" ht="13" x14ac:dyDescent="0.3">
      <c r="A742" t="s">
        <v>133</v>
      </c>
      <c r="B742" s="5">
        <v>1.8</v>
      </c>
      <c r="C742" s="93">
        <f t="shared" si="32"/>
        <v>41.8</v>
      </c>
      <c r="D742" s="2" t="s">
        <v>130</v>
      </c>
      <c r="E742" s="2" t="s">
        <v>130</v>
      </c>
      <c r="F742" s="2" t="s">
        <v>130</v>
      </c>
      <c r="G742" s="2" t="s">
        <v>130</v>
      </c>
      <c r="H742" s="2" t="s">
        <v>130</v>
      </c>
      <c r="I742" s="2" t="s">
        <v>130</v>
      </c>
      <c r="J742" s="2" t="s">
        <v>130</v>
      </c>
      <c r="K742" s="2" t="s">
        <v>130</v>
      </c>
      <c r="L742" s="2" t="s">
        <v>130</v>
      </c>
      <c r="M742" s="22" t="s">
        <v>130</v>
      </c>
      <c r="N742" s="22" t="s">
        <v>130</v>
      </c>
      <c r="O742" s="22" t="s">
        <v>130</v>
      </c>
      <c r="P742" s="2" t="s">
        <v>138</v>
      </c>
      <c r="Y742" s="22"/>
      <c r="Z742" s="22"/>
      <c r="AA742" s="22"/>
      <c r="AB742" s="2"/>
      <c r="AD742" s="24"/>
      <c r="AE742" s="24"/>
      <c r="AF742" s="24"/>
      <c r="AG742" s="24"/>
      <c r="AH742" s="24"/>
      <c r="AI742" s="24"/>
      <c r="AJ742" s="24"/>
      <c r="AK742" s="24"/>
      <c r="AL742" s="24"/>
      <c r="AM742" s="24"/>
      <c r="AN742" s="24"/>
    </row>
    <row r="743" spans="1:40" ht="13" x14ac:dyDescent="0.3">
      <c r="A743" t="s">
        <v>133</v>
      </c>
      <c r="B743" s="5">
        <v>1.81</v>
      </c>
      <c r="C743" s="93">
        <f t="shared" ref="C743:C806" si="33">VALUE(SUBSTITUTE(4&amp;B743," ",""))</f>
        <v>41.81</v>
      </c>
      <c r="D743" s="2" t="s">
        <v>130</v>
      </c>
      <c r="E743" s="2" t="s">
        <v>130</v>
      </c>
      <c r="F743" s="2" t="s">
        <v>130</v>
      </c>
      <c r="G743" s="2" t="s">
        <v>130</v>
      </c>
      <c r="H743" s="2" t="s">
        <v>130</v>
      </c>
      <c r="I743" s="2" t="s">
        <v>130</v>
      </c>
      <c r="J743" s="2" t="s">
        <v>130</v>
      </c>
      <c r="K743" s="2" t="s">
        <v>130</v>
      </c>
      <c r="L743" s="2" t="s">
        <v>130</v>
      </c>
      <c r="M743" s="22" t="s">
        <v>130</v>
      </c>
      <c r="N743" s="22" t="s">
        <v>130</v>
      </c>
      <c r="O743" s="22" t="s">
        <v>130</v>
      </c>
      <c r="P743" s="2" t="s">
        <v>138</v>
      </c>
      <c r="Y743" s="22"/>
      <c r="Z743" s="22"/>
      <c r="AA743" s="22"/>
      <c r="AB743" s="2"/>
      <c r="AD743" s="24"/>
      <c r="AE743" s="24"/>
      <c r="AF743" s="24"/>
      <c r="AG743" s="24"/>
      <c r="AH743" s="24"/>
      <c r="AI743" s="24"/>
      <c r="AJ743" s="24"/>
      <c r="AK743" s="24"/>
      <c r="AL743" s="24"/>
      <c r="AM743" s="24"/>
      <c r="AN743" s="24"/>
    </row>
    <row r="744" spans="1:40" ht="13" x14ac:dyDescent="0.3">
      <c r="A744" t="s">
        <v>133</v>
      </c>
      <c r="B744" s="5">
        <v>1.82</v>
      </c>
      <c r="C744" s="93">
        <f t="shared" si="33"/>
        <v>41.82</v>
      </c>
      <c r="D744" s="2" t="s">
        <v>130</v>
      </c>
      <c r="E744" s="2" t="s">
        <v>130</v>
      </c>
      <c r="F744" s="2" t="s">
        <v>130</v>
      </c>
      <c r="G744" s="2" t="s">
        <v>130</v>
      </c>
      <c r="H744" s="2" t="s">
        <v>130</v>
      </c>
      <c r="I744" s="2" t="s">
        <v>130</v>
      </c>
      <c r="J744" s="2" t="s">
        <v>130</v>
      </c>
      <c r="K744" s="2" t="s">
        <v>130</v>
      </c>
      <c r="L744" s="2" t="s">
        <v>130</v>
      </c>
      <c r="M744" s="22" t="s">
        <v>130</v>
      </c>
      <c r="N744" s="22" t="s">
        <v>130</v>
      </c>
      <c r="O744" s="22" t="s">
        <v>130</v>
      </c>
      <c r="P744" s="2" t="s">
        <v>138</v>
      </c>
      <c r="Y744" s="22"/>
      <c r="Z744" s="22"/>
      <c r="AA744" s="22"/>
      <c r="AB744" s="2"/>
      <c r="AD744" s="24"/>
      <c r="AE744" s="24"/>
      <c r="AF744" s="24"/>
      <c r="AG744" s="24"/>
      <c r="AH744" s="24"/>
      <c r="AI744" s="24"/>
      <c r="AJ744" s="24"/>
      <c r="AK744" s="24"/>
      <c r="AL744" s="24"/>
      <c r="AM744" s="24"/>
      <c r="AN744" s="24"/>
    </row>
    <row r="745" spans="1:40" ht="13" x14ac:dyDescent="0.3">
      <c r="A745" t="s">
        <v>133</v>
      </c>
      <c r="B745" s="5">
        <v>1.83</v>
      </c>
      <c r="C745" s="93">
        <f t="shared" si="33"/>
        <v>41.83</v>
      </c>
      <c r="D745" s="2" t="s">
        <v>130</v>
      </c>
      <c r="E745" s="2" t="s">
        <v>130</v>
      </c>
      <c r="F745" s="2" t="s">
        <v>130</v>
      </c>
      <c r="G745" s="2" t="s">
        <v>130</v>
      </c>
      <c r="H745" s="2" t="s">
        <v>130</v>
      </c>
      <c r="I745" s="2" t="s">
        <v>130</v>
      </c>
      <c r="J745" s="2" t="s">
        <v>130</v>
      </c>
      <c r="K745" s="2" t="s">
        <v>130</v>
      </c>
      <c r="L745" s="2" t="s">
        <v>130</v>
      </c>
      <c r="M745" s="22" t="s">
        <v>130</v>
      </c>
      <c r="N745" s="22" t="s">
        <v>130</v>
      </c>
      <c r="O745" s="22" t="s">
        <v>130</v>
      </c>
      <c r="P745" s="2" t="s">
        <v>138</v>
      </c>
      <c r="Y745" s="22"/>
      <c r="Z745" s="22"/>
      <c r="AA745" s="22"/>
      <c r="AB745" s="2"/>
      <c r="AD745" s="24"/>
      <c r="AE745" s="24"/>
      <c r="AF745" s="24"/>
      <c r="AG745" s="24"/>
      <c r="AH745" s="24"/>
      <c r="AI745" s="24"/>
      <c r="AJ745" s="24"/>
      <c r="AK745" s="24"/>
      <c r="AL745" s="24"/>
      <c r="AM745" s="24"/>
      <c r="AN745" s="24"/>
    </row>
    <row r="746" spans="1:40" ht="13" x14ac:dyDescent="0.3">
      <c r="A746" t="s">
        <v>133</v>
      </c>
      <c r="B746" s="5">
        <v>1.84</v>
      </c>
      <c r="C746" s="93">
        <f t="shared" si="33"/>
        <v>41.84</v>
      </c>
      <c r="D746" s="2" t="s">
        <v>130</v>
      </c>
      <c r="E746" s="2" t="s">
        <v>130</v>
      </c>
      <c r="F746" s="2" t="s">
        <v>130</v>
      </c>
      <c r="G746" s="2" t="s">
        <v>130</v>
      </c>
      <c r="H746" s="2" t="s">
        <v>130</v>
      </c>
      <c r="I746" s="2" t="s">
        <v>130</v>
      </c>
      <c r="J746" s="2" t="s">
        <v>130</v>
      </c>
      <c r="K746" s="2" t="s">
        <v>130</v>
      </c>
      <c r="L746" s="2" t="s">
        <v>130</v>
      </c>
      <c r="M746" s="22" t="s">
        <v>130</v>
      </c>
      <c r="N746" s="22" t="s">
        <v>130</v>
      </c>
      <c r="O746" s="22" t="s">
        <v>130</v>
      </c>
      <c r="P746" s="2" t="s">
        <v>138</v>
      </c>
      <c r="Y746" s="22"/>
      <c r="Z746" s="22"/>
      <c r="AA746" s="22"/>
      <c r="AB746" s="2"/>
      <c r="AD746" s="24"/>
      <c r="AE746" s="24"/>
      <c r="AF746" s="24"/>
      <c r="AG746" s="24"/>
      <c r="AH746" s="24"/>
      <c r="AI746" s="24"/>
      <c r="AJ746" s="24"/>
      <c r="AK746" s="24"/>
      <c r="AL746" s="24"/>
      <c r="AM746" s="24"/>
      <c r="AN746" s="24"/>
    </row>
    <row r="747" spans="1:40" ht="13" x14ac:dyDescent="0.3">
      <c r="A747" t="s">
        <v>133</v>
      </c>
      <c r="B747" s="5">
        <v>1.85</v>
      </c>
      <c r="C747" s="93">
        <f t="shared" si="33"/>
        <v>41.85</v>
      </c>
      <c r="D747" s="2" t="s">
        <v>130</v>
      </c>
      <c r="E747" s="2" t="s">
        <v>130</v>
      </c>
      <c r="F747" s="2" t="s">
        <v>130</v>
      </c>
      <c r="G747" s="2" t="s">
        <v>130</v>
      </c>
      <c r="H747" s="2" t="s">
        <v>130</v>
      </c>
      <c r="I747" s="2" t="s">
        <v>130</v>
      </c>
      <c r="J747" s="2" t="s">
        <v>130</v>
      </c>
      <c r="K747" s="2" t="s">
        <v>130</v>
      </c>
      <c r="L747" s="2" t="s">
        <v>130</v>
      </c>
      <c r="M747" s="22" t="s">
        <v>130</v>
      </c>
      <c r="N747" s="22" t="s">
        <v>130</v>
      </c>
      <c r="O747" s="22" t="s">
        <v>130</v>
      </c>
      <c r="P747" s="2" t="s">
        <v>138</v>
      </c>
      <c r="Y747" s="22"/>
      <c r="Z747" s="22"/>
      <c r="AA747" s="22"/>
      <c r="AB747" s="2"/>
      <c r="AD747" s="24"/>
      <c r="AE747" s="24"/>
      <c r="AF747" s="24"/>
      <c r="AG747" s="24"/>
      <c r="AH747" s="24"/>
      <c r="AI747" s="24"/>
      <c r="AJ747" s="24"/>
      <c r="AK747" s="24"/>
      <c r="AL747" s="24"/>
      <c r="AM747" s="24"/>
      <c r="AN747" s="24"/>
    </row>
    <row r="748" spans="1:40" ht="13" x14ac:dyDescent="0.3">
      <c r="A748" t="s">
        <v>133</v>
      </c>
      <c r="B748" s="5">
        <v>1.86</v>
      </c>
      <c r="C748" s="93">
        <f t="shared" si="33"/>
        <v>41.86</v>
      </c>
      <c r="D748" s="2" t="s">
        <v>130</v>
      </c>
      <c r="E748" s="2" t="s">
        <v>130</v>
      </c>
      <c r="F748" s="2" t="s">
        <v>130</v>
      </c>
      <c r="G748" s="2" t="s">
        <v>130</v>
      </c>
      <c r="H748" s="2" t="s">
        <v>130</v>
      </c>
      <c r="I748" s="2" t="s">
        <v>130</v>
      </c>
      <c r="J748" s="2" t="s">
        <v>130</v>
      </c>
      <c r="K748" s="2" t="s">
        <v>130</v>
      </c>
      <c r="L748" s="2" t="s">
        <v>130</v>
      </c>
      <c r="M748" s="22" t="s">
        <v>130</v>
      </c>
      <c r="N748" s="22" t="s">
        <v>130</v>
      </c>
      <c r="O748" s="22" t="s">
        <v>130</v>
      </c>
      <c r="P748" s="2" t="s">
        <v>138</v>
      </c>
      <c r="Y748" s="22"/>
      <c r="Z748" s="22"/>
      <c r="AA748" s="22"/>
      <c r="AB748" s="2"/>
      <c r="AD748" s="24"/>
      <c r="AE748" s="24"/>
      <c r="AF748" s="24"/>
      <c r="AG748" s="24"/>
      <c r="AH748" s="24"/>
      <c r="AI748" s="24"/>
      <c r="AJ748" s="24"/>
      <c r="AK748" s="24"/>
      <c r="AL748" s="24"/>
      <c r="AM748" s="24"/>
      <c r="AN748" s="24"/>
    </row>
    <row r="749" spans="1:40" ht="13" x14ac:dyDescent="0.3">
      <c r="A749" t="s">
        <v>133</v>
      </c>
      <c r="B749" s="5">
        <v>1.87</v>
      </c>
      <c r="C749" s="93">
        <f t="shared" si="33"/>
        <v>41.87</v>
      </c>
      <c r="D749" s="2" t="s">
        <v>130</v>
      </c>
      <c r="E749" s="2" t="s">
        <v>130</v>
      </c>
      <c r="F749" s="2" t="s">
        <v>130</v>
      </c>
      <c r="G749" s="2" t="s">
        <v>130</v>
      </c>
      <c r="H749" s="2" t="s">
        <v>130</v>
      </c>
      <c r="I749" s="2" t="s">
        <v>130</v>
      </c>
      <c r="J749" s="2" t="s">
        <v>130</v>
      </c>
      <c r="K749" s="2" t="s">
        <v>130</v>
      </c>
      <c r="L749" s="2" t="s">
        <v>130</v>
      </c>
      <c r="M749" s="22" t="s">
        <v>130</v>
      </c>
      <c r="N749" s="22" t="s">
        <v>130</v>
      </c>
      <c r="O749" s="22" t="s">
        <v>130</v>
      </c>
      <c r="P749" s="2" t="s">
        <v>138</v>
      </c>
      <c r="Y749" s="22"/>
      <c r="Z749" s="22"/>
      <c r="AA749" s="22"/>
      <c r="AB749" s="2"/>
      <c r="AD749" s="24"/>
      <c r="AE749" s="24"/>
      <c r="AF749" s="24"/>
      <c r="AG749" s="24"/>
      <c r="AH749" s="24"/>
      <c r="AI749" s="24"/>
      <c r="AJ749" s="24"/>
      <c r="AK749" s="24"/>
      <c r="AL749" s="24"/>
      <c r="AM749" s="24"/>
      <c r="AN749" s="24"/>
    </row>
    <row r="750" spans="1:40" ht="13" x14ac:dyDescent="0.3">
      <c r="A750" t="s">
        <v>133</v>
      </c>
      <c r="B750" s="5">
        <v>1.88</v>
      </c>
      <c r="C750" s="93">
        <f t="shared" si="33"/>
        <v>41.88</v>
      </c>
      <c r="D750" s="2" t="s">
        <v>130</v>
      </c>
      <c r="E750" s="2" t="s">
        <v>130</v>
      </c>
      <c r="F750" s="2" t="s">
        <v>130</v>
      </c>
      <c r="G750" s="2" t="s">
        <v>130</v>
      </c>
      <c r="H750" s="2" t="s">
        <v>130</v>
      </c>
      <c r="I750" s="2" t="s">
        <v>130</v>
      </c>
      <c r="J750" s="2" t="s">
        <v>130</v>
      </c>
      <c r="K750" s="2" t="s">
        <v>130</v>
      </c>
      <c r="L750" s="2" t="s">
        <v>130</v>
      </c>
      <c r="M750" s="22" t="s">
        <v>130</v>
      </c>
      <c r="N750" s="22" t="s">
        <v>130</v>
      </c>
      <c r="O750" s="22" t="s">
        <v>130</v>
      </c>
      <c r="P750" s="2" t="s">
        <v>138</v>
      </c>
      <c r="Y750" s="22"/>
      <c r="Z750" s="22"/>
      <c r="AA750" s="22"/>
      <c r="AB750" s="2"/>
      <c r="AD750" s="24"/>
      <c r="AE750" s="24"/>
      <c r="AF750" s="24"/>
      <c r="AG750" s="24"/>
      <c r="AH750" s="24"/>
      <c r="AI750" s="24"/>
      <c r="AJ750" s="24"/>
      <c r="AK750" s="24"/>
      <c r="AL750" s="24"/>
      <c r="AM750" s="24"/>
      <c r="AN750" s="24"/>
    </row>
    <row r="751" spans="1:40" ht="13" x14ac:dyDescent="0.3">
      <c r="A751" t="s">
        <v>133</v>
      </c>
      <c r="B751" s="5">
        <v>1.89</v>
      </c>
      <c r="C751" s="93">
        <f t="shared" si="33"/>
        <v>41.89</v>
      </c>
      <c r="D751" s="2" t="s">
        <v>130</v>
      </c>
      <c r="E751" s="2" t="s">
        <v>130</v>
      </c>
      <c r="F751" s="2" t="s">
        <v>130</v>
      </c>
      <c r="G751" s="2" t="s">
        <v>130</v>
      </c>
      <c r="H751" s="2" t="s">
        <v>130</v>
      </c>
      <c r="I751" s="2" t="s">
        <v>130</v>
      </c>
      <c r="J751" s="2" t="s">
        <v>130</v>
      </c>
      <c r="K751" s="2" t="s">
        <v>130</v>
      </c>
      <c r="L751" s="2" t="s">
        <v>130</v>
      </c>
      <c r="M751" s="22" t="s">
        <v>130</v>
      </c>
      <c r="N751" s="22" t="s">
        <v>130</v>
      </c>
      <c r="O751" s="22" t="s">
        <v>130</v>
      </c>
      <c r="P751" s="2" t="s">
        <v>138</v>
      </c>
      <c r="Y751" s="22"/>
      <c r="Z751" s="22"/>
      <c r="AA751" s="22"/>
      <c r="AB751" s="2"/>
      <c r="AD751" s="24"/>
      <c r="AE751" s="24"/>
      <c r="AF751" s="24"/>
      <c r="AG751" s="24"/>
      <c r="AH751" s="24"/>
      <c r="AI751" s="24"/>
      <c r="AJ751" s="24"/>
      <c r="AK751" s="24"/>
      <c r="AL751" s="24"/>
      <c r="AM751" s="24"/>
      <c r="AN751" s="24"/>
    </row>
    <row r="752" spans="1:40" ht="13" x14ac:dyDescent="0.3">
      <c r="A752" t="s">
        <v>133</v>
      </c>
      <c r="B752" s="5">
        <v>1.9</v>
      </c>
      <c r="C752" s="93">
        <f t="shared" si="33"/>
        <v>41.9</v>
      </c>
      <c r="D752" s="2" t="s">
        <v>130</v>
      </c>
      <c r="E752" s="2" t="s">
        <v>130</v>
      </c>
      <c r="F752" s="2" t="s">
        <v>130</v>
      </c>
      <c r="G752" s="2" t="s">
        <v>130</v>
      </c>
      <c r="H752" s="2" t="s">
        <v>130</v>
      </c>
      <c r="I752" s="2" t="s">
        <v>130</v>
      </c>
      <c r="J752" s="2" t="s">
        <v>130</v>
      </c>
      <c r="K752" s="2" t="s">
        <v>130</v>
      </c>
      <c r="L752" s="2" t="s">
        <v>130</v>
      </c>
      <c r="M752" s="22" t="s">
        <v>130</v>
      </c>
      <c r="N752" s="22" t="s">
        <v>130</v>
      </c>
      <c r="O752" s="22" t="s">
        <v>130</v>
      </c>
      <c r="P752" s="2" t="s">
        <v>138</v>
      </c>
      <c r="Y752" s="22"/>
      <c r="Z752" s="22"/>
      <c r="AA752" s="22"/>
      <c r="AB752" s="2"/>
      <c r="AD752" s="24"/>
      <c r="AE752" s="24"/>
      <c r="AF752" s="24"/>
      <c r="AG752" s="24"/>
      <c r="AH752" s="24"/>
      <c r="AI752" s="24"/>
      <c r="AJ752" s="24"/>
      <c r="AK752" s="24"/>
      <c r="AL752" s="24"/>
      <c r="AM752" s="24"/>
      <c r="AN752" s="24"/>
    </row>
    <row r="753" spans="1:40" ht="13" x14ac:dyDescent="0.3">
      <c r="A753" t="s">
        <v>133</v>
      </c>
      <c r="B753" s="5">
        <v>1.91</v>
      </c>
      <c r="C753" s="93">
        <f t="shared" si="33"/>
        <v>41.91</v>
      </c>
      <c r="D753" s="2" t="s">
        <v>130</v>
      </c>
      <c r="E753" s="2" t="s">
        <v>130</v>
      </c>
      <c r="F753" s="2" t="s">
        <v>130</v>
      </c>
      <c r="G753" s="2" t="s">
        <v>130</v>
      </c>
      <c r="H753" s="2" t="s">
        <v>130</v>
      </c>
      <c r="I753" s="2" t="s">
        <v>130</v>
      </c>
      <c r="J753" s="2" t="s">
        <v>130</v>
      </c>
      <c r="K753" s="2" t="s">
        <v>130</v>
      </c>
      <c r="L753" s="2" t="s">
        <v>130</v>
      </c>
      <c r="M753" s="22" t="s">
        <v>130</v>
      </c>
      <c r="N753" s="22" t="s">
        <v>130</v>
      </c>
      <c r="O753" s="22" t="s">
        <v>130</v>
      </c>
      <c r="P753" s="2" t="s">
        <v>138</v>
      </c>
      <c r="Y753" s="22"/>
      <c r="Z753" s="22"/>
      <c r="AA753" s="22"/>
      <c r="AB753" s="2"/>
      <c r="AD753" s="24"/>
      <c r="AE753" s="24"/>
      <c r="AF753" s="24"/>
      <c r="AG753" s="24"/>
      <c r="AH753" s="24"/>
      <c r="AI753" s="24"/>
      <c r="AJ753" s="24"/>
      <c r="AK753" s="24"/>
      <c r="AL753" s="24"/>
      <c r="AM753" s="24"/>
      <c r="AN753" s="24"/>
    </row>
    <row r="754" spans="1:40" ht="13" x14ac:dyDescent="0.3">
      <c r="A754" t="s">
        <v>133</v>
      </c>
      <c r="B754" s="5">
        <v>1.92</v>
      </c>
      <c r="C754" s="93">
        <f t="shared" si="33"/>
        <v>41.92</v>
      </c>
      <c r="D754" s="2" t="s">
        <v>130</v>
      </c>
      <c r="E754" s="2" t="s">
        <v>130</v>
      </c>
      <c r="F754" s="2" t="s">
        <v>130</v>
      </c>
      <c r="G754" s="2" t="s">
        <v>130</v>
      </c>
      <c r="H754" s="2" t="s">
        <v>130</v>
      </c>
      <c r="I754" s="2" t="s">
        <v>130</v>
      </c>
      <c r="J754" s="2" t="s">
        <v>130</v>
      </c>
      <c r="K754" s="2" t="s">
        <v>130</v>
      </c>
      <c r="L754" s="2" t="s">
        <v>130</v>
      </c>
      <c r="M754" s="22" t="s">
        <v>130</v>
      </c>
      <c r="N754" s="22" t="s">
        <v>130</v>
      </c>
      <c r="O754" s="22" t="s">
        <v>130</v>
      </c>
      <c r="P754" s="2" t="s">
        <v>138</v>
      </c>
      <c r="Y754" s="22"/>
      <c r="Z754" s="22"/>
      <c r="AA754" s="22"/>
      <c r="AB754" s="2"/>
      <c r="AD754" s="24"/>
      <c r="AE754" s="24"/>
      <c r="AF754" s="24"/>
      <c r="AG754" s="24"/>
      <c r="AH754" s="24"/>
      <c r="AI754" s="24"/>
      <c r="AJ754" s="24"/>
      <c r="AK754" s="24"/>
      <c r="AL754" s="24"/>
      <c r="AM754" s="24"/>
      <c r="AN754" s="24"/>
    </row>
    <row r="755" spans="1:40" ht="13" x14ac:dyDescent="0.3">
      <c r="A755" t="s">
        <v>133</v>
      </c>
      <c r="B755" s="5">
        <v>1.93</v>
      </c>
      <c r="C755" s="93">
        <f t="shared" si="33"/>
        <v>41.93</v>
      </c>
      <c r="D755" s="2" t="s">
        <v>130</v>
      </c>
      <c r="E755" s="2" t="s">
        <v>130</v>
      </c>
      <c r="F755" s="2" t="s">
        <v>130</v>
      </c>
      <c r="G755" s="2" t="s">
        <v>130</v>
      </c>
      <c r="H755" s="2" t="s">
        <v>130</v>
      </c>
      <c r="I755" s="2" t="s">
        <v>130</v>
      </c>
      <c r="J755" s="2" t="s">
        <v>130</v>
      </c>
      <c r="K755" s="2" t="s">
        <v>130</v>
      </c>
      <c r="L755" s="2" t="s">
        <v>130</v>
      </c>
      <c r="M755" s="22" t="s">
        <v>130</v>
      </c>
      <c r="N755" s="22" t="s">
        <v>130</v>
      </c>
      <c r="O755" s="22" t="s">
        <v>130</v>
      </c>
      <c r="P755" s="2" t="s">
        <v>138</v>
      </c>
      <c r="Y755" s="22"/>
      <c r="Z755" s="22"/>
      <c r="AA755" s="22"/>
      <c r="AB755" s="2"/>
      <c r="AD755" s="24"/>
      <c r="AE755" s="24"/>
      <c r="AF755" s="24"/>
      <c r="AG755" s="24"/>
      <c r="AH755" s="24"/>
      <c r="AI755" s="24"/>
      <c r="AJ755" s="24"/>
      <c r="AK755" s="24"/>
      <c r="AL755" s="24"/>
      <c r="AM755" s="24"/>
      <c r="AN755" s="24"/>
    </row>
    <row r="756" spans="1:40" ht="13" x14ac:dyDescent="0.3">
      <c r="A756" t="s">
        <v>133</v>
      </c>
      <c r="B756" s="5">
        <v>1.94</v>
      </c>
      <c r="C756" s="93">
        <f t="shared" si="33"/>
        <v>41.94</v>
      </c>
      <c r="D756" s="2" t="s">
        <v>130</v>
      </c>
      <c r="E756" s="2" t="s">
        <v>130</v>
      </c>
      <c r="F756" s="2" t="s">
        <v>130</v>
      </c>
      <c r="G756" s="2" t="s">
        <v>130</v>
      </c>
      <c r="H756" s="2" t="s">
        <v>130</v>
      </c>
      <c r="I756" s="2" t="s">
        <v>130</v>
      </c>
      <c r="J756" s="2" t="s">
        <v>130</v>
      </c>
      <c r="K756" s="2" t="s">
        <v>130</v>
      </c>
      <c r="L756" s="2" t="s">
        <v>130</v>
      </c>
      <c r="M756" s="22" t="s">
        <v>130</v>
      </c>
      <c r="N756" s="22" t="s">
        <v>130</v>
      </c>
      <c r="O756" s="22" t="s">
        <v>130</v>
      </c>
      <c r="P756" s="2" t="s">
        <v>138</v>
      </c>
      <c r="Y756" s="22"/>
      <c r="Z756" s="22"/>
      <c r="AA756" s="22"/>
      <c r="AB756" s="2"/>
      <c r="AD756" s="24"/>
      <c r="AE756" s="24"/>
      <c r="AF756" s="24"/>
      <c r="AG756" s="24"/>
      <c r="AH756" s="24"/>
      <c r="AI756" s="24"/>
      <c r="AJ756" s="24"/>
      <c r="AK756" s="24"/>
      <c r="AL756" s="24"/>
      <c r="AM756" s="24"/>
      <c r="AN756" s="24"/>
    </row>
    <row r="757" spans="1:40" ht="13" x14ac:dyDescent="0.3">
      <c r="A757" t="s">
        <v>133</v>
      </c>
      <c r="B757" s="5">
        <v>1.95</v>
      </c>
      <c r="C757" s="93">
        <f t="shared" si="33"/>
        <v>41.95</v>
      </c>
      <c r="D757" s="2" t="s">
        <v>130</v>
      </c>
      <c r="E757" s="2" t="s">
        <v>130</v>
      </c>
      <c r="F757" s="2" t="s">
        <v>130</v>
      </c>
      <c r="G757" s="2" t="s">
        <v>130</v>
      </c>
      <c r="H757" s="2" t="s">
        <v>130</v>
      </c>
      <c r="I757" s="2" t="s">
        <v>130</v>
      </c>
      <c r="J757" s="2" t="s">
        <v>130</v>
      </c>
      <c r="K757" s="2" t="s">
        <v>130</v>
      </c>
      <c r="L757" s="2" t="s">
        <v>130</v>
      </c>
      <c r="M757" s="22" t="s">
        <v>130</v>
      </c>
      <c r="N757" s="22" t="s">
        <v>130</v>
      </c>
      <c r="O757" s="22" t="s">
        <v>130</v>
      </c>
      <c r="P757" s="2" t="s">
        <v>138</v>
      </c>
      <c r="Y757" s="22"/>
      <c r="Z757" s="22"/>
      <c r="AA757" s="22"/>
      <c r="AB757" s="2"/>
      <c r="AD757" s="24"/>
      <c r="AE757" s="24"/>
      <c r="AF757" s="24"/>
      <c r="AG757" s="24"/>
      <c r="AH757" s="24"/>
      <c r="AI757" s="24"/>
      <c r="AJ757" s="24"/>
      <c r="AK757" s="24"/>
      <c r="AL757" s="24"/>
      <c r="AM757" s="24"/>
      <c r="AN757" s="24"/>
    </row>
    <row r="758" spans="1:40" ht="13" x14ac:dyDescent="0.3">
      <c r="A758" t="s">
        <v>133</v>
      </c>
      <c r="B758" s="5">
        <v>1.96</v>
      </c>
      <c r="C758" s="93">
        <f t="shared" si="33"/>
        <v>41.96</v>
      </c>
      <c r="D758" s="2" t="s">
        <v>130</v>
      </c>
      <c r="E758" s="2" t="s">
        <v>130</v>
      </c>
      <c r="F758" s="2" t="s">
        <v>130</v>
      </c>
      <c r="G758" s="2" t="s">
        <v>130</v>
      </c>
      <c r="H758" s="2" t="s">
        <v>130</v>
      </c>
      <c r="I758" s="2" t="s">
        <v>130</v>
      </c>
      <c r="J758" s="2" t="s">
        <v>130</v>
      </c>
      <c r="K758" s="2" t="s">
        <v>130</v>
      </c>
      <c r="L758" s="2" t="s">
        <v>130</v>
      </c>
      <c r="M758" s="22" t="s">
        <v>130</v>
      </c>
      <c r="N758" s="22" t="s">
        <v>130</v>
      </c>
      <c r="O758" s="22" t="s">
        <v>130</v>
      </c>
      <c r="P758" s="2" t="s">
        <v>138</v>
      </c>
      <c r="Y758" s="22"/>
      <c r="Z758" s="22"/>
      <c r="AA758" s="22"/>
      <c r="AB758" s="2"/>
      <c r="AD758" s="24"/>
      <c r="AE758" s="24"/>
      <c r="AF758" s="24"/>
      <c r="AG758" s="24"/>
      <c r="AH758" s="24"/>
      <c r="AI758" s="24"/>
      <c r="AJ758" s="24"/>
      <c r="AK758" s="24"/>
      <c r="AL758" s="24"/>
      <c r="AM758" s="24"/>
      <c r="AN758" s="24"/>
    </row>
    <row r="759" spans="1:40" ht="13" x14ac:dyDescent="0.3">
      <c r="A759" t="s">
        <v>133</v>
      </c>
      <c r="B759" s="5">
        <v>1.97</v>
      </c>
      <c r="C759" s="93">
        <f t="shared" si="33"/>
        <v>41.97</v>
      </c>
      <c r="D759" s="2" t="s">
        <v>130</v>
      </c>
      <c r="E759" s="2" t="s">
        <v>130</v>
      </c>
      <c r="F759" s="2" t="s">
        <v>130</v>
      </c>
      <c r="G759" s="2" t="s">
        <v>130</v>
      </c>
      <c r="H759" s="2" t="s">
        <v>130</v>
      </c>
      <c r="I759" s="2" t="s">
        <v>130</v>
      </c>
      <c r="J759" s="2" t="s">
        <v>130</v>
      </c>
      <c r="K759" s="2" t="s">
        <v>130</v>
      </c>
      <c r="L759" s="2" t="s">
        <v>130</v>
      </c>
      <c r="M759" s="22" t="s">
        <v>130</v>
      </c>
      <c r="N759" s="22" t="s">
        <v>130</v>
      </c>
      <c r="O759" s="22" t="s">
        <v>130</v>
      </c>
      <c r="P759" s="2" t="s">
        <v>138</v>
      </c>
      <c r="Y759" s="22"/>
      <c r="Z759" s="22"/>
      <c r="AA759" s="22"/>
      <c r="AB759" s="2"/>
      <c r="AD759" s="24"/>
      <c r="AE759" s="24"/>
      <c r="AF759" s="24"/>
      <c r="AG759" s="24"/>
      <c r="AH759" s="24"/>
      <c r="AI759" s="24"/>
      <c r="AJ759" s="24"/>
      <c r="AK759" s="24"/>
      <c r="AL759" s="24"/>
      <c r="AM759" s="24"/>
      <c r="AN759" s="24"/>
    </row>
    <row r="760" spans="1:40" ht="13" x14ac:dyDescent="0.3">
      <c r="A760" t="s">
        <v>133</v>
      </c>
      <c r="B760" s="5">
        <v>1.98</v>
      </c>
      <c r="C760" s="93">
        <f t="shared" si="33"/>
        <v>41.98</v>
      </c>
      <c r="D760" s="2" t="s">
        <v>130</v>
      </c>
      <c r="E760" s="2" t="s">
        <v>130</v>
      </c>
      <c r="F760" s="2" t="s">
        <v>130</v>
      </c>
      <c r="G760" s="2" t="s">
        <v>130</v>
      </c>
      <c r="H760" s="2" t="s">
        <v>130</v>
      </c>
      <c r="I760" s="2" t="s">
        <v>130</v>
      </c>
      <c r="J760" s="2" t="s">
        <v>130</v>
      </c>
      <c r="K760" s="2" t="s">
        <v>130</v>
      </c>
      <c r="L760" s="2" t="s">
        <v>130</v>
      </c>
      <c r="M760" s="22" t="s">
        <v>130</v>
      </c>
      <c r="N760" s="22" t="s">
        <v>130</v>
      </c>
      <c r="O760" s="22" t="s">
        <v>130</v>
      </c>
      <c r="P760" s="2" t="s">
        <v>138</v>
      </c>
      <c r="Y760" s="22"/>
      <c r="Z760" s="22"/>
      <c r="AA760" s="22"/>
      <c r="AB760" s="2"/>
      <c r="AD760" s="24"/>
      <c r="AE760" s="24"/>
      <c r="AF760" s="24"/>
      <c r="AG760" s="24"/>
      <c r="AH760" s="24"/>
      <c r="AI760" s="24"/>
      <c r="AJ760" s="24"/>
      <c r="AK760" s="24"/>
      <c r="AL760" s="24"/>
      <c r="AM760" s="24"/>
      <c r="AN760" s="24"/>
    </row>
    <row r="761" spans="1:40" ht="13" x14ac:dyDescent="0.3">
      <c r="A761" t="s">
        <v>133</v>
      </c>
      <c r="B761" s="5">
        <v>1.99</v>
      </c>
      <c r="C761" s="93">
        <f t="shared" si="33"/>
        <v>41.99</v>
      </c>
      <c r="D761" s="2" t="s">
        <v>130</v>
      </c>
      <c r="E761" s="2" t="s">
        <v>130</v>
      </c>
      <c r="F761" s="2" t="s">
        <v>130</v>
      </c>
      <c r="G761" s="2" t="s">
        <v>130</v>
      </c>
      <c r="H761" s="2" t="s">
        <v>130</v>
      </c>
      <c r="I761" s="2" t="s">
        <v>130</v>
      </c>
      <c r="J761" s="2" t="s">
        <v>130</v>
      </c>
      <c r="K761" s="2" t="s">
        <v>130</v>
      </c>
      <c r="L761" s="2" t="s">
        <v>130</v>
      </c>
      <c r="M761" s="22" t="s">
        <v>130</v>
      </c>
      <c r="N761" s="22" t="s">
        <v>130</v>
      </c>
      <c r="O761" s="22" t="s">
        <v>130</v>
      </c>
      <c r="P761" s="2" t="s">
        <v>138</v>
      </c>
      <c r="Y761" s="22"/>
      <c r="Z761" s="22"/>
      <c r="AA761" s="22"/>
      <c r="AB761" s="2"/>
      <c r="AD761" s="24"/>
      <c r="AE761" s="24"/>
      <c r="AF761" s="24"/>
      <c r="AG761" s="24"/>
      <c r="AH761" s="24"/>
      <c r="AI761" s="24"/>
      <c r="AJ761" s="24"/>
      <c r="AK761" s="24"/>
      <c r="AL761" s="24"/>
      <c r="AM761" s="24"/>
      <c r="AN761" s="24"/>
    </row>
    <row r="762" spans="1:40" ht="13" x14ac:dyDescent="0.3">
      <c r="A762" t="s">
        <v>133</v>
      </c>
      <c r="B762" s="5">
        <v>2</v>
      </c>
      <c r="C762" s="93">
        <f t="shared" si="33"/>
        <v>42</v>
      </c>
      <c r="D762" s="2" t="s">
        <v>130</v>
      </c>
      <c r="E762" s="2" t="s">
        <v>130</v>
      </c>
      <c r="F762" s="2" t="s">
        <v>130</v>
      </c>
      <c r="G762" s="2" t="s">
        <v>130</v>
      </c>
      <c r="H762" s="2" t="s">
        <v>130</v>
      </c>
      <c r="I762" s="2" t="s">
        <v>130</v>
      </c>
      <c r="J762" s="2" t="s">
        <v>130</v>
      </c>
      <c r="K762" s="2" t="s">
        <v>130</v>
      </c>
      <c r="L762" s="2" t="s">
        <v>130</v>
      </c>
      <c r="M762" s="22" t="s">
        <v>130</v>
      </c>
      <c r="N762" s="22" t="s">
        <v>130</v>
      </c>
      <c r="O762" s="22" t="s">
        <v>130</v>
      </c>
      <c r="P762" s="2" t="s">
        <v>138</v>
      </c>
      <c r="Y762" s="22"/>
      <c r="Z762" s="22"/>
      <c r="AA762" s="22"/>
      <c r="AB762" s="2"/>
      <c r="AD762" s="24"/>
      <c r="AE762" s="24"/>
      <c r="AF762" s="24"/>
      <c r="AG762" s="24"/>
      <c r="AH762" s="24"/>
      <c r="AI762" s="24"/>
      <c r="AJ762" s="24"/>
      <c r="AK762" s="24"/>
      <c r="AL762" s="24"/>
      <c r="AM762" s="24"/>
      <c r="AN762" s="24"/>
    </row>
    <row r="763" spans="1:40" ht="13" x14ac:dyDescent="0.3">
      <c r="A763" t="s">
        <v>133</v>
      </c>
      <c r="B763" s="5">
        <v>2.0099999999999998</v>
      </c>
      <c r="C763" s="93">
        <f t="shared" si="33"/>
        <v>42.01</v>
      </c>
      <c r="D763" s="2" t="s">
        <v>130</v>
      </c>
      <c r="E763" s="2" t="s">
        <v>130</v>
      </c>
      <c r="F763" s="2" t="s">
        <v>130</v>
      </c>
      <c r="G763" s="2" t="s">
        <v>130</v>
      </c>
      <c r="H763" s="2" t="s">
        <v>130</v>
      </c>
      <c r="I763" s="2" t="s">
        <v>130</v>
      </c>
      <c r="J763" s="2" t="s">
        <v>130</v>
      </c>
      <c r="K763" s="2" t="s">
        <v>130</v>
      </c>
      <c r="L763" s="2" t="s">
        <v>130</v>
      </c>
      <c r="M763" s="22" t="s">
        <v>130</v>
      </c>
      <c r="N763" s="22" t="s">
        <v>130</v>
      </c>
      <c r="O763" s="22" t="s">
        <v>130</v>
      </c>
      <c r="P763" s="2" t="s">
        <v>138</v>
      </c>
      <c r="Y763" s="22"/>
      <c r="Z763" s="22"/>
      <c r="AA763" s="22"/>
      <c r="AB763" s="2"/>
      <c r="AD763" s="24"/>
      <c r="AE763" s="24"/>
      <c r="AF763" s="24"/>
      <c r="AG763" s="24"/>
      <c r="AH763" s="24"/>
      <c r="AI763" s="24"/>
      <c r="AJ763" s="24"/>
      <c r="AK763" s="24"/>
      <c r="AL763" s="24"/>
      <c r="AM763" s="24"/>
      <c r="AN763" s="24"/>
    </row>
    <row r="764" spans="1:40" ht="13" x14ac:dyDescent="0.3">
      <c r="A764" t="s">
        <v>133</v>
      </c>
      <c r="B764" s="5">
        <v>2.02</v>
      </c>
      <c r="C764" s="93">
        <f t="shared" si="33"/>
        <v>42.02</v>
      </c>
      <c r="D764" s="2" t="s">
        <v>130</v>
      </c>
      <c r="E764" s="2" t="s">
        <v>130</v>
      </c>
      <c r="F764" s="2" t="s">
        <v>130</v>
      </c>
      <c r="G764" s="2" t="s">
        <v>130</v>
      </c>
      <c r="H764" s="2" t="s">
        <v>130</v>
      </c>
      <c r="I764" s="2" t="s">
        <v>130</v>
      </c>
      <c r="J764" s="2" t="s">
        <v>130</v>
      </c>
      <c r="K764" s="2" t="s">
        <v>130</v>
      </c>
      <c r="L764" s="2" t="s">
        <v>130</v>
      </c>
      <c r="M764" s="22" t="s">
        <v>130</v>
      </c>
      <c r="N764" s="22" t="s">
        <v>130</v>
      </c>
      <c r="O764" s="22" t="s">
        <v>130</v>
      </c>
      <c r="P764" s="2" t="s">
        <v>138</v>
      </c>
      <c r="Y764" s="22"/>
      <c r="Z764" s="22"/>
      <c r="AA764" s="22"/>
      <c r="AB764" s="2"/>
      <c r="AD764" s="24"/>
      <c r="AE764" s="24"/>
      <c r="AF764" s="24"/>
      <c r="AG764" s="24"/>
      <c r="AH764" s="24"/>
      <c r="AI764" s="24"/>
      <c r="AJ764" s="24"/>
      <c r="AK764" s="24"/>
      <c r="AL764" s="24"/>
      <c r="AM764" s="24"/>
      <c r="AN764" s="24"/>
    </row>
    <row r="765" spans="1:40" ht="13" x14ac:dyDescent="0.3">
      <c r="A765" t="s">
        <v>133</v>
      </c>
      <c r="B765" s="5">
        <v>2.0299999999999998</v>
      </c>
      <c r="C765" s="93">
        <f t="shared" si="33"/>
        <v>42.03</v>
      </c>
      <c r="D765" s="2" t="s">
        <v>130</v>
      </c>
      <c r="E765" s="2" t="s">
        <v>130</v>
      </c>
      <c r="F765" s="2" t="s">
        <v>130</v>
      </c>
      <c r="G765" s="2" t="s">
        <v>130</v>
      </c>
      <c r="H765" s="2" t="s">
        <v>130</v>
      </c>
      <c r="I765" s="2" t="s">
        <v>130</v>
      </c>
      <c r="J765" s="2" t="s">
        <v>130</v>
      </c>
      <c r="K765" s="2" t="s">
        <v>130</v>
      </c>
      <c r="L765" s="2" t="s">
        <v>130</v>
      </c>
      <c r="M765" s="22" t="s">
        <v>130</v>
      </c>
      <c r="N765" s="22" t="s">
        <v>130</v>
      </c>
      <c r="O765" s="22" t="s">
        <v>130</v>
      </c>
      <c r="P765" s="2" t="s">
        <v>138</v>
      </c>
      <c r="Y765" s="22"/>
      <c r="Z765" s="22"/>
      <c r="AA765" s="22"/>
      <c r="AB765" s="2"/>
      <c r="AD765" s="24"/>
      <c r="AE765" s="24"/>
      <c r="AF765" s="24"/>
      <c r="AG765" s="24"/>
      <c r="AH765" s="24"/>
      <c r="AI765" s="24"/>
      <c r="AJ765" s="24"/>
      <c r="AK765" s="24"/>
      <c r="AL765" s="24"/>
      <c r="AM765" s="24"/>
      <c r="AN765" s="24"/>
    </row>
    <row r="766" spans="1:40" ht="13" x14ac:dyDescent="0.3">
      <c r="A766" t="s">
        <v>133</v>
      </c>
      <c r="B766" s="5">
        <v>2.04</v>
      </c>
      <c r="C766" s="93">
        <f t="shared" si="33"/>
        <v>42.04</v>
      </c>
      <c r="D766" s="2" t="s">
        <v>130</v>
      </c>
      <c r="E766" s="2" t="s">
        <v>130</v>
      </c>
      <c r="F766" s="2" t="s">
        <v>130</v>
      </c>
      <c r="G766" s="2" t="s">
        <v>130</v>
      </c>
      <c r="H766" s="2" t="s">
        <v>130</v>
      </c>
      <c r="I766" s="2" t="s">
        <v>130</v>
      </c>
      <c r="J766" s="2" t="s">
        <v>130</v>
      </c>
      <c r="K766" s="2" t="s">
        <v>130</v>
      </c>
      <c r="L766" s="2" t="s">
        <v>130</v>
      </c>
      <c r="M766" s="22" t="s">
        <v>130</v>
      </c>
      <c r="N766" s="22" t="s">
        <v>130</v>
      </c>
      <c r="O766" s="22" t="s">
        <v>130</v>
      </c>
      <c r="P766" s="2" t="s">
        <v>138</v>
      </c>
      <c r="Y766" s="22"/>
      <c r="Z766" s="22"/>
      <c r="AA766" s="22"/>
      <c r="AB766" s="2"/>
      <c r="AD766" s="24"/>
      <c r="AE766" s="24"/>
      <c r="AF766" s="24"/>
      <c r="AG766" s="24"/>
      <c r="AH766" s="24"/>
      <c r="AI766" s="24"/>
      <c r="AJ766" s="24"/>
      <c r="AK766" s="24"/>
      <c r="AL766" s="24"/>
      <c r="AM766" s="24"/>
      <c r="AN766" s="24"/>
    </row>
    <row r="767" spans="1:40" ht="13" x14ac:dyDescent="0.3">
      <c r="A767" t="s">
        <v>133</v>
      </c>
      <c r="B767" s="5">
        <v>2.0499999999999998</v>
      </c>
      <c r="C767" s="93">
        <f t="shared" si="33"/>
        <v>42.05</v>
      </c>
      <c r="D767" s="2" t="s">
        <v>130</v>
      </c>
      <c r="E767" s="2" t="s">
        <v>130</v>
      </c>
      <c r="F767" s="2" t="s">
        <v>130</v>
      </c>
      <c r="G767" s="2" t="s">
        <v>130</v>
      </c>
      <c r="H767" s="2" t="s">
        <v>130</v>
      </c>
      <c r="I767" s="2" t="s">
        <v>130</v>
      </c>
      <c r="J767" s="2" t="s">
        <v>130</v>
      </c>
      <c r="K767" s="2" t="s">
        <v>130</v>
      </c>
      <c r="L767" s="2" t="s">
        <v>130</v>
      </c>
      <c r="M767" s="22" t="s">
        <v>130</v>
      </c>
      <c r="N767" s="22" t="s">
        <v>130</v>
      </c>
      <c r="O767" s="22" t="s">
        <v>130</v>
      </c>
      <c r="P767" s="2" t="s">
        <v>138</v>
      </c>
      <c r="Y767" s="22"/>
      <c r="Z767" s="22"/>
      <c r="AA767" s="22"/>
      <c r="AB767" s="2"/>
      <c r="AD767" s="24"/>
      <c r="AE767" s="24"/>
      <c r="AF767" s="24"/>
      <c r="AG767" s="24"/>
      <c r="AH767" s="24"/>
      <c r="AI767" s="24"/>
      <c r="AJ767" s="24"/>
      <c r="AK767" s="24"/>
      <c r="AL767" s="24"/>
      <c r="AM767" s="24"/>
      <c r="AN767" s="24"/>
    </row>
    <row r="768" spans="1:40" ht="13" x14ac:dyDescent="0.3">
      <c r="A768" t="s">
        <v>133</v>
      </c>
      <c r="B768" s="5">
        <v>2.06</v>
      </c>
      <c r="C768" s="93">
        <f t="shared" si="33"/>
        <v>42.06</v>
      </c>
      <c r="D768" s="2" t="s">
        <v>130</v>
      </c>
      <c r="E768" s="2" t="s">
        <v>130</v>
      </c>
      <c r="F768" s="2" t="s">
        <v>130</v>
      </c>
      <c r="G768" s="2" t="s">
        <v>130</v>
      </c>
      <c r="H768" s="2" t="s">
        <v>130</v>
      </c>
      <c r="I768" s="2" t="s">
        <v>130</v>
      </c>
      <c r="J768" s="2" t="s">
        <v>130</v>
      </c>
      <c r="K768" s="2" t="s">
        <v>130</v>
      </c>
      <c r="L768" s="2" t="s">
        <v>130</v>
      </c>
      <c r="M768" s="22" t="s">
        <v>130</v>
      </c>
      <c r="N768" s="22" t="s">
        <v>130</v>
      </c>
      <c r="O768" s="22" t="s">
        <v>130</v>
      </c>
      <c r="P768" s="2" t="s">
        <v>138</v>
      </c>
      <c r="Y768" s="22"/>
      <c r="Z768" s="22"/>
      <c r="AA768" s="22"/>
      <c r="AB768" s="2"/>
      <c r="AD768" s="24"/>
      <c r="AE768" s="24"/>
      <c r="AF768" s="24"/>
      <c r="AG768" s="24"/>
      <c r="AH768" s="24"/>
      <c r="AI768" s="24"/>
      <c r="AJ768" s="24"/>
      <c r="AK768" s="24"/>
      <c r="AL768" s="24"/>
      <c r="AM768" s="24"/>
      <c r="AN768" s="24"/>
    </row>
    <row r="769" spans="1:40" ht="13" x14ac:dyDescent="0.3">
      <c r="A769" t="s">
        <v>133</v>
      </c>
      <c r="B769" s="5">
        <v>2.0699999999999998</v>
      </c>
      <c r="C769" s="93">
        <f t="shared" si="33"/>
        <v>42.07</v>
      </c>
      <c r="D769" s="2" t="s">
        <v>130</v>
      </c>
      <c r="E769" s="2" t="s">
        <v>130</v>
      </c>
      <c r="F769" s="2" t="s">
        <v>130</v>
      </c>
      <c r="G769" s="2" t="s">
        <v>130</v>
      </c>
      <c r="H769" s="2" t="s">
        <v>130</v>
      </c>
      <c r="I769" s="2" t="s">
        <v>130</v>
      </c>
      <c r="J769" s="2" t="s">
        <v>130</v>
      </c>
      <c r="K769" s="2" t="s">
        <v>130</v>
      </c>
      <c r="L769" s="2" t="s">
        <v>130</v>
      </c>
      <c r="M769" s="22" t="s">
        <v>130</v>
      </c>
      <c r="N769" s="22" t="s">
        <v>130</v>
      </c>
      <c r="O769" s="22" t="s">
        <v>130</v>
      </c>
      <c r="P769" s="2" t="s">
        <v>138</v>
      </c>
      <c r="Y769" s="22"/>
      <c r="Z769" s="22"/>
      <c r="AA769" s="22"/>
      <c r="AB769" s="2"/>
      <c r="AD769" s="24"/>
      <c r="AE769" s="24"/>
      <c r="AF769" s="24"/>
      <c r="AG769" s="24"/>
      <c r="AH769" s="24"/>
      <c r="AI769" s="24"/>
      <c r="AJ769" s="24"/>
      <c r="AK769" s="24"/>
      <c r="AL769" s="24"/>
      <c r="AM769" s="24"/>
      <c r="AN769" s="24"/>
    </row>
    <row r="770" spans="1:40" ht="13" x14ac:dyDescent="0.3">
      <c r="A770" t="s">
        <v>133</v>
      </c>
      <c r="B770" s="5">
        <v>2.08</v>
      </c>
      <c r="C770" s="93">
        <f t="shared" si="33"/>
        <v>42.08</v>
      </c>
      <c r="D770" s="2" t="s">
        <v>130</v>
      </c>
      <c r="E770" s="2" t="s">
        <v>130</v>
      </c>
      <c r="F770" s="2" t="s">
        <v>130</v>
      </c>
      <c r="G770" s="2" t="s">
        <v>130</v>
      </c>
      <c r="H770" s="2" t="s">
        <v>130</v>
      </c>
      <c r="I770" s="2" t="s">
        <v>130</v>
      </c>
      <c r="J770" s="2" t="s">
        <v>130</v>
      </c>
      <c r="K770" s="2" t="s">
        <v>130</v>
      </c>
      <c r="L770" s="2" t="s">
        <v>130</v>
      </c>
      <c r="M770" s="22" t="s">
        <v>130</v>
      </c>
      <c r="N770" s="22" t="s">
        <v>130</v>
      </c>
      <c r="O770" s="22" t="s">
        <v>130</v>
      </c>
      <c r="P770" s="2" t="s">
        <v>138</v>
      </c>
      <c r="Y770" s="22"/>
      <c r="Z770" s="22"/>
      <c r="AA770" s="22"/>
      <c r="AB770" s="2"/>
      <c r="AD770" s="24"/>
      <c r="AE770" s="24"/>
      <c r="AF770" s="24"/>
      <c r="AG770" s="24"/>
      <c r="AH770" s="24"/>
      <c r="AI770" s="24"/>
      <c r="AJ770" s="24"/>
      <c r="AK770" s="24"/>
      <c r="AL770" s="24"/>
      <c r="AM770" s="24"/>
      <c r="AN770" s="24"/>
    </row>
    <row r="771" spans="1:40" ht="13" x14ac:dyDescent="0.3">
      <c r="A771" t="s">
        <v>133</v>
      </c>
      <c r="B771" s="5">
        <v>2.09</v>
      </c>
      <c r="C771" s="93">
        <f t="shared" si="33"/>
        <v>42.09</v>
      </c>
      <c r="D771" s="2" t="s">
        <v>130</v>
      </c>
      <c r="E771" s="2" t="s">
        <v>130</v>
      </c>
      <c r="F771" s="2" t="s">
        <v>130</v>
      </c>
      <c r="G771" s="2" t="s">
        <v>130</v>
      </c>
      <c r="H771" s="2" t="s">
        <v>130</v>
      </c>
      <c r="I771" s="2" t="s">
        <v>130</v>
      </c>
      <c r="J771" s="2" t="s">
        <v>130</v>
      </c>
      <c r="K771" s="2" t="s">
        <v>130</v>
      </c>
      <c r="L771" s="2" t="s">
        <v>130</v>
      </c>
      <c r="M771" s="22" t="s">
        <v>130</v>
      </c>
      <c r="N771" s="22" t="s">
        <v>130</v>
      </c>
      <c r="O771" s="22" t="s">
        <v>130</v>
      </c>
      <c r="P771" s="2" t="s">
        <v>138</v>
      </c>
      <c r="Y771" s="22"/>
      <c r="Z771" s="22"/>
      <c r="AA771" s="22"/>
      <c r="AB771" s="2"/>
      <c r="AD771" s="24"/>
      <c r="AE771" s="24"/>
      <c r="AF771" s="24"/>
      <c r="AG771" s="24"/>
      <c r="AH771" s="24"/>
      <c r="AI771" s="24"/>
      <c r="AJ771" s="24"/>
      <c r="AK771" s="24"/>
      <c r="AL771" s="24"/>
      <c r="AM771" s="24"/>
      <c r="AN771" s="24"/>
    </row>
    <row r="772" spans="1:40" ht="13" x14ac:dyDescent="0.3">
      <c r="A772" t="s">
        <v>133</v>
      </c>
      <c r="B772" s="5">
        <v>2.1</v>
      </c>
      <c r="C772" s="93">
        <f t="shared" si="33"/>
        <v>42.1</v>
      </c>
      <c r="D772" s="2" t="s">
        <v>130</v>
      </c>
      <c r="E772" s="2" t="s">
        <v>130</v>
      </c>
      <c r="F772" s="2" t="s">
        <v>130</v>
      </c>
      <c r="G772" s="2" t="s">
        <v>130</v>
      </c>
      <c r="H772" s="2" t="s">
        <v>130</v>
      </c>
      <c r="I772" s="2" t="s">
        <v>130</v>
      </c>
      <c r="J772" s="2" t="s">
        <v>130</v>
      </c>
      <c r="K772" s="2" t="s">
        <v>130</v>
      </c>
      <c r="L772" s="2" t="s">
        <v>130</v>
      </c>
      <c r="M772" s="22" t="s">
        <v>130</v>
      </c>
      <c r="N772" s="22" t="s">
        <v>130</v>
      </c>
      <c r="O772" s="22" t="s">
        <v>130</v>
      </c>
      <c r="P772" s="2" t="s">
        <v>138</v>
      </c>
      <c r="Y772" s="22"/>
      <c r="Z772" s="22"/>
      <c r="AA772" s="22"/>
      <c r="AB772" s="2"/>
      <c r="AD772" s="24"/>
      <c r="AE772" s="24"/>
      <c r="AF772" s="24"/>
      <c r="AG772" s="24"/>
      <c r="AH772" s="24"/>
      <c r="AI772" s="24"/>
      <c r="AJ772" s="24"/>
      <c r="AK772" s="24"/>
      <c r="AL772" s="24"/>
      <c r="AM772" s="24"/>
      <c r="AN772" s="24"/>
    </row>
    <row r="773" spans="1:40" ht="13" x14ac:dyDescent="0.3">
      <c r="A773" t="s">
        <v>133</v>
      </c>
      <c r="B773" s="5">
        <v>2.11</v>
      </c>
      <c r="C773" s="93">
        <f t="shared" si="33"/>
        <v>42.11</v>
      </c>
      <c r="D773" s="2" t="s">
        <v>130</v>
      </c>
      <c r="E773" s="2" t="s">
        <v>130</v>
      </c>
      <c r="F773" s="2" t="s">
        <v>130</v>
      </c>
      <c r="G773" s="2" t="s">
        <v>130</v>
      </c>
      <c r="H773" s="2" t="s">
        <v>130</v>
      </c>
      <c r="I773" s="2" t="s">
        <v>130</v>
      </c>
      <c r="J773" s="2" t="s">
        <v>130</v>
      </c>
      <c r="K773" s="2" t="s">
        <v>130</v>
      </c>
      <c r="L773" s="2" t="s">
        <v>130</v>
      </c>
      <c r="M773" s="22" t="s">
        <v>130</v>
      </c>
      <c r="N773" s="22" t="s">
        <v>130</v>
      </c>
      <c r="O773" s="22" t="s">
        <v>130</v>
      </c>
      <c r="P773" s="2" t="s">
        <v>138</v>
      </c>
      <c r="Y773" s="22"/>
      <c r="Z773" s="22"/>
      <c r="AA773" s="22"/>
      <c r="AB773" s="2"/>
      <c r="AD773" s="24"/>
      <c r="AE773" s="24"/>
      <c r="AF773" s="24"/>
      <c r="AG773" s="24"/>
      <c r="AH773" s="24"/>
      <c r="AI773" s="24"/>
      <c r="AJ773" s="24"/>
      <c r="AK773" s="24"/>
      <c r="AL773" s="24"/>
      <c r="AM773" s="24"/>
      <c r="AN773" s="24"/>
    </row>
    <row r="774" spans="1:40" ht="13" x14ac:dyDescent="0.3">
      <c r="A774" t="s">
        <v>133</v>
      </c>
      <c r="B774" s="5">
        <v>2.12</v>
      </c>
      <c r="C774" s="93">
        <f t="shared" si="33"/>
        <v>42.12</v>
      </c>
      <c r="D774" s="2" t="s">
        <v>130</v>
      </c>
      <c r="E774" s="2" t="s">
        <v>130</v>
      </c>
      <c r="F774" s="2" t="s">
        <v>130</v>
      </c>
      <c r="G774" s="2" t="s">
        <v>130</v>
      </c>
      <c r="H774" s="2" t="s">
        <v>130</v>
      </c>
      <c r="I774" s="2" t="s">
        <v>130</v>
      </c>
      <c r="J774" s="2" t="s">
        <v>130</v>
      </c>
      <c r="K774" s="2" t="s">
        <v>130</v>
      </c>
      <c r="L774" s="2" t="s">
        <v>130</v>
      </c>
      <c r="M774" s="22" t="s">
        <v>130</v>
      </c>
      <c r="N774" s="22" t="s">
        <v>130</v>
      </c>
      <c r="O774" s="22" t="s">
        <v>130</v>
      </c>
      <c r="P774" s="2" t="s">
        <v>138</v>
      </c>
      <c r="Y774" s="22"/>
      <c r="Z774" s="22"/>
      <c r="AA774" s="22"/>
      <c r="AB774" s="2"/>
      <c r="AD774" s="24"/>
      <c r="AE774" s="24"/>
      <c r="AF774" s="24"/>
      <c r="AG774" s="24"/>
      <c r="AH774" s="24"/>
      <c r="AI774" s="24"/>
      <c r="AJ774" s="24"/>
      <c r="AK774" s="24"/>
      <c r="AL774" s="24"/>
      <c r="AM774" s="24"/>
      <c r="AN774" s="24"/>
    </row>
    <row r="775" spans="1:40" ht="13" x14ac:dyDescent="0.3">
      <c r="A775" t="s">
        <v>133</v>
      </c>
      <c r="B775" s="5">
        <v>2.13</v>
      </c>
      <c r="C775" s="93">
        <f t="shared" si="33"/>
        <v>42.13</v>
      </c>
      <c r="D775" s="2" t="s">
        <v>130</v>
      </c>
      <c r="E775" s="2" t="s">
        <v>130</v>
      </c>
      <c r="F775" s="2" t="s">
        <v>130</v>
      </c>
      <c r="G775" s="2" t="s">
        <v>130</v>
      </c>
      <c r="H775" s="2" t="s">
        <v>130</v>
      </c>
      <c r="I775" s="2" t="s">
        <v>130</v>
      </c>
      <c r="J775" s="2" t="s">
        <v>130</v>
      </c>
      <c r="K775" s="2" t="s">
        <v>130</v>
      </c>
      <c r="L775" s="2" t="s">
        <v>130</v>
      </c>
      <c r="M775" s="22" t="s">
        <v>130</v>
      </c>
      <c r="N775" s="22" t="s">
        <v>130</v>
      </c>
      <c r="O775" s="22" t="s">
        <v>130</v>
      </c>
      <c r="P775" s="2" t="s">
        <v>138</v>
      </c>
      <c r="Y775" s="22"/>
      <c r="Z775" s="22"/>
      <c r="AA775" s="22"/>
      <c r="AB775" s="2"/>
      <c r="AD775" s="24"/>
      <c r="AE775" s="24"/>
      <c r="AF775" s="24"/>
      <c r="AG775" s="24"/>
      <c r="AH775" s="24"/>
      <c r="AI775" s="24"/>
      <c r="AJ775" s="24"/>
      <c r="AK775" s="24"/>
      <c r="AL775" s="24"/>
      <c r="AM775" s="24"/>
      <c r="AN775" s="24"/>
    </row>
    <row r="776" spans="1:40" ht="13" x14ac:dyDescent="0.3">
      <c r="A776" t="s">
        <v>133</v>
      </c>
      <c r="B776" s="5">
        <v>2.14</v>
      </c>
      <c r="C776" s="93">
        <f t="shared" si="33"/>
        <v>42.14</v>
      </c>
      <c r="D776" s="2" t="s">
        <v>130</v>
      </c>
      <c r="E776" s="2" t="s">
        <v>130</v>
      </c>
      <c r="F776" s="2" t="s">
        <v>130</v>
      </c>
      <c r="G776" s="2" t="s">
        <v>130</v>
      </c>
      <c r="H776" s="2" t="s">
        <v>130</v>
      </c>
      <c r="I776" s="2" t="s">
        <v>130</v>
      </c>
      <c r="J776" s="2" t="s">
        <v>130</v>
      </c>
      <c r="K776" s="2" t="s">
        <v>130</v>
      </c>
      <c r="L776" s="2" t="s">
        <v>130</v>
      </c>
      <c r="M776" s="22" t="s">
        <v>130</v>
      </c>
      <c r="N776" s="22" t="s">
        <v>130</v>
      </c>
      <c r="O776" s="22" t="s">
        <v>130</v>
      </c>
      <c r="P776" s="2" t="s">
        <v>138</v>
      </c>
      <c r="Y776" s="22"/>
      <c r="Z776" s="22"/>
      <c r="AA776" s="22"/>
      <c r="AB776" s="2"/>
      <c r="AD776" s="24"/>
      <c r="AE776" s="24"/>
      <c r="AF776" s="24"/>
      <c r="AG776" s="24"/>
      <c r="AH776" s="24"/>
      <c r="AI776" s="24"/>
      <c r="AJ776" s="24"/>
      <c r="AK776" s="24"/>
      <c r="AL776" s="24"/>
      <c r="AM776" s="24"/>
      <c r="AN776" s="24"/>
    </row>
    <row r="777" spans="1:40" ht="13" x14ac:dyDescent="0.3">
      <c r="A777" t="s">
        <v>133</v>
      </c>
      <c r="B777" s="5">
        <v>2.15</v>
      </c>
      <c r="C777" s="93">
        <f t="shared" si="33"/>
        <v>42.15</v>
      </c>
      <c r="D777" s="2" t="s">
        <v>130</v>
      </c>
      <c r="E777" s="2" t="s">
        <v>130</v>
      </c>
      <c r="F777" s="2" t="s">
        <v>130</v>
      </c>
      <c r="G777" s="2" t="s">
        <v>130</v>
      </c>
      <c r="H777" s="2" t="s">
        <v>130</v>
      </c>
      <c r="I777" s="2" t="s">
        <v>130</v>
      </c>
      <c r="J777" s="2" t="s">
        <v>130</v>
      </c>
      <c r="K777" s="2" t="s">
        <v>130</v>
      </c>
      <c r="L777" s="2" t="s">
        <v>130</v>
      </c>
      <c r="M777" s="22" t="s">
        <v>130</v>
      </c>
      <c r="N777" s="22" t="s">
        <v>130</v>
      </c>
      <c r="O777" s="22" t="s">
        <v>130</v>
      </c>
      <c r="P777" s="2" t="s">
        <v>138</v>
      </c>
      <c r="Y777" s="22"/>
      <c r="Z777" s="22"/>
      <c r="AA777" s="22"/>
      <c r="AB777" s="2"/>
      <c r="AD777" s="24"/>
      <c r="AE777" s="24"/>
      <c r="AF777" s="24"/>
      <c r="AG777" s="24"/>
      <c r="AH777" s="24"/>
      <c r="AI777" s="24"/>
      <c r="AJ777" s="24"/>
      <c r="AK777" s="24"/>
      <c r="AL777" s="24"/>
      <c r="AM777" s="24"/>
      <c r="AN777" s="24"/>
    </row>
    <row r="778" spans="1:40" ht="13" x14ac:dyDescent="0.3">
      <c r="A778" t="s">
        <v>133</v>
      </c>
      <c r="B778" s="5">
        <v>2.16</v>
      </c>
      <c r="C778" s="93">
        <f t="shared" si="33"/>
        <v>42.16</v>
      </c>
      <c r="D778" s="2" t="s">
        <v>130</v>
      </c>
      <c r="E778" s="2" t="s">
        <v>130</v>
      </c>
      <c r="F778" s="2" t="s">
        <v>130</v>
      </c>
      <c r="G778" s="2" t="s">
        <v>130</v>
      </c>
      <c r="H778" s="2" t="s">
        <v>130</v>
      </c>
      <c r="I778" s="2" t="s">
        <v>130</v>
      </c>
      <c r="J778" s="2" t="s">
        <v>130</v>
      </c>
      <c r="K778" s="2" t="s">
        <v>130</v>
      </c>
      <c r="L778" s="2" t="s">
        <v>130</v>
      </c>
      <c r="M778" s="22" t="s">
        <v>130</v>
      </c>
      <c r="N778" s="22" t="s">
        <v>130</v>
      </c>
      <c r="O778" s="22" t="s">
        <v>130</v>
      </c>
      <c r="P778" s="2" t="s">
        <v>138</v>
      </c>
      <c r="Y778" s="22"/>
      <c r="Z778" s="22"/>
      <c r="AA778" s="22"/>
      <c r="AB778" s="2"/>
      <c r="AD778" s="24"/>
      <c r="AE778" s="24"/>
      <c r="AF778" s="24"/>
      <c r="AG778" s="24"/>
      <c r="AH778" s="24"/>
      <c r="AI778" s="24"/>
      <c r="AJ778" s="24"/>
      <c r="AK778" s="24"/>
      <c r="AL778" s="24"/>
      <c r="AM778" s="24"/>
      <c r="AN778" s="24"/>
    </row>
    <row r="779" spans="1:40" ht="13" x14ac:dyDescent="0.3">
      <c r="A779" t="s">
        <v>133</v>
      </c>
      <c r="B779" s="5">
        <v>2.17</v>
      </c>
      <c r="C779" s="93">
        <f t="shared" si="33"/>
        <v>42.17</v>
      </c>
      <c r="D779" s="2" t="s">
        <v>130</v>
      </c>
      <c r="E779" s="2" t="s">
        <v>130</v>
      </c>
      <c r="F779" s="2" t="s">
        <v>130</v>
      </c>
      <c r="G779" s="2" t="s">
        <v>130</v>
      </c>
      <c r="H779" s="2" t="s">
        <v>130</v>
      </c>
      <c r="I779" s="2" t="s">
        <v>130</v>
      </c>
      <c r="J779" s="2" t="s">
        <v>130</v>
      </c>
      <c r="K779" s="2" t="s">
        <v>130</v>
      </c>
      <c r="L779" s="2" t="s">
        <v>130</v>
      </c>
      <c r="M779" s="22" t="s">
        <v>130</v>
      </c>
      <c r="N779" s="22" t="s">
        <v>130</v>
      </c>
      <c r="O779" s="22" t="s">
        <v>130</v>
      </c>
      <c r="P779" s="2" t="s">
        <v>138</v>
      </c>
      <c r="Y779" s="22"/>
      <c r="Z779" s="22"/>
      <c r="AA779" s="22"/>
      <c r="AB779" s="2"/>
      <c r="AD779" s="24"/>
      <c r="AE779" s="24"/>
      <c r="AF779" s="24"/>
      <c r="AG779" s="24"/>
      <c r="AH779" s="24"/>
      <c r="AI779" s="24"/>
      <c r="AJ779" s="24"/>
      <c r="AK779" s="24"/>
      <c r="AL779" s="24"/>
      <c r="AM779" s="24"/>
      <c r="AN779" s="24"/>
    </row>
    <row r="780" spans="1:40" ht="13" x14ac:dyDescent="0.3">
      <c r="A780" t="s">
        <v>133</v>
      </c>
      <c r="B780" s="5">
        <v>2.1800000000000002</v>
      </c>
      <c r="C780" s="93">
        <f t="shared" si="33"/>
        <v>42.18</v>
      </c>
      <c r="D780" s="2" t="s">
        <v>130</v>
      </c>
      <c r="E780" s="2" t="s">
        <v>130</v>
      </c>
      <c r="F780" s="2" t="s">
        <v>130</v>
      </c>
      <c r="G780" s="2" t="s">
        <v>130</v>
      </c>
      <c r="H780" s="2" t="s">
        <v>130</v>
      </c>
      <c r="I780" s="2" t="s">
        <v>130</v>
      </c>
      <c r="J780" s="2" t="s">
        <v>130</v>
      </c>
      <c r="K780" s="2" t="s">
        <v>130</v>
      </c>
      <c r="L780" s="2" t="s">
        <v>130</v>
      </c>
      <c r="M780" s="22" t="s">
        <v>130</v>
      </c>
      <c r="N780" s="22" t="s">
        <v>130</v>
      </c>
      <c r="O780" s="22" t="s">
        <v>130</v>
      </c>
      <c r="P780" s="2" t="s">
        <v>138</v>
      </c>
      <c r="Y780" s="22"/>
      <c r="Z780" s="22"/>
      <c r="AA780" s="22"/>
      <c r="AB780" s="2"/>
      <c r="AD780" s="24"/>
      <c r="AE780" s="24"/>
      <c r="AF780" s="24"/>
      <c r="AG780" s="24"/>
      <c r="AH780" s="24"/>
      <c r="AI780" s="24"/>
      <c r="AJ780" s="24"/>
      <c r="AK780" s="24"/>
      <c r="AL780" s="24"/>
      <c r="AM780" s="24"/>
      <c r="AN780" s="24"/>
    </row>
    <row r="781" spans="1:40" ht="13" x14ac:dyDescent="0.3">
      <c r="A781" t="s">
        <v>133</v>
      </c>
      <c r="B781" s="5">
        <v>2.19</v>
      </c>
      <c r="C781" s="93">
        <f t="shared" si="33"/>
        <v>42.19</v>
      </c>
      <c r="D781" s="2" t="s">
        <v>130</v>
      </c>
      <c r="E781" s="2" t="s">
        <v>130</v>
      </c>
      <c r="F781" s="2" t="s">
        <v>130</v>
      </c>
      <c r="G781" s="2" t="s">
        <v>130</v>
      </c>
      <c r="H781" s="2" t="s">
        <v>130</v>
      </c>
      <c r="I781" s="2" t="s">
        <v>130</v>
      </c>
      <c r="J781" s="2" t="s">
        <v>130</v>
      </c>
      <c r="K781" s="2" t="s">
        <v>130</v>
      </c>
      <c r="L781" s="2" t="s">
        <v>130</v>
      </c>
      <c r="M781" s="22" t="s">
        <v>130</v>
      </c>
      <c r="N781" s="22" t="s">
        <v>130</v>
      </c>
      <c r="O781" s="22" t="s">
        <v>130</v>
      </c>
      <c r="P781" s="2" t="s">
        <v>138</v>
      </c>
      <c r="Y781" s="22"/>
      <c r="Z781" s="22"/>
      <c r="AA781" s="22"/>
      <c r="AB781" s="2"/>
      <c r="AD781" s="24"/>
      <c r="AE781" s="24"/>
      <c r="AF781" s="24"/>
      <c r="AG781" s="24"/>
      <c r="AH781" s="24"/>
      <c r="AI781" s="24"/>
      <c r="AJ781" s="24"/>
      <c r="AK781" s="24"/>
      <c r="AL781" s="24"/>
      <c r="AM781" s="24"/>
      <c r="AN781" s="24"/>
    </row>
    <row r="782" spans="1:40" ht="13" x14ac:dyDescent="0.3">
      <c r="A782" t="s">
        <v>133</v>
      </c>
      <c r="B782" s="5">
        <v>2.2000000000000002</v>
      </c>
      <c r="C782" s="93">
        <f t="shared" si="33"/>
        <v>42.2</v>
      </c>
      <c r="D782" s="2" t="s">
        <v>130</v>
      </c>
      <c r="E782" s="2" t="s">
        <v>130</v>
      </c>
      <c r="F782" s="2" t="s">
        <v>130</v>
      </c>
      <c r="G782" s="2" t="s">
        <v>130</v>
      </c>
      <c r="H782" s="2" t="s">
        <v>130</v>
      </c>
      <c r="I782" s="2" t="s">
        <v>130</v>
      </c>
      <c r="J782" s="2" t="s">
        <v>130</v>
      </c>
      <c r="K782" s="2" t="s">
        <v>130</v>
      </c>
      <c r="L782" s="2" t="s">
        <v>130</v>
      </c>
      <c r="M782" s="22" t="s">
        <v>130</v>
      </c>
      <c r="N782" s="22" t="s">
        <v>130</v>
      </c>
      <c r="O782" s="22" t="s">
        <v>130</v>
      </c>
      <c r="P782" s="2" t="s">
        <v>138</v>
      </c>
      <c r="Y782" s="22"/>
      <c r="Z782" s="22"/>
      <c r="AA782" s="22"/>
      <c r="AB782" s="2"/>
      <c r="AD782" s="24"/>
      <c r="AE782" s="24"/>
      <c r="AF782" s="24"/>
      <c r="AG782" s="24"/>
      <c r="AH782" s="24"/>
      <c r="AI782" s="24"/>
      <c r="AJ782" s="24"/>
      <c r="AK782" s="24"/>
      <c r="AL782" s="24"/>
      <c r="AM782" s="24"/>
      <c r="AN782" s="24"/>
    </row>
    <row r="783" spans="1:40" ht="13" x14ac:dyDescent="0.3">
      <c r="A783" t="s">
        <v>133</v>
      </c>
      <c r="B783" s="5">
        <v>2.21</v>
      </c>
      <c r="C783" s="93">
        <f t="shared" si="33"/>
        <v>42.21</v>
      </c>
      <c r="D783" s="2" t="s">
        <v>130</v>
      </c>
      <c r="E783" s="2" t="s">
        <v>130</v>
      </c>
      <c r="F783" s="2" t="s">
        <v>130</v>
      </c>
      <c r="G783" s="2" t="s">
        <v>130</v>
      </c>
      <c r="H783" s="2" t="s">
        <v>130</v>
      </c>
      <c r="I783" s="2" t="s">
        <v>130</v>
      </c>
      <c r="J783" s="2" t="s">
        <v>130</v>
      </c>
      <c r="K783" s="2" t="s">
        <v>130</v>
      </c>
      <c r="L783" s="2" t="s">
        <v>130</v>
      </c>
      <c r="M783" s="22" t="s">
        <v>130</v>
      </c>
      <c r="N783" s="22" t="s">
        <v>130</v>
      </c>
      <c r="O783" s="22" t="s">
        <v>130</v>
      </c>
      <c r="P783" s="2" t="s">
        <v>138</v>
      </c>
      <c r="Y783" s="22"/>
      <c r="Z783" s="22"/>
      <c r="AA783" s="22"/>
      <c r="AB783" s="2"/>
      <c r="AD783" s="24"/>
      <c r="AE783" s="24"/>
      <c r="AF783" s="24"/>
      <c r="AG783" s="24"/>
      <c r="AH783" s="24"/>
      <c r="AI783" s="24"/>
      <c r="AJ783" s="24"/>
      <c r="AK783" s="24"/>
      <c r="AL783" s="24"/>
      <c r="AM783" s="24"/>
      <c r="AN783" s="24"/>
    </row>
    <row r="784" spans="1:40" ht="13" x14ac:dyDescent="0.3">
      <c r="A784" t="s">
        <v>133</v>
      </c>
      <c r="B784" s="5">
        <v>2.2200000000000002</v>
      </c>
      <c r="C784" s="93">
        <f t="shared" si="33"/>
        <v>42.22</v>
      </c>
      <c r="D784" s="2" t="s">
        <v>130</v>
      </c>
      <c r="E784" s="2" t="s">
        <v>130</v>
      </c>
      <c r="F784" s="2" t="s">
        <v>130</v>
      </c>
      <c r="G784" s="2" t="s">
        <v>130</v>
      </c>
      <c r="H784" s="2" t="s">
        <v>130</v>
      </c>
      <c r="I784" s="2" t="s">
        <v>130</v>
      </c>
      <c r="J784" s="2" t="s">
        <v>130</v>
      </c>
      <c r="K784" s="2" t="s">
        <v>130</v>
      </c>
      <c r="L784" s="2" t="s">
        <v>130</v>
      </c>
      <c r="M784" s="22" t="s">
        <v>130</v>
      </c>
      <c r="N784" s="22" t="s">
        <v>130</v>
      </c>
      <c r="O784" s="22" t="s">
        <v>130</v>
      </c>
      <c r="P784" s="2" t="s">
        <v>138</v>
      </c>
      <c r="Y784" s="22"/>
      <c r="Z784" s="22"/>
      <c r="AA784" s="22"/>
      <c r="AB784" s="2"/>
      <c r="AD784" s="24"/>
      <c r="AE784" s="24"/>
      <c r="AF784" s="24"/>
      <c r="AG784" s="24"/>
      <c r="AH784" s="24"/>
      <c r="AI784" s="24"/>
      <c r="AJ784" s="24"/>
      <c r="AK784" s="24"/>
      <c r="AL784" s="24"/>
      <c r="AM784" s="24"/>
      <c r="AN784" s="24"/>
    </row>
    <row r="785" spans="1:40" ht="13" x14ac:dyDescent="0.3">
      <c r="A785" t="s">
        <v>133</v>
      </c>
      <c r="B785" s="5">
        <v>2.23</v>
      </c>
      <c r="C785" s="93">
        <f t="shared" si="33"/>
        <v>42.23</v>
      </c>
      <c r="D785" s="2" t="s">
        <v>130</v>
      </c>
      <c r="E785" s="2" t="s">
        <v>130</v>
      </c>
      <c r="F785" s="2" t="s">
        <v>130</v>
      </c>
      <c r="G785" s="2" t="s">
        <v>130</v>
      </c>
      <c r="H785" s="2" t="s">
        <v>130</v>
      </c>
      <c r="I785" s="2" t="s">
        <v>130</v>
      </c>
      <c r="J785" s="2" t="s">
        <v>130</v>
      </c>
      <c r="K785" s="2" t="s">
        <v>130</v>
      </c>
      <c r="L785" s="2" t="s">
        <v>130</v>
      </c>
      <c r="M785" s="22" t="s">
        <v>130</v>
      </c>
      <c r="N785" s="22" t="s">
        <v>130</v>
      </c>
      <c r="O785" s="22" t="s">
        <v>130</v>
      </c>
      <c r="P785" s="2" t="s">
        <v>138</v>
      </c>
      <c r="Y785" s="22"/>
      <c r="Z785" s="22"/>
      <c r="AA785" s="22"/>
      <c r="AB785" s="2"/>
      <c r="AD785" s="24"/>
      <c r="AE785" s="24"/>
      <c r="AF785" s="24"/>
      <c r="AG785" s="24"/>
      <c r="AH785" s="24"/>
      <c r="AI785" s="24"/>
      <c r="AJ785" s="24"/>
      <c r="AK785" s="24"/>
      <c r="AL785" s="24"/>
      <c r="AM785" s="24"/>
      <c r="AN785" s="24"/>
    </row>
    <row r="786" spans="1:40" ht="13" x14ac:dyDescent="0.3">
      <c r="A786" t="s">
        <v>133</v>
      </c>
      <c r="B786" s="5">
        <v>2.2400000000000002</v>
      </c>
      <c r="C786" s="93">
        <f t="shared" si="33"/>
        <v>42.24</v>
      </c>
      <c r="D786" s="2" t="s">
        <v>130</v>
      </c>
      <c r="E786" s="2" t="s">
        <v>130</v>
      </c>
      <c r="F786" s="2" t="s">
        <v>130</v>
      </c>
      <c r="G786" s="2" t="s">
        <v>130</v>
      </c>
      <c r="H786" s="2" t="s">
        <v>130</v>
      </c>
      <c r="I786" s="2" t="s">
        <v>130</v>
      </c>
      <c r="J786" s="2" t="s">
        <v>130</v>
      </c>
      <c r="K786" s="2" t="s">
        <v>130</v>
      </c>
      <c r="L786" s="2" t="s">
        <v>130</v>
      </c>
      <c r="M786" s="22" t="s">
        <v>130</v>
      </c>
      <c r="N786" s="22" t="s">
        <v>130</v>
      </c>
      <c r="O786" s="22" t="s">
        <v>130</v>
      </c>
      <c r="P786" s="2" t="s">
        <v>138</v>
      </c>
      <c r="Y786" s="22"/>
      <c r="Z786" s="22"/>
      <c r="AA786" s="22"/>
      <c r="AB786" s="2"/>
      <c r="AD786" s="24"/>
      <c r="AE786" s="24"/>
      <c r="AF786" s="24"/>
      <c r="AG786" s="24"/>
      <c r="AH786" s="24"/>
      <c r="AI786" s="24"/>
      <c r="AJ786" s="24"/>
      <c r="AK786" s="24"/>
      <c r="AL786" s="24"/>
      <c r="AM786" s="24"/>
      <c r="AN786" s="24"/>
    </row>
    <row r="787" spans="1:40" ht="13" x14ac:dyDescent="0.3">
      <c r="A787" t="s">
        <v>133</v>
      </c>
      <c r="B787" s="5">
        <v>2.25</v>
      </c>
      <c r="C787" s="93">
        <f t="shared" si="33"/>
        <v>42.25</v>
      </c>
      <c r="D787" s="2" t="s">
        <v>130</v>
      </c>
      <c r="E787" s="2" t="s">
        <v>130</v>
      </c>
      <c r="F787" s="2" t="s">
        <v>130</v>
      </c>
      <c r="G787" s="2" t="s">
        <v>130</v>
      </c>
      <c r="H787" s="2" t="s">
        <v>130</v>
      </c>
      <c r="I787" s="2" t="s">
        <v>130</v>
      </c>
      <c r="J787" s="2" t="s">
        <v>130</v>
      </c>
      <c r="K787" s="2" t="s">
        <v>130</v>
      </c>
      <c r="L787" s="2" t="s">
        <v>130</v>
      </c>
      <c r="M787" s="22" t="s">
        <v>130</v>
      </c>
      <c r="N787" s="22" t="s">
        <v>130</v>
      </c>
      <c r="O787" s="22" t="s">
        <v>130</v>
      </c>
      <c r="P787" s="2" t="s">
        <v>138</v>
      </c>
      <c r="Y787" s="22"/>
      <c r="Z787" s="22"/>
      <c r="AA787" s="22"/>
      <c r="AB787" s="2"/>
      <c r="AD787" s="24"/>
      <c r="AE787" s="24"/>
      <c r="AF787" s="24"/>
      <c r="AG787" s="24"/>
      <c r="AH787" s="24"/>
      <c r="AI787" s="24"/>
      <c r="AJ787" s="24"/>
      <c r="AK787" s="24"/>
      <c r="AL787" s="24"/>
      <c r="AM787" s="24"/>
      <c r="AN787" s="24"/>
    </row>
    <row r="788" spans="1:40" ht="13" x14ac:dyDescent="0.3">
      <c r="A788" t="s">
        <v>133</v>
      </c>
      <c r="B788" s="5">
        <v>2.2599999999999998</v>
      </c>
      <c r="C788" s="93">
        <f t="shared" si="33"/>
        <v>42.26</v>
      </c>
      <c r="D788" s="2" t="s">
        <v>130</v>
      </c>
      <c r="E788" s="2" t="s">
        <v>130</v>
      </c>
      <c r="F788" s="2" t="s">
        <v>130</v>
      </c>
      <c r="G788" s="2" t="s">
        <v>130</v>
      </c>
      <c r="H788" s="2" t="s">
        <v>130</v>
      </c>
      <c r="I788" s="2" t="s">
        <v>130</v>
      </c>
      <c r="J788" s="2" t="s">
        <v>130</v>
      </c>
      <c r="K788" s="2" t="s">
        <v>130</v>
      </c>
      <c r="L788" s="2" t="s">
        <v>130</v>
      </c>
      <c r="M788" s="22" t="s">
        <v>130</v>
      </c>
      <c r="N788" s="22" t="s">
        <v>130</v>
      </c>
      <c r="O788" s="22" t="s">
        <v>130</v>
      </c>
      <c r="P788" s="2" t="s">
        <v>138</v>
      </c>
      <c r="Y788" s="22"/>
      <c r="Z788" s="22"/>
      <c r="AA788" s="22"/>
      <c r="AB788" s="2"/>
      <c r="AD788" s="24"/>
      <c r="AE788" s="24"/>
      <c r="AF788" s="24"/>
      <c r="AG788" s="24"/>
      <c r="AH788" s="24"/>
      <c r="AI788" s="24"/>
      <c r="AJ788" s="24"/>
      <c r="AK788" s="24"/>
      <c r="AL788" s="24"/>
      <c r="AM788" s="24"/>
      <c r="AN788" s="24"/>
    </row>
    <row r="789" spans="1:40" ht="13" x14ac:dyDescent="0.3">
      <c r="A789" t="s">
        <v>133</v>
      </c>
      <c r="B789" s="5">
        <v>2.27</v>
      </c>
      <c r="C789" s="93">
        <f t="shared" si="33"/>
        <v>42.27</v>
      </c>
      <c r="D789" s="2" t="s">
        <v>130</v>
      </c>
      <c r="E789" s="2" t="s">
        <v>130</v>
      </c>
      <c r="F789" s="2" t="s">
        <v>130</v>
      </c>
      <c r="G789" s="2" t="s">
        <v>130</v>
      </c>
      <c r="H789" s="2" t="s">
        <v>130</v>
      </c>
      <c r="I789" s="2" t="s">
        <v>130</v>
      </c>
      <c r="J789" s="2" t="s">
        <v>130</v>
      </c>
      <c r="K789" s="2" t="s">
        <v>130</v>
      </c>
      <c r="L789" s="2" t="s">
        <v>130</v>
      </c>
      <c r="M789" s="22" t="s">
        <v>130</v>
      </c>
      <c r="N789" s="22" t="s">
        <v>130</v>
      </c>
      <c r="O789" s="22" t="s">
        <v>130</v>
      </c>
      <c r="P789" s="2" t="s">
        <v>138</v>
      </c>
      <c r="Y789" s="22"/>
      <c r="Z789" s="22"/>
      <c r="AA789" s="22"/>
      <c r="AB789" s="2"/>
      <c r="AD789" s="24"/>
      <c r="AE789" s="24"/>
      <c r="AF789" s="24"/>
      <c r="AG789" s="24"/>
      <c r="AH789" s="24"/>
      <c r="AI789" s="24"/>
      <c r="AJ789" s="24"/>
      <c r="AK789" s="24"/>
      <c r="AL789" s="24"/>
      <c r="AM789" s="24"/>
      <c r="AN789" s="24"/>
    </row>
    <row r="790" spans="1:40" ht="13" x14ac:dyDescent="0.3">
      <c r="A790" t="s">
        <v>133</v>
      </c>
      <c r="B790" s="5">
        <v>2.2799999999999998</v>
      </c>
      <c r="C790" s="93">
        <f t="shared" si="33"/>
        <v>42.28</v>
      </c>
      <c r="D790" s="2" t="s">
        <v>130</v>
      </c>
      <c r="E790" s="2" t="s">
        <v>130</v>
      </c>
      <c r="F790" s="2" t="s">
        <v>130</v>
      </c>
      <c r="G790" s="2" t="s">
        <v>130</v>
      </c>
      <c r="H790" s="2" t="s">
        <v>130</v>
      </c>
      <c r="I790" s="2" t="s">
        <v>130</v>
      </c>
      <c r="J790" s="2" t="s">
        <v>130</v>
      </c>
      <c r="K790" s="2" t="s">
        <v>130</v>
      </c>
      <c r="L790" s="2" t="s">
        <v>130</v>
      </c>
      <c r="M790" s="22" t="s">
        <v>130</v>
      </c>
      <c r="N790" s="22" t="s">
        <v>130</v>
      </c>
      <c r="O790" s="22" t="s">
        <v>130</v>
      </c>
      <c r="P790" s="2" t="s">
        <v>138</v>
      </c>
      <c r="Y790" s="22"/>
      <c r="Z790" s="22"/>
      <c r="AA790" s="22"/>
      <c r="AB790" s="2"/>
      <c r="AD790" s="24"/>
      <c r="AE790" s="24"/>
      <c r="AF790" s="24"/>
      <c r="AG790" s="24"/>
      <c r="AH790" s="24"/>
      <c r="AI790" s="24"/>
      <c r="AJ790" s="24"/>
      <c r="AK790" s="24"/>
      <c r="AL790" s="24"/>
      <c r="AM790" s="24"/>
      <c r="AN790" s="24"/>
    </row>
    <row r="791" spans="1:40" ht="13" x14ac:dyDescent="0.3">
      <c r="A791" t="s">
        <v>133</v>
      </c>
      <c r="B791" s="5">
        <v>2.29</v>
      </c>
      <c r="C791" s="93">
        <f t="shared" si="33"/>
        <v>42.29</v>
      </c>
      <c r="D791" s="2" t="s">
        <v>130</v>
      </c>
      <c r="E791" s="2" t="s">
        <v>130</v>
      </c>
      <c r="F791" s="2" t="s">
        <v>130</v>
      </c>
      <c r="G791" s="2" t="s">
        <v>130</v>
      </c>
      <c r="H791" s="2" t="s">
        <v>130</v>
      </c>
      <c r="I791" s="2" t="s">
        <v>130</v>
      </c>
      <c r="J791" s="2" t="s">
        <v>130</v>
      </c>
      <c r="K791" s="2" t="s">
        <v>130</v>
      </c>
      <c r="L791" s="2" t="s">
        <v>130</v>
      </c>
      <c r="M791" s="22" t="s">
        <v>130</v>
      </c>
      <c r="N791" s="22" t="s">
        <v>130</v>
      </c>
      <c r="O791" s="22" t="s">
        <v>130</v>
      </c>
      <c r="P791" s="2" t="s">
        <v>138</v>
      </c>
      <c r="Y791" s="22"/>
      <c r="Z791" s="22"/>
      <c r="AA791" s="22"/>
      <c r="AB791" s="2"/>
      <c r="AD791" s="24"/>
      <c r="AE791" s="24"/>
      <c r="AF791" s="24"/>
      <c r="AG791" s="24"/>
      <c r="AH791" s="24"/>
      <c r="AI791" s="24"/>
      <c r="AJ791" s="24"/>
      <c r="AK791" s="24"/>
      <c r="AL791" s="24"/>
      <c r="AM791" s="24"/>
      <c r="AN791" s="24"/>
    </row>
    <row r="792" spans="1:40" ht="13" x14ac:dyDescent="0.3">
      <c r="A792" t="s">
        <v>133</v>
      </c>
      <c r="B792" s="5">
        <v>2.2999999999999998</v>
      </c>
      <c r="C792" s="93">
        <f t="shared" si="33"/>
        <v>42.3</v>
      </c>
      <c r="D792" s="2" t="s">
        <v>130</v>
      </c>
      <c r="E792" s="2" t="s">
        <v>130</v>
      </c>
      <c r="F792" s="2" t="s">
        <v>130</v>
      </c>
      <c r="G792" s="2" t="s">
        <v>130</v>
      </c>
      <c r="H792" s="2" t="s">
        <v>130</v>
      </c>
      <c r="I792" s="2" t="s">
        <v>130</v>
      </c>
      <c r="J792" s="2" t="s">
        <v>130</v>
      </c>
      <c r="K792" s="2" t="s">
        <v>130</v>
      </c>
      <c r="L792" s="2" t="s">
        <v>130</v>
      </c>
      <c r="M792" s="22" t="s">
        <v>130</v>
      </c>
      <c r="N792" s="22" t="s">
        <v>130</v>
      </c>
      <c r="O792" s="22" t="s">
        <v>130</v>
      </c>
      <c r="P792" s="2" t="s">
        <v>138</v>
      </c>
      <c r="Y792" s="22"/>
      <c r="Z792" s="22"/>
      <c r="AA792" s="22"/>
      <c r="AB792" s="2"/>
      <c r="AD792" s="24"/>
      <c r="AE792" s="24"/>
      <c r="AF792" s="24"/>
      <c r="AG792" s="24"/>
      <c r="AH792" s="24"/>
      <c r="AI792" s="24"/>
      <c r="AJ792" s="24"/>
      <c r="AK792" s="24"/>
      <c r="AL792" s="24"/>
      <c r="AM792" s="24"/>
      <c r="AN792" s="24"/>
    </row>
    <row r="793" spans="1:40" ht="13" x14ac:dyDescent="0.3">
      <c r="A793" t="s">
        <v>133</v>
      </c>
      <c r="B793" s="5">
        <v>2.31</v>
      </c>
      <c r="C793" s="93">
        <f t="shared" si="33"/>
        <v>42.31</v>
      </c>
      <c r="D793" s="2" t="s">
        <v>130</v>
      </c>
      <c r="E793" s="2" t="s">
        <v>130</v>
      </c>
      <c r="F793" s="2" t="s">
        <v>130</v>
      </c>
      <c r="G793" s="2" t="s">
        <v>130</v>
      </c>
      <c r="H793" s="2" t="s">
        <v>130</v>
      </c>
      <c r="I793" s="2" t="s">
        <v>130</v>
      </c>
      <c r="J793" s="2" t="s">
        <v>130</v>
      </c>
      <c r="K793" s="2" t="s">
        <v>130</v>
      </c>
      <c r="L793" s="2" t="s">
        <v>130</v>
      </c>
      <c r="M793" s="22" t="s">
        <v>130</v>
      </c>
      <c r="N793" s="22" t="s">
        <v>130</v>
      </c>
      <c r="O793" s="22" t="s">
        <v>130</v>
      </c>
      <c r="P793" s="2" t="s">
        <v>138</v>
      </c>
      <c r="Y793" s="22"/>
      <c r="Z793" s="22"/>
      <c r="AA793" s="22"/>
      <c r="AB793" s="2"/>
      <c r="AD793" s="24"/>
      <c r="AE793" s="24"/>
      <c r="AF793" s="24"/>
      <c r="AG793" s="24"/>
      <c r="AH793" s="24"/>
      <c r="AI793" s="24"/>
      <c r="AJ793" s="24"/>
      <c r="AK793" s="24"/>
      <c r="AL793" s="24"/>
      <c r="AM793" s="24"/>
      <c r="AN793" s="24"/>
    </row>
    <row r="794" spans="1:40" ht="13" x14ac:dyDescent="0.3">
      <c r="A794" t="s">
        <v>133</v>
      </c>
      <c r="B794" s="5">
        <v>2.3199999999999998</v>
      </c>
      <c r="C794" s="93">
        <f t="shared" si="33"/>
        <v>42.32</v>
      </c>
      <c r="D794" s="2" t="s">
        <v>130</v>
      </c>
      <c r="E794" s="2" t="s">
        <v>130</v>
      </c>
      <c r="F794" s="2" t="s">
        <v>130</v>
      </c>
      <c r="G794" s="2" t="s">
        <v>130</v>
      </c>
      <c r="H794" s="2" t="s">
        <v>130</v>
      </c>
      <c r="I794" s="2" t="s">
        <v>130</v>
      </c>
      <c r="J794" s="2" t="s">
        <v>130</v>
      </c>
      <c r="K794" s="2" t="s">
        <v>130</v>
      </c>
      <c r="L794" s="2" t="s">
        <v>130</v>
      </c>
      <c r="M794" s="22" t="s">
        <v>130</v>
      </c>
      <c r="N794" s="22" t="s">
        <v>130</v>
      </c>
      <c r="O794" s="22" t="s">
        <v>130</v>
      </c>
      <c r="P794" s="2" t="s">
        <v>138</v>
      </c>
      <c r="Y794" s="22"/>
      <c r="Z794" s="22"/>
      <c r="AA794" s="22"/>
      <c r="AB794" s="2"/>
      <c r="AD794" s="24"/>
      <c r="AE794" s="24"/>
      <c r="AF794" s="24"/>
      <c r="AG794" s="24"/>
      <c r="AH794" s="24"/>
      <c r="AI794" s="24"/>
      <c r="AJ794" s="24"/>
      <c r="AK794" s="24"/>
      <c r="AL794" s="24"/>
      <c r="AM794" s="24"/>
      <c r="AN794" s="24"/>
    </row>
    <row r="795" spans="1:40" ht="13" x14ac:dyDescent="0.3">
      <c r="A795" t="s">
        <v>133</v>
      </c>
      <c r="B795" s="5">
        <v>2.33</v>
      </c>
      <c r="C795" s="93">
        <f t="shared" si="33"/>
        <v>42.33</v>
      </c>
      <c r="D795" s="2" t="s">
        <v>130</v>
      </c>
      <c r="E795" s="2" t="s">
        <v>130</v>
      </c>
      <c r="F795" s="2" t="s">
        <v>130</v>
      </c>
      <c r="G795" s="2" t="s">
        <v>130</v>
      </c>
      <c r="H795" s="2" t="s">
        <v>130</v>
      </c>
      <c r="I795" s="2" t="s">
        <v>130</v>
      </c>
      <c r="J795" s="2" t="s">
        <v>130</v>
      </c>
      <c r="K795" s="2" t="s">
        <v>130</v>
      </c>
      <c r="L795" s="2" t="s">
        <v>130</v>
      </c>
      <c r="M795" s="22" t="s">
        <v>130</v>
      </c>
      <c r="N795" s="22" t="s">
        <v>130</v>
      </c>
      <c r="O795" s="22" t="s">
        <v>130</v>
      </c>
      <c r="P795" s="2" t="s">
        <v>138</v>
      </c>
      <c r="Y795" s="22"/>
      <c r="Z795" s="22"/>
      <c r="AA795" s="22"/>
      <c r="AB795" s="2"/>
      <c r="AD795" s="24"/>
      <c r="AE795" s="24"/>
      <c r="AF795" s="24"/>
      <c r="AG795" s="24"/>
      <c r="AH795" s="24"/>
      <c r="AI795" s="24"/>
      <c r="AJ795" s="24"/>
      <c r="AK795" s="24"/>
      <c r="AL795" s="24"/>
      <c r="AM795" s="24"/>
      <c r="AN795" s="24"/>
    </row>
    <row r="796" spans="1:40" ht="13" x14ac:dyDescent="0.3">
      <c r="A796" t="s">
        <v>133</v>
      </c>
      <c r="B796" s="5">
        <v>2.34</v>
      </c>
      <c r="C796" s="93">
        <f t="shared" si="33"/>
        <v>42.34</v>
      </c>
      <c r="D796" s="2" t="s">
        <v>130</v>
      </c>
      <c r="E796" s="2" t="s">
        <v>130</v>
      </c>
      <c r="F796" s="2" t="s">
        <v>130</v>
      </c>
      <c r="G796" s="2" t="s">
        <v>130</v>
      </c>
      <c r="H796" s="2" t="s">
        <v>130</v>
      </c>
      <c r="I796" s="2" t="s">
        <v>130</v>
      </c>
      <c r="J796" s="2" t="s">
        <v>130</v>
      </c>
      <c r="K796" s="2" t="s">
        <v>130</v>
      </c>
      <c r="L796" s="2" t="s">
        <v>130</v>
      </c>
      <c r="M796" s="22" t="s">
        <v>130</v>
      </c>
      <c r="N796" s="22" t="s">
        <v>130</v>
      </c>
      <c r="O796" s="22" t="s">
        <v>130</v>
      </c>
      <c r="P796" s="2" t="s">
        <v>138</v>
      </c>
      <c r="Y796" s="22"/>
      <c r="Z796" s="22"/>
      <c r="AA796" s="22"/>
      <c r="AB796" s="2"/>
      <c r="AD796" s="24"/>
      <c r="AE796" s="24"/>
      <c r="AF796" s="24"/>
      <c r="AG796" s="24"/>
      <c r="AH796" s="24"/>
      <c r="AI796" s="24"/>
      <c r="AJ796" s="24"/>
      <c r="AK796" s="24"/>
      <c r="AL796" s="24"/>
      <c r="AM796" s="24"/>
      <c r="AN796" s="24"/>
    </row>
    <row r="797" spans="1:40" ht="13" x14ac:dyDescent="0.3">
      <c r="A797" t="s">
        <v>133</v>
      </c>
      <c r="B797" s="5">
        <v>2.35</v>
      </c>
      <c r="C797" s="93">
        <f t="shared" si="33"/>
        <v>42.35</v>
      </c>
      <c r="D797" s="2" t="s">
        <v>130</v>
      </c>
      <c r="E797" s="2" t="s">
        <v>130</v>
      </c>
      <c r="F797" s="2" t="s">
        <v>130</v>
      </c>
      <c r="G797" s="2" t="s">
        <v>130</v>
      </c>
      <c r="H797" s="2" t="s">
        <v>130</v>
      </c>
      <c r="I797" s="2" t="s">
        <v>130</v>
      </c>
      <c r="J797" s="2" t="s">
        <v>130</v>
      </c>
      <c r="K797" s="2" t="s">
        <v>130</v>
      </c>
      <c r="L797" s="2" t="s">
        <v>130</v>
      </c>
      <c r="M797" s="22" t="s">
        <v>130</v>
      </c>
      <c r="N797" s="22" t="s">
        <v>130</v>
      </c>
      <c r="O797" s="22" t="s">
        <v>130</v>
      </c>
      <c r="P797" s="2" t="s">
        <v>138</v>
      </c>
      <c r="Y797" s="22"/>
      <c r="Z797" s="22"/>
      <c r="AA797" s="22"/>
      <c r="AB797" s="2"/>
      <c r="AD797" s="24"/>
      <c r="AE797" s="24"/>
      <c r="AF797" s="24"/>
      <c r="AG797" s="24"/>
      <c r="AH797" s="24"/>
      <c r="AI797" s="24"/>
      <c r="AJ797" s="24"/>
      <c r="AK797" s="24"/>
      <c r="AL797" s="24"/>
      <c r="AM797" s="24"/>
      <c r="AN797" s="24"/>
    </row>
    <row r="798" spans="1:40" ht="13" x14ac:dyDescent="0.3">
      <c r="A798" t="s">
        <v>133</v>
      </c>
      <c r="B798" s="5">
        <v>2.36</v>
      </c>
      <c r="C798" s="93">
        <f t="shared" si="33"/>
        <v>42.36</v>
      </c>
      <c r="D798" s="2" t="s">
        <v>130</v>
      </c>
      <c r="E798" s="2" t="s">
        <v>130</v>
      </c>
      <c r="F798" s="2" t="s">
        <v>130</v>
      </c>
      <c r="G798" s="2" t="s">
        <v>130</v>
      </c>
      <c r="H798" s="2" t="s">
        <v>130</v>
      </c>
      <c r="I798" s="2" t="s">
        <v>130</v>
      </c>
      <c r="J798" s="2" t="s">
        <v>130</v>
      </c>
      <c r="K798" s="2" t="s">
        <v>130</v>
      </c>
      <c r="L798" s="2" t="s">
        <v>130</v>
      </c>
      <c r="M798" s="22" t="s">
        <v>130</v>
      </c>
      <c r="N798" s="22" t="s">
        <v>130</v>
      </c>
      <c r="O798" s="22" t="s">
        <v>130</v>
      </c>
      <c r="P798" s="2" t="s">
        <v>138</v>
      </c>
      <c r="Y798" s="22"/>
      <c r="Z798" s="22"/>
      <c r="AA798" s="22"/>
      <c r="AB798" s="2"/>
      <c r="AD798" s="24"/>
      <c r="AE798" s="24"/>
      <c r="AF798" s="24"/>
      <c r="AG798" s="24"/>
      <c r="AH798" s="24"/>
      <c r="AI798" s="24"/>
      <c r="AJ798" s="24"/>
      <c r="AK798" s="24"/>
      <c r="AL798" s="24"/>
      <c r="AM798" s="24"/>
      <c r="AN798" s="24"/>
    </row>
    <row r="799" spans="1:40" ht="13" x14ac:dyDescent="0.3">
      <c r="A799" t="s">
        <v>133</v>
      </c>
      <c r="B799" s="5">
        <v>2.37</v>
      </c>
      <c r="C799" s="93">
        <f t="shared" si="33"/>
        <v>42.37</v>
      </c>
      <c r="D799" s="2" t="s">
        <v>130</v>
      </c>
      <c r="E799" s="2" t="s">
        <v>130</v>
      </c>
      <c r="F799" s="2" t="s">
        <v>130</v>
      </c>
      <c r="G799" s="2" t="s">
        <v>130</v>
      </c>
      <c r="H799" s="2" t="s">
        <v>130</v>
      </c>
      <c r="I799" s="2" t="s">
        <v>130</v>
      </c>
      <c r="J799" s="2" t="s">
        <v>130</v>
      </c>
      <c r="K799" s="2" t="s">
        <v>130</v>
      </c>
      <c r="L799" s="2" t="s">
        <v>130</v>
      </c>
      <c r="M799" s="22" t="s">
        <v>130</v>
      </c>
      <c r="N799" s="22" t="s">
        <v>130</v>
      </c>
      <c r="O799" s="22" t="s">
        <v>130</v>
      </c>
      <c r="P799" s="2" t="s">
        <v>138</v>
      </c>
      <c r="Y799" s="22"/>
      <c r="Z799" s="22"/>
      <c r="AA799" s="22"/>
      <c r="AB799" s="2"/>
      <c r="AD799" s="24"/>
      <c r="AE799" s="24"/>
      <c r="AF799" s="24"/>
      <c r="AG799" s="24"/>
      <c r="AH799" s="24"/>
      <c r="AI799" s="24"/>
      <c r="AJ799" s="24"/>
      <c r="AK799" s="24"/>
      <c r="AL799" s="24"/>
      <c r="AM799" s="24"/>
      <c r="AN799" s="24"/>
    </row>
    <row r="800" spans="1:40" ht="13" x14ac:dyDescent="0.3">
      <c r="A800" t="s">
        <v>133</v>
      </c>
      <c r="B800" s="5">
        <v>2.38</v>
      </c>
      <c r="C800" s="93">
        <f t="shared" si="33"/>
        <v>42.38</v>
      </c>
      <c r="D800" s="2" t="s">
        <v>130</v>
      </c>
      <c r="E800" s="2" t="s">
        <v>130</v>
      </c>
      <c r="F800" s="2" t="s">
        <v>130</v>
      </c>
      <c r="G800" s="2" t="s">
        <v>130</v>
      </c>
      <c r="H800" s="2" t="s">
        <v>130</v>
      </c>
      <c r="I800" s="2" t="s">
        <v>130</v>
      </c>
      <c r="J800" s="2" t="s">
        <v>130</v>
      </c>
      <c r="K800" s="2" t="s">
        <v>130</v>
      </c>
      <c r="L800" s="2" t="s">
        <v>130</v>
      </c>
      <c r="M800" s="22" t="s">
        <v>130</v>
      </c>
      <c r="N800" s="22" t="s">
        <v>130</v>
      </c>
      <c r="O800" s="22" t="s">
        <v>130</v>
      </c>
      <c r="P800" s="2" t="s">
        <v>138</v>
      </c>
      <c r="Y800" s="22"/>
      <c r="Z800" s="22"/>
      <c r="AA800" s="22"/>
      <c r="AB800" s="2"/>
      <c r="AD800" s="24"/>
      <c r="AE800" s="24"/>
      <c r="AF800" s="24"/>
      <c r="AG800" s="24"/>
      <c r="AH800" s="24"/>
      <c r="AI800" s="24"/>
      <c r="AJ800" s="24"/>
      <c r="AK800" s="24"/>
      <c r="AL800" s="24"/>
      <c r="AM800" s="24"/>
      <c r="AN800" s="24"/>
    </row>
    <row r="801" spans="1:40" ht="13" x14ac:dyDescent="0.3">
      <c r="A801" t="s">
        <v>133</v>
      </c>
      <c r="B801" s="5">
        <v>2.39</v>
      </c>
      <c r="C801" s="93">
        <f t="shared" si="33"/>
        <v>42.39</v>
      </c>
      <c r="D801" s="2" t="s">
        <v>130</v>
      </c>
      <c r="E801" s="2" t="s">
        <v>130</v>
      </c>
      <c r="F801" s="2" t="s">
        <v>130</v>
      </c>
      <c r="G801" s="2" t="s">
        <v>130</v>
      </c>
      <c r="H801" s="2" t="s">
        <v>130</v>
      </c>
      <c r="I801" s="2" t="s">
        <v>130</v>
      </c>
      <c r="J801" s="2" t="s">
        <v>130</v>
      </c>
      <c r="K801" s="2" t="s">
        <v>130</v>
      </c>
      <c r="L801" s="2" t="s">
        <v>130</v>
      </c>
      <c r="M801" s="22" t="s">
        <v>130</v>
      </c>
      <c r="N801" s="22" t="s">
        <v>130</v>
      </c>
      <c r="O801" s="22" t="s">
        <v>130</v>
      </c>
      <c r="P801" s="2" t="s">
        <v>138</v>
      </c>
      <c r="Y801" s="22"/>
      <c r="Z801" s="22"/>
      <c r="AA801" s="22"/>
      <c r="AB801" s="2"/>
      <c r="AD801" s="24"/>
      <c r="AE801" s="24"/>
      <c r="AF801" s="24"/>
      <c r="AG801" s="24"/>
      <c r="AH801" s="24"/>
      <c r="AI801" s="24"/>
      <c r="AJ801" s="24"/>
      <c r="AK801" s="24"/>
      <c r="AL801" s="24"/>
      <c r="AM801" s="24"/>
      <c r="AN801" s="24"/>
    </row>
    <row r="802" spans="1:40" ht="13" x14ac:dyDescent="0.3">
      <c r="A802" t="s">
        <v>133</v>
      </c>
      <c r="B802" s="5">
        <v>2.4</v>
      </c>
      <c r="C802" s="93">
        <f t="shared" si="33"/>
        <v>42.4</v>
      </c>
      <c r="D802" s="2" t="s">
        <v>130</v>
      </c>
      <c r="E802" s="2" t="s">
        <v>130</v>
      </c>
      <c r="F802" s="2" t="s">
        <v>130</v>
      </c>
      <c r="G802" s="2" t="s">
        <v>130</v>
      </c>
      <c r="H802" s="2" t="s">
        <v>130</v>
      </c>
      <c r="I802" s="2" t="s">
        <v>130</v>
      </c>
      <c r="J802" s="2" t="s">
        <v>130</v>
      </c>
      <c r="K802" s="2" t="s">
        <v>130</v>
      </c>
      <c r="L802" s="2" t="s">
        <v>130</v>
      </c>
      <c r="M802" s="22" t="s">
        <v>130</v>
      </c>
      <c r="N802" s="22" t="s">
        <v>130</v>
      </c>
      <c r="O802" s="22" t="s">
        <v>130</v>
      </c>
      <c r="P802" s="2" t="s">
        <v>138</v>
      </c>
      <c r="Y802" s="22"/>
      <c r="Z802" s="22"/>
      <c r="AA802" s="22"/>
      <c r="AB802" s="2"/>
      <c r="AD802" s="24"/>
      <c r="AE802" s="24"/>
      <c r="AF802" s="24"/>
      <c r="AG802" s="24"/>
      <c r="AH802" s="24"/>
      <c r="AI802" s="24"/>
      <c r="AJ802" s="24"/>
      <c r="AK802" s="24"/>
      <c r="AL802" s="24"/>
      <c r="AM802" s="24"/>
      <c r="AN802" s="24"/>
    </row>
    <row r="803" spans="1:40" ht="13" x14ac:dyDescent="0.3">
      <c r="A803" t="s">
        <v>133</v>
      </c>
      <c r="B803" s="5">
        <v>2.41</v>
      </c>
      <c r="C803" s="93">
        <f t="shared" si="33"/>
        <v>42.41</v>
      </c>
      <c r="D803" s="2" t="s">
        <v>130</v>
      </c>
      <c r="E803" s="2" t="s">
        <v>130</v>
      </c>
      <c r="F803" s="2" t="s">
        <v>130</v>
      </c>
      <c r="G803" s="2" t="s">
        <v>130</v>
      </c>
      <c r="H803" s="2" t="s">
        <v>130</v>
      </c>
      <c r="I803" s="2" t="s">
        <v>130</v>
      </c>
      <c r="J803" s="2" t="s">
        <v>130</v>
      </c>
      <c r="K803" s="2" t="s">
        <v>130</v>
      </c>
      <c r="L803" s="2" t="s">
        <v>130</v>
      </c>
      <c r="M803" s="22" t="s">
        <v>130</v>
      </c>
      <c r="N803" s="22" t="s">
        <v>130</v>
      </c>
      <c r="O803" s="22" t="s">
        <v>130</v>
      </c>
      <c r="P803" s="2" t="s">
        <v>138</v>
      </c>
      <c r="Y803" s="22"/>
      <c r="Z803" s="22"/>
      <c r="AA803" s="22"/>
      <c r="AB803" s="2"/>
      <c r="AD803" s="24"/>
      <c r="AE803" s="24"/>
      <c r="AF803" s="24"/>
      <c r="AG803" s="24"/>
      <c r="AH803" s="24"/>
      <c r="AI803" s="24"/>
      <c r="AJ803" s="24"/>
      <c r="AK803" s="24"/>
      <c r="AL803" s="24"/>
      <c r="AM803" s="24"/>
      <c r="AN803" s="24"/>
    </row>
    <row r="804" spans="1:40" ht="13" x14ac:dyDescent="0.3">
      <c r="A804" t="s">
        <v>133</v>
      </c>
      <c r="B804" s="5">
        <v>2.42</v>
      </c>
      <c r="C804" s="93">
        <f t="shared" si="33"/>
        <v>42.42</v>
      </c>
      <c r="D804" s="2" t="s">
        <v>130</v>
      </c>
      <c r="E804" s="2" t="s">
        <v>130</v>
      </c>
      <c r="F804" s="2" t="s">
        <v>130</v>
      </c>
      <c r="G804" s="2" t="s">
        <v>130</v>
      </c>
      <c r="H804" s="2" t="s">
        <v>130</v>
      </c>
      <c r="I804" s="2" t="s">
        <v>130</v>
      </c>
      <c r="J804" s="2" t="s">
        <v>130</v>
      </c>
      <c r="K804" s="2" t="s">
        <v>130</v>
      </c>
      <c r="L804" s="2" t="s">
        <v>130</v>
      </c>
      <c r="M804" s="22" t="s">
        <v>130</v>
      </c>
      <c r="N804" s="22" t="s">
        <v>130</v>
      </c>
      <c r="O804" s="22" t="s">
        <v>130</v>
      </c>
      <c r="P804" s="2" t="s">
        <v>138</v>
      </c>
      <c r="Y804" s="22"/>
      <c r="Z804" s="22"/>
      <c r="AA804" s="22"/>
      <c r="AB804" s="2"/>
      <c r="AD804" s="24"/>
      <c r="AE804" s="24"/>
      <c r="AF804" s="24"/>
      <c r="AG804" s="24"/>
      <c r="AH804" s="24"/>
      <c r="AI804" s="24"/>
      <c r="AJ804" s="24"/>
      <c r="AK804" s="24"/>
      <c r="AL804" s="24"/>
      <c r="AM804" s="24"/>
      <c r="AN804" s="24"/>
    </row>
    <row r="805" spans="1:40" ht="13" x14ac:dyDescent="0.3">
      <c r="A805" t="s">
        <v>133</v>
      </c>
      <c r="B805" s="5">
        <v>2.4300000000000002</v>
      </c>
      <c r="C805" s="93">
        <f t="shared" si="33"/>
        <v>42.43</v>
      </c>
      <c r="D805" s="2" t="s">
        <v>130</v>
      </c>
      <c r="E805" s="2" t="s">
        <v>130</v>
      </c>
      <c r="F805" s="2" t="s">
        <v>130</v>
      </c>
      <c r="G805" s="2" t="s">
        <v>130</v>
      </c>
      <c r="H805" s="2" t="s">
        <v>130</v>
      </c>
      <c r="I805" s="2" t="s">
        <v>130</v>
      </c>
      <c r="J805" s="2" t="s">
        <v>130</v>
      </c>
      <c r="K805" s="2" t="s">
        <v>130</v>
      </c>
      <c r="L805" s="2" t="s">
        <v>130</v>
      </c>
      <c r="M805" s="22" t="s">
        <v>130</v>
      </c>
      <c r="N805" s="22" t="s">
        <v>130</v>
      </c>
      <c r="O805" s="22" t="s">
        <v>130</v>
      </c>
      <c r="P805" s="2" t="s">
        <v>138</v>
      </c>
      <c r="Y805" s="22"/>
      <c r="Z805" s="22"/>
      <c r="AA805" s="22"/>
      <c r="AB805" s="2"/>
      <c r="AD805" s="24"/>
      <c r="AE805" s="24"/>
      <c r="AF805" s="24"/>
      <c r="AG805" s="24"/>
      <c r="AH805" s="24"/>
      <c r="AI805" s="24"/>
      <c r="AJ805" s="24"/>
      <c r="AK805" s="24"/>
      <c r="AL805" s="24"/>
      <c r="AM805" s="24"/>
      <c r="AN805" s="24"/>
    </row>
    <row r="806" spans="1:40" ht="13" x14ac:dyDescent="0.3">
      <c r="A806" t="s">
        <v>133</v>
      </c>
      <c r="B806" s="5">
        <v>2.44</v>
      </c>
      <c r="C806" s="93">
        <f t="shared" si="33"/>
        <v>42.44</v>
      </c>
      <c r="D806" s="2" t="s">
        <v>130</v>
      </c>
      <c r="E806" s="2" t="s">
        <v>130</v>
      </c>
      <c r="F806" s="2" t="s">
        <v>130</v>
      </c>
      <c r="G806" s="2" t="s">
        <v>130</v>
      </c>
      <c r="H806" s="2" t="s">
        <v>130</v>
      </c>
      <c r="I806" s="2" t="s">
        <v>130</v>
      </c>
      <c r="J806" s="2" t="s">
        <v>130</v>
      </c>
      <c r="K806" s="2" t="s">
        <v>130</v>
      </c>
      <c r="L806" s="2" t="s">
        <v>130</v>
      </c>
      <c r="M806" s="22" t="s">
        <v>130</v>
      </c>
      <c r="N806" s="22" t="s">
        <v>130</v>
      </c>
      <c r="O806" s="22" t="s">
        <v>130</v>
      </c>
      <c r="P806" s="2" t="s">
        <v>138</v>
      </c>
      <c r="Y806" s="22"/>
      <c r="Z806" s="22"/>
      <c r="AA806" s="22"/>
      <c r="AB806" s="2"/>
      <c r="AD806" s="24"/>
      <c r="AE806" s="24"/>
      <c r="AF806" s="24"/>
      <c r="AG806" s="24"/>
      <c r="AH806" s="24"/>
      <c r="AI806" s="24"/>
      <c r="AJ806" s="24"/>
      <c r="AK806" s="24"/>
      <c r="AL806" s="24"/>
      <c r="AM806" s="24"/>
      <c r="AN806" s="24"/>
    </row>
    <row r="807" spans="1:40" ht="13" x14ac:dyDescent="0.3">
      <c r="A807" t="s">
        <v>133</v>
      </c>
      <c r="B807" s="5">
        <v>2.4500000000000002</v>
      </c>
      <c r="C807" s="93">
        <f t="shared" ref="C807:C862" si="34">VALUE(SUBSTITUTE(4&amp;B807," ",""))</f>
        <v>42.45</v>
      </c>
      <c r="D807" s="2" t="s">
        <v>130</v>
      </c>
      <c r="E807" s="2" t="s">
        <v>130</v>
      </c>
      <c r="F807" s="2" t="s">
        <v>130</v>
      </c>
      <c r="G807" s="2" t="s">
        <v>130</v>
      </c>
      <c r="H807" s="2" t="s">
        <v>130</v>
      </c>
      <c r="I807" s="2" t="s">
        <v>130</v>
      </c>
      <c r="J807" s="2" t="s">
        <v>130</v>
      </c>
      <c r="K807" s="2" t="s">
        <v>130</v>
      </c>
      <c r="L807" s="2" t="s">
        <v>130</v>
      </c>
      <c r="M807" s="22" t="s">
        <v>130</v>
      </c>
      <c r="N807" s="22" t="s">
        <v>130</v>
      </c>
      <c r="O807" s="22" t="s">
        <v>130</v>
      </c>
      <c r="P807" s="2" t="s">
        <v>138</v>
      </c>
      <c r="Y807" s="22"/>
      <c r="Z807" s="22"/>
      <c r="AA807" s="22"/>
      <c r="AB807" s="2"/>
      <c r="AD807" s="24"/>
      <c r="AE807" s="24"/>
      <c r="AF807" s="24"/>
      <c r="AG807" s="24"/>
      <c r="AH807" s="24"/>
      <c r="AI807" s="24"/>
      <c r="AJ807" s="24"/>
      <c r="AK807" s="24"/>
      <c r="AL807" s="24"/>
      <c r="AM807" s="24"/>
      <c r="AN807" s="24"/>
    </row>
    <row r="808" spans="1:40" ht="13" x14ac:dyDescent="0.3">
      <c r="A808" t="s">
        <v>133</v>
      </c>
      <c r="B808" s="5">
        <v>2.46</v>
      </c>
      <c r="C808" s="93">
        <f t="shared" si="34"/>
        <v>42.46</v>
      </c>
      <c r="D808" s="2" t="s">
        <v>130</v>
      </c>
      <c r="E808" s="2" t="s">
        <v>130</v>
      </c>
      <c r="F808" s="2" t="s">
        <v>130</v>
      </c>
      <c r="G808" s="2" t="s">
        <v>130</v>
      </c>
      <c r="H808" s="2" t="s">
        <v>130</v>
      </c>
      <c r="I808" s="2" t="s">
        <v>130</v>
      </c>
      <c r="J808" s="2" t="s">
        <v>130</v>
      </c>
      <c r="K808" s="2" t="s">
        <v>130</v>
      </c>
      <c r="L808" s="2" t="s">
        <v>130</v>
      </c>
      <c r="M808" s="22" t="s">
        <v>130</v>
      </c>
      <c r="N808" s="22" t="s">
        <v>130</v>
      </c>
      <c r="O808" s="22" t="s">
        <v>130</v>
      </c>
      <c r="P808" s="2" t="s">
        <v>138</v>
      </c>
      <c r="Y808" s="22"/>
      <c r="Z808" s="22"/>
      <c r="AA808" s="22"/>
      <c r="AB808" s="2"/>
      <c r="AD808" s="24"/>
      <c r="AE808" s="24"/>
      <c r="AF808" s="24"/>
      <c r="AG808" s="24"/>
      <c r="AH808" s="24"/>
      <c r="AI808" s="24"/>
      <c r="AJ808" s="24"/>
      <c r="AK808" s="24"/>
      <c r="AL808" s="24"/>
      <c r="AM808" s="24"/>
      <c r="AN808" s="24"/>
    </row>
    <row r="809" spans="1:40" ht="13" x14ac:dyDescent="0.3">
      <c r="A809" t="s">
        <v>133</v>
      </c>
      <c r="B809" s="5">
        <v>2.4700000000000002</v>
      </c>
      <c r="C809" s="93">
        <f t="shared" si="34"/>
        <v>42.47</v>
      </c>
      <c r="D809" s="2" t="s">
        <v>130</v>
      </c>
      <c r="E809" s="2" t="s">
        <v>130</v>
      </c>
      <c r="F809" s="2" t="s">
        <v>130</v>
      </c>
      <c r="G809" s="2" t="s">
        <v>130</v>
      </c>
      <c r="H809" s="2" t="s">
        <v>130</v>
      </c>
      <c r="I809" s="2" t="s">
        <v>130</v>
      </c>
      <c r="J809" s="2" t="s">
        <v>130</v>
      </c>
      <c r="K809" s="2" t="s">
        <v>130</v>
      </c>
      <c r="L809" s="2" t="s">
        <v>130</v>
      </c>
      <c r="M809" s="22" t="s">
        <v>130</v>
      </c>
      <c r="N809" s="22" t="s">
        <v>130</v>
      </c>
      <c r="O809" s="22" t="s">
        <v>130</v>
      </c>
      <c r="P809" s="2" t="s">
        <v>138</v>
      </c>
      <c r="Y809" s="22"/>
      <c r="Z809" s="22"/>
      <c r="AA809" s="22"/>
      <c r="AB809" s="2"/>
      <c r="AD809" s="24"/>
      <c r="AE809" s="24"/>
      <c r="AF809" s="24"/>
      <c r="AG809" s="24"/>
      <c r="AH809" s="24"/>
      <c r="AI809" s="24"/>
      <c r="AJ809" s="24"/>
      <c r="AK809" s="24"/>
      <c r="AL809" s="24"/>
      <c r="AM809" s="24"/>
      <c r="AN809" s="24"/>
    </row>
    <row r="810" spans="1:40" ht="13" x14ac:dyDescent="0.3">
      <c r="A810" t="s">
        <v>133</v>
      </c>
      <c r="B810" s="5">
        <v>2.48</v>
      </c>
      <c r="C810" s="93">
        <f t="shared" si="34"/>
        <v>42.48</v>
      </c>
      <c r="D810" s="2" t="s">
        <v>130</v>
      </c>
      <c r="E810" s="2" t="s">
        <v>130</v>
      </c>
      <c r="F810" s="2" t="s">
        <v>130</v>
      </c>
      <c r="G810" s="2" t="s">
        <v>130</v>
      </c>
      <c r="H810" s="2" t="s">
        <v>130</v>
      </c>
      <c r="I810" s="2" t="s">
        <v>130</v>
      </c>
      <c r="J810" s="2" t="s">
        <v>130</v>
      </c>
      <c r="K810" s="2" t="s">
        <v>130</v>
      </c>
      <c r="L810" s="2" t="s">
        <v>130</v>
      </c>
      <c r="M810" s="22" t="s">
        <v>130</v>
      </c>
      <c r="N810" s="22" t="s">
        <v>130</v>
      </c>
      <c r="O810" s="22" t="s">
        <v>130</v>
      </c>
      <c r="P810" s="2" t="s">
        <v>138</v>
      </c>
      <c r="Y810" s="22"/>
      <c r="Z810" s="22"/>
      <c r="AA810" s="22"/>
      <c r="AB810" s="2"/>
      <c r="AD810" s="24"/>
      <c r="AE810" s="24"/>
      <c r="AF810" s="24"/>
      <c r="AG810" s="24"/>
      <c r="AH810" s="24"/>
      <c r="AI810" s="24"/>
      <c r="AJ810" s="24"/>
      <c r="AK810" s="24"/>
      <c r="AL810" s="24"/>
      <c r="AM810" s="24"/>
      <c r="AN810" s="24"/>
    </row>
    <row r="811" spans="1:40" ht="13" x14ac:dyDescent="0.3">
      <c r="A811" t="s">
        <v>133</v>
      </c>
      <c r="B811" s="5">
        <v>2.4900000000000002</v>
      </c>
      <c r="C811" s="93">
        <f t="shared" si="34"/>
        <v>42.49</v>
      </c>
      <c r="D811" s="2" t="s">
        <v>130</v>
      </c>
      <c r="E811" s="2" t="s">
        <v>130</v>
      </c>
      <c r="F811" s="2" t="s">
        <v>130</v>
      </c>
      <c r="G811" s="2" t="s">
        <v>130</v>
      </c>
      <c r="H811" s="2" t="s">
        <v>130</v>
      </c>
      <c r="I811" s="2" t="s">
        <v>130</v>
      </c>
      <c r="J811" s="2" t="s">
        <v>130</v>
      </c>
      <c r="K811" s="2" t="s">
        <v>130</v>
      </c>
      <c r="L811" s="2" t="s">
        <v>130</v>
      </c>
      <c r="M811" s="22" t="s">
        <v>130</v>
      </c>
      <c r="N811" s="22" t="s">
        <v>130</v>
      </c>
      <c r="O811" s="22" t="s">
        <v>130</v>
      </c>
      <c r="P811" s="2" t="s">
        <v>138</v>
      </c>
      <c r="Y811" s="22"/>
      <c r="Z811" s="22"/>
      <c r="AA811" s="22"/>
      <c r="AB811" s="2"/>
      <c r="AD811" s="24"/>
      <c r="AE811" s="24"/>
      <c r="AF811" s="24"/>
      <c r="AG811" s="24"/>
      <c r="AH811" s="24"/>
      <c r="AI811" s="24"/>
      <c r="AJ811" s="24"/>
      <c r="AK811" s="24"/>
      <c r="AL811" s="24"/>
      <c r="AM811" s="24"/>
      <c r="AN811" s="24"/>
    </row>
    <row r="812" spans="1:40" ht="13" x14ac:dyDescent="0.3">
      <c r="A812" t="s">
        <v>133</v>
      </c>
      <c r="B812" s="5">
        <v>2.5</v>
      </c>
      <c r="C812" s="93">
        <f t="shared" si="34"/>
        <v>42.5</v>
      </c>
      <c r="D812" s="2" t="s">
        <v>130</v>
      </c>
      <c r="E812" s="2" t="s">
        <v>130</v>
      </c>
      <c r="F812" s="2" t="s">
        <v>130</v>
      </c>
      <c r="G812" s="2" t="s">
        <v>130</v>
      </c>
      <c r="H812" s="2" t="s">
        <v>130</v>
      </c>
      <c r="I812" s="2" t="s">
        <v>130</v>
      </c>
      <c r="J812" s="2" t="s">
        <v>130</v>
      </c>
      <c r="K812" s="2" t="s">
        <v>130</v>
      </c>
      <c r="L812" s="2" t="s">
        <v>130</v>
      </c>
      <c r="M812" s="22" t="s">
        <v>130</v>
      </c>
      <c r="N812" s="22" t="s">
        <v>130</v>
      </c>
      <c r="O812" s="22" t="s">
        <v>130</v>
      </c>
      <c r="P812" s="2" t="s">
        <v>138</v>
      </c>
      <c r="Y812" s="22"/>
      <c r="Z812" s="22"/>
      <c r="AA812" s="22"/>
      <c r="AB812" s="2"/>
      <c r="AD812" s="24"/>
      <c r="AE812" s="24"/>
      <c r="AF812" s="24"/>
      <c r="AG812" s="24"/>
      <c r="AH812" s="24"/>
      <c r="AI812" s="24"/>
      <c r="AJ812" s="24"/>
      <c r="AK812" s="24"/>
      <c r="AL812" s="24"/>
      <c r="AM812" s="24"/>
      <c r="AN812" s="24"/>
    </row>
    <row r="813" spans="1:40" ht="13" x14ac:dyDescent="0.3">
      <c r="A813" t="s">
        <v>133</v>
      </c>
      <c r="B813" s="5">
        <v>2.5099999999999998</v>
      </c>
      <c r="C813" s="93">
        <f t="shared" si="34"/>
        <v>42.51</v>
      </c>
      <c r="D813" s="2" t="s">
        <v>130</v>
      </c>
      <c r="E813" s="2" t="s">
        <v>130</v>
      </c>
      <c r="F813" s="2" t="s">
        <v>130</v>
      </c>
      <c r="G813" s="2" t="s">
        <v>130</v>
      </c>
      <c r="H813" s="2" t="s">
        <v>130</v>
      </c>
      <c r="I813" s="2" t="s">
        <v>130</v>
      </c>
      <c r="J813" s="2" t="s">
        <v>130</v>
      </c>
      <c r="K813" s="2" t="s">
        <v>130</v>
      </c>
      <c r="L813" s="2" t="s">
        <v>130</v>
      </c>
      <c r="M813" s="22" t="s">
        <v>130</v>
      </c>
      <c r="N813" s="22" t="s">
        <v>130</v>
      </c>
      <c r="O813" s="22" t="s">
        <v>130</v>
      </c>
      <c r="P813" s="2" t="s">
        <v>138</v>
      </c>
      <c r="Y813" s="22"/>
      <c r="Z813" s="22"/>
      <c r="AA813" s="22"/>
      <c r="AB813" s="2"/>
      <c r="AD813" s="24"/>
      <c r="AE813" s="24"/>
      <c r="AF813" s="24"/>
      <c r="AG813" s="24"/>
      <c r="AH813" s="24"/>
      <c r="AI813" s="24"/>
      <c r="AJ813" s="24"/>
      <c r="AK813" s="24"/>
      <c r="AL813" s="24"/>
      <c r="AM813" s="24"/>
      <c r="AN813" s="24"/>
    </row>
    <row r="814" spans="1:40" ht="13" x14ac:dyDescent="0.3">
      <c r="A814" t="s">
        <v>133</v>
      </c>
      <c r="B814" s="5">
        <v>2.52</v>
      </c>
      <c r="C814" s="93">
        <f t="shared" si="34"/>
        <v>42.52</v>
      </c>
      <c r="D814" s="2" t="s">
        <v>130</v>
      </c>
      <c r="E814" s="2" t="s">
        <v>130</v>
      </c>
      <c r="F814" s="2" t="s">
        <v>130</v>
      </c>
      <c r="G814" s="2" t="s">
        <v>130</v>
      </c>
      <c r="H814" s="2" t="s">
        <v>130</v>
      </c>
      <c r="I814" s="2" t="s">
        <v>130</v>
      </c>
      <c r="J814" s="2" t="s">
        <v>130</v>
      </c>
      <c r="K814" s="2" t="s">
        <v>130</v>
      </c>
      <c r="L814" s="2" t="s">
        <v>130</v>
      </c>
      <c r="M814" s="22" t="s">
        <v>130</v>
      </c>
      <c r="N814" s="22" t="s">
        <v>130</v>
      </c>
      <c r="O814" s="22" t="s">
        <v>130</v>
      </c>
      <c r="P814" s="2" t="s">
        <v>138</v>
      </c>
      <c r="Y814" s="22"/>
      <c r="Z814" s="22"/>
      <c r="AA814" s="22"/>
      <c r="AB814" s="2"/>
      <c r="AD814" s="24"/>
      <c r="AE814" s="24"/>
      <c r="AF814" s="24"/>
      <c r="AG814" s="24"/>
      <c r="AH814" s="24"/>
      <c r="AI814" s="24"/>
      <c r="AJ814" s="24"/>
      <c r="AK814" s="24"/>
      <c r="AL814" s="24"/>
      <c r="AM814" s="24"/>
      <c r="AN814" s="24"/>
    </row>
    <row r="815" spans="1:40" ht="13" x14ac:dyDescent="0.3">
      <c r="A815" t="s">
        <v>133</v>
      </c>
      <c r="B815" s="5">
        <v>2.5299999999999998</v>
      </c>
      <c r="C815" s="93">
        <f t="shared" si="34"/>
        <v>42.53</v>
      </c>
      <c r="D815" s="2" t="s">
        <v>130</v>
      </c>
      <c r="E815" s="2" t="s">
        <v>130</v>
      </c>
      <c r="F815" s="2" t="s">
        <v>130</v>
      </c>
      <c r="G815" s="2" t="s">
        <v>130</v>
      </c>
      <c r="H815" s="2" t="s">
        <v>130</v>
      </c>
      <c r="I815" s="2" t="s">
        <v>130</v>
      </c>
      <c r="J815" s="2" t="s">
        <v>130</v>
      </c>
      <c r="K815" s="2" t="s">
        <v>130</v>
      </c>
      <c r="L815" s="2" t="s">
        <v>130</v>
      </c>
      <c r="M815" s="22" t="s">
        <v>130</v>
      </c>
      <c r="N815" s="22" t="s">
        <v>130</v>
      </c>
      <c r="O815" s="22" t="s">
        <v>130</v>
      </c>
      <c r="P815" s="2" t="s">
        <v>138</v>
      </c>
      <c r="Y815" s="22"/>
      <c r="Z815" s="22"/>
      <c r="AA815" s="22"/>
      <c r="AB815" s="2"/>
      <c r="AD815" s="24"/>
      <c r="AE815" s="24"/>
      <c r="AF815" s="24"/>
      <c r="AG815" s="24"/>
      <c r="AH815" s="24"/>
      <c r="AI815" s="24"/>
      <c r="AJ815" s="24"/>
      <c r="AK815" s="24"/>
      <c r="AL815" s="24"/>
      <c r="AM815" s="24"/>
      <c r="AN815" s="24"/>
    </row>
    <row r="816" spans="1:40" ht="13" x14ac:dyDescent="0.3">
      <c r="A816" t="s">
        <v>133</v>
      </c>
      <c r="B816" s="5">
        <v>2.54</v>
      </c>
      <c r="C816" s="93">
        <f t="shared" si="34"/>
        <v>42.54</v>
      </c>
      <c r="D816" s="2" t="s">
        <v>130</v>
      </c>
      <c r="E816" s="2" t="s">
        <v>130</v>
      </c>
      <c r="F816" s="2" t="s">
        <v>130</v>
      </c>
      <c r="G816" s="2" t="s">
        <v>130</v>
      </c>
      <c r="H816" s="2" t="s">
        <v>130</v>
      </c>
      <c r="I816" s="2" t="s">
        <v>130</v>
      </c>
      <c r="J816" s="2" t="s">
        <v>130</v>
      </c>
      <c r="K816" s="2" t="s">
        <v>130</v>
      </c>
      <c r="L816" s="2" t="s">
        <v>130</v>
      </c>
      <c r="M816" s="22" t="s">
        <v>130</v>
      </c>
      <c r="N816" s="22" t="s">
        <v>130</v>
      </c>
      <c r="O816" s="22" t="s">
        <v>130</v>
      </c>
      <c r="P816" s="2" t="s">
        <v>138</v>
      </c>
      <c r="Y816" s="22"/>
      <c r="Z816" s="22"/>
      <c r="AA816" s="22"/>
      <c r="AB816" s="2"/>
      <c r="AD816" s="24"/>
      <c r="AE816" s="24"/>
      <c r="AF816" s="24"/>
      <c r="AG816" s="24"/>
      <c r="AH816" s="24"/>
      <c r="AI816" s="24"/>
      <c r="AJ816" s="24"/>
      <c r="AK816" s="24"/>
      <c r="AL816" s="24"/>
      <c r="AM816" s="24"/>
      <c r="AN816" s="24"/>
    </row>
    <row r="817" spans="1:40" ht="13" x14ac:dyDescent="0.3">
      <c r="A817" t="s">
        <v>133</v>
      </c>
      <c r="B817" s="5">
        <v>2.5499999999999998</v>
      </c>
      <c r="C817" s="93">
        <f t="shared" si="34"/>
        <v>42.55</v>
      </c>
      <c r="D817" s="2" t="s">
        <v>130</v>
      </c>
      <c r="E817" s="2" t="s">
        <v>130</v>
      </c>
      <c r="F817" s="2" t="s">
        <v>130</v>
      </c>
      <c r="G817" s="2" t="s">
        <v>130</v>
      </c>
      <c r="H817" s="2" t="s">
        <v>130</v>
      </c>
      <c r="I817" s="2" t="s">
        <v>130</v>
      </c>
      <c r="J817" s="2" t="s">
        <v>130</v>
      </c>
      <c r="K817" s="2" t="s">
        <v>130</v>
      </c>
      <c r="L817" s="2" t="s">
        <v>130</v>
      </c>
      <c r="M817" s="22" t="s">
        <v>130</v>
      </c>
      <c r="N817" s="22" t="s">
        <v>130</v>
      </c>
      <c r="O817" s="22" t="s">
        <v>130</v>
      </c>
      <c r="P817" s="2" t="s">
        <v>138</v>
      </c>
      <c r="Y817" s="22"/>
      <c r="Z817" s="22"/>
      <c r="AA817" s="22"/>
      <c r="AB817" s="2"/>
      <c r="AD817" s="24"/>
      <c r="AE817" s="24"/>
      <c r="AF817" s="24"/>
      <c r="AG817" s="24"/>
      <c r="AH817" s="24"/>
      <c r="AI817" s="24"/>
      <c r="AJ817" s="24"/>
      <c r="AK817" s="24"/>
      <c r="AL817" s="24"/>
      <c r="AM817" s="24"/>
      <c r="AN817" s="24"/>
    </row>
    <row r="818" spans="1:40" ht="13" x14ac:dyDescent="0.3">
      <c r="A818" t="s">
        <v>133</v>
      </c>
      <c r="B818" s="5">
        <v>2.56</v>
      </c>
      <c r="C818" s="93">
        <f t="shared" si="34"/>
        <v>42.56</v>
      </c>
      <c r="D818" s="2" t="s">
        <v>130</v>
      </c>
      <c r="E818" s="2" t="s">
        <v>130</v>
      </c>
      <c r="F818" s="2" t="s">
        <v>130</v>
      </c>
      <c r="G818" s="2" t="s">
        <v>130</v>
      </c>
      <c r="H818" s="2" t="s">
        <v>130</v>
      </c>
      <c r="I818" s="2" t="s">
        <v>130</v>
      </c>
      <c r="J818" s="2" t="s">
        <v>130</v>
      </c>
      <c r="K818" s="2" t="s">
        <v>130</v>
      </c>
      <c r="L818" s="2" t="s">
        <v>130</v>
      </c>
      <c r="M818" s="22" t="s">
        <v>130</v>
      </c>
      <c r="N818" s="22" t="s">
        <v>130</v>
      </c>
      <c r="O818" s="22" t="s">
        <v>130</v>
      </c>
      <c r="P818" s="2" t="s">
        <v>138</v>
      </c>
      <c r="Y818" s="22"/>
      <c r="Z818" s="22"/>
      <c r="AA818" s="22"/>
      <c r="AB818" s="2"/>
      <c r="AD818" s="24"/>
      <c r="AE818" s="24"/>
      <c r="AF818" s="24"/>
      <c r="AG818" s="24"/>
      <c r="AH818" s="24"/>
      <c r="AI818" s="24"/>
      <c r="AJ818" s="24"/>
      <c r="AK818" s="24"/>
      <c r="AL818" s="24"/>
      <c r="AM818" s="24"/>
      <c r="AN818" s="24"/>
    </row>
    <row r="819" spans="1:40" ht="13" x14ac:dyDescent="0.3">
      <c r="A819" t="s">
        <v>133</v>
      </c>
      <c r="B819" s="5">
        <v>2.57</v>
      </c>
      <c r="C819" s="93">
        <f t="shared" si="34"/>
        <v>42.57</v>
      </c>
      <c r="D819" s="2" t="s">
        <v>130</v>
      </c>
      <c r="E819" s="2" t="s">
        <v>130</v>
      </c>
      <c r="F819" s="2" t="s">
        <v>130</v>
      </c>
      <c r="G819" s="2" t="s">
        <v>130</v>
      </c>
      <c r="H819" s="2" t="s">
        <v>130</v>
      </c>
      <c r="I819" s="2" t="s">
        <v>130</v>
      </c>
      <c r="J819" s="2" t="s">
        <v>130</v>
      </c>
      <c r="K819" s="2" t="s">
        <v>130</v>
      </c>
      <c r="L819" s="2" t="s">
        <v>130</v>
      </c>
      <c r="M819" s="22" t="s">
        <v>130</v>
      </c>
      <c r="N819" s="22" t="s">
        <v>130</v>
      </c>
      <c r="O819" s="22" t="s">
        <v>130</v>
      </c>
      <c r="P819" s="2" t="s">
        <v>138</v>
      </c>
      <c r="Y819" s="22"/>
      <c r="Z819" s="22"/>
      <c r="AA819" s="22"/>
      <c r="AB819" s="2"/>
      <c r="AD819" s="24"/>
      <c r="AE819" s="24"/>
      <c r="AF819" s="24"/>
      <c r="AG819" s="24"/>
      <c r="AH819" s="24"/>
      <c r="AI819" s="24"/>
      <c r="AJ819" s="24"/>
      <c r="AK819" s="24"/>
      <c r="AL819" s="24"/>
      <c r="AM819" s="24"/>
      <c r="AN819" s="24"/>
    </row>
    <row r="820" spans="1:40" ht="13" x14ac:dyDescent="0.3">
      <c r="A820" t="s">
        <v>133</v>
      </c>
      <c r="B820" s="5">
        <v>2.58</v>
      </c>
      <c r="C820" s="93">
        <f t="shared" si="34"/>
        <v>42.58</v>
      </c>
      <c r="D820" s="2" t="s">
        <v>130</v>
      </c>
      <c r="E820" s="2" t="s">
        <v>130</v>
      </c>
      <c r="F820" s="2" t="s">
        <v>130</v>
      </c>
      <c r="G820" s="2" t="s">
        <v>130</v>
      </c>
      <c r="H820" s="2" t="s">
        <v>130</v>
      </c>
      <c r="I820" s="2" t="s">
        <v>130</v>
      </c>
      <c r="J820" s="2" t="s">
        <v>130</v>
      </c>
      <c r="K820" s="2" t="s">
        <v>130</v>
      </c>
      <c r="L820" s="2" t="s">
        <v>130</v>
      </c>
      <c r="M820" s="22" t="s">
        <v>130</v>
      </c>
      <c r="N820" s="22" t="s">
        <v>130</v>
      </c>
      <c r="O820" s="22" t="s">
        <v>130</v>
      </c>
      <c r="P820" s="2" t="s">
        <v>138</v>
      </c>
      <c r="Y820" s="22"/>
      <c r="Z820" s="22"/>
      <c r="AA820" s="22"/>
      <c r="AB820" s="2"/>
      <c r="AD820" s="24"/>
      <c r="AE820" s="24"/>
      <c r="AF820" s="24"/>
      <c r="AG820" s="24"/>
      <c r="AH820" s="24"/>
      <c r="AI820" s="24"/>
      <c r="AJ820" s="24"/>
      <c r="AK820" s="24"/>
      <c r="AL820" s="24"/>
      <c r="AM820" s="24"/>
      <c r="AN820" s="24"/>
    </row>
    <row r="821" spans="1:40" ht="13" x14ac:dyDescent="0.3">
      <c r="A821" t="s">
        <v>133</v>
      </c>
      <c r="B821" s="5">
        <v>2.59</v>
      </c>
      <c r="C821" s="93">
        <f t="shared" si="34"/>
        <v>42.59</v>
      </c>
      <c r="D821" s="2" t="s">
        <v>130</v>
      </c>
      <c r="E821" s="2" t="s">
        <v>130</v>
      </c>
      <c r="F821" s="2" t="s">
        <v>130</v>
      </c>
      <c r="G821" s="2" t="s">
        <v>130</v>
      </c>
      <c r="H821" s="2" t="s">
        <v>130</v>
      </c>
      <c r="I821" s="2" t="s">
        <v>130</v>
      </c>
      <c r="J821" s="2" t="s">
        <v>130</v>
      </c>
      <c r="K821" s="2" t="s">
        <v>130</v>
      </c>
      <c r="L821" s="2" t="s">
        <v>130</v>
      </c>
      <c r="M821" s="22" t="s">
        <v>130</v>
      </c>
      <c r="N821" s="22" t="s">
        <v>130</v>
      </c>
      <c r="O821" s="22" t="s">
        <v>130</v>
      </c>
      <c r="P821" s="2" t="s">
        <v>138</v>
      </c>
      <c r="Y821" s="22"/>
      <c r="Z821" s="22"/>
      <c r="AA821" s="22"/>
      <c r="AB821" s="2"/>
      <c r="AD821" s="24"/>
      <c r="AE821" s="24"/>
      <c r="AF821" s="24"/>
      <c r="AG821" s="24"/>
      <c r="AH821" s="24"/>
      <c r="AI821" s="24"/>
      <c r="AJ821" s="24"/>
      <c r="AK821" s="24"/>
      <c r="AL821" s="24"/>
      <c r="AM821" s="24"/>
      <c r="AN821" s="24"/>
    </row>
    <row r="822" spans="1:40" ht="13" x14ac:dyDescent="0.3">
      <c r="A822" t="s">
        <v>133</v>
      </c>
      <c r="B822" s="5">
        <v>2.6</v>
      </c>
      <c r="C822" s="93">
        <f t="shared" si="34"/>
        <v>42.6</v>
      </c>
      <c r="D822" s="2" t="s">
        <v>130</v>
      </c>
      <c r="E822" s="2" t="s">
        <v>130</v>
      </c>
      <c r="F822" s="2" t="s">
        <v>130</v>
      </c>
      <c r="G822" s="2" t="s">
        <v>130</v>
      </c>
      <c r="H822" s="2" t="s">
        <v>130</v>
      </c>
      <c r="I822" s="2" t="s">
        <v>130</v>
      </c>
      <c r="J822" s="2" t="s">
        <v>130</v>
      </c>
      <c r="K822" s="2" t="s">
        <v>130</v>
      </c>
      <c r="L822" s="2" t="s">
        <v>130</v>
      </c>
      <c r="M822" s="22" t="s">
        <v>130</v>
      </c>
      <c r="N822" s="22" t="s">
        <v>130</v>
      </c>
      <c r="O822" s="22" t="s">
        <v>130</v>
      </c>
      <c r="P822" s="2" t="s">
        <v>138</v>
      </c>
      <c r="Y822" s="22"/>
      <c r="Z822" s="22"/>
      <c r="AA822" s="22"/>
      <c r="AB822" s="2"/>
      <c r="AD822" s="24"/>
      <c r="AE822" s="24"/>
      <c r="AF822" s="24"/>
      <c r="AG822" s="24"/>
      <c r="AH822" s="24"/>
      <c r="AI822" s="24"/>
      <c r="AJ822" s="24"/>
      <c r="AK822" s="24"/>
      <c r="AL822" s="24"/>
      <c r="AM822" s="24"/>
      <c r="AN822" s="24"/>
    </row>
    <row r="823" spans="1:40" ht="13" x14ac:dyDescent="0.3">
      <c r="A823" t="s">
        <v>133</v>
      </c>
      <c r="B823" s="5">
        <v>2.61</v>
      </c>
      <c r="C823" s="93">
        <f t="shared" si="34"/>
        <v>42.61</v>
      </c>
      <c r="D823" s="2" t="s">
        <v>130</v>
      </c>
      <c r="E823" s="2" t="s">
        <v>130</v>
      </c>
      <c r="F823" s="2" t="s">
        <v>130</v>
      </c>
      <c r="G823" s="2" t="s">
        <v>130</v>
      </c>
      <c r="H823" s="2" t="s">
        <v>130</v>
      </c>
      <c r="I823" s="2" t="s">
        <v>130</v>
      </c>
      <c r="J823" s="2" t="s">
        <v>130</v>
      </c>
      <c r="K823" s="2" t="s">
        <v>130</v>
      </c>
      <c r="L823" s="2" t="s">
        <v>130</v>
      </c>
      <c r="M823" s="22" t="s">
        <v>130</v>
      </c>
      <c r="N823" s="22" t="s">
        <v>130</v>
      </c>
      <c r="O823" s="22" t="s">
        <v>130</v>
      </c>
      <c r="P823" s="2" t="s">
        <v>138</v>
      </c>
      <c r="Y823" s="22"/>
      <c r="Z823" s="22"/>
      <c r="AA823" s="22"/>
      <c r="AB823" s="2"/>
      <c r="AD823" s="24"/>
      <c r="AE823" s="24"/>
      <c r="AF823" s="24"/>
      <c r="AG823" s="24"/>
      <c r="AH823" s="24"/>
      <c r="AI823" s="24"/>
      <c r="AJ823" s="24"/>
      <c r="AK823" s="24"/>
      <c r="AL823" s="24"/>
      <c r="AM823" s="24"/>
      <c r="AN823" s="24"/>
    </row>
    <row r="824" spans="1:40" ht="13" x14ac:dyDescent="0.3">
      <c r="A824" t="s">
        <v>133</v>
      </c>
      <c r="B824" s="5">
        <v>2.62</v>
      </c>
      <c r="C824" s="93">
        <f t="shared" si="34"/>
        <v>42.62</v>
      </c>
      <c r="D824" s="2" t="s">
        <v>130</v>
      </c>
      <c r="E824" s="2" t="s">
        <v>130</v>
      </c>
      <c r="F824" s="2" t="s">
        <v>130</v>
      </c>
      <c r="G824" s="2" t="s">
        <v>130</v>
      </c>
      <c r="H824" s="2" t="s">
        <v>130</v>
      </c>
      <c r="I824" s="2" t="s">
        <v>130</v>
      </c>
      <c r="J824" s="2" t="s">
        <v>130</v>
      </c>
      <c r="K824" s="2" t="s">
        <v>130</v>
      </c>
      <c r="L824" s="2" t="s">
        <v>130</v>
      </c>
      <c r="M824" s="22" t="s">
        <v>130</v>
      </c>
      <c r="N824" s="22" t="s">
        <v>130</v>
      </c>
      <c r="O824" s="22" t="s">
        <v>130</v>
      </c>
      <c r="P824" s="2" t="s">
        <v>138</v>
      </c>
      <c r="Y824" s="22"/>
      <c r="Z824" s="22"/>
      <c r="AA824" s="22"/>
      <c r="AB824" s="2"/>
      <c r="AD824" s="24"/>
      <c r="AE824" s="24"/>
      <c r="AF824" s="24"/>
      <c r="AG824" s="24"/>
      <c r="AH824" s="24"/>
      <c r="AI824" s="24"/>
      <c r="AJ824" s="24"/>
      <c r="AK824" s="24"/>
      <c r="AL824" s="24"/>
      <c r="AM824" s="24"/>
      <c r="AN824" s="24"/>
    </row>
    <row r="825" spans="1:40" ht="13" x14ac:dyDescent="0.3">
      <c r="A825" t="s">
        <v>133</v>
      </c>
      <c r="B825" s="5">
        <v>2.63</v>
      </c>
      <c r="C825" s="93">
        <f t="shared" si="34"/>
        <v>42.63</v>
      </c>
      <c r="D825" s="2" t="s">
        <v>130</v>
      </c>
      <c r="E825" s="2" t="s">
        <v>130</v>
      </c>
      <c r="F825" s="2" t="s">
        <v>130</v>
      </c>
      <c r="G825" s="2" t="s">
        <v>130</v>
      </c>
      <c r="H825" s="2" t="s">
        <v>130</v>
      </c>
      <c r="I825" s="2" t="s">
        <v>130</v>
      </c>
      <c r="J825" s="2" t="s">
        <v>130</v>
      </c>
      <c r="K825" s="2" t="s">
        <v>130</v>
      </c>
      <c r="L825" s="2" t="s">
        <v>130</v>
      </c>
      <c r="M825" s="22" t="s">
        <v>130</v>
      </c>
      <c r="N825" s="22" t="s">
        <v>130</v>
      </c>
      <c r="O825" s="22" t="s">
        <v>130</v>
      </c>
      <c r="P825" s="2" t="s">
        <v>138</v>
      </c>
      <c r="Y825" s="22"/>
      <c r="Z825" s="22"/>
      <c r="AA825" s="22"/>
      <c r="AB825" s="2"/>
      <c r="AD825" s="24"/>
      <c r="AE825" s="24"/>
      <c r="AF825" s="24"/>
      <c r="AG825" s="24"/>
      <c r="AH825" s="24"/>
      <c r="AI825" s="24"/>
      <c r="AJ825" s="24"/>
      <c r="AK825" s="24"/>
      <c r="AL825" s="24"/>
      <c r="AM825" s="24"/>
      <c r="AN825" s="24"/>
    </row>
    <row r="826" spans="1:40" ht="13" x14ac:dyDescent="0.3">
      <c r="A826" t="s">
        <v>133</v>
      </c>
      <c r="B826" s="5">
        <v>2.64</v>
      </c>
      <c r="C826" s="93">
        <f t="shared" si="34"/>
        <v>42.64</v>
      </c>
      <c r="D826" s="2" t="s">
        <v>130</v>
      </c>
      <c r="E826" s="2" t="s">
        <v>130</v>
      </c>
      <c r="F826" s="2" t="s">
        <v>130</v>
      </c>
      <c r="G826" s="2" t="s">
        <v>130</v>
      </c>
      <c r="H826" s="2" t="s">
        <v>130</v>
      </c>
      <c r="I826" s="2" t="s">
        <v>130</v>
      </c>
      <c r="J826" s="2" t="s">
        <v>130</v>
      </c>
      <c r="K826" s="2" t="s">
        <v>130</v>
      </c>
      <c r="L826" s="2" t="s">
        <v>130</v>
      </c>
      <c r="M826" s="22" t="s">
        <v>130</v>
      </c>
      <c r="N826" s="22" t="s">
        <v>130</v>
      </c>
      <c r="O826" s="22" t="s">
        <v>130</v>
      </c>
      <c r="P826" s="2" t="s">
        <v>138</v>
      </c>
      <c r="Y826" s="22"/>
      <c r="Z826" s="22"/>
      <c r="AA826" s="22"/>
      <c r="AB826" s="2"/>
      <c r="AD826" s="24"/>
      <c r="AE826" s="24"/>
      <c r="AF826" s="24"/>
      <c r="AG826" s="24"/>
      <c r="AH826" s="24"/>
      <c r="AI826" s="24"/>
      <c r="AJ826" s="24"/>
      <c r="AK826" s="24"/>
      <c r="AL826" s="24"/>
      <c r="AM826" s="24"/>
      <c r="AN826" s="24"/>
    </row>
    <row r="827" spans="1:40" ht="13" x14ac:dyDescent="0.3">
      <c r="A827" t="s">
        <v>133</v>
      </c>
      <c r="B827" s="5">
        <v>2.65</v>
      </c>
      <c r="C827" s="93">
        <f t="shared" si="34"/>
        <v>42.65</v>
      </c>
      <c r="D827" s="2" t="s">
        <v>130</v>
      </c>
      <c r="E827" s="2" t="s">
        <v>130</v>
      </c>
      <c r="F827" s="2" t="s">
        <v>130</v>
      </c>
      <c r="G827" s="2" t="s">
        <v>130</v>
      </c>
      <c r="H827" s="2" t="s">
        <v>130</v>
      </c>
      <c r="I827" s="2" t="s">
        <v>130</v>
      </c>
      <c r="J827" s="2" t="s">
        <v>130</v>
      </c>
      <c r="K827" s="2" t="s">
        <v>130</v>
      </c>
      <c r="L827" s="2" t="s">
        <v>130</v>
      </c>
      <c r="M827" s="22" t="s">
        <v>130</v>
      </c>
      <c r="N827" s="22" t="s">
        <v>130</v>
      </c>
      <c r="O827" s="22" t="s">
        <v>130</v>
      </c>
      <c r="P827" s="2" t="s">
        <v>138</v>
      </c>
      <c r="Y827" s="22"/>
      <c r="Z827" s="22"/>
      <c r="AA827" s="22"/>
      <c r="AB827" s="2"/>
      <c r="AD827" s="24"/>
      <c r="AE827" s="24"/>
      <c r="AF827" s="24"/>
      <c r="AG827" s="24"/>
      <c r="AH827" s="24"/>
      <c r="AI827" s="24"/>
      <c r="AJ827" s="24"/>
      <c r="AK827" s="24"/>
      <c r="AL827" s="24"/>
      <c r="AM827" s="24"/>
      <c r="AN827" s="24"/>
    </row>
    <row r="828" spans="1:40" ht="13" x14ac:dyDescent="0.3">
      <c r="A828" t="s">
        <v>133</v>
      </c>
      <c r="B828" s="5">
        <v>2.66</v>
      </c>
      <c r="C828" s="93">
        <f t="shared" si="34"/>
        <v>42.66</v>
      </c>
      <c r="D828" s="2" t="s">
        <v>130</v>
      </c>
      <c r="E828" s="2" t="s">
        <v>130</v>
      </c>
      <c r="F828" s="2" t="s">
        <v>130</v>
      </c>
      <c r="G828" s="2" t="s">
        <v>130</v>
      </c>
      <c r="H828" s="2" t="s">
        <v>130</v>
      </c>
      <c r="I828" s="2" t="s">
        <v>130</v>
      </c>
      <c r="J828" s="2" t="s">
        <v>130</v>
      </c>
      <c r="K828" s="2" t="s">
        <v>130</v>
      </c>
      <c r="L828" s="2" t="s">
        <v>130</v>
      </c>
      <c r="M828" s="22" t="s">
        <v>130</v>
      </c>
      <c r="N828" s="22" t="s">
        <v>130</v>
      </c>
      <c r="O828" s="22" t="s">
        <v>130</v>
      </c>
      <c r="P828" s="2" t="s">
        <v>138</v>
      </c>
      <c r="Y828" s="22"/>
      <c r="Z828" s="22"/>
      <c r="AA828" s="22"/>
      <c r="AB828" s="2"/>
      <c r="AD828" s="24"/>
      <c r="AE828" s="24"/>
      <c r="AF828" s="24"/>
      <c r="AG828" s="24"/>
      <c r="AH828" s="24"/>
      <c r="AI828" s="24"/>
      <c r="AJ828" s="24"/>
      <c r="AK828" s="24"/>
      <c r="AL828" s="24"/>
      <c r="AM828" s="24"/>
      <c r="AN828" s="24"/>
    </row>
    <row r="829" spans="1:40" ht="13" x14ac:dyDescent="0.3">
      <c r="A829" t="s">
        <v>133</v>
      </c>
      <c r="B829" s="5">
        <v>2.67</v>
      </c>
      <c r="C829" s="93">
        <f t="shared" si="34"/>
        <v>42.67</v>
      </c>
      <c r="D829" s="2" t="s">
        <v>130</v>
      </c>
      <c r="E829" s="2" t="s">
        <v>130</v>
      </c>
      <c r="F829" s="2" t="s">
        <v>130</v>
      </c>
      <c r="G829" s="2" t="s">
        <v>130</v>
      </c>
      <c r="H829" s="2" t="s">
        <v>130</v>
      </c>
      <c r="I829" s="2" t="s">
        <v>130</v>
      </c>
      <c r="J829" s="2" t="s">
        <v>130</v>
      </c>
      <c r="K829" s="2" t="s">
        <v>130</v>
      </c>
      <c r="L829" s="2" t="s">
        <v>130</v>
      </c>
      <c r="M829" s="22" t="s">
        <v>130</v>
      </c>
      <c r="N829" s="22" t="s">
        <v>130</v>
      </c>
      <c r="O829" s="22" t="s">
        <v>130</v>
      </c>
      <c r="P829" s="2" t="s">
        <v>138</v>
      </c>
      <c r="Y829" s="22"/>
      <c r="Z829" s="22"/>
      <c r="AA829" s="22"/>
      <c r="AB829" s="2"/>
      <c r="AD829" s="24"/>
      <c r="AE829" s="24"/>
      <c r="AF829" s="24"/>
      <c r="AG829" s="24"/>
      <c r="AH829" s="24"/>
      <c r="AI829" s="24"/>
      <c r="AJ829" s="24"/>
      <c r="AK829" s="24"/>
      <c r="AL829" s="24"/>
      <c r="AM829" s="24"/>
      <c r="AN829" s="24"/>
    </row>
    <row r="830" spans="1:40" ht="13" x14ac:dyDescent="0.3">
      <c r="A830" t="s">
        <v>133</v>
      </c>
      <c r="B830" s="5">
        <v>2.68</v>
      </c>
      <c r="C830" s="93">
        <f t="shared" si="34"/>
        <v>42.68</v>
      </c>
      <c r="D830" s="2" t="s">
        <v>130</v>
      </c>
      <c r="E830" s="2" t="s">
        <v>130</v>
      </c>
      <c r="F830" s="2" t="s">
        <v>130</v>
      </c>
      <c r="G830" s="2" t="s">
        <v>130</v>
      </c>
      <c r="H830" s="2" t="s">
        <v>130</v>
      </c>
      <c r="I830" s="2" t="s">
        <v>130</v>
      </c>
      <c r="J830" s="2" t="s">
        <v>130</v>
      </c>
      <c r="K830" s="2" t="s">
        <v>130</v>
      </c>
      <c r="L830" s="2" t="s">
        <v>130</v>
      </c>
      <c r="M830" s="22" t="s">
        <v>130</v>
      </c>
      <c r="N830" s="22" t="s">
        <v>130</v>
      </c>
      <c r="O830" s="22" t="s">
        <v>130</v>
      </c>
      <c r="P830" s="2" t="s">
        <v>138</v>
      </c>
      <c r="Y830" s="22"/>
      <c r="Z830" s="22"/>
      <c r="AA830" s="22"/>
      <c r="AB830" s="2"/>
      <c r="AD830" s="24"/>
      <c r="AE830" s="24"/>
      <c r="AF830" s="24"/>
      <c r="AG830" s="24"/>
      <c r="AH830" s="24"/>
      <c r="AI830" s="24"/>
      <c r="AJ830" s="24"/>
      <c r="AK830" s="24"/>
      <c r="AL830" s="24"/>
      <c r="AM830" s="24"/>
      <c r="AN830" s="24"/>
    </row>
    <row r="831" spans="1:40" ht="13" x14ac:dyDescent="0.3">
      <c r="A831" t="s">
        <v>133</v>
      </c>
      <c r="B831" s="5">
        <v>2.69</v>
      </c>
      <c r="C831" s="93">
        <f t="shared" si="34"/>
        <v>42.69</v>
      </c>
      <c r="D831" s="2" t="s">
        <v>130</v>
      </c>
      <c r="E831" s="2" t="s">
        <v>130</v>
      </c>
      <c r="F831" s="2" t="s">
        <v>130</v>
      </c>
      <c r="G831" s="2" t="s">
        <v>130</v>
      </c>
      <c r="H831" s="2" t="s">
        <v>130</v>
      </c>
      <c r="I831" s="2" t="s">
        <v>130</v>
      </c>
      <c r="J831" s="2" t="s">
        <v>130</v>
      </c>
      <c r="K831" s="2" t="s">
        <v>130</v>
      </c>
      <c r="L831" s="2" t="s">
        <v>130</v>
      </c>
      <c r="M831" s="22" t="s">
        <v>130</v>
      </c>
      <c r="N831" s="22" t="s">
        <v>130</v>
      </c>
      <c r="O831" s="22" t="s">
        <v>130</v>
      </c>
      <c r="P831" s="2" t="s">
        <v>138</v>
      </c>
      <c r="Y831" s="22"/>
      <c r="Z831" s="22"/>
      <c r="AA831" s="22"/>
      <c r="AB831" s="2"/>
      <c r="AD831" s="24"/>
      <c r="AE831" s="24"/>
      <c r="AF831" s="24"/>
      <c r="AG831" s="24"/>
      <c r="AH831" s="24"/>
      <c r="AI831" s="24"/>
      <c r="AJ831" s="24"/>
      <c r="AK831" s="24"/>
      <c r="AL831" s="24"/>
      <c r="AM831" s="24"/>
      <c r="AN831" s="24"/>
    </row>
    <row r="832" spans="1:40" ht="13" x14ac:dyDescent="0.3">
      <c r="A832" t="s">
        <v>133</v>
      </c>
      <c r="B832" s="5">
        <v>2.7</v>
      </c>
      <c r="C832" s="93">
        <f t="shared" si="34"/>
        <v>42.7</v>
      </c>
      <c r="D832" s="2" t="s">
        <v>130</v>
      </c>
      <c r="E832" s="2" t="s">
        <v>130</v>
      </c>
      <c r="F832" s="2" t="s">
        <v>130</v>
      </c>
      <c r="G832" s="2" t="s">
        <v>130</v>
      </c>
      <c r="H832" s="2" t="s">
        <v>130</v>
      </c>
      <c r="I832" s="2" t="s">
        <v>130</v>
      </c>
      <c r="J832" s="2" t="s">
        <v>130</v>
      </c>
      <c r="K832" s="2" t="s">
        <v>130</v>
      </c>
      <c r="L832" s="2" t="s">
        <v>130</v>
      </c>
      <c r="M832" s="22" t="s">
        <v>130</v>
      </c>
      <c r="N832" s="22" t="s">
        <v>130</v>
      </c>
      <c r="O832" s="22" t="s">
        <v>130</v>
      </c>
      <c r="P832" s="2" t="s">
        <v>138</v>
      </c>
      <c r="Y832" s="22"/>
      <c r="Z832" s="22"/>
      <c r="AA832" s="22"/>
      <c r="AB832" s="2"/>
      <c r="AD832" s="24"/>
      <c r="AE832" s="24"/>
      <c r="AF832" s="24"/>
      <c r="AG832" s="24"/>
      <c r="AH832" s="24"/>
      <c r="AI832" s="24"/>
      <c r="AJ832" s="24"/>
      <c r="AK832" s="24"/>
      <c r="AL832" s="24"/>
      <c r="AM832" s="24"/>
      <c r="AN832" s="24"/>
    </row>
    <row r="833" spans="1:40" ht="13" x14ac:dyDescent="0.3">
      <c r="A833" t="s">
        <v>133</v>
      </c>
      <c r="B833" s="5">
        <v>2.71</v>
      </c>
      <c r="C833" s="93">
        <f t="shared" si="34"/>
        <v>42.71</v>
      </c>
      <c r="D833" s="2" t="s">
        <v>130</v>
      </c>
      <c r="E833" s="2" t="s">
        <v>130</v>
      </c>
      <c r="F833" s="2" t="s">
        <v>130</v>
      </c>
      <c r="G833" s="2" t="s">
        <v>130</v>
      </c>
      <c r="H833" s="2" t="s">
        <v>130</v>
      </c>
      <c r="I833" s="2" t="s">
        <v>130</v>
      </c>
      <c r="J833" s="2" t="s">
        <v>130</v>
      </c>
      <c r="K833" s="2" t="s">
        <v>130</v>
      </c>
      <c r="L833" s="2" t="s">
        <v>130</v>
      </c>
      <c r="M833" s="22" t="s">
        <v>130</v>
      </c>
      <c r="N833" s="22" t="s">
        <v>130</v>
      </c>
      <c r="O833" s="22" t="s">
        <v>130</v>
      </c>
      <c r="P833" s="2" t="s">
        <v>138</v>
      </c>
      <c r="Y833" s="22"/>
      <c r="Z833" s="22"/>
      <c r="AA833" s="22"/>
      <c r="AB833" s="2"/>
      <c r="AD833" s="24"/>
      <c r="AE833" s="24"/>
      <c r="AF833" s="24"/>
      <c r="AG833" s="24"/>
      <c r="AH833" s="24"/>
      <c r="AI833" s="24"/>
      <c r="AJ833" s="24"/>
      <c r="AK833" s="24"/>
      <c r="AL833" s="24"/>
      <c r="AM833" s="24"/>
      <c r="AN833" s="24"/>
    </row>
    <row r="834" spans="1:40" ht="13" x14ac:dyDescent="0.3">
      <c r="A834" t="s">
        <v>133</v>
      </c>
      <c r="B834" s="5">
        <v>2.72</v>
      </c>
      <c r="C834" s="93">
        <f t="shared" si="34"/>
        <v>42.72</v>
      </c>
      <c r="D834" s="2" t="s">
        <v>130</v>
      </c>
      <c r="E834" s="2" t="s">
        <v>130</v>
      </c>
      <c r="F834" s="2" t="s">
        <v>130</v>
      </c>
      <c r="G834" s="2" t="s">
        <v>130</v>
      </c>
      <c r="H834" s="2" t="s">
        <v>130</v>
      </c>
      <c r="I834" s="2" t="s">
        <v>130</v>
      </c>
      <c r="J834" s="2" t="s">
        <v>130</v>
      </c>
      <c r="K834" s="2" t="s">
        <v>130</v>
      </c>
      <c r="L834" s="2" t="s">
        <v>130</v>
      </c>
      <c r="M834" s="22" t="s">
        <v>130</v>
      </c>
      <c r="N834" s="22" t="s">
        <v>130</v>
      </c>
      <c r="O834" s="22" t="s">
        <v>130</v>
      </c>
      <c r="P834" s="2" t="s">
        <v>138</v>
      </c>
      <c r="Y834" s="22"/>
      <c r="Z834" s="22"/>
      <c r="AA834" s="22"/>
      <c r="AB834" s="2"/>
      <c r="AD834" s="24"/>
      <c r="AE834" s="24"/>
      <c r="AF834" s="24"/>
      <c r="AG834" s="24"/>
      <c r="AH834" s="24"/>
      <c r="AI834" s="24"/>
      <c r="AJ834" s="24"/>
      <c r="AK834" s="24"/>
      <c r="AL834" s="24"/>
      <c r="AM834" s="24"/>
      <c r="AN834" s="24"/>
    </row>
    <row r="835" spans="1:40" ht="13" x14ac:dyDescent="0.3">
      <c r="A835" t="s">
        <v>133</v>
      </c>
      <c r="B835" s="5">
        <v>2.73</v>
      </c>
      <c r="C835" s="93">
        <f t="shared" si="34"/>
        <v>42.73</v>
      </c>
      <c r="D835" s="2" t="s">
        <v>130</v>
      </c>
      <c r="E835" s="2" t="s">
        <v>130</v>
      </c>
      <c r="F835" s="2" t="s">
        <v>130</v>
      </c>
      <c r="G835" s="2" t="s">
        <v>130</v>
      </c>
      <c r="H835" s="2" t="s">
        <v>130</v>
      </c>
      <c r="I835" s="2" t="s">
        <v>130</v>
      </c>
      <c r="J835" s="2" t="s">
        <v>130</v>
      </c>
      <c r="K835" s="2" t="s">
        <v>130</v>
      </c>
      <c r="L835" s="2" t="s">
        <v>130</v>
      </c>
      <c r="M835" s="22" t="s">
        <v>130</v>
      </c>
      <c r="N835" s="22" t="s">
        <v>130</v>
      </c>
      <c r="O835" s="22" t="s">
        <v>130</v>
      </c>
      <c r="P835" s="2" t="s">
        <v>138</v>
      </c>
      <c r="Y835" s="22"/>
      <c r="Z835" s="22"/>
      <c r="AA835" s="22"/>
      <c r="AB835" s="2"/>
      <c r="AD835" s="24"/>
      <c r="AE835" s="24"/>
      <c r="AF835" s="24"/>
      <c r="AG835" s="24"/>
      <c r="AH835" s="24"/>
      <c r="AI835" s="24"/>
      <c r="AJ835" s="24"/>
      <c r="AK835" s="24"/>
      <c r="AL835" s="24"/>
      <c r="AM835" s="24"/>
      <c r="AN835" s="24"/>
    </row>
    <row r="836" spans="1:40" ht="13" x14ac:dyDescent="0.3">
      <c r="A836" t="s">
        <v>133</v>
      </c>
      <c r="B836" s="5">
        <v>2.74</v>
      </c>
      <c r="C836" s="93">
        <f t="shared" si="34"/>
        <v>42.74</v>
      </c>
      <c r="D836" s="2" t="s">
        <v>130</v>
      </c>
      <c r="E836" s="2" t="s">
        <v>130</v>
      </c>
      <c r="F836" s="2" t="s">
        <v>130</v>
      </c>
      <c r="G836" s="2" t="s">
        <v>130</v>
      </c>
      <c r="H836" s="2" t="s">
        <v>130</v>
      </c>
      <c r="I836" s="2" t="s">
        <v>130</v>
      </c>
      <c r="J836" s="2" t="s">
        <v>130</v>
      </c>
      <c r="K836" s="2" t="s">
        <v>130</v>
      </c>
      <c r="L836" s="2" t="s">
        <v>130</v>
      </c>
      <c r="M836" s="22" t="s">
        <v>130</v>
      </c>
      <c r="N836" s="22" t="s">
        <v>130</v>
      </c>
      <c r="O836" s="22" t="s">
        <v>130</v>
      </c>
      <c r="P836" s="2" t="s">
        <v>138</v>
      </c>
      <c r="Y836" s="22"/>
      <c r="Z836" s="22"/>
      <c r="AA836" s="22"/>
      <c r="AB836" s="2"/>
      <c r="AD836" s="24"/>
      <c r="AE836" s="24"/>
      <c r="AF836" s="24"/>
      <c r="AG836" s="24"/>
      <c r="AH836" s="24"/>
      <c r="AI836" s="24"/>
      <c r="AJ836" s="24"/>
      <c r="AK836" s="24"/>
      <c r="AL836" s="24"/>
      <c r="AM836" s="24"/>
      <c r="AN836" s="24"/>
    </row>
    <row r="837" spans="1:40" ht="13" x14ac:dyDescent="0.3">
      <c r="A837" t="s">
        <v>133</v>
      </c>
      <c r="B837" s="5">
        <v>2.75</v>
      </c>
      <c r="C837" s="93">
        <f t="shared" si="34"/>
        <v>42.75</v>
      </c>
      <c r="D837" s="2" t="s">
        <v>130</v>
      </c>
      <c r="E837" s="2" t="s">
        <v>130</v>
      </c>
      <c r="F837" s="2" t="s">
        <v>130</v>
      </c>
      <c r="G837" s="2" t="s">
        <v>130</v>
      </c>
      <c r="H837" s="2" t="s">
        <v>130</v>
      </c>
      <c r="I837" s="2" t="s">
        <v>130</v>
      </c>
      <c r="J837" s="2" t="s">
        <v>130</v>
      </c>
      <c r="K837" s="2" t="s">
        <v>130</v>
      </c>
      <c r="L837" s="2" t="s">
        <v>130</v>
      </c>
      <c r="M837" s="22" t="s">
        <v>130</v>
      </c>
      <c r="N837" s="22" t="s">
        <v>130</v>
      </c>
      <c r="O837" s="22" t="s">
        <v>130</v>
      </c>
      <c r="P837" s="2" t="s">
        <v>138</v>
      </c>
      <c r="Y837" s="22"/>
      <c r="Z837" s="22"/>
      <c r="AA837" s="22"/>
      <c r="AB837" s="2"/>
      <c r="AD837" s="24"/>
      <c r="AE837" s="24"/>
      <c r="AF837" s="24"/>
      <c r="AG837" s="24"/>
      <c r="AH837" s="24"/>
      <c r="AI837" s="24"/>
      <c r="AJ837" s="24"/>
      <c r="AK837" s="24"/>
      <c r="AL837" s="24"/>
      <c r="AM837" s="24"/>
      <c r="AN837" s="24"/>
    </row>
    <row r="838" spans="1:40" ht="13" x14ac:dyDescent="0.3">
      <c r="A838" t="s">
        <v>133</v>
      </c>
      <c r="B838" s="5">
        <v>2.76</v>
      </c>
      <c r="C838" s="93">
        <f t="shared" si="34"/>
        <v>42.76</v>
      </c>
      <c r="D838" s="2" t="s">
        <v>130</v>
      </c>
      <c r="E838" s="2" t="s">
        <v>130</v>
      </c>
      <c r="F838" s="2" t="s">
        <v>130</v>
      </c>
      <c r="G838" s="2" t="s">
        <v>130</v>
      </c>
      <c r="H838" s="2" t="s">
        <v>130</v>
      </c>
      <c r="I838" s="2" t="s">
        <v>130</v>
      </c>
      <c r="J838" s="2" t="s">
        <v>130</v>
      </c>
      <c r="K838" s="2" t="s">
        <v>130</v>
      </c>
      <c r="L838" s="2" t="s">
        <v>130</v>
      </c>
      <c r="M838" s="22" t="s">
        <v>130</v>
      </c>
      <c r="N838" s="22" t="s">
        <v>130</v>
      </c>
      <c r="O838" s="22" t="s">
        <v>130</v>
      </c>
      <c r="P838" s="2" t="s">
        <v>138</v>
      </c>
      <c r="Y838" s="22"/>
      <c r="Z838" s="22"/>
      <c r="AA838" s="22"/>
      <c r="AB838" s="2"/>
      <c r="AD838" s="24"/>
      <c r="AE838" s="24"/>
      <c r="AF838" s="24"/>
      <c r="AG838" s="24"/>
      <c r="AH838" s="24"/>
      <c r="AI838" s="24"/>
      <c r="AJ838" s="24"/>
      <c r="AK838" s="24"/>
      <c r="AL838" s="24"/>
      <c r="AM838" s="24"/>
      <c r="AN838" s="24"/>
    </row>
    <row r="839" spans="1:40" ht="13" x14ac:dyDescent="0.3">
      <c r="A839" t="s">
        <v>133</v>
      </c>
      <c r="B839" s="5">
        <v>2.77</v>
      </c>
      <c r="C839" s="93">
        <f t="shared" si="34"/>
        <v>42.77</v>
      </c>
      <c r="D839" s="2" t="s">
        <v>130</v>
      </c>
      <c r="E839" s="2" t="s">
        <v>130</v>
      </c>
      <c r="F839" s="2" t="s">
        <v>130</v>
      </c>
      <c r="G839" s="2" t="s">
        <v>130</v>
      </c>
      <c r="H839" s="2" t="s">
        <v>130</v>
      </c>
      <c r="I839" s="2" t="s">
        <v>130</v>
      </c>
      <c r="J839" s="2" t="s">
        <v>130</v>
      </c>
      <c r="K839" s="2" t="s">
        <v>130</v>
      </c>
      <c r="L839" s="2" t="s">
        <v>130</v>
      </c>
      <c r="M839" s="22" t="s">
        <v>130</v>
      </c>
      <c r="N839" s="22" t="s">
        <v>130</v>
      </c>
      <c r="O839" s="22" t="s">
        <v>130</v>
      </c>
      <c r="P839" s="2" t="s">
        <v>138</v>
      </c>
      <c r="Y839" s="22"/>
      <c r="Z839" s="22"/>
      <c r="AA839" s="22"/>
      <c r="AB839" s="2"/>
      <c r="AD839" s="24"/>
      <c r="AE839" s="24"/>
      <c r="AF839" s="24"/>
      <c r="AG839" s="24"/>
      <c r="AH839" s="24"/>
      <c r="AI839" s="24"/>
      <c r="AJ839" s="24"/>
      <c r="AK839" s="24"/>
      <c r="AL839" s="24"/>
      <c r="AM839" s="24"/>
      <c r="AN839" s="24"/>
    </row>
    <row r="840" spans="1:40" ht="13" x14ac:dyDescent="0.3">
      <c r="A840" t="s">
        <v>133</v>
      </c>
      <c r="B840" s="5">
        <v>2.78</v>
      </c>
      <c r="C840" s="93">
        <f t="shared" si="34"/>
        <v>42.78</v>
      </c>
      <c r="D840" s="2" t="s">
        <v>130</v>
      </c>
      <c r="E840" s="2" t="s">
        <v>130</v>
      </c>
      <c r="F840" s="2" t="s">
        <v>130</v>
      </c>
      <c r="G840" s="2" t="s">
        <v>130</v>
      </c>
      <c r="H840" s="2" t="s">
        <v>130</v>
      </c>
      <c r="I840" s="2" t="s">
        <v>130</v>
      </c>
      <c r="J840" s="2" t="s">
        <v>130</v>
      </c>
      <c r="K840" s="2" t="s">
        <v>130</v>
      </c>
      <c r="L840" s="2" t="s">
        <v>130</v>
      </c>
      <c r="M840" s="22" t="s">
        <v>130</v>
      </c>
      <c r="N840" s="22" t="s">
        <v>130</v>
      </c>
      <c r="O840" s="22" t="s">
        <v>130</v>
      </c>
      <c r="P840" s="2" t="s">
        <v>138</v>
      </c>
      <c r="Y840" s="22"/>
      <c r="Z840" s="22"/>
      <c r="AA840" s="22"/>
      <c r="AB840" s="2"/>
      <c r="AD840" s="24"/>
      <c r="AE840" s="24"/>
      <c r="AF840" s="24"/>
      <c r="AG840" s="24"/>
      <c r="AH840" s="24"/>
      <c r="AI840" s="24"/>
      <c r="AJ840" s="24"/>
      <c r="AK840" s="24"/>
      <c r="AL840" s="24"/>
      <c r="AM840" s="24"/>
      <c r="AN840" s="24"/>
    </row>
    <row r="841" spans="1:40" ht="13" x14ac:dyDescent="0.3">
      <c r="A841" t="s">
        <v>133</v>
      </c>
      <c r="B841" s="5">
        <v>2.79</v>
      </c>
      <c r="C841" s="93">
        <f t="shared" si="34"/>
        <v>42.79</v>
      </c>
      <c r="D841" s="2" t="s">
        <v>130</v>
      </c>
      <c r="E841" s="2" t="s">
        <v>130</v>
      </c>
      <c r="F841" s="2" t="s">
        <v>130</v>
      </c>
      <c r="G841" s="2" t="s">
        <v>130</v>
      </c>
      <c r="H841" s="2" t="s">
        <v>130</v>
      </c>
      <c r="I841" s="2" t="s">
        <v>130</v>
      </c>
      <c r="J841" s="2" t="s">
        <v>130</v>
      </c>
      <c r="K841" s="2" t="s">
        <v>130</v>
      </c>
      <c r="L841" s="2" t="s">
        <v>130</v>
      </c>
      <c r="M841" s="22" t="s">
        <v>130</v>
      </c>
      <c r="N841" s="22" t="s">
        <v>130</v>
      </c>
      <c r="O841" s="22" t="s">
        <v>130</v>
      </c>
      <c r="P841" s="2" t="s">
        <v>138</v>
      </c>
      <c r="Y841" s="22"/>
      <c r="Z841" s="22"/>
      <c r="AA841" s="22"/>
      <c r="AB841" s="2"/>
      <c r="AD841" s="24"/>
      <c r="AE841" s="24"/>
      <c r="AF841" s="24"/>
      <c r="AG841" s="24"/>
      <c r="AH841" s="24"/>
      <c r="AI841" s="24"/>
      <c r="AJ841" s="24"/>
      <c r="AK841" s="24"/>
      <c r="AL841" s="24"/>
      <c r="AM841" s="24"/>
      <c r="AN841" s="24"/>
    </row>
    <row r="842" spans="1:40" ht="13" x14ac:dyDescent="0.3">
      <c r="A842" t="s">
        <v>133</v>
      </c>
      <c r="B842" s="5">
        <v>2.8</v>
      </c>
      <c r="C842" s="93">
        <f t="shared" si="34"/>
        <v>42.8</v>
      </c>
      <c r="D842" s="2" t="s">
        <v>130</v>
      </c>
      <c r="E842" s="2" t="s">
        <v>130</v>
      </c>
      <c r="F842" s="2" t="s">
        <v>130</v>
      </c>
      <c r="G842" s="2" t="s">
        <v>130</v>
      </c>
      <c r="H842" s="2" t="s">
        <v>130</v>
      </c>
      <c r="I842" s="2" t="s">
        <v>130</v>
      </c>
      <c r="J842" s="2" t="s">
        <v>130</v>
      </c>
      <c r="K842" s="2" t="s">
        <v>130</v>
      </c>
      <c r="L842" s="2" t="s">
        <v>130</v>
      </c>
      <c r="M842" s="22" t="s">
        <v>130</v>
      </c>
      <c r="N842" s="22" t="s">
        <v>130</v>
      </c>
      <c r="O842" s="22" t="s">
        <v>130</v>
      </c>
      <c r="P842" s="2" t="s">
        <v>138</v>
      </c>
      <c r="Y842" s="22"/>
      <c r="Z842" s="22"/>
      <c r="AA842" s="22"/>
      <c r="AB842" s="2"/>
      <c r="AD842" s="24"/>
      <c r="AE842" s="24"/>
      <c r="AF842" s="24"/>
      <c r="AG842" s="24"/>
      <c r="AH842" s="24"/>
      <c r="AI842" s="24"/>
      <c r="AJ842" s="24"/>
      <c r="AK842" s="24"/>
      <c r="AL842" s="24"/>
      <c r="AM842" s="24"/>
      <c r="AN842" s="24"/>
    </row>
    <row r="843" spans="1:40" ht="13" x14ac:dyDescent="0.3">
      <c r="A843" t="s">
        <v>133</v>
      </c>
      <c r="B843" s="5">
        <v>2.81</v>
      </c>
      <c r="C843" s="93">
        <f t="shared" si="34"/>
        <v>42.81</v>
      </c>
      <c r="D843" s="2" t="s">
        <v>130</v>
      </c>
      <c r="E843" s="2" t="s">
        <v>130</v>
      </c>
      <c r="F843" s="2" t="s">
        <v>130</v>
      </c>
      <c r="G843" s="2" t="s">
        <v>130</v>
      </c>
      <c r="H843" s="2" t="s">
        <v>130</v>
      </c>
      <c r="I843" s="2" t="s">
        <v>130</v>
      </c>
      <c r="J843" s="2" t="s">
        <v>130</v>
      </c>
      <c r="K843" s="2" t="s">
        <v>130</v>
      </c>
      <c r="L843" s="2" t="s">
        <v>130</v>
      </c>
      <c r="M843" s="22" t="s">
        <v>130</v>
      </c>
      <c r="N843" s="22" t="s">
        <v>130</v>
      </c>
      <c r="O843" s="22" t="s">
        <v>130</v>
      </c>
      <c r="P843" s="2" t="s">
        <v>138</v>
      </c>
      <c r="Y843" s="22"/>
      <c r="Z843" s="22"/>
      <c r="AA843" s="22"/>
      <c r="AB843" s="2"/>
      <c r="AD843" s="24"/>
      <c r="AE843" s="24"/>
      <c r="AF843" s="24"/>
      <c r="AG843" s="24"/>
      <c r="AH843" s="24"/>
      <c r="AI843" s="24"/>
      <c r="AJ843" s="24"/>
      <c r="AK843" s="24"/>
      <c r="AL843" s="24"/>
      <c r="AM843" s="24"/>
      <c r="AN843" s="24"/>
    </row>
    <row r="844" spans="1:40" ht="13" x14ac:dyDescent="0.3">
      <c r="A844" t="s">
        <v>133</v>
      </c>
      <c r="B844" s="5">
        <v>2.82</v>
      </c>
      <c r="C844" s="93">
        <f t="shared" si="34"/>
        <v>42.82</v>
      </c>
      <c r="D844" s="2" t="s">
        <v>130</v>
      </c>
      <c r="E844" s="2" t="s">
        <v>130</v>
      </c>
      <c r="F844" s="2" t="s">
        <v>130</v>
      </c>
      <c r="G844" s="2" t="s">
        <v>130</v>
      </c>
      <c r="H844" s="2" t="s">
        <v>130</v>
      </c>
      <c r="I844" s="2" t="s">
        <v>130</v>
      </c>
      <c r="J844" s="2" t="s">
        <v>130</v>
      </c>
      <c r="K844" s="2" t="s">
        <v>130</v>
      </c>
      <c r="L844" s="2" t="s">
        <v>130</v>
      </c>
      <c r="M844" s="22" t="s">
        <v>130</v>
      </c>
      <c r="N844" s="22" t="s">
        <v>130</v>
      </c>
      <c r="O844" s="22" t="s">
        <v>130</v>
      </c>
      <c r="P844" s="2" t="s">
        <v>138</v>
      </c>
      <c r="Y844" s="22"/>
      <c r="Z844" s="22"/>
      <c r="AA844" s="22"/>
      <c r="AB844" s="2"/>
      <c r="AD844" s="24"/>
      <c r="AE844" s="24"/>
      <c r="AF844" s="24"/>
      <c r="AG844" s="24"/>
      <c r="AH844" s="24"/>
      <c r="AI844" s="24"/>
      <c r="AJ844" s="24"/>
      <c r="AK844" s="24"/>
      <c r="AL844" s="24"/>
      <c r="AM844" s="24"/>
      <c r="AN844" s="24"/>
    </row>
    <row r="845" spans="1:40" ht="13" x14ac:dyDescent="0.3">
      <c r="A845" t="s">
        <v>133</v>
      </c>
      <c r="B845" s="5">
        <v>2.83</v>
      </c>
      <c r="C845" s="93">
        <f t="shared" si="34"/>
        <v>42.83</v>
      </c>
      <c r="D845" s="2" t="s">
        <v>130</v>
      </c>
      <c r="E845" s="2" t="s">
        <v>130</v>
      </c>
      <c r="F845" s="2" t="s">
        <v>130</v>
      </c>
      <c r="G845" s="2" t="s">
        <v>130</v>
      </c>
      <c r="H845" s="2" t="s">
        <v>130</v>
      </c>
      <c r="I845" s="2" t="s">
        <v>130</v>
      </c>
      <c r="J845" s="2" t="s">
        <v>130</v>
      </c>
      <c r="K845" s="2" t="s">
        <v>130</v>
      </c>
      <c r="L845" s="2" t="s">
        <v>130</v>
      </c>
      <c r="M845" s="22" t="s">
        <v>130</v>
      </c>
      <c r="N845" s="22" t="s">
        <v>130</v>
      </c>
      <c r="O845" s="22" t="s">
        <v>130</v>
      </c>
      <c r="P845" s="2" t="s">
        <v>138</v>
      </c>
      <c r="Y845" s="22"/>
      <c r="Z845" s="22"/>
      <c r="AA845" s="22"/>
      <c r="AB845" s="2"/>
      <c r="AD845" s="24"/>
      <c r="AE845" s="24"/>
      <c r="AF845" s="24"/>
      <c r="AG845" s="24"/>
      <c r="AH845" s="24"/>
      <c r="AI845" s="24"/>
      <c r="AJ845" s="24"/>
      <c r="AK845" s="24"/>
      <c r="AL845" s="24"/>
      <c r="AM845" s="24"/>
      <c r="AN845" s="24"/>
    </row>
    <row r="846" spans="1:40" ht="13" x14ac:dyDescent="0.3">
      <c r="A846" t="s">
        <v>133</v>
      </c>
      <c r="B846" s="5">
        <v>2.84</v>
      </c>
      <c r="C846" s="93">
        <f t="shared" si="34"/>
        <v>42.84</v>
      </c>
      <c r="D846" s="2" t="s">
        <v>130</v>
      </c>
      <c r="E846" s="2" t="s">
        <v>130</v>
      </c>
      <c r="F846" s="2" t="s">
        <v>130</v>
      </c>
      <c r="G846" s="2" t="s">
        <v>130</v>
      </c>
      <c r="H846" s="2" t="s">
        <v>130</v>
      </c>
      <c r="I846" s="2" t="s">
        <v>130</v>
      </c>
      <c r="J846" s="2" t="s">
        <v>130</v>
      </c>
      <c r="K846" s="2" t="s">
        <v>130</v>
      </c>
      <c r="L846" s="2" t="s">
        <v>130</v>
      </c>
      <c r="M846" s="22" t="s">
        <v>130</v>
      </c>
      <c r="N846" s="22" t="s">
        <v>130</v>
      </c>
      <c r="O846" s="22" t="s">
        <v>130</v>
      </c>
      <c r="P846" s="2" t="s">
        <v>138</v>
      </c>
      <c r="Y846" s="22"/>
      <c r="Z846" s="22"/>
      <c r="AA846" s="22"/>
      <c r="AB846" s="2"/>
      <c r="AD846" s="24"/>
      <c r="AE846" s="24"/>
      <c r="AF846" s="24"/>
      <c r="AG846" s="24"/>
      <c r="AH846" s="24"/>
      <c r="AI846" s="24"/>
      <c r="AJ846" s="24"/>
      <c r="AK846" s="24"/>
      <c r="AL846" s="24"/>
      <c r="AM846" s="24"/>
      <c r="AN846" s="24"/>
    </row>
    <row r="847" spans="1:40" ht="13" x14ac:dyDescent="0.3">
      <c r="A847" t="s">
        <v>133</v>
      </c>
      <c r="B847" s="5">
        <v>2.85</v>
      </c>
      <c r="C847" s="93">
        <f t="shared" si="34"/>
        <v>42.85</v>
      </c>
      <c r="D847" s="2" t="s">
        <v>130</v>
      </c>
      <c r="E847" s="2" t="s">
        <v>130</v>
      </c>
      <c r="F847" s="2" t="s">
        <v>130</v>
      </c>
      <c r="G847" s="2" t="s">
        <v>130</v>
      </c>
      <c r="H847" s="2" t="s">
        <v>130</v>
      </c>
      <c r="I847" s="2" t="s">
        <v>130</v>
      </c>
      <c r="J847" s="2" t="s">
        <v>130</v>
      </c>
      <c r="K847" s="2" t="s">
        <v>130</v>
      </c>
      <c r="L847" s="2" t="s">
        <v>130</v>
      </c>
      <c r="M847" s="22" t="s">
        <v>130</v>
      </c>
      <c r="N847" s="22" t="s">
        <v>130</v>
      </c>
      <c r="O847" s="22" t="s">
        <v>130</v>
      </c>
      <c r="P847" s="2" t="s">
        <v>138</v>
      </c>
      <c r="Y847" s="22"/>
      <c r="Z847" s="22"/>
      <c r="AA847" s="22"/>
      <c r="AB847" s="2"/>
      <c r="AD847" s="24"/>
      <c r="AE847" s="24"/>
      <c r="AF847" s="24"/>
      <c r="AG847" s="24"/>
      <c r="AH847" s="24"/>
      <c r="AI847" s="24"/>
      <c r="AJ847" s="24"/>
      <c r="AK847" s="24"/>
      <c r="AL847" s="24"/>
      <c r="AM847" s="24"/>
      <c r="AN847" s="24"/>
    </row>
    <row r="848" spans="1:40" ht="13" x14ac:dyDescent="0.3">
      <c r="A848" t="s">
        <v>133</v>
      </c>
      <c r="B848" s="5">
        <v>2.86</v>
      </c>
      <c r="C848" s="93">
        <f t="shared" si="34"/>
        <v>42.86</v>
      </c>
      <c r="D848" s="2" t="s">
        <v>130</v>
      </c>
      <c r="E848" s="2" t="s">
        <v>130</v>
      </c>
      <c r="F848" s="2" t="s">
        <v>130</v>
      </c>
      <c r="G848" s="2" t="s">
        <v>130</v>
      </c>
      <c r="H848" s="2" t="s">
        <v>130</v>
      </c>
      <c r="I848" s="2" t="s">
        <v>130</v>
      </c>
      <c r="J848" s="2" t="s">
        <v>130</v>
      </c>
      <c r="K848" s="2" t="s">
        <v>130</v>
      </c>
      <c r="L848" s="2" t="s">
        <v>130</v>
      </c>
      <c r="M848" s="22" t="s">
        <v>130</v>
      </c>
      <c r="N848" s="22" t="s">
        <v>130</v>
      </c>
      <c r="O848" s="22" t="s">
        <v>130</v>
      </c>
      <c r="P848" s="2" t="s">
        <v>138</v>
      </c>
      <c r="Y848" s="22"/>
      <c r="Z848" s="22"/>
      <c r="AA848" s="22"/>
      <c r="AB848" s="2"/>
      <c r="AD848" s="24"/>
      <c r="AE848" s="24"/>
      <c r="AF848" s="24"/>
      <c r="AG848" s="24"/>
      <c r="AH848" s="24"/>
      <c r="AI848" s="24"/>
      <c r="AJ848" s="24"/>
      <c r="AK848" s="24"/>
      <c r="AL848" s="24"/>
      <c r="AM848" s="24"/>
      <c r="AN848" s="24"/>
    </row>
    <row r="849" spans="1:40" ht="13" x14ac:dyDescent="0.3">
      <c r="A849" t="s">
        <v>133</v>
      </c>
      <c r="B849" s="5">
        <v>2.87</v>
      </c>
      <c r="C849" s="93">
        <f t="shared" si="34"/>
        <v>42.87</v>
      </c>
      <c r="D849" s="2" t="s">
        <v>130</v>
      </c>
      <c r="E849" s="2" t="s">
        <v>130</v>
      </c>
      <c r="F849" s="2" t="s">
        <v>130</v>
      </c>
      <c r="G849" s="2" t="s">
        <v>130</v>
      </c>
      <c r="H849" s="2" t="s">
        <v>130</v>
      </c>
      <c r="I849" s="2" t="s">
        <v>130</v>
      </c>
      <c r="J849" s="2" t="s">
        <v>130</v>
      </c>
      <c r="K849" s="2" t="s">
        <v>130</v>
      </c>
      <c r="L849" s="2" t="s">
        <v>130</v>
      </c>
      <c r="M849" s="22" t="s">
        <v>130</v>
      </c>
      <c r="N849" s="22" t="s">
        <v>130</v>
      </c>
      <c r="O849" s="22" t="s">
        <v>130</v>
      </c>
      <c r="P849" s="2" t="s">
        <v>138</v>
      </c>
      <c r="Y849" s="22"/>
      <c r="Z849" s="22"/>
      <c r="AA849" s="22"/>
      <c r="AB849" s="2"/>
      <c r="AD849" s="24"/>
      <c r="AE849" s="24"/>
      <c r="AF849" s="24"/>
      <c r="AG849" s="24"/>
      <c r="AH849" s="24"/>
      <c r="AI849" s="24"/>
      <c r="AJ849" s="24"/>
      <c r="AK849" s="24"/>
      <c r="AL849" s="24"/>
      <c r="AM849" s="24"/>
      <c r="AN849" s="24"/>
    </row>
    <row r="850" spans="1:40" ht="13" x14ac:dyDescent="0.3">
      <c r="A850" t="s">
        <v>133</v>
      </c>
      <c r="B850" s="5">
        <v>2.88</v>
      </c>
      <c r="C850" s="93">
        <f t="shared" si="34"/>
        <v>42.88</v>
      </c>
      <c r="D850" s="2" t="s">
        <v>130</v>
      </c>
      <c r="E850" s="2" t="s">
        <v>130</v>
      </c>
      <c r="F850" s="2" t="s">
        <v>130</v>
      </c>
      <c r="G850" s="2" t="s">
        <v>130</v>
      </c>
      <c r="H850" s="2" t="s">
        <v>130</v>
      </c>
      <c r="I850" s="2" t="s">
        <v>130</v>
      </c>
      <c r="J850" s="2" t="s">
        <v>130</v>
      </c>
      <c r="K850" s="2" t="s">
        <v>130</v>
      </c>
      <c r="L850" s="2" t="s">
        <v>130</v>
      </c>
      <c r="M850" s="22" t="s">
        <v>130</v>
      </c>
      <c r="N850" s="22" t="s">
        <v>130</v>
      </c>
      <c r="O850" s="22" t="s">
        <v>130</v>
      </c>
      <c r="P850" s="2" t="s">
        <v>138</v>
      </c>
      <c r="Y850" s="22"/>
      <c r="Z850" s="22"/>
      <c r="AA850" s="22"/>
      <c r="AB850" s="2"/>
      <c r="AD850" s="24"/>
      <c r="AE850" s="24"/>
      <c r="AF850" s="24"/>
      <c r="AG850" s="24"/>
      <c r="AH850" s="24"/>
      <c r="AI850" s="24"/>
      <c r="AJ850" s="24"/>
      <c r="AK850" s="24"/>
      <c r="AL850" s="24"/>
      <c r="AM850" s="24"/>
      <c r="AN850" s="24"/>
    </row>
    <row r="851" spans="1:40" ht="13" x14ac:dyDescent="0.3">
      <c r="A851" t="s">
        <v>133</v>
      </c>
      <c r="B851" s="5">
        <v>2.89</v>
      </c>
      <c r="C851" s="93">
        <f t="shared" si="34"/>
        <v>42.89</v>
      </c>
      <c r="D851" s="2" t="s">
        <v>130</v>
      </c>
      <c r="E851" s="2" t="s">
        <v>130</v>
      </c>
      <c r="F851" s="2" t="s">
        <v>130</v>
      </c>
      <c r="G851" s="2" t="s">
        <v>130</v>
      </c>
      <c r="H851" s="2" t="s">
        <v>130</v>
      </c>
      <c r="I851" s="2" t="s">
        <v>130</v>
      </c>
      <c r="J851" s="2" t="s">
        <v>130</v>
      </c>
      <c r="K851" s="2" t="s">
        <v>130</v>
      </c>
      <c r="L851" s="2" t="s">
        <v>130</v>
      </c>
      <c r="M851" s="22" t="s">
        <v>130</v>
      </c>
      <c r="N851" s="22" t="s">
        <v>130</v>
      </c>
      <c r="O851" s="22" t="s">
        <v>130</v>
      </c>
      <c r="P851" s="2" t="s">
        <v>138</v>
      </c>
      <c r="Y851" s="22"/>
      <c r="Z851" s="22"/>
      <c r="AA851" s="22"/>
      <c r="AB851" s="2"/>
      <c r="AD851" s="24"/>
      <c r="AE851" s="24"/>
      <c r="AF851" s="24"/>
      <c r="AG851" s="24"/>
      <c r="AH851" s="24"/>
      <c r="AI851" s="24"/>
      <c r="AJ851" s="24"/>
      <c r="AK851" s="24"/>
      <c r="AL851" s="24"/>
      <c r="AM851" s="24"/>
      <c r="AN851" s="24"/>
    </row>
    <row r="852" spans="1:40" ht="13" x14ac:dyDescent="0.3">
      <c r="A852" t="s">
        <v>133</v>
      </c>
      <c r="B852" s="5">
        <v>2.9</v>
      </c>
      <c r="C852" s="93">
        <f t="shared" si="34"/>
        <v>42.9</v>
      </c>
      <c r="D852" s="2" t="s">
        <v>130</v>
      </c>
      <c r="E852" s="2" t="s">
        <v>130</v>
      </c>
      <c r="F852" s="2" t="s">
        <v>130</v>
      </c>
      <c r="G852" s="2" t="s">
        <v>130</v>
      </c>
      <c r="H852" s="2" t="s">
        <v>130</v>
      </c>
      <c r="I852" s="2" t="s">
        <v>130</v>
      </c>
      <c r="J852" s="2" t="s">
        <v>130</v>
      </c>
      <c r="K852" s="2" t="s">
        <v>130</v>
      </c>
      <c r="L852" s="2" t="s">
        <v>130</v>
      </c>
      <c r="M852" s="22" t="s">
        <v>130</v>
      </c>
      <c r="N852" s="22" t="s">
        <v>130</v>
      </c>
      <c r="O852" s="22" t="s">
        <v>130</v>
      </c>
      <c r="P852" s="2" t="s">
        <v>138</v>
      </c>
      <c r="Y852" s="22"/>
      <c r="Z852" s="22"/>
      <c r="AA852" s="22"/>
      <c r="AB852" s="2"/>
      <c r="AD852" s="24"/>
      <c r="AE852" s="24"/>
      <c r="AF852" s="24"/>
      <c r="AG852" s="24"/>
      <c r="AH852" s="24"/>
      <c r="AI852" s="24"/>
      <c r="AJ852" s="24"/>
      <c r="AK852" s="24"/>
      <c r="AL852" s="24"/>
      <c r="AM852" s="24"/>
      <c r="AN852" s="24"/>
    </row>
    <row r="853" spans="1:40" ht="13" x14ac:dyDescent="0.3">
      <c r="A853" t="s">
        <v>133</v>
      </c>
      <c r="B853" s="5">
        <v>2.91</v>
      </c>
      <c r="C853" s="93">
        <f t="shared" si="34"/>
        <v>42.91</v>
      </c>
      <c r="D853" s="2" t="s">
        <v>130</v>
      </c>
      <c r="E853" s="2" t="s">
        <v>130</v>
      </c>
      <c r="F853" s="2" t="s">
        <v>130</v>
      </c>
      <c r="G853" s="2" t="s">
        <v>130</v>
      </c>
      <c r="H853" s="2" t="s">
        <v>130</v>
      </c>
      <c r="I853" s="2" t="s">
        <v>130</v>
      </c>
      <c r="J853" s="2" t="s">
        <v>130</v>
      </c>
      <c r="K853" s="2" t="s">
        <v>130</v>
      </c>
      <c r="L853" s="2" t="s">
        <v>130</v>
      </c>
      <c r="M853" s="22" t="s">
        <v>130</v>
      </c>
      <c r="N853" s="22" t="s">
        <v>130</v>
      </c>
      <c r="O853" s="22" t="s">
        <v>130</v>
      </c>
      <c r="P853" s="2" t="s">
        <v>138</v>
      </c>
      <c r="Y853" s="22"/>
      <c r="Z853" s="22"/>
      <c r="AA853" s="22"/>
      <c r="AB853" s="2"/>
      <c r="AD853" s="24"/>
      <c r="AE853" s="24"/>
      <c r="AF853" s="24"/>
      <c r="AG853" s="24"/>
      <c r="AH853" s="24"/>
      <c r="AI853" s="24"/>
      <c r="AJ853" s="24"/>
      <c r="AK853" s="24"/>
      <c r="AL853" s="24"/>
      <c r="AM853" s="24"/>
      <c r="AN853" s="24"/>
    </row>
    <row r="854" spans="1:40" ht="13" x14ac:dyDescent="0.3">
      <c r="A854" t="s">
        <v>133</v>
      </c>
      <c r="B854" s="5">
        <v>2.92</v>
      </c>
      <c r="C854" s="93">
        <f t="shared" si="34"/>
        <v>42.92</v>
      </c>
      <c r="D854" s="2" t="s">
        <v>130</v>
      </c>
      <c r="E854" s="2" t="s">
        <v>130</v>
      </c>
      <c r="F854" s="2" t="s">
        <v>130</v>
      </c>
      <c r="G854" s="2" t="s">
        <v>130</v>
      </c>
      <c r="H854" s="2" t="s">
        <v>130</v>
      </c>
      <c r="I854" s="2" t="s">
        <v>130</v>
      </c>
      <c r="J854" s="2" t="s">
        <v>130</v>
      </c>
      <c r="K854" s="2" t="s">
        <v>130</v>
      </c>
      <c r="L854" s="2" t="s">
        <v>130</v>
      </c>
      <c r="M854" s="22" t="s">
        <v>130</v>
      </c>
      <c r="N854" s="22" t="s">
        <v>130</v>
      </c>
      <c r="O854" s="22" t="s">
        <v>130</v>
      </c>
      <c r="P854" s="2" t="s">
        <v>138</v>
      </c>
      <c r="Y854" s="22"/>
      <c r="Z854" s="22"/>
      <c r="AA854" s="22"/>
      <c r="AB854" s="2"/>
      <c r="AD854" s="24"/>
      <c r="AE854" s="24"/>
      <c r="AF854" s="24"/>
      <c r="AG854" s="24"/>
      <c r="AH854" s="24"/>
      <c r="AI854" s="24"/>
      <c r="AJ854" s="24"/>
      <c r="AK854" s="24"/>
      <c r="AL854" s="24"/>
      <c r="AM854" s="24"/>
      <c r="AN854" s="24"/>
    </row>
    <row r="855" spans="1:40" ht="13" x14ac:dyDescent="0.3">
      <c r="A855" t="s">
        <v>133</v>
      </c>
      <c r="B855" s="5">
        <v>2.93</v>
      </c>
      <c r="C855" s="93">
        <f t="shared" si="34"/>
        <v>42.93</v>
      </c>
      <c r="D855" s="2" t="s">
        <v>130</v>
      </c>
      <c r="E855" s="2" t="s">
        <v>130</v>
      </c>
      <c r="F855" s="2" t="s">
        <v>130</v>
      </c>
      <c r="G855" s="2" t="s">
        <v>130</v>
      </c>
      <c r="H855" s="2" t="s">
        <v>130</v>
      </c>
      <c r="I855" s="2" t="s">
        <v>130</v>
      </c>
      <c r="J855" s="2" t="s">
        <v>130</v>
      </c>
      <c r="K855" s="2" t="s">
        <v>130</v>
      </c>
      <c r="L855" s="2" t="s">
        <v>130</v>
      </c>
      <c r="M855" s="22" t="s">
        <v>130</v>
      </c>
      <c r="N855" s="22" t="s">
        <v>130</v>
      </c>
      <c r="O855" s="22" t="s">
        <v>130</v>
      </c>
      <c r="P855" s="2" t="s">
        <v>138</v>
      </c>
      <c r="Y855" s="22"/>
      <c r="Z855" s="22"/>
      <c r="AA855" s="22"/>
      <c r="AB855" s="2"/>
      <c r="AD855" s="24"/>
      <c r="AE855" s="24"/>
      <c r="AF855" s="24"/>
      <c r="AG855" s="24"/>
      <c r="AH855" s="24"/>
      <c r="AI855" s="24"/>
      <c r="AJ855" s="24"/>
      <c r="AK855" s="24"/>
      <c r="AL855" s="24"/>
      <c r="AM855" s="24"/>
      <c r="AN855" s="24"/>
    </row>
    <row r="856" spans="1:40" ht="13" x14ac:dyDescent="0.3">
      <c r="A856" t="s">
        <v>133</v>
      </c>
      <c r="B856" s="5">
        <v>2.94</v>
      </c>
      <c r="C856" s="93">
        <f t="shared" si="34"/>
        <v>42.94</v>
      </c>
      <c r="D856" s="2" t="s">
        <v>130</v>
      </c>
      <c r="E856" s="2" t="s">
        <v>130</v>
      </c>
      <c r="F856" s="2" t="s">
        <v>130</v>
      </c>
      <c r="G856" s="2" t="s">
        <v>130</v>
      </c>
      <c r="H856" s="2" t="s">
        <v>130</v>
      </c>
      <c r="I856" s="2" t="s">
        <v>130</v>
      </c>
      <c r="J856" s="2" t="s">
        <v>130</v>
      </c>
      <c r="K856" s="2" t="s">
        <v>130</v>
      </c>
      <c r="L856" s="2" t="s">
        <v>130</v>
      </c>
      <c r="M856" s="22" t="s">
        <v>130</v>
      </c>
      <c r="N856" s="22" t="s">
        <v>130</v>
      </c>
      <c r="O856" s="22" t="s">
        <v>130</v>
      </c>
      <c r="P856" s="2" t="s">
        <v>138</v>
      </c>
      <c r="Y856" s="22"/>
      <c r="Z856" s="22"/>
      <c r="AA856" s="22"/>
      <c r="AB856" s="2"/>
      <c r="AD856" s="24"/>
      <c r="AE856" s="24"/>
      <c r="AF856" s="24"/>
      <c r="AG856" s="24"/>
      <c r="AH856" s="24"/>
      <c r="AI856" s="24"/>
      <c r="AJ856" s="24"/>
      <c r="AK856" s="24"/>
      <c r="AL856" s="24"/>
      <c r="AM856" s="24"/>
      <c r="AN856" s="24"/>
    </row>
    <row r="857" spans="1:40" ht="13" x14ac:dyDescent="0.3">
      <c r="A857" t="s">
        <v>133</v>
      </c>
      <c r="B857" s="5">
        <v>2.95</v>
      </c>
      <c r="C857" s="93">
        <f t="shared" si="34"/>
        <v>42.95</v>
      </c>
      <c r="D857" s="2" t="s">
        <v>130</v>
      </c>
      <c r="E857" s="2" t="s">
        <v>130</v>
      </c>
      <c r="F857" s="2" t="s">
        <v>130</v>
      </c>
      <c r="G857" s="2" t="s">
        <v>130</v>
      </c>
      <c r="H857" s="2" t="s">
        <v>130</v>
      </c>
      <c r="I857" s="2" t="s">
        <v>130</v>
      </c>
      <c r="J857" s="2" t="s">
        <v>130</v>
      </c>
      <c r="K857" s="2" t="s">
        <v>130</v>
      </c>
      <c r="L857" s="2" t="s">
        <v>130</v>
      </c>
      <c r="M857" s="22" t="s">
        <v>130</v>
      </c>
      <c r="N857" s="22" t="s">
        <v>130</v>
      </c>
      <c r="O857" s="22" t="s">
        <v>130</v>
      </c>
      <c r="P857" s="2" t="s">
        <v>138</v>
      </c>
      <c r="Y857" s="22"/>
      <c r="Z857" s="22"/>
      <c r="AA857" s="22"/>
      <c r="AB857" s="2"/>
      <c r="AD857" s="24"/>
      <c r="AE857" s="24"/>
      <c r="AF857" s="24"/>
      <c r="AG857" s="24"/>
      <c r="AH857" s="24"/>
      <c r="AI857" s="24"/>
      <c r="AJ857" s="24"/>
      <c r="AK857" s="24"/>
      <c r="AL857" s="24"/>
      <c r="AM857" s="24"/>
      <c r="AN857" s="24"/>
    </row>
    <row r="858" spans="1:40" ht="13" x14ac:dyDescent="0.3">
      <c r="A858" t="s">
        <v>133</v>
      </c>
      <c r="B858" s="5">
        <v>2.96</v>
      </c>
      <c r="C858" s="93">
        <f t="shared" si="34"/>
        <v>42.96</v>
      </c>
      <c r="D858" s="2" t="s">
        <v>130</v>
      </c>
      <c r="E858" s="2" t="s">
        <v>130</v>
      </c>
      <c r="F858" s="2" t="s">
        <v>130</v>
      </c>
      <c r="G858" s="2" t="s">
        <v>130</v>
      </c>
      <c r="H858" s="2" t="s">
        <v>130</v>
      </c>
      <c r="I858" s="2" t="s">
        <v>130</v>
      </c>
      <c r="J858" s="2" t="s">
        <v>130</v>
      </c>
      <c r="K858" s="2" t="s">
        <v>130</v>
      </c>
      <c r="L858" s="2" t="s">
        <v>130</v>
      </c>
      <c r="M858" s="22" t="s">
        <v>130</v>
      </c>
      <c r="N858" s="22" t="s">
        <v>130</v>
      </c>
      <c r="O858" s="22" t="s">
        <v>130</v>
      </c>
      <c r="P858" s="2" t="s">
        <v>138</v>
      </c>
      <c r="Y858" s="22"/>
      <c r="Z858" s="22"/>
      <c r="AA858" s="22"/>
      <c r="AB858" s="2"/>
      <c r="AD858" s="24"/>
      <c r="AE858" s="24"/>
      <c r="AF858" s="24"/>
      <c r="AG858" s="24"/>
      <c r="AH858" s="24"/>
      <c r="AI858" s="24"/>
      <c r="AJ858" s="24"/>
      <c r="AK858" s="24"/>
      <c r="AL858" s="24"/>
      <c r="AM858" s="24"/>
      <c r="AN858" s="24"/>
    </row>
    <row r="859" spans="1:40" ht="13" x14ac:dyDescent="0.3">
      <c r="A859" t="s">
        <v>133</v>
      </c>
      <c r="B859" s="5">
        <v>2.97</v>
      </c>
      <c r="C859" s="93">
        <f t="shared" si="34"/>
        <v>42.97</v>
      </c>
      <c r="D859" s="2" t="s">
        <v>130</v>
      </c>
      <c r="E859" s="2" t="s">
        <v>130</v>
      </c>
      <c r="F859" s="2" t="s">
        <v>130</v>
      </c>
      <c r="G859" s="2" t="s">
        <v>130</v>
      </c>
      <c r="H859" s="2" t="s">
        <v>130</v>
      </c>
      <c r="I859" s="2" t="s">
        <v>130</v>
      </c>
      <c r="J859" s="2" t="s">
        <v>130</v>
      </c>
      <c r="K859" s="2" t="s">
        <v>130</v>
      </c>
      <c r="L859" s="2" t="s">
        <v>130</v>
      </c>
      <c r="M859" s="22" t="s">
        <v>130</v>
      </c>
      <c r="N859" s="22" t="s">
        <v>130</v>
      </c>
      <c r="O859" s="22" t="s">
        <v>130</v>
      </c>
      <c r="P859" s="2" t="s">
        <v>138</v>
      </c>
    </row>
    <row r="860" spans="1:40" ht="13" x14ac:dyDescent="0.3">
      <c r="A860" t="s">
        <v>133</v>
      </c>
      <c r="B860" s="5">
        <v>2.98</v>
      </c>
      <c r="C860" s="93">
        <f t="shared" si="34"/>
        <v>42.98</v>
      </c>
      <c r="D860" s="2" t="s">
        <v>130</v>
      </c>
      <c r="E860" s="2" t="s">
        <v>130</v>
      </c>
      <c r="F860" s="2" t="s">
        <v>130</v>
      </c>
      <c r="G860" s="2" t="s">
        <v>130</v>
      </c>
      <c r="H860" s="2" t="s">
        <v>130</v>
      </c>
      <c r="I860" s="2" t="s">
        <v>130</v>
      </c>
      <c r="J860" s="2" t="s">
        <v>130</v>
      </c>
      <c r="K860" s="2" t="s">
        <v>130</v>
      </c>
      <c r="L860" s="2" t="s">
        <v>130</v>
      </c>
      <c r="M860" s="22" t="s">
        <v>130</v>
      </c>
      <c r="N860" s="22" t="s">
        <v>130</v>
      </c>
      <c r="O860" s="22" t="s">
        <v>130</v>
      </c>
      <c r="P860" s="2" t="s">
        <v>138</v>
      </c>
    </row>
    <row r="861" spans="1:40" ht="13" x14ac:dyDescent="0.3">
      <c r="A861" t="s">
        <v>133</v>
      </c>
      <c r="B861" s="5">
        <v>2.99</v>
      </c>
      <c r="C861" s="93">
        <f t="shared" si="34"/>
        <v>42.99</v>
      </c>
      <c r="D861" s="2" t="s">
        <v>130</v>
      </c>
      <c r="E861" s="2" t="s">
        <v>130</v>
      </c>
      <c r="F861" s="2" t="s">
        <v>130</v>
      </c>
      <c r="G861" s="2" t="s">
        <v>130</v>
      </c>
      <c r="H861" s="2" t="s">
        <v>130</v>
      </c>
      <c r="I861" s="2" t="s">
        <v>130</v>
      </c>
      <c r="J861" s="2" t="s">
        <v>130</v>
      </c>
      <c r="K861" s="2" t="s">
        <v>130</v>
      </c>
      <c r="L861" s="2" t="s">
        <v>130</v>
      </c>
      <c r="M861" s="22" t="s">
        <v>130</v>
      </c>
      <c r="N861" s="22" t="s">
        <v>130</v>
      </c>
      <c r="O861" s="22" t="s">
        <v>130</v>
      </c>
      <c r="P861" s="2" t="s">
        <v>138</v>
      </c>
    </row>
    <row r="862" spans="1:40" ht="13" x14ac:dyDescent="0.3">
      <c r="A862" t="s">
        <v>133</v>
      </c>
      <c r="B862" s="5">
        <v>3</v>
      </c>
      <c r="C862" s="93">
        <f t="shared" si="34"/>
        <v>43</v>
      </c>
      <c r="D862" s="2" t="s">
        <v>130</v>
      </c>
      <c r="E862" s="2" t="s">
        <v>130</v>
      </c>
      <c r="F862" s="2" t="s">
        <v>130</v>
      </c>
      <c r="G862" s="2" t="s">
        <v>130</v>
      </c>
      <c r="H862" s="2" t="s">
        <v>130</v>
      </c>
      <c r="I862" s="2" t="s">
        <v>130</v>
      </c>
      <c r="J862" s="2" t="s">
        <v>130</v>
      </c>
      <c r="K862" s="2" t="s">
        <v>130</v>
      </c>
      <c r="L862" s="2" t="s">
        <v>130</v>
      </c>
      <c r="M862" s="22" t="s">
        <v>130</v>
      </c>
      <c r="N862" s="22" t="s">
        <v>130</v>
      </c>
      <c r="O862" s="22" t="s">
        <v>130</v>
      </c>
      <c r="P862" s="2" t="s">
        <v>138</v>
      </c>
    </row>
  </sheetData>
  <mergeCells count="2">
    <mergeCell ref="AJ3:AP3"/>
    <mergeCell ref="D3:O3"/>
  </mergeCells>
  <phoneticPr fontId="37" type="noConversion"/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C3979-368A-4A1C-9A72-84026D2027CA}">
  <dimension ref="A1:AQ878"/>
  <sheetViews>
    <sheetView zoomScale="115" zoomScaleNormal="115" workbookViewId="0">
      <pane ySplit="2" topLeftCell="A3" activePane="bottomLeft" state="frozen"/>
      <selection pane="bottomLeft" activeCell="F499" sqref="F499:J502"/>
    </sheetView>
  </sheetViews>
  <sheetFormatPr baseColWidth="10" defaultColWidth="8.6328125" defaultRowHeight="12.5" x14ac:dyDescent="0.25"/>
  <cols>
    <col min="1" max="1" width="20.6328125" customWidth="1"/>
    <col min="9" max="9" width="9.36328125" customWidth="1"/>
    <col min="13" max="15" width="11.54296875" bestFit="1" customWidth="1"/>
  </cols>
  <sheetData>
    <row r="1" spans="1:43" ht="13" x14ac:dyDescent="0.3">
      <c r="I1" s="24" t="s">
        <v>117</v>
      </c>
      <c r="J1" s="153">
        <v>0.6</v>
      </c>
      <c r="M1" s="154"/>
      <c r="N1" t="s">
        <v>134</v>
      </c>
    </row>
    <row r="2" spans="1:43" x14ac:dyDescent="0.25">
      <c r="F2">
        <v>1</v>
      </c>
      <c r="G2">
        <v>1.5</v>
      </c>
      <c r="H2">
        <v>2</v>
      </c>
      <c r="I2">
        <v>2.5</v>
      </c>
      <c r="J2">
        <v>3</v>
      </c>
      <c r="K2">
        <v>3.5</v>
      </c>
      <c r="L2">
        <v>4</v>
      </c>
      <c r="M2">
        <v>4.5</v>
      </c>
      <c r="N2">
        <v>5</v>
      </c>
      <c r="O2">
        <v>5.5</v>
      </c>
      <c r="R2" t="s">
        <v>135</v>
      </c>
    </row>
    <row r="3" spans="1:43" ht="13" x14ac:dyDescent="0.3">
      <c r="B3" s="18"/>
      <c r="C3" s="18"/>
      <c r="D3" s="321" t="s">
        <v>118</v>
      </c>
      <c r="E3" s="321"/>
      <c r="F3" s="321"/>
      <c r="G3" s="321"/>
      <c r="H3" s="321"/>
      <c r="I3" s="321"/>
      <c r="J3" s="321"/>
      <c r="K3" s="321"/>
      <c r="L3" s="321"/>
      <c r="M3" s="321"/>
      <c r="N3" s="321"/>
      <c r="O3" s="321"/>
      <c r="AB3" s="34"/>
      <c r="AC3" s="34"/>
      <c r="AD3" s="34"/>
      <c r="AE3" s="34"/>
      <c r="AF3" s="34"/>
      <c r="AJ3" s="322"/>
      <c r="AK3" s="322"/>
      <c r="AL3" s="322"/>
      <c r="AM3" s="322"/>
      <c r="AN3" s="322"/>
      <c r="AO3" s="322"/>
      <c r="AP3" s="322"/>
    </row>
    <row r="4" spans="1:43" ht="13" x14ac:dyDescent="0.3">
      <c r="B4" s="5" t="s">
        <v>84</v>
      </c>
      <c r="C4" s="5"/>
      <c r="D4" s="19" t="s">
        <v>69</v>
      </c>
      <c r="E4" s="19" t="s">
        <v>119</v>
      </c>
      <c r="F4" s="19" t="s">
        <v>72</v>
      </c>
      <c r="G4" s="19" t="s">
        <v>120</v>
      </c>
      <c r="H4" s="19" t="s">
        <v>75</v>
      </c>
      <c r="I4" s="19" t="s">
        <v>121</v>
      </c>
      <c r="J4" s="19" t="s">
        <v>122</v>
      </c>
      <c r="K4" s="19" t="s">
        <v>123</v>
      </c>
      <c r="L4" s="19" t="s">
        <v>124</v>
      </c>
      <c r="M4" s="19" t="s">
        <v>125</v>
      </c>
      <c r="N4" s="19" t="s">
        <v>126</v>
      </c>
      <c r="O4" s="19" t="s">
        <v>127</v>
      </c>
      <c r="P4" s="19" t="s">
        <v>128</v>
      </c>
      <c r="AA4" s="24"/>
      <c r="AB4" s="24"/>
      <c r="AC4" s="24"/>
      <c r="AD4" s="24"/>
      <c r="AE4" s="24"/>
      <c r="AF4" s="24"/>
      <c r="AG4" s="24"/>
      <c r="AI4" s="24"/>
      <c r="AJ4" s="24"/>
      <c r="AK4" s="24"/>
      <c r="AL4" s="24"/>
      <c r="AM4" s="24"/>
      <c r="AN4" s="24"/>
      <c r="AO4" s="24"/>
      <c r="AP4" s="24"/>
    </row>
    <row r="5" spans="1:43" ht="13" x14ac:dyDescent="0.3">
      <c r="A5" t="s">
        <v>129</v>
      </c>
      <c r="B5" s="5">
        <v>0</v>
      </c>
      <c r="C5" s="93">
        <f>VALUE(SUBSTITUTE(1&amp;B5," ",""))</f>
        <v>10</v>
      </c>
      <c r="D5" s="157"/>
      <c r="E5" s="157"/>
      <c r="F5" s="157"/>
      <c r="G5" s="157"/>
      <c r="H5" s="157"/>
      <c r="I5" s="157"/>
      <c r="J5" s="157"/>
      <c r="K5" s="157"/>
      <c r="L5" s="157"/>
      <c r="M5" s="157"/>
      <c r="N5" s="157"/>
      <c r="O5" s="157"/>
      <c r="P5" s="2" t="s">
        <v>136</v>
      </c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</row>
    <row r="6" spans="1:43" ht="13" x14ac:dyDescent="0.3">
      <c r="A6" s="54" t="s">
        <v>129</v>
      </c>
      <c r="B6" s="5">
        <v>0.26600000000000001</v>
      </c>
      <c r="C6" s="93">
        <f t="shared" ref="C6:C8" si="0">VALUE(SUBSTITUTE(1&amp;B6," ",""))</f>
        <v>10.266</v>
      </c>
      <c r="D6" s="157"/>
      <c r="E6" s="157"/>
      <c r="F6" s="157"/>
      <c r="G6" s="157"/>
      <c r="H6" s="157"/>
      <c r="I6" s="157"/>
      <c r="J6" s="157"/>
      <c r="K6" s="157"/>
      <c r="L6" s="157"/>
      <c r="M6" s="157"/>
      <c r="N6" s="157"/>
      <c r="O6" s="157"/>
      <c r="P6" s="2" t="s">
        <v>136</v>
      </c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</row>
    <row r="7" spans="1:43" ht="13" x14ac:dyDescent="0.3">
      <c r="A7" s="54" t="s">
        <v>129</v>
      </c>
      <c r="B7" s="5">
        <v>0.28999999999999998</v>
      </c>
      <c r="C7" s="93">
        <f t="shared" si="0"/>
        <v>10.29</v>
      </c>
      <c r="D7" s="157"/>
      <c r="E7" s="157"/>
      <c r="F7" s="157"/>
      <c r="G7" s="157"/>
      <c r="H7" s="157"/>
      <c r="I7" s="157"/>
      <c r="J7" s="157"/>
      <c r="K7" s="157"/>
      <c r="L7" s="157"/>
      <c r="M7" s="157"/>
      <c r="N7" s="157"/>
      <c r="O7" s="157"/>
      <c r="P7" s="2" t="s">
        <v>136</v>
      </c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</row>
    <row r="8" spans="1:43" ht="13" x14ac:dyDescent="0.3">
      <c r="A8" s="54" t="s">
        <v>129</v>
      </c>
      <c r="B8" s="5">
        <v>0.3</v>
      </c>
      <c r="C8" s="93">
        <f t="shared" si="0"/>
        <v>10.3</v>
      </c>
      <c r="D8" s="157"/>
      <c r="E8" s="157"/>
      <c r="F8" s="157"/>
      <c r="G8" s="157"/>
      <c r="H8" s="157"/>
      <c r="I8" s="157"/>
      <c r="J8" s="157"/>
      <c r="K8" s="157"/>
      <c r="L8" s="157"/>
      <c r="M8" s="157"/>
      <c r="N8" s="157"/>
      <c r="O8" s="157"/>
      <c r="P8" s="2" t="s">
        <v>136</v>
      </c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</row>
    <row r="9" spans="1:43" ht="13" x14ac:dyDescent="0.3">
      <c r="A9" t="s">
        <v>129</v>
      </c>
      <c r="B9" s="5">
        <v>0.33</v>
      </c>
      <c r="C9" s="93">
        <f>VALUE(SUBSTITUTE(1&amp;B9," ",""))</f>
        <v>10.33</v>
      </c>
      <c r="D9" s="157"/>
      <c r="E9" s="157"/>
      <c r="F9">
        <v>0.14799999999999999</v>
      </c>
      <c r="G9">
        <v>0.26300000000000001</v>
      </c>
      <c r="H9">
        <v>0.376</v>
      </c>
      <c r="I9" s="157"/>
      <c r="J9" s="157"/>
      <c r="K9" s="157"/>
      <c r="L9" s="157"/>
      <c r="M9" s="157"/>
      <c r="N9" s="157"/>
      <c r="O9" s="157"/>
      <c r="P9" s="2" t="s">
        <v>136</v>
      </c>
      <c r="U9" s="2"/>
      <c r="V9" s="2"/>
      <c r="W9" s="2"/>
      <c r="X9" s="2"/>
      <c r="Y9" s="2"/>
      <c r="Z9" s="2"/>
      <c r="AA9" s="2"/>
      <c r="AB9" s="2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</row>
    <row r="10" spans="1:43" ht="13" x14ac:dyDescent="0.3">
      <c r="A10" t="s">
        <v>129</v>
      </c>
      <c r="B10" s="5">
        <v>0.34</v>
      </c>
      <c r="C10" s="93">
        <f t="shared" ref="C10:C73" si="1">VALUE(SUBSTITUTE(1&amp;B10," ",""))</f>
        <v>10.34</v>
      </c>
      <c r="D10" s="157"/>
      <c r="E10" s="157"/>
      <c r="F10">
        <v>0.14699999999999999</v>
      </c>
      <c r="G10">
        <v>0.26</v>
      </c>
      <c r="H10">
        <v>0.373</v>
      </c>
      <c r="I10" s="157"/>
      <c r="J10" s="157"/>
      <c r="K10" s="157"/>
      <c r="L10" s="157"/>
      <c r="M10" s="157"/>
      <c r="N10" s="157"/>
      <c r="O10" s="157"/>
      <c r="P10" s="2" t="s">
        <v>136</v>
      </c>
      <c r="U10" s="2"/>
      <c r="V10" s="2"/>
      <c r="W10" s="2"/>
      <c r="X10" s="2"/>
      <c r="Y10" s="2"/>
      <c r="Z10" s="2"/>
      <c r="AA10" s="2"/>
      <c r="AB10" s="2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</row>
    <row r="11" spans="1:43" ht="13" x14ac:dyDescent="0.3">
      <c r="A11" t="s">
        <v>129</v>
      </c>
      <c r="B11" s="5">
        <v>0.35</v>
      </c>
      <c r="C11" s="93">
        <f t="shared" si="1"/>
        <v>10.35</v>
      </c>
      <c r="D11" s="157"/>
      <c r="E11" s="157"/>
      <c r="F11">
        <v>0.14299999999999999</v>
      </c>
      <c r="G11">
        <v>0.255</v>
      </c>
      <c r="H11">
        <v>0.36599999999999999</v>
      </c>
      <c r="I11" s="157"/>
      <c r="J11" s="157"/>
      <c r="K11" s="157"/>
      <c r="L11" s="157"/>
      <c r="M11" s="157"/>
      <c r="N11" s="157"/>
      <c r="O11" s="157"/>
      <c r="P11" s="2" t="s">
        <v>136</v>
      </c>
      <c r="U11" s="2"/>
      <c r="V11" s="2"/>
      <c r="W11" s="2"/>
      <c r="X11" s="2"/>
      <c r="Y11" s="2"/>
      <c r="Z11" s="2"/>
      <c r="AA11" s="2"/>
      <c r="AB11" s="2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</row>
    <row r="12" spans="1:43" ht="13" x14ac:dyDescent="0.3">
      <c r="A12" t="s">
        <v>129</v>
      </c>
      <c r="B12" s="5">
        <v>0.36</v>
      </c>
      <c r="C12" s="93">
        <f t="shared" si="1"/>
        <v>10.36</v>
      </c>
      <c r="D12" s="157"/>
      <c r="E12" s="157"/>
      <c r="F12">
        <v>0.13700000000000001</v>
      </c>
      <c r="G12">
        <v>0.245</v>
      </c>
      <c r="H12">
        <v>0.35199999999999998</v>
      </c>
      <c r="I12" s="157"/>
      <c r="J12" s="157"/>
      <c r="K12" s="157"/>
      <c r="L12" s="157"/>
      <c r="M12" s="157"/>
      <c r="N12" s="157"/>
      <c r="O12" s="157"/>
      <c r="P12" s="2" t="s">
        <v>136</v>
      </c>
      <c r="U12" s="2"/>
      <c r="V12" s="2"/>
      <c r="W12" s="2"/>
      <c r="X12" s="2"/>
      <c r="Y12" s="2"/>
      <c r="Z12" s="2"/>
      <c r="AA12" s="2"/>
      <c r="AB12" s="2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</row>
    <row r="13" spans="1:43" ht="13" x14ac:dyDescent="0.3">
      <c r="A13" t="s">
        <v>129</v>
      </c>
      <c r="B13" s="5">
        <v>0.37</v>
      </c>
      <c r="C13" s="93">
        <f t="shared" si="1"/>
        <v>10.37</v>
      </c>
      <c r="D13" s="157"/>
      <c r="E13" s="157"/>
      <c r="F13">
        <v>0.13700000000000001</v>
      </c>
      <c r="G13">
        <v>0.245</v>
      </c>
      <c r="H13">
        <v>0.35199999999999998</v>
      </c>
      <c r="I13" s="157"/>
      <c r="J13" s="157"/>
      <c r="K13" s="157"/>
      <c r="L13" s="157"/>
      <c r="M13" s="157"/>
      <c r="N13" s="157"/>
      <c r="O13" s="157"/>
      <c r="P13" s="2" t="s">
        <v>136</v>
      </c>
      <c r="U13" s="2"/>
      <c r="V13" s="2"/>
      <c r="W13" s="2"/>
      <c r="X13" s="2"/>
      <c r="Y13" s="2"/>
      <c r="Z13" s="2"/>
      <c r="AA13" s="2"/>
      <c r="AB13" s="2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</row>
    <row r="14" spans="1:43" ht="13" x14ac:dyDescent="0.3">
      <c r="A14" t="s">
        <v>129</v>
      </c>
      <c r="B14" s="5">
        <v>0.38</v>
      </c>
      <c r="C14" s="93">
        <f t="shared" si="1"/>
        <v>10.38</v>
      </c>
      <c r="D14" s="157"/>
      <c r="E14" s="157"/>
      <c r="F14">
        <v>0.13700000000000001</v>
      </c>
      <c r="G14">
        <v>0.245</v>
      </c>
      <c r="H14">
        <v>0.35199999999999998</v>
      </c>
      <c r="I14" s="157"/>
      <c r="J14" s="157"/>
      <c r="K14" s="157"/>
      <c r="L14" s="157"/>
      <c r="M14" s="157"/>
      <c r="N14" s="157"/>
      <c r="O14" s="157"/>
      <c r="P14" s="2" t="s">
        <v>136</v>
      </c>
      <c r="U14" s="2"/>
      <c r="V14" s="2"/>
      <c r="W14" s="2"/>
      <c r="X14" s="2"/>
      <c r="Y14" s="2"/>
      <c r="Z14" s="2"/>
      <c r="AA14" s="2"/>
      <c r="AB14" s="2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</row>
    <row r="15" spans="1:43" ht="13" x14ac:dyDescent="0.3">
      <c r="A15" t="s">
        <v>129</v>
      </c>
      <c r="B15" s="5">
        <v>0.39</v>
      </c>
      <c r="C15" s="93">
        <f t="shared" si="1"/>
        <v>10.39</v>
      </c>
      <c r="D15" s="157"/>
      <c r="E15" s="157"/>
      <c r="F15">
        <v>0.13700000000000001</v>
      </c>
      <c r="G15">
        <v>0.245</v>
      </c>
      <c r="H15">
        <v>0.35199999999999998</v>
      </c>
      <c r="I15" s="157"/>
      <c r="J15" s="157"/>
      <c r="K15" s="157"/>
      <c r="L15" s="157"/>
      <c r="M15" s="157"/>
      <c r="N15" s="157"/>
      <c r="O15" s="157"/>
      <c r="P15" s="2" t="s">
        <v>136</v>
      </c>
      <c r="U15" s="2"/>
      <c r="V15" s="2"/>
      <c r="W15" s="2"/>
      <c r="X15" s="2"/>
      <c r="Y15" s="2"/>
      <c r="Z15" s="2"/>
      <c r="AA15" s="2"/>
      <c r="AB15" s="2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</row>
    <row r="16" spans="1:43" ht="13" x14ac:dyDescent="0.3">
      <c r="A16" t="s">
        <v>129</v>
      </c>
      <c r="B16" s="5">
        <v>0.4</v>
      </c>
      <c r="C16" s="93">
        <f t="shared" si="1"/>
        <v>10.4</v>
      </c>
      <c r="D16" s="157"/>
      <c r="E16" s="157"/>
      <c r="F16">
        <v>0.13700000000000001</v>
      </c>
      <c r="G16">
        <v>0.245</v>
      </c>
      <c r="H16">
        <v>0.35199999999999998</v>
      </c>
      <c r="I16" s="157"/>
      <c r="J16" s="157"/>
      <c r="K16" s="157"/>
      <c r="L16" s="157"/>
      <c r="M16" s="157"/>
      <c r="N16" s="157"/>
      <c r="O16" s="157"/>
      <c r="P16" s="2" t="s">
        <v>136</v>
      </c>
      <c r="U16" s="2"/>
      <c r="V16" s="2"/>
      <c r="W16" s="2"/>
      <c r="X16" s="2"/>
      <c r="Y16" s="2"/>
      <c r="Z16" s="2"/>
      <c r="AA16" s="2"/>
      <c r="AB16" s="2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</row>
    <row r="17" spans="1:40" ht="13" x14ac:dyDescent="0.3">
      <c r="A17" t="s">
        <v>129</v>
      </c>
      <c r="B17" s="5">
        <v>0.41</v>
      </c>
      <c r="C17" s="93">
        <f t="shared" si="1"/>
        <v>10.41</v>
      </c>
      <c r="D17" s="157"/>
      <c r="E17" s="157"/>
      <c r="F17">
        <v>0.122</v>
      </c>
      <c r="G17">
        <v>0.222</v>
      </c>
      <c r="H17">
        <v>0.32200000000000001</v>
      </c>
      <c r="I17" s="157"/>
      <c r="J17" s="157"/>
      <c r="K17" s="157"/>
      <c r="L17" s="157"/>
      <c r="M17" s="157"/>
      <c r="N17" s="157"/>
      <c r="O17" s="157"/>
      <c r="P17" s="2" t="s">
        <v>136</v>
      </c>
      <c r="U17" s="2"/>
      <c r="V17" s="2"/>
      <c r="W17" s="2"/>
      <c r="X17" s="2"/>
      <c r="Y17" s="2"/>
      <c r="Z17" s="2"/>
      <c r="AA17" s="2"/>
      <c r="AB17" s="2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</row>
    <row r="18" spans="1:40" ht="13" x14ac:dyDescent="0.3">
      <c r="A18" t="s">
        <v>129</v>
      </c>
      <c r="B18" s="5">
        <v>0.42</v>
      </c>
      <c r="C18" s="93">
        <f t="shared" si="1"/>
        <v>10.42</v>
      </c>
      <c r="D18" s="157"/>
      <c r="E18" s="157"/>
      <c r="F18">
        <v>0.12</v>
      </c>
      <c r="G18">
        <v>0.219</v>
      </c>
      <c r="H18">
        <v>0.318</v>
      </c>
      <c r="I18" s="157"/>
      <c r="J18" s="157"/>
      <c r="K18" s="157"/>
      <c r="L18" s="157"/>
      <c r="M18" s="157"/>
      <c r="N18" s="157"/>
      <c r="O18" s="157"/>
      <c r="P18" s="2" t="s">
        <v>136</v>
      </c>
      <c r="U18" s="2"/>
      <c r="V18" s="2"/>
      <c r="W18" s="2"/>
      <c r="X18" s="2"/>
      <c r="Y18" s="2"/>
      <c r="Z18" s="2"/>
      <c r="AA18" s="2"/>
      <c r="AB18" s="2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</row>
    <row r="19" spans="1:40" ht="13" x14ac:dyDescent="0.3">
      <c r="A19" t="s">
        <v>129</v>
      </c>
      <c r="B19" s="5">
        <v>0.43</v>
      </c>
      <c r="C19" s="93">
        <f t="shared" si="1"/>
        <v>10.43</v>
      </c>
      <c r="D19" s="157"/>
      <c r="E19" s="157"/>
      <c r="F19">
        <v>0.11600000000000001</v>
      </c>
      <c r="G19">
        <v>0.214</v>
      </c>
      <c r="H19">
        <v>0.311</v>
      </c>
      <c r="I19" s="157"/>
      <c r="J19" s="157"/>
      <c r="K19" s="157"/>
      <c r="L19" s="157"/>
      <c r="M19" s="157"/>
      <c r="N19" s="157"/>
      <c r="O19" s="157"/>
      <c r="P19" s="2" t="s">
        <v>136</v>
      </c>
      <c r="U19" s="2"/>
      <c r="V19" s="2"/>
      <c r="W19" s="2"/>
      <c r="X19" s="2"/>
      <c r="Y19" s="2"/>
      <c r="Z19" s="2"/>
      <c r="AA19" s="2"/>
      <c r="AB19" s="2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</row>
    <row r="20" spans="1:40" ht="13" x14ac:dyDescent="0.3">
      <c r="A20" t="s">
        <v>129</v>
      </c>
      <c r="B20" s="5">
        <v>0.44</v>
      </c>
      <c r="C20" s="93">
        <f t="shared" si="1"/>
        <v>10.44</v>
      </c>
      <c r="D20" s="157"/>
      <c r="E20" s="157"/>
      <c r="F20">
        <v>0.11600000000000001</v>
      </c>
      <c r="G20">
        <v>0.214</v>
      </c>
      <c r="H20">
        <v>0.311</v>
      </c>
      <c r="I20" s="157"/>
      <c r="J20" s="157"/>
      <c r="K20" s="157"/>
      <c r="L20" s="157"/>
      <c r="M20" s="157"/>
      <c r="N20" s="157"/>
      <c r="O20" s="157"/>
      <c r="P20" s="2" t="s">
        <v>136</v>
      </c>
      <c r="U20" s="2"/>
      <c r="V20" s="2"/>
      <c r="W20" s="2"/>
      <c r="X20" s="2"/>
      <c r="Y20" s="2"/>
      <c r="Z20" s="2"/>
      <c r="AA20" s="2"/>
      <c r="AB20" s="2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</row>
    <row r="21" spans="1:40" ht="13" x14ac:dyDescent="0.3">
      <c r="A21" t="s">
        <v>129</v>
      </c>
      <c r="B21" s="5">
        <v>0.45</v>
      </c>
      <c r="C21" s="93">
        <f t="shared" si="1"/>
        <v>10.45</v>
      </c>
      <c r="D21" s="157"/>
      <c r="E21" s="157"/>
      <c r="F21">
        <v>0.11</v>
      </c>
      <c r="G21">
        <v>0.20399999999999999</v>
      </c>
      <c r="H21">
        <v>0.29799999999999999</v>
      </c>
      <c r="I21" s="157"/>
      <c r="J21" s="157"/>
      <c r="K21" s="157"/>
      <c r="L21" s="157"/>
      <c r="M21" s="157"/>
      <c r="N21" s="157"/>
      <c r="O21" s="157"/>
      <c r="P21" s="2" t="s">
        <v>136</v>
      </c>
      <c r="U21" s="2"/>
      <c r="V21" s="2"/>
      <c r="W21" s="2"/>
      <c r="X21" s="2"/>
      <c r="Y21" s="2"/>
      <c r="Z21" s="2"/>
      <c r="AA21" s="2"/>
      <c r="AB21" s="2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</row>
    <row r="22" spans="1:40" ht="13" x14ac:dyDescent="0.3">
      <c r="A22" t="s">
        <v>129</v>
      </c>
      <c r="B22" s="5">
        <v>0.46</v>
      </c>
      <c r="C22" s="93">
        <f t="shared" si="1"/>
        <v>10.46</v>
      </c>
      <c r="D22" s="157"/>
      <c r="E22" s="157"/>
      <c r="F22">
        <v>0.11</v>
      </c>
      <c r="G22">
        <v>0.20399999999999999</v>
      </c>
      <c r="H22">
        <v>0.29799999999999999</v>
      </c>
      <c r="I22" s="157"/>
      <c r="J22" s="157"/>
      <c r="K22" s="157"/>
      <c r="L22" s="157"/>
      <c r="M22" s="157"/>
      <c r="N22" s="157"/>
      <c r="O22" s="157"/>
      <c r="P22" s="2" t="s">
        <v>136</v>
      </c>
      <c r="U22" s="2"/>
      <c r="V22" s="2"/>
      <c r="W22" s="2"/>
      <c r="X22" s="2"/>
      <c r="Y22" s="2"/>
      <c r="Z22" s="2"/>
      <c r="AA22" s="2"/>
      <c r="AB22" s="2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</row>
    <row r="23" spans="1:40" ht="13" x14ac:dyDescent="0.3">
      <c r="A23" t="s">
        <v>129</v>
      </c>
      <c r="B23" s="5">
        <v>0.47</v>
      </c>
      <c r="C23" s="93">
        <f t="shared" si="1"/>
        <v>10.47</v>
      </c>
      <c r="D23" s="157"/>
      <c r="E23" s="157"/>
      <c r="F23">
        <v>0.11</v>
      </c>
      <c r="G23">
        <v>0.20399999999999999</v>
      </c>
      <c r="H23">
        <v>0.29799999999999999</v>
      </c>
      <c r="I23" s="157"/>
      <c r="J23" s="157"/>
      <c r="K23" s="157"/>
      <c r="L23" s="157"/>
      <c r="M23" s="157"/>
      <c r="N23" s="157"/>
      <c r="O23" s="157"/>
      <c r="P23" s="2" t="s">
        <v>136</v>
      </c>
      <c r="U23" s="2"/>
      <c r="V23" s="2"/>
      <c r="W23" s="2"/>
      <c r="X23" s="2"/>
      <c r="Y23" s="2"/>
      <c r="Z23" s="2"/>
      <c r="AA23" s="2"/>
      <c r="AB23" s="2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</row>
    <row r="24" spans="1:40" ht="13" x14ac:dyDescent="0.3">
      <c r="A24" t="s">
        <v>129</v>
      </c>
      <c r="B24" s="5">
        <v>0.48</v>
      </c>
      <c r="C24" s="93">
        <f t="shared" si="1"/>
        <v>10.48</v>
      </c>
      <c r="D24" s="157"/>
      <c r="E24" s="157"/>
      <c r="F24">
        <v>0.104</v>
      </c>
      <c r="G24">
        <v>0.19500000000000001</v>
      </c>
      <c r="H24">
        <v>0.28499999999999998</v>
      </c>
      <c r="I24" s="157"/>
      <c r="J24" s="157"/>
      <c r="K24" s="157"/>
      <c r="L24" s="157"/>
      <c r="M24" s="157"/>
      <c r="N24" s="157"/>
      <c r="O24" s="157"/>
      <c r="P24" s="2" t="s">
        <v>136</v>
      </c>
      <c r="U24" s="2"/>
      <c r="V24" s="2"/>
      <c r="W24" s="2"/>
      <c r="X24" s="2"/>
      <c r="Y24" s="2"/>
      <c r="Z24" s="2"/>
      <c r="AA24" s="2"/>
      <c r="AB24" s="2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</row>
    <row r="25" spans="1:40" ht="13" x14ac:dyDescent="0.3">
      <c r="A25" t="s">
        <v>129</v>
      </c>
      <c r="B25" s="5">
        <v>0.49</v>
      </c>
      <c r="C25" s="93">
        <f t="shared" si="1"/>
        <v>10.49</v>
      </c>
      <c r="D25" s="157"/>
      <c r="E25" s="157"/>
      <c r="F25">
        <v>0.10199999999999999</v>
      </c>
      <c r="G25">
        <v>0.192</v>
      </c>
      <c r="H25">
        <v>0.28100000000000003</v>
      </c>
      <c r="I25" s="157"/>
      <c r="J25" s="157"/>
      <c r="K25" s="157"/>
      <c r="L25" s="157"/>
      <c r="M25" s="157"/>
      <c r="N25" s="157"/>
      <c r="O25" s="157"/>
      <c r="P25" s="2" t="s">
        <v>136</v>
      </c>
      <c r="U25" s="2"/>
      <c r="V25" s="2"/>
      <c r="W25" s="2"/>
      <c r="X25" s="2"/>
      <c r="Y25" s="2"/>
      <c r="Z25" s="2"/>
      <c r="AA25" s="2"/>
      <c r="AB25" s="2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</row>
    <row r="26" spans="1:40" ht="13" x14ac:dyDescent="0.3">
      <c r="A26" t="s">
        <v>129</v>
      </c>
      <c r="B26" s="5">
        <v>0.5</v>
      </c>
      <c r="C26" s="93">
        <f t="shared" si="1"/>
        <v>10.5</v>
      </c>
      <c r="D26" s="157"/>
      <c r="E26" s="157"/>
      <c r="F26">
        <v>0.1</v>
      </c>
      <c r="G26">
        <v>0.189</v>
      </c>
      <c r="H26">
        <v>0.27700000000000002</v>
      </c>
      <c r="I26" s="157"/>
      <c r="J26" s="157"/>
      <c r="K26" s="157"/>
      <c r="L26" s="157"/>
      <c r="M26" s="157"/>
      <c r="N26" s="157"/>
      <c r="O26" s="157"/>
      <c r="P26" s="2" t="s">
        <v>136</v>
      </c>
      <c r="U26" s="2"/>
      <c r="V26" s="2"/>
      <c r="W26" s="2"/>
      <c r="X26" s="2"/>
      <c r="Y26" s="2"/>
      <c r="Z26" s="2"/>
      <c r="AA26" s="2"/>
      <c r="AB26" s="2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</row>
    <row r="27" spans="1:40" ht="13" x14ac:dyDescent="0.3">
      <c r="A27" t="s">
        <v>129</v>
      </c>
      <c r="B27" s="5">
        <v>0.51</v>
      </c>
      <c r="C27" s="93">
        <f t="shared" si="1"/>
        <v>10.51</v>
      </c>
      <c r="D27" s="157"/>
      <c r="E27" s="157"/>
      <c r="F27">
        <v>0.1</v>
      </c>
      <c r="G27">
        <v>0.189</v>
      </c>
      <c r="H27">
        <v>0.27700000000000002</v>
      </c>
      <c r="I27" s="157"/>
      <c r="J27" s="157"/>
      <c r="K27" s="157"/>
      <c r="L27" s="157"/>
      <c r="M27" s="157"/>
      <c r="N27" s="157"/>
      <c r="O27" s="157"/>
      <c r="P27" s="2" t="s">
        <v>136</v>
      </c>
      <c r="U27" s="2"/>
      <c r="V27" s="2"/>
      <c r="W27" s="2"/>
      <c r="X27" s="2"/>
      <c r="Y27" s="2"/>
      <c r="Z27" s="2"/>
      <c r="AA27" s="2"/>
      <c r="AB27" s="2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</row>
    <row r="28" spans="1:40" ht="13" x14ac:dyDescent="0.3">
      <c r="A28" t="s">
        <v>129</v>
      </c>
      <c r="B28" s="5">
        <v>0.52</v>
      </c>
      <c r="C28" s="93">
        <f t="shared" si="1"/>
        <v>10.52</v>
      </c>
      <c r="D28" s="157"/>
      <c r="E28" s="157"/>
      <c r="F28">
        <v>9.6000000000000002E-2</v>
      </c>
      <c r="G28">
        <v>0.183</v>
      </c>
      <c r="H28">
        <v>0.27</v>
      </c>
      <c r="I28" s="157"/>
      <c r="J28" s="157"/>
      <c r="K28" s="157"/>
      <c r="L28" s="157"/>
      <c r="M28" s="157"/>
      <c r="N28" s="157"/>
      <c r="O28" s="157"/>
      <c r="P28" s="2" t="s">
        <v>136</v>
      </c>
      <c r="U28" s="2"/>
      <c r="V28" s="2"/>
      <c r="W28" s="2"/>
      <c r="X28" s="2"/>
      <c r="Y28" s="2"/>
      <c r="Z28" s="2"/>
      <c r="AA28" s="2"/>
      <c r="AB28" s="2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</row>
    <row r="29" spans="1:40" ht="13" x14ac:dyDescent="0.3">
      <c r="A29" t="s">
        <v>129</v>
      </c>
      <c r="B29" s="5">
        <v>0.53</v>
      </c>
      <c r="C29" s="93">
        <f t="shared" si="1"/>
        <v>10.53</v>
      </c>
      <c r="D29" s="157"/>
      <c r="E29" s="157"/>
      <c r="F29">
        <v>9.5000000000000001E-2</v>
      </c>
      <c r="G29">
        <v>0.18099999999999999</v>
      </c>
      <c r="H29">
        <v>0.26700000000000002</v>
      </c>
      <c r="I29" s="157"/>
      <c r="J29" s="157"/>
      <c r="K29" s="157"/>
      <c r="L29" s="157"/>
      <c r="M29" s="157"/>
      <c r="N29" s="157"/>
      <c r="O29" s="157"/>
      <c r="P29" s="2" t="s">
        <v>136</v>
      </c>
      <c r="U29" s="2"/>
      <c r="V29" s="2"/>
      <c r="W29" s="2"/>
      <c r="X29" s="2"/>
      <c r="Y29" s="2"/>
      <c r="Z29" s="2"/>
      <c r="AA29" s="2"/>
      <c r="AB29" s="2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</row>
    <row r="30" spans="1:40" ht="13" x14ac:dyDescent="0.3">
      <c r="A30" t="s">
        <v>129</v>
      </c>
      <c r="B30" s="5">
        <v>0.54</v>
      </c>
      <c r="C30" s="93">
        <f t="shared" si="1"/>
        <v>10.54</v>
      </c>
      <c r="D30" s="157"/>
      <c r="E30" s="157"/>
      <c r="F30">
        <v>9.2999999999999999E-2</v>
      </c>
      <c r="G30">
        <v>0.17799999999999999</v>
      </c>
      <c r="H30">
        <v>0.26300000000000001</v>
      </c>
      <c r="I30" s="157"/>
      <c r="J30" s="157"/>
      <c r="K30" s="157"/>
      <c r="L30" s="157"/>
      <c r="M30" s="157"/>
      <c r="N30" s="157"/>
      <c r="O30" s="157"/>
      <c r="P30" s="2" t="s">
        <v>136</v>
      </c>
      <c r="U30" s="2"/>
      <c r="V30" s="2"/>
      <c r="W30" s="2"/>
      <c r="X30" s="2"/>
      <c r="Y30" s="2"/>
      <c r="Z30" s="2"/>
      <c r="AA30" s="2"/>
      <c r="AB30" s="2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</row>
    <row r="31" spans="1:40" ht="13" x14ac:dyDescent="0.3">
      <c r="A31" t="s">
        <v>129</v>
      </c>
      <c r="B31" s="5">
        <v>0.55000000000000004</v>
      </c>
      <c r="C31" s="93">
        <f t="shared" si="1"/>
        <v>10.55</v>
      </c>
      <c r="D31" s="157"/>
      <c r="E31" s="157"/>
      <c r="F31">
        <v>9.0999999999999998E-2</v>
      </c>
      <c r="G31">
        <v>0.17599999999999999</v>
      </c>
      <c r="H31">
        <v>0.26</v>
      </c>
      <c r="I31" s="157"/>
      <c r="J31" s="157"/>
      <c r="K31" s="157"/>
      <c r="L31" s="157"/>
      <c r="M31" s="157"/>
      <c r="N31" s="157"/>
      <c r="O31" s="157"/>
      <c r="P31" s="2" t="s">
        <v>136</v>
      </c>
      <c r="U31" s="2"/>
      <c r="V31" s="2"/>
      <c r="W31" s="2"/>
      <c r="X31" s="2"/>
      <c r="Y31" s="2"/>
      <c r="Z31" s="2"/>
      <c r="AA31" s="2"/>
      <c r="AB31" s="2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</row>
    <row r="32" spans="1:40" ht="13" x14ac:dyDescent="0.3">
      <c r="A32" t="s">
        <v>129</v>
      </c>
      <c r="B32" s="5">
        <v>0.56000000000000005</v>
      </c>
      <c r="C32" s="93">
        <f t="shared" si="1"/>
        <v>10.56</v>
      </c>
      <c r="D32" s="157"/>
      <c r="E32" s="157"/>
      <c r="F32">
        <v>0.09</v>
      </c>
      <c r="G32">
        <v>0.17399999999999999</v>
      </c>
      <c r="H32">
        <v>0.25700000000000001</v>
      </c>
      <c r="I32" s="157"/>
      <c r="J32" s="157"/>
      <c r="K32" s="157"/>
      <c r="L32" s="157"/>
      <c r="M32" s="157"/>
      <c r="N32" s="157"/>
      <c r="O32" s="157"/>
      <c r="P32" s="2" t="s">
        <v>136</v>
      </c>
      <c r="U32" s="2"/>
      <c r="V32" s="2"/>
      <c r="W32" s="2"/>
      <c r="X32" s="2"/>
      <c r="Y32" s="2"/>
      <c r="Z32" s="2"/>
      <c r="AA32" s="2"/>
      <c r="AB32" s="2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</row>
    <row r="33" spans="1:40" ht="13" x14ac:dyDescent="0.3">
      <c r="A33" t="s">
        <v>129</v>
      </c>
      <c r="B33" s="5">
        <v>0.56999999999999995</v>
      </c>
      <c r="C33" s="93">
        <f t="shared" si="1"/>
        <v>10.57</v>
      </c>
      <c r="D33" s="157"/>
      <c r="E33" s="157"/>
      <c r="F33">
        <v>0.09</v>
      </c>
      <c r="G33">
        <v>0.17399999999999999</v>
      </c>
      <c r="H33">
        <v>0.25700000000000001</v>
      </c>
      <c r="I33" s="157"/>
      <c r="J33" s="157"/>
      <c r="K33" s="157"/>
      <c r="L33" s="157"/>
      <c r="M33" s="157"/>
      <c r="N33" s="157"/>
      <c r="O33" s="157"/>
      <c r="P33" s="2" t="s">
        <v>136</v>
      </c>
      <c r="U33" s="2"/>
      <c r="V33" s="2"/>
      <c r="W33" s="2"/>
      <c r="X33" s="2"/>
      <c r="Y33" s="2"/>
      <c r="Z33" s="2"/>
      <c r="AA33" s="2"/>
      <c r="AB33" s="2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</row>
    <row r="34" spans="1:40" ht="13" x14ac:dyDescent="0.3">
      <c r="A34" t="s">
        <v>129</v>
      </c>
      <c r="B34" s="5">
        <v>0.57999999999999996</v>
      </c>
      <c r="C34" s="93">
        <f t="shared" si="1"/>
        <v>10.58</v>
      </c>
      <c r="D34" s="157"/>
      <c r="E34" s="157"/>
      <c r="F34">
        <v>8.6999999999999994E-2</v>
      </c>
      <c r="G34">
        <v>0.16900000000000001</v>
      </c>
      <c r="H34">
        <v>0.251</v>
      </c>
      <c r="I34">
        <v>0.33300000000000002</v>
      </c>
      <c r="J34">
        <v>0.41499999999999998</v>
      </c>
      <c r="K34">
        <v>0.496</v>
      </c>
      <c r="L34" s="157"/>
      <c r="M34" s="157"/>
      <c r="N34" s="157"/>
      <c r="O34" s="157"/>
      <c r="P34" s="2" t="s">
        <v>136</v>
      </c>
      <c r="X34" s="2"/>
      <c r="Y34" s="2"/>
      <c r="Z34" s="2"/>
      <c r="AA34" s="2"/>
      <c r="AB34" s="2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</row>
    <row r="35" spans="1:40" ht="13" x14ac:dyDescent="0.3">
      <c r="A35" t="s">
        <v>129</v>
      </c>
      <c r="B35" s="5">
        <v>0.59</v>
      </c>
      <c r="C35" s="93">
        <f t="shared" si="1"/>
        <v>10.59</v>
      </c>
      <c r="D35" s="157"/>
      <c r="E35" s="157"/>
      <c r="F35">
        <v>8.5999999999999993E-2</v>
      </c>
      <c r="G35">
        <v>0.16700000000000001</v>
      </c>
      <c r="H35">
        <v>0.249</v>
      </c>
      <c r="I35">
        <v>0.33100000000000002</v>
      </c>
      <c r="J35">
        <v>0.41299999999999998</v>
      </c>
      <c r="K35">
        <v>0.49399999999999999</v>
      </c>
      <c r="L35" s="157"/>
      <c r="M35" s="157"/>
      <c r="N35" s="157"/>
      <c r="O35" s="157"/>
      <c r="P35" s="2" t="s">
        <v>136</v>
      </c>
      <c r="X35" s="2"/>
      <c r="Y35" s="2"/>
      <c r="Z35" s="2"/>
      <c r="AA35" s="2"/>
      <c r="AB35" s="2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</row>
    <row r="36" spans="1:40" ht="13" x14ac:dyDescent="0.3">
      <c r="A36" t="s">
        <v>129</v>
      </c>
      <c r="B36" s="5">
        <v>0.6</v>
      </c>
      <c r="C36" s="93">
        <f t="shared" si="1"/>
        <v>10.6</v>
      </c>
      <c r="D36" s="157"/>
      <c r="E36" s="157"/>
      <c r="F36">
        <v>8.5000000000000006E-2</v>
      </c>
      <c r="G36">
        <v>0.16500000000000001</v>
      </c>
      <c r="H36">
        <v>0.245</v>
      </c>
      <c r="I36">
        <v>0.32700000000000001</v>
      </c>
      <c r="J36">
        <v>0.40899999999999997</v>
      </c>
      <c r="K36">
        <v>0.49099999999999999</v>
      </c>
      <c r="L36" s="157"/>
      <c r="M36" s="157"/>
      <c r="N36" s="157"/>
      <c r="O36" s="157"/>
      <c r="P36" s="2" t="s">
        <v>136</v>
      </c>
      <c r="X36" s="2"/>
      <c r="Y36" s="2"/>
      <c r="Z36" s="2"/>
      <c r="AA36" s="2"/>
      <c r="AB36" s="2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</row>
    <row r="37" spans="1:40" ht="13" x14ac:dyDescent="0.3">
      <c r="A37" t="s">
        <v>129</v>
      </c>
      <c r="B37" s="5">
        <v>0.61</v>
      </c>
      <c r="C37" s="93">
        <f t="shared" si="1"/>
        <v>10.61</v>
      </c>
      <c r="D37" s="157"/>
      <c r="E37" s="157"/>
      <c r="F37">
        <v>8.3000000000000004E-2</v>
      </c>
      <c r="G37">
        <v>0.16200000000000001</v>
      </c>
      <c r="H37">
        <v>0.24099999999999999</v>
      </c>
      <c r="I37">
        <v>0.32300000000000001</v>
      </c>
      <c r="J37">
        <v>0.40600000000000003</v>
      </c>
      <c r="K37">
        <v>0.48799999999999999</v>
      </c>
      <c r="L37" s="157"/>
      <c r="M37" s="157"/>
      <c r="N37" s="157"/>
      <c r="O37" s="157"/>
      <c r="P37" s="2" t="s">
        <v>136</v>
      </c>
      <c r="X37" s="2"/>
      <c r="Y37" s="2"/>
      <c r="Z37" s="2"/>
      <c r="AA37" s="2"/>
      <c r="AB37" s="2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</row>
    <row r="38" spans="1:40" ht="13" x14ac:dyDescent="0.3">
      <c r="A38" t="s">
        <v>129</v>
      </c>
      <c r="B38" s="5">
        <v>0.62</v>
      </c>
      <c r="C38" s="93">
        <f t="shared" si="1"/>
        <v>10.62</v>
      </c>
      <c r="D38" s="157"/>
      <c r="E38" s="157"/>
      <c r="F38">
        <v>8.2000000000000003E-2</v>
      </c>
      <c r="G38">
        <v>0.159</v>
      </c>
      <c r="H38">
        <v>0.23699999999999999</v>
      </c>
      <c r="I38">
        <v>0.31900000000000001</v>
      </c>
      <c r="J38">
        <v>0.40200000000000002</v>
      </c>
      <c r="K38">
        <v>0.48499999999999999</v>
      </c>
      <c r="L38" s="157"/>
      <c r="M38" s="157"/>
      <c r="N38" s="157"/>
      <c r="O38" s="157"/>
      <c r="P38" s="2" t="s">
        <v>136</v>
      </c>
      <c r="X38" s="2"/>
      <c r="Y38" s="2"/>
      <c r="Z38" s="2"/>
      <c r="AA38" s="2"/>
      <c r="AB38" s="2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</row>
    <row r="39" spans="1:40" ht="13" x14ac:dyDescent="0.3">
      <c r="A39" t="s">
        <v>129</v>
      </c>
      <c r="B39" s="5">
        <v>0.63</v>
      </c>
      <c r="C39" s="93">
        <f t="shared" si="1"/>
        <v>10.63</v>
      </c>
      <c r="D39" s="157"/>
      <c r="E39" s="157"/>
      <c r="F39">
        <v>8.1000000000000003E-2</v>
      </c>
      <c r="G39">
        <v>0.157</v>
      </c>
      <c r="H39">
        <v>0.23400000000000001</v>
      </c>
      <c r="I39">
        <v>0.316</v>
      </c>
      <c r="J39">
        <v>0.4</v>
      </c>
      <c r="K39">
        <v>0.48299999999999998</v>
      </c>
      <c r="L39" s="157"/>
      <c r="M39" s="157"/>
      <c r="N39" s="157"/>
      <c r="O39" s="157"/>
      <c r="P39" s="2" t="s">
        <v>136</v>
      </c>
      <c r="X39" s="2"/>
      <c r="Y39" s="2"/>
      <c r="Z39" s="2"/>
      <c r="AA39" s="2"/>
      <c r="AB39" s="2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</row>
    <row r="40" spans="1:40" ht="13" x14ac:dyDescent="0.3">
      <c r="A40" t="s">
        <v>129</v>
      </c>
      <c r="B40" s="5">
        <v>0.64</v>
      </c>
      <c r="C40" s="93">
        <f t="shared" si="1"/>
        <v>10.64</v>
      </c>
      <c r="D40" s="157"/>
      <c r="E40" s="157"/>
      <c r="F40">
        <v>7.9000000000000001E-2</v>
      </c>
      <c r="G40">
        <v>0.155</v>
      </c>
      <c r="H40">
        <v>0.23</v>
      </c>
      <c r="I40">
        <v>0.312</v>
      </c>
      <c r="J40">
        <v>0.39600000000000002</v>
      </c>
      <c r="K40">
        <v>0.48</v>
      </c>
      <c r="L40" s="157"/>
      <c r="M40" s="157"/>
      <c r="N40" s="157"/>
      <c r="O40" s="157"/>
      <c r="P40" s="2" t="s">
        <v>136</v>
      </c>
      <c r="X40" s="2"/>
      <c r="Y40" s="2"/>
      <c r="Z40" s="2"/>
      <c r="AA40" s="2"/>
      <c r="AB40" s="2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</row>
    <row r="41" spans="1:40" ht="13" x14ac:dyDescent="0.3">
      <c r="A41" t="s">
        <v>129</v>
      </c>
      <c r="B41" s="5">
        <v>0.65</v>
      </c>
      <c r="C41" s="93">
        <f t="shared" si="1"/>
        <v>10.65</v>
      </c>
      <c r="D41" s="157"/>
      <c r="E41" s="157"/>
      <c r="F41">
        <v>7.9000000000000001E-2</v>
      </c>
      <c r="G41">
        <v>0.155</v>
      </c>
      <c r="H41">
        <v>0.23</v>
      </c>
      <c r="I41">
        <v>0.312</v>
      </c>
      <c r="J41">
        <v>0.39600000000000002</v>
      </c>
      <c r="K41">
        <v>0.48</v>
      </c>
      <c r="L41" s="157"/>
      <c r="M41" s="157"/>
      <c r="N41" s="157"/>
      <c r="O41" s="157"/>
      <c r="P41" s="2" t="s">
        <v>136</v>
      </c>
      <c r="X41" s="2"/>
      <c r="Y41" s="2"/>
      <c r="Z41" s="2"/>
      <c r="AA41" s="2"/>
      <c r="AB41" s="2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</row>
    <row r="42" spans="1:40" ht="13" x14ac:dyDescent="0.3">
      <c r="A42" t="s">
        <v>129</v>
      </c>
      <c r="B42" s="5">
        <v>0.66</v>
      </c>
      <c r="C42" s="93">
        <f t="shared" si="1"/>
        <v>10.66</v>
      </c>
      <c r="D42" s="157"/>
      <c r="E42" s="157"/>
      <c r="F42">
        <v>7.6999999999999999E-2</v>
      </c>
      <c r="G42">
        <v>0.151</v>
      </c>
      <c r="H42">
        <v>0.224</v>
      </c>
      <c r="I42">
        <v>0.30599999999999999</v>
      </c>
      <c r="J42">
        <v>0.39100000000000001</v>
      </c>
      <c r="K42">
        <v>0.47599999999999998</v>
      </c>
      <c r="L42" s="157"/>
      <c r="M42" s="157"/>
      <c r="N42" s="157"/>
      <c r="O42" s="157"/>
      <c r="P42" s="2" t="s">
        <v>136</v>
      </c>
      <c r="X42" s="2"/>
      <c r="Y42" s="2"/>
      <c r="Z42" s="2"/>
      <c r="AA42" s="2"/>
      <c r="AB42" s="2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</row>
    <row r="43" spans="1:40" ht="13" x14ac:dyDescent="0.3">
      <c r="A43" t="s">
        <v>129</v>
      </c>
      <c r="B43" s="5">
        <v>0.67</v>
      </c>
      <c r="C43" s="93">
        <f t="shared" si="1"/>
        <v>10.67</v>
      </c>
      <c r="D43" s="157"/>
      <c r="E43" s="157"/>
      <c r="F43">
        <v>7.5999999999999998E-2</v>
      </c>
      <c r="G43">
        <v>0.14899999999999999</v>
      </c>
      <c r="H43">
        <v>0.221</v>
      </c>
      <c r="I43">
        <v>0.30299999999999999</v>
      </c>
      <c r="J43">
        <v>0.38900000000000001</v>
      </c>
      <c r="K43">
        <v>0.47399999999999998</v>
      </c>
      <c r="L43" s="157"/>
      <c r="M43" s="157"/>
      <c r="N43" s="157"/>
      <c r="O43" s="157"/>
      <c r="P43" s="2" t="s">
        <v>136</v>
      </c>
      <c r="X43" s="2"/>
      <c r="Y43" s="2"/>
      <c r="Z43" s="2"/>
      <c r="AA43" s="2"/>
      <c r="AB43" s="2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</row>
    <row r="44" spans="1:40" ht="13" x14ac:dyDescent="0.3">
      <c r="A44" t="s">
        <v>129</v>
      </c>
      <c r="B44" s="5">
        <v>0.68</v>
      </c>
      <c r="C44" s="93">
        <f t="shared" si="1"/>
        <v>10.68</v>
      </c>
      <c r="D44" s="157"/>
      <c r="E44" s="157"/>
      <c r="F44">
        <v>7.5999999999999998E-2</v>
      </c>
      <c r="G44">
        <v>0.14899999999999999</v>
      </c>
      <c r="H44">
        <v>0.221</v>
      </c>
      <c r="I44">
        <v>0.30299999999999999</v>
      </c>
      <c r="J44">
        <v>0.38900000000000001</v>
      </c>
      <c r="K44">
        <v>0.47399999999999998</v>
      </c>
      <c r="L44" s="157"/>
      <c r="M44" s="157"/>
      <c r="N44" s="157"/>
      <c r="O44" s="157"/>
      <c r="P44" s="2" t="s">
        <v>136</v>
      </c>
      <c r="X44" s="2"/>
      <c r="Y44" s="2"/>
      <c r="Z44" s="2"/>
      <c r="AA44" s="2"/>
      <c r="AB44" s="2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</row>
    <row r="45" spans="1:40" ht="13" x14ac:dyDescent="0.3">
      <c r="A45" t="s">
        <v>129</v>
      </c>
      <c r="B45" s="5">
        <v>0.69</v>
      </c>
      <c r="C45" s="93">
        <f t="shared" si="1"/>
        <v>10.69</v>
      </c>
      <c r="D45" s="157"/>
      <c r="E45" s="157"/>
      <c r="F45">
        <v>7.3999999999999996E-2</v>
      </c>
      <c r="G45">
        <v>0.14499999999999999</v>
      </c>
      <c r="H45">
        <v>0.215</v>
      </c>
      <c r="I45">
        <v>0.29799999999999999</v>
      </c>
      <c r="J45">
        <v>0.38400000000000001</v>
      </c>
      <c r="K45">
        <v>0.46899999999999997</v>
      </c>
      <c r="L45" s="157"/>
      <c r="M45" s="157"/>
      <c r="N45" s="157"/>
      <c r="O45" s="157"/>
      <c r="P45" s="2" t="s">
        <v>136</v>
      </c>
      <c r="X45" s="2"/>
      <c r="Y45" s="2"/>
      <c r="Z45" s="2"/>
      <c r="AA45" s="2"/>
      <c r="AB45" s="2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</row>
    <row r="46" spans="1:40" ht="13" x14ac:dyDescent="0.3">
      <c r="A46" t="s">
        <v>129</v>
      </c>
      <c r="B46" s="5">
        <v>0.7</v>
      </c>
      <c r="C46" s="93">
        <f t="shared" si="1"/>
        <v>10.7</v>
      </c>
      <c r="D46" s="157"/>
      <c r="E46" s="157"/>
      <c r="F46">
        <v>7.2999999999999995E-2</v>
      </c>
      <c r="G46">
        <v>0.14299999999999999</v>
      </c>
      <c r="H46">
        <v>0.21199999999999999</v>
      </c>
      <c r="I46">
        <v>0.29499999999999998</v>
      </c>
      <c r="J46">
        <v>0.38100000000000001</v>
      </c>
      <c r="K46">
        <v>0.46700000000000003</v>
      </c>
      <c r="L46" s="157"/>
      <c r="M46" s="157"/>
      <c r="N46" s="157"/>
      <c r="O46" s="157"/>
      <c r="P46" s="2" t="s">
        <v>136</v>
      </c>
      <c r="X46" s="2"/>
      <c r="Y46" s="2"/>
      <c r="Z46" s="2"/>
      <c r="AA46" s="2"/>
      <c r="AB46" s="2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</row>
    <row r="47" spans="1:40" ht="13" x14ac:dyDescent="0.3">
      <c r="A47" t="s">
        <v>129</v>
      </c>
      <c r="B47" s="5">
        <v>0.71</v>
      </c>
      <c r="C47" s="93">
        <f t="shared" si="1"/>
        <v>10.71</v>
      </c>
      <c r="D47" s="157"/>
      <c r="E47" s="157"/>
      <c r="F47">
        <v>7.1999999999999995E-2</v>
      </c>
      <c r="G47">
        <v>0.14099999999999999</v>
      </c>
      <c r="H47">
        <v>0.21</v>
      </c>
      <c r="I47">
        <v>0.29299999999999998</v>
      </c>
      <c r="J47">
        <v>0.379</v>
      </c>
      <c r="K47">
        <v>0.46600000000000003</v>
      </c>
      <c r="L47" s="157"/>
      <c r="M47" s="157"/>
      <c r="N47" s="157"/>
      <c r="O47" s="157"/>
      <c r="P47" s="2" t="s">
        <v>136</v>
      </c>
      <c r="X47" s="2"/>
      <c r="Y47" s="2"/>
      <c r="Z47" s="2"/>
      <c r="AA47" s="2"/>
      <c r="AB47" s="2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</row>
    <row r="48" spans="1:40" ht="13" x14ac:dyDescent="0.3">
      <c r="A48" t="s">
        <v>129</v>
      </c>
      <c r="B48" s="5">
        <v>0.72</v>
      </c>
      <c r="C48" s="93">
        <f t="shared" si="1"/>
        <v>10.72</v>
      </c>
      <c r="D48" s="157"/>
      <c r="E48" s="157"/>
      <c r="F48">
        <v>7.1999999999999995E-2</v>
      </c>
      <c r="G48">
        <v>0.14099999999999999</v>
      </c>
      <c r="H48">
        <v>0.21</v>
      </c>
      <c r="I48">
        <v>0.29299999999999998</v>
      </c>
      <c r="J48">
        <v>0.379</v>
      </c>
      <c r="K48">
        <v>0.46600000000000003</v>
      </c>
      <c r="L48" s="157"/>
      <c r="M48" s="157"/>
      <c r="N48" s="157"/>
      <c r="O48" s="157"/>
      <c r="P48" s="2" t="s">
        <v>136</v>
      </c>
      <c r="X48" s="2"/>
      <c r="Y48" s="2"/>
      <c r="Z48" s="2"/>
      <c r="AA48" s="2"/>
      <c r="AB48" s="2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</row>
    <row r="49" spans="1:40" ht="13" x14ac:dyDescent="0.3">
      <c r="A49" t="s">
        <v>129</v>
      </c>
      <c r="B49" s="5">
        <v>0.73</v>
      </c>
      <c r="C49" s="93">
        <f t="shared" si="1"/>
        <v>10.73</v>
      </c>
      <c r="D49" s="157"/>
      <c r="E49" s="157"/>
      <c r="F49">
        <v>7.0000000000000007E-2</v>
      </c>
      <c r="G49">
        <v>0.13700000000000001</v>
      </c>
      <c r="H49">
        <v>0.20399999999999999</v>
      </c>
      <c r="I49">
        <v>0.28699999999999998</v>
      </c>
      <c r="J49">
        <v>0.374</v>
      </c>
      <c r="K49">
        <v>0.46100000000000002</v>
      </c>
      <c r="L49" s="157"/>
      <c r="M49" s="157"/>
      <c r="N49" s="157"/>
      <c r="O49" s="157"/>
      <c r="P49" s="2" t="s">
        <v>136</v>
      </c>
      <c r="X49" s="2"/>
      <c r="Y49" s="2"/>
      <c r="Z49" s="2"/>
      <c r="AA49" s="2"/>
      <c r="AB49" s="2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</row>
    <row r="50" spans="1:40" ht="13" x14ac:dyDescent="0.3">
      <c r="A50" t="s">
        <v>129</v>
      </c>
      <c r="B50" s="5">
        <v>0.74</v>
      </c>
      <c r="C50" s="93">
        <f t="shared" si="1"/>
        <v>10.74</v>
      </c>
      <c r="D50" s="157"/>
      <c r="E50" s="157"/>
      <c r="F50">
        <v>7.0000000000000007E-2</v>
      </c>
      <c r="G50">
        <v>0.13700000000000001</v>
      </c>
      <c r="H50">
        <v>0.20399999999999999</v>
      </c>
      <c r="I50">
        <v>0.28699999999999998</v>
      </c>
      <c r="J50">
        <v>0.374</v>
      </c>
      <c r="K50">
        <v>0.46100000000000002</v>
      </c>
      <c r="L50" s="157"/>
      <c r="M50" s="157"/>
      <c r="N50" s="157"/>
      <c r="O50" s="157"/>
      <c r="P50" s="2" t="s">
        <v>136</v>
      </c>
      <c r="X50" s="2"/>
      <c r="Y50" s="2"/>
      <c r="Z50" s="2"/>
      <c r="AA50" s="2"/>
      <c r="AB50" s="2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</row>
    <row r="51" spans="1:40" ht="13" x14ac:dyDescent="0.3">
      <c r="A51" t="s">
        <v>129</v>
      </c>
      <c r="B51" s="5">
        <v>0.75</v>
      </c>
      <c r="C51" s="93">
        <f t="shared" si="1"/>
        <v>10.75</v>
      </c>
      <c r="D51" s="157"/>
      <c r="E51" s="157"/>
      <c r="F51">
        <v>6.9000000000000006E-2</v>
      </c>
      <c r="G51">
        <v>0.13400000000000001</v>
      </c>
      <c r="H51">
        <v>0.19900000000000001</v>
      </c>
      <c r="I51">
        <v>0.28199999999999997</v>
      </c>
      <c r="J51">
        <v>0.37</v>
      </c>
      <c r="K51">
        <v>0.45800000000000002</v>
      </c>
      <c r="L51" s="157"/>
      <c r="M51" s="157"/>
      <c r="N51" s="157"/>
      <c r="O51" s="157"/>
      <c r="P51" s="2" t="s">
        <v>136</v>
      </c>
      <c r="X51" s="2"/>
      <c r="Y51" s="2"/>
      <c r="Z51" s="2"/>
      <c r="AA51" s="2"/>
      <c r="AB51" s="2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</row>
    <row r="52" spans="1:40" ht="13" x14ac:dyDescent="0.3">
      <c r="A52" t="s">
        <v>129</v>
      </c>
      <c r="B52" s="5">
        <v>0.76</v>
      </c>
      <c r="C52" s="93">
        <f t="shared" si="1"/>
        <v>10.76</v>
      </c>
      <c r="D52" s="157"/>
      <c r="E52" s="157"/>
      <c r="F52">
        <v>6.9000000000000006E-2</v>
      </c>
      <c r="G52">
        <v>0.13400000000000001</v>
      </c>
      <c r="H52">
        <v>0.19900000000000001</v>
      </c>
      <c r="I52">
        <v>0.28199999999999997</v>
      </c>
      <c r="J52">
        <v>0.37</v>
      </c>
      <c r="K52">
        <v>0.45800000000000002</v>
      </c>
      <c r="L52" s="157"/>
      <c r="M52" s="157"/>
      <c r="N52" s="157"/>
      <c r="O52" s="157"/>
      <c r="P52" s="2" t="s">
        <v>136</v>
      </c>
      <c r="X52" s="2"/>
      <c r="Y52" s="2"/>
      <c r="Z52" s="2"/>
      <c r="AA52" s="2"/>
      <c r="AB52" s="2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</row>
    <row r="53" spans="1:40" ht="13" x14ac:dyDescent="0.3">
      <c r="A53" t="s">
        <v>129</v>
      </c>
      <c r="B53" s="5">
        <v>0.77</v>
      </c>
      <c r="C53" s="93">
        <f t="shared" si="1"/>
        <v>10.77</v>
      </c>
      <c r="D53" s="157"/>
      <c r="E53" s="157"/>
      <c r="F53">
        <v>6.7000000000000004E-2</v>
      </c>
      <c r="G53">
        <v>0.13100000000000001</v>
      </c>
      <c r="H53">
        <v>0.19500000000000001</v>
      </c>
      <c r="I53">
        <v>0.27800000000000002</v>
      </c>
      <c r="J53">
        <v>0.36699999999999999</v>
      </c>
      <c r="K53">
        <v>0.45500000000000002</v>
      </c>
      <c r="L53">
        <v>0.54300000000000004</v>
      </c>
      <c r="M53" s="157"/>
      <c r="N53" s="157"/>
      <c r="O53" s="157"/>
      <c r="P53" s="2" t="s">
        <v>136</v>
      </c>
      <c r="Y53" s="2"/>
      <c r="Z53" s="2"/>
      <c r="AA53" s="2"/>
      <c r="AB53" s="2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</row>
    <row r="54" spans="1:40" ht="13" x14ac:dyDescent="0.3">
      <c r="A54" t="s">
        <v>129</v>
      </c>
      <c r="B54" s="5">
        <v>0.78</v>
      </c>
      <c r="C54" s="93">
        <f t="shared" si="1"/>
        <v>10.78</v>
      </c>
      <c r="D54" s="157"/>
      <c r="E54" s="157"/>
      <c r="F54">
        <v>6.6000000000000003E-2</v>
      </c>
      <c r="G54">
        <v>0.129</v>
      </c>
      <c r="H54">
        <v>0.192</v>
      </c>
      <c r="I54">
        <v>0.27400000000000002</v>
      </c>
      <c r="J54">
        <v>0.36099999999999999</v>
      </c>
      <c r="K54">
        <v>0.44800000000000001</v>
      </c>
      <c r="L54">
        <v>0.53500000000000003</v>
      </c>
      <c r="M54" s="157"/>
      <c r="N54" s="157"/>
      <c r="O54" s="157"/>
      <c r="P54" s="2" t="s">
        <v>136</v>
      </c>
      <c r="Y54" s="2"/>
      <c r="Z54" s="2"/>
      <c r="AA54" s="2"/>
      <c r="AB54" s="2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</row>
    <row r="55" spans="1:40" ht="13" x14ac:dyDescent="0.3">
      <c r="A55" t="s">
        <v>129</v>
      </c>
      <c r="B55" s="5">
        <v>0.79</v>
      </c>
      <c r="C55" s="93">
        <f t="shared" si="1"/>
        <v>10.79</v>
      </c>
      <c r="D55" s="157"/>
      <c r="E55" s="157"/>
      <c r="F55">
        <v>6.6000000000000003E-2</v>
      </c>
      <c r="G55">
        <v>0.128</v>
      </c>
      <c r="H55">
        <v>0.19</v>
      </c>
      <c r="I55">
        <v>0.27100000000000002</v>
      </c>
      <c r="J55">
        <v>0.35699999999999998</v>
      </c>
      <c r="K55">
        <v>0.443</v>
      </c>
      <c r="L55">
        <v>0.52900000000000003</v>
      </c>
      <c r="M55" s="157"/>
      <c r="N55" s="157"/>
      <c r="O55" s="157"/>
      <c r="P55" s="2" t="s">
        <v>136</v>
      </c>
      <c r="Y55" s="2"/>
      <c r="Z55" s="2"/>
      <c r="AA55" s="2"/>
      <c r="AB55" s="2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</row>
    <row r="56" spans="1:40" ht="13" x14ac:dyDescent="0.3">
      <c r="A56" t="s">
        <v>129</v>
      </c>
      <c r="B56" s="5">
        <v>0.8</v>
      </c>
      <c r="C56" s="93">
        <f t="shared" si="1"/>
        <v>10.8</v>
      </c>
      <c r="D56" s="157"/>
      <c r="E56" s="157"/>
      <c r="F56">
        <v>6.6000000000000003E-2</v>
      </c>
      <c r="G56">
        <v>0.128</v>
      </c>
      <c r="H56">
        <v>0.19</v>
      </c>
      <c r="I56">
        <v>0.27100000000000002</v>
      </c>
      <c r="J56">
        <v>0.35699999999999998</v>
      </c>
      <c r="K56">
        <v>0.443</v>
      </c>
      <c r="L56">
        <v>0.52900000000000003</v>
      </c>
      <c r="M56" s="157"/>
      <c r="N56" s="157"/>
      <c r="O56" s="157"/>
      <c r="P56" s="2" t="s">
        <v>136</v>
      </c>
      <c r="Y56" s="2"/>
      <c r="Z56" s="2"/>
      <c r="AA56" s="2"/>
      <c r="AB56" s="2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</row>
    <row r="57" spans="1:40" ht="13" x14ac:dyDescent="0.3">
      <c r="A57" t="s">
        <v>129</v>
      </c>
      <c r="B57" s="5">
        <v>0.81</v>
      </c>
      <c r="C57" s="93">
        <f t="shared" si="1"/>
        <v>10.81</v>
      </c>
      <c r="D57" s="157"/>
      <c r="E57" s="157"/>
      <c r="F57">
        <v>6.6000000000000003E-2</v>
      </c>
      <c r="G57">
        <v>0.128</v>
      </c>
      <c r="H57">
        <v>0.19</v>
      </c>
      <c r="I57">
        <v>0.27100000000000002</v>
      </c>
      <c r="J57">
        <v>0.35699999999999998</v>
      </c>
      <c r="K57">
        <v>0.443</v>
      </c>
      <c r="L57">
        <v>0.52900000000000003</v>
      </c>
      <c r="M57" s="157"/>
      <c r="N57" s="157"/>
      <c r="O57" s="157"/>
      <c r="P57" s="2" t="s">
        <v>136</v>
      </c>
      <c r="Y57" s="2"/>
      <c r="Z57" s="2"/>
      <c r="AA57" s="2"/>
      <c r="AB57" s="2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</row>
    <row r="58" spans="1:40" ht="13" x14ac:dyDescent="0.3">
      <c r="A58" t="s">
        <v>129</v>
      </c>
      <c r="B58" s="5">
        <v>0.82</v>
      </c>
      <c r="C58" s="93">
        <f t="shared" si="1"/>
        <v>10.82</v>
      </c>
      <c r="D58" s="157"/>
      <c r="E58" s="157"/>
      <c r="F58">
        <v>6.6000000000000003E-2</v>
      </c>
      <c r="G58">
        <v>0.128</v>
      </c>
      <c r="H58">
        <v>0.19</v>
      </c>
      <c r="I58">
        <v>0.27100000000000002</v>
      </c>
      <c r="J58">
        <v>0.35699999999999998</v>
      </c>
      <c r="K58">
        <v>0.443</v>
      </c>
      <c r="L58">
        <v>0.52900000000000003</v>
      </c>
      <c r="M58" s="157"/>
      <c r="N58" s="157"/>
      <c r="O58" s="157"/>
      <c r="P58" s="2" t="s">
        <v>136</v>
      </c>
      <c r="Y58" s="2"/>
      <c r="Z58" s="2"/>
      <c r="AA58" s="2"/>
      <c r="AB58" s="2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</row>
    <row r="59" spans="1:40" ht="13" x14ac:dyDescent="0.3">
      <c r="A59" t="s">
        <v>129</v>
      </c>
      <c r="B59" s="5">
        <v>0.83</v>
      </c>
      <c r="C59" s="93">
        <f t="shared" si="1"/>
        <v>10.83</v>
      </c>
      <c r="D59" s="157"/>
      <c r="E59" s="157"/>
      <c r="F59">
        <v>6.3E-2</v>
      </c>
      <c r="G59">
        <v>0.122</v>
      </c>
      <c r="H59">
        <v>0.18099999999999999</v>
      </c>
      <c r="I59">
        <v>0.25900000000000001</v>
      </c>
      <c r="J59">
        <v>0.34200000000000003</v>
      </c>
      <c r="K59">
        <v>0.42499999999999999</v>
      </c>
      <c r="L59">
        <v>0.50800000000000001</v>
      </c>
      <c r="M59" s="157"/>
      <c r="N59" s="157"/>
      <c r="O59" s="157"/>
      <c r="P59" s="2" t="s">
        <v>136</v>
      </c>
      <c r="Y59" s="2"/>
      <c r="Z59" s="2"/>
      <c r="AA59" s="2"/>
      <c r="AB59" s="2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</row>
    <row r="60" spans="1:40" ht="13" x14ac:dyDescent="0.3">
      <c r="A60" t="s">
        <v>129</v>
      </c>
      <c r="B60" s="5">
        <v>0.84</v>
      </c>
      <c r="C60" s="93">
        <f t="shared" si="1"/>
        <v>10.84</v>
      </c>
      <c r="D60" s="157"/>
      <c r="E60" s="157"/>
      <c r="F60">
        <v>6.2E-2</v>
      </c>
      <c r="G60">
        <v>0.121</v>
      </c>
      <c r="H60">
        <v>0.17899999999999999</v>
      </c>
      <c r="I60">
        <v>0.25600000000000001</v>
      </c>
      <c r="J60">
        <v>0.33800000000000002</v>
      </c>
      <c r="K60">
        <v>0.42</v>
      </c>
      <c r="L60">
        <v>0.503</v>
      </c>
      <c r="M60" s="157"/>
      <c r="N60" s="157"/>
      <c r="O60" s="157"/>
      <c r="P60" s="2" t="s">
        <v>136</v>
      </c>
      <c r="Y60" s="2"/>
      <c r="Z60" s="2"/>
      <c r="AA60" s="2"/>
      <c r="AB60" s="2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</row>
    <row r="61" spans="1:40" ht="13" x14ac:dyDescent="0.3">
      <c r="A61" t="s">
        <v>129</v>
      </c>
      <c r="B61" s="5">
        <v>0.85</v>
      </c>
      <c r="C61" s="93">
        <f t="shared" si="1"/>
        <v>10.85</v>
      </c>
      <c r="D61" s="157"/>
      <c r="E61" s="157"/>
      <c r="F61">
        <v>6.2E-2</v>
      </c>
      <c r="G61">
        <v>0.11899999999999999</v>
      </c>
      <c r="H61">
        <v>0.17699999999999999</v>
      </c>
      <c r="I61">
        <v>0.253</v>
      </c>
      <c r="J61">
        <v>0.33500000000000002</v>
      </c>
      <c r="K61">
        <v>0.41599999999999998</v>
      </c>
      <c r="L61">
        <v>0.497</v>
      </c>
      <c r="M61" s="157"/>
      <c r="N61" s="157"/>
      <c r="O61" s="157"/>
      <c r="P61" s="2" t="s">
        <v>136</v>
      </c>
      <c r="Y61" s="2"/>
      <c r="Z61" s="2"/>
      <c r="AA61" s="2"/>
      <c r="AB61" s="2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</row>
    <row r="62" spans="1:40" ht="13" x14ac:dyDescent="0.3">
      <c r="A62" t="s">
        <v>129</v>
      </c>
      <c r="B62" s="5">
        <v>0.86</v>
      </c>
      <c r="C62" s="93">
        <f t="shared" si="1"/>
        <v>10.86</v>
      </c>
      <c r="D62" s="157"/>
      <c r="E62" s="157"/>
      <c r="F62">
        <v>6.0999999999999999E-2</v>
      </c>
      <c r="G62">
        <v>0.11799999999999999</v>
      </c>
      <c r="H62">
        <v>0.17399999999999999</v>
      </c>
      <c r="I62">
        <v>0.25</v>
      </c>
      <c r="J62">
        <v>0.33100000000000002</v>
      </c>
      <c r="K62">
        <v>0.41099999999999998</v>
      </c>
      <c r="L62">
        <v>0.49199999999999999</v>
      </c>
      <c r="M62" s="157"/>
      <c r="N62" s="157"/>
      <c r="O62" s="157"/>
      <c r="P62" s="2" t="s">
        <v>136</v>
      </c>
      <c r="Y62" s="2"/>
      <c r="Z62" s="2"/>
      <c r="AA62" s="2"/>
      <c r="AB62" s="2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</row>
    <row r="63" spans="1:40" ht="13" x14ac:dyDescent="0.3">
      <c r="A63" t="s">
        <v>129</v>
      </c>
      <c r="B63" s="5">
        <v>0.87</v>
      </c>
      <c r="C63" s="93">
        <f t="shared" si="1"/>
        <v>10.87</v>
      </c>
      <c r="D63" s="157"/>
      <c r="E63" s="157"/>
      <c r="F63">
        <v>6.0999999999999999E-2</v>
      </c>
      <c r="G63">
        <v>0.11799999999999999</v>
      </c>
      <c r="H63">
        <v>0.17399999999999999</v>
      </c>
      <c r="I63">
        <v>0.25</v>
      </c>
      <c r="J63">
        <v>0.33100000000000002</v>
      </c>
      <c r="K63">
        <v>0.41099999999999998</v>
      </c>
      <c r="L63">
        <v>0.49199999999999999</v>
      </c>
      <c r="M63" s="157"/>
      <c r="N63" s="157"/>
      <c r="O63" s="157"/>
      <c r="P63" s="2" t="s">
        <v>136</v>
      </c>
      <c r="Y63" s="2"/>
      <c r="Z63" s="2"/>
      <c r="AA63" s="2"/>
      <c r="AB63" s="2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</row>
    <row r="64" spans="1:40" ht="13" x14ac:dyDescent="0.3">
      <c r="A64" t="s">
        <v>129</v>
      </c>
      <c r="B64" s="5">
        <v>0.88</v>
      </c>
      <c r="C64" s="93">
        <f t="shared" si="1"/>
        <v>10.88</v>
      </c>
      <c r="D64" s="157"/>
      <c r="E64" s="157"/>
      <c r="F64">
        <v>6.0999999999999999E-2</v>
      </c>
      <c r="G64">
        <v>0.11799999999999999</v>
      </c>
      <c r="H64">
        <v>0.17399999999999999</v>
      </c>
      <c r="I64">
        <v>0.25</v>
      </c>
      <c r="J64">
        <v>0.33100000000000002</v>
      </c>
      <c r="K64">
        <v>0.41099999999999998</v>
      </c>
      <c r="L64">
        <v>0.49199999999999999</v>
      </c>
      <c r="M64" s="157"/>
      <c r="N64" s="157"/>
      <c r="O64" s="157"/>
      <c r="P64" s="2" t="s">
        <v>136</v>
      </c>
      <c r="Y64" s="2"/>
      <c r="Z64" s="2"/>
      <c r="AA64" s="2"/>
      <c r="AB64" s="2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</row>
    <row r="65" spans="1:40" ht="13" x14ac:dyDescent="0.3">
      <c r="A65" t="s">
        <v>129</v>
      </c>
      <c r="B65" s="5">
        <v>0.89</v>
      </c>
      <c r="C65" s="93">
        <f t="shared" si="1"/>
        <v>10.89</v>
      </c>
      <c r="D65" s="157"/>
      <c r="E65" s="157"/>
      <c r="F65">
        <v>5.8999999999999997E-2</v>
      </c>
      <c r="G65">
        <v>0.114</v>
      </c>
      <c r="H65">
        <v>0.16900000000000001</v>
      </c>
      <c r="I65">
        <v>0.24299999999999999</v>
      </c>
      <c r="J65">
        <v>0.32100000000000001</v>
      </c>
      <c r="K65">
        <v>0.4</v>
      </c>
      <c r="L65">
        <v>0.47799999999999998</v>
      </c>
      <c r="M65">
        <v>0.55700000000000005</v>
      </c>
      <c r="N65" s="157"/>
      <c r="O65" s="157"/>
      <c r="P65" s="2" t="s">
        <v>136</v>
      </c>
      <c r="Z65" s="2"/>
      <c r="AA65" s="2"/>
      <c r="AB65" s="2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</row>
    <row r="66" spans="1:40" ht="13" x14ac:dyDescent="0.3">
      <c r="A66" t="s">
        <v>129</v>
      </c>
      <c r="B66" s="5">
        <v>0.9</v>
      </c>
      <c r="C66" s="93">
        <f t="shared" si="1"/>
        <v>10.9</v>
      </c>
      <c r="D66" s="157"/>
      <c r="E66" s="157"/>
      <c r="F66">
        <v>5.8999999999999997E-2</v>
      </c>
      <c r="G66">
        <v>0.114</v>
      </c>
      <c r="H66">
        <v>0.16900000000000001</v>
      </c>
      <c r="I66">
        <v>0.24299999999999999</v>
      </c>
      <c r="J66">
        <v>0.32100000000000001</v>
      </c>
      <c r="K66">
        <v>0.4</v>
      </c>
      <c r="L66">
        <v>0.47799999999999998</v>
      </c>
      <c r="M66">
        <v>0.55700000000000005</v>
      </c>
      <c r="N66" s="157"/>
      <c r="O66" s="157"/>
      <c r="P66" s="2" t="s">
        <v>136</v>
      </c>
      <c r="Z66" s="2"/>
      <c r="AA66" s="2"/>
      <c r="AB66" s="2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</row>
    <row r="67" spans="1:40" ht="13" x14ac:dyDescent="0.3">
      <c r="A67" t="s">
        <v>129</v>
      </c>
      <c r="B67" s="5">
        <v>0.91</v>
      </c>
      <c r="C67" s="93">
        <f t="shared" si="1"/>
        <v>10.91</v>
      </c>
      <c r="D67" s="157"/>
      <c r="E67" s="157"/>
      <c r="F67">
        <v>5.8000000000000003E-2</v>
      </c>
      <c r="G67">
        <v>0.112</v>
      </c>
      <c r="H67">
        <v>0.16600000000000001</v>
      </c>
      <c r="I67">
        <v>0.23899999999999999</v>
      </c>
      <c r="J67">
        <v>0.316</v>
      </c>
      <c r="K67">
        <v>0.39300000000000002</v>
      </c>
      <c r="L67">
        <v>0.47</v>
      </c>
      <c r="M67">
        <v>0.54700000000000004</v>
      </c>
      <c r="N67" s="157"/>
      <c r="O67" s="157"/>
      <c r="P67" s="2" t="s">
        <v>136</v>
      </c>
      <c r="Z67" s="2"/>
      <c r="AA67" s="2"/>
      <c r="AB67" s="2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</row>
    <row r="68" spans="1:40" ht="13" x14ac:dyDescent="0.3">
      <c r="A68" t="s">
        <v>129</v>
      </c>
      <c r="B68" s="5">
        <v>0.92</v>
      </c>
      <c r="C68" s="93">
        <f t="shared" si="1"/>
        <v>10.92</v>
      </c>
      <c r="D68" s="157"/>
      <c r="E68" s="157"/>
      <c r="F68">
        <v>5.8000000000000003E-2</v>
      </c>
      <c r="G68">
        <v>0.111</v>
      </c>
      <c r="H68">
        <v>0.16400000000000001</v>
      </c>
      <c r="I68">
        <v>0.23599999999999999</v>
      </c>
      <c r="J68">
        <v>0.312</v>
      </c>
      <c r="K68">
        <v>0.38800000000000001</v>
      </c>
      <c r="L68">
        <v>0.46500000000000002</v>
      </c>
      <c r="M68">
        <v>0.54100000000000004</v>
      </c>
      <c r="N68" s="157"/>
      <c r="O68" s="157"/>
      <c r="P68" s="2" t="s">
        <v>136</v>
      </c>
      <c r="Z68" s="2"/>
      <c r="AA68" s="2"/>
      <c r="AB68" s="2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</row>
    <row r="69" spans="1:40" ht="13" x14ac:dyDescent="0.3">
      <c r="A69" t="s">
        <v>129</v>
      </c>
      <c r="B69" s="5">
        <v>0.93</v>
      </c>
      <c r="C69" s="93">
        <f t="shared" si="1"/>
        <v>10.93</v>
      </c>
      <c r="D69" s="157"/>
      <c r="E69" s="157"/>
      <c r="F69">
        <v>5.7000000000000002E-2</v>
      </c>
      <c r="G69">
        <v>0.109</v>
      </c>
      <c r="H69">
        <v>0.16200000000000001</v>
      </c>
      <c r="I69">
        <v>0.23300000000000001</v>
      </c>
      <c r="J69">
        <v>0.308</v>
      </c>
      <c r="K69">
        <v>0.38400000000000001</v>
      </c>
      <c r="L69">
        <v>0.45900000000000002</v>
      </c>
      <c r="M69">
        <v>0.53500000000000003</v>
      </c>
      <c r="N69" s="157"/>
      <c r="O69" s="157"/>
      <c r="P69" s="2" t="s">
        <v>136</v>
      </c>
      <c r="Z69" s="2"/>
      <c r="AA69" s="2"/>
      <c r="AB69" s="2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</row>
    <row r="70" spans="1:40" ht="13" x14ac:dyDescent="0.3">
      <c r="A70" t="s">
        <v>129</v>
      </c>
      <c r="B70" s="5">
        <v>0.94</v>
      </c>
      <c r="C70" s="93">
        <f t="shared" si="1"/>
        <v>10.94</v>
      </c>
      <c r="D70" s="157"/>
      <c r="E70" s="157"/>
      <c r="F70">
        <v>5.7000000000000002E-2</v>
      </c>
      <c r="G70">
        <v>0.109</v>
      </c>
      <c r="H70">
        <v>0.161</v>
      </c>
      <c r="I70">
        <v>0.23100000000000001</v>
      </c>
      <c r="J70">
        <v>0.30599999999999999</v>
      </c>
      <c r="K70">
        <v>0.38200000000000001</v>
      </c>
      <c r="L70">
        <v>0.45700000000000002</v>
      </c>
      <c r="M70">
        <v>0.53200000000000003</v>
      </c>
      <c r="N70" s="157"/>
      <c r="O70" s="157"/>
      <c r="P70" s="2" t="s">
        <v>136</v>
      </c>
      <c r="Z70" s="2"/>
      <c r="AA70" s="2"/>
      <c r="AB70" s="2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</row>
    <row r="71" spans="1:40" ht="13" x14ac:dyDescent="0.3">
      <c r="A71" t="s">
        <v>129</v>
      </c>
      <c r="B71" s="5">
        <v>0.95</v>
      </c>
      <c r="C71" s="93">
        <f t="shared" si="1"/>
        <v>10.95</v>
      </c>
      <c r="D71" s="157"/>
      <c r="E71" s="157"/>
      <c r="F71">
        <v>5.7000000000000002E-2</v>
      </c>
      <c r="G71">
        <v>0.109</v>
      </c>
      <c r="H71">
        <v>0.161</v>
      </c>
      <c r="I71">
        <v>0.23100000000000001</v>
      </c>
      <c r="J71">
        <v>0.30599999999999999</v>
      </c>
      <c r="K71">
        <v>0.38200000000000001</v>
      </c>
      <c r="L71">
        <v>0.45700000000000002</v>
      </c>
      <c r="M71">
        <v>0.53200000000000003</v>
      </c>
      <c r="N71" s="157"/>
      <c r="O71" s="157"/>
      <c r="P71" s="2" t="s">
        <v>136</v>
      </c>
      <c r="Z71" s="2"/>
      <c r="AA71" s="2"/>
      <c r="AB71" s="2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</row>
    <row r="72" spans="1:40" ht="13" x14ac:dyDescent="0.3">
      <c r="A72" t="s">
        <v>129</v>
      </c>
      <c r="B72" s="5">
        <v>0.96</v>
      </c>
      <c r="C72" s="93">
        <f t="shared" si="1"/>
        <v>10.96</v>
      </c>
      <c r="D72" s="157"/>
      <c r="E72" s="157"/>
      <c r="F72">
        <v>5.6000000000000001E-2</v>
      </c>
      <c r="G72">
        <v>0.107</v>
      </c>
      <c r="H72">
        <v>0.157</v>
      </c>
      <c r="I72">
        <v>0.22700000000000001</v>
      </c>
      <c r="J72">
        <v>0.30099999999999999</v>
      </c>
      <c r="K72">
        <v>0.375</v>
      </c>
      <c r="L72">
        <v>0.44900000000000001</v>
      </c>
      <c r="M72">
        <v>0.52300000000000002</v>
      </c>
      <c r="N72" s="157"/>
      <c r="O72" s="157"/>
      <c r="P72" s="2" t="s">
        <v>136</v>
      </c>
      <c r="Z72" s="2"/>
      <c r="AA72" s="2"/>
      <c r="AB72" s="2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</row>
    <row r="73" spans="1:40" ht="13" x14ac:dyDescent="0.3">
      <c r="A73" t="s">
        <v>129</v>
      </c>
      <c r="B73" s="5">
        <v>0.97</v>
      </c>
      <c r="C73" s="93">
        <f t="shared" si="1"/>
        <v>10.97</v>
      </c>
      <c r="D73" s="157"/>
      <c r="E73" s="157"/>
      <c r="F73">
        <v>5.5E-2</v>
      </c>
      <c r="G73">
        <v>0.105</v>
      </c>
      <c r="H73">
        <v>0.155</v>
      </c>
      <c r="I73">
        <v>0.224</v>
      </c>
      <c r="J73">
        <v>0.29699999999999999</v>
      </c>
      <c r="K73">
        <v>0.37</v>
      </c>
      <c r="L73">
        <v>0.443</v>
      </c>
      <c r="M73">
        <v>0.51600000000000001</v>
      </c>
      <c r="N73" s="157"/>
      <c r="O73" s="157"/>
      <c r="P73" s="2" t="s">
        <v>136</v>
      </c>
      <c r="Z73" s="2"/>
      <c r="AA73" s="2"/>
      <c r="AB73" s="2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</row>
    <row r="74" spans="1:40" ht="13" x14ac:dyDescent="0.3">
      <c r="A74" t="s">
        <v>129</v>
      </c>
      <c r="B74" s="5">
        <v>0.98</v>
      </c>
      <c r="C74" s="93">
        <f t="shared" ref="C74:C137" si="2">VALUE(SUBSTITUTE(1&amp;B74," ",""))</f>
        <v>10.98</v>
      </c>
      <c r="D74" s="157"/>
      <c r="E74" s="157"/>
      <c r="F74">
        <v>5.5E-2</v>
      </c>
      <c r="G74">
        <v>0.105</v>
      </c>
      <c r="H74">
        <v>0.155</v>
      </c>
      <c r="I74">
        <v>0.224</v>
      </c>
      <c r="J74">
        <v>0.29699999999999999</v>
      </c>
      <c r="K74">
        <v>0.37</v>
      </c>
      <c r="L74">
        <v>0.443</v>
      </c>
      <c r="M74">
        <v>0.51600000000000001</v>
      </c>
      <c r="N74" s="157"/>
      <c r="O74" s="157"/>
      <c r="P74" s="2" t="s">
        <v>136</v>
      </c>
      <c r="Z74" s="2"/>
      <c r="AA74" s="2"/>
      <c r="AB74" s="2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</row>
    <row r="75" spans="1:40" ht="13" x14ac:dyDescent="0.3">
      <c r="A75" t="s">
        <v>129</v>
      </c>
      <c r="B75" s="5">
        <v>0.99</v>
      </c>
      <c r="C75" s="93">
        <f t="shared" si="2"/>
        <v>10.99</v>
      </c>
      <c r="D75" s="157"/>
      <c r="E75" s="157"/>
      <c r="F75">
        <v>5.3999999999999999E-2</v>
      </c>
      <c r="G75">
        <v>0.104</v>
      </c>
      <c r="H75">
        <v>0.153</v>
      </c>
      <c r="I75">
        <v>0.221</v>
      </c>
      <c r="J75">
        <v>0.29299999999999998</v>
      </c>
      <c r="K75">
        <v>0.36599999999999999</v>
      </c>
      <c r="L75">
        <v>0.438</v>
      </c>
      <c r="M75">
        <v>0.51</v>
      </c>
      <c r="N75" s="157"/>
      <c r="O75" s="157"/>
      <c r="P75" s="2" t="s">
        <v>136</v>
      </c>
      <c r="Z75" s="2"/>
      <c r="AA75" s="2"/>
      <c r="AB75" s="2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</row>
    <row r="76" spans="1:40" ht="13" x14ac:dyDescent="0.3">
      <c r="A76" t="s">
        <v>129</v>
      </c>
      <c r="B76" s="5">
        <v>1</v>
      </c>
      <c r="C76" s="93">
        <f t="shared" si="2"/>
        <v>11</v>
      </c>
      <c r="D76" s="157"/>
      <c r="E76" s="157"/>
      <c r="F76">
        <v>5.3999999999999999E-2</v>
      </c>
      <c r="G76">
        <v>0.10199999999999999</v>
      </c>
      <c r="H76">
        <v>0.151</v>
      </c>
      <c r="I76">
        <v>0.218</v>
      </c>
      <c r="J76">
        <v>0.28899999999999998</v>
      </c>
      <c r="K76">
        <v>0.36099999999999999</v>
      </c>
      <c r="L76">
        <v>0.432</v>
      </c>
      <c r="M76">
        <v>0.504</v>
      </c>
      <c r="N76" s="157"/>
      <c r="O76" s="157"/>
      <c r="P76" s="2" t="s">
        <v>136</v>
      </c>
      <c r="Z76" s="2"/>
      <c r="AA76" s="2"/>
      <c r="AB76" s="2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</row>
    <row r="77" spans="1:40" ht="13" x14ac:dyDescent="0.3">
      <c r="A77" t="s">
        <v>129</v>
      </c>
      <c r="B77" s="5">
        <v>1.01</v>
      </c>
      <c r="C77" s="93">
        <f t="shared" si="2"/>
        <v>11.01</v>
      </c>
      <c r="D77" s="157"/>
      <c r="E77" s="157"/>
      <c r="F77">
        <v>5.2999999999999999E-2</v>
      </c>
      <c r="G77">
        <v>0.10199999999999999</v>
      </c>
      <c r="H77">
        <v>0.15</v>
      </c>
      <c r="I77">
        <v>0.216</v>
      </c>
      <c r="J77">
        <v>0.28799999999999998</v>
      </c>
      <c r="K77">
        <v>0.35899999999999999</v>
      </c>
      <c r="L77">
        <v>0.43</v>
      </c>
      <c r="M77">
        <v>0.501</v>
      </c>
      <c r="N77" s="157"/>
      <c r="O77" s="157"/>
      <c r="P77" s="2" t="s">
        <v>136</v>
      </c>
      <c r="Z77" s="2"/>
      <c r="AA77" s="2"/>
      <c r="AB77" s="2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</row>
    <row r="78" spans="1:40" ht="13" x14ac:dyDescent="0.3">
      <c r="A78" t="s">
        <v>129</v>
      </c>
      <c r="B78" s="5">
        <v>1.02</v>
      </c>
      <c r="C78" s="93">
        <f t="shared" si="2"/>
        <v>11.02</v>
      </c>
      <c r="D78" s="157"/>
      <c r="E78" s="157"/>
      <c r="F78">
        <v>5.2999999999999999E-2</v>
      </c>
      <c r="G78">
        <v>0.1</v>
      </c>
      <c r="H78">
        <v>0.14799999999999999</v>
      </c>
      <c r="I78">
        <v>0.214</v>
      </c>
      <c r="J78">
        <v>0.28399999999999997</v>
      </c>
      <c r="K78">
        <v>0.35399999999999998</v>
      </c>
      <c r="L78">
        <v>0.42399999999999999</v>
      </c>
      <c r="M78">
        <v>0.495</v>
      </c>
      <c r="N78" s="157"/>
      <c r="O78" s="157"/>
      <c r="P78" s="2" t="s">
        <v>136</v>
      </c>
      <c r="Z78" s="2"/>
      <c r="AA78" s="2"/>
      <c r="AB78" s="2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</row>
    <row r="79" spans="1:40" ht="13" x14ac:dyDescent="0.3">
      <c r="A79" t="s">
        <v>129</v>
      </c>
      <c r="B79" s="5">
        <v>1.03</v>
      </c>
      <c r="C79" s="93">
        <f t="shared" si="2"/>
        <v>11.03</v>
      </c>
      <c r="D79" s="157"/>
      <c r="E79" s="157"/>
      <c r="F79">
        <v>5.1999999999999998E-2</v>
      </c>
      <c r="G79">
        <v>0.1</v>
      </c>
      <c r="H79">
        <v>0.14699999999999999</v>
      </c>
      <c r="I79">
        <v>0.21199999999999999</v>
      </c>
      <c r="J79">
        <v>0.28199999999999997</v>
      </c>
      <c r="K79">
        <v>0.35199999999999998</v>
      </c>
      <c r="L79">
        <v>0.42199999999999999</v>
      </c>
      <c r="M79">
        <v>0.49199999999999999</v>
      </c>
      <c r="N79" s="157"/>
      <c r="O79" s="157"/>
      <c r="P79" s="2" t="s">
        <v>136</v>
      </c>
      <c r="Z79" s="2"/>
      <c r="AA79" s="2"/>
      <c r="AB79" s="2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</row>
    <row r="80" spans="1:40" ht="13" x14ac:dyDescent="0.3">
      <c r="A80" t="s">
        <v>129</v>
      </c>
      <c r="B80" s="5">
        <v>1.04</v>
      </c>
      <c r="C80" s="93">
        <f t="shared" si="2"/>
        <v>11.04</v>
      </c>
      <c r="D80" s="157"/>
      <c r="E80" s="157"/>
      <c r="F80">
        <v>5.1999999999999998E-2</v>
      </c>
      <c r="G80">
        <v>9.9000000000000005E-2</v>
      </c>
      <c r="H80">
        <v>0.14599999999999999</v>
      </c>
      <c r="I80">
        <v>0.21099999999999999</v>
      </c>
      <c r="J80">
        <v>0.28000000000000003</v>
      </c>
      <c r="K80">
        <v>0.35</v>
      </c>
      <c r="L80">
        <v>0.41899999999999998</v>
      </c>
      <c r="M80">
        <v>0.48799999999999999</v>
      </c>
      <c r="N80" s="157"/>
      <c r="O80" s="157"/>
      <c r="P80" s="2" t="s">
        <v>136</v>
      </c>
      <c r="Z80" s="2"/>
      <c r="AA80" s="2"/>
      <c r="AB80" s="2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</row>
    <row r="81" spans="1:40" ht="13" x14ac:dyDescent="0.3">
      <c r="A81" t="s">
        <v>129</v>
      </c>
      <c r="B81" s="5">
        <v>1.05</v>
      </c>
      <c r="C81" s="93">
        <f t="shared" si="2"/>
        <v>11.05</v>
      </c>
      <c r="D81" s="157"/>
      <c r="E81" s="157"/>
      <c r="F81">
        <v>5.1999999999999998E-2</v>
      </c>
      <c r="G81">
        <v>9.9000000000000005E-2</v>
      </c>
      <c r="H81">
        <v>0.14599999999999999</v>
      </c>
      <c r="I81">
        <v>0.21099999999999999</v>
      </c>
      <c r="J81">
        <v>0.28000000000000003</v>
      </c>
      <c r="K81">
        <v>0.35</v>
      </c>
      <c r="L81">
        <v>0.41899999999999998</v>
      </c>
      <c r="M81">
        <v>0.48799999999999999</v>
      </c>
      <c r="N81" s="157"/>
      <c r="O81" s="157"/>
      <c r="P81" s="2" t="s">
        <v>136</v>
      </c>
      <c r="Z81" s="2"/>
      <c r="AA81" s="2"/>
      <c r="AB81" s="2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</row>
    <row r="82" spans="1:40" ht="13" x14ac:dyDescent="0.3">
      <c r="A82" t="s">
        <v>129</v>
      </c>
      <c r="B82" s="5">
        <v>1.06</v>
      </c>
      <c r="C82" s="93">
        <f t="shared" si="2"/>
        <v>11.06</v>
      </c>
      <c r="D82" s="157"/>
      <c r="E82" s="157"/>
      <c r="F82">
        <v>5.1999999999999998E-2</v>
      </c>
      <c r="G82">
        <v>9.9000000000000005E-2</v>
      </c>
      <c r="H82">
        <v>0.14599999999999999</v>
      </c>
      <c r="I82">
        <v>0.21099999999999999</v>
      </c>
      <c r="J82">
        <v>0.28000000000000003</v>
      </c>
      <c r="K82">
        <v>0.35</v>
      </c>
      <c r="L82">
        <v>0.41899999999999998</v>
      </c>
      <c r="M82">
        <v>0.48799999999999999</v>
      </c>
      <c r="N82" s="157"/>
      <c r="O82" s="157"/>
      <c r="P82" s="2" t="s">
        <v>136</v>
      </c>
      <c r="Z82" s="2"/>
      <c r="AA82" s="2"/>
      <c r="AB82" s="2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</row>
    <row r="83" spans="1:40" ht="13" x14ac:dyDescent="0.3">
      <c r="A83" t="s">
        <v>129</v>
      </c>
      <c r="B83" s="5">
        <v>1.07</v>
      </c>
      <c r="C83" s="93">
        <f t="shared" si="2"/>
        <v>11.07</v>
      </c>
      <c r="D83" s="157"/>
      <c r="E83" s="157"/>
      <c r="F83">
        <v>5.0999999999999997E-2</v>
      </c>
      <c r="G83">
        <v>9.6000000000000002E-2</v>
      </c>
      <c r="H83">
        <v>0.14099999999999999</v>
      </c>
      <c r="I83">
        <v>0.20499999999999999</v>
      </c>
      <c r="J83">
        <v>0.27300000000000002</v>
      </c>
      <c r="K83">
        <v>0.34</v>
      </c>
      <c r="L83">
        <v>0.40799999999999997</v>
      </c>
      <c r="M83">
        <v>0.47599999999999998</v>
      </c>
      <c r="N83" s="157"/>
      <c r="O83" s="157"/>
      <c r="P83" s="2" t="s">
        <v>136</v>
      </c>
      <c r="Z83" s="2"/>
      <c r="AA83" s="2"/>
      <c r="AB83" s="2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</row>
    <row r="84" spans="1:40" ht="13" x14ac:dyDescent="0.3">
      <c r="A84" t="s">
        <v>129</v>
      </c>
      <c r="B84" s="5">
        <v>1.08</v>
      </c>
      <c r="C84" s="93">
        <f t="shared" si="2"/>
        <v>11.08</v>
      </c>
      <c r="D84" s="157"/>
      <c r="E84" s="157"/>
      <c r="F84">
        <v>0.05</v>
      </c>
      <c r="G84">
        <v>9.5000000000000001E-2</v>
      </c>
      <c r="H84">
        <v>0.14000000000000001</v>
      </c>
      <c r="I84">
        <v>0.20300000000000001</v>
      </c>
      <c r="J84">
        <v>0.27100000000000002</v>
      </c>
      <c r="K84">
        <v>0.33800000000000002</v>
      </c>
      <c r="L84">
        <v>0.40600000000000003</v>
      </c>
      <c r="M84">
        <v>0.47299999999999998</v>
      </c>
      <c r="N84" s="157"/>
      <c r="O84" s="157"/>
      <c r="P84" s="2" t="s">
        <v>136</v>
      </c>
      <c r="Z84" s="2"/>
      <c r="AA84" s="2"/>
      <c r="AB84" s="2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</row>
    <row r="85" spans="1:40" ht="13" x14ac:dyDescent="0.3">
      <c r="A85" t="s">
        <v>129</v>
      </c>
      <c r="B85" s="5">
        <v>1.0900000000000001</v>
      </c>
      <c r="C85" s="93">
        <f t="shared" si="2"/>
        <v>11.09</v>
      </c>
      <c r="D85" s="157"/>
      <c r="E85" s="157"/>
      <c r="F85">
        <v>0.05</v>
      </c>
      <c r="G85">
        <v>9.5000000000000001E-2</v>
      </c>
      <c r="H85">
        <v>0.13900000000000001</v>
      </c>
      <c r="I85">
        <v>0.20200000000000001</v>
      </c>
      <c r="J85">
        <v>0.26900000000000002</v>
      </c>
      <c r="K85">
        <v>0.33600000000000002</v>
      </c>
      <c r="L85">
        <v>0.40300000000000002</v>
      </c>
      <c r="M85">
        <v>0.47</v>
      </c>
      <c r="N85" s="157"/>
      <c r="O85" s="157"/>
      <c r="P85" s="2" t="s">
        <v>136</v>
      </c>
      <c r="Z85" s="2"/>
      <c r="AA85" s="2"/>
      <c r="AB85" s="2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</row>
    <row r="86" spans="1:40" ht="13" x14ac:dyDescent="0.3">
      <c r="A86" t="s">
        <v>129</v>
      </c>
      <c r="B86" s="5">
        <v>1.1000000000000001</v>
      </c>
      <c r="C86" s="93">
        <f t="shared" si="2"/>
        <v>11.1</v>
      </c>
      <c r="D86" s="157"/>
      <c r="E86" s="157"/>
      <c r="F86">
        <v>0.05</v>
      </c>
      <c r="G86">
        <v>9.5000000000000001E-2</v>
      </c>
      <c r="H86">
        <v>0.13900000000000001</v>
      </c>
      <c r="I86">
        <v>0.20200000000000001</v>
      </c>
      <c r="J86">
        <v>0.26900000000000002</v>
      </c>
      <c r="K86">
        <v>0.33600000000000002</v>
      </c>
      <c r="L86">
        <v>0.40300000000000002</v>
      </c>
      <c r="M86">
        <v>0.47</v>
      </c>
      <c r="N86" s="157"/>
      <c r="O86" s="157"/>
      <c r="P86" s="2" t="s">
        <v>136</v>
      </c>
      <c r="Z86" s="2"/>
      <c r="AA86" s="2"/>
      <c r="AB86" s="2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</row>
    <row r="87" spans="1:40" ht="13" x14ac:dyDescent="0.3">
      <c r="A87" t="s">
        <v>129</v>
      </c>
      <c r="B87" s="5">
        <v>1.1100000000000001</v>
      </c>
      <c r="C87" s="93">
        <f t="shared" si="2"/>
        <v>11.11</v>
      </c>
      <c r="D87" s="157"/>
      <c r="E87" s="157"/>
      <c r="F87">
        <v>4.9000000000000002E-2</v>
      </c>
      <c r="G87">
        <v>9.2999999999999999E-2</v>
      </c>
      <c r="H87">
        <v>0.13700000000000001</v>
      </c>
      <c r="I87">
        <v>0.19900000000000001</v>
      </c>
      <c r="J87">
        <v>0.26500000000000001</v>
      </c>
      <c r="K87">
        <v>0.33100000000000002</v>
      </c>
      <c r="L87">
        <v>0.39700000000000002</v>
      </c>
      <c r="M87">
        <v>0.46400000000000002</v>
      </c>
      <c r="N87" s="157"/>
      <c r="O87" s="157"/>
      <c r="P87" s="2" t="s">
        <v>136</v>
      </c>
      <c r="Z87" s="2"/>
      <c r="AA87" s="2"/>
      <c r="AB87" s="2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</row>
    <row r="88" spans="1:40" ht="13" x14ac:dyDescent="0.3">
      <c r="A88" t="s">
        <v>129</v>
      </c>
      <c r="B88" s="5">
        <v>1.1200000000000001</v>
      </c>
      <c r="C88" s="93">
        <f t="shared" si="2"/>
        <v>11.12</v>
      </c>
      <c r="D88" s="157"/>
      <c r="E88" s="157"/>
      <c r="F88">
        <v>4.9000000000000002E-2</v>
      </c>
      <c r="G88">
        <v>9.1999999999999998E-2</v>
      </c>
      <c r="H88">
        <v>0.13600000000000001</v>
      </c>
      <c r="I88">
        <v>0.19700000000000001</v>
      </c>
      <c r="J88">
        <v>0.26300000000000001</v>
      </c>
      <c r="K88">
        <v>0.32900000000000001</v>
      </c>
      <c r="L88">
        <v>0.39500000000000002</v>
      </c>
      <c r="M88">
        <v>0.46100000000000002</v>
      </c>
      <c r="N88" s="157"/>
      <c r="O88" s="157"/>
      <c r="P88" s="2" t="s">
        <v>136</v>
      </c>
      <c r="Z88" s="2"/>
      <c r="AA88" s="2"/>
      <c r="AB88" s="2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</row>
    <row r="89" spans="1:40" ht="13" x14ac:dyDescent="0.3">
      <c r="A89" t="s">
        <v>129</v>
      </c>
      <c r="B89" s="5">
        <v>1.1299999999999999</v>
      </c>
      <c r="C89" s="93">
        <f t="shared" si="2"/>
        <v>11.13</v>
      </c>
      <c r="D89" s="157"/>
      <c r="E89" s="157"/>
      <c r="F89">
        <v>4.9000000000000002E-2</v>
      </c>
      <c r="G89">
        <v>9.1999999999999998E-2</v>
      </c>
      <c r="H89">
        <v>0.13500000000000001</v>
      </c>
      <c r="I89">
        <v>0.19600000000000001</v>
      </c>
      <c r="J89">
        <v>0.26100000000000001</v>
      </c>
      <c r="K89">
        <v>0.32700000000000001</v>
      </c>
      <c r="L89">
        <v>0.39200000000000002</v>
      </c>
      <c r="M89">
        <v>0.45700000000000002</v>
      </c>
      <c r="N89" s="157"/>
      <c r="O89" s="157"/>
      <c r="P89" s="2" t="s">
        <v>136</v>
      </c>
      <c r="Z89" s="2"/>
      <c r="AA89" s="2"/>
      <c r="AB89" s="2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</row>
    <row r="90" spans="1:40" ht="13" x14ac:dyDescent="0.3">
      <c r="A90" t="s">
        <v>129</v>
      </c>
      <c r="B90" s="5">
        <v>1.1399999999999999</v>
      </c>
      <c r="C90" s="93">
        <f t="shared" si="2"/>
        <v>11.14</v>
      </c>
      <c r="D90" s="157"/>
      <c r="E90" s="157"/>
      <c r="F90">
        <v>4.8000000000000001E-2</v>
      </c>
      <c r="G90">
        <v>9.0999999999999998E-2</v>
      </c>
      <c r="H90">
        <v>0.13400000000000001</v>
      </c>
      <c r="I90">
        <v>0.19400000000000001</v>
      </c>
      <c r="J90">
        <v>0.25900000000000001</v>
      </c>
      <c r="K90">
        <v>0.32400000000000001</v>
      </c>
      <c r="L90">
        <v>0.38900000000000001</v>
      </c>
      <c r="M90">
        <v>0.45400000000000001</v>
      </c>
      <c r="N90" s="157"/>
      <c r="O90" s="157"/>
      <c r="P90" s="2" t="s">
        <v>136</v>
      </c>
      <c r="Z90" s="2"/>
      <c r="AA90" s="2"/>
      <c r="AB90" s="2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</row>
    <row r="91" spans="1:40" ht="13" x14ac:dyDescent="0.3">
      <c r="A91" t="s">
        <v>129</v>
      </c>
      <c r="B91" s="5">
        <v>1.1499999999999999</v>
      </c>
      <c r="C91" s="93">
        <f t="shared" si="2"/>
        <v>11.15</v>
      </c>
      <c r="D91" s="157"/>
      <c r="E91" s="157"/>
      <c r="F91">
        <v>4.8000000000000001E-2</v>
      </c>
      <c r="G91">
        <v>0.09</v>
      </c>
      <c r="H91">
        <v>0.13300000000000001</v>
      </c>
      <c r="I91">
        <v>0.193</v>
      </c>
      <c r="J91">
        <v>0.25800000000000001</v>
      </c>
      <c r="K91">
        <v>0.32200000000000001</v>
      </c>
      <c r="L91">
        <v>0.38700000000000001</v>
      </c>
      <c r="M91">
        <v>0.45100000000000001</v>
      </c>
      <c r="N91" s="157"/>
      <c r="O91" s="157"/>
      <c r="P91" s="2" t="s">
        <v>136</v>
      </c>
      <c r="Z91" s="2"/>
      <c r="AA91" s="2"/>
      <c r="AB91" s="2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</row>
    <row r="92" spans="1:40" ht="13" x14ac:dyDescent="0.3">
      <c r="A92" t="s">
        <v>129</v>
      </c>
      <c r="B92" s="5">
        <v>1.1599999999999999</v>
      </c>
      <c r="C92" s="93">
        <f t="shared" si="2"/>
        <v>11.16</v>
      </c>
      <c r="D92" s="157"/>
      <c r="E92" s="157"/>
      <c r="F92">
        <v>4.7E-2</v>
      </c>
      <c r="G92">
        <v>8.8999999999999996E-2</v>
      </c>
      <c r="H92">
        <v>0.13100000000000001</v>
      </c>
      <c r="I92">
        <v>0.19</v>
      </c>
      <c r="J92">
        <v>0.254</v>
      </c>
      <c r="K92">
        <v>0.318</v>
      </c>
      <c r="L92">
        <v>0.38100000000000001</v>
      </c>
      <c r="M92">
        <v>0.44500000000000001</v>
      </c>
      <c r="N92" s="157"/>
      <c r="O92" s="157"/>
      <c r="P92" s="2" t="s">
        <v>136</v>
      </c>
      <c r="Z92" s="2"/>
      <c r="AA92" s="2"/>
      <c r="AB92" s="2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</row>
    <row r="93" spans="1:40" ht="13" x14ac:dyDescent="0.3">
      <c r="A93" t="s">
        <v>129</v>
      </c>
      <c r="B93" s="5">
        <v>1.17</v>
      </c>
      <c r="C93" s="93">
        <f t="shared" si="2"/>
        <v>11.17</v>
      </c>
      <c r="D93" s="157"/>
      <c r="E93" s="157"/>
      <c r="F93">
        <v>4.7E-2</v>
      </c>
      <c r="G93">
        <v>8.8999999999999996E-2</v>
      </c>
      <c r="H93">
        <v>0.13100000000000001</v>
      </c>
      <c r="I93">
        <v>0.19</v>
      </c>
      <c r="J93">
        <v>0.254</v>
      </c>
      <c r="K93">
        <v>0.318</v>
      </c>
      <c r="L93">
        <v>0.38100000000000001</v>
      </c>
      <c r="M93">
        <v>0.44500000000000001</v>
      </c>
      <c r="N93" s="157"/>
      <c r="O93" s="157"/>
      <c r="P93" s="2" t="s">
        <v>136</v>
      </c>
      <c r="Z93" s="2"/>
      <c r="AA93" s="2"/>
      <c r="AB93" s="2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</row>
    <row r="94" spans="1:40" ht="13" x14ac:dyDescent="0.3">
      <c r="A94" t="s">
        <v>129</v>
      </c>
      <c r="B94" s="5">
        <v>1.18</v>
      </c>
      <c r="C94" s="93">
        <f t="shared" si="2"/>
        <v>11.18</v>
      </c>
      <c r="D94" s="157"/>
      <c r="E94" s="157"/>
      <c r="F94">
        <v>4.7E-2</v>
      </c>
      <c r="G94">
        <v>8.7999999999999995E-2</v>
      </c>
      <c r="H94">
        <v>0.129</v>
      </c>
      <c r="I94">
        <v>0.188</v>
      </c>
      <c r="J94">
        <v>0.252</v>
      </c>
      <c r="K94">
        <v>0.315</v>
      </c>
      <c r="L94">
        <v>0.379</v>
      </c>
      <c r="M94">
        <v>0.442</v>
      </c>
      <c r="N94" s="157"/>
      <c r="O94" s="157"/>
      <c r="P94" s="2" t="s">
        <v>136</v>
      </c>
      <c r="Z94" s="2"/>
      <c r="AA94" s="2"/>
      <c r="AB94" s="2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</row>
    <row r="95" spans="1:40" ht="13" x14ac:dyDescent="0.3">
      <c r="A95" t="s">
        <v>129</v>
      </c>
      <c r="B95" s="5">
        <v>1.19</v>
      </c>
      <c r="C95" s="93">
        <f t="shared" si="2"/>
        <v>11.19</v>
      </c>
      <c r="D95" s="157"/>
      <c r="E95" s="157"/>
      <c r="F95">
        <v>4.7E-2</v>
      </c>
      <c r="G95">
        <v>8.7999999999999995E-2</v>
      </c>
      <c r="H95">
        <v>0.129</v>
      </c>
      <c r="I95">
        <v>0.188</v>
      </c>
      <c r="J95">
        <v>0.252</v>
      </c>
      <c r="K95">
        <v>0.315</v>
      </c>
      <c r="L95">
        <v>0.379</v>
      </c>
      <c r="M95">
        <v>0.442</v>
      </c>
      <c r="N95" s="157"/>
      <c r="O95" s="157"/>
      <c r="P95" s="2" t="s">
        <v>136</v>
      </c>
      <c r="Z95" s="2"/>
      <c r="AA95" s="2"/>
      <c r="AB95" s="2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</row>
    <row r="96" spans="1:40" ht="13" x14ac:dyDescent="0.3">
      <c r="A96" t="s">
        <v>129</v>
      </c>
      <c r="B96" s="5">
        <v>1.2</v>
      </c>
      <c r="C96" s="93">
        <f t="shared" si="2"/>
        <v>11.2</v>
      </c>
      <c r="D96" s="157"/>
      <c r="E96" s="157"/>
      <c r="F96">
        <v>4.5999999999999999E-2</v>
      </c>
      <c r="G96">
        <v>8.6999999999999994E-2</v>
      </c>
      <c r="H96">
        <v>0.127</v>
      </c>
      <c r="I96">
        <v>0.186</v>
      </c>
      <c r="J96">
        <v>0.248</v>
      </c>
      <c r="K96">
        <v>0.311</v>
      </c>
      <c r="L96">
        <v>0.373</v>
      </c>
      <c r="M96">
        <v>0.436</v>
      </c>
      <c r="N96" s="157"/>
      <c r="O96" s="157"/>
      <c r="P96" s="2" t="s">
        <v>136</v>
      </c>
      <c r="Z96" s="2"/>
      <c r="AA96" s="2"/>
      <c r="AB96" s="2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</row>
    <row r="97" spans="1:40" ht="13" x14ac:dyDescent="0.3">
      <c r="A97" t="s">
        <v>129</v>
      </c>
      <c r="B97" s="5">
        <v>1.21</v>
      </c>
      <c r="C97" s="93">
        <f t="shared" si="2"/>
        <v>11.21</v>
      </c>
      <c r="D97" s="157"/>
      <c r="E97" s="157"/>
      <c r="F97">
        <v>4.5999999999999999E-2</v>
      </c>
      <c r="G97">
        <v>8.6999999999999994E-2</v>
      </c>
      <c r="H97">
        <v>0.127</v>
      </c>
      <c r="I97">
        <v>0.186</v>
      </c>
      <c r="J97">
        <v>0.248</v>
      </c>
      <c r="K97">
        <v>0.311</v>
      </c>
      <c r="L97">
        <v>0.373</v>
      </c>
      <c r="M97">
        <v>0.436</v>
      </c>
      <c r="N97" s="157"/>
      <c r="O97" s="157"/>
      <c r="P97" s="2" t="s">
        <v>136</v>
      </c>
      <c r="Z97" s="2"/>
      <c r="AA97" s="2"/>
      <c r="AB97" s="2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</row>
    <row r="98" spans="1:40" ht="13" x14ac:dyDescent="0.3">
      <c r="A98" t="s">
        <v>129</v>
      </c>
      <c r="B98" s="5">
        <v>1.22</v>
      </c>
      <c r="C98" s="93">
        <f t="shared" si="2"/>
        <v>11.22</v>
      </c>
      <c r="D98" s="157"/>
      <c r="E98" s="157"/>
      <c r="F98">
        <v>4.5999999999999999E-2</v>
      </c>
      <c r="G98">
        <v>8.5000000000000006E-2</v>
      </c>
      <c r="H98">
        <v>0.125</v>
      </c>
      <c r="I98">
        <v>0.183</v>
      </c>
      <c r="J98">
        <v>0.24399999999999999</v>
      </c>
      <c r="K98">
        <v>0.30599999999999999</v>
      </c>
      <c r="L98">
        <v>0.36799999999999999</v>
      </c>
      <c r="M98">
        <v>0.43</v>
      </c>
      <c r="N98" s="157"/>
      <c r="O98" s="157"/>
      <c r="P98" s="2" t="s">
        <v>136</v>
      </c>
      <c r="Z98" s="2"/>
      <c r="AA98" s="2"/>
      <c r="AB98" s="2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</row>
    <row r="99" spans="1:40" ht="13" x14ac:dyDescent="0.3">
      <c r="A99" t="s">
        <v>129</v>
      </c>
      <c r="B99" s="5">
        <v>1.23</v>
      </c>
      <c r="C99" s="93">
        <f t="shared" si="2"/>
        <v>11.23</v>
      </c>
      <c r="D99" s="157"/>
      <c r="E99" s="157"/>
      <c r="F99">
        <v>4.4999999999999998E-2</v>
      </c>
      <c r="G99">
        <v>8.5000000000000006E-2</v>
      </c>
      <c r="H99">
        <v>0.124</v>
      </c>
      <c r="I99">
        <v>0.18099999999999999</v>
      </c>
      <c r="J99">
        <v>0.24199999999999999</v>
      </c>
      <c r="K99">
        <v>0.30399999999999999</v>
      </c>
      <c r="L99">
        <v>0.36499999999999999</v>
      </c>
      <c r="M99">
        <v>0.42599999999999999</v>
      </c>
      <c r="N99" s="157"/>
      <c r="O99" s="157"/>
      <c r="P99" s="2" t="s">
        <v>136</v>
      </c>
      <c r="Z99" s="2"/>
      <c r="AA99" s="2"/>
      <c r="AB99" s="2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</row>
    <row r="100" spans="1:40" ht="13" x14ac:dyDescent="0.3">
      <c r="A100" t="s">
        <v>129</v>
      </c>
      <c r="B100" s="5">
        <v>1.24</v>
      </c>
      <c r="C100" s="93">
        <f t="shared" si="2"/>
        <v>11.24</v>
      </c>
      <c r="D100" s="157"/>
      <c r="E100" s="157"/>
      <c r="F100">
        <v>4.4999999999999998E-2</v>
      </c>
      <c r="G100">
        <v>8.4000000000000005E-2</v>
      </c>
      <c r="H100">
        <v>0.123</v>
      </c>
      <c r="I100">
        <v>0.18</v>
      </c>
      <c r="J100">
        <v>0.24099999999999999</v>
      </c>
      <c r="K100">
        <v>0.30199999999999999</v>
      </c>
      <c r="L100">
        <v>0.36199999999999999</v>
      </c>
      <c r="M100">
        <v>0.42299999999999999</v>
      </c>
      <c r="N100" s="157"/>
      <c r="O100" s="157"/>
      <c r="P100" s="2" t="s">
        <v>136</v>
      </c>
      <c r="Z100" s="2"/>
      <c r="AA100" s="2"/>
      <c r="AB100" s="2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</row>
    <row r="101" spans="1:40" ht="13" x14ac:dyDescent="0.3">
      <c r="A101" t="s">
        <v>129</v>
      </c>
      <c r="B101" s="5">
        <v>1.25</v>
      </c>
      <c r="C101" s="93">
        <f t="shared" si="2"/>
        <v>11.25</v>
      </c>
      <c r="D101" s="157"/>
      <c r="E101" s="157"/>
      <c r="F101">
        <v>4.4999999999999998E-2</v>
      </c>
      <c r="G101">
        <v>8.4000000000000005E-2</v>
      </c>
      <c r="H101">
        <v>0.123</v>
      </c>
      <c r="I101">
        <v>0.18</v>
      </c>
      <c r="J101">
        <v>0.24099999999999999</v>
      </c>
      <c r="K101">
        <v>0.30199999999999999</v>
      </c>
      <c r="L101">
        <v>0.36199999999999999</v>
      </c>
      <c r="M101">
        <v>0.42299999999999999</v>
      </c>
      <c r="N101" s="157"/>
      <c r="O101" s="157"/>
      <c r="P101" s="2" t="s">
        <v>136</v>
      </c>
      <c r="Z101" s="2"/>
      <c r="AA101" s="2"/>
      <c r="AB101" s="2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</row>
    <row r="102" spans="1:40" ht="13" x14ac:dyDescent="0.3">
      <c r="A102" t="s">
        <v>129</v>
      </c>
      <c r="B102" s="5">
        <v>1.26</v>
      </c>
      <c r="C102" s="93">
        <f t="shared" si="2"/>
        <v>11.26</v>
      </c>
      <c r="D102" s="157"/>
      <c r="E102" s="157"/>
      <c r="F102">
        <v>4.4999999999999998E-2</v>
      </c>
      <c r="G102">
        <v>8.4000000000000005E-2</v>
      </c>
      <c r="H102">
        <v>0.123</v>
      </c>
      <c r="I102">
        <v>0.18</v>
      </c>
      <c r="J102">
        <v>0.24099999999999999</v>
      </c>
      <c r="K102">
        <v>0.30199999999999999</v>
      </c>
      <c r="L102">
        <v>0.36199999999999999</v>
      </c>
      <c r="M102">
        <v>0.42299999999999999</v>
      </c>
      <c r="N102" s="157"/>
      <c r="O102" s="157"/>
      <c r="P102" s="2" t="s">
        <v>136</v>
      </c>
      <c r="Z102" s="2"/>
      <c r="AA102" s="2"/>
      <c r="AB102" s="2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</row>
    <row r="103" spans="1:40" ht="13" x14ac:dyDescent="0.3">
      <c r="A103" t="s">
        <v>129</v>
      </c>
      <c r="B103" s="5">
        <v>1.27</v>
      </c>
      <c r="C103" s="93">
        <f t="shared" si="2"/>
        <v>11.27</v>
      </c>
      <c r="D103" s="157"/>
      <c r="E103" s="157"/>
      <c r="F103">
        <v>4.4999999999999998E-2</v>
      </c>
      <c r="G103">
        <v>8.4000000000000005E-2</v>
      </c>
      <c r="H103">
        <v>0.123</v>
      </c>
      <c r="I103">
        <v>0.18</v>
      </c>
      <c r="J103">
        <v>0.24099999999999999</v>
      </c>
      <c r="K103">
        <v>0.30199999999999999</v>
      </c>
      <c r="L103">
        <v>0.36199999999999999</v>
      </c>
      <c r="M103">
        <v>0.42299999999999999</v>
      </c>
      <c r="N103" s="157"/>
      <c r="O103" s="157"/>
      <c r="P103" s="2" t="s">
        <v>136</v>
      </c>
      <c r="Z103" s="2"/>
      <c r="AA103" s="2"/>
      <c r="AB103" s="2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</row>
    <row r="104" spans="1:40" ht="13" x14ac:dyDescent="0.3">
      <c r="A104" t="s">
        <v>129</v>
      </c>
      <c r="B104" s="5">
        <v>1.28</v>
      </c>
      <c r="C104" s="93">
        <f t="shared" si="2"/>
        <v>11.28</v>
      </c>
      <c r="D104" s="157"/>
      <c r="E104" s="157"/>
      <c r="F104">
        <v>4.3999999999999997E-2</v>
      </c>
      <c r="G104">
        <v>8.2000000000000003E-2</v>
      </c>
      <c r="H104">
        <v>0.12</v>
      </c>
      <c r="I104">
        <v>0.17499999999999999</v>
      </c>
      <c r="J104">
        <v>0.23499999999999999</v>
      </c>
      <c r="K104">
        <v>0.29499999999999998</v>
      </c>
      <c r="L104">
        <v>0.35399999999999998</v>
      </c>
      <c r="M104">
        <v>0.41399999999999998</v>
      </c>
      <c r="N104" s="157"/>
      <c r="O104" s="157"/>
      <c r="P104" s="2" t="s">
        <v>136</v>
      </c>
      <c r="Z104" s="2"/>
      <c r="AA104" s="2"/>
      <c r="AB104" s="2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</row>
    <row r="105" spans="1:40" ht="13" x14ac:dyDescent="0.3">
      <c r="A105" t="s">
        <v>129</v>
      </c>
      <c r="B105" s="5">
        <v>1.29</v>
      </c>
      <c r="C105" s="93">
        <f t="shared" si="2"/>
        <v>11.29</v>
      </c>
      <c r="D105" s="157"/>
      <c r="E105" s="157"/>
      <c r="F105">
        <v>4.3999999999999997E-2</v>
      </c>
      <c r="G105">
        <v>8.1000000000000003E-2</v>
      </c>
      <c r="H105">
        <v>0.11899999999999999</v>
      </c>
      <c r="I105">
        <v>0.17399999999999999</v>
      </c>
      <c r="J105">
        <v>0.23300000000000001</v>
      </c>
      <c r="K105">
        <v>0.29199999999999998</v>
      </c>
      <c r="L105">
        <v>0.35199999999999998</v>
      </c>
      <c r="M105">
        <v>0.41099999999999998</v>
      </c>
      <c r="N105" s="157"/>
      <c r="O105" s="157"/>
      <c r="P105" s="2" t="s">
        <v>136</v>
      </c>
      <c r="Z105" s="2"/>
      <c r="AA105" s="2"/>
      <c r="AB105" s="2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</row>
    <row r="106" spans="1:40" ht="13" x14ac:dyDescent="0.3">
      <c r="A106" t="s">
        <v>129</v>
      </c>
      <c r="B106" s="5">
        <v>1.3</v>
      </c>
      <c r="C106" s="93">
        <f t="shared" si="2"/>
        <v>11.3</v>
      </c>
      <c r="D106" s="157"/>
      <c r="E106" s="157"/>
      <c r="F106">
        <v>4.3999999999999997E-2</v>
      </c>
      <c r="G106">
        <v>8.1000000000000003E-2</v>
      </c>
      <c r="H106">
        <v>0.11899999999999999</v>
      </c>
      <c r="I106">
        <v>0.17399999999999999</v>
      </c>
      <c r="J106">
        <v>0.23300000000000001</v>
      </c>
      <c r="K106">
        <v>0.29199999999999998</v>
      </c>
      <c r="L106">
        <v>0.35199999999999998</v>
      </c>
      <c r="M106">
        <v>0.41099999999999998</v>
      </c>
      <c r="N106" s="157"/>
      <c r="O106" s="157"/>
      <c r="P106" s="2" t="s">
        <v>136</v>
      </c>
      <c r="Z106" s="2"/>
      <c r="AA106" s="2"/>
      <c r="AB106" s="2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</row>
    <row r="107" spans="1:40" ht="13" x14ac:dyDescent="0.3">
      <c r="A107" t="s">
        <v>129</v>
      </c>
      <c r="B107" s="5">
        <v>1.31</v>
      </c>
      <c r="C107" s="93">
        <f t="shared" si="2"/>
        <v>11.31</v>
      </c>
      <c r="D107" s="157"/>
      <c r="E107" s="157"/>
      <c r="F107">
        <v>4.3999999999999997E-2</v>
      </c>
      <c r="G107">
        <v>8.1000000000000003E-2</v>
      </c>
      <c r="H107">
        <v>0.11899999999999999</v>
      </c>
      <c r="I107">
        <v>0.17399999999999999</v>
      </c>
      <c r="J107">
        <v>0.23300000000000001</v>
      </c>
      <c r="K107">
        <v>0.29199999999999998</v>
      </c>
      <c r="L107">
        <v>0.35199999999999998</v>
      </c>
      <c r="M107">
        <v>0.41099999999999998</v>
      </c>
      <c r="N107" s="157"/>
      <c r="O107" s="157"/>
      <c r="P107" s="2" t="s">
        <v>136</v>
      </c>
      <c r="Z107" s="2"/>
      <c r="AA107" s="2"/>
      <c r="AB107" s="2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</row>
    <row r="108" spans="1:40" ht="13" x14ac:dyDescent="0.3">
      <c r="A108" t="s">
        <v>129</v>
      </c>
      <c r="B108" s="5">
        <v>1.32</v>
      </c>
      <c r="C108" s="93">
        <f t="shared" si="2"/>
        <v>11.32</v>
      </c>
      <c r="D108" s="157"/>
      <c r="E108" s="157"/>
      <c r="F108">
        <v>4.2999999999999997E-2</v>
      </c>
      <c r="G108">
        <v>0.08</v>
      </c>
      <c r="H108">
        <v>0.11700000000000001</v>
      </c>
      <c r="I108">
        <v>0.17100000000000001</v>
      </c>
      <c r="J108">
        <v>0.22900000000000001</v>
      </c>
      <c r="K108">
        <v>0.28799999999999998</v>
      </c>
      <c r="L108">
        <v>0.34599999999999997</v>
      </c>
      <c r="M108">
        <v>0.40500000000000003</v>
      </c>
      <c r="N108" s="157"/>
      <c r="O108" s="157"/>
      <c r="P108" s="2" t="s">
        <v>136</v>
      </c>
      <c r="Z108" s="2"/>
      <c r="AA108" s="2"/>
      <c r="AB108" s="2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</row>
    <row r="109" spans="1:40" ht="13" x14ac:dyDescent="0.3">
      <c r="A109" t="s">
        <v>129</v>
      </c>
      <c r="B109" s="5">
        <v>1.33</v>
      </c>
      <c r="C109" s="93">
        <f t="shared" si="2"/>
        <v>11.33</v>
      </c>
      <c r="D109" s="157"/>
      <c r="E109" s="157"/>
      <c r="F109">
        <v>4.2999999999999997E-2</v>
      </c>
      <c r="G109">
        <v>7.9000000000000001E-2</v>
      </c>
      <c r="H109">
        <v>0.115</v>
      </c>
      <c r="I109">
        <v>0.16900000000000001</v>
      </c>
      <c r="J109">
        <v>0.22700000000000001</v>
      </c>
      <c r="K109">
        <v>0.28599999999999998</v>
      </c>
      <c r="L109">
        <v>0.34399999999999997</v>
      </c>
      <c r="M109">
        <v>0.40200000000000002</v>
      </c>
      <c r="N109" s="157"/>
      <c r="O109" s="157"/>
      <c r="P109" s="2" t="s">
        <v>136</v>
      </c>
      <c r="Z109" s="2"/>
      <c r="AA109" s="2"/>
      <c r="AB109" s="2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</row>
    <row r="110" spans="1:40" ht="13" x14ac:dyDescent="0.3">
      <c r="A110" t="s">
        <v>129</v>
      </c>
      <c r="B110" s="5">
        <v>1.34</v>
      </c>
      <c r="C110" s="93">
        <f t="shared" si="2"/>
        <v>11.34</v>
      </c>
      <c r="D110" s="157"/>
      <c r="E110" s="157"/>
      <c r="F110">
        <v>4.2000000000000003E-2</v>
      </c>
      <c r="G110">
        <v>7.8E-2</v>
      </c>
      <c r="H110">
        <v>0.114</v>
      </c>
      <c r="I110">
        <v>0.16800000000000001</v>
      </c>
      <c r="J110">
        <v>0.22600000000000001</v>
      </c>
      <c r="K110">
        <v>0.28299999999999997</v>
      </c>
      <c r="L110">
        <v>0.34100000000000003</v>
      </c>
      <c r="M110">
        <v>0.39900000000000002</v>
      </c>
      <c r="N110" s="157"/>
      <c r="O110" s="157"/>
      <c r="P110" s="2" t="s">
        <v>136</v>
      </c>
      <c r="Z110" s="2"/>
      <c r="AA110" s="2"/>
      <c r="AB110" s="2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</row>
    <row r="111" spans="1:40" ht="13" x14ac:dyDescent="0.3">
      <c r="A111" t="s">
        <v>129</v>
      </c>
      <c r="B111" s="5">
        <v>1.35</v>
      </c>
      <c r="C111" s="93">
        <f t="shared" si="2"/>
        <v>11.35</v>
      </c>
      <c r="D111" s="157"/>
      <c r="E111" s="157"/>
      <c r="F111">
        <v>4.2000000000000003E-2</v>
      </c>
      <c r="G111">
        <v>7.8E-2</v>
      </c>
      <c r="H111">
        <v>0.113</v>
      </c>
      <c r="I111">
        <v>0.16600000000000001</v>
      </c>
      <c r="J111">
        <v>0.224</v>
      </c>
      <c r="K111">
        <v>0.28100000000000003</v>
      </c>
      <c r="L111">
        <v>0.33800000000000002</v>
      </c>
      <c r="M111">
        <v>0.39500000000000002</v>
      </c>
      <c r="N111" s="157"/>
      <c r="O111" s="157"/>
      <c r="P111" s="2" t="s">
        <v>136</v>
      </c>
      <c r="Z111" s="2"/>
      <c r="AA111" s="2"/>
      <c r="AB111" s="2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</row>
    <row r="112" spans="1:40" ht="13" x14ac:dyDescent="0.3">
      <c r="A112" t="s">
        <v>129</v>
      </c>
      <c r="B112" s="5">
        <v>1.36</v>
      </c>
      <c r="C112" s="93">
        <f t="shared" si="2"/>
        <v>11.36</v>
      </c>
      <c r="D112" s="157"/>
      <c r="E112" s="157"/>
      <c r="F112">
        <v>4.2000000000000003E-2</v>
      </c>
      <c r="G112">
        <v>7.8E-2</v>
      </c>
      <c r="H112">
        <v>0.113</v>
      </c>
      <c r="I112">
        <v>0.16600000000000001</v>
      </c>
      <c r="J112">
        <v>0.224</v>
      </c>
      <c r="K112">
        <v>0.28100000000000003</v>
      </c>
      <c r="L112">
        <v>0.33800000000000002</v>
      </c>
      <c r="M112">
        <v>0.39500000000000002</v>
      </c>
      <c r="N112" s="157"/>
      <c r="O112" s="157"/>
      <c r="P112" s="2" t="s">
        <v>136</v>
      </c>
      <c r="Z112" s="2"/>
      <c r="AA112" s="2"/>
      <c r="AB112" s="2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</row>
    <row r="113" spans="1:40" ht="13" x14ac:dyDescent="0.3">
      <c r="A113" t="s">
        <v>129</v>
      </c>
      <c r="B113" s="5">
        <v>1.37</v>
      </c>
      <c r="C113" s="93">
        <f t="shared" si="2"/>
        <v>11.37</v>
      </c>
      <c r="D113" s="157"/>
      <c r="E113" s="157"/>
      <c r="F113">
        <v>4.2000000000000003E-2</v>
      </c>
      <c r="G113">
        <v>7.6999999999999999E-2</v>
      </c>
      <c r="H113">
        <v>0.112</v>
      </c>
      <c r="I113">
        <v>0.16500000000000001</v>
      </c>
      <c r="J113">
        <v>0.222</v>
      </c>
      <c r="K113">
        <v>0.27900000000000003</v>
      </c>
      <c r="L113">
        <v>0.33600000000000002</v>
      </c>
      <c r="M113">
        <v>0.39200000000000002</v>
      </c>
      <c r="N113" s="157"/>
      <c r="O113" s="157"/>
      <c r="P113" s="2" t="s">
        <v>136</v>
      </c>
      <c r="Z113" s="2"/>
      <c r="AA113" s="2"/>
      <c r="AB113" s="2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</row>
    <row r="114" spans="1:40" ht="13" x14ac:dyDescent="0.3">
      <c r="A114" t="s">
        <v>129</v>
      </c>
      <c r="B114" s="5">
        <v>1.38</v>
      </c>
      <c r="C114" s="93">
        <f t="shared" si="2"/>
        <v>11.38</v>
      </c>
      <c r="D114" s="157"/>
      <c r="E114" s="157"/>
      <c r="F114">
        <v>4.2000000000000003E-2</v>
      </c>
      <c r="G114">
        <v>7.6999999999999999E-2</v>
      </c>
      <c r="H114">
        <v>0.112</v>
      </c>
      <c r="I114">
        <v>0.16500000000000001</v>
      </c>
      <c r="J114">
        <v>0.222</v>
      </c>
      <c r="K114">
        <v>0.27900000000000003</v>
      </c>
      <c r="L114">
        <v>0.33600000000000002</v>
      </c>
      <c r="M114">
        <v>0.39200000000000002</v>
      </c>
      <c r="N114" s="157"/>
      <c r="O114" s="157"/>
      <c r="P114" s="2" t="s">
        <v>136</v>
      </c>
      <c r="Z114" s="2"/>
      <c r="AA114" s="2"/>
      <c r="AB114" s="2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</row>
    <row r="115" spans="1:40" ht="13" x14ac:dyDescent="0.3">
      <c r="A115" t="s">
        <v>129</v>
      </c>
      <c r="B115" s="5">
        <v>1.39</v>
      </c>
      <c r="C115" s="93">
        <f t="shared" si="2"/>
        <v>11.39</v>
      </c>
      <c r="D115" s="157"/>
      <c r="E115" s="157"/>
      <c r="F115">
        <v>4.2000000000000003E-2</v>
      </c>
      <c r="G115">
        <v>7.6999999999999999E-2</v>
      </c>
      <c r="H115">
        <v>0.112</v>
      </c>
      <c r="I115">
        <v>0.16500000000000001</v>
      </c>
      <c r="J115">
        <v>0.222</v>
      </c>
      <c r="K115">
        <v>0.27900000000000003</v>
      </c>
      <c r="L115">
        <v>0.33600000000000002</v>
      </c>
      <c r="M115">
        <v>0.39200000000000002</v>
      </c>
      <c r="N115" s="157"/>
      <c r="O115" s="157"/>
      <c r="P115" s="2" t="s">
        <v>136</v>
      </c>
      <c r="Z115" s="2"/>
      <c r="AA115" s="2"/>
      <c r="AB115" s="2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</row>
    <row r="116" spans="1:40" ht="13" x14ac:dyDescent="0.3">
      <c r="A116" t="s">
        <v>129</v>
      </c>
      <c r="B116" s="5">
        <v>1.4</v>
      </c>
      <c r="C116" s="93">
        <f t="shared" si="2"/>
        <v>11.4</v>
      </c>
      <c r="D116" s="157"/>
      <c r="E116" s="157"/>
      <c r="F116">
        <v>4.2000000000000003E-2</v>
      </c>
      <c r="G116">
        <v>7.6999999999999999E-2</v>
      </c>
      <c r="H116">
        <v>0.112</v>
      </c>
      <c r="I116">
        <v>0.16500000000000001</v>
      </c>
      <c r="J116">
        <v>0.222</v>
      </c>
      <c r="K116">
        <v>0.27900000000000003</v>
      </c>
      <c r="L116">
        <v>0.33600000000000002</v>
      </c>
      <c r="M116">
        <v>0.39200000000000002</v>
      </c>
      <c r="N116" s="157"/>
      <c r="O116" s="157"/>
      <c r="P116" s="2" t="s">
        <v>136</v>
      </c>
      <c r="Z116" s="2"/>
      <c r="AA116" s="2"/>
      <c r="AB116" s="2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</row>
    <row r="117" spans="1:40" ht="13" x14ac:dyDescent="0.3">
      <c r="A117" t="s">
        <v>129</v>
      </c>
      <c r="B117" s="5">
        <v>1.41</v>
      </c>
      <c r="C117" s="93">
        <f t="shared" si="2"/>
        <v>11.41</v>
      </c>
      <c r="D117" s="157"/>
      <c r="E117" s="157"/>
      <c r="F117">
        <v>4.2000000000000003E-2</v>
      </c>
      <c r="G117">
        <v>7.6999999999999999E-2</v>
      </c>
      <c r="H117">
        <v>0.112</v>
      </c>
      <c r="I117">
        <v>0.16500000000000001</v>
      </c>
      <c r="J117">
        <v>0.222</v>
      </c>
      <c r="K117">
        <v>0.27900000000000003</v>
      </c>
      <c r="L117">
        <v>0.33600000000000002</v>
      </c>
      <c r="M117">
        <v>0.39200000000000002</v>
      </c>
      <c r="N117" s="157"/>
      <c r="O117" s="157"/>
      <c r="P117" s="2" t="s">
        <v>136</v>
      </c>
      <c r="Z117" s="2"/>
      <c r="AA117" s="2"/>
      <c r="AB117" s="2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</row>
    <row r="118" spans="1:40" ht="13" x14ac:dyDescent="0.3">
      <c r="A118" t="s">
        <v>129</v>
      </c>
      <c r="B118" s="5">
        <v>1.42</v>
      </c>
      <c r="C118" s="93">
        <f t="shared" si="2"/>
        <v>11.42</v>
      </c>
      <c r="D118" s="157"/>
      <c r="E118" s="157"/>
      <c r="F118">
        <v>4.1000000000000002E-2</v>
      </c>
      <c r="G118">
        <v>7.4999999999999997E-2</v>
      </c>
      <c r="H118">
        <v>0.109</v>
      </c>
      <c r="I118">
        <v>0.16</v>
      </c>
      <c r="J118">
        <v>0.216</v>
      </c>
      <c r="K118">
        <v>0.27200000000000002</v>
      </c>
      <c r="L118">
        <v>0.32700000000000001</v>
      </c>
      <c r="M118">
        <v>0.38300000000000001</v>
      </c>
      <c r="N118" s="157"/>
      <c r="O118" s="157"/>
      <c r="P118" s="2" t="s">
        <v>136</v>
      </c>
      <c r="Z118" s="2"/>
      <c r="AA118" s="2"/>
      <c r="AB118" s="2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</row>
    <row r="119" spans="1:40" ht="13" x14ac:dyDescent="0.3">
      <c r="A119" t="s">
        <v>129</v>
      </c>
      <c r="B119" s="5">
        <v>1.43</v>
      </c>
      <c r="C119" s="93">
        <f t="shared" si="2"/>
        <v>11.43</v>
      </c>
      <c r="D119" s="157"/>
      <c r="E119" s="157"/>
      <c r="F119">
        <v>4.1000000000000002E-2</v>
      </c>
      <c r="G119">
        <v>7.4999999999999997E-2</v>
      </c>
      <c r="H119">
        <v>0.109</v>
      </c>
      <c r="I119">
        <v>0.16</v>
      </c>
      <c r="J119">
        <v>0.216</v>
      </c>
      <c r="K119">
        <v>0.27200000000000002</v>
      </c>
      <c r="L119">
        <v>0.32700000000000001</v>
      </c>
      <c r="M119">
        <v>0.38300000000000001</v>
      </c>
      <c r="N119" s="157"/>
      <c r="O119" s="157"/>
      <c r="P119" s="2" t="s">
        <v>136</v>
      </c>
      <c r="Z119" s="2"/>
      <c r="AA119" s="2"/>
      <c r="AB119" s="2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</row>
    <row r="120" spans="1:40" ht="13" x14ac:dyDescent="0.3">
      <c r="A120" t="s">
        <v>129</v>
      </c>
      <c r="B120" s="5">
        <v>1.44</v>
      </c>
      <c r="C120" s="93">
        <f t="shared" si="2"/>
        <v>11.44</v>
      </c>
      <c r="D120" s="157"/>
      <c r="E120" s="157"/>
      <c r="F120">
        <v>0.04</v>
      </c>
      <c r="G120">
        <v>7.3999999999999996E-2</v>
      </c>
      <c r="H120">
        <v>0.107</v>
      </c>
      <c r="I120">
        <v>0.158</v>
      </c>
      <c r="J120">
        <v>0.21199999999999999</v>
      </c>
      <c r="K120">
        <v>0.26700000000000002</v>
      </c>
      <c r="L120">
        <v>0.32200000000000001</v>
      </c>
      <c r="M120">
        <v>0.377</v>
      </c>
      <c r="N120" s="157"/>
      <c r="O120" s="157"/>
      <c r="P120" s="2" t="s">
        <v>136</v>
      </c>
      <c r="Z120" s="2"/>
      <c r="AA120" s="2"/>
      <c r="AB120" s="2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</row>
    <row r="121" spans="1:40" ht="13" x14ac:dyDescent="0.3">
      <c r="A121" t="s">
        <v>129</v>
      </c>
      <c r="B121" s="5">
        <v>1.45</v>
      </c>
      <c r="C121" s="93">
        <f t="shared" si="2"/>
        <v>11.45</v>
      </c>
      <c r="D121" s="157"/>
      <c r="E121" s="157"/>
      <c r="F121">
        <v>0.04</v>
      </c>
      <c r="G121">
        <v>7.3999999999999996E-2</v>
      </c>
      <c r="H121">
        <v>0.107</v>
      </c>
      <c r="I121">
        <v>0.158</v>
      </c>
      <c r="J121">
        <v>0.21199999999999999</v>
      </c>
      <c r="K121">
        <v>0.26700000000000002</v>
      </c>
      <c r="L121">
        <v>0.32200000000000001</v>
      </c>
      <c r="M121">
        <v>0.377</v>
      </c>
      <c r="N121" s="157"/>
      <c r="O121" s="157"/>
      <c r="P121" s="2" t="s">
        <v>136</v>
      </c>
      <c r="Z121" s="2"/>
      <c r="AA121" s="2"/>
      <c r="AB121" s="2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</row>
    <row r="122" spans="1:40" ht="13" x14ac:dyDescent="0.3">
      <c r="A122" t="s">
        <v>129</v>
      </c>
      <c r="B122" s="5">
        <v>1.46</v>
      </c>
      <c r="C122" s="93">
        <f t="shared" si="2"/>
        <v>11.46</v>
      </c>
      <c r="D122" s="157"/>
      <c r="E122" s="157"/>
      <c r="F122">
        <v>0.04</v>
      </c>
      <c r="G122">
        <v>7.3999999999999996E-2</v>
      </c>
      <c r="H122">
        <v>0.107</v>
      </c>
      <c r="I122">
        <v>0.158</v>
      </c>
      <c r="J122">
        <v>0.21199999999999999</v>
      </c>
      <c r="K122">
        <v>0.26700000000000002</v>
      </c>
      <c r="L122">
        <v>0.32200000000000001</v>
      </c>
      <c r="M122">
        <v>0.377</v>
      </c>
      <c r="N122" s="157"/>
      <c r="O122" s="157"/>
      <c r="P122" s="2" t="s">
        <v>136</v>
      </c>
      <c r="Z122" s="2"/>
      <c r="AA122" s="2"/>
      <c r="AB122" s="2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</row>
    <row r="123" spans="1:40" ht="13" x14ac:dyDescent="0.3">
      <c r="A123" t="s">
        <v>129</v>
      </c>
      <c r="B123" s="5">
        <v>1.47</v>
      </c>
      <c r="C123" s="93">
        <f t="shared" si="2"/>
        <v>11.47</v>
      </c>
      <c r="D123" s="157"/>
      <c r="E123" s="157"/>
      <c r="F123">
        <v>3.9E-2</v>
      </c>
      <c r="G123">
        <v>7.1999999999999995E-2</v>
      </c>
      <c r="H123">
        <v>0.105</v>
      </c>
      <c r="I123">
        <v>0.155</v>
      </c>
      <c r="J123">
        <v>0.20899999999999999</v>
      </c>
      <c r="K123">
        <v>0.26300000000000001</v>
      </c>
      <c r="L123">
        <v>0.317</v>
      </c>
      <c r="M123">
        <v>0.371</v>
      </c>
      <c r="N123" s="157"/>
      <c r="O123" s="157"/>
      <c r="P123" s="2" t="s">
        <v>136</v>
      </c>
      <c r="Z123" s="2"/>
      <c r="AA123" s="2"/>
      <c r="AB123" s="2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</row>
    <row r="124" spans="1:40" ht="13" x14ac:dyDescent="0.3">
      <c r="A124" t="s">
        <v>129</v>
      </c>
      <c r="B124" s="5">
        <v>1.48</v>
      </c>
      <c r="C124" s="93">
        <f t="shared" si="2"/>
        <v>11.48</v>
      </c>
      <c r="D124" s="157"/>
      <c r="E124" s="157"/>
      <c r="F124">
        <v>3.9E-2</v>
      </c>
      <c r="G124">
        <v>7.1999999999999995E-2</v>
      </c>
      <c r="H124">
        <v>0.105</v>
      </c>
      <c r="I124">
        <v>0.155</v>
      </c>
      <c r="J124">
        <v>0.20899999999999999</v>
      </c>
      <c r="K124">
        <v>0.26300000000000001</v>
      </c>
      <c r="L124">
        <v>0.317</v>
      </c>
      <c r="M124">
        <v>0.371</v>
      </c>
      <c r="N124" s="157"/>
      <c r="O124" s="157"/>
      <c r="P124" s="2" t="s">
        <v>136</v>
      </c>
      <c r="Z124" s="2"/>
      <c r="AA124" s="2"/>
      <c r="AB124" s="2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</row>
    <row r="125" spans="1:40" ht="13" x14ac:dyDescent="0.3">
      <c r="A125" t="s">
        <v>129</v>
      </c>
      <c r="B125" s="5">
        <v>1.49</v>
      </c>
      <c r="C125" s="93">
        <f t="shared" si="2"/>
        <v>11.49</v>
      </c>
      <c r="D125" s="157"/>
      <c r="E125" s="157"/>
      <c r="F125">
        <v>3.9E-2</v>
      </c>
      <c r="G125">
        <v>7.1999999999999995E-2</v>
      </c>
      <c r="H125">
        <v>0.105</v>
      </c>
      <c r="I125">
        <v>0.155</v>
      </c>
      <c r="J125">
        <v>0.20899999999999999</v>
      </c>
      <c r="K125">
        <v>0.26300000000000001</v>
      </c>
      <c r="L125">
        <v>0.317</v>
      </c>
      <c r="M125">
        <v>0.371</v>
      </c>
      <c r="N125" s="157"/>
      <c r="O125" s="157"/>
      <c r="P125" s="2" t="s">
        <v>136</v>
      </c>
      <c r="Z125" s="2"/>
      <c r="AA125" s="2"/>
      <c r="AB125" s="2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</row>
    <row r="126" spans="1:40" ht="13" x14ac:dyDescent="0.3">
      <c r="A126" t="s">
        <v>129</v>
      </c>
      <c r="B126" s="5">
        <v>1.5</v>
      </c>
      <c r="C126" s="93">
        <f t="shared" si="2"/>
        <v>11.5</v>
      </c>
      <c r="D126" s="157"/>
      <c r="E126" s="157"/>
      <c r="F126">
        <v>3.9E-2</v>
      </c>
      <c r="G126">
        <v>7.1999999999999995E-2</v>
      </c>
      <c r="H126">
        <v>0.105</v>
      </c>
      <c r="I126">
        <v>0.155</v>
      </c>
      <c r="J126">
        <v>0.20899999999999999</v>
      </c>
      <c r="K126">
        <v>0.26300000000000001</v>
      </c>
      <c r="L126">
        <v>0.317</v>
      </c>
      <c r="M126">
        <v>0.371</v>
      </c>
      <c r="N126" s="157"/>
      <c r="O126" s="157"/>
      <c r="P126" s="2" t="s">
        <v>136</v>
      </c>
      <c r="Z126" s="2"/>
      <c r="AA126" s="2"/>
      <c r="AB126" s="2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</row>
    <row r="127" spans="1:40" ht="13" x14ac:dyDescent="0.3">
      <c r="A127" t="s">
        <v>129</v>
      </c>
      <c r="B127" s="5">
        <v>1.51</v>
      </c>
      <c r="C127" s="93">
        <f t="shared" si="2"/>
        <v>11.51</v>
      </c>
      <c r="D127" s="157"/>
      <c r="E127" s="157"/>
      <c r="F127">
        <v>3.9E-2</v>
      </c>
      <c r="G127">
        <v>7.1999999999999995E-2</v>
      </c>
      <c r="H127">
        <v>0.105</v>
      </c>
      <c r="I127">
        <v>0.155</v>
      </c>
      <c r="J127">
        <v>0.20899999999999999</v>
      </c>
      <c r="K127">
        <v>0.26300000000000001</v>
      </c>
      <c r="L127">
        <v>0.317</v>
      </c>
      <c r="M127">
        <v>0.371</v>
      </c>
      <c r="N127" s="157"/>
      <c r="O127" s="157"/>
      <c r="P127" s="2" t="s">
        <v>136</v>
      </c>
      <c r="Z127" s="2"/>
      <c r="AA127" s="2"/>
      <c r="AB127" s="2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</row>
    <row r="128" spans="1:40" ht="13" x14ac:dyDescent="0.3">
      <c r="A128" t="s">
        <v>129</v>
      </c>
      <c r="B128" s="5">
        <v>1.52</v>
      </c>
      <c r="C128" s="93">
        <f t="shared" si="2"/>
        <v>11.52</v>
      </c>
      <c r="D128" s="157"/>
      <c r="E128" s="157"/>
      <c r="F128">
        <v>3.9E-2</v>
      </c>
      <c r="G128">
        <v>7.1999999999999995E-2</v>
      </c>
      <c r="H128">
        <v>0.105</v>
      </c>
      <c r="I128">
        <v>0.155</v>
      </c>
      <c r="J128">
        <v>0.20899999999999999</v>
      </c>
      <c r="K128">
        <v>0.26300000000000001</v>
      </c>
      <c r="L128">
        <v>0.317</v>
      </c>
      <c r="M128">
        <v>0.371</v>
      </c>
      <c r="N128" s="157"/>
      <c r="O128" s="157"/>
      <c r="P128" s="2" t="s">
        <v>136</v>
      </c>
      <c r="Z128" s="2"/>
      <c r="AA128" s="2"/>
      <c r="AB128" s="2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</row>
    <row r="129" spans="1:40" ht="13" x14ac:dyDescent="0.3">
      <c r="A129" t="s">
        <v>129</v>
      </c>
      <c r="B129" s="5">
        <v>1.53</v>
      </c>
      <c r="C129" s="93">
        <f t="shared" si="2"/>
        <v>11.53</v>
      </c>
      <c r="D129" s="157"/>
      <c r="E129" s="157"/>
      <c r="F129">
        <v>3.7999999999999999E-2</v>
      </c>
      <c r="G129">
        <v>7.0000000000000007E-2</v>
      </c>
      <c r="H129">
        <v>0.10199999999999999</v>
      </c>
      <c r="I129">
        <v>0.15</v>
      </c>
      <c r="J129">
        <v>0.20300000000000001</v>
      </c>
      <c r="K129">
        <v>0.25600000000000001</v>
      </c>
      <c r="L129">
        <v>0.309</v>
      </c>
      <c r="M129">
        <v>0.36099999999999999</v>
      </c>
      <c r="N129" s="157"/>
      <c r="O129" s="157"/>
      <c r="P129" s="2" t="s">
        <v>136</v>
      </c>
      <c r="Z129" s="2"/>
      <c r="AA129" s="2"/>
      <c r="AB129" s="2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</row>
    <row r="130" spans="1:40" ht="13" x14ac:dyDescent="0.3">
      <c r="A130" t="s">
        <v>129</v>
      </c>
      <c r="B130" s="5">
        <v>1.54</v>
      </c>
      <c r="C130" s="93">
        <f t="shared" si="2"/>
        <v>11.54</v>
      </c>
      <c r="D130" s="157"/>
      <c r="E130" s="157"/>
      <c r="F130">
        <v>3.7999999999999999E-2</v>
      </c>
      <c r="G130">
        <v>7.0000000000000007E-2</v>
      </c>
      <c r="H130">
        <v>0.10199999999999999</v>
      </c>
      <c r="I130">
        <v>0.15</v>
      </c>
      <c r="J130">
        <v>0.20300000000000001</v>
      </c>
      <c r="K130">
        <v>0.25600000000000001</v>
      </c>
      <c r="L130">
        <v>0.309</v>
      </c>
      <c r="M130">
        <v>0.36099999999999999</v>
      </c>
      <c r="N130" s="157"/>
      <c r="O130" s="157"/>
      <c r="P130" s="2" t="s">
        <v>136</v>
      </c>
      <c r="Z130" s="2"/>
      <c r="AA130" s="2"/>
      <c r="AB130" s="2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</row>
    <row r="131" spans="1:40" ht="13" x14ac:dyDescent="0.3">
      <c r="A131" t="s">
        <v>129</v>
      </c>
      <c r="B131" s="5">
        <v>1.55</v>
      </c>
      <c r="C131" s="93">
        <f t="shared" si="2"/>
        <v>11.55</v>
      </c>
      <c r="D131" s="157"/>
      <c r="E131" s="157"/>
      <c r="F131">
        <v>3.7999999999999999E-2</v>
      </c>
      <c r="G131">
        <v>7.0000000000000007E-2</v>
      </c>
      <c r="H131">
        <v>0.10199999999999999</v>
      </c>
      <c r="I131">
        <v>0.15</v>
      </c>
      <c r="J131">
        <v>0.20300000000000001</v>
      </c>
      <c r="K131">
        <v>0.25600000000000001</v>
      </c>
      <c r="L131">
        <v>0.309</v>
      </c>
      <c r="M131">
        <v>0.36099999999999999</v>
      </c>
      <c r="N131" s="157"/>
      <c r="O131" s="157"/>
      <c r="P131" s="2" t="s">
        <v>136</v>
      </c>
      <c r="Z131" s="2"/>
      <c r="AA131" s="2"/>
      <c r="AB131" s="2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</row>
    <row r="132" spans="1:40" ht="13" x14ac:dyDescent="0.3">
      <c r="A132" t="s">
        <v>129</v>
      </c>
      <c r="B132" s="5">
        <v>1.56</v>
      </c>
      <c r="C132" s="93">
        <f t="shared" si="2"/>
        <v>11.56</v>
      </c>
      <c r="D132" s="157"/>
      <c r="E132" s="157"/>
      <c r="F132">
        <v>3.7999999999999999E-2</v>
      </c>
      <c r="G132">
        <v>6.9000000000000006E-2</v>
      </c>
      <c r="H132">
        <v>9.9000000000000005E-2</v>
      </c>
      <c r="I132">
        <v>0.14699999999999999</v>
      </c>
      <c r="J132">
        <v>0.19900000000000001</v>
      </c>
      <c r="K132">
        <v>0.251</v>
      </c>
      <c r="L132">
        <v>0.30299999999999999</v>
      </c>
      <c r="M132">
        <v>0.35499999999999998</v>
      </c>
      <c r="N132" s="157"/>
      <c r="O132" s="157"/>
      <c r="P132" s="2" t="s">
        <v>136</v>
      </c>
      <c r="Z132" s="2"/>
      <c r="AA132" s="2"/>
      <c r="AB132" s="2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</row>
    <row r="133" spans="1:40" ht="13" x14ac:dyDescent="0.3">
      <c r="A133" t="s">
        <v>129</v>
      </c>
      <c r="B133" s="5">
        <v>1.57</v>
      </c>
      <c r="C133" s="93">
        <f t="shared" si="2"/>
        <v>11.57</v>
      </c>
      <c r="D133" s="157"/>
      <c r="E133" s="157"/>
      <c r="F133">
        <v>3.7999999999999999E-2</v>
      </c>
      <c r="G133">
        <v>6.9000000000000006E-2</v>
      </c>
      <c r="H133">
        <v>9.9000000000000005E-2</v>
      </c>
      <c r="I133">
        <v>0.14699999999999999</v>
      </c>
      <c r="J133">
        <v>0.19900000000000001</v>
      </c>
      <c r="K133">
        <v>0.251</v>
      </c>
      <c r="L133">
        <v>0.30299999999999999</v>
      </c>
      <c r="M133">
        <v>0.35499999999999998</v>
      </c>
      <c r="N133" s="157"/>
      <c r="O133" s="157"/>
      <c r="P133" s="2" t="s">
        <v>136</v>
      </c>
      <c r="Z133" s="2"/>
      <c r="AA133" s="2"/>
      <c r="AB133" s="2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</row>
    <row r="134" spans="1:40" ht="13" x14ac:dyDescent="0.3">
      <c r="A134" t="s">
        <v>129</v>
      </c>
      <c r="B134" s="5">
        <v>1.58</v>
      </c>
      <c r="C134" s="93">
        <f t="shared" si="2"/>
        <v>11.58</v>
      </c>
      <c r="D134" s="157"/>
      <c r="E134" s="157"/>
      <c r="F134">
        <v>3.6999999999999998E-2</v>
      </c>
      <c r="G134">
        <v>6.8000000000000005E-2</v>
      </c>
      <c r="H134">
        <v>9.8000000000000004E-2</v>
      </c>
      <c r="I134">
        <v>0.14599999999999999</v>
      </c>
      <c r="J134">
        <v>0.19700000000000001</v>
      </c>
      <c r="K134">
        <v>0.249</v>
      </c>
      <c r="L134">
        <v>0.3</v>
      </c>
      <c r="M134">
        <v>0.35199999999999998</v>
      </c>
      <c r="N134" s="157"/>
      <c r="O134" s="157"/>
      <c r="P134" s="2" t="s">
        <v>136</v>
      </c>
      <c r="Z134" s="2"/>
      <c r="AA134" s="2"/>
      <c r="AB134" s="2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</row>
    <row r="135" spans="1:40" ht="13" x14ac:dyDescent="0.3">
      <c r="A135" t="s">
        <v>129</v>
      </c>
      <c r="B135" s="5">
        <v>1.59</v>
      </c>
      <c r="C135" s="93">
        <f t="shared" si="2"/>
        <v>11.59</v>
      </c>
      <c r="D135" s="157"/>
      <c r="E135" s="157"/>
      <c r="F135">
        <v>3.6999999999999998E-2</v>
      </c>
      <c r="G135">
        <v>6.8000000000000005E-2</v>
      </c>
      <c r="H135">
        <v>9.8000000000000004E-2</v>
      </c>
      <c r="I135">
        <v>0.14599999999999999</v>
      </c>
      <c r="J135">
        <v>0.19700000000000001</v>
      </c>
      <c r="K135">
        <v>0.249</v>
      </c>
      <c r="L135">
        <v>0.3</v>
      </c>
      <c r="M135">
        <v>0.35199999999999998</v>
      </c>
      <c r="N135" s="157"/>
      <c r="O135" s="157"/>
      <c r="P135" s="2" t="s">
        <v>136</v>
      </c>
      <c r="Z135" s="2"/>
      <c r="AA135" s="2"/>
      <c r="AB135" s="2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</row>
    <row r="136" spans="1:40" ht="13" x14ac:dyDescent="0.3">
      <c r="A136" t="s">
        <v>129</v>
      </c>
      <c r="B136" s="5">
        <v>1.6</v>
      </c>
      <c r="C136" s="93">
        <f t="shared" si="2"/>
        <v>11.6</v>
      </c>
      <c r="D136" s="157"/>
      <c r="E136" s="157"/>
      <c r="F136">
        <v>3.6999999999999998E-2</v>
      </c>
      <c r="G136">
        <v>6.8000000000000005E-2</v>
      </c>
      <c r="H136">
        <v>9.8000000000000004E-2</v>
      </c>
      <c r="I136">
        <v>0.14599999999999999</v>
      </c>
      <c r="J136">
        <v>0.19700000000000001</v>
      </c>
      <c r="K136">
        <v>0.249</v>
      </c>
      <c r="L136">
        <v>0.3</v>
      </c>
      <c r="M136">
        <v>0.35199999999999998</v>
      </c>
      <c r="N136" s="157"/>
      <c r="O136" s="157"/>
      <c r="P136" s="2" t="s">
        <v>136</v>
      </c>
      <c r="Z136" s="2"/>
      <c r="AA136" s="2"/>
      <c r="AB136" s="2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</row>
    <row r="137" spans="1:40" ht="13" x14ac:dyDescent="0.3">
      <c r="A137" t="s">
        <v>129</v>
      </c>
      <c r="B137" s="5">
        <v>1.61</v>
      </c>
      <c r="C137" s="93">
        <f t="shared" si="2"/>
        <v>11.61</v>
      </c>
      <c r="D137" s="157"/>
      <c r="E137" s="157"/>
      <c r="F137">
        <v>3.6999999999999998E-2</v>
      </c>
      <c r="G137">
        <v>6.7000000000000004E-2</v>
      </c>
      <c r="H137">
        <v>9.6000000000000002E-2</v>
      </c>
      <c r="I137">
        <v>0.14299999999999999</v>
      </c>
      <c r="J137">
        <v>0.19400000000000001</v>
      </c>
      <c r="K137">
        <v>0.24399999999999999</v>
      </c>
      <c r="L137">
        <v>0.29499999999999998</v>
      </c>
      <c r="M137">
        <v>0.34599999999999997</v>
      </c>
      <c r="N137" s="157"/>
      <c r="O137" s="157"/>
      <c r="P137" s="2" t="s">
        <v>136</v>
      </c>
      <c r="Z137" s="2"/>
      <c r="AA137" s="2"/>
      <c r="AB137" s="2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</row>
    <row r="138" spans="1:40" ht="13" x14ac:dyDescent="0.3">
      <c r="A138" t="s">
        <v>129</v>
      </c>
      <c r="B138" s="5">
        <v>1.62</v>
      </c>
      <c r="C138" s="93">
        <f t="shared" ref="C138:C201" si="3">VALUE(SUBSTITUTE(1&amp;B138," ",""))</f>
        <v>11.62</v>
      </c>
      <c r="D138" s="157"/>
      <c r="E138" s="157"/>
      <c r="F138">
        <v>3.6999999999999998E-2</v>
      </c>
      <c r="G138">
        <v>6.7000000000000004E-2</v>
      </c>
      <c r="H138">
        <v>9.6000000000000002E-2</v>
      </c>
      <c r="I138">
        <v>0.14299999999999999</v>
      </c>
      <c r="J138">
        <v>0.19400000000000001</v>
      </c>
      <c r="K138">
        <v>0.24399999999999999</v>
      </c>
      <c r="L138">
        <v>0.29499999999999998</v>
      </c>
      <c r="M138">
        <v>0.34599999999999997</v>
      </c>
      <c r="N138" s="157"/>
      <c r="O138" s="157"/>
      <c r="P138" s="2" t="s">
        <v>136</v>
      </c>
      <c r="Z138" s="2"/>
      <c r="AA138" s="2"/>
      <c r="AB138" s="2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</row>
    <row r="139" spans="1:40" ht="13" x14ac:dyDescent="0.3">
      <c r="A139" t="s">
        <v>129</v>
      </c>
      <c r="B139" s="5">
        <v>1.63</v>
      </c>
      <c r="C139" s="93">
        <f t="shared" si="3"/>
        <v>11.63</v>
      </c>
      <c r="D139" s="157"/>
      <c r="E139" s="157"/>
      <c r="F139">
        <v>3.5999999999999997E-2</v>
      </c>
      <c r="G139">
        <v>6.6000000000000003E-2</v>
      </c>
      <c r="H139">
        <v>9.5000000000000001E-2</v>
      </c>
      <c r="I139">
        <v>0.14099999999999999</v>
      </c>
      <c r="J139">
        <v>0.192</v>
      </c>
      <c r="K139">
        <v>0.24199999999999999</v>
      </c>
      <c r="L139">
        <v>0.29199999999999998</v>
      </c>
      <c r="M139">
        <v>0.34300000000000003</v>
      </c>
      <c r="N139" s="157"/>
      <c r="O139" s="157"/>
      <c r="P139" s="2" t="s">
        <v>136</v>
      </c>
      <c r="Z139" s="2"/>
      <c r="AA139" s="2"/>
      <c r="AB139" s="2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</row>
    <row r="140" spans="1:40" ht="13" x14ac:dyDescent="0.3">
      <c r="A140" t="s">
        <v>129</v>
      </c>
      <c r="B140" s="5">
        <v>1.64</v>
      </c>
      <c r="C140" s="93">
        <f t="shared" si="3"/>
        <v>11.64</v>
      </c>
      <c r="D140" s="157"/>
      <c r="E140" s="157"/>
      <c r="F140">
        <v>3.5999999999999997E-2</v>
      </c>
      <c r="G140">
        <v>6.6000000000000003E-2</v>
      </c>
      <c r="H140">
        <v>9.5000000000000001E-2</v>
      </c>
      <c r="I140">
        <v>0.14099999999999999</v>
      </c>
      <c r="J140">
        <v>0.192</v>
      </c>
      <c r="K140">
        <v>0.24199999999999999</v>
      </c>
      <c r="L140">
        <v>0.29199999999999998</v>
      </c>
      <c r="M140">
        <v>0.34300000000000003</v>
      </c>
      <c r="N140" s="157"/>
      <c r="O140" s="157"/>
      <c r="P140" s="2" t="s">
        <v>136</v>
      </c>
      <c r="Z140" s="2"/>
      <c r="AA140" s="2"/>
      <c r="AB140" s="2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</row>
    <row r="141" spans="1:40" ht="13" x14ac:dyDescent="0.3">
      <c r="A141" t="s">
        <v>129</v>
      </c>
      <c r="B141" s="5">
        <v>1.65</v>
      </c>
      <c r="C141" s="93">
        <f t="shared" si="3"/>
        <v>11.65</v>
      </c>
      <c r="D141" s="157"/>
      <c r="E141" s="157"/>
      <c r="F141">
        <v>3.5999999999999997E-2</v>
      </c>
      <c r="G141">
        <v>6.5000000000000002E-2</v>
      </c>
      <c r="H141">
        <v>9.4E-2</v>
      </c>
      <c r="I141">
        <v>0.14000000000000001</v>
      </c>
      <c r="J141">
        <v>0.19</v>
      </c>
      <c r="K141">
        <v>0.24</v>
      </c>
      <c r="L141">
        <v>0.28999999999999998</v>
      </c>
      <c r="M141">
        <v>0.34</v>
      </c>
      <c r="N141" s="157"/>
      <c r="O141" s="157"/>
      <c r="P141" s="2" t="s">
        <v>136</v>
      </c>
      <c r="Z141" s="2"/>
      <c r="AA141" s="2"/>
      <c r="AB141" s="2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</row>
    <row r="142" spans="1:40" ht="13" x14ac:dyDescent="0.3">
      <c r="A142" t="s">
        <v>129</v>
      </c>
      <c r="B142" s="5">
        <v>1.66</v>
      </c>
      <c r="C142" s="93">
        <f t="shared" si="3"/>
        <v>11.66</v>
      </c>
      <c r="D142" s="157"/>
      <c r="E142" s="157"/>
      <c r="F142">
        <v>3.5999999999999997E-2</v>
      </c>
      <c r="G142">
        <v>6.5000000000000002E-2</v>
      </c>
      <c r="H142">
        <v>9.4E-2</v>
      </c>
      <c r="I142">
        <v>0.14000000000000001</v>
      </c>
      <c r="J142">
        <v>0.19</v>
      </c>
      <c r="K142">
        <v>0.24</v>
      </c>
      <c r="L142">
        <v>0.28999999999999998</v>
      </c>
      <c r="M142">
        <v>0.34</v>
      </c>
      <c r="N142" s="157"/>
      <c r="O142" s="157"/>
      <c r="P142" s="2" t="s">
        <v>136</v>
      </c>
      <c r="Z142" s="2"/>
      <c r="AA142" s="2"/>
      <c r="AB142" s="2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</row>
    <row r="143" spans="1:40" ht="13" x14ac:dyDescent="0.3">
      <c r="A143" t="s">
        <v>129</v>
      </c>
      <c r="B143" s="5">
        <v>1.67</v>
      </c>
      <c r="C143" s="93">
        <f t="shared" si="3"/>
        <v>11.67</v>
      </c>
      <c r="D143" s="157"/>
      <c r="E143" s="157"/>
      <c r="F143">
        <v>3.5999999999999997E-2</v>
      </c>
      <c r="G143">
        <v>6.5000000000000002E-2</v>
      </c>
      <c r="H143">
        <v>9.4E-2</v>
      </c>
      <c r="I143">
        <v>0.14000000000000001</v>
      </c>
      <c r="J143">
        <v>0.19</v>
      </c>
      <c r="K143">
        <v>0.24</v>
      </c>
      <c r="L143">
        <v>0.28999999999999998</v>
      </c>
      <c r="M143">
        <v>0.34</v>
      </c>
      <c r="N143" s="157"/>
      <c r="O143" s="157"/>
      <c r="P143" s="2" t="s">
        <v>136</v>
      </c>
      <c r="Z143" s="2"/>
      <c r="AA143" s="2"/>
      <c r="AB143" s="2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</row>
    <row r="144" spans="1:40" ht="13" x14ac:dyDescent="0.3">
      <c r="A144" t="s">
        <v>129</v>
      </c>
      <c r="B144" s="5">
        <v>1.68</v>
      </c>
      <c r="C144" s="93">
        <f t="shared" si="3"/>
        <v>11.68</v>
      </c>
      <c r="D144" s="157"/>
      <c r="E144" s="157"/>
      <c r="F144">
        <v>3.5999999999999997E-2</v>
      </c>
      <c r="G144">
        <v>6.5000000000000002E-2</v>
      </c>
      <c r="H144">
        <v>9.4E-2</v>
      </c>
      <c r="I144">
        <v>0.14000000000000001</v>
      </c>
      <c r="J144">
        <v>0.19</v>
      </c>
      <c r="K144">
        <v>0.24</v>
      </c>
      <c r="L144">
        <v>0.28999999999999998</v>
      </c>
      <c r="M144">
        <v>0.34</v>
      </c>
      <c r="N144" s="157"/>
      <c r="O144" s="157"/>
      <c r="P144" s="2" t="s">
        <v>136</v>
      </c>
      <c r="Z144" s="2"/>
      <c r="AA144" s="2"/>
      <c r="AB144" s="2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</row>
    <row r="145" spans="1:40" ht="13" x14ac:dyDescent="0.3">
      <c r="A145" t="s">
        <v>129</v>
      </c>
      <c r="B145" s="5">
        <v>1.69</v>
      </c>
      <c r="C145" s="93">
        <f t="shared" si="3"/>
        <v>11.69</v>
      </c>
      <c r="D145" s="157"/>
      <c r="E145" s="157"/>
      <c r="F145">
        <v>3.5999999999999997E-2</v>
      </c>
      <c r="G145">
        <v>6.5000000000000002E-2</v>
      </c>
      <c r="H145">
        <v>9.4E-2</v>
      </c>
      <c r="I145">
        <v>0.14000000000000001</v>
      </c>
      <c r="J145">
        <v>0.19</v>
      </c>
      <c r="K145">
        <v>0.24</v>
      </c>
      <c r="L145">
        <v>0.28999999999999998</v>
      </c>
      <c r="M145">
        <v>0.34</v>
      </c>
      <c r="N145" s="157"/>
      <c r="O145" s="157"/>
      <c r="P145" s="2" t="s">
        <v>136</v>
      </c>
      <c r="Z145" s="2"/>
      <c r="AA145" s="2"/>
      <c r="AB145" s="2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</row>
    <row r="146" spans="1:40" ht="13" x14ac:dyDescent="0.3">
      <c r="A146" t="s">
        <v>129</v>
      </c>
      <c r="B146" s="5">
        <v>1.7</v>
      </c>
      <c r="C146" s="93">
        <f t="shared" si="3"/>
        <v>11.7</v>
      </c>
      <c r="D146" s="157"/>
      <c r="E146" s="157"/>
      <c r="F146">
        <v>3.5999999999999997E-2</v>
      </c>
      <c r="G146">
        <v>6.5000000000000002E-2</v>
      </c>
      <c r="H146">
        <v>9.4E-2</v>
      </c>
      <c r="I146">
        <v>0.14000000000000001</v>
      </c>
      <c r="J146">
        <v>0.19</v>
      </c>
      <c r="K146">
        <v>0.24</v>
      </c>
      <c r="L146">
        <v>0.28999999999999998</v>
      </c>
      <c r="M146">
        <v>0.34</v>
      </c>
      <c r="N146" s="157"/>
      <c r="O146" s="157"/>
      <c r="P146" s="2" t="s">
        <v>136</v>
      </c>
      <c r="Z146" s="2"/>
      <c r="AA146" s="2"/>
      <c r="AB146" s="2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</row>
    <row r="147" spans="1:40" ht="13" x14ac:dyDescent="0.3">
      <c r="A147" t="s">
        <v>129</v>
      </c>
      <c r="B147" s="5">
        <v>1.71</v>
      </c>
      <c r="C147" s="93">
        <f t="shared" si="3"/>
        <v>11.71</v>
      </c>
      <c r="D147" s="157"/>
      <c r="E147" s="157"/>
      <c r="F147">
        <v>3.5999999999999997E-2</v>
      </c>
      <c r="G147">
        <v>6.5000000000000002E-2</v>
      </c>
      <c r="H147">
        <v>9.4E-2</v>
      </c>
      <c r="I147">
        <v>0.14000000000000001</v>
      </c>
      <c r="J147">
        <v>0.19</v>
      </c>
      <c r="K147">
        <v>0.24</v>
      </c>
      <c r="L147">
        <v>0.28999999999999998</v>
      </c>
      <c r="M147">
        <v>0.34</v>
      </c>
      <c r="N147" s="157"/>
      <c r="O147" s="157"/>
      <c r="P147" s="2" t="s">
        <v>136</v>
      </c>
      <c r="Z147" s="2"/>
      <c r="AA147" s="2"/>
      <c r="AB147" s="2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</row>
    <row r="148" spans="1:40" ht="13" x14ac:dyDescent="0.3">
      <c r="A148" t="s">
        <v>129</v>
      </c>
      <c r="B148" s="5">
        <v>1.72</v>
      </c>
      <c r="C148" s="93">
        <f t="shared" si="3"/>
        <v>11.72</v>
      </c>
      <c r="D148" s="157"/>
      <c r="E148" s="157"/>
      <c r="F148">
        <v>3.5000000000000003E-2</v>
      </c>
      <c r="G148">
        <v>6.3E-2</v>
      </c>
      <c r="H148">
        <v>9.0999999999999998E-2</v>
      </c>
      <c r="I148">
        <v>0.13500000000000001</v>
      </c>
      <c r="J148">
        <v>0.184</v>
      </c>
      <c r="K148">
        <v>0.23300000000000001</v>
      </c>
      <c r="L148">
        <v>0.28199999999999997</v>
      </c>
      <c r="M148">
        <v>0.33</v>
      </c>
      <c r="N148" s="157"/>
      <c r="O148" s="157"/>
      <c r="P148" s="2" t="s">
        <v>136</v>
      </c>
      <c r="Z148" s="2"/>
      <c r="AA148" s="2"/>
      <c r="AB148" s="2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</row>
    <row r="149" spans="1:40" ht="13" x14ac:dyDescent="0.3">
      <c r="A149" t="s">
        <v>129</v>
      </c>
      <c r="B149" s="5">
        <v>1.73</v>
      </c>
      <c r="C149" s="93">
        <f t="shared" si="3"/>
        <v>11.73</v>
      </c>
      <c r="D149" s="157"/>
      <c r="E149" s="157"/>
      <c r="F149">
        <v>3.5000000000000003E-2</v>
      </c>
      <c r="G149">
        <v>6.3E-2</v>
      </c>
      <c r="H149">
        <v>9.0999999999999998E-2</v>
      </c>
      <c r="I149">
        <v>0.13500000000000001</v>
      </c>
      <c r="J149">
        <v>0.184</v>
      </c>
      <c r="K149">
        <v>0.23300000000000001</v>
      </c>
      <c r="L149">
        <v>0.28199999999999997</v>
      </c>
      <c r="M149">
        <v>0.33</v>
      </c>
      <c r="N149" s="157"/>
      <c r="O149" s="157"/>
      <c r="P149" s="2" t="s">
        <v>136</v>
      </c>
      <c r="Z149" s="2"/>
      <c r="AA149" s="2"/>
      <c r="AB149" s="2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</row>
    <row r="150" spans="1:40" ht="13" x14ac:dyDescent="0.3">
      <c r="A150" t="s">
        <v>129</v>
      </c>
      <c r="B150" s="5">
        <v>1.74</v>
      </c>
      <c r="C150" s="93">
        <f t="shared" si="3"/>
        <v>11.74</v>
      </c>
      <c r="D150" s="157"/>
      <c r="E150" s="157"/>
      <c r="F150">
        <v>3.5000000000000003E-2</v>
      </c>
      <c r="G150">
        <v>6.3E-2</v>
      </c>
      <c r="H150">
        <v>9.0999999999999998E-2</v>
      </c>
      <c r="I150">
        <v>0.13500000000000001</v>
      </c>
      <c r="J150">
        <v>0.184</v>
      </c>
      <c r="K150">
        <v>0.23300000000000001</v>
      </c>
      <c r="L150">
        <v>0.28199999999999997</v>
      </c>
      <c r="M150">
        <v>0.33</v>
      </c>
      <c r="N150" s="157"/>
      <c r="O150" s="157"/>
      <c r="P150" s="2" t="s">
        <v>136</v>
      </c>
      <c r="Z150" s="2"/>
      <c r="AA150" s="2"/>
      <c r="AB150" s="2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</row>
    <row r="151" spans="1:40" ht="13" x14ac:dyDescent="0.3">
      <c r="A151" t="s">
        <v>129</v>
      </c>
      <c r="B151" s="5">
        <v>1.75</v>
      </c>
      <c r="C151" s="93">
        <f t="shared" si="3"/>
        <v>11.75</v>
      </c>
      <c r="D151" s="157"/>
      <c r="E151" s="157"/>
      <c r="F151">
        <v>3.5000000000000003E-2</v>
      </c>
      <c r="G151">
        <v>6.3E-2</v>
      </c>
      <c r="H151">
        <v>9.0999999999999998E-2</v>
      </c>
      <c r="I151">
        <v>0.13500000000000001</v>
      </c>
      <c r="J151">
        <v>0.184</v>
      </c>
      <c r="K151">
        <v>0.23300000000000001</v>
      </c>
      <c r="L151">
        <v>0.28199999999999997</v>
      </c>
      <c r="M151">
        <v>0.33</v>
      </c>
      <c r="N151" s="157"/>
      <c r="O151" s="157"/>
      <c r="P151" s="2" t="s">
        <v>136</v>
      </c>
      <c r="Z151" s="2"/>
      <c r="AA151" s="2"/>
      <c r="AB151" s="2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</row>
    <row r="152" spans="1:40" ht="13" x14ac:dyDescent="0.3">
      <c r="A152" t="s">
        <v>129</v>
      </c>
      <c r="B152" s="5">
        <v>1.76</v>
      </c>
      <c r="C152" s="93">
        <f t="shared" si="3"/>
        <v>11.76</v>
      </c>
      <c r="D152" s="157"/>
      <c r="E152" s="157"/>
      <c r="F152">
        <v>3.4000000000000002E-2</v>
      </c>
      <c r="G152">
        <v>6.2E-2</v>
      </c>
      <c r="H152">
        <v>8.8999999999999996E-2</v>
      </c>
      <c r="I152">
        <v>0.13300000000000001</v>
      </c>
      <c r="J152">
        <v>0.18</v>
      </c>
      <c r="K152">
        <v>0.22800000000000001</v>
      </c>
      <c r="L152">
        <v>0.27600000000000002</v>
      </c>
      <c r="M152">
        <v>0.32400000000000001</v>
      </c>
      <c r="N152" s="157"/>
      <c r="O152" s="157"/>
      <c r="P152" s="2" t="s">
        <v>136</v>
      </c>
      <c r="Z152" s="2"/>
      <c r="AA152" s="2"/>
      <c r="AB152" s="2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</row>
    <row r="153" spans="1:40" ht="13" x14ac:dyDescent="0.3">
      <c r="A153" t="s">
        <v>129</v>
      </c>
      <c r="B153" s="5">
        <v>1.77</v>
      </c>
      <c r="C153" s="93">
        <f t="shared" si="3"/>
        <v>11.77</v>
      </c>
      <c r="D153" s="157"/>
      <c r="E153" s="157"/>
      <c r="F153">
        <v>3.4000000000000002E-2</v>
      </c>
      <c r="G153">
        <v>6.2E-2</v>
      </c>
      <c r="H153">
        <v>8.8999999999999996E-2</v>
      </c>
      <c r="I153">
        <v>0.13300000000000001</v>
      </c>
      <c r="J153">
        <v>0.18</v>
      </c>
      <c r="K153">
        <v>0.22800000000000001</v>
      </c>
      <c r="L153">
        <v>0.27600000000000002</v>
      </c>
      <c r="M153">
        <v>0.32400000000000001</v>
      </c>
      <c r="N153" s="157"/>
      <c r="O153" s="157"/>
      <c r="P153" s="2" t="s">
        <v>136</v>
      </c>
      <c r="Z153" s="2"/>
      <c r="AA153" s="2"/>
      <c r="AB153" s="2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</row>
    <row r="154" spans="1:40" ht="13" x14ac:dyDescent="0.3">
      <c r="A154" t="s">
        <v>129</v>
      </c>
      <c r="B154" s="5">
        <v>1.78</v>
      </c>
      <c r="C154" s="93">
        <f t="shared" si="3"/>
        <v>11.78</v>
      </c>
      <c r="D154" s="157"/>
      <c r="E154" s="157"/>
      <c r="F154">
        <v>3.4000000000000002E-2</v>
      </c>
      <c r="G154">
        <v>6.2E-2</v>
      </c>
      <c r="H154">
        <v>8.8999999999999996E-2</v>
      </c>
      <c r="I154">
        <v>0.13300000000000001</v>
      </c>
      <c r="J154">
        <v>0.18</v>
      </c>
      <c r="K154">
        <v>0.22800000000000001</v>
      </c>
      <c r="L154">
        <v>0.27600000000000002</v>
      </c>
      <c r="M154">
        <v>0.32400000000000001</v>
      </c>
      <c r="N154" s="157"/>
      <c r="O154" s="157"/>
      <c r="P154" s="2" t="s">
        <v>136</v>
      </c>
      <c r="Z154" s="2"/>
      <c r="AA154" s="2"/>
      <c r="AB154" s="2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</row>
    <row r="155" spans="1:40" ht="13" x14ac:dyDescent="0.3">
      <c r="A155" t="s">
        <v>129</v>
      </c>
      <c r="B155" s="5">
        <v>1.79</v>
      </c>
      <c r="C155" s="93">
        <f t="shared" si="3"/>
        <v>11.79</v>
      </c>
      <c r="D155" s="157"/>
      <c r="E155" s="157"/>
      <c r="F155">
        <v>3.4000000000000002E-2</v>
      </c>
      <c r="G155">
        <v>6.2E-2</v>
      </c>
      <c r="H155">
        <v>8.8999999999999996E-2</v>
      </c>
      <c r="I155">
        <v>0.13300000000000001</v>
      </c>
      <c r="J155">
        <v>0.18</v>
      </c>
      <c r="K155">
        <v>0.22800000000000001</v>
      </c>
      <c r="L155">
        <v>0.27600000000000002</v>
      </c>
      <c r="M155">
        <v>0.32400000000000001</v>
      </c>
      <c r="N155" s="157"/>
      <c r="O155" s="157"/>
      <c r="P155" s="2" t="s">
        <v>136</v>
      </c>
      <c r="Z155" s="2"/>
      <c r="AA155" s="2"/>
      <c r="AB155" s="2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</row>
    <row r="156" spans="1:40" ht="13" x14ac:dyDescent="0.3">
      <c r="A156" t="s">
        <v>129</v>
      </c>
      <c r="B156" s="5">
        <v>1.8</v>
      </c>
      <c r="C156" s="93">
        <f t="shared" si="3"/>
        <v>11.8</v>
      </c>
      <c r="D156" s="157"/>
      <c r="E156" s="157"/>
      <c r="F156">
        <v>3.4000000000000002E-2</v>
      </c>
      <c r="G156">
        <v>6.2E-2</v>
      </c>
      <c r="H156">
        <v>8.8999999999999996E-2</v>
      </c>
      <c r="I156">
        <v>0.13300000000000001</v>
      </c>
      <c r="J156">
        <v>0.18</v>
      </c>
      <c r="K156">
        <v>0.22800000000000001</v>
      </c>
      <c r="L156">
        <v>0.27600000000000002</v>
      </c>
      <c r="M156">
        <v>0.32400000000000001</v>
      </c>
      <c r="N156" s="157"/>
      <c r="O156" s="157"/>
      <c r="P156" s="2" t="s">
        <v>136</v>
      </c>
      <c r="Z156" s="2"/>
      <c r="AA156" s="2"/>
      <c r="AB156" s="2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</row>
    <row r="157" spans="1:40" ht="13" x14ac:dyDescent="0.3">
      <c r="A157" t="s">
        <v>129</v>
      </c>
      <c r="B157" s="5">
        <v>1.81</v>
      </c>
      <c r="C157" s="93">
        <f t="shared" si="3"/>
        <v>11.81</v>
      </c>
      <c r="D157" s="157"/>
      <c r="E157" s="157"/>
      <c r="F157">
        <v>3.4000000000000002E-2</v>
      </c>
      <c r="G157">
        <v>0.06</v>
      </c>
      <c r="H157">
        <v>8.6999999999999994E-2</v>
      </c>
      <c r="I157">
        <v>0.13</v>
      </c>
      <c r="J157">
        <v>0.17699999999999999</v>
      </c>
      <c r="K157">
        <v>0.224</v>
      </c>
      <c r="L157">
        <v>0.27100000000000002</v>
      </c>
      <c r="M157">
        <v>0.318</v>
      </c>
      <c r="N157" s="157"/>
      <c r="O157" s="157"/>
      <c r="P157" s="2" t="s">
        <v>136</v>
      </c>
      <c r="Z157" s="2"/>
      <c r="AA157" s="2"/>
      <c r="AB157" s="2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</row>
    <row r="158" spans="1:40" ht="13" x14ac:dyDescent="0.3">
      <c r="A158" t="s">
        <v>129</v>
      </c>
      <c r="B158" s="5">
        <v>1.82</v>
      </c>
      <c r="C158" s="93">
        <f t="shared" si="3"/>
        <v>11.82</v>
      </c>
      <c r="D158" s="157"/>
      <c r="E158" s="157"/>
      <c r="F158">
        <v>3.4000000000000002E-2</v>
      </c>
      <c r="G158">
        <v>0.06</v>
      </c>
      <c r="H158">
        <v>8.6999999999999994E-2</v>
      </c>
      <c r="I158">
        <v>0.13</v>
      </c>
      <c r="J158">
        <v>0.17699999999999999</v>
      </c>
      <c r="K158">
        <v>0.224</v>
      </c>
      <c r="L158">
        <v>0.27100000000000002</v>
      </c>
      <c r="M158">
        <v>0.318</v>
      </c>
      <c r="N158" s="157"/>
      <c r="O158" s="157"/>
      <c r="P158" s="2" t="s">
        <v>136</v>
      </c>
      <c r="Z158" s="2"/>
      <c r="AA158" s="2"/>
      <c r="AB158" s="2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</row>
    <row r="159" spans="1:40" ht="13" x14ac:dyDescent="0.3">
      <c r="A159" t="s">
        <v>129</v>
      </c>
      <c r="B159" s="5">
        <v>1.83</v>
      </c>
      <c r="C159" s="93">
        <f t="shared" si="3"/>
        <v>11.83</v>
      </c>
      <c r="D159" s="157"/>
      <c r="E159" s="157"/>
      <c r="F159">
        <v>3.4000000000000002E-2</v>
      </c>
      <c r="G159">
        <v>0.06</v>
      </c>
      <c r="H159">
        <v>8.6999999999999994E-2</v>
      </c>
      <c r="I159">
        <v>0.13</v>
      </c>
      <c r="J159">
        <v>0.17699999999999999</v>
      </c>
      <c r="K159">
        <v>0.224</v>
      </c>
      <c r="L159">
        <v>0.27100000000000002</v>
      </c>
      <c r="M159">
        <v>0.318</v>
      </c>
      <c r="N159" s="157"/>
      <c r="O159" s="157"/>
      <c r="P159" s="2" t="s">
        <v>136</v>
      </c>
      <c r="Z159" s="2"/>
      <c r="AA159" s="2"/>
      <c r="AB159" s="2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</row>
    <row r="160" spans="1:40" ht="13" x14ac:dyDescent="0.3">
      <c r="A160" t="s">
        <v>129</v>
      </c>
      <c r="B160" s="5">
        <v>1.84</v>
      </c>
      <c r="C160" s="93">
        <f t="shared" si="3"/>
        <v>11.84</v>
      </c>
      <c r="D160" s="157"/>
      <c r="E160" s="157"/>
      <c r="F160">
        <v>3.4000000000000002E-2</v>
      </c>
      <c r="G160">
        <v>0.06</v>
      </c>
      <c r="H160">
        <v>8.6999999999999994E-2</v>
      </c>
      <c r="I160">
        <v>0.13</v>
      </c>
      <c r="J160">
        <v>0.17699999999999999</v>
      </c>
      <c r="K160">
        <v>0.224</v>
      </c>
      <c r="L160">
        <v>0.27100000000000002</v>
      </c>
      <c r="M160">
        <v>0.318</v>
      </c>
      <c r="N160" s="157"/>
      <c r="O160" s="157"/>
      <c r="P160" s="2" t="s">
        <v>136</v>
      </c>
      <c r="Z160" s="2"/>
      <c r="AA160" s="2"/>
      <c r="AB160" s="2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</row>
    <row r="161" spans="1:40" ht="13" x14ac:dyDescent="0.3">
      <c r="A161" t="s">
        <v>129</v>
      </c>
      <c r="B161" s="5">
        <v>1.85</v>
      </c>
      <c r="C161" s="93">
        <f t="shared" si="3"/>
        <v>11.85</v>
      </c>
      <c r="D161" s="157"/>
      <c r="E161" s="157"/>
      <c r="F161">
        <v>3.4000000000000002E-2</v>
      </c>
      <c r="G161">
        <v>0.06</v>
      </c>
      <c r="H161">
        <v>8.6999999999999994E-2</v>
      </c>
      <c r="I161">
        <v>0.13</v>
      </c>
      <c r="J161">
        <v>0.17699999999999999</v>
      </c>
      <c r="K161">
        <v>0.224</v>
      </c>
      <c r="L161">
        <v>0.27100000000000002</v>
      </c>
      <c r="M161">
        <v>0.318</v>
      </c>
      <c r="N161" s="157"/>
      <c r="O161" s="157"/>
      <c r="P161" s="2" t="s">
        <v>136</v>
      </c>
      <c r="Z161" s="2"/>
      <c r="AA161" s="2"/>
      <c r="AB161" s="2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</row>
    <row r="162" spans="1:40" ht="13" x14ac:dyDescent="0.3">
      <c r="A162" t="s">
        <v>129</v>
      </c>
      <c r="B162" s="5">
        <v>1.86</v>
      </c>
      <c r="C162" s="93">
        <f t="shared" si="3"/>
        <v>11.86</v>
      </c>
      <c r="D162" s="157"/>
      <c r="E162" s="157"/>
      <c r="F162">
        <v>3.3000000000000002E-2</v>
      </c>
      <c r="G162">
        <v>5.8999999999999997E-2</v>
      </c>
      <c r="H162">
        <v>8.4000000000000005E-2</v>
      </c>
      <c r="I162">
        <v>0.127</v>
      </c>
      <c r="J162">
        <v>0.17299999999999999</v>
      </c>
      <c r="K162">
        <v>0.219</v>
      </c>
      <c r="L162">
        <v>0.26500000000000001</v>
      </c>
      <c r="M162">
        <v>0.312</v>
      </c>
      <c r="N162" s="157"/>
      <c r="O162" s="157"/>
      <c r="P162" s="2" t="s">
        <v>136</v>
      </c>
      <c r="Z162" s="2"/>
      <c r="AA162" s="2"/>
      <c r="AB162" s="2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</row>
    <row r="163" spans="1:40" ht="13" x14ac:dyDescent="0.3">
      <c r="A163" t="s">
        <v>129</v>
      </c>
      <c r="B163" s="5">
        <v>1.87</v>
      </c>
      <c r="C163" s="93">
        <f t="shared" si="3"/>
        <v>11.87</v>
      </c>
      <c r="D163" s="157"/>
      <c r="E163" s="157"/>
      <c r="F163">
        <v>3.3000000000000002E-2</v>
      </c>
      <c r="G163">
        <v>5.8999999999999997E-2</v>
      </c>
      <c r="H163">
        <v>8.4000000000000005E-2</v>
      </c>
      <c r="I163">
        <v>0.127</v>
      </c>
      <c r="J163">
        <v>0.17299999999999999</v>
      </c>
      <c r="K163">
        <v>0.219</v>
      </c>
      <c r="L163">
        <v>0.26500000000000001</v>
      </c>
      <c r="M163">
        <v>0.312</v>
      </c>
      <c r="N163" s="157"/>
      <c r="O163" s="157"/>
      <c r="P163" s="2" t="s">
        <v>136</v>
      </c>
      <c r="Z163" s="2"/>
      <c r="AA163" s="2"/>
      <c r="AB163" s="2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</row>
    <row r="164" spans="1:40" ht="13" x14ac:dyDescent="0.3">
      <c r="A164" t="s">
        <v>129</v>
      </c>
      <c r="B164" s="5">
        <v>1.88</v>
      </c>
      <c r="C164" s="93">
        <f t="shared" si="3"/>
        <v>11.88</v>
      </c>
      <c r="D164" s="157"/>
      <c r="E164" s="157"/>
      <c r="F164">
        <v>3.3000000000000002E-2</v>
      </c>
      <c r="G164">
        <v>5.8999999999999997E-2</v>
      </c>
      <c r="H164">
        <v>8.4000000000000005E-2</v>
      </c>
      <c r="I164">
        <v>0.127</v>
      </c>
      <c r="J164">
        <v>0.17299999999999999</v>
      </c>
      <c r="K164">
        <v>0.219</v>
      </c>
      <c r="L164">
        <v>0.26500000000000001</v>
      </c>
      <c r="M164">
        <v>0.312</v>
      </c>
      <c r="N164" s="157"/>
      <c r="O164" s="157"/>
      <c r="P164" s="2" t="s">
        <v>136</v>
      </c>
      <c r="Z164" s="2"/>
      <c r="AA164" s="2"/>
      <c r="AB164" s="2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</row>
    <row r="165" spans="1:40" ht="13" x14ac:dyDescent="0.3">
      <c r="A165" t="s">
        <v>129</v>
      </c>
      <c r="B165" s="5">
        <v>1.89</v>
      </c>
      <c r="C165" s="93">
        <f t="shared" si="3"/>
        <v>11.89</v>
      </c>
      <c r="D165" s="157"/>
      <c r="E165" s="157"/>
      <c r="F165">
        <v>3.3000000000000002E-2</v>
      </c>
      <c r="G165">
        <v>5.8999999999999997E-2</v>
      </c>
      <c r="H165">
        <v>8.4000000000000005E-2</v>
      </c>
      <c r="I165">
        <v>0.127</v>
      </c>
      <c r="J165">
        <v>0.17299999999999999</v>
      </c>
      <c r="K165">
        <v>0.219</v>
      </c>
      <c r="L165">
        <v>0.26500000000000001</v>
      </c>
      <c r="M165">
        <v>0.312</v>
      </c>
      <c r="N165" s="157"/>
      <c r="O165" s="157"/>
      <c r="P165" s="2" t="s">
        <v>136</v>
      </c>
      <c r="Z165" s="2"/>
      <c r="AA165" s="2"/>
      <c r="AB165" s="2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</row>
    <row r="166" spans="1:40" ht="13" x14ac:dyDescent="0.3">
      <c r="A166" t="s">
        <v>129</v>
      </c>
      <c r="B166" s="5">
        <v>1.9</v>
      </c>
      <c r="C166" s="93">
        <f t="shared" si="3"/>
        <v>11.9</v>
      </c>
      <c r="D166" s="157"/>
      <c r="E166" s="157"/>
      <c r="F166">
        <v>3.3000000000000002E-2</v>
      </c>
      <c r="G166">
        <v>5.8999999999999997E-2</v>
      </c>
      <c r="H166">
        <v>8.4000000000000005E-2</v>
      </c>
      <c r="I166">
        <v>0.127</v>
      </c>
      <c r="J166">
        <v>0.17299999999999999</v>
      </c>
      <c r="K166">
        <v>0.219</v>
      </c>
      <c r="L166">
        <v>0.26500000000000001</v>
      </c>
      <c r="M166">
        <v>0.312</v>
      </c>
      <c r="N166" s="157"/>
      <c r="O166" s="157"/>
      <c r="P166" s="2" t="s">
        <v>136</v>
      </c>
      <c r="Z166" s="2"/>
      <c r="AA166" s="2"/>
      <c r="AB166" s="2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</row>
    <row r="167" spans="1:40" ht="13" x14ac:dyDescent="0.3">
      <c r="A167" t="s">
        <v>129</v>
      </c>
      <c r="B167" s="5">
        <v>1.91</v>
      </c>
      <c r="C167" s="93">
        <f t="shared" si="3"/>
        <v>11.91</v>
      </c>
      <c r="D167" s="157"/>
      <c r="E167" s="157"/>
      <c r="F167">
        <v>3.3000000000000002E-2</v>
      </c>
      <c r="G167">
        <v>5.8999999999999997E-2</v>
      </c>
      <c r="H167">
        <v>8.4000000000000005E-2</v>
      </c>
      <c r="I167">
        <v>0.127</v>
      </c>
      <c r="J167">
        <v>0.17299999999999999</v>
      </c>
      <c r="K167">
        <v>0.219</v>
      </c>
      <c r="L167">
        <v>0.26500000000000001</v>
      </c>
      <c r="M167">
        <v>0.312</v>
      </c>
      <c r="N167" s="157"/>
      <c r="O167" s="157"/>
      <c r="P167" s="2" t="s">
        <v>136</v>
      </c>
      <c r="Z167" s="2"/>
      <c r="AA167" s="2"/>
      <c r="AB167" s="2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</row>
    <row r="168" spans="1:40" ht="13" x14ac:dyDescent="0.3">
      <c r="A168" t="s">
        <v>129</v>
      </c>
      <c r="B168" s="5">
        <v>1.92</v>
      </c>
      <c r="C168" s="93">
        <f t="shared" si="3"/>
        <v>11.92</v>
      </c>
      <c r="D168" s="157"/>
      <c r="E168" s="157"/>
      <c r="F168">
        <v>3.3000000000000002E-2</v>
      </c>
      <c r="G168">
        <v>5.8999999999999997E-2</v>
      </c>
      <c r="H168">
        <v>8.4000000000000005E-2</v>
      </c>
      <c r="I168">
        <v>0.127</v>
      </c>
      <c r="J168">
        <v>0.17299999999999999</v>
      </c>
      <c r="K168">
        <v>0.219</v>
      </c>
      <c r="L168">
        <v>0.26500000000000001</v>
      </c>
      <c r="M168">
        <v>0.312</v>
      </c>
      <c r="N168" s="157"/>
      <c r="O168" s="157"/>
      <c r="P168" s="2" t="s">
        <v>136</v>
      </c>
      <c r="Z168" s="2"/>
      <c r="AA168" s="2"/>
      <c r="AB168" s="2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</row>
    <row r="169" spans="1:40" ht="13" x14ac:dyDescent="0.3">
      <c r="A169" t="s">
        <v>129</v>
      </c>
      <c r="B169" s="5">
        <v>1.93</v>
      </c>
      <c r="C169" s="93">
        <f t="shared" si="3"/>
        <v>11.93</v>
      </c>
      <c r="D169" s="157"/>
      <c r="E169" s="157"/>
      <c r="F169">
        <v>3.2000000000000001E-2</v>
      </c>
      <c r="G169">
        <v>5.7000000000000002E-2</v>
      </c>
      <c r="H169">
        <v>8.2000000000000003E-2</v>
      </c>
      <c r="I169">
        <v>0.124</v>
      </c>
      <c r="J169">
        <v>0.16900000000000001</v>
      </c>
      <c r="K169">
        <v>0.215</v>
      </c>
      <c r="L169">
        <v>0.26</v>
      </c>
      <c r="M169">
        <v>0.30599999999999999</v>
      </c>
      <c r="N169" s="157"/>
      <c r="O169" s="157"/>
      <c r="P169" s="2" t="s">
        <v>136</v>
      </c>
      <c r="Z169" s="2"/>
      <c r="AA169" s="2"/>
      <c r="AB169" s="2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</row>
    <row r="170" spans="1:40" ht="13" x14ac:dyDescent="0.3">
      <c r="A170" t="s">
        <v>129</v>
      </c>
      <c r="B170" s="5">
        <v>1.94</v>
      </c>
      <c r="C170" s="93">
        <f t="shared" si="3"/>
        <v>11.94</v>
      </c>
      <c r="D170" s="157"/>
      <c r="E170" s="157"/>
      <c r="F170">
        <v>3.2000000000000001E-2</v>
      </c>
      <c r="G170">
        <v>5.7000000000000002E-2</v>
      </c>
      <c r="H170">
        <v>8.2000000000000003E-2</v>
      </c>
      <c r="I170">
        <v>0.124</v>
      </c>
      <c r="J170">
        <v>0.16900000000000001</v>
      </c>
      <c r="K170">
        <v>0.215</v>
      </c>
      <c r="L170">
        <v>0.26</v>
      </c>
      <c r="M170">
        <v>0.30599999999999999</v>
      </c>
      <c r="N170" s="157"/>
      <c r="O170" s="157"/>
      <c r="P170" s="2" t="s">
        <v>136</v>
      </c>
      <c r="Z170" s="2"/>
      <c r="AA170" s="2"/>
      <c r="AB170" s="2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</row>
    <row r="171" spans="1:40" ht="13" x14ac:dyDescent="0.3">
      <c r="A171" t="s">
        <v>129</v>
      </c>
      <c r="B171" s="5">
        <v>1.95</v>
      </c>
      <c r="C171" s="93">
        <f t="shared" si="3"/>
        <v>11.95</v>
      </c>
      <c r="D171" s="157"/>
      <c r="E171" s="157"/>
      <c r="F171">
        <v>3.2000000000000001E-2</v>
      </c>
      <c r="G171">
        <v>5.7000000000000002E-2</v>
      </c>
      <c r="H171">
        <v>8.2000000000000003E-2</v>
      </c>
      <c r="I171">
        <v>0.124</v>
      </c>
      <c r="J171">
        <v>0.16900000000000001</v>
      </c>
      <c r="K171">
        <v>0.215</v>
      </c>
      <c r="L171">
        <v>0.26</v>
      </c>
      <c r="M171">
        <v>0.30599999999999999</v>
      </c>
      <c r="N171" s="157"/>
      <c r="O171" s="157"/>
      <c r="P171" s="2" t="s">
        <v>136</v>
      </c>
      <c r="Z171" s="2"/>
      <c r="AA171" s="2"/>
      <c r="AB171" s="2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</row>
    <row r="172" spans="1:40" ht="13" x14ac:dyDescent="0.3">
      <c r="A172" t="s">
        <v>129</v>
      </c>
      <c r="B172" s="5">
        <v>1.96</v>
      </c>
      <c r="C172" s="93">
        <f t="shared" si="3"/>
        <v>11.96</v>
      </c>
      <c r="D172" s="157"/>
      <c r="E172" s="157"/>
      <c r="F172">
        <v>3.2000000000000001E-2</v>
      </c>
      <c r="G172">
        <v>5.7000000000000002E-2</v>
      </c>
      <c r="H172">
        <v>8.1000000000000003E-2</v>
      </c>
      <c r="I172">
        <v>0.122</v>
      </c>
      <c r="J172">
        <v>0.16700000000000001</v>
      </c>
      <c r="K172">
        <v>0.21199999999999999</v>
      </c>
      <c r="L172">
        <v>0.25700000000000001</v>
      </c>
      <c r="M172">
        <v>0.30199999999999999</v>
      </c>
      <c r="N172" s="157"/>
      <c r="O172" s="157"/>
      <c r="P172" s="2" t="s">
        <v>136</v>
      </c>
      <c r="Z172" s="2"/>
      <c r="AA172" s="2"/>
      <c r="AB172" s="2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</row>
    <row r="173" spans="1:40" ht="13" x14ac:dyDescent="0.3">
      <c r="A173" t="s">
        <v>129</v>
      </c>
      <c r="B173" s="5">
        <v>1.97</v>
      </c>
      <c r="C173" s="93">
        <f t="shared" si="3"/>
        <v>11.97</v>
      </c>
      <c r="D173" s="157"/>
      <c r="E173" s="157"/>
      <c r="F173">
        <v>3.2000000000000001E-2</v>
      </c>
      <c r="G173">
        <v>5.7000000000000002E-2</v>
      </c>
      <c r="H173">
        <v>8.1000000000000003E-2</v>
      </c>
      <c r="I173">
        <v>0.122</v>
      </c>
      <c r="J173">
        <v>0.16700000000000001</v>
      </c>
      <c r="K173">
        <v>0.21199999999999999</v>
      </c>
      <c r="L173">
        <v>0.25700000000000001</v>
      </c>
      <c r="M173">
        <v>0.30199999999999999</v>
      </c>
      <c r="N173" s="157"/>
      <c r="O173" s="157"/>
      <c r="P173" s="2" t="s">
        <v>136</v>
      </c>
      <c r="Z173" s="2"/>
      <c r="AA173" s="2"/>
      <c r="AB173" s="2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</row>
    <row r="174" spans="1:40" ht="13" x14ac:dyDescent="0.3">
      <c r="A174" t="s">
        <v>129</v>
      </c>
      <c r="B174" s="5">
        <v>1.98</v>
      </c>
      <c r="C174" s="93">
        <f t="shared" si="3"/>
        <v>11.98</v>
      </c>
      <c r="D174" s="157"/>
      <c r="E174" s="157"/>
      <c r="F174">
        <v>3.2000000000000001E-2</v>
      </c>
      <c r="G174">
        <v>5.7000000000000002E-2</v>
      </c>
      <c r="H174">
        <v>8.1000000000000003E-2</v>
      </c>
      <c r="I174">
        <v>0.122</v>
      </c>
      <c r="J174">
        <v>0.16700000000000001</v>
      </c>
      <c r="K174">
        <v>0.21199999999999999</v>
      </c>
      <c r="L174">
        <v>0.25700000000000001</v>
      </c>
      <c r="M174">
        <v>0.30199999999999999</v>
      </c>
      <c r="N174" s="157"/>
      <c r="O174" s="157"/>
      <c r="P174" s="2" t="s">
        <v>136</v>
      </c>
      <c r="Z174" s="2"/>
      <c r="AA174" s="2"/>
      <c r="AB174" s="2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</row>
    <row r="175" spans="1:40" ht="13" x14ac:dyDescent="0.3">
      <c r="A175" t="s">
        <v>129</v>
      </c>
      <c r="B175" s="5">
        <v>1.99</v>
      </c>
      <c r="C175" s="93">
        <f t="shared" si="3"/>
        <v>11.99</v>
      </c>
      <c r="D175" s="157"/>
      <c r="E175" s="157"/>
      <c r="F175">
        <v>3.2000000000000001E-2</v>
      </c>
      <c r="G175">
        <v>5.7000000000000002E-2</v>
      </c>
      <c r="H175">
        <v>8.1000000000000003E-2</v>
      </c>
      <c r="I175">
        <v>0.122</v>
      </c>
      <c r="J175">
        <v>0.16700000000000001</v>
      </c>
      <c r="K175">
        <v>0.21199999999999999</v>
      </c>
      <c r="L175">
        <v>0.25700000000000001</v>
      </c>
      <c r="M175">
        <v>0.30199999999999999</v>
      </c>
      <c r="N175" s="157"/>
      <c r="O175" s="157"/>
      <c r="P175" s="2" t="s">
        <v>136</v>
      </c>
      <c r="Z175" s="2"/>
      <c r="AA175" s="2"/>
      <c r="AB175" s="2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</row>
    <row r="176" spans="1:40" ht="13" x14ac:dyDescent="0.3">
      <c r="A176" t="s">
        <v>129</v>
      </c>
      <c r="B176" s="5">
        <v>2</v>
      </c>
      <c r="C176" s="93">
        <f t="shared" si="3"/>
        <v>12</v>
      </c>
      <c r="D176" s="157"/>
      <c r="E176" s="157"/>
      <c r="F176">
        <v>3.2000000000000001E-2</v>
      </c>
      <c r="G176">
        <v>5.7000000000000002E-2</v>
      </c>
      <c r="H176">
        <v>8.1000000000000003E-2</v>
      </c>
      <c r="I176">
        <v>0.122</v>
      </c>
      <c r="J176">
        <v>0.16700000000000001</v>
      </c>
      <c r="K176">
        <v>0.21199999999999999</v>
      </c>
      <c r="L176">
        <v>0.25700000000000001</v>
      </c>
      <c r="M176">
        <v>0.30199999999999999</v>
      </c>
      <c r="N176" s="157"/>
      <c r="O176" s="157"/>
      <c r="P176" s="2" t="s">
        <v>136</v>
      </c>
      <c r="Z176" s="2"/>
      <c r="AA176" s="2"/>
      <c r="AB176" s="2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</row>
    <row r="177" spans="1:40" ht="13" x14ac:dyDescent="0.3">
      <c r="A177" t="s">
        <v>129</v>
      </c>
      <c r="B177" s="5">
        <v>2.0099999999999998</v>
      </c>
      <c r="C177" s="93">
        <f t="shared" si="3"/>
        <v>12.01</v>
      </c>
      <c r="D177" s="157"/>
      <c r="E177" s="157"/>
      <c r="F177">
        <v>3.2000000000000001E-2</v>
      </c>
      <c r="G177">
        <v>5.7000000000000002E-2</v>
      </c>
      <c r="H177">
        <v>8.1000000000000003E-2</v>
      </c>
      <c r="I177">
        <v>0.122</v>
      </c>
      <c r="J177">
        <v>0.16700000000000001</v>
      </c>
      <c r="K177">
        <v>0.21199999999999999</v>
      </c>
      <c r="L177">
        <v>0.25700000000000001</v>
      </c>
      <c r="M177">
        <v>0.30199999999999999</v>
      </c>
      <c r="N177" s="157"/>
      <c r="O177" s="157"/>
      <c r="P177" s="2" t="s">
        <v>136</v>
      </c>
      <c r="Z177" s="2"/>
      <c r="AA177" s="2"/>
      <c r="AB177" s="2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</row>
    <row r="178" spans="1:40" ht="13" x14ac:dyDescent="0.3">
      <c r="A178" t="s">
        <v>129</v>
      </c>
      <c r="B178" s="5">
        <v>2.02</v>
      </c>
      <c r="C178" s="93">
        <f t="shared" si="3"/>
        <v>12.02</v>
      </c>
      <c r="D178" s="157"/>
      <c r="E178" s="157"/>
      <c r="F178">
        <v>3.2000000000000001E-2</v>
      </c>
      <c r="G178">
        <v>5.7000000000000002E-2</v>
      </c>
      <c r="H178">
        <v>8.1000000000000003E-2</v>
      </c>
      <c r="I178">
        <v>0.122</v>
      </c>
      <c r="J178">
        <v>0.16700000000000001</v>
      </c>
      <c r="K178">
        <v>0.21199999999999999</v>
      </c>
      <c r="L178">
        <v>0.25700000000000001</v>
      </c>
      <c r="M178">
        <v>0.30199999999999999</v>
      </c>
      <c r="N178" s="157"/>
      <c r="O178" s="157"/>
      <c r="P178" s="2" t="s">
        <v>136</v>
      </c>
      <c r="Z178" s="2"/>
      <c r="AA178" s="2"/>
      <c r="AB178" s="2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</row>
    <row r="179" spans="1:40" ht="13" x14ac:dyDescent="0.3">
      <c r="A179" t="s">
        <v>129</v>
      </c>
      <c r="B179" s="5">
        <v>2.0299999999999998</v>
      </c>
      <c r="C179" s="93">
        <f t="shared" si="3"/>
        <v>12.03</v>
      </c>
      <c r="D179" s="157"/>
      <c r="E179" s="157"/>
      <c r="F179">
        <v>3.2000000000000001E-2</v>
      </c>
      <c r="G179">
        <v>5.7000000000000002E-2</v>
      </c>
      <c r="H179">
        <v>8.1000000000000003E-2</v>
      </c>
      <c r="I179">
        <v>0.122</v>
      </c>
      <c r="J179">
        <v>0.16700000000000001</v>
      </c>
      <c r="K179">
        <v>0.21199999999999999</v>
      </c>
      <c r="L179">
        <v>0.25700000000000001</v>
      </c>
      <c r="M179">
        <v>0.30199999999999999</v>
      </c>
      <c r="N179" s="157"/>
      <c r="O179" s="157"/>
      <c r="P179" s="2" t="s">
        <v>136</v>
      </c>
      <c r="Z179" s="2"/>
      <c r="AA179" s="2"/>
      <c r="AB179" s="2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</row>
    <row r="180" spans="1:40" ht="13" x14ac:dyDescent="0.3">
      <c r="A180" t="s">
        <v>129</v>
      </c>
      <c r="B180" s="5">
        <v>2.04</v>
      </c>
      <c r="C180" s="93">
        <f t="shared" si="3"/>
        <v>12.04</v>
      </c>
      <c r="D180" s="157"/>
      <c r="E180" s="157"/>
      <c r="F180">
        <v>3.1E-2</v>
      </c>
      <c r="G180">
        <v>5.5E-2</v>
      </c>
      <c r="H180">
        <v>7.8E-2</v>
      </c>
      <c r="I180">
        <v>0.11799999999999999</v>
      </c>
      <c r="J180">
        <v>0.16200000000000001</v>
      </c>
      <c r="K180">
        <v>0.20499999999999999</v>
      </c>
      <c r="L180">
        <v>0.249</v>
      </c>
      <c r="M180">
        <v>0.29299999999999998</v>
      </c>
      <c r="N180" s="157"/>
      <c r="O180" s="157"/>
      <c r="P180" s="2" t="s">
        <v>136</v>
      </c>
      <c r="Z180" s="2"/>
      <c r="AA180" s="2"/>
      <c r="AB180" s="2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</row>
    <row r="181" spans="1:40" ht="13" x14ac:dyDescent="0.3">
      <c r="A181" t="s">
        <v>129</v>
      </c>
      <c r="B181" s="5">
        <v>2.0499999999999998</v>
      </c>
      <c r="C181" s="93">
        <f t="shared" si="3"/>
        <v>12.05</v>
      </c>
      <c r="D181" s="157"/>
      <c r="E181" s="157"/>
      <c r="F181">
        <v>3.1E-2</v>
      </c>
      <c r="G181">
        <v>5.5E-2</v>
      </c>
      <c r="H181">
        <v>7.8E-2</v>
      </c>
      <c r="I181">
        <v>0.11799999999999999</v>
      </c>
      <c r="J181">
        <v>0.16200000000000001</v>
      </c>
      <c r="K181">
        <v>0.20499999999999999</v>
      </c>
      <c r="L181">
        <v>0.249</v>
      </c>
      <c r="M181">
        <v>0.29299999999999998</v>
      </c>
      <c r="N181" s="157"/>
      <c r="O181" s="157"/>
      <c r="P181" s="2" t="s">
        <v>136</v>
      </c>
      <c r="Z181" s="2"/>
      <c r="AA181" s="2"/>
      <c r="AB181" s="2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</row>
    <row r="182" spans="1:40" ht="13" x14ac:dyDescent="0.3">
      <c r="A182" t="s">
        <v>129</v>
      </c>
      <c r="B182" s="5">
        <v>2.06</v>
      </c>
      <c r="C182" s="93">
        <f t="shared" si="3"/>
        <v>12.06</v>
      </c>
      <c r="D182" s="157"/>
      <c r="E182" s="157"/>
      <c r="F182">
        <v>3.1E-2</v>
      </c>
      <c r="G182">
        <v>5.3999999999999999E-2</v>
      </c>
      <c r="H182">
        <v>7.6999999999999999E-2</v>
      </c>
      <c r="I182">
        <v>0.11600000000000001</v>
      </c>
      <c r="J182">
        <v>0.16</v>
      </c>
      <c r="K182">
        <v>0.20300000000000001</v>
      </c>
      <c r="L182">
        <v>0.247</v>
      </c>
      <c r="M182">
        <v>0.28999999999999998</v>
      </c>
      <c r="N182" s="157"/>
      <c r="O182" s="157"/>
      <c r="P182" s="2" t="s">
        <v>136</v>
      </c>
      <c r="Z182" s="2"/>
      <c r="AA182" s="2"/>
      <c r="AB182" s="2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</row>
    <row r="183" spans="1:40" ht="13" x14ac:dyDescent="0.3">
      <c r="A183" t="s">
        <v>129</v>
      </c>
      <c r="B183" s="5">
        <v>2.0699999999999998</v>
      </c>
      <c r="C183" s="93">
        <f t="shared" si="3"/>
        <v>12.07</v>
      </c>
      <c r="D183" s="157"/>
      <c r="E183" s="157"/>
      <c r="F183">
        <v>3.1E-2</v>
      </c>
      <c r="G183">
        <v>5.3999999999999999E-2</v>
      </c>
      <c r="H183">
        <v>7.6999999999999999E-2</v>
      </c>
      <c r="I183">
        <v>0.11600000000000001</v>
      </c>
      <c r="J183">
        <v>0.16</v>
      </c>
      <c r="K183">
        <v>0.20300000000000001</v>
      </c>
      <c r="L183">
        <v>0.247</v>
      </c>
      <c r="M183">
        <v>0.28999999999999998</v>
      </c>
      <c r="N183" s="157"/>
      <c r="O183" s="157"/>
      <c r="P183" s="2" t="s">
        <v>136</v>
      </c>
      <c r="Z183" s="2"/>
      <c r="AA183" s="2"/>
      <c r="AB183" s="2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</row>
    <row r="184" spans="1:40" ht="13" x14ac:dyDescent="0.3">
      <c r="A184" t="s">
        <v>129</v>
      </c>
      <c r="B184" s="5">
        <v>2.08</v>
      </c>
      <c r="C184" s="93">
        <f t="shared" si="3"/>
        <v>12.08</v>
      </c>
      <c r="D184" s="157"/>
      <c r="E184" s="157"/>
      <c r="F184">
        <v>3.1E-2</v>
      </c>
      <c r="G184">
        <v>5.3999999999999999E-2</v>
      </c>
      <c r="H184">
        <v>7.6999999999999999E-2</v>
      </c>
      <c r="I184">
        <v>0.11600000000000001</v>
      </c>
      <c r="J184">
        <v>0.16</v>
      </c>
      <c r="K184">
        <v>0.20300000000000001</v>
      </c>
      <c r="L184">
        <v>0.247</v>
      </c>
      <c r="M184">
        <v>0.28999999999999998</v>
      </c>
      <c r="N184" s="157"/>
      <c r="O184" s="157"/>
      <c r="P184" s="2" t="s">
        <v>136</v>
      </c>
      <c r="Z184" s="2"/>
      <c r="AA184" s="2"/>
      <c r="AB184" s="2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</row>
    <row r="185" spans="1:40" ht="13" x14ac:dyDescent="0.3">
      <c r="A185" t="s">
        <v>129</v>
      </c>
      <c r="B185" s="5">
        <v>2.09</v>
      </c>
      <c r="C185" s="93">
        <f t="shared" si="3"/>
        <v>12.09</v>
      </c>
      <c r="D185" s="157"/>
      <c r="E185" s="157"/>
      <c r="F185">
        <v>3.1E-2</v>
      </c>
      <c r="G185">
        <v>5.3999999999999999E-2</v>
      </c>
      <c r="H185">
        <v>7.6999999999999999E-2</v>
      </c>
      <c r="I185">
        <v>0.11600000000000001</v>
      </c>
      <c r="J185">
        <v>0.16</v>
      </c>
      <c r="K185">
        <v>0.20300000000000001</v>
      </c>
      <c r="L185">
        <v>0.247</v>
      </c>
      <c r="M185">
        <v>0.28999999999999998</v>
      </c>
      <c r="N185" s="157"/>
      <c r="O185" s="157"/>
      <c r="P185" s="2" t="s">
        <v>136</v>
      </c>
      <c r="Z185" s="2"/>
      <c r="AA185" s="2"/>
      <c r="AB185" s="2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</row>
    <row r="186" spans="1:40" ht="13" x14ac:dyDescent="0.3">
      <c r="A186" t="s">
        <v>129</v>
      </c>
      <c r="B186" s="5">
        <v>2.1</v>
      </c>
      <c r="C186" s="93">
        <f t="shared" si="3"/>
        <v>12.1</v>
      </c>
      <c r="D186" s="157"/>
      <c r="E186" s="157"/>
      <c r="F186">
        <v>3.1E-2</v>
      </c>
      <c r="G186">
        <v>5.3999999999999999E-2</v>
      </c>
      <c r="H186">
        <v>7.6999999999999999E-2</v>
      </c>
      <c r="I186">
        <v>0.11600000000000001</v>
      </c>
      <c r="J186">
        <v>0.16</v>
      </c>
      <c r="K186">
        <v>0.20300000000000001</v>
      </c>
      <c r="L186">
        <v>0.247</v>
      </c>
      <c r="M186">
        <v>0.28999999999999998</v>
      </c>
      <c r="N186" s="157"/>
      <c r="O186" s="157"/>
      <c r="P186" s="2" t="s">
        <v>136</v>
      </c>
      <c r="Z186" s="2"/>
      <c r="AA186" s="2"/>
      <c r="AB186" s="2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</row>
    <row r="187" spans="1:40" ht="13" x14ac:dyDescent="0.3">
      <c r="A187" t="s">
        <v>129</v>
      </c>
      <c r="B187" s="5">
        <v>2.11</v>
      </c>
      <c r="C187" s="93">
        <f t="shared" si="3"/>
        <v>12.11</v>
      </c>
      <c r="D187" s="157"/>
      <c r="E187" s="157"/>
      <c r="F187">
        <v>3.1E-2</v>
      </c>
      <c r="G187">
        <v>5.3999999999999999E-2</v>
      </c>
      <c r="H187">
        <v>7.6999999999999999E-2</v>
      </c>
      <c r="I187">
        <v>0.11600000000000001</v>
      </c>
      <c r="J187">
        <v>0.16</v>
      </c>
      <c r="K187">
        <v>0.20300000000000001</v>
      </c>
      <c r="L187">
        <v>0.247</v>
      </c>
      <c r="M187">
        <v>0.28999999999999998</v>
      </c>
      <c r="N187" s="157"/>
      <c r="O187" s="157"/>
      <c r="P187" s="2" t="s">
        <v>136</v>
      </c>
      <c r="Z187" s="2"/>
      <c r="AA187" s="2"/>
      <c r="AB187" s="2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</row>
    <row r="188" spans="1:40" ht="13" x14ac:dyDescent="0.3">
      <c r="A188" t="s">
        <v>129</v>
      </c>
      <c r="B188" s="5">
        <v>2.12</v>
      </c>
      <c r="C188" s="93">
        <f t="shared" si="3"/>
        <v>12.12</v>
      </c>
      <c r="D188" s="157"/>
      <c r="E188" s="157"/>
      <c r="F188">
        <v>3.1E-2</v>
      </c>
      <c r="G188">
        <v>5.3999999999999999E-2</v>
      </c>
      <c r="H188">
        <v>7.6999999999999999E-2</v>
      </c>
      <c r="I188">
        <v>0.11600000000000001</v>
      </c>
      <c r="J188">
        <v>0.16</v>
      </c>
      <c r="K188">
        <v>0.20300000000000001</v>
      </c>
      <c r="L188">
        <v>0.247</v>
      </c>
      <c r="M188">
        <v>0.28999999999999998</v>
      </c>
      <c r="N188" s="157"/>
      <c r="O188" s="157"/>
      <c r="P188" s="2" t="s">
        <v>136</v>
      </c>
      <c r="Z188" s="2"/>
      <c r="AA188" s="2"/>
      <c r="AB188" s="2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</row>
    <row r="189" spans="1:40" ht="13" x14ac:dyDescent="0.3">
      <c r="A189" t="s">
        <v>129</v>
      </c>
      <c r="B189" s="5">
        <v>2.13</v>
      </c>
      <c r="C189" s="93">
        <f t="shared" si="3"/>
        <v>12.13</v>
      </c>
      <c r="D189" s="157"/>
      <c r="E189" s="157"/>
      <c r="F189">
        <v>3.1E-2</v>
      </c>
      <c r="G189">
        <v>5.3999999999999999E-2</v>
      </c>
      <c r="H189">
        <v>7.6999999999999999E-2</v>
      </c>
      <c r="I189">
        <v>0.11600000000000001</v>
      </c>
      <c r="J189">
        <v>0.16</v>
      </c>
      <c r="K189">
        <v>0.20300000000000001</v>
      </c>
      <c r="L189">
        <v>0.247</v>
      </c>
      <c r="M189">
        <v>0.28999999999999998</v>
      </c>
      <c r="N189" s="157"/>
      <c r="O189" s="157"/>
      <c r="P189" s="2" t="s">
        <v>136</v>
      </c>
      <c r="Z189" s="2"/>
      <c r="AA189" s="2"/>
      <c r="AB189" s="2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</row>
    <row r="190" spans="1:40" ht="13" x14ac:dyDescent="0.3">
      <c r="A190" t="s">
        <v>129</v>
      </c>
      <c r="B190" s="5">
        <v>2.14</v>
      </c>
      <c r="C190" s="93">
        <f t="shared" si="3"/>
        <v>12.14</v>
      </c>
      <c r="D190" s="157"/>
      <c r="E190" s="157"/>
      <c r="F190">
        <v>0.03</v>
      </c>
      <c r="G190">
        <v>5.1999999999999998E-2</v>
      </c>
      <c r="H190">
        <v>7.4999999999999997E-2</v>
      </c>
      <c r="I190">
        <v>0.113</v>
      </c>
      <c r="J190">
        <v>0.156</v>
      </c>
      <c r="K190">
        <v>0.19900000000000001</v>
      </c>
      <c r="L190">
        <v>0.24099999999999999</v>
      </c>
      <c r="M190">
        <v>0.28399999999999997</v>
      </c>
      <c r="N190" s="157"/>
      <c r="O190" s="157"/>
      <c r="P190" s="2" t="s">
        <v>136</v>
      </c>
      <c r="Z190" s="2"/>
      <c r="AA190" s="2"/>
      <c r="AB190" s="2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</row>
    <row r="191" spans="1:40" ht="13" x14ac:dyDescent="0.3">
      <c r="A191" t="s">
        <v>129</v>
      </c>
      <c r="B191" s="5">
        <v>2.15</v>
      </c>
      <c r="C191" s="93">
        <f t="shared" si="3"/>
        <v>12.15</v>
      </c>
      <c r="D191" s="157"/>
      <c r="E191" s="157"/>
      <c r="F191">
        <v>0.03</v>
      </c>
      <c r="G191">
        <v>5.1999999999999998E-2</v>
      </c>
      <c r="H191">
        <v>7.4999999999999997E-2</v>
      </c>
      <c r="I191">
        <v>0.113</v>
      </c>
      <c r="J191">
        <v>0.156</v>
      </c>
      <c r="K191">
        <v>0.19900000000000001</v>
      </c>
      <c r="L191">
        <v>0.24099999999999999</v>
      </c>
      <c r="M191">
        <v>0.28399999999999997</v>
      </c>
      <c r="N191" s="157"/>
      <c r="O191" s="157"/>
      <c r="P191" s="2" t="s">
        <v>136</v>
      </c>
      <c r="Z191" s="2"/>
      <c r="AA191" s="2"/>
      <c r="AB191" s="2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</row>
    <row r="192" spans="1:40" ht="13" x14ac:dyDescent="0.3">
      <c r="A192" t="s">
        <v>129</v>
      </c>
      <c r="B192" s="5">
        <v>2.16</v>
      </c>
      <c r="C192" s="93">
        <f t="shared" si="3"/>
        <v>12.16</v>
      </c>
      <c r="D192" s="157"/>
      <c r="E192" s="157"/>
      <c r="F192">
        <v>0.03</v>
      </c>
      <c r="G192">
        <v>5.1999999999999998E-2</v>
      </c>
      <c r="H192">
        <v>7.4999999999999997E-2</v>
      </c>
      <c r="I192">
        <v>0.113</v>
      </c>
      <c r="J192">
        <v>0.156</v>
      </c>
      <c r="K192">
        <v>0.19900000000000001</v>
      </c>
      <c r="L192">
        <v>0.24099999999999999</v>
      </c>
      <c r="M192">
        <v>0.28399999999999997</v>
      </c>
      <c r="N192" s="157"/>
      <c r="O192" s="157"/>
      <c r="P192" s="2" t="s">
        <v>136</v>
      </c>
      <c r="Z192" s="2"/>
      <c r="AA192" s="2"/>
      <c r="AB192" s="2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</row>
    <row r="193" spans="1:40" ht="13" x14ac:dyDescent="0.3">
      <c r="A193" t="s">
        <v>129</v>
      </c>
      <c r="B193" s="5">
        <v>2.17</v>
      </c>
      <c r="C193" s="93">
        <f t="shared" si="3"/>
        <v>12.17</v>
      </c>
      <c r="D193" s="157"/>
      <c r="E193" s="157"/>
      <c r="F193">
        <v>0.03</v>
      </c>
      <c r="G193">
        <v>5.1999999999999998E-2</v>
      </c>
      <c r="H193">
        <v>7.4999999999999997E-2</v>
      </c>
      <c r="I193">
        <v>0.113</v>
      </c>
      <c r="J193">
        <v>0.156</v>
      </c>
      <c r="K193">
        <v>0.19900000000000001</v>
      </c>
      <c r="L193">
        <v>0.24099999999999999</v>
      </c>
      <c r="M193">
        <v>0.28399999999999997</v>
      </c>
      <c r="N193" s="157"/>
      <c r="O193" s="157"/>
      <c r="P193" s="2" t="s">
        <v>136</v>
      </c>
      <c r="Z193" s="2"/>
      <c r="AA193" s="2"/>
      <c r="AB193" s="2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</row>
    <row r="194" spans="1:40" ht="13" x14ac:dyDescent="0.3">
      <c r="A194" t="s">
        <v>129</v>
      </c>
      <c r="B194" s="5">
        <v>2.1800000000000002</v>
      </c>
      <c r="C194" s="93">
        <f t="shared" si="3"/>
        <v>12.18</v>
      </c>
      <c r="D194" s="157"/>
      <c r="E194" s="157"/>
      <c r="F194">
        <v>0.03</v>
      </c>
      <c r="G194">
        <v>5.1999999999999998E-2</v>
      </c>
      <c r="H194">
        <v>7.4999999999999997E-2</v>
      </c>
      <c r="I194">
        <v>0.113</v>
      </c>
      <c r="J194">
        <v>0.156</v>
      </c>
      <c r="K194">
        <v>0.19900000000000001</v>
      </c>
      <c r="L194">
        <v>0.24099999999999999</v>
      </c>
      <c r="M194">
        <v>0.28399999999999997</v>
      </c>
      <c r="N194" s="157"/>
      <c r="O194" s="157"/>
      <c r="P194" s="2" t="s">
        <v>136</v>
      </c>
      <c r="Z194" s="2"/>
      <c r="AA194" s="2"/>
      <c r="AB194" s="2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</row>
    <row r="195" spans="1:40" ht="13" x14ac:dyDescent="0.3">
      <c r="A195" t="s">
        <v>129</v>
      </c>
      <c r="B195" s="5">
        <v>2.19</v>
      </c>
      <c r="C195" s="93">
        <f t="shared" si="3"/>
        <v>12.19</v>
      </c>
      <c r="D195" s="157"/>
      <c r="E195" s="157"/>
      <c r="F195">
        <v>0.03</v>
      </c>
      <c r="G195">
        <v>5.1999999999999998E-2</v>
      </c>
      <c r="H195">
        <v>7.4999999999999997E-2</v>
      </c>
      <c r="I195">
        <v>0.113</v>
      </c>
      <c r="J195">
        <v>0.156</v>
      </c>
      <c r="K195">
        <v>0.19900000000000001</v>
      </c>
      <c r="L195">
        <v>0.24099999999999999</v>
      </c>
      <c r="M195">
        <v>0.28399999999999997</v>
      </c>
      <c r="N195" s="157"/>
      <c r="O195" s="157"/>
      <c r="P195" s="2" t="s">
        <v>136</v>
      </c>
      <c r="Z195" s="2"/>
      <c r="AA195" s="2"/>
      <c r="AB195" s="2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</row>
    <row r="196" spans="1:40" ht="13" x14ac:dyDescent="0.3">
      <c r="A196" t="s">
        <v>129</v>
      </c>
      <c r="B196" s="5">
        <v>2.2000000000000002</v>
      </c>
      <c r="C196" s="93">
        <f t="shared" si="3"/>
        <v>12.2</v>
      </c>
      <c r="D196" s="157"/>
      <c r="E196" s="157"/>
      <c r="F196">
        <v>0.03</v>
      </c>
      <c r="G196">
        <v>5.1999999999999998E-2</v>
      </c>
      <c r="H196">
        <v>7.4999999999999997E-2</v>
      </c>
      <c r="I196">
        <v>0.113</v>
      </c>
      <c r="J196">
        <v>0.156</v>
      </c>
      <c r="K196">
        <v>0.19900000000000001</v>
      </c>
      <c r="L196">
        <v>0.24099999999999999</v>
      </c>
      <c r="M196">
        <v>0.28399999999999997</v>
      </c>
      <c r="N196" s="157"/>
      <c r="O196" s="157"/>
      <c r="P196" s="2" t="s">
        <v>136</v>
      </c>
      <c r="Z196" s="2"/>
      <c r="AA196" s="2"/>
      <c r="AB196" s="2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</row>
    <row r="197" spans="1:40" ht="13" x14ac:dyDescent="0.3">
      <c r="A197" t="s">
        <v>129</v>
      </c>
      <c r="B197" s="5">
        <v>2.21</v>
      </c>
      <c r="C197" s="93">
        <f t="shared" si="3"/>
        <v>12.21</v>
      </c>
      <c r="D197" s="157"/>
      <c r="E197" s="157"/>
      <c r="F197">
        <v>2.9000000000000001E-2</v>
      </c>
      <c r="G197">
        <v>5.0999999999999997E-2</v>
      </c>
      <c r="H197">
        <v>7.2999999999999995E-2</v>
      </c>
      <c r="I197">
        <v>0.11</v>
      </c>
      <c r="J197">
        <v>0.152</v>
      </c>
      <c r="K197">
        <v>0.19400000000000001</v>
      </c>
      <c r="L197">
        <v>0.23599999999999999</v>
      </c>
      <c r="M197">
        <v>0.27800000000000002</v>
      </c>
      <c r="N197" s="157"/>
      <c r="O197" s="157"/>
      <c r="P197" s="2" t="s">
        <v>136</v>
      </c>
      <c r="Z197" s="2"/>
      <c r="AA197" s="2"/>
      <c r="AB197" s="2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</row>
    <row r="198" spans="1:40" ht="13" x14ac:dyDescent="0.3">
      <c r="A198" t="s">
        <v>129</v>
      </c>
      <c r="B198" s="5">
        <v>2.2200000000000002</v>
      </c>
      <c r="C198" s="93">
        <f t="shared" si="3"/>
        <v>12.22</v>
      </c>
      <c r="D198" s="157"/>
      <c r="E198" s="157"/>
      <c r="F198">
        <v>2.9000000000000001E-2</v>
      </c>
      <c r="G198">
        <v>5.0999999999999997E-2</v>
      </c>
      <c r="H198">
        <v>7.2999999999999995E-2</v>
      </c>
      <c r="I198">
        <v>0.11</v>
      </c>
      <c r="J198">
        <v>0.152</v>
      </c>
      <c r="K198">
        <v>0.19400000000000001</v>
      </c>
      <c r="L198">
        <v>0.23599999999999999</v>
      </c>
      <c r="M198">
        <v>0.27800000000000002</v>
      </c>
      <c r="N198" s="157"/>
      <c r="O198" s="157"/>
      <c r="P198" s="2" t="s">
        <v>136</v>
      </c>
      <c r="Z198" s="2"/>
      <c r="AA198" s="2"/>
      <c r="AB198" s="2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</row>
    <row r="199" spans="1:40" ht="13" x14ac:dyDescent="0.3">
      <c r="A199" t="s">
        <v>129</v>
      </c>
      <c r="B199" s="5">
        <v>2.23</v>
      </c>
      <c r="C199" s="93">
        <f t="shared" si="3"/>
        <v>12.23</v>
      </c>
      <c r="D199" s="157"/>
      <c r="E199" s="157"/>
      <c r="F199">
        <v>2.9000000000000001E-2</v>
      </c>
      <c r="G199">
        <v>5.0999999999999997E-2</v>
      </c>
      <c r="H199">
        <v>7.2999999999999995E-2</v>
      </c>
      <c r="I199">
        <v>0.11</v>
      </c>
      <c r="J199">
        <v>0.152</v>
      </c>
      <c r="K199">
        <v>0.19400000000000001</v>
      </c>
      <c r="L199">
        <v>0.23599999999999999</v>
      </c>
      <c r="M199">
        <v>0.27800000000000002</v>
      </c>
      <c r="N199" s="157"/>
      <c r="O199" s="157"/>
      <c r="P199" s="2" t="s">
        <v>136</v>
      </c>
      <c r="Z199" s="2"/>
      <c r="AA199" s="2"/>
      <c r="AB199" s="2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</row>
    <row r="200" spans="1:40" ht="13" x14ac:dyDescent="0.3">
      <c r="A200" t="s">
        <v>129</v>
      </c>
      <c r="B200" s="5">
        <v>2.2400000000000002</v>
      </c>
      <c r="C200" s="93">
        <f t="shared" si="3"/>
        <v>12.24</v>
      </c>
      <c r="D200" s="157"/>
      <c r="E200" s="157"/>
      <c r="F200">
        <v>2.9000000000000001E-2</v>
      </c>
      <c r="G200">
        <v>5.0999999999999997E-2</v>
      </c>
      <c r="H200">
        <v>7.2999999999999995E-2</v>
      </c>
      <c r="I200">
        <v>0.11</v>
      </c>
      <c r="J200">
        <v>0.152</v>
      </c>
      <c r="K200">
        <v>0.19400000000000001</v>
      </c>
      <c r="L200">
        <v>0.23599999999999999</v>
      </c>
      <c r="M200">
        <v>0.27800000000000002</v>
      </c>
      <c r="N200" s="157"/>
      <c r="O200" s="157"/>
      <c r="P200" s="2" t="s">
        <v>136</v>
      </c>
      <c r="Z200" s="2"/>
      <c r="AA200" s="2"/>
      <c r="AB200" s="2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</row>
    <row r="201" spans="1:40" ht="13" x14ac:dyDescent="0.3">
      <c r="A201" t="s">
        <v>129</v>
      </c>
      <c r="B201" s="5">
        <v>2.25</v>
      </c>
      <c r="C201" s="93">
        <f t="shared" si="3"/>
        <v>12.25</v>
      </c>
      <c r="D201" s="157"/>
      <c r="E201" s="157"/>
      <c r="F201">
        <v>2.9000000000000001E-2</v>
      </c>
      <c r="G201">
        <v>5.0999999999999997E-2</v>
      </c>
      <c r="H201">
        <v>7.2999999999999995E-2</v>
      </c>
      <c r="I201">
        <v>0.11</v>
      </c>
      <c r="J201">
        <v>0.152</v>
      </c>
      <c r="K201">
        <v>0.19400000000000001</v>
      </c>
      <c r="L201">
        <v>0.23599999999999999</v>
      </c>
      <c r="M201">
        <v>0.27800000000000002</v>
      </c>
      <c r="N201" s="157"/>
      <c r="O201" s="157"/>
      <c r="P201" s="2" t="s">
        <v>136</v>
      </c>
      <c r="Z201" s="2"/>
      <c r="AA201" s="2"/>
      <c r="AB201" s="2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</row>
    <row r="202" spans="1:40" ht="13" x14ac:dyDescent="0.3">
      <c r="A202" t="s">
        <v>129</v>
      </c>
      <c r="B202" s="5">
        <v>2.2599999999999998</v>
      </c>
      <c r="C202" s="93">
        <f t="shared" ref="C202:C265" si="4">VALUE(SUBSTITUTE(1&amp;B202," ",""))</f>
        <v>12.26</v>
      </c>
      <c r="D202" s="157"/>
      <c r="E202" s="157"/>
      <c r="F202">
        <v>2.9000000000000001E-2</v>
      </c>
      <c r="G202">
        <v>0.05</v>
      </c>
      <c r="H202">
        <v>7.1999999999999995E-2</v>
      </c>
      <c r="I202">
        <v>0.109</v>
      </c>
      <c r="J202">
        <v>0.15</v>
      </c>
      <c r="K202">
        <v>0.192</v>
      </c>
      <c r="L202">
        <v>0.23300000000000001</v>
      </c>
      <c r="M202">
        <v>0.27500000000000002</v>
      </c>
      <c r="N202" s="157"/>
      <c r="O202" s="157"/>
      <c r="P202" s="2" t="s">
        <v>136</v>
      </c>
      <c r="Z202" s="2"/>
      <c r="AA202" s="2"/>
      <c r="AB202" s="2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</row>
    <row r="203" spans="1:40" ht="13" x14ac:dyDescent="0.3">
      <c r="A203" t="s">
        <v>129</v>
      </c>
      <c r="B203" s="5">
        <v>2.27</v>
      </c>
      <c r="C203" s="93">
        <f t="shared" si="4"/>
        <v>12.27</v>
      </c>
      <c r="D203" s="157"/>
      <c r="E203" s="157"/>
      <c r="F203">
        <v>2.9000000000000001E-2</v>
      </c>
      <c r="G203">
        <v>0.05</v>
      </c>
      <c r="H203">
        <v>7.1999999999999995E-2</v>
      </c>
      <c r="I203">
        <v>0.109</v>
      </c>
      <c r="J203">
        <v>0.15</v>
      </c>
      <c r="K203">
        <v>0.192</v>
      </c>
      <c r="L203">
        <v>0.23300000000000001</v>
      </c>
      <c r="M203">
        <v>0.27500000000000002</v>
      </c>
      <c r="N203" s="157"/>
      <c r="O203" s="157"/>
      <c r="P203" s="2" t="s">
        <v>136</v>
      </c>
      <c r="Z203" s="2"/>
      <c r="AA203" s="2"/>
      <c r="AB203" s="2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</row>
    <row r="204" spans="1:40" ht="13" x14ac:dyDescent="0.3">
      <c r="A204" t="s">
        <v>129</v>
      </c>
      <c r="B204" s="5">
        <v>2.2799999999999998</v>
      </c>
      <c r="C204" s="93">
        <f t="shared" si="4"/>
        <v>12.28</v>
      </c>
      <c r="D204" s="157"/>
      <c r="E204" s="157"/>
      <c r="F204">
        <v>2.9000000000000001E-2</v>
      </c>
      <c r="G204">
        <v>0.05</v>
      </c>
      <c r="H204">
        <v>7.1999999999999995E-2</v>
      </c>
      <c r="I204">
        <v>0.109</v>
      </c>
      <c r="J204">
        <v>0.15</v>
      </c>
      <c r="K204">
        <v>0.192</v>
      </c>
      <c r="L204">
        <v>0.23300000000000001</v>
      </c>
      <c r="M204">
        <v>0.27500000000000002</v>
      </c>
      <c r="N204" s="157"/>
      <c r="O204" s="157"/>
      <c r="P204" s="2" t="s">
        <v>136</v>
      </c>
      <c r="Z204" s="2"/>
      <c r="AA204" s="2"/>
      <c r="AB204" s="2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</row>
    <row r="205" spans="1:40" ht="13" x14ac:dyDescent="0.3">
      <c r="A205" t="s">
        <v>129</v>
      </c>
      <c r="B205" s="5">
        <v>2.29</v>
      </c>
      <c r="C205" s="93">
        <f t="shared" si="4"/>
        <v>12.29</v>
      </c>
      <c r="D205" s="157"/>
      <c r="E205" s="157"/>
      <c r="F205">
        <v>2.9000000000000001E-2</v>
      </c>
      <c r="G205">
        <v>0.05</v>
      </c>
      <c r="H205">
        <v>7.1999999999999995E-2</v>
      </c>
      <c r="I205">
        <v>0.109</v>
      </c>
      <c r="J205">
        <v>0.15</v>
      </c>
      <c r="K205">
        <v>0.192</v>
      </c>
      <c r="L205">
        <v>0.23300000000000001</v>
      </c>
      <c r="M205">
        <v>0.27500000000000002</v>
      </c>
      <c r="N205" s="157"/>
      <c r="O205" s="157"/>
      <c r="P205" s="2" t="s">
        <v>136</v>
      </c>
      <c r="Z205" s="2"/>
      <c r="AA205" s="2"/>
      <c r="AB205" s="2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</row>
    <row r="206" spans="1:40" ht="13" x14ac:dyDescent="0.3">
      <c r="A206" t="s">
        <v>129</v>
      </c>
      <c r="B206" s="5">
        <v>2.2999999999999998</v>
      </c>
      <c r="C206" s="93">
        <f t="shared" si="4"/>
        <v>12.3</v>
      </c>
      <c r="D206" s="157"/>
      <c r="E206" s="157"/>
      <c r="F206">
        <v>2.9000000000000001E-2</v>
      </c>
      <c r="G206">
        <v>0.05</v>
      </c>
      <c r="H206">
        <v>7.1999999999999995E-2</v>
      </c>
      <c r="I206">
        <v>0.109</v>
      </c>
      <c r="J206">
        <v>0.15</v>
      </c>
      <c r="K206">
        <v>0.192</v>
      </c>
      <c r="L206">
        <v>0.23300000000000001</v>
      </c>
      <c r="M206">
        <v>0.27500000000000002</v>
      </c>
      <c r="N206" s="157"/>
      <c r="O206" s="157"/>
      <c r="P206" s="2" t="s">
        <v>136</v>
      </c>
      <c r="Z206" s="2"/>
      <c r="AA206" s="2"/>
      <c r="AB206" s="2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</row>
    <row r="207" spans="1:40" ht="13" x14ac:dyDescent="0.3">
      <c r="A207" t="s">
        <v>129</v>
      </c>
      <c r="B207" s="5">
        <v>2.31</v>
      </c>
      <c r="C207" s="93">
        <f t="shared" si="4"/>
        <v>12.31</v>
      </c>
      <c r="D207" s="157"/>
      <c r="E207" s="157"/>
      <c r="F207">
        <v>2.9000000000000001E-2</v>
      </c>
      <c r="G207">
        <v>0.05</v>
      </c>
      <c r="H207">
        <v>7.1999999999999995E-2</v>
      </c>
      <c r="I207">
        <v>0.109</v>
      </c>
      <c r="J207">
        <v>0.15</v>
      </c>
      <c r="K207">
        <v>0.192</v>
      </c>
      <c r="L207">
        <v>0.23300000000000001</v>
      </c>
      <c r="M207">
        <v>0.27500000000000002</v>
      </c>
      <c r="N207" s="157"/>
      <c r="O207" s="157"/>
      <c r="P207" s="2" t="s">
        <v>136</v>
      </c>
      <c r="Z207" s="2"/>
      <c r="AA207" s="2"/>
      <c r="AB207" s="2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</row>
    <row r="208" spans="1:40" ht="13" x14ac:dyDescent="0.3">
      <c r="A208" t="s">
        <v>129</v>
      </c>
      <c r="B208" s="5">
        <v>2.3199999999999998</v>
      </c>
      <c r="C208" s="93">
        <f t="shared" si="4"/>
        <v>12.32</v>
      </c>
      <c r="D208" s="157"/>
      <c r="E208" s="157"/>
      <c r="F208">
        <v>2.8000000000000001E-2</v>
      </c>
      <c r="G208">
        <v>4.9000000000000002E-2</v>
      </c>
      <c r="H208">
        <v>6.9000000000000006E-2</v>
      </c>
      <c r="I208">
        <v>0.106</v>
      </c>
      <c r="J208">
        <v>0.14699999999999999</v>
      </c>
      <c r="K208">
        <v>0.187</v>
      </c>
      <c r="L208">
        <v>0.22800000000000001</v>
      </c>
      <c r="M208">
        <v>0.26800000000000002</v>
      </c>
      <c r="N208" s="157"/>
      <c r="O208" s="157"/>
      <c r="P208" s="2" t="s">
        <v>136</v>
      </c>
      <c r="Z208" s="2"/>
      <c r="AA208" s="2"/>
      <c r="AB208" s="2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</row>
    <row r="209" spans="1:40" ht="13" x14ac:dyDescent="0.3">
      <c r="A209" t="s">
        <v>129</v>
      </c>
      <c r="B209" s="5">
        <v>2.33</v>
      </c>
      <c r="C209" s="93">
        <f t="shared" si="4"/>
        <v>12.33</v>
      </c>
      <c r="D209" s="157"/>
      <c r="E209" s="157"/>
      <c r="F209">
        <v>2.8000000000000001E-2</v>
      </c>
      <c r="G209">
        <v>4.9000000000000002E-2</v>
      </c>
      <c r="H209">
        <v>6.9000000000000006E-2</v>
      </c>
      <c r="I209">
        <v>0.106</v>
      </c>
      <c r="J209">
        <v>0.14699999999999999</v>
      </c>
      <c r="K209">
        <v>0.187</v>
      </c>
      <c r="L209">
        <v>0.22800000000000001</v>
      </c>
      <c r="M209">
        <v>0.26800000000000002</v>
      </c>
      <c r="N209" s="157"/>
      <c r="O209" s="157"/>
      <c r="P209" s="2" t="s">
        <v>136</v>
      </c>
      <c r="Z209" s="2"/>
      <c r="AA209" s="2"/>
      <c r="AB209" s="2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</row>
    <row r="210" spans="1:40" ht="13" x14ac:dyDescent="0.3">
      <c r="A210" t="s">
        <v>129</v>
      </c>
      <c r="B210" s="5">
        <v>2.34</v>
      </c>
      <c r="C210" s="93">
        <f t="shared" si="4"/>
        <v>12.34</v>
      </c>
      <c r="D210" s="157"/>
      <c r="E210" s="157"/>
      <c r="F210">
        <v>2.8000000000000001E-2</v>
      </c>
      <c r="G210">
        <v>4.9000000000000002E-2</v>
      </c>
      <c r="H210">
        <v>6.9000000000000006E-2</v>
      </c>
      <c r="I210">
        <v>0.106</v>
      </c>
      <c r="J210">
        <v>0.14699999999999999</v>
      </c>
      <c r="K210">
        <v>0.187</v>
      </c>
      <c r="L210">
        <v>0.22800000000000001</v>
      </c>
      <c r="M210">
        <v>0.26800000000000002</v>
      </c>
      <c r="N210" s="157"/>
      <c r="O210" s="157"/>
      <c r="P210" s="2" t="s">
        <v>136</v>
      </c>
      <c r="Z210" s="2"/>
      <c r="AA210" s="2"/>
      <c r="AB210" s="2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</row>
    <row r="211" spans="1:40" ht="13" x14ac:dyDescent="0.3">
      <c r="A211" t="s">
        <v>129</v>
      </c>
      <c r="B211" s="5">
        <v>2.35</v>
      </c>
      <c r="C211" s="93">
        <f t="shared" si="4"/>
        <v>12.35</v>
      </c>
      <c r="D211" s="157"/>
      <c r="E211" s="157"/>
      <c r="F211">
        <v>2.8000000000000001E-2</v>
      </c>
      <c r="G211">
        <v>4.9000000000000002E-2</v>
      </c>
      <c r="H211">
        <v>6.9000000000000006E-2</v>
      </c>
      <c r="I211">
        <v>0.106</v>
      </c>
      <c r="J211">
        <v>0.14699999999999999</v>
      </c>
      <c r="K211">
        <v>0.187</v>
      </c>
      <c r="L211">
        <v>0.22800000000000001</v>
      </c>
      <c r="M211">
        <v>0.26800000000000002</v>
      </c>
      <c r="N211" s="157"/>
      <c r="O211" s="157"/>
      <c r="P211" s="2" t="s">
        <v>136</v>
      </c>
      <c r="Z211" s="2"/>
      <c r="AA211" s="2"/>
      <c r="AB211" s="2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</row>
    <row r="212" spans="1:40" ht="13" x14ac:dyDescent="0.3">
      <c r="A212" t="s">
        <v>129</v>
      </c>
      <c r="B212" s="5">
        <v>2.36</v>
      </c>
      <c r="C212" s="93">
        <f t="shared" si="4"/>
        <v>12.36</v>
      </c>
      <c r="D212" s="157"/>
      <c r="E212" s="157"/>
      <c r="F212">
        <v>2.8000000000000001E-2</v>
      </c>
      <c r="G212">
        <v>4.9000000000000002E-2</v>
      </c>
      <c r="H212">
        <v>6.9000000000000006E-2</v>
      </c>
      <c r="I212">
        <v>0.106</v>
      </c>
      <c r="J212">
        <v>0.14699999999999999</v>
      </c>
      <c r="K212">
        <v>0.187</v>
      </c>
      <c r="L212">
        <v>0.22800000000000001</v>
      </c>
      <c r="M212">
        <v>0.26800000000000002</v>
      </c>
      <c r="N212" s="157"/>
      <c r="O212" s="157"/>
      <c r="P212" s="2" t="s">
        <v>136</v>
      </c>
      <c r="Z212" s="2"/>
      <c r="AA212" s="2"/>
      <c r="AB212" s="2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</row>
    <row r="213" spans="1:40" ht="13" x14ac:dyDescent="0.3">
      <c r="A213" t="s">
        <v>129</v>
      </c>
      <c r="B213" s="5">
        <v>2.37</v>
      </c>
      <c r="C213" s="93">
        <f t="shared" si="4"/>
        <v>12.37</v>
      </c>
      <c r="D213" s="157"/>
      <c r="E213" s="157"/>
      <c r="F213">
        <v>2.8000000000000001E-2</v>
      </c>
      <c r="G213">
        <v>4.9000000000000002E-2</v>
      </c>
      <c r="H213">
        <v>6.9000000000000006E-2</v>
      </c>
      <c r="I213">
        <v>0.106</v>
      </c>
      <c r="J213">
        <v>0.14699999999999999</v>
      </c>
      <c r="K213">
        <v>0.187</v>
      </c>
      <c r="L213">
        <v>0.22800000000000001</v>
      </c>
      <c r="M213">
        <v>0.26800000000000002</v>
      </c>
      <c r="N213" s="157"/>
      <c r="O213" s="157"/>
      <c r="P213" s="2" t="s">
        <v>136</v>
      </c>
      <c r="Z213" s="2"/>
      <c r="AA213" s="2"/>
      <c r="AB213" s="2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</row>
    <row r="214" spans="1:40" ht="13" x14ac:dyDescent="0.3">
      <c r="A214" t="s">
        <v>129</v>
      </c>
      <c r="B214" s="5">
        <v>2.38</v>
      </c>
      <c r="C214" s="93">
        <f t="shared" si="4"/>
        <v>12.38</v>
      </c>
      <c r="D214" s="157"/>
      <c r="E214" s="157"/>
      <c r="F214">
        <v>2.8000000000000001E-2</v>
      </c>
      <c r="G214">
        <v>4.9000000000000002E-2</v>
      </c>
      <c r="H214">
        <v>6.9000000000000006E-2</v>
      </c>
      <c r="I214">
        <v>0.106</v>
      </c>
      <c r="J214">
        <v>0.14699999999999999</v>
      </c>
      <c r="K214">
        <v>0.187</v>
      </c>
      <c r="L214">
        <v>0.22800000000000001</v>
      </c>
      <c r="M214">
        <v>0.26800000000000002</v>
      </c>
      <c r="N214" s="157"/>
      <c r="O214" s="157"/>
      <c r="P214" s="2" t="s">
        <v>136</v>
      </c>
      <c r="Z214" s="2"/>
      <c r="AA214" s="2"/>
      <c r="AB214" s="2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</row>
    <row r="215" spans="1:40" ht="13" x14ac:dyDescent="0.3">
      <c r="A215" t="s">
        <v>129</v>
      </c>
      <c r="B215" s="5">
        <v>2.39</v>
      </c>
      <c r="C215" s="93">
        <f t="shared" si="4"/>
        <v>12.39</v>
      </c>
      <c r="D215" s="157"/>
      <c r="E215" s="157"/>
      <c r="F215">
        <v>2.8000000000000001E-2</v>
      </c>
      <c r="G215">
        <v>4.9000000000000002E-2</v>
      </c>
      <c r="H215">
        <v>6.9000000000000006E-2</v>
      </c>
      <c r="I215">
        <v>0.106</v>
      </c>
      <c r="J215">
        <v>0.14699999999999999</v>
      </c>
      <c r="K215">
        <v>0.187</v>
      </c>
      <c r="L215">
        <v>0.22800000000000001</v>
      </c>
      <c r="M215">
        <v>0.26800000000000002</v>
      </c>
      <c r="N215" s="157"/>
      <c r="O215" s="157"/>
      <c r="P215" s="2" t="s">
        <v>136</v>
      </c>
      <c r="Z215" s="2"/>
      <c r="AA215" s="2"/>
      <c r="AB215" s="2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</row>
    <row r="216" spans="1:40" ht="13" x14ac:dyDescent="0.3">
      <c r="A216" t="s">
        <v>129</v>
      </c>
      <c r="B216" s="5">
        <v>2.4</v>
      </c>
      <c r="C216" s="93">
        <f t="shared" si="4"/>
        <v>12.4</v>
      </c>
      <c r="D216" s="157"/>
      <c r="E216" s="157"/>
      <c r="F216">
        <v>2.8000000000000001E-2</v>
      </c>
      <c r="G216">
        <v>4.9000000000000002E-2</v>
      </c>
      <c r="H216">
        <v>6.9000000000000006E-2</v>
      </c>
      <c r="I216">
        <v>0.106</v>
      </c>
      <c r="J216">
        <v>0.14699999999999999</v>
      </c>
      <c r="K216">
        <v>0.187</v>
      </c>
      <c r="L216">
        <v>0.22800000000000001</v>
      </c>
      <c r="M216">
        <v>0.26800000000000002</v>
      </c>
      <c r="N216" s="157"/>
      <c r="O216" s="157"/>
      <c r="P216" s="2" t="s">
        <v>136</v>
      </c>
      <c r="Z216" s="2"/>
      <c r="AA216" s="2"/>
      <c r="AB216" s="2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</row>
    <row r="217" spans="1:40" ht="13" x14ac:dyDescent="0.3">
      <c r="A217" t="s">
        <v>129</v>
      </c>
      <c r="B217" s="5">
        <v>2.41</v>
      </c>
      <c r="C217" s="93">
        <f t="shared" si="4"/>
        <v>12.41</v>
      </c>
      <c r="D217" s="157"/>
      <c r="E217" s="157"/>
      <c r="F217">
        <v>2.8000000000000001E-2</v>
      </c>
      <c r="G217">
        <v>4.9000000000000002E-2</v>
      </c>
      <c r="H217">
        <v>6.9000000000000006E-2</v>
      </c>
      <c r="I217">
        <v>0.106</v>
      </c>
      <c r="J217">
        <v>0.14699999999999999</v>
      </c>
      <c r="K217">
        <v>0.187</v>
      </c>
      <c r="L217">
        <v>0.22800000000000001</v>
      </c>
      <c r="M217">
        <v>0.26800000000000002</v>
      </c>
      <c r="N217" s="157"/>
      <c r="O217" s="157"/>
      <c r="P217" s="2" t="s">
        <v>136</v>
      </c>
      <c r="Z217" s="2"/>
      <c r="AA217" s="2"/>
      <c r="AB217" s="2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</row>
    <row r="218" spans="1:40" ht="13" x14ac:dyDescent="0.3">
      <c r="A218" t="s">
        <v>129</v>
      </c>
      <c r="B218" s="5">
        <v>2.42</v>
      </c>
      <c r="C218" s="93">
        <f t="shared" si="4"/>
        <v>12.42</v>
      </c>
      <c r="D218" s="157"/>
      <c r="E218" s="157"/>
      <c r="F218">
        <v>2.8000000000000001E-2</v>
      </c>
      <c r="G218">
        <v>4.9000000000000002E-2</v>
      </c>
      <c r="H218">
        <v>6.9000000000000006E-2</v>
      </c>
      <c r="I218">
        <v>0.106</v>
      </c>
      <c r="J218">
        <v>0.14699999999999999</v>
      </c>
      <c r="K218">
        <v>0.187</v>
      </c>
      <c r="L218">
        <v>0.22800000000000001</v>
      </c>
      <c r="M218">
        <v>0.26800000000000002</v>
      </c>
      <c r="N218" s="157"/>
      <c r="O218" s="157"/>
      <c r="P218" s="2" t="s">
        <v>136</v>
      </c>
      <c r="Z218" s="2"/>
      <c r="AA218" s="2"/>
      <c r="AB218" s="2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</row>
    <row r="219" spans="1:40" ht="13" x14ac:dyDescent="0.3">
      <c r="A219" t="s">
        <v>129</v>
      </c>
      <c r="B219" s="5">
        <v>2.4300000000000002</v>
      </c>
      <c r="C219" s="93">
        <f t="shared" si="4"/>
        <v>12.43</v>
      </c>
      <c r="D219" s="157"/>
      <c r="E219" s="157"/>
      <c r="F219">
        <v>2.8000000000000001E-2</v>
      </c>
      <c r="G219">
        <v>4.9000000000000002E-2</v>
      </c>
      <c r="H219">
        <v>6.9000000000000006E-2</v>
      </c>
      <c r="I219">
        <v>0.106</v>
      </c>
      <c r="J219">
        <v>0.14699999999999999</v>
      </c>
      <c r="K219">
        <v>0.187</v>
      </c>
      <c r="L219">
        <v>0.22800000000000001</v>
      </c>
      <c r="M219">
        <v>0.26800000000000002</v>
      </c>
      <c r="N219" s="157"/>
      <c r="O219" s="157"/>
      <c r="P219" s="2" t="s">
        <v>136</v>
      </c>
      <c r="Z219" s="2"/>
      <c r="AA219" s="2"/>
      <c r="AB219" s="2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</row>
    <row r="220" spans="1:40" ht="13" x14ac:dyDescent="0.3">
      <c r="A220" t="s">
        <v>129</v>
      </c>
      <c r="B220" s="5">
        <v>2.44</v>
      </c>
      <c r="C220" s="93">
        <f t="shared" si="4"/>
        <v>12.44</v>
      </c>
      <c r="D220" s="157"/>
      <c r="E220" s="157"/>
      <c r="F220">
        <v>2.8000000000000001E-2</v>
      </c>
      <c r="G220">
        <v>4.9000000000000002E-2</v>
      </c>
      <c r="H220">
        <v>6.9000000000000006E-2</v>
      </c>
      <c r="I220">
        <v>0.106</v>
      </c>
      <c r="J220">
        <v>0.14699999999999999</v>
      </c>
      <c r="K220">
        <v>0.187</v>
      </c>
      <c r="L220">
        <v>0.22800000000000001</v>
      </c>
      <c r="M220">
        <v>0.26800000000000002</v>
      </c>
      <c r="N220" s="157"/>
      <c r="O220" s="157"/>
      <c r="P220" s="2" t="s">
        <v>136</v>
      </c>
      <c r="Z220" s="2"/>
      <c r="AA220" s="2"/>
      <c r="AB220" s="2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</row>
    <row r="221" spans="1:40" ht="13" x14ac:dyDescent="0.3">
      <c r="A221" t="s">
        <v>129</v>
      </c>
      <c r="B221" s="5">
        <v>2.4500000000000002</v>
      </c>
      <c r="C221" s="93">
        <f t="shared" si="4"/>
        <v>12.45</v>
      </c>
      <c r="D221" s="157"/>
      <c r="E221" s="157"/>
      <c r="F221">
        <v>2.8000000000000001E-2</v>
      </c>
      <c r="G221">
        <v>4.9000000000000002E-2</v>
      </c>
      <c r="H221">
        <v>6.9000000000000006E-2</v>
      </c>
      <c r="I221">
        <v>0.106</v>
      </c>
      <c r="J221">
        <v>0.14699999999999999</v>
      </c>
      <c r="K221">
        <v>0.187</v>
      </c>
      <c r="L221">
        <v>0.22800000000000001</v>
      </c>
      <c r="M221">
        <v>0.26800000000000002</v>
      </c>
      <c r="N221" s="157"/>
      <c r="O221" s="157"/>
      <c r="P221" s="2" t="s">
        <v>136</v>
      </c>
      <c r="Z221" s="2"/>
      <c r="AA221" s="2"/>
      <c r="AB221" s="2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</row>
    <row r="222" spans="1:40" ht="13" x14ac:dyDescent="0.3">
      <c r="A222" t="s">
        <v>129</v>
      </c>
      <c r="B222" s="5">
        <v>2.46</v>
      </c>
      <c r="C222" s="93">
        <f t="shared" si="4"/>
        <v>12.46</v>
      </c>
      <c r="D222" s="157"/>
      <c r="E222" s="157"/>
      <c r="F222">
        <v>2.8000000000000001E-2</v>
      </c>
      <c r="G222">
        <v>4.9000000000000002E-2</v>
      </c>
      <c r="H222">
        <v>6.9000000000000006E-2</v>
      </c>
      <c r="I222">
        <v>0.106</v>
      </c>
      <c r="J222">
        <v>0.14699999999999999</v>
      </c>
      <c r="K222">
        <v>0.187</v>
      </c>
      <c r="L222">
        <v>0.22800000000000001</v>
      </c>
      <c r="M222">
        <v>0.26800000000000002</v>
      </c>
      <c r="N222" s="157"/>
      <c r="O222" s="157"/>
      <c r="P222" s="2" t="s">
        <v>136</v>
      </c>
      <c r="Z222" s="2"/>
      <c r="AA222" s="2"/>
      <c r="AB222" s="2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</row>
    <row r="223" spans="1:40" ht="13" x14ac:dyDescent="0.3">
      <c r="A223" t="s">
        <v>129</v>
      </c>
      <c r="B223" s="5">
        <v>2.4700000000000002</v>
      </c>
      <c r="C223" s="93">
        <f t="shared" si="4"/>
        <v>12.47</v>
      </c>
      <c r="D223" s="157"/>
      <c r="E223" s="157"/>
      <c r="F223">
        <v>2.8000000000000001E-2</v>
      </c>
      <c r="G223">
        <v>4.9000000000000002E-2</v>
      </c>
      <c r="H223">
        <v>6.9000000000000006E-2</v>
      </c>
      <c r="I223">
        <v>0.106</v>
      </c>
      <c r="J223">
        <v>0.14699999999999999</v>
      </c>
      <c r="K223">
        <v>0.187</v>
      </c>
      <c r="L223">
        <v>0.22800000000000001</v>
      </c>
      <c r="M223">
        <v>0.26800000000000002</v>
      </c>
      <c r="N223" s="157"/>
      <c r="O223" s="157"/>
      <c r="P223" s="2" t="s">
        <v>136</v>
      </c>
      <c r="Z223" s="2"/>
      <c r="AA223" s="2"/>
      <c r="AB223" s="2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</row>
    <row r="224" spans="1:40" ht="13" x14ac:dyDescent="0.3">
      <c r="A224" t="s">
        <v>129</v>
      </c>
      <c r="B224" s="5">
        <v>2.48</v>
      </c>
      <c r="C224" s="93">
        <f t="shared" si="4"/>
        <v>12.48</v>
      </c>
      <c r="D224" s="157"/>
      <c r="E224" s="157"/>
      <c r="F224">
        <v>2.8000000000000001E-2</v>
      </c>
      <c r="G224">
        <v>4.9000000000000002E-2</v>
      </c>
      <c r="H224">
        <v>6.9000000000000006E-2</v>
      </c>
      <c r="I224">
        <v>0.106</v>
      </c>
      <c r="J224">
        <v>0.14699999999999999</v>
      </c>
      <c r="K224">
        <v>0.187</v>
      </c>
      <c r="L224">
        <v>0.22800000000000001</v>
      </c>
      <c r="M224">
        <v>0.26800000000000002</v>
      </c>
      <c r="N224" s="157"/>
      <c r="O224" s="157"/>
      <c r="P224" s="2" t="s">
        <v>136</v>
      </c>
      <c r="Z224" s="2"/>
      <c r="AA224" s="2"/>
      <c r="AB224" s="2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</row>
    <row r="225" spans="1:40" ht="13" x14ac:dyDescent="0.3">
      <c r="A225" t="s">
        <v>129</v>
      </c>
      <c r="B225" s="5">
        <v>2.4900000000000002</v>
      </c>
      <c r="C225" s="93">
        <f t="shared" si="4"/>
        <v>12.49</v>
      </c>
      <c r="D225" s="157"/>
      <c r="E225" s="157"/>
      <c r="F225">
        <v>2.8000000000000001E-2</v>
      </c>
      <c r="G225">
        <v>4.9000000000000002E-2</v>
      </c>
      <c r="H225">
        <v>6.9000000000000006E-2</v>
      </c>
      <c r="I225">
        <v>0.106</v>
      </c>
      <c r="J225">
        <v>0.14699999999999999</v>
      </c>
      <c r="K225">
        <v>0.187</v>
      </c>
      <c r="L225">
        <v>0.22800000000000001</v>
      </c>
      <c r="M225">
        <v>0.26800000000000002</v>
      </c>
      <c r="N225" s="157"/>
      <c r="O225" s="157"/>
      <c r="P225" s="2" t="s">
        <v>136</v>
      </c>
      <c r="Z225" s="2"/>
      <c r="AA225" s="2"/>
      <c r="AB225" s="2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</row>
    <row r="226" spans="1:40" ht="13" x14ac:dyDescent="0.3">
      <c r="A226" t="s">
        <v>129</v>
      </c>
      <c r="B226" s="5">
        <v>2.5</v>
      </c>
      <c r="C226" s="93">
        <f t="shared" si="4"/>
        <v>12.5</v>
      </c>
      <c r="D226" s="157"/>
      <c r="E226" s="157"/>
      <c r="F226">
        <v>2.7E-2</v>
      </c>
      <c r="G226">
        <v>4.5999999999999999E-2</v>
      </c>
      <c r="H226">
        <v>6.5000000000000002E-2</v>
      </c>
      <c r="I226">
        <v>0.1</v>
      </c>
      <c r="J226">
        <v>0.13900000000000001</v>
      </c>
      <c r="K226">
        <v>0.17799999999999999</v>
      </c>
      <c r="L226">
        <v>0.217</v>
      </c>
      <c r="M226">
        <v>0.25600000000000001</v>
      </c>
      <c r="N226">
        <v>0.29799999999999999</v>
      </c>
      <c r="O226">
        <v>0.33800000000000002</v>
      </c>
      <c r="P226" s="2" t="s">
        <v>136</v>
      </c>
      <c r="AB226" s="2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</row>
    <row r="227" spans="1:40" ht="13" x14ac:dyDescent="0.3">
      <c r="A227" t="s">
        <v>129</v>
      </c>
      <c r="B227" s="5">
        <v>2.5099999999999998</v>
      </c>
      <c r="C227" s="93">
        <f t="shared" si="4"/>
        <v>12.51</v>
      </c>
      <c r="D227" s="157"/>
      <c r="E227" s="157"/>
      <c r="F227">
        <v>2.7E-2</v>
      </c>
      <c r="G227">
        <v>4.5999999999999999E-2</v>
      </c>
      <c r="H227">
        <v>6.5000000000000002E-2</v>
      </c>
      <c r="I227">
        <v>0.1</v>
      </c>
      <c r="J227">
        <v>0.13900000000000001</v>
      </c>
      <c r="K227">
        <v>0.17799999999999999</v>
      </c>
      <c r="L227">
        <v>0.217</v>
      </c>
      <c r="M227">
        <v>0.25600000000000001</v>
      </c>
      <c r="N227">
        <v>0.29799999999999999</v>
      </c>
      <c r="O227">
        <v>0.33800000000000002</v>
      </c>
      <c r="P227" s="2" t="s">
        <v>136</v>
      </c>
      <c r="AB227" s="2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</row>
    <row r="228" spans="1:40" ht="13" x14ac:dyDescent="0.3">
      <c r="A228" t="s">
        <v>129</v>
      </c>
      <c r="B228" s="5">
        <v>2.52</v>
      </c>
      <c r="C228" s="93">
        <f t="shared" si="4"/>
        <v>12.52</v>
      </c>
      <c r="D228" s="157"/>
      <c r="E228" s="157"/>
      <c r="F228">
        <v>2.7E-2</v>
      </c>
      <c r="G228">
        <v>4.5999999999999999E-2</v>
      </c>
      <c r="H228">
        <v>6.5000000000000002E-2</v>
      </c>
      <c r="I228">
        <v>0.1</v>
      </c>
      <c r="J228">
        <v>0.13900000000000001</v>
      </c>
      <c r="K228">
        <v>0.17799999999999999</v>
      </c>
      <c r="L228">
        <v>0.217</v>
      </c>
      <c r="M228">
        <v>0.25600000000000001</v>
      </c>
      <c r="N228">
        <v>0.29799999999999999</v>
      </c>
      <c r="O228">
        <v>0.33800000000000002</v>
      </c>
      <c r="P228" s="2" t="s">
        <v>136</v>
      </c>
      <c r="AB228" s="2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</row>
    <row r="229" spans="1:40" ht="13" x14ac:dyDescent="0.3">
      <c r="A229" t="s">
        <v>129</v>
      </c>
      <c r="B229" s="5">
        <v>2.5299999999999998</v>
      </c>
      <c r="C229" s="93">
        <f t="shared" si="4"/>
        <v>12.53</v>
      </c>
      <c r="D229" s="157"/>
      <c r="E229" s="157"/>
      <c r="F229">
        <v>2.7E-2</v>
      </c>
      <c r="G229">
        <v>4.5999999999999999E-2</v>
      </c>
      <c r="H229">
        <v>6.5000000000000002E-2</v>
      </c>
      <c r="I229">
        <v>0.1</v>
      </c>
      <c r="J229">
        <v>0.13900000000000001</v>
      </c>
      <c r="K229">
        <v>0.17799999999999999</v>
      </c>
      <c r="L229">
        <v>0.217</v>
      </c>
      <c r="M229">
        <v>0.25600000000000001</v>
      </c>
      <c r="N229">
        <v>0.29799999999999999</v>
      </c>
      <c r="O229">
        <v>0.33800000000000002</v>
      </c>
      <c r="P229" s="2" t="s">
        <v>136</v>
      </c>
      <c r="AB229" s="2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</row>
    <row r="230" spans="1:40" ht="13" x14ac:dyDescent="0.3">
      <c r="A230" t="s">
        <v>129</v>
      </c>
      <c r="B230" s="5">
        <v>2.54</v>
      </c>
      <c r="C230" s="93">
        <f t="shared" si="4"/>
        <v>12.54</v>
      </c>
      <c r="D230" s="157"/>
      <c r="E230" s="157"/>
      <c r="F230">
        <v>2.7E-2</v>
      </c>
      <c r="G230">
        <v>4.5999999999999999E-2</v>
      </c>
      <c r="H230">
        <v>6.5000000000000002E-2</v>
      </c>
      <c r="I230">
        <v>0.1</v>
      </c>
      <c r="J230">
        <v>0.13900000000000001</v>
      </c>
      <c r="K230">
        <v>0.17799999999999999</v>
      </c>
      <c r="L230">
        <v>0.217</v>
      </c>
      <c r="M230">
        <v>0.25600000000000001</v>
      </c>
      <c r="N230">
        <v>0.29799999999999999</v>
      </c>
      <c r="O230">
        <v>0.33800000000000002</v>
      </c>
      <c r="P230" s="2" t="s">
        <v>136</v>
      </c>
      <c r="AB230" s="2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</row>
    <row r="231" spans="1:40" ht="13" x14ac:dyDescent="0.3">
      <c r="A231" t="s">
        <v>129</v>
      </c>
      <c r="B231" s="5">
        <v>2.5499999999999998</v>
      </c>
      <c r="C231" s="93">
        <f t="shared" si="4"/>
        <v>12.55</v>
      </c>
      <c r="D231" s="157"/>
      <c r="E231" s="157"/>
      <c r="F231">
        <v>2.7E-2</v>
      </c>
      <c r="G231">
        <v>4.5999999999999999E-2</v>
      </c>
      <c r="H231">
        <v>6.5000000000000002E-2</v>
      </c>
      <c r="I231">
        <v>0.1</v>
      </c>
      <c r="J231">
        <v>0.13900000000000001</v>
      </c>
      <c r="K231">
        <v>0.17799999999999999</v>
      </c>
      <c r="L231">
        <v>0.217</v>
      </c>
      <c r="M231">
        <v>0.25600000000000001</v>
      </c>
      <c r="N231">
        <v>0.29799999999999999</v>
      </c>
      <c r="O231">
        <v>0.33800000000000002</v>
      </c>
      <c r="P231" s="2" t="s">
        <v>136</v>
      </c>
      <c r="AB231" s="2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</row>
    <row r="232" spans="1:40" ht="13" x14ac:dyDescent="0.3">
      <c r="A232" t="s">
        <v>129</v>
      </c>
      <c r="B232" s="5">
        <v>2.56</v>
      </c>
      <c r="C232" s="93">
        <f t="shared" si="4"/>
        <v>12.56</v>
      </c>
      <c r="D232" s="157"/>
      <c r="E232" s="157"/>
      <c r="F232">
        <v>2.7E-2</v>
      </c>
      <c r="G232">
        <v>4.5999999999999999E-2</v>
      </c>
      <c r="H232">
        <v>6.5000000000000002E-2</v>
      </c>
      <c r="I232">
        <v>0.1</v>
      </c>
      <c r="J232">
        <v>0.13900000000000001</v>
      </c>
      <c r="K232">
        <v>0.17799999999999999</v>
      </c>
      <c r="L232">
        <v>0.217</v>
      </c>
      <c r="M232">
        <v>0.25600000000000001</v>
      </c>
      <c r="N232">
        <v>0.29799999999999999</v>
      </c>
      <c r="O232">
        <v>0.33800000000000002</v>
      </c>
      <c r="P232" s="2" t="s">
        <v>136</v>
      </c>
      <c r="AB232" s="2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</row>
    <row r="233" spans="1:40" ht="13" x14ac:dyDescent="0.3">
      <c r="A233" t="s">
        <v>129</v>
      </c>
      <c r="B233" s="5">
        <v>2.57</v>
      </c>
      <c r="C233" s="93">
        <f t="shared" si="4"/>
        <v>12.57</v>
      </c>
      <c r="D233" s="157"/>
      <c r="E233" s="157"/>
      <c r="F233">
        <v>2.7E-2</v>
      </c>
      <c r="G233">
        <v>4.5999999999999999E-2</v>
      </c>
      <c r="H233">
        <v>6.5000000000000002E-2</v>
      </c>
      <c r="I233">
        <v>0.1</v>
      </c>
      <c r="J233">
        <v>0.13900000000000001</v>
      </c>
      <c r="K233">
        <v>0.17799999999999999</v>
      </c>
      <c r="L233">
        <v>0.217</v>
      </c>
      <c r="M233">
        <v>0.25600000000000001</v>
      </c>
      <c r="N233">
        <v>0.29799999999999999</v>
      </c>
      <c r="O233">
        <v>0.33800000000000002</v>
      </c>
      <c r="P233" s="2" t="s">
        <v>136</v>
      </c>
      <c r="AB233" s="2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</row>
    <row r="234" spans="1:40" ht="13" x14ac:dyDescent="0.3">
      <c r="A234" t="s">
        <v>129</v>
      </c>
      <c r="B234" s="5">
        <v>2.58</v>
      </c>
      <c r="C234" s="93">
        <f t="shared" si="4"/>
        <v>12.58</v>
      </c>
      <c r="D234" s="157"/>
      <c r="E234" s="157"/>
      <c r="F234">
        <v>2.7E-2</v>
      </c>
      <c r="G234">
        <v>4.5999999999999999E-2</v>
      </c>
      <c r="H234">
        <v>6.5000000000000002E-2</v>
      </c>
      <c r="I234">
        <v>0.1</v>
      </c>
      <c r="J234">
        <v>0.13900000000000001</v>
      </c>
      <c r="K234">
        <v>0.17799999999999999</v>
      </c>
      <c r="L234">
        <v>0.217</v>
      </c>
      <c r="M234">
        <v>0.25600000000000001</v>
      </c>
      <c r="N234">
        <v>0.29799999999999999</v>
      </c>
      <c r="O234">
        <v>0.33800000000000002</v>
      </c>
      <c r="P234" s="2" t="s">
        <v>136</v>
      </c>
      <c r="AB234" s="2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</row>
    <row r="235" spans="1:40" ht="13" x14ac:dyDescent="0.3">
      <c r="A235" t="s">
        <v>129</v>
      </c>
      <c r="B235" s="5">
        <v>2.59</v>
      </c>
      <c r="C235" s="93">
        <f t="shared" si="4"/>
        <v>12.59</v>
      </c>
      <c r="D235" s="157"/>
      <c r="E235" s="157"/>
      <c r="F235">
        <v>2.7E-2</v>
      </c>
      <c r="G235">
        <v>4.5999999999999999E-2</v>
      </c>
      <c r="H235">
        <v>6.5000000000000002E-2</v>
      </c>
      <c r="I235">
        <v>0.1</v>
      </c>
      <c r="J235">
        <v>0.13900000000000001</v>
      </c>
      <c r="K235">
        <v>0.17799999999999999</v>
      </c>
      <c r="L235">
        <v>0.217</v>
      </c>
      <c r="M235">
        <v>0.25600000000000001</v>
      </c>
      <c r="N235">
        <v>0.29799999999999999</v>
      </c>
      <c r="O235">
        <v>0.33800000000000002</v>
      </c>
      <c r="P235" s="2" t="s">
        <v>136</v>
      </c>
      <c r="AB235" s="2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</row>
    <row r="236" spans="1:40" ht="13" x14ac:dyDescent="0.3">
      <c r="A236" t="s">
        <v>129</v>
      </c>
      <c r="B236" s="5">
        <v>2.6</v>
      </c>
      <c r="C236" s="93">
        <f t="shared" si="4"/>
        <v>12.6</v>
      </c>
      <c r="D236" s="157"/>
      <c r="E236" s="157"/>
      <c r="F236">
        <v>2.7E-2</v>
      </c>
      <c r="G236">
        <v>4.5999999999999999E-2</v>
      </c>
      <c r="H236">
        <v>6.5000000000000002E-2</v>
      </c>
      <c r="I236">
        <v>0.1</v>
      </c>
      <c r="J236">
        <v>0.13900000000000001</v>
      </c>
      <c r="K236">
        <v>0.17799999999999999</v>
      </c>
      <c r="L236">
        <v>0.217</v>
      </c>
      <c r="M236">
        <v>0.25600000000000001</v>
      </c>
      <c r="N236">
        <v>0.29799999999999999</v>
      </c>
      <c r="O236">
        <v>0.33800000000000002</v>
      </c>
      <c r="P236" s="2" t="s">
        <v>136</v>
      </c>
      <c r="AB236" s="2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</row>
    <row r="237" spans="1:40" ht="13" x14ac:dyDescent="0.3">
      <c r="A237" t="s">
        <v>129</v>
      </c>
      <c r="B237" s="5">
        <v>2.61</v>
      </c>
      <c r="C237" s="93">
        <f t="shared" si="4"/>
        <v>12.61</v>
      </c>
      <c r="D237" s="157"/>
      <c r="E237" s="157"/>
      <c r="F237">
        <v>2.7E-2</v>
      </c>
      <c r="G237">
        <v>4.5999999999999999E-2</v>
      </c>
      <c r="H237">
        <v>6.5000000000000002E-2</v>
      </c>
      <c r="I237">
        <v>0.1</v>
      </c>
      <c r="J237">
        <v>0.13900000000000001</v>
      </c>
      <c r="K237">
        <v>0.17799999999999999</v>
      </c>
      <c r="L237">
        <v>0.217</v>
      </c>
      <c r="M237">
        <v>0.25600000000000001</v>
      </c>
      <c r="N237">
        <v>0.29799999999999999</v>
      </c>
      <c r="O237">
        <v>0.33800000000000002</v>
      </c>
      <c r="P237" s="2" t="s">
        <v>136</v>
      </c>
      <c r="AB237" s="2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</row>
    <row r="238" spans="1:40" ht="13" x14ac:dyDescent="0.3">
      <c r="A238" t="s">
        <v>129</v>
      </c>
      <c r="B238" s="5">
        <v>2.62</v>
      </c>
      <c r="C238" s="93">
        <f t="shared" si="4"/>
        <v>12.62</v>
      </c>
      <c r="D238" s="157"/>
      <c r="E238" s="157"/>
      <c r="F238">
        <v>2.7E-2</v>
      </c>
      <c r="G238">
        <v>4.5999999999999999E-2</v>
      </c>
      <c r="H238">
        <v>6.5000000000000002E-2</v>
      </c>
      <c r="I238">
        <v>0.1</v>
      </c>
      <c r="J238">
        <v>0.13900000000000001</v>
      </c>
      <c r="K238">
        <v>0.17799999999999999</v>
      </c>
      <c r="L238">
        <v>0.217</v>
      </c>
      <c r="M238">
        <v>0.25600000000000001</v>
      </c>
      <c r="N238">
        <v>0.29799999999999999</v>
      </c>
      <c r="O238">
        <v>0.33800000000000002</v>
      </c>
      <c r="P238" s="2" t="s">
        <v>136</v>
      </c>
      <c r="AB238" s="2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</row>
    <row r="239" spans="1:40" ht="13" x14ac:dyDescent="0.3">
      <c r="A239" t="s">
        <v>129</v>
      </c>
      <c r="B239" s="5">
        <v>2.63</v>
      </c>
      <c r="C239" s="93">
        <f t="shared" si="4"/>
        <v>12.63</v>
      </c>
      <c r="D239" s="157"/>
      <c r="E239" s="157"/>
      <c r="F239">
        <v>2.7E-2</v>
      </c>
      <c r="G239">
        <v>4.5999999999999999E-2</v>
      </c>
      <c r="H239">
        <v>6.5000000000000002E-2</v>
      </c>
      <c r="I239">
        <v>0.1</v>
      </c>
      <c r="J239">
        <v>0.13900000000000001</v>
      </c>
      <c r="K239">
        <v>0.17799999999999999</v>
      </c>
      <c r="L239">
        <v>0.217</v>
      </c>
      <c r="M239">
        <v>0.25600000000000001</v>
      </c>
      <c r="N239">
        <v>0.29799999999999999</v>
      </c>
      <c r="O239">
        <v>0.33800000000000002</v>
      </c>
      <c r="P239" s="2" t="s">
        <v>136</v>
      </c>
      <c r="AB239" s="2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</row>
    <row r="240" spans="1:40" ht="13" x14ac:dyDescent="0.3">
      <c r="A240" t="s">
        <v>129</v>
      </c>
      <c r="B240" s="5">
        <v>2.64</v>
      </c>
      <c r="C240" s="93">
        <f t="shared" si="4"/>
        <v>12.64</v>
      </c>
      <c r="D240" s="157"/>
      <c r="E240" s="157"/>
      <c r="F240">
        <v>2.7E-2</v>
      </c>
      <c r="G240">
        <v>4.5999999999999999E-2</v>
      </c>
      <c r="H240">
        <v>6.5000000000000002E-2</v>
      </c>
      <c r="I240">
        <v>0.1</v>
      </c>
      <c r="J240">
        <v>0.13900000000000001</v>
      </c>
      <c r="K240">
        <v>0.17799999999999999</v>
      </c>
      <c r="L240">
        <v>0.217</v>
      </c>
      <c r="M240">
        <v>0.25600000000000001</v>
      </c>
      <c r="N240">
        <v>0.29799999999999999</v>
      </c>
      <c r="O240">
        <v>0.33800000000000002</v>
      </c>
      <c r="P240" s="2" t="s">
        <v>136</v>
      </c>
      <c r="AB240" s="2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</row>
    <row r="241" spans="1:40" ht="13" x14ac:dyDescent="0.3">
      <c r="A241" t="s">
        <v>129</v>
      </c>
      <c r="B241" s="5">
        <v>2.65</v>
      </c>
      <c r="C241" s="93">
        <f t="shared" si="4"/>
        <v>12.65</v>
      </c>
      <c r="D241" s="157"/>
      <c r="E241" s="157"/>
      <c r="F241">
        <v>2.7E-2</v>
      </c>
      <c r="G241">
        <v>4.5999999999999999E-2</v>
      </c>
      <c r="H241">
        <v>6.5000000000000002E-2</v>
      </c>
      <c r="I241">
        <v>0.1</v>
      </c>
      <c r="J241">
        <v>0.13900000000000001</v>
      </c>
      <c r="K241">
        <v>0.17799999999999999</v>
      </c>
      <c r="L241">
        <v>0.217</v>
      </c>
      <c r="M241">
        <v>0.25600000000000001</v>
      </c>
      <c r="N241">
        <v>0.29799999999999999</v>
      </c>
      <c r="O241">
        <v>0.33800000000000002</v>
      </c>
      <c r="P241" s="2" t="s">
        <v>136</v>
      </c>
      <c r="AB241" s="2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</row>
    <row r="242" spans="1:40" ht="13" x14ac:dyDescent="0.3">
      <c r="A242" t="s">
        <v>129</v>
      </c>
      <c r="B242" s="5">
        <v>2.66</v>
      </c>
      <c r="C242" s="93">
        <f t="shared" si="4"/>
        <v>12.66</v>
      </c>
      <c r="D242" s="157"/>
      <c r="E242" s="157"/>
      <c r="F242">
        <v>2.7E-2</v>
      </c>
      <c r="G242">
        <v>4.5999999999999999E-2</v>
      </c>
      <c r="H242">
        <v>6.5000000000000002E-2</v>
      </c>
      <c r="I242">
        <v>0.1</v>
      </c>
      <c r="J242">
        <v>0.13900000000000001</v>
      </c>
      <c r="K242">
        <v>0.17799999999999999</v>
      </c>
      <c r="L242">
        <v>0.217</v>
      </c>
      <c r="M242">
        <v>0.25600000000000001</v>
      </c>
      <c r="N242">
        <v>0.29799999999999999</v>
      </c>
      <c r="O242">
        <v>0.33800000000000002</v>
      </c>
      <c r="P242" s="2" t="s">
        <v>136</v>
      </c>
      <c r="AB242" s="2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</row>
    <row r="243" spans="1:40" ht="13" x14ac:dyDescent="0.3">
      <c r="A243" t="s">
        <v>129</v>
      </c>
      <c r="B243" s="5">
        <v>2.67</v>
      </c>
      <c r="C243" s="93">
        <f t="shared" si="4"/>
        <v>12.67</v>
      </c>
      <c r="D243" s="157"/>
      <c r="E243" s="157"/>
      <c r="F243">
        <v>2.7E-2</v>
      </c>
      <c r="G243">
        <v>4.5999999999999999E-2</v>
      </c>
      <c r="H243">
        <v>6.5000000000000002E-2</v>
      </c>
      <c r="I243">
        <v>0.1</v>
      </c>
      <c r="J243">
        <v>0.13900000000000001</v>
      </c>
      <c r="K243">
        <v>0.17799999999999999</v>
      </c>
      <c r="L243">
        <v>0.217</v>
      </c>
      <c r="M243">
        <v>0.25600000000000001</v>
      </c>
      <c r="N243">
        <v>0.29799999999999999</v>
      </c>
      <c r="O243">
        <v>0.33800000000000002</v>
      </c>
      <c r="P243" s="2" t="s">
        <v>136</v>
      </c>
      <c r="AB243" s="2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</row>
    <row r="244" spans="1:40" ht="13" x14ac:dyDescent="0.3">
      <c r="A244" t="s">
        <v>129</v>
      </c>
      <c r="B244" s="5">
        <v>2.68</v>
      </c>
      <c r="C244" s="93">
        <f t="shared" si="4"/>
        <v>12.68</v>
      </c>
      <c r="D244" s="157"/>
      <c r="E244" s="157"/>
      <c r="F244">
        <v>2.7E-2</v>
      </c>
      <c r="G244">
        <v>4.5999999999999999E-2</v>
      </c>
      <c r="H244">
        <v>6.5000000000000002E-2</v>
      </c>
      <c r="I244">
        <v>0.1</v>
      </c>
      <c r="J244">
        <v>0.13900000000000001</v>
      </c>
      <c r="K244">
        <v>0.17799999999999999</v>
      </c>
      <c r="L244">
        <v>0.217</v>
      </c>
      <c r="M244">
        <v>0.25600000000000001</v>
      </c>
      <c r="N244">
        <v>0.29799999999999999</v>
      </c>
      <c r="O244">
        <v>0.33800000000000002</v>
      </c>
      <c r="P244" s="2" t="s">
        <v>136</v>
      </c>
      <c r="AB244" s="2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</row>
    <row r="245" spans="1:40" ht="13" x14ac:dyDescent="0.3">
      <c r="A245" t="s">
        <v>129</v>
      </c>
      <c r="B245" s="5">
        <v>2.69</v>
      </c>
      <c r="C245" s="93">
        <f t="shared" si="4"/>
        <v>12.69</v>
      </c>
      <c r="D245" s="157"/>
      <c r="E245" s="157"/>
      <c r="F245">
        <v>2.7E-2</v>
      </c>
      <c r="G245">
        <v>4.5999999999999999E-2</v>
      </c>
      <c r="H245">
        <v>6.5000000000000002E-2</v>
      </c>
      <c r="I245">
        <v>0.1</v>
      </c>
      <c r="J245">
        <v>0.13900000000000001</v>
      </c>
      <c r="K245">
        <v>0.17799999999999999</v>
      </c>
      <c r="L245">
        <v>0.217</v>
      </c>
      <c r="M245">
        <v>0.25600000000000001</v>
      </c>
      <c r="N245">
        <v>0.29799999999999999</v>
      </c>
      <c r="O245">
        <v>0.33800000000000002</v>
      </c>
      <c r="P245" s="2" t="s">
        <v>136</v>
      </c>
      <c r="AB245" s="2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</row>
    <row r="246" spans="1:40" ht="13" x14ac:dyDescent="0.3">
      <c r="A246" t="s">
        <v>129</v>
      </c>
      <c r="B246" s="5">
        <v>2.7</v>
      </c>
      <c r="C246" s="93">
        <f t="shared" si="4"/>
        <v>12.7</v>
      </c>
      <c r="D246" s="157"/>
      <c r="E246" s="157"/>
      <c r="F246">
        <v>2.7E-2</v>
      </c>
      <c r="G246">
        <v>4.5999999999999999E-2</v>
      </c>
      <c r="H246">
        <v>6.5000000000000002E-2</v>
      </c>
      <c r="I246">
        <v>0.1</v>
      </c>
      <c r="J246">
        <v>0.13900000000000001</v>
      </c>
      <c r="K246">
        <v>0.17799999999999999</v>
      </c>
      <c r="L246">
        <v>0.217</v>
      </c>
      <c r="M246">
        <v>0.25600000000000001</v>
      </c>
      <c r="N246">
        <v>0.29799999999999999</v>
      </c>
      <c r="O246">
        <v>0.33800000000000002</v>
      </c>
      <c r="P246" s="2" t="s">
        <v>136</v>
      </c>
      <c r="AB246" s="2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</row>
    <row r="247" spans="1:40" ht="13" x14ac:dyDescent="0.3">
      <c r="A247" t="s">
        <v>129</v>
      </c>
      <c r="B247" s="5">
        <v>2.71</v>
      </c>
      <c r="C247" s="93">
        <f t="shared" si="4"/>
        <v>12.71</v>
      </c>
      <c r="D247" s="157"/>
      <c r="E247" s="157"/>
      <c r="F247">
        <v>2.7E-2</v>
      </c>
      <c r="G247">
        <v>4.5999999999999999E-2</v>
      </c>
      <c r="H247">
        <v>6.5000000000000002E-2</v>
      </c>
      <c r="I247">
        <v>0.1</v>
      </c>
      <c r="J247">
        <v>0.13900000000000001</v>
      </c>
      <c r="K247">
        <v>0.17799999999999999</v>
      </c>
      <c r="L247">
        <v>0.217</v>
      </c>
      <c r="M247">
        <v>0.25600000000000001</v>
      </c>
      <c r="N247">
        <v>0.29799999999999999</v>
      </c>
      <c r="O247">
        <v>0.33800000000000002</v>
      </c>
      <c r="P247" s="2" t="s">
        <v>136</v>
      </c>
      <c r="AB247" s="2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</row>
    <row r="248" spans="1:40" ht="13" x14ac:dyDescent="0.3">
      <c r="A248" t="s">
        <v>129</v>
      </c>
      <c r="B248" s="5">
        <v>2.72</v>
      </c>
      <c r="C248" s="93">
        <f t="shared" si="4"/>
        <v>12.72</v>
      </c>
      <c r="D248" s="157"/>
      <c r="E248" s="157"/>
      <c r="F248">
        <v>2.7E-2</v>
      </c>
      <c r="G248">
        <v>4.5999999999999999E-2</v>
      </c>
      <c r="H248">
        <v>6.5000000000000002E-2</v>
      </c>
      <c r="I248">
        <v>0.1</v>
      </c>
      <c r="J248">
        <v>0.13900000000000001</v>
      </c>
      <c r="K248">
        <v>0.17799999999999999</v>
      </c>
      <c r="L248">
        <v>0.217</v>
      </c>
      <c r="M248">
        <v>0.25600000000000001</v>
      </c>
      <c r="N248">
        <v>0.29799999999999999</v>
      </c>
      <c r="O248">
        <v>0.33800000000000002</v>
      </c>
      <c r="P248" s="2" t="s">
        <v>136</v>
      </c>
      <c r="AB248" s="2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</row>
    <row r="249" spans="1:40" ht="13" x14ac:dyDescent="0.3">
      <c r="A249" t="s">
        <v>129</v>
      </c>
      <c r="B249" s="5">
        <v>2.73</v>
      </c>
      <c r="C249" s="93">
        <f t="shared" si="4"/>
        <v>12.73</v>
      </c>
      <c r="D249" s="157"/>
      <c r="E249" s="157"/>
      <c r="F249">
        <v>2.7E-2</v>
      </c>
      <c r="G249">
        <v>4.5999999999999999E-2</v>
      </c>
      <c r="H249">
        <v>6.5000000000000002E-2</v>
      </c>
      <c r="I249">
        <v>0.1</v>
      </c>
      <c r="J249">
        <v>0.13900000000000001</v>
      </c>
      <c r="K249">
        <v>0.17799999999999999</v>
      </c>
      <c r="L249">
        <v>0.217</v>
      </c>
      <c r="M249">
        <v>0.25600000000000001</v>
      </c>
      <c r="N249">
        <v>0.29799999999999999</v>
      </c>
      <c r="O249">
        <v>0.33800000000000002</v>
      </c>
      <c r="P249" s="2" t="s">
        <v>136</v>
      </c>
      <c r="AB249" s="2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</row>
    <row r="250" spans="1:40" ht="13" x14ac:dyDescent="0.3">
      <c r="A250" t="s">
        <v>129</v>
      </c>
      <c r="B250" s="5">
        <v>2.74</v>
      </c>
      <c r="C250" s="93">
        <f t="shared" si="4"/>
        <v>12.74</v>
      </c>
      <c r="D250" s="157"/>
      <c r="E250" s="157"/>
      <c r="F250" s="157">
        <v>2.7E-2</v>
      </c>
      <c r="G250" s="157">
        <v>4.5999999999999999E-2</v>
      </c>
      <c r="H250" s="157">
        <v>6.5000000000000002E-2</v>
      </c>
      <c r="I250" s="157">
        <v>0.1</v>
      </c>
      <c r="J250" s="157">
        <v>0.13900000000000001</v>
      </c>
      <c r="K250" s="157">
        <v>0.17799999999999999</v>
      </c>
      <c r="L250" s="157">
        <v>0.217</v>
      </c>
      <c r="M250" s="157">
        <v>0.25600000000000001</v>
      </c>
      <c r="N250" s="157">
        <v>0.29799999999999999</v>
      </c>
      <c r="O250" s="157">
        <v>0.33800000000000002</v>
      </c>
      <c r="P250" s="2" t="s">
        <v>136</v>
      </c>
      <c r="AB250" s="2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</row>
    <row r="251" spans="1:40" ht="13" x14ac:dyDescent="0.3">
      <c r="A251" t="s">
        <v>129</v>
      </c>
      <c r="B251" s="5">
        <v>2.75</v>
      </c>
      <c r="C251" s="93">
        <f t="shared" si="4"/>
        <v>12.75</v>
      </c>
      <c r="D251" s="157"/>
      <c r="E251" s="157"/>
      <c r="F251" s="157">
        <v>2.7E-2</v>
      </c>
      <c r="G251" s="157">
        <v>4.5999999999999999E-2</v>
      </c>
      <c r="H251" s="157">
        <v>6.5000000000000002E-2</v>
      </c>
      <c r="I251" s="157">
        <v>0.1</v>
      </c>
      <c r="J251" s="157">
        <v>0.13900000000000001</v>
      </c>
      <c r="K251" s="157">
        <v>0.17799999999999999</v>
      </c>
      <c r="L251" s="157">
        <v>0.217</v>
      </c>
      <c r="M251" s="157">
        <v>0.25600000000000001</v>
      </c>
      <c r="N251" s="157">
        <v>0.29799999999999999</v>
      </c>
      <c r="O251" s="157">
        <v>0.33800000000000002</v>
      </c>
      <c r="P251" s="2" t="s">
        <v>136</v>
      </c>
      <c r="AB251" s="2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</row>
    <row r="252" spans="1:40" ht="13" x14ac:dyDescent="0.3">
      <c r="A252" t="s">
        <v>129</v>
      </c>
      <c r="B252" s="5">
        <v>2.76</v>
      </c>
      <c r="C252" s="93">
        <f t="shared" si="4"/>
        <v>12.76</v>
      </c>
      <c r="D252" s="157"/>
      <c r="E252" s="157"/>
      <c r="F252" s="157">
        <v>2.7E-2</v>
      </c>
      <c r="G252" s="157">
        <v>4.5999999999999999E-2</v>
      </c>
      <c r="H252" s="157">
        <v>6.5000000000000002E-2</v>
      </c>
      <c r="I252" s="157">
        <v>0.1</v>
      </c>
      <c r="J252" s="157">
        <v>0.13900000000000001</v>
      </c>
      <c r="K252" s="157">
        <v>0.17799999999999999</v>
      </c>
      <c r="L252" s="157">
        <v>0.217</v>
      </c>
      <c r="M252" s="157">
        <v>0.25600000000000001</v>
      </c>
      <c r="N252" s="157">
        <v>0.29799999999999999</v>
      </c>
      <c r="O252" s="157">
        <v>0.33800000000000002</v>
      </c>
      <c r="P252" s="2" t="s">
        <v>136</v>
      </c>
      <c r="AB252" s="2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</row>
    <row r="253" spans="1:40" ht="13" x14ac:dyDescent="0.3">
      <c r="A253" t="s">
        <v>129</v>
      </c>
      <c r="B253" s="5">
        <v>2.77</v>
      </c>
      <c r="C253" s="93">
        <f t="shared" si="4"/>
        <v>12.77</v>
      </c>
      <c r="D253" s="157"/>
      <c r="E253" s="157"/>
      <c r="F253" s="157">
        <v>2.7E-2</v>
      </c>
      <c r="G253" s="157">
        <v>4.5999999999999999E-2</v>
      </c>
      <c r="H253" s="157">
        <v>6.5000000000000002E-2</v>
      </c>
      <c r="I253" s="157">
        <v>0.1</v>
      </c>
      <c r="J253" s="157">
        <v>0.13900000000000001</v>
      </c>
      <c r="K253" s="157">
        <v>0.17799999999999999</v>
      </c>
      <c r="L253" s="157">
        <v>0.217</v>
      </c>
      <c r="M253" s="157">
        <v>0.25600000000000001</v>
      </c>
      <c r="N253" s="157">
        <v>0.29799999999999999</v>
      </c>
      <c r="O253" s="157">
        <v>0.33800000000000002</v>
      </c>
      <c r="P253" s="2" t="s">
        <v>136</v>
      </c>
      <c r="AB253" s="2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</row>
    <row r="254" spans="1:40" ht="13" x14ac:dyDescent="0.3">
      <c r="A254" t="s">
        <v>129</v>
      </c>
      <c r="B254" s="5">
        <v>2.78</v>
      </c>
      <c r="C254" s="93">
        <f t="shared" si="4"/>
        <v>12.78</v>
      </c>
      <c r="D254" s="157"/>
      <c r="E254" s="157"/>
      <c r="F254" s="157">
        <v>2.7E-2</v>
      </c>
      <c r="G254" s="157">
        <v>4.5999999999999999E-2</v>
      </c>
      <c r="H254" s="157">
        <v>6.5000000000000002E-2</v>
      </c>
      <c r="I254" s="157">
        <v>0.1</v>
      </c>
      <c r="J254" s="157">
        <v>0.13900000000000001</v>
      </c>
      <c r="K254" s="157">
        <v>0.17799999999999999</v>
      </c>
      <c r="L254" s="157">
        <v>0.217</v>
      </c>
      <c r="M254" s="157">
        <v>0.25600000000000001</v>
      </c>
      <c r="N254" s="157">
        <v>0.29799999999999999</v>
      </c>
      <c r="O254" s="157">
        <v>0.33800000000000002</v>
      </c>
      <c r="P254" s="2" t="s">
        <v>136</v>
      </c>
      <c r="AB254" s="2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</row>
    <row r="255" spans="1:40" ht="13" x14ac:dyDescent="0.3">
      <c r="A255" t="s">
        <v>129</v>
      </c>
      <c r="B255" s="5">
        <v>2.79</v>
      </c>
      <c r="C255" s="93">
        <f t="shared" si="4"/>
        <v>12.79</v>
      </c>
      <c r="D255" s="157"/>
      <c r="E255" s="157"/>
      <c r="F255" s="157">
        <v>2.7E-2</v>
      </c>
      <c r="G255" s="157">
        <v>4.5999999999999999E-2</v>
      </c>
      <c r="H255" s="157">
        <v>6.5000000000000002E-2</v>
      </c>
      <c r="I255" s="157">
        <v>0.1</v>
      </c>
      <c r="J255" s="157">
        <v>0.13900000000000001</v>
      </c>
      <c r="K255" s="157">
        <v>0.17799999999999999</v>
      </c>
      <c r="L255" s="157">
        <v>0.217</v>
      </c>
      <c r="M255" s="157">
        <v>0.25600000000000001</v>
      </c>
      <c r="N255" s="157">
        <v>0.29799999999999999</v>
      </c>
      <c r="O255" s="157">
        <v>0.33800000000000002</v>
      </c>
      <c r="P255" s="2" t="s">
        <v>136</v>
      </c>
      <c r="AB255" s="2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</row>
    <row r="256" spans="1:40" ht="13" x14ac:dyDescent="0.3">
      <c r="A256" t="s">
        <v>129</v>
      </c>
      <c r="B256" s="5">
        <v>2.8</v>
      </c>
      <c r="C256" s="93">
        <f t="shared" si="4"/>
        <v>12.8</v>
      </c>
      <c r="D256" s="157"/>
      <c r="E256" s="157"/>
      <c r="F256" s="157">
        <v>2.7E-2</v>
      </c>
      <c r="G256" s="157">
        <v>4.5999999999999999E-2</v>
      </c>
      <c r="H256" s="157">
        <v>6.5000000000000002E-2</v>
      </c>
      <c r="I256" s="157">
        <v>0.1</v>
      </c>
      <c r="J256" s="157">
        <v>0.13900000000000001</v>
      </c>
      <c r="K256" s="157">
        <v>0.17799999999999999</v>
      </c>
      <c r="L256" s="157">
        <v>0.217</v>
      </c>
      <c r="M256" s="157">
        <v>0.25600000000000001</v>
      </c>
      <c r="N256" s="157">
        <v>0.29799999999999999</v>
      </c>
      <c r="O256" s="157">
        <v>0.33800000000000002</v>
      </c>
      <c r="P256" s="2" t="s">
        <v>136</v>
      </c>
      <c r="AB256" s="2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</row>
    <row r="257" spans="1:40" ht="13" x14ac:dyDescent="0.3">
      <c r="A257" t="s">
        <v>129</v>
      </c>
      <c r="B257" s="5">
        <v>2.81</v>
      </c>
      <c r="C257" s="93">
        <f t="shared" si="4"/>
        <v>12.81</v>
      </c>
      <c r="D257" s="157"/>
      <c r="E257" s="157"/>
      <c r="F257" s="157">
        <v>2.7E-2</v>
      </c>
      <c r="G257" s="157">
        <v>4.5999999999999999E-2</v>
      </c>
      <c r="H257" s="157">
        <v>6.5000000000000002E-2</v>
      </c>
      <c r="I257" s="157">
        <v>0.1</v>
      </c>
      <c r="J257" s="157">
        <v>0.13900000000000001</v>
      </c>
      <c r="K257" s="157">
        <v>0.17799999999999999</v>
      </c>
      <c r="L257" s="157">
        <v>0.217</v>
      </c>
      <c r="M257" s="157">
        <v>0.25600000000000001</v>
      </c>
      <c r="N257" s="157">
        <v>0.29799999999999999</v>
      </c>
      <c r="O257" s="157">
        <v>0.33800000000000002</v>
      </c>
      <c r="P257" s="2" t="s">
        <v>136</v>
      </c>
      <c r="AB257" s="2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</row>
    <row r="258" spans="1:40" ht="13" x14ac:dyDescent="0.3">
      <c r="A258" t="s">
        <v>129</v>
      </c>
      <c r="B258" s="5">
        <v>2.82</v>
      </c>
      <c r="C258" s="93">
        <f t="shared" si="4"/>
        <v>12.82</v>
      </c>
      <c r="D258" s="157"/>
      <c r="E258" s="157"/>
      <c r="F258" s="157">
        <v>2.7E-2</v>
      </c>
      <c r="G258" s="157">
        <v>4.5999999999999999E-2</v>
      </c>
      <c r="H258" s="157">
        <v>6.5000000000000002E-2</v>
      </c>
      <c r="I258" s="157">
        <v>0.1</v>
      </c>
      <c r="J258" s="157">
        <v>0.13900000000000001</v>
      </c>
      <c r="K258" s="157">
        <v>0.17799999999999999</v>
      </c>
      <c r="L258" s="157">
        <v>0.217</v>
      </c>
      <c r="M258" s="157">
        <v>0.25600000000000001</v>
      </c>
      <c r="N258" s="157">
        <v>0.29799999999999999</v>
      </c>
      <c r="O258" s="157">
        <v>0.33800000000000002</v>
      </c>
      <c r="P258" s="2" t="s">
        <v>136</v>
      </c>
      <c r="AB258" s="2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</row>
    <row r="259" spans="1:40" ht="13" x14ac:dyDescent="0.3">
      <c r="A259" t="s">
        <v>129</v>
      </c>
      <c r="B259" s="5">
        <v>2.83</v>
      </c>
      <c r="C259" s="93">
        <f t="shared" si="4"/>
        <v>12.83</v>
      </c>
      <c r="D259" s="157"/>
      <c r="E259" s="157"/>
      <c r="F259" s="157">
        <v>2.7E-2</v>
      </c>
      <c r="G259" s="157">
        <v>4.5999999999999999E-2</v>
      </c>
      <c r="H259" s="157">
        <v>6.5000000000000002E-2</v>
      </c>
      <c r="I259" s="157">
        <v>0.1</v>
      </c>
      <c r="J259" s="157">
        <v>0.13900000000000001</v>
      </c>
      <c r="K259" s="157">
        <v>0.17799999999999999</v>
      </c>
      <c r="L259" s="157">
        <v>0.217</v>
      </c>
      <c r="M259" s="157">
        <v>0.25600000000000001</v>
      </c>
      <c r="N259" s="157">
        <v>0.29799999999999999</v>
      </c>
      <c r="O259" s="157">
        <v>0.33800000000000002</v>
      </c>
      <c r="P259" s="2" t="s">
        <v>136</v>
      </c>
      <c r="AB259" s="2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</row>
    <row r="260" spans="1:40" ht="13" x14ac:dyDescent="0.3">
      <c r="A260" t="s">
        <v>129</v>
      </c>
      <c r="B260" s="5">
        <v>2.84</v>
      </c>
      <c r="C260" s="93">
        <f t="shared" si="4"/>
        <v>12.84</v>
      </c>
      <c r="D260" s="157"/>
      <c r="E260" s="157"/>
      <c r="F260" s="157">
        <v>2.7E-2</v>
      </c>
      <c r="G260" s="157">
        <v>4.5999999999999999E-2</v>
      </c>
      <c r="H260" s="157">
        <v>6.5000000000000002E-2</v>
      </c>
      <c r="I260" s="157">
        <v>0.1</v>
      </c>
      <c r="J260" s="157">
        <v>0.13900000000000001</v>
      </c>
      <c r="K260" s="157">
        <v>0.17799999999999999</v>
      </c>
      <c r="L260" s="157">
        <v>0.217</v>
      </c>
      <c r="M260" s="157">
        <v>0.25600000000000001</v>
      </c>
      <c r="N260" s="157">
        <v>0.29799999999999999</v>
      </c>
      <c r="O260" s="157">
        <v>0.33800000000000002</v>
      </c>
      <c r="P260" s="2" t="s">
        <v>136</v>
      </c>
      <c r="AB260" s="2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</row>
    <row r="261" spans="1:40" ht="13" x14ac:dyDescent="0.3">
      <c r="A261" t="s">
        <v>129</v>
      </c>
      <c r="B261" s="5">
        <v>2.85</v>
      </c>
      <c r="C261" s="93">
        <f t="shared" si="4"/>
        <v>12.85</v>
      </c>
      <c r="D261" s="157"/>
      <c r="E261" s="157"/>
      <c r="F261" s="157">
        <v>2.7E-2</v>
      </c>
      <c r="G261" s="157">
        <v>4.5999999999999999E-2</v>
      </c>
      <c r="H261" s="157">
        <v>6.5000000000000002E-2</v>
      </c>
      <c r="I261" s="157">
        <v>0.1</v>
      </c>
      <c r="J261" s="157">
        <v>0.13900000000000001</v>
      </c>
      <c r="K261" s="157">
        <v>0.17799999999999999</v>
      </c>
      <c r="L261" s="157">
        <v>0.217</v>
      </c>
      <c r="M261" s="157">
        <v>0.25600000000000001</v>
      </c>
      <c r="N261" s="157">
        <v>0.29799999999999999</v>
      </c>
      <c r="O261" s="157">
        <v>0.33800000000000002</v>
      </c>
      <c r="P261" s="2" t="s">
        <v>136</v>
      </c>
      <c r="AB261" s="2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</row>
    <row r="262" spans="1:40" ht="13" x14ac:dyDescent="0.3">
      <c r="A262" t="s">
        <v>129</v>
      </c>
      <c r="B262" s="5">
        <v>2.86</v>
      </c>
      <c r="C262" s="93">
        <f t="shared" si="4"/>
        <v>12.86</v>
      </c>
      <c r="D262" s="157"/>
      <c r="E262" s="157"/>
      <c r="F262" s="157">
        <v>2.7E-2</v>
      </c>
      <c r="G262" s="157">
        <v>4.5999999999999999E-2</v>
      </c>
      <c r="H262" s="157">
        <v>6.5000000000000002E-2</v>
      </c>
      <c r="I262" s="157">
        <v>0.1</v>
      </c>
      <c r="J262" s="157">
        <v>0.13900000000000001</v>
      </c>
      <c r="K262" s="157">
        <v>0.17799999999999999</v>
      </c>
      <c r="L262" s="157">
        <v>0.217</v>
      </c>
      <c r="M262" s="157">
        <v>0.25600000000000001</v>
      </c>
      <c r="N262" s="157">
        <v>0.29799999999999999</v>
      </c>
      <c r="O262" s="157">
        <v>0.33800000000000002</v>
      </c>
      <c r="P262" s="2" t="s">
        <v>136</v>
      </c>
      <c r="AB262" s="2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</row>
    <row r="263" spans="1:40" ht="13" x14ac:dyDescent="0.3">
      <c r="A263" t="s">
        <v>129</v>
      </c>
      <c r="B263" s="5">
        <v>2.87</v>
      </c>
      <c r="C263" s="93">
        <f t="shared" si="4"/>
        <v>12.87</v>
      </c>
      <c r="D263" s="157"/>
      <c r="E263" s="157"/>
      <c r="F263" s="157">
        <v>2.7E-2</v>
      </c>
      <c r="G263" s="157">
        <v>4.5999999999999999E-2</v>
      </c>
      <c r="H263" s="157">
        <v>6.5000000000000002E-2</v>
      </c>
      <c r="I263" s="157">
        <v>0.1</v>
      </c>
      <c r="J263" s="157">
        <v>0.13900000000000001</v>
      </c>
      <c r="K263" s="157">
        <v>0.17799999999999999</v>
      </c>
      <c r="L263" s="157">
        <v>0.217</v>
      </c>
      <c r="M263" s="157">
        <v>0.25600000000000001</v>
      </c>
      <c r="N263" s="157">
        <v>0.29799999999999999</v>
      </c>
      <c r="O263" s="157">
        <v>0.33800000000000002</v>
      </c>
      <c r="P263" s="2" t="s">
        <v>136</v>
      </c>
      <c r="AB263" s="2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</row>
    <row r="264" spans="1:40" ht="13" x14ac:dyDescent="0.3">
      <c r="A264" t="s">
        <v>129</v>
      </c>
      <c r="B264" s="5">
        <v>2.88</v>
      </c>
      <c r="C264" s="93">
        <f t="shared" si="4"/>
        <v>12.88</v>
      </c>
      <c r="D264" s="157"/>
      <c r="E264" s="157"/>
      <c r="F264" s="157">
        <v>2.7E-2</v>
      </c>
      <c r="G264" s="157">
        <v>4.5999999999999999E-2</v>
      </c>
      <c r="H264" s="157">
        <v>6.5000000000000002E-2</v>
      </c>
      <c r="I264" s="157">
        <v>0.1</v>
      </c>
      <c r="J264" s="157">
        <v>0.13900000000000001</v>
      </c>
      <c r="K264" s="157">
        <v>0.17799999999999999</v>
      </c>
      <c r="L264" s="157">
        <v>0.217</v>
      </c>
      <c r="M264" s="157">
        <v>0.25600000000000001</v>
      </c>
      <c r="N264" s="157">
        <v>0.29799999999999999</v>
      </c>
      <c r="O264" s="157">
        <v>0.33800000000000002</v>
      </c>
      <c r="P264" s="2" t="s">
        <v>136</v>
      </c>
      <c r="AB264" s="2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</row>
    <row r="265" spans="1:40" ht="13" x14ac:dyDescent="0.3">
      <c r="A265" t="s">
        <v>129</v>
      </c>
      <c r="B265" s="5">
        <v>2.89</v>
      </c>
      <c r="C265" s="93">
        <f t="shared" si="4"/>
        <v>12.89</v>
      </c>
      <c r="D265" s="157"/>
      <c r="E265" s="157"/>
      <c r="F265" s="157">
        <v>2.7E-2</v>
      </c>
      <c r="G265" s="157">
        <v>4.5999999999999999E-2</v>
      </c>
      <c r="H265" s="157">
        <v>6.5000000000000002E-2</v>
      </c>
      <c r="I265" s="157">
        <v>0.1</v>
      </c>
      <c r="J265" s="157">
        <v>0.13900000000000001</v>
      </c>
      <c r="K265" s="157">
        <v>0.17799999999999999</v>
      </c>
      <c r="L265" s="157">
        <v>0.217</v>
      </c>
      <c r="M265" s="157">
        <v>0.25600000000000001</v>
      </c>
      <c r="N265" s="157">
        <v>0.29799999999999999</v>
      </c>
      <c r="O265" s="157">
        <v>0.33800000000000002</v>
      </c>
      <c r="P265" s="2" t="s">
        <v>136</v>
      </c>
      <c r="AB265" s="2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</row>
    <row r="266" spans="1:40" ht="13" x14ac:dyDescent="0.3">
      <c r="A266" t="s">
        <v>129</v>
      </c>
      <c r="B266" s="5">
        <v>2.9</v>
      </c>
      <c r="C266" s="93">
        <f t="shared" ref="C266:C279" si="5">VALUE(SUBSTITUTE(1&amp;B266," ",""))</f>
        <v>12.9</v>
      </c>
      <c r="D266" s="157"/>
      <c r="E266" s="157"/>
      <c r="F266" s="157">
        <v>2.7E-2</v>
      </c>
      <c r="G266" s="157">
        <v>4.5999999999999999E-2</v>
      </c>
      <c r="H266" s="157">
        <v>6.5000000000000002E-2</v>
      </c>
      <c r="I266" s="157">
        <v>0.1</v>
      </c>
      <c r="J266" s="157">
        <v>0.13900000000000001</v>
      </c>
      <c r="K266" s="157">
        <v>0.17799999999999999</v>
      </c>
      <c r="L266" s="157">
        <v>0.217</v>
      </c>
      <c r="M266" s="157">
        <v>0.25600000000000001</v>
      </c>
      <c r="N266" s="157">
        <v>0.29799999999999999</v>
      </c>
      <c r="O266" s="157">
        <v>0.33800000000000002</v>
      </c>
      <c r="P266" s="2" t="s">
        <v>136</v>
      </c>
      <c r="AB266" s="2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</row>
    <row r="267" spans="1:40" ht="13" x14ac:dyDescent="0.3">
      <c r="A267" t="s">
        <v>129</v>
      </c>
      <c r="B267" s="5">
        <v>2.91</v>
      </c>
      <c r="C267" s="93">
        <f t="shared" si="5"/>
        <v>12.91</v>
      </c>
      <c r="D267" s="157"/>
      <c r="E267" s="157"/>
      <c r="F267" s="157">
        <v>2.7E-2</v>
      </c>
      <c r="G267" s="157">
        <v>4.5999999999999999E-2</v>
      </c>
      <c r="H267" s="157">
        <v>6.5000000000000002E-2</v>
      </c>
      <c r="I267" s="157">
        <v>0.1</v>
      </c>
      <c r="J267" s="157">
        <v>0.13900000000000001</v>
      </c>
      <c r="K267" s="157">
        <v>0.17799999999999999</v>
      </c>
      <c r="L267" s="157">
        <v>0.217</v>
      </c>
      <c r="M267" s="157">
        <v>0.25600000000000001</v>
      </c>
      <c r="N267" s="157">
        <v>0.29799999999999999</v>
      </c>
      <c r="O267" s="157">
        <v>0.33800000000000002</v>
      </c>
      <c r="P267" s="2" t="s">
        <v>136</v>
      </c>
      <c r="AB267" s="2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</row>
    <row r="268" spans="1:40" ht="13" x14ac:dyDescent="0.3">
      <c r="A268" t="s">
        <v>129</v>
      </c>
      <c r="B268" s="5">
        <v>2.92</v>
      </c>
      <c r="C268" s="93">
        <f t="shared" si="5"/>
        <v>12.92</v>
      </c>
      <c r="D268" s="157"/>
      <c r="E268" s="157"/>
      <c r="F268" s="157">
        <v>2.7E-2</v>
      </c>
      <c r="G268" s="157">
        <v>4.5999999999999999E-2</v>
      </c>
      <c r="H268" s="157">
        <v>6.5000000000000002E-2</v>
      </c>
      <c r="I268" s="157">
        <v>0.1</v>
      </c>
      <c r="J268" s="157">
        <v>0.13900000000000001</v>
      </c>
      <c r="K268" s="157">
        <v>0.17799999999999999</v>
      </c>
      <c r="L268" s="157">
        <v>0.217</v>
      </c>
      <c r="M268" s="157">
        <v>0.25600000000000001</v>
      </c>
      <c r="N268" s="157">
        <v>0.29799999999999999</v>
      </c>
      <c r="O268" s="157">
        <v>0.33800000000000002</v>
      </c>
      <c r="P268" s="2" t="s">
        <v>136</v>
      </c>
      <c r="AB268" s="2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</row>
    <row r="269" spans="1:40" ht="13" x14ac:dyDescent="0.3">
      <c r="A269" t="s">
        <v>129</v>
      </c>
      <c r="B269" s="5">
        <v>2.93</v>
      </c>
      <c r="C269" s="93">
        <f t="shared" si="5"/>
        <v>12.93</v>
      </c>
      <c r="D269" s="157"/>
      <c r="E269" s="157"/>
      <c r="F269" s="157">
        <v>2.7E-2</v>
      </c>
      <c r="G269" s="157">
        <v>4.5999999999999999E-2</v>
      </c>
      <c r="H269" s="157">
        <v>6.5000000000000002E-2</v>
      </c>
      <c r="I269" s="157">
        <v>0.1</v>
      </c>
      <c r="J269" s="157">
        <v>0.13900000000000001</v>
      </c>
      <c r="K269" s="157">
        <v>0.17799999999999999</v>
      </c>
      <c r="L269" s="157">
        <v>0.217</v>
      </c>
      <c r="M269" s="157">
        <v>0.25600000000000001</v>
      </c>
      <c r="N269" s="157">
        <v>0.29799999999999999</v>
      </c>
      <c r="O269" s="157">
        <v>0.33800000000000002</v>
      </c>
      <c r="P269" s="2" t="s">
        <v>136</v>
      </c>
      <c r="AB269" s="2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</row>
    <row r="270" spans="1:40" ht="13" x14ac:dyDescent="0.3">
      <c r="A270" t="s">
        <v>129</v>
      </c>
      <c r="B270" s="5">
        <v>2.94</v>
      </c>
      <c r="C270" s="93">
        <f t="shared" si="5"/>
        <v>12.94</v>
      </c>
      <c r="D270" s="157"/>
      <c r="E270" s="157"/>
      <c r="F270" s="157">
        <v>2.7E-2</v>
      </c>
      <c r="G270" s="157">
        <v>4.5999999999999999E-2</v>
      </c>
      <c r="H270" s="157">
        <v>6.5000000000000002E-2</v>
      </c>
      <c r="I270" s="157">
        <v>0.1</v>
      </c>
      <c r="J270" s="157">
        <v>0.13900000000000001</v>
      </c>
      <c r="K270" s="157">
        <v>0.17799999999999999</v>
      </c>
      <c r="L270" s="157">
        <v>0.217</v>
      </c>
      <c r="M270" s="157">
        <v>0.25600000000000001</v>
      </c>
      <c r="N270" s="157">
        <v>0.29799999999999999</v>
      </c>
      <c r="O270" s="157">
        <v>0.33800000000000002</v>
      </c>
      <c r="P270" s="2" t="s">
        <v>136</v>
      </c>
      <c r="AB270" s="2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</row>
    <row r="271" spans="1:40" ht="13" x14ac:dyDescent="0.3">
      <c r="A271" t="s">
        <v>129</v>
      </c>
      <c r="B271" s="5">
        <v>2.95</v>
      </c>
      <c r="C271" s="93">
        <f t="shared" si="5"/>
        <v>12.95</v>
      </c>
      <c r="D271" s="157"/>
      <c r="E271" s="157"/>
      <c r="F271" s="157">
        <v>2.7E-2</v>
      </c>
      <c r="G271" s="157">
        <v>4.5999999999999999E-2</v>
      </c>
      <c r="H271" s="157">
        <v>6.5000000000000002E-2</v>
      </c>
      <c r="I271" s="157">
        <v>0.1</v>
      </c>
      <c r="J271" s="157">
        <v>0.13900000000000001</v>
      </c>
      <c r="K271" s="157">
        <v>0.17799999999999999</v>
      </c>
      <c r="L271" s="157">
        <v>0.217</v>
      </c>
      <c r="M271" s="157">
        <v>0.25600000000000001</v>
      </c>
      <c r="N271" s="157">
        <v>0.29799999999999999</v>
      </c>
      <c r="O271" s="157">
        <v>0.33800000000000002</v>
      </c>
      <c r="P271" s="2" t="s">
        <v>136</v>
      </c>
      <c r="AB271" s="2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</row>
    <row r="272" spans="1:40" ht="13" x14ac:dyDescent="0.3">
      <c r="A272" t="s">
        <v>129</v>
      </c>
      <c r="B272" s="5">
        <v>2.96</v>
      </c>
      <c r="C272" s="93">
        <f t="shared" si="5"/>
        <v>12.96</v>
      </c>
      <c r="D272" s="157"/>
      <c r="E272" s="157"/>
      <c r="F272" s="157">
        <v>2.7E-2</v>
      </c>
      <c r="G272" s="157">
        <v>4.5999999999999999E-2</v>
      </c>
      <c r="H272" s="157">
        <v>6.5000000000000002E-2</v>
      </c>
      <c r="I272" s="157">
        <v>0.1</v>
      </c>
      <c r="J272" s="157">
        <v>0.13900000000000001</v>
      </c>
      <c r="K272" s="157">
        <v>0.17799999999999999</v>
      </c>
      <c r="L272" s="157">
        <v>0.217</v>
      </c>
      <c r="M272" s="157">
        <v>0.25600000000000001</v>
      </c>
      <c r="N272" s="157">
        <v>0.29799999999999999</v>
      </c>
      <c r="O272" s="157">
        <v>0.33800000000000002</v>
      </c>
      <c r="P272" s="2" t="s">
        <v>136</v>
      </c>
      <c r="AB272" s="2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</row>
    <row r="273" spans="1:40" ht="13" x14ac:dyDescent="0.3">
      <c r="A273" t="s">
        <v>129</v>
      </c>
      <c r="B273" s="5">
        <v>2.97</v>
      </c>
      <c r="C273" s="93">
        <f t="shared" si="5"/>
        <v>12.97</v>
      </c>
      <c r="D273" s="157"/>
      <c r="E273" s="157"/>
      <c r="F273" s="157">
        <v>2.7E-2</v>
      </c>
      <c r="G273" s="157">
        <v>4.5999999999999999E-2</v>
      </c>
      <c r="H273" s="157">
        <v>6.5000000000000002E-2</v>
      </c>
      <c r="I273" s="157">
        <v>0.1</v>
      </c>
      <c r="J273" s="157">
        <v>0.13900000000000001</v>
      </c>
      <c r="K273" s="157">
        <v>0.17799999999999999</v>
      </c>
      <c r="L273" s="157">
        <v>0.217</v>
      </c>
      <c r="M273" s="157">
        <v>0.25600000000000001</v>
      </c>
      <c r="N273" s="157">
        <v>0.29799999999999999</v>
      </c>
      <c r="O273" s="157">
        <v>0.33800000000000002</v>
      </c>
      <c r="P273" s="2" t="s">
        <v>136</v>
      </c>
      <c r="AB273" s="2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</row>
    <row r="274" spans="1:40" ht="13" x14ac:dyDescent="0.3">
      <c r="A274" t="s">
        <v>129</v>
      </c>
      <c r="B274" s="5">
        <v>2.98</v>
      </c>
      <c r="C274" s="93">
        <f t="shared" si="5"/>
        <v>12.98</v>
      </c>
      <c r="D274" s="157"/>
      <c r="E274" s="157"/>
      <c r="F274" s="157">
        <v>2.7E-2</v>
      </c>
      <c r="G274" s="157">
        <v>4.5999999999999999E-2</v>
      </c>
      <c r="H274" s="157">
        <v>6.5000000000000002E-2</v>
      </c>
      <c r="I274" s="157">
        <v>0.1</v>
      </c>
      <c r="J274" s="157">
        <v>0.13900000000000001</v>
      </c>
      <c r="K274" s="157">
        <v>0.17799999999999999</v>
      </c>
      <c r="L274" s="157">
        <v>0.217</v>
      </c>
      <c r="M274" s="157">
        <v>0.25600000000000001</v>
      </c>
      <c r="N274" s="157">
        <v>0.29799999999999999</v>
      </c>
      <c r="O274" s="157">
        <v>0.33800000000000002</v>
      </c>
      <c r="P274" s="2" t="s">
        <v>136</v>
      </c>
      <c r="AB274" s="2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</row>
    <row r="275" spans="1:40" ht="13" x14ac:dyDescent="0.3">
      <c r="A275" t="s">
        <v>129</v>
      </c>
      <c r="B275" s="5">
        <v>2.99</v>
      </c>
      <c r="C275" s="93">
        <f t="shared" si="5"/>
        <v>12.99</v>
      </c>
      <c r="D275" s="157"/>
      <c r="E275" s="157"/>
      <c r="F275" s="157">
        <v>2.7E-2</v>
      </c>
      <c r="G275" s="157">
        <v>4.5999999999999999E-2</v>
      </c>
      <c r="H275" s="157">
        <v>6.5000000000000002E-2</v>
      </c>
      <c r="I275" s="157">
        <v>0.1</v>
      </c>
      <c r="J275" s="157">
        <v>0.13900000000000001</v>
      </c>
      <c r="K275" s="157">
        <v>0.17799999999999999</v>
      </c>
      <c r="L275" s="157">
        <v>0.217</v>
      </c>
      <c r="M275" s="157">
        <v>0.25600000000000001</v>
      </c>
      <c r="N275" s="157">
        <v>0.29799999999999999</v>
      </c>
      <c r="O275" s="157">
        <v>0.33800000000000002</v>
      </c>
      <c r="P275" s="2" t="s">
        <v>136</v>
      </c>
      <c r="AB275" s="2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</row>
    <row r="276" spans="1:40" ht="13" x14ac:dyDescent="0.3">
      <c r="A276" t="s">
        <v>129</v>
      </c>
      <c r="B276" s="5">
        <v>3</v>
      </c>
      <c r="C276" s="93">
        <f t="shared" si="5"/>
        <v>13</v>
      </c>
      <c r="D276" s="157"/>
      <c r="E276" s="157"/>
      <c r="F276" s="157">
        <v>2.7E-2</v>
      </c>
      <c r="G276" s="157">
        <v>4.5999999999999999E-2</v>
      </c>
      <c r="H276" s="157">
        <v>6.5000000000000002E-2</v>
      </c>
      <c r="I276" s="157">
        <v>0.1</v>
      </c>
      <c r="J276" s="157">
        <v>0.13900000000000001</v>
      </c>
      <c r="K276" s="157">
        <v>0.17799999999999999</v>
      </c>
      <c r="L276" s="157">
        <v>0.217</v>
      </c>
      <c r="M276" s="157">
        <v>0.25600000000000001</v>
      </c>
      <c r="N276" s="157">
        <v>0.29799999999999999</v>
      </c>
      <c r="O276" s="157">
        <v>0.33800000000000002</v>
      </c>
      <c r="P276" s="2" t="s">
        <v>136</v>
      </c>
      <c r="AB276" s="2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</row>
    <row r="277" spans="1:40" ht="13" x14ac:dyDescent="0.3">
      <c r="A277" t="s">
        <v>129</v>
      </c>
      <c r="B277" s="5">
        <v>3.03</v>
      </c>
      <c r="C277" s="93">
        <f t="shared" si="5"/>
        <v>13.03</v>
      </c>
      <c r="D277" s="157"/>
      <c r="E277" s="157"/>
      <c r="F277" s="157"/>
      <c r="G277" s="157"/>
      <c r="H277" s="157"/>
      <c r="I277" s="157"/>
      <c r="J277" s="157"/>
      <c r="K277" s="157"/>
      <c r="L277" s="157"/>
      <c r="M277" s="157"/>
      <c r="N277" s="157"/>
      <c r="O277" s="157"/>
      <c r="P277" s="2" t="s">
        <v>136</v>
      </c>
      <c r="AB277" s="2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</row>
    <row r="278" spans="1:40" ht="13" x14ac:dyDescent="0.3">
      <c r="A278" t="s">
        <v>129</v>
      </c>
      <c r="B278" s="5">
        <v>4</v>
      </c>
      <c r="C278" s="93">
        <f t="shared" si="5"/>
        <v>14</v>
      </c>
      <c r="D278" s="157"/>
      <c r="E278" s="157"/>
      <c r="F278" s="157"/>
      <c r="G278" s="157"/>
      <c r="H278" s="157"/>
      <c r="I278" s="157"/>
      <c r="J278" s="157"/>
      <c r="K278" s="157"/>
      <c r="L278" s="157"/>
      <c r="M278" s="157"/>
      <c r="N278" s="157"/>
      <c r="O278" s="157"/>
      <c r="P278" s="2" t="s">
        <v>136</v>
      </c>
      <c r="AB278" s="2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</row>
    <row r="279" spans="1:40" ht="13" x14ac:dyDescent="0.3">
      <c r="A279" t="s">
        <v>129</v>
      </c>
      <c r="B279" s="5">
        <v>5.92</v>
      </c>
      <c r="C279" s="93">
        <f t="shared" si="5"/>
        <v>15.92</v>
      </c>
      <c r="D279" s="157"/>
      <c r="E279" s="157"/>
      <c r="F279" s="157"/>
      <c r="G279" s="157"/>
      <c r="H279" s="157"/>
      <c r="I279" s="157"/>
      <c r="J279" s="157"/>
      <c r="K279" s="157"/>
      <c r="L279" s="157"/>
      <c r="M279" s="157"/>
      <c r="N279" s="157"/>
      <c r="O279" s="157"/>
      <c r="P279" s="2" t="s">
        <v>136</v>
      </c>
      <c r="AB279" s="2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</row>
    <row r="280" spans="1:40" ht="13" x14ac:dyDescent="0.3"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</row>
    <row r="281" spans="1:40" ht="13" x14ac:dyDescent="0.3">
      <c r="A281" t="s">
        <v>131</v>
      </c>
      <c r="B281" s="21">
        <v>0</v>
      </c>
      <c r="C281" s="93">
        <f>VALUE(SUBSTITUTE(2&amp;B281," ",""))</f>
        <v>20</v>
      </c>
      <c r="D281" s="157"/>
      <c r="E281" s="157"/>
      <c r="F281" s="157"/>
      <c r="G281" s="157"/>
      <c r="H281" s="157"/>
      <c r="I281" s="157"/>
      <c r="J281" s="157"/>
      <c r="K281" s="157"/>
      <c r="L281" s="157"/>
      <c r="M281" s="157"/>
      <c r="N281" s="157"/>
      <c r="O281" s="157"/>
      <c r="P281" s="2" t="s">
        <v>137</v>
      </c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</row>
    <row r="282" spans="1:40" ht="13" x14ac:dyDescent="0.3">
      <c r="A282" t="s">
        <v>131</v>
      </c>
      <c r="B282" s="21">
        <v>5.5E-2</v>
      </c>
      <c r="C282" s="93">
        <f t="shared" ref="C282:C284" si="6">VALUE(SUBSTITUTE(2&amp;B282," ",""))</f>
        <v>20.055</v>
      </c>
      <c r="D282" s="157"/>
      <c r="E282" s="157"/>
      <c r="F282" s="157"/>
      <c r="G282" s="157"/>
      <c r="H282" s="157"/>
      <c r="I282" s="157"/>
      <c r="J282" s="157"/>
      <c r="K282" s="157"/>
      <c r="L282" s="157"/>
      <c r="M282" s="157"/>
      <c r="N282" s="157"/>
      <c r="O282" s="157"/>
      <c r="P282" s="2" t="s">
        <v>137</v>
      </c>
      <c r="R282" s="22"/>
      <c r="S282" s="22"/>
      <c r="T282" s="22"/>
      <c r="U282" s="22"/>
      <c r="V282" s="22"/>
      <c r="W282" s="22"/>
      <c r="X282" s="22"/>
      <c r="Y282" s="22"/>
      <c r="Z282" s="22"/>
      <c r="AA282" s="22"/>
      <c r="AB282" s="2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</row>
    <row r="283" spans="1:40" ht="13" x14ac:dyDescent="0.3">
      <c r="A283" t="s">
        <v>131</v>
      </c>
      <c r="B283" s="21">
        <v>6.2E-2</v>
      </c>
      <c r="C283" s="93">
        <f t="shared" si="6"/>
        <v>20.062000000000001</v>
      </c>
      <c r="D283" s="157"/>
      <c r="E283" s="157"/>
      <c r="F283" s="157"/>
      <c r="G283" s="157"/>
      <c r="H283" s="157"/>
      <c r="I283" s="157"/>
      <c r="J283" s="157"/>
      <c r="K283" s="157"/>
      <c r="L283" s="157"/>
      <c r="M283" s="157"/>
      <c r="N283" s="157"/>
      <c r="O283" s="157"/>
      <c r="P283" s="2" t="s">
        <v>137</v>
      </c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</row>
    <row r="284" spans="1:40" ht="13" x14ac:dyDescent="0.3">
      <c r="A284" t="s">
        <v>131</v>
      </c>
      <c r="B284" s="21">
        <v>7.5999999999999998E-2</v>
      </c>
      <c r="C284" s="93">
        <f t="shared" si="6"/>
        <v>20.076000000000001</v>
      </c>
      <c r="D284" s="157"/>
      <c r="E284" s="157"/>
      <c r="F284" s="157"/>
      <c r="G284" s="157"/>
      <c r="H284" s="157"/>
      <c r="I284" s="157"/>
      <c r="J284" s="157"/>
      <c r="K284" s="157"/>
      <c r="L284" s="157"/>
      <c r="M284" s="157"/>
      <c r="N284" s="157"/>
      <c r="O284" s="157"/>
      <c r="P284" s="2" t="s">
        <v>137</v>
      </c>
      <c r="R284" s="22"/>
      <c r="S284" s="22"/>
      <c r="T284" s="22"/>
      <c r="U284" s="22"/>
      <c r="V284" s="22"/>
      <c r="W284" s="22"/>
      <c r="X284" s="22"/>
      <c r="Y284" s="22"/>
      <c r="Z284" s="22"/>
      <c r="AA284" s="22"/>
      <c r="AB284" s="2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</row>
    <row r="285" spans="1:40" ht="13" x14ac:dyDescent="0.3">
      <c r="A285" t="s">
        <v>131</v>
      </c>
      <c r="B285" s="21">
        <v>0.123</v>
      </c>
      <c r="C285" s="93">
        <f t="shared" ref="C285:C286" si="7">VALUE(SUBSTITUTE(2&amp;B285," ",""))</f>
        <v>20.123000000000001</v>
      </c>
      <c r="D285" s="157"/>
      <c r="E285" s="157"/>
      <c r="F285" s="157"/>
      <c r="G285" s="157"/>
      <c r="H285" s="157"/>
      <c r="I285" s="157"/>
      <c r="J285" s="157"/>
      <c r="K285" s="157"/>
      <c r="L285" s="157"/>
      <c r="M285" s="157"/>
      <c r="N285" s="157"/>
      <c r="O285" s="157"/>
      <c r="P285" s="2" t="s">
        <v>137</v>
      </c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</row>
    <row r="286" spans="1:40" ht="13" x14ac:dyDescent="0.3">
      <c r="A286" t="s">
        <v>131</v>
      </c>
      <c r="B286" s="21">
        <v>0.17</v>
      </c>
      <c r="C286" s="93">
        <f t="shared" si="7"/>
        <v>20.170000000000002</v>
      </c>
      <c r="D286" s="157"/>
      <c r="E286" s="157"/>
      <c r="F286" s="157"/>
      <c r="G286" s="157"/>
      <c r="H286" s="157"/>
      <c r="I286" s="157"/>
      <c r="J286" s="157"/>
      <c r="K286" s="157"/>
      <c r="L286" s="157"/>
      <c r="M286" s="157"/>
      <c r="N286" s="157"/>
      <c r="O286" s="157"/>
      <c r="P286" s="2" t="s">
        <v>137</v>
      </c>
      <c r="R286" s="22"/>
      <c r="S286" s="22"/>
      <c r="T286" s="22"/>
      <c r="U286" s="22"/>
      <c r="V286" s="22"/>
      <c r="W286" s="22"/>
      <c r="X286" s="22"/>
      <c r="Y286" s="22"/>
      <c r="Z286" s="22"/>
      <c r="AA286" s="22"/>
      <c r="AB286" s="2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</row>
    <row r="287" spans="1:40" ht="13" x14ac:dyDescent="0.3">
      <c r="A287" t="s">
        <v>131</v>
      </c>
      <c r="B287" s="21">
        <v>0.18</v>
      </c>
      <c r="C287" s="93">
        <f t="shared" ref="C287:C350" si="8">VALUE(SUBSTITUTE(2&amp;B287," ",""))</f>
        <v>20.18</v>
      </c>
      <c r="D287" s="157"/>
      <c r="E287" s="157"/>
      <c r="F287" s="22">
        <v>0.16</v>
      </c>
      <c r="G287" s="22">
        <v>0.26700000000000002</v>
      </c>
      <c r="H287" s="22">
        <v>0.39500000000000002</v>
      </c>
      <c r="I287" s="157"/>
      <c r="J287" s="157"/>
      <c r="K287" s="157"/>
      <c r="L287" s="157"/>
      <c r="M287" s="157"/>
      <c r="N287" s="157"/>
      <c r="O287" s="157"/>
      <c r="P287" s="2" t="s">
        <v>137</v>
      </c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</row>
    <row r="288" spans="1:40" ht="13" x14ac:dyDescent="0.3">
      <c r="A288" t="s">
        <v>131</v>
      </c>
      <c r="B288" s="21">
        <v>0.19</v>
      </c>
      <c r="C288" s="93">
        <f t="shared" si="8"/>
        <v>20.190000000000001</v>
      </c>
      <c r="D288" s="157"/>
      <c r="E288" s="157"/>
      <c r="F288" s="22">
        <v>0.16</v>
      </c>
      <c r="G288" s="22">
        <v>0.26700000000000002</v>
      </c>
      <c r="H288" s="22">
        <v>0.39500000000000002</v>
      </c>
      <c r="I288" s="157"/>
      <c r="J288" s="157"/>
      <c r="K288" s="157"/>
      <c r="L288" s="157"/>
      <c r="M288" s="157"/>
      <c r="N288" s="157"/>
      <c r="O288" s="157"/>
      <c r="P288" s="2" t="s">
        <v>137</v>
      </c>
      <c r="R288" s="22"/>
      <c r="S288" s="22"/>
      <c r="T288" s="22"/>
      <c r="U288" s="22"/>
      <c r="V288" s="22"/>
      <c r="W288" s="22"/>
      <c r="X288" s="22"/>
      <c r="Y288" s="22"/>
      <c r="Z288" s="22"/>
      <c r="AA288" s="22"/>
      <c r="AB288" s="2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</row>
    <row r="289" spans="1:40" ht="13" x14ac:dyDescent="0.3">
      <c r="A289" t="s">
        <v>131</v>
      </c>
      <c r="B289" s="21">
        <v>0.2</v>
      </c>
      <c r="C289" s="93">
        <f t="shared" si="8"/>
        <v>20.2</v>
      </c>
      <c r="D289" s="157"/>
      <c r="E289" s="157"/>
      <c r="F289" s="22">
        <v>0.16</v>
      </c>
      <c r="G289" s="22">
        <v>0.26700000000000002</v>
      </c>
      <c r="H289" s="22">
        <v>0.39500000000000002</v>
      </c>
      <c r="I289" s="157"/>
      <c r="J289" s="157"/>
      <c r="K289" s="157"/>
      <c r="L289" s="157"/>
      <c r="M289" s="157"/>
      <c r="N289" s="157"/>
      <c r="O289" s="157"/>
      <c r="P289" s="2" t="s">
        <v>137</v>
      </c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</row>
    <row r="290" spans="1:40" ht="13" x14ac:dyDescent="0.3">
      <c r="A290" t="s">
        <v>131</v>
      </c>
      <c r="B290" s="21">
        <v>0.21</v>
      </c>
      <c r="C290" s="93">
        <f t="shared" si="8"/>
        <v>20.21</v>
      </c>
      <c r="D290" s="157"/>
      <c r="E290" s="157"/>
      <c r="F290" s="22">
        <v>0.16</v>
      </c>
      <c r="G290" s="22">
        <v>0.26700000000000002</v>
      </c>
      <c r="H290" s="22">
        <v>0.39500000000000002</v>
      </c>
      <c r="I290" s="157"/>
      <c r="J290" s="157"/>
      <c r="K290" s="157"/>
      <c r="L290" s="157"/>
      <c r="M290" s="157"/>
      <c r="N290" s="157"/>
      <c r="O290" s="157"/>
      <c r="P290" s="2" t="s">
        <v>137</v>
      </c>
      <c r="R290" s="22"/>
      <c r="S290" s="22"/>
      <c r="T290" s="22"/>
      <c r="U290" s="22"/>
      <c r="V290" s="22"/>
      <c r="W290" s="22"/>
      <c r="X290" s="22"/>
      <c r="Y290" s="22"/>
      <c r="Z290" s="22"/>
      <c r="AA290" s="22"/>
      <c r="AB290" s="2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</row>
    <row r="291" spans="1:40" ht="13" x14ac:dyDescent="0.3">
      <c r="A291" t="s">
        <v>131</v>
      </c>
      <c r="B291" s="21">
        <v>0.22</v>
      </c>
      <c r="C291" s="93">
        <f t="shared" si="8"/>
        <v>20.22</v>
      </c>
      <c r="D291" s="157"/>
      <c r="E291" s="157"/>
      <c r="F291" s="22">
        <v>0.16</v>
      </c>
      <c r="G291" s="22">
        <v>0.26700000000000002</v>
      </c>
      <c r="H291" s="22">
        <v>0.39500000000000002</v>
      </c>
      <c r="I291" s="157"/>
      <c r="J291" s="157"/>
      <c r="K291" s="157"/>
      <c r="L291" s="157"/>
      <c r="M291" s="157"/>
      <c r="N291" s="157"/>
      <c r="O291" s="157"/>
      <c r="P291" s="2" t="s">
        <v>137</v>
      </c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</row>
    <row r="292" spans="1:40" ht="13" x14ac:dyDescent="0.3">
      <c r="A292" t="s">
        <v>131</v>
      </c>
      <c r="B292" s="21">
        <v>0.23</v>
      </c>
      <c r="C292" s="93">
        <f t="shared" si="8"/>
        <v>20.23</v>
      </c>
      <c r="D292" s="157"/>
      <c r="E292" s="157"/>
      <c r="F292" s="22">
        <v>0.14399999999999999</v>
      </c>
      <c r="G292" s="22">
        <v>0.23300000000000001</v>
      </c>
      <c r="H292" s="22">
        <v>0.32300000000000001</v>
      </c>
      <c r="I292" s="157"/>
      <c r="J292" s="157"/>
      <c r="K292" s="157"/>
      <c r="L292" s="157"/>
      <c r="M292" s="157"/>
      <c r="N292" s="157"/>
      <c r="O292" s="157"/>
      <c r="P292" s="2" t="s">
        <v>137</v>
      </c>
      <c r="R292" s="37"/>
      <c r="S292" s="37"/>
      <c r="T292" s="37"/>
      <c r="U292" s="22"/>
      <c r="V292" s="22"/>
      <c r="W292" s="22"/>
      <c r="X292" s="22"/>
      <c r="Y292" s="22"/>
      <c r="Z292" s="22"/>
      <c r="AA292" s="22"/>
      <c r="AB292" s="2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</row>
    <row r="293" spans="1:40" ht="13" x14ac:dyDescent="0.3">
      <c r="A293" t="s">
        <v>131</v>
      </c>
      <c r="B293" s="21">
        <v>0.24</v>
      </c>
      <c r="C293" s="93">
        <f t="shared" si="8"/>
        <v>20.239999999999998</v>
      </c>
      <c r="D293" s="157"/>
      <c r="E293" s="157"/>
      <c r="F293" s="37">
        <v>0.14087866837333335</v>
      </c>
      <c r="G293" s="37">
        <v>0.22996671854333336</v>
      </c>
      <c r="H293" s="37">
        <v>0.31866187579833333</v>
      </c>
      <c r="I293" s="157"/>
      <c r="J293" s="157"/>
      <c r="K293" s="157"/>
      <c r="L293" s="157"/>
      <c r="M293" s="157"/>
      <c r="N293" s="157"/>
      <c r="O293" s="157"/>
      <c r="P293" s="2" t="s">
        <v>137</v>
      </c>
      <c r="R293" s="37"/>
      <c r="S293" s="37"/>
      <c r="T293" s="37"/>
      <c r="U293" s="22"/>
      <c r="V293" s="22"/>
      <c r="W293" s="22"/>
      <c r="X293" s="22"/>
      <c r="Y293" s="22"/>
      <c r="Z293" s="22"/>
      <c r="AA293" s="22"/>
      <c r="AB293" s="2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</row>
    <row r="294" spans="1:40" ht="13" x14ac:dyDescent="0.3">
      <c r="A294" t="s">
        <v>131</v>
      </c>
      <c r="B294" s="21">
        <v>0.25</v>
      </c>
      <c r="C294" s="93">
        <f t="shared" si="8"/>
        <v>20.25</v>
      </c>
      <c r="D294" s="157"/>
      <c r="E294" s="157"/>
      <c r="F294" s="37">
        <v>0.13447045231839999</v>
      </c>
      <c r="G294" s="37">
        <v>0.22216316512160003</v>
      </c>
      <c r="H294" s="37">
        <v>0.30876531632640003</v>
      </c>
      <c r="I294" s="157"/>
      <c r="J294" s="157"/>
      <c r="K294" s="157"/>
      <c r="L294" s="157"/>
      <c r="M294" s="157"/>
      <c r="N294" s="157"/>
      <c r="O294" s="157"/>
      <c r="P294" s="2" t="s">
        <v>137</v>
      </c>
      <c r="R294" s="37"/>
      <c r="S294" s="37"/>
      <c r="T294" s="37"/>
      <c r="U294" s="22"/>
      <c r="V294" s="22"/>
      <c r="W294" s="22"/>
      <c r="X294" s="22"/>
      <c r="Y294" s="22"/>
      <c r="Z294" s="22"/>
      <c r="AA294" s="22"/>
      <c r="AB294" s="2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</row>
    <row r="295" spans="1:40" ht="13" x14ac:dyDescent="0.3">
      <c r="A295" t="s">
        <v>131</v>
      </c>
      <c r="B295" s="21">
        <v>0.26</v>
      </c>
      <c r="C295" s="93">
        <f t="shared" si="8"/>
        <v>20.260000000000002</v>
      </c>
      <c r="D295" s="157"/>
      <c r="E295" s="157"/>
      <c r="F295" s="22">
        <v>0.127</v>
      </c>
      <c r="G295" s="22">
        <v>0.21299999999999999</v>
      </c>
      <c r="H295" s="22">
        <v>0.29699999999999999</v>
      </c>
      <c r="I295" s="157"/>
      <c r="J295" s="157"/>
      <c r="K295" s="157"/>
      <c r="L295" s="157"/>
      <c r="M295" s="157"/>
      <c r="N295" s="157"/>
      <c r="O295" s="157"/>
      <c r="P295" s="2" t="s">
        <v>137</v>
      </c>
      <c r="R295" s="37"/>
      <c r="S295" s="37"/>
      <c r="T295" s="37"/>
      <c r="U295" s="22"/>
      <c r="V295" s="22"/>
      <c r="W295" s="22"/>
      <c r="X295" s="22"/>
      <c r="Y295" s="22"/>
      <c r="Z295" s="22"/>
      <c r="AA295" s="22"/>
      <c r="AB295" s="2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</row>
    <row r="296" spans="1:40" ht="13" x14ac:dyDescent="0.3">
      <c r="A296" t="s">
        <v>131</v>
      </c>
      <c r="B296" s="21">
        <v>0.27</v>
      </c>
      <c r="C296" s="93">
        <f t="shared" si="8"/>
        <v>20.27</v>
      </c>
      <c r="D296" s="157"/>
      <c r="E296" s="157"/>
      <c r="F296" s="22">
        <v>0.122</v>
      </c>
      <c r="G296" s="22">
        <v>0.20699999999999999</v>
      </c>
      <c r="H296" s="22">
        <v>0.28999999999999998</v>
      </c>
      <c r="I296" s="157"/>
      <c r="J296" s="157"/>
      <c r="K296" s="157"/>
      <c r="L296" s="157"/>
      <c r="M296" s="157"/>
      <c r="N296" s="157"/>
      <c r="O296" s="157"/>
      <c r="P296" s="2" t="s">
        <v>137</v>
      </c>
      <c r="R296" s="37"/>
      <c r="S296" s="37"/>
      <c r="T296" s="37"/>
      <c r="U296" s="22"/>
      <c r="V296" s="22"/>
      <c r="W296" s="22"/>
      <c r="X296" s="22"/>
      <c r="Y296" s="22"/>
      <c r="Z296" s="22"/>
      <c r="AA296" s="22"/>
      <c r="AB296" s="2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</row>
    <row r="297" spans="1:40" ht="13" x14ac:dyDescent="0.3">
      <c r="A297" t="s">
        <v>131</v>
      </c>
      <c r="B297" s="21">
        <v>0.28000000000000003</v>
      </c>
      <c r="C297" s="93">
        <f t="shared" si="8"/>
        <v>20.28</v>
      </c>
      <c r="D297" s="157"/>
      <c r="E297" s="157"/>
      <c r="F297" s="22">
        <v>0.11700000000000001</v>
      </c>
      <c r="G297" s="22">
        <v>0.20100000000000001</v>
      </c>
      <c r="H297" s="22">
        <v>0.28199999999999997</v>
      </c>
      <c r="I297" s="157"/>
      <c r="J297" s="157"/>
      <c r="K297" s="157"/>
      <c r="L297" s="157"/>
      <c r="M297" s="157"/>
      <c r="N297" s="157"/>
      <c r="O297" s="157"/>
      <c r="P297" s="2" t="s">
        <v>137</v>
      </c>
      <c r="R297" s="37"/>
      <c r="S297" s="37"/>
      <c r="T297" s="37"/>
      <c r="U297" s="22"/>
      <c r="V297" s="22"/>
      <c r="W297" s="22"/>
      <c r="X297" s="22"/>
      <c r="Y297" s="22"/>
      <c r="Z297" s="22"/>
      <c r="AA297" s="22"/>
      <c r="AB297" s="2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</row>
    <row r="298" spans="1:40" ht="13" x14ac:dyDescent="0.3">
      <c r="A298" t="s">
        <v>131</v>
      </c>
      <c r="B298" s="21">
        <v>0.28999999999999998</v>
      </c>
      <c r="C298" s="93">
        <f t="shared" si="8"/>
        <v>20.29</v>
      </c>
      <c r="D298" s="157"/>
      <c r="E298" s="157"/>
      <c r="F298" s="22">
        <v>0.112</v>
      </c>
      <c r="G298" s="22">
        <v>0.19500000000000001</v>
      </c>
      <c r="H298" s="22">
        <v>0.27500000000000002</v>
      </c>
      <c r="I298" s="157"/>
      <c r="J298" s="157"/>
      <c r="K298" s="157"/>
      <c r="L298" s="157"/>
      <c r="M298" s="157"/>
      <c r="N298" s="157"/>
      <c r="O298" s="157"/>
      <c r="P298" s="2" t="s">
        <v>137</v>
      </c>
      <c r="R298" s="37"/>
      <c r="S298" s="37"/>
      <c r="T298" s="37"/>
      <c r="U298" s="22"/>
      <c r="V298" s="22"/>
      <c r="W298" s="22"/>
      <c r="X298" s="22"/>
      <c r="Y298" s="22"/>
      <c r="Z298" s="22"/>
      <c r="AA298" s="22"/>
      <c r="AB298" s="2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</row>
    <row r="299" spans="1:40" ht="13" x14ac:dyDescent="0.3">
      <c r="A299" t="s">
        <v>131</v>
      </c>
      <c r="B299" s="21">
        <v>0.3</v>
      </c>
      <c r="C299" s="93">
        <f t="shared" si="8"/>
        <v>20.3</v>
      </c>
      <c r="D299" s="157"/>
      <c r="E299" s="157"/>
      <c r="F299" s="22">
        <v>0.108</v>
      </c>
      <c r="G299" s="22">
        <v>0.189</v>
      </c>
      <c r="H299" s="22">
        <v>0.26700000000000002</v>
      </c>
      <c r="I299" s="157"/>
      <c r="J299" s="157"/>
      <c r="K299" s="157"/>
      <c r="L299" s="157"/>
      <c r="M299" s="157"/>
      <c r="N299" s="157"/>
      <c r="O299" s="157"/>
      <c r="P299" s="2" t="s">
        <v>137</v>
      </c>
      <c r="R299" s="37"/>
      <c r="S299" s="37"/>
      <c r="T299" s="37"/>
      <c r="U299" s="22"/>
      <c r="V299" s="22"/>
      <c r="W299" s="22"/>
      <c r="X299" s="22"/>
      <c r="Y299" s="22"/>
      <c r="Z299" s="22"/>
      <c r="AA299" s="22"/>
      <c r="AB299" s="2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</row>
    <row r="300" spans="1:40" ht="13" x14ac:dyDescent="0.3">
      <c r="A300" t="s">
        <v>131</v>
      </c>
      <c r="B300" s="21">
        <v>0.31</v>
      </c>
      <c r="C300" s="93">
        <f t="shared" si="8"/>
        <v>20.309999999999999</v>
      </c>
      <c r="D300" s="157"/>
      <c r="E300" s="157"/>
      <c r="F300" s="22">
        <v>0.10299999999999999</v>
      </c>
      <c r="G300" s="22">
        <v>0.184</v>
      </c>
      <c r="H300" s="22">
        <v>0.26</v>
      </c>
      <c r="I300" s="157"/>
      <c r="J300" s="157"/>
      <c r="K300" s="157"/>
      <c r="L300" s="157"/>
      <c r="M300" s="157"/>
      <c r="N300" s="157"/>
      <c r="O300" s="157"/>
      <c r="P300" s="2" t="s">
        <v>137</v>
      </c>
      <c r="R300" s="37"/>
      <c r="S300" s="37"/>
      <c r="T300" s="37"/>
      <c r="U300" s="22"/>
      <c r="V300" s="22"/>
      <c r="W300" s="22"/>
      <c r="X300" s="22"/>
      <c r="Y300" s="22"/>
      <c r="Z300" s="22"/>
      <c r="AA300" s="22"/>
      <c r="AB300" s="2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</row>
    <row r="301" spans="1:40" ht="13" x14ac:dyDescent="0.3">
      <c r="A301" t="s">
        <v>131</v>
      </c>
      <c r="B301" s="21">
        <v>0.32</v>
      </c>
      <c r="C301" s="93">
        <f t="shared" si="8"/>
        <v>20.32</v>
      </c>
      <c r="D301" s="157"/>
      <c r="E301" s="157"/>
      <c r="F301" s="37">
        <v>0.10082731803000002</v>
      </c>
      <c r="G301" s="37">
        <v>0.1811945096575</v>
      </c>
      <c r="H301" s="37">
        <v>0.25680837909874998</v>
      </c>
      <c r="I301" s="157"/>
      <c r="J301" s="157"/>
      <c r="K301" s="157"/>
      <c r="L301" s="157"/>
      <c r="M301" s="157"/>
      <c r="N301" s="157"/>
      <c r="O301" s="157"/>
      <c r="P301" s="2" t="s">
        <v>137</v>
      </c>
      <c r="R301" s="37"/>
      <c r="S301" s="37"/>
      <c r="T301" s="37"/>
      <c r="U301" s="22"/>
      <c r="V301" s="22"/>
      <c r="W301" s="22"/>
      <c r="X301" s="22"/>
      <c r="Y301" s="22"/>
      <c r="Z301" s="22"/>
      <c r="AA301" s="22"/>
      <c r="AB301" s="2"/>
      <c r="AD301" s="24"/>
      <c r="AE301" s="24"/>
      <c r="AF301" s="24"/>
      <c r="AG301" s="24"/>
      <c r="AH301" s="24"/>
      <c r="AI301" s="24"/>
      <c r="AJ301" s="24"/>
      <c r="AK301" s="24"/>
      <c r="AL301" s="24"/>
      <c r="AM301" s="24"/>
      <c r="AN301" s="24"/>
    </row>
    <row r="302" spans="1:40" ht="13" x14ac:dyDescent="0.3">
      <c r="A302" t="s">
        <v>131</v>
      </c>
      <c r="B302" s="21">
        <v>0.33</v>
      </c>
      <c r="C302" s="93">
        <f t="shared" si="8"/>
        <v>20.329999999999998</v>
      </c>
      <c r="D302" s="157"/>
      <c r="E302" s="157"/>
      <c r="F302" s="37">
        <v>9.7186286180606041E-2</v>
      </c>
      <c r="G302" s="37">
        <v>0.17676067248606062</v>
      </c>
      <c r="H302" s="37">
        <v>0.25118533394424236</v>
      </c>
      <c r="I302" s="157"/>
      <c r="J302" s="157"/>
      <c r="K302" s="157"/>
      <c r="L302" s="157"/>
      <c r="M302" s="157"/>
      <c r="N302" s="157"/>
      <c r="O302" s="157"/>
      <c r="P302" s="2" t="s">
        <v>137</v>
      </c>
      <c r="R302" s="37"/>
      <c r="S302" s="37"/>
      <c r="T302" s="37"/>
      <c r="U302" s="22"/>
      <c r="V302" s="22"/>
      <c r="W302" s="22"/>
      <c r="X302" s="22"/>
      <c r="Y302" s="22"/>
      <c r="Z302" s="22"/>
      <c r="AA302" s="22"/>
      <c r="AB302" s="2"/>
      <c r="AD302" s="24"/>
      <c r="AE302" s="24"/>
      <c r="AF302" s="24"/>
      <c r="AG302" s="24"/>
      <c r="AH302" s="24"/>
      <c r="AI302" s="24"/>
      <c r="AJ302" s="24"/>
      <c r="AK302" s="24"/>
      <c r="AL302" s="24"/>
      <c r="AM302" s="24"/>
      <c r="AN302" s="24"/>
    </row>
    <row r="303" spans="1:40" ht="13" x14ac:dyDescent="0.3">
      <c r="A303" t="s">
        <v>131</v>
      </c>
      <c r="B303" s="21">
        <v>0.34</v>
      </c>
      <c r="C303" s="93">
        <f t="shared" si="8"/>
        <v>20.34</v>
      </c>
      <c r="D303" s="157"/>
      <c r="E303" s="157"/>
      <c r="F303" s="22">
        <v>9.2999999999999999E-2</v>
      </c>
      <c r="G303" s="22">
        <v>0.17199999999999999</v>
      </c>
      <c r="H303" s="22">
        <v>0.245</v>
      </c>
      <c r="I303" s="157"/>
      <c r="J303" s="157"/>
      <c r="K303" s="157"/>
      <c r="L303" s="157"/>
      <c r="M303" s="157"/>
      <c r="N303" s="157"/>
      <c r="O303" s="157"/>
      <c r="P303" s="2" t="s">
        <v>137</v>
      </c>
      <c r="R303" s="37"/>
      <c r="S303" s="37"/>
      <c r="T303" s="37"/>
      <c r="U303" s="22"/>
      <c r="V303" s="22"/>
      <c r="W303" s="22"/>
      <c r="X303" s="22"/>
      <c r="Y303" s="22"/>
      <c r="Z303" s="22"/>
      <c r="AA303" s="22"/>
      <c r="AB303" s="2"/>
      <c r="AD303" s="24"/>
      <c r="AE303" s="24"/>
      <c r="AF303" s="24"/>
      <c r="AG303" s="24"/>
      <c r="AH303" s="24"/>
      <c r="AI303" s="24"/>
      <c r="AJ303" s="24"/>
      <c r="AK303" s="24"/>
      <c r="AL303" s="24"/>
      <c r="AM303" s="24"/>
      <c r="AN303" s="24"/>
    </row>
    <row r="304" spans="1:40" ht="13" x14ac:dyDescent="0.3">
      <c r="A304" t="s">
        <v>131</v>
      </c>
      <c r="B304" s="21">
        <v>0.35</v>
      </c>
      <c r="C304" s="93">
        <f t="shared" si="8"/>
        <v>20.350000000000001</v>
      </c>
      <c r="D304" s="157"/>
      <c r="E304" s="157"/>
      <c r="F304" s="37">
        <v>9.0528399370285728E-2</v>
      </c>
      <c r="G304" s="37">
        <v>0.1686530845154286</v>
      </c>
      <c r="H304" s="37">
        <v>0.24090319423314285</v>
      </c>
      <c r="I304" s="157"/>
      <c r="J304" s="157"/>
      <c r="K304" s="157"/>
      <c r="L304" s="157"/>
      <c r="M304" s="157"/>
      <c r="N304" s="157"/>
      <c r="O304" s="157"/>
      <c r="P304" s="2" t="s">
        <v>137</v>
      </c>
      <c r="R304" s="37"/>
      <c r="S304" s="37"/>
      <c r="T304" s="37"/>
      <c r="U304" s="22"/>
      <c r="V304" s="22"/>
      <c r="W304" s="22"/>
      <c r="X304" s="22"/>
      <c r="Y304" s="22"/>
      <c r="Z304" s="22"/>
      <c r="AA304" s="22"/>
      <c r="AB304" s="2"/>
      <c r="AD304" s="24"/>
      <c r="AE304" s="24"/>
      <c r="AF304" s="24"/>
      <c r="AG304" s="24"/>
      <c r="AH304" s="24"/>
      <c r="AI304" s="24"/>
      <c r="AJ304" s="24"/>
      <c r="AK304" s="24"/>
      <c r="AL304" s="24"/>
      <c r="AM304" s="24"/>
      <c r="AN304" s="24"/>
    </row>
    <row r="305" spans="1:40" ht="13" x14ac:dyDescent="0.3">
      <c r="A305" t="s">
        <v>131</v>
      </c>
      <c r="B305" s="21">
        <v>0.36</v>
      </c>
      <c r="C305" s="93">
        <f t="shared" si="8"/>
        <v>20.36</v>
      </c>
      <c r="D305" s="157"/>
      <c r="E305" s="157"/>
      <c r="F305" s="37">
        <v>8.7476867915555576E-2</v>
      </c>
      <c r="G305" s="37">
        <v>0.16493710669555556</v>
      </c>
      <c r="H305" s="37">
        <v>0.23619054686555557</v>
      </c>
      <c r="I305" s="157"/>
      <c r="J305" s="157"/>
      <c r="K305" s="157"/>
      <c r="L305" s="157"/>
      <c r="M305" s="157"/>
      <c r="N305" s="157"/>
      <c r="O305" s="157"/>
      <c r="P305" s="2" t="s">
        <v>137</v>
      </c>
      <c r="R305" s="37"/>
      <c r="S305" s="37"/>
      <c r="T305" s="37"/>
      <c r="U305" s="22"/>
      <c r="V305" s="22"/>
      <c r="W305" s="22"/>
      <c r="X305" s="22"/>
      <c r="Y305" s="22"/>
      <c r="Z305" s="22"/>
      <c r="AA305" s="22"/>
      <c r="AB305" s="2"/>
      <c r="AD305" s="24"/>
      <c r="AE305" s="24"/>
      <c r="AF305" s="24"/>
      <c r="AG305" s="24"/>
      <c r="AH305" s="24"/>
      <c r="AI305" s="24"/>
      <c r="AJ305" s="24"/>
      <c r="AK305" s="24"/>
      <c r="AL305" s="24"/>
      <c r="AM305" s="24"/>
      <c r="AN305" s="24"/>
    </row>
    <row r="306" spans="1:40" ht="13" x14ac:dyDescent="0.3">
      <c r="A306" t="s">
        <v>131</v>
      </c>
      <c r="B306" s="21">
        <v>0.37</v>
      </c>
      <c r="C306" s="93">
        <f t="shared" si="8"/>
        <v>20.37</v>
      </c>
      <c r="D306" s="157"/>
      <c r="E306" s="157"/>
      <c r="F306" s="22">
        <v>8.3000000000000004E-2</v>
      </c>
      <c r="G306" s="22">
        <v>0.16</v>
      </c>
      <c r="H306" s="22">
        <v>0.23</v>
      </c>
      <c r="I306" s="157"/>
      <c r="J306" s="157"/>
      <c r="K306" s="157"/>
      <c r="L306" s="157"/>
      <c r="M306" s="157"/>
      <c r="N306" s="157"/>
      <c r="O306" s="157"/>
      <c r="P306" s="2" t="s">
        <v>137</v>
      </c>
      <c r="R306" s="37"/>
      <c r="S306" s="37"/>
      <c r="T306" s="37"/>
      <c r="U306" s="22"/>
      <c r="V306" s="22"/>
      <c r="W306" s="22"/>
      <c r="X306" s="22"/>
      <c r="Y306" s="22"/>
      <c r="Z306" s="22"/>
      <c r="AA306" s="22"/>
      <c r="AB306" s="2"/>
      <c r="AD306" s="24"/>
      <c r="AE306" s="24"/>
      <c r="AF306" s="24"/>
      <c r="AG306" s="24"/>
      <c r="AH306" s="24"/>
      <c r="AI306" s="24"/>
      <c r="AJ306" s="24"/>
      <c r="AK306" s="24"/>
      <c r="AL306" s="24"/>
      <c r="AM306" s="24"/>
      <c r="AN306" s="24"/>
    </row>
    <row r="307" spans="1:40" ht="13" x14ac:dyDescent="0.3">
      <c r="A307" t="s">
        <v>131</v>
      </c>
      <c r="B307" s="21">
        <v>0.38</v>
      </c>
      <c r="C307" s="93">
        <f t="shared" si="8"/>
        <v>20.38</v>
      </c>
      <c r="D307" s="157"/>
      <c r="E307" s="157"/>
      <c r="F307" s="37">
        <v>8.1855625762105283E-2</v>
      </c>
      <c r="G307" s="37">
        <v>0.1580918843957895</v>
      </c>
      <c r="H307" s="37">
        <v>0.22750935434631578</v>
      </c>
      <c r="I307" s="157"/>
      <c r="J307" s="157"/>
      <c r="K307" s="157"/>
      <c r="L307" s="157"/>
      <c r="M307" s="157"/>
      <c r="N307" s="157"/>
      <c r="O307" s="157"/>
      <c r="P307" s="2" t="s">
        <v>137</v>
      </c>
      <c r="R307" s="37"/>
      <c r="S307" s="37"/>
      <c r="T307" s="37"/>
      <c r="U307" s="22"/>
      <c r="V307" s="22"/>
      <c r="W307" s="22"/>
      <c r="X307" s="22"/>
      <c r="Y307" s="22"/>
      <c r="Z307" s="22"/>
      <c r="AA307" s="22"/>
      <c r="AB307" s="2"/>
      <c r="AD307" s="24"/>
      <c r="AE307" s="24"/>
      <c r="AF307" s="24"/>
      <c r="AG307" s="24"/>
      <c r="AH307" s="24"/>
      <c r="AI307" s="24"/>
      <c r="AJ307" s="24"/>
      <c r="AK307" s="24"/>
      <c r="AL307" s="24"/>
      <c r="AM307" s="24"/>
      <c r="AN307" s="24"/>
    </row>
    <row r="308" spans="1:40" ht="13" x14ac:dyDescent="0.3">
      <c r="A308" t="s">
        <v>131</v>
      </c>
      <c r="B308" s="21">
        <v>0.39</v>
      </c>
      <c r="C308" s="93">
        <f t="shared" si="8"/>
        <v>20.39</v>
      </c>
      <c r="D308" s="157"/>
      <c r="E308" s="157"/>
      <c r="F308" s="22">
        <v>7.8E-2</v>
      </c>
      <c r="G308" s="22">
        <v>0.154</v>
      </c>
      <c r="H308" s="22">
        <v>0.222</v>
      </c>
      <c r="I308" s="157"/>
      <c r="J308" s="157"/>
      <c r="K308" s="157"/>
      <c r="L308" s="157"/>
      <c r="M308" s="157"/>
      <c r="N308" s="157"/>
      <c r="O308" s="157"/>
      <c r="P308" s="2" t="s">
        <v>137</v>
      </c>
      <c r="R308" s="37"/>
      <c r="S308" s="37"/>
      <c r="T308" s="37"/>
      <c r="U308" s="22"/>
      <c r="V308" s="22"/>
      <c r="W308" s="22"/>
      <c r="X308" s="22"/>
      <c r="Y308" s="22"/>
      <c r="Z308" s="22"/>
      <c r="AA308" s="22"/>
      <c r="AB308" s="2"/>
      <c r="AD308" s="24"/>
      <c r="AE308" s="24"/>
      <c r="AF308" s="24"/>
      <c r="AG308" s="24"/>
      <c r="AH308" s="24"/>
      <c r="AI308" s="24"/>
      <c r="AJ308" s="24"/>
      <c r="AK308" s="24"/>
      <c r="AL308" s="24"/>
      <c r="AM308" s="24"/>
      <c r="AN308" s="24"/>
    </row>
    <row r="309" spans="1:40" ht="13" x14ac:dyDescent="0.3">
      <c r="A309" t="s">
        <v>131</v>
      </c>
      <c r="B309" s="21">
        <v>0.4</v>
      </c>
      <c r="C309" s="93">
        <f t="shared" si="8"/>
        <v>20.399999999999999</v>
      </c>
      <c r="D309" s="157"/>
      <c r="E309" s="157"/>
      <c r="F309" s="37">
        <v>7.6796507824000007E-2</v>
      </c>
      <c r="G309" s="37">
        <v>0.151931184326</v>
      </c>
      <c r="H309" s="37">
        <v>0.21969628107899999</v>
      </c>
      <c r="I309" s="157"/>
      <c r="J309" s="157"/>
      <c r="K309" s="157"/>
      <c r="L309" s="157"/>
      <c r="M309" s="157"/>
      <c r="N309" s="157"/>
      <c r="O309" s="157"/>
      <c r="P309" s="2" t="s">
        <v>137</v>
      </c>
      <c r="R309" s="37"/>
      <c r="S309" s="37"/>
      <c r="T309" s="37"/>
      <c r="U309" s="22"/>
      <c r="V309" s="22"/>
      <c r="W309" s="22"/>
      <c r="X309" s="22"/>
      <c r="Y309" s="22"/>
      <c r="Z309" s="22"/>
      <c r="AA309" s="22"/>
      <c r="AB309" s="2"/>
      <c r="AD309" s="24"/>
      <c r="AE309" s="24"/>
      <c r="AF309" s="24"/>
      <c r="AG309" s="24"/>
      <c r="AH309" s="24"/>
      <c r="AI309" s="24"/>
      <c r="AJ309" s="24"/>
      <c r="AK309" s="24"/>
      <c r="AL309" s="24"/>
      <c r="AM309" s="24"/>
      <c r="AN309" s="24"/>
    </row>
    <row r="310" spans="1:40" ht="13" x14ac:dyDescent="0.3">
      <c r="A310" t="s">
        <v>131</v>
      </c>
      <c r="B310" s="21">
        <v>0.41</v>
      </c>
      <c r="C310" s="93">
        <f t="shared" si="8"/>
        <v>20.41</v>
      </c>
      <c r="D310" s="157"/>
      <c r="E310" s="157"/>
      <c r="F310" s="22">
        <v>7.2999999999999995E-2</v>
      </c>
      <c r="G310" s="22">
        <v>0.14799999999999999</v>
      </c>
      <c r="H310" s="22">
        <v>0.214</v>
      </c>
      <c r="I310" s="157"/>
      <c r="J310" s="157"/>
      <c r="K310" s="157"/>
      <c r="L310" s="157"/>
      <c r="M310" s="157"/>
      <c r="N310" s="157"/>
      <c r="O310" s="157"/>
      <c r="P310" s="2" t="s">
        <v>137</v>
      </c>
      <c r="R310" s="37"/>
      <c r="S310" s="37"/>
      <c r="T310" s="37"/>
      <c r="U310" s="22"/>
      <c r="V310" s="22"/>
      <c r="W310" s="22"/>
      <c r="X310" s="22"/>
      <c r="Y310" s="22"/>
      <c r="Z310" s="22"/>
      <c r="AA310" s="22"/>
      <c r="AB310" s="2"/>
      <c r="AD310" s="24"/>
      <c r="AE310" s="24"/>
      <c r="AF310" s="24"/>
      <c r="AG310" s="24"/>
      <c r="AH310" s="24"/>
      <c r="AI310" s="24"/>
      <c r="AJ310" s="24"/>
      <c r="AK310" s="24"/>
      <c r="AL310" s="24"/>
      <c r="AM310" s="24"/>
      <c r="AN310" s="24"/>
    </row>
    <row r="311" spans="1:40" ht="13" x14ac:dyDescent="0.3">
      <c r="A311" t="s">
        <v>131</v>
      </c>
      <c r="B311" s="21">
        <v>0.42</v>
      </c>
      <c r="C311" s="93">
        <f t="shared" si="8"/>
        <v>20.420000000000002</v>
      </c>
      <c r="D311" s="157"/>
      <c r="E311" s="157"/>
      <c r="F311" s="37">
        <v>7.2219210641904771E-2</v>
      </c>
      <c r="G311" s="37">
        <v>0.14635721759619047</v>
      </c>
      <c r="H311" s="37">
        <v>0.21262731002761906</v>
      </c>
      <c r="I311" s="157"/>
      <c r="J311" s="157"/>
      <c r="K311" s="157"/>
      <c r="L311" s="157"/>
      <c r="M311" s="157"/>
      <c r="N311" s="157"/>
      <c r="O311" s="157"/>
      <c r="P311" s="2" t="s">
        <v>137</v>
      </c>
      <c r="R311" s="37"/>
      <c r="S311" s="37"/>
      <c r="T311" s="37"/>
      <c r="U311" s="22"/>
      <c r="V311" s="22"/>
      <c r="W311" s="22"/>
      <c r="X311" s="22"/>
      <c r="Y311" s="22"/>
      <c r="Z311" s="22"/>
      <c r="AA311" s="22"/>
      <c r="AB311" s="2"/>
      <c r="AD311" s="24"/>
      <c r="AE311" s="24"/>
      <c r="AF311" s="24"/>
      <c r="AG311" s="24"/>
      <c r="AH311" s="24"/>
      <c r="AI311" s="24"/>
      <c r="AJ311" s="24"/>
      <c r="AK311" s="24"/>
      <c r="AL311" s="24"/>
      <c r="AM311" s="24"/>
      <c r="AN311" s="24"/>
    </row>
    <row r="312" spans="1:40" ht="13" x14ac:dyDescent="0.3">
      <c r="A312" t="s">
        <v>131</v>
      </c>
      <c r="B312" s="21">
        <v>0.43</v>
      </c>
      <c r="C312" s="93">
        <f t="shared" si="8"/>
        <v>20.43</v>
      </c>
      <c r="D312" s="157"/>
      <c r="E312" s="157"/>
      <c r="F312" s="37">
        <v>7.0090235208372098E-2</v>
      </c>
      <c r="G312" s="37">
        <v>0.14376467493116279</v>
      </c>
      <c r="H312" s="37">
        <v>0.20933941651534882</v>
      </c>
      <c r="I312" s="157"/>
      <c r="J312" s="157"/>
      <c r="K312" s="157"/>
      <c r="L312" s="157"/>
      <c r="M312" s="157"/>
      <c r="N312" s="157"/>
      <c r="O312" s="157"/>
      <c r="P312" s="2" t="s">
        <v>137</v>
      </c>
      <c r="R312" s="37"/>
      <c r="S312" s="37"/>
      <c r="T312" s="37"/>
      <c r="U312" s="22"/>
      <c r="V312" s="22"/>
      <c r="W312" s="22"/>
      <c r="X312" s="22"/>
      <c r="Y312" s="22"/>
      <c r="Z312" s="22"/>
      <c r="AA312" s="22"/>
      <c r="AB312" s="2"/>
      <c r="AD312" s="24"/>
      <c r="AE312" s="24"/>
      <c r="AF312" s="24"/>
      <c r="AG312" s="24"/>
      <c r="AH312" s="24"/>
      <c r="AI312" s="24"/>
      <c r="AJ312" s="24"/>
      <c r="AK312" s="24"/>
      <c r="AL312" s="24"/>
      <c r="AM312" s="24"/>
      <c r="AN312" s="24"/>
    </row>
    <row r="313" spans="1:40" ht="13" x14ac:dyDescent="0.3">
      <c r="A313" t="s">
        <v>131</v>
      </c>
      <c r="B313" s="21">
        <v>0.44</v>
      </c>
      <c r="C313" s="93">
        <f t="shared" si="8"/>
        <v>20.440000000000001</v>
      </c>
      <c r="D313" s="157"/>
      <c r="E313" s="157"/>
      <c r="F313" s="37">
        <v>6.8058031385454548E-2</v>
      </c>
      <c r="G313" s="37">
        <v>0.14128997511454547</v>
      </c>
      <c r="H313" s="37">
        <v>0.2062009727081818</v>
      </c>
      <c r="I313" s="157"/>
      <c r="J313" s="157"/>
      <c r="K313" s="157"/>
      <c r="L313" s="157"/>
      <c r="M313" s="157"/>
      <c r="N313" s="157"/>
      <c r="O313" s="157"/>
      <c r="P313" s="2" t="s">
        <v>137</v>
      </c>
      <c r="R313" s="37"/>
      <c r="S313" s="37"/>
      <c r="T313" s="37"/>
      <c r="U313" s="22"/>
      <c r="V313" s="22"/>
      <c r="W313" s="22"/>
      <c r="X313" s="22"/>
      <c r="Y313" s="22"/>
      <c r="Z313" s="22"/>
      <c r="AA313" s="22"/>
      <c r="AB313" s="2"/>
      <c r="AD313" s="24"/>
      <c r="AE313" s="24"/>
      <c r="AF313" s="24"/>
      <c r="AG313" s="24"/>
      <c r="AH313" s="24"/>
      <c r="AI313" s="24"/>
      <c r="AJ313" s="24"/>
      <c r="AK313" s="24"/>
      <c r="AL313" s="24"/>
      <c r="AM313" s="24"/>
      <c r="AN313" s="24"/>
    </row>
    <row r="314" spans="1:40" ht="13" x14ac:dyDescent="0.3">
      <c r="A314" t="s">
        <v>131</v>
      </c>
      <c r="B314" s="21">
        <v>0.45</v>
      </c>
      <c r="C314" s="93">
        <f t="shared" si="8"/>
        <v>20.45</v>
      </c>
      <c r="D314" s="157"/>
      <c r="E314" s="157"/>
      <c r="F314" s="37">
        <v>6.6116147732444452E-2</v>
      </c>
      <c r="G314" s="37">
        <v>0.13892526195644445</v>
      </c>
      <c r="H314" s="37">
        <v>0.20320201529244442</v>
      </c>
      <c r="I314" s="157"/>
      <c r="J314" s="157"/>
      <c r="K314" s="157"/>
      <c r="L314" s="157"/>
      <c r="M314" s="157"/>
      <c r="N314" s="157"/>
      <c r="O314" s="157"/>
      <c r="P314" s="2" t="s">
        <v>137</v>
      </c>
      <c r="R314" s="37"/>
      <c r="S314" s="37"/>
      <c r="T314" s="37"/>
      <c r="U314" s="22"/>
      <c r="V314" s="22"/>
      <c r="W314" s="22"/>
      <c r="X314" s="22"/>
      <c r="Y314" s="22"/>
      <c r="Z314" s="22"/>
      <c r="AA314" s="22"/>
      <c r="AB314" s="2"/>
      <c r="AD314" s="24"/>
      <c r="AE314" s="24"/>
      <c r="AF314" s="24"/>
      <c r="AG314" s="24"/>
      <c r="AH314" s="24"/>
      <c r="AI314" s="24"/>
      <c r="AJ314" s="24"/>
      <c r="AK314" s="24"/>
      <c r="AL314" s="24"/>
      <c r="AM314" s="24"/>
      <c r="AN314" s="24"/>
    </row>
    <row r="315" spans="1:40" ht="13" x14ac:dyDescent="0.3">
      <c r="A315" t="s">
        <v>131</v>
      </c>
      <c r="B315" s="21">
        <v>0.46</v>
      </c>
      <c r="C315" s="93">
        <f t="shared" si="8"/>
        <v>20.46</v>
      </c>
      <c r="D315" s="157"/>
      <c r="E315" s="157"/>
      <c r="F315" s="22">
        <v>6.4000000000000001E-2</v>
      </c>
      <c r="G315" s="22">
        <v>0.13600000000000001</v>
      </c>
      <c r="H315" s="22">
        <v>0.19900000000000001</v>
      </c>
      <c r="I315" s="22">
        <v>0.247</v>
      </c>
      <c r="J315" s="22">
        <v>0.28299999999999997</v>
      </c>
      <c r="K315" s="22">
        <v>0.32</v>
      </c>
      <c r="L315" s="157"/>
      <c r="M315" s="157"/>
      <c r="N315" s="157"/>
      <c r="O315" s="157"/>
      <c r="P315" s="2" t="s">
        <v>137</v>
      </c>
      <c r="R315" s="37"/>
      <c r="S315" s="37"/>
      <c r="T315" s="37"/>
      <c r="U315" s="22"/>
      <c r="V315" s="22"/>
      <c r="W315" s="22"/>
      <c r="X315" s="22"/>
      <c r="Y315" s="22"/>
      <c r="Z315" s="22"/>
      <c r="AA315" s="22"/>
      <c r="AB315" s="2"/>
      <c r="AD315" s="24"/>
      <c r="AE315" s="24"/>
      <c r="AF315" s="24"/>
      <c r="AG315" s="24"/>
      <c r="AH315" s="24"/>
      <c r="AI315" s="24"/>
      <c r="AJ315" s="24"/>
      <c r="AK315" s="24"/>
      <c r="AL315" s="24"/>
      <c r="AM315" s="24"/>
      <c r="AN315" s="24"/>
    </row>
    <row r="316" spans="1:40" ht="13" x14ac:dyDescent="0.3">
      <c r="A316" t="s">
        <v>131</v>
      </c>
      <c r="B316" s="21">
        <v>0.47</v>
      </c>
      <c r="C316" s="93">
        <f t="shared" si="8"/>
        <v>20.47</v>
      </c>
      <c r="D316" s="157"/>
      <c r="E316" s="157"/>
      <c r="F316" s="37">
        <v>6.2480280467234042E-2</v>
      </c>
      <c r="G316" s="37">
        <v>0.13449771391574469</v>
      </c>
      <c r="H316" s="37">
        <v>0.19758694608851063</v>
      </c>
      <c r="I316" s="22">
        <v>0.247</v>
      </c>
      <c r="J316" s="22">
        <v>0.28299999999999997</v>
      </c>
      <c r="K316" s="22">
        <v>0.32</v>
      </c>
      <c r="L316" s="157"/>
      <c r="M316" s="157"/>
      <c r="N316" s="157"/>
      <c r="O316" s="157"/>
      <c r="P316" s="2" t="s">
        <v>137</v>
      </c>
      <c r="R316" s="37"/>
      <c r="S316" s="37"/>
      <c r="T316" s="37"/>
      <c r="U316" s="22"/>
      <c r="V316" s="22"/>
      <c r="W316" s="22"/>
      <c r="X316" s="22"/>
      <c r="Y316" s="22"/>
      <c r="Z316" s="22"/>
      <c r="AA316" s="22"/>
      <c r="AB316" s="2"/>
      <c r="AD316" s="24"/>
      <c r="AE316" s="24"/>
      <c r="AF316" s="24"/>
      <c r="AG316" s="24"/>
      <c r="AH316" s="24"/>
      <c r="AI316" s="24"/>
      <c r="AJ316" s="24"/>
      <c r="AK316" s="24"/>
      <c r="AL316" s="24"/>
      <c r="AM316" s="24"/>
      <c r="AN316" s="24"/>
    </row>
    <row r="317" spans="1:40" ht="13" x14ac:dyDescent="0.3">
      <c r="A317" t="s">
        <v>131</v>
      </c>
      <c r="B317" s="21">
        <v>0.48</v>
      </c>
      <c r="C317" s="93">
        <f t="shared" si="8"/>
        <v>20.48</v>
      </c>
      <c r="D317" s="157"/>
      <c r="E317" s="157"/>
      <c r="F317" s="37">
        <v>6.0775967686666675E-2</v>
      </c>
      <c r="G317" s="37">
        <v>0.13242230077166667</v>
      </c>
      <c r="H317" s="37">
        <v>0.19495488239916667</v>
      </c>
      <c r="I317" s="22">
        <v>0.247</v>
      </c>
      <c r="J317" s="22">
        <v>0.28299999999999997</v>
      </c>
      <c r="K317" s="22">
        <v>0.32</v>
      </c>
      <c r="L317" s="157"/>
      <c r="M317" s="157"/>
      <c r="N317" s="157"/>
      <c r="O317" s="157"/>
      <c r="P317" s="2" t="s">
        <v>137</v>
      </c>
      <c r="R317" s="37"/>
      <c r="S317" s="37"/>
      <c r="T317" s="37"/>
      <c r="U317" s="22"/>
      <c r="V317" s="22"/>
      <c r="W317" s="22"/>
      <c r="X317" s="22"/>
      <c r="Y317" s="22"/>
      <c r="Z317" s="22"/>
      <c r="AA317" s="22"/>
      <c r="AB317" s="2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</row>
    <row r="318" spans="1:40" ht="13" x14ac:dyDescent="0.3">
      <c r="A318" t="s">
        <v>131</v>
      </c>
      <c r="B318" s="21">
        <v>0.49</v>
      </c>
      <c r="C318" s="93">
        <f t="shared" si="8"/>
        <v>20.49</v>
      </c>
      <c r="D318" s="157"/>
      <c r="E318" s="157"/>
      <c r="F318" s="22">
        <v>5.8999999999999997E-2</v>
      </c>
      <c r="G318" s="22">
        <v>0.13</v>
      </c>
      <c r="H318" s="22">
        <v>0.192</v>
      </c>
      <c r="I318" s="22">
        <v>0.247</v>
      </c>
      <c r="J318" s="22">
        <v>0.28299999999999997</v>
      </c>
      <c r="K318" s="22">
        <v>0.32</v>
      </c>
      <c r="L318" s="157"/>
      <c r="M318" s="157"/>
      <c r="N318" s="157"/>
      <c r="O318" s="157"/>
      <c r="P318" s="2" t="s">
        <v>137</v>
      </c>
      <c r="R318" s="37"/>
      <c r="S318" s="37"/>
      <c r="T318" s="37"/>
      <c r="U318" s="22"/>
      <c r="V318" s="22"/>
      <c r="W318" s="22"/>
      <c r="X318" s="22"/>
      <c r="Y318" s="22"/>
      <c r="Z318" s="22"/>
      <c r="AA318" s="22"/>
      <c r="AB318" s="2"/>
      <c r="AD318" s="24"/>
      <c r="AE318" s="24"/>
      <c r="AF318" s="24"/>
      <c r="AG318" s="24"/>
      <c r="AH318" s="24"/>
      <c r="AI318" s="24"/>
      <c r="AJ318" s="24"/>
      <c r="AK318" s="24"/>
      <c r="AL318" s="24"/>
      <c r="AM318" s="24"/>
      <c r="AN318" s="24"/>
    </row>
    <row r="319" spans="1:40" ht="13" x14ac:dyDescent="0.3">
      <c r="A319" t="s">
        <v>131</v>
      </c>
      <c r="B319" s="21">
        <v>0.5</v>
      </c>
      <c r="C319" s="93">
        <f t="shared" si="8"/>
        <v>20.5</v>
      </c>
      <c r="D319" s="157"/>
      <c r="E319" s="157"/>
      <c r="F319" s="37">
        <v>5.7571859659200003E-2</v>
      </c>
      <c r="G319" s="37">
        <v>0.1285205240608</v>
      </c>
      <c r="H319" s="37">
        <v>0.19000660266319999</v>
      </c>
      <c r="I319" s="22">
        <v>0.247</v>
      </c>
      <c r="J319" s="22">
        <v>0.28299999999999997</v>
      </c>
      <c r="K319" s="22">
        <v>0.32</v>
      </c>
      <c r="L319" s="157"/>
      <c r="M319" s="157"/>
      <c r="N319" s="157"/>
      <c r="O319" s="157"/>
      <c r="P319" s="2" t="s">
        <v>137</v>
      </c>
      <c r="R319" s="37"/>
      <c r="S319" s="37"/>
      <c r="T319" s="37"/>
      <c r="U319" s="22"/>
      <c r="V319" s="22"/>
      <c r="W319" s="22"/>
      <c r="X319" s="22"/>
      <c r="Y319" s="22"/>
      <c r="Z319" s="22"/>
      <c r="AA319" s="22"/>
      <c r="AB319" s="2"/>
      <c r="AD319" s="24"/>
      <c r="AE319" s="24"/>
      <c r="AF319" s="24"/>
      <c r="AG319" s="24"/>
      <c r="AH319" s="24"/>
      <c r="AI319" s="24"/>
      <c r="AJ319" s="24"/>
      <c r="AK319" s="24"/>
      <c r="AL319" s="24"/>
      <c r="AM319" s="24"/>
      <c r="AN319" s="24"/>
    </row>
    <row r="320" spans="1:40" ht="13" x14ac:dyDescent="0.3">
      <c r="A320" t="s">
        <v>131</v>
      </c>
      <c r="B320" s="21">
        <v>0.51</v>
      </c>
      <c r="C320" s="93">
        <f t="shared" si="8"/>
        <v>20.51</v>
      </c>
      <c r="D320" s="157"/>
      <c r="E320" s="157"/>
      <c r="F320" s="37">
        <v>5.6064044116862742E-2</v>
      </c>
      <c r="G320" s="37">
        <v>0.12668439384392158</v>
      </c>
      <c r="H320" s="37">
        <v>0.18767800043450977</v>
      </c>
      <c r="I320" s="22">
        <v>0.247</v>
      </c>
      <c r="J320" s="22">
        <v>0.28299999999999997</v>
      </c>
      <c r="K320" s="22">
        <v>0.32</v>
      </c>
      <c r="L320" s="157"/>
      <c r="M320" s="157"/>
      <c r="N320" s="157"/>
      <c r="O320" s="157"/>
      <c r="P320" s="2" t="s">
        <v>137</v>
      </c>
      <c r="R320" s="37"/>
      <c r="S320" s="37"/>
      <c r="T320" s="37"/>
      <c r="U320" s="22"/>
      <c r="V320" s="22"/>
      <c r="W320" s="22"/>
      <c r="X320" s="22"/>
      <c r="Y320" s="22"/>
      <c r="Z320" s="22"/>
      <c r="AA320" s="22"/>
      <c r="AB320" s="2"/>
      <c r="AD320" s="24"/>
      <c r="AE320" s="24"/>
      <c r="AF320" s="24"/>
      <c r="AG320" s="24"/>
      <c r="AH320" s="24"/>
      <c r="AI320" s="24"/>
      <c r="AJ320" s="24"/>
      <c r="AK320" s="24"/>
      <c r="AL320" s="24"/>
      <c r="AM320" s="24"/>
      <c r="AN320" s="24"/>
    </row>
    <row r="321" spans="1:40" ht="13" x14ac:dyDescent="0.3">
      <c r="A321" t="s">
        <v>131</v>
      </c>
      <c r="B321" s="21">
        <v>0.52</v>
      </c>
      <c r="C321" s="93">
        <f t="shared" si="8"/>
        <v>20.52</v>
      </c>
      <c r="D321" s="157"/>
      <c r="E321" s="157"/>
      <c r="F321" s="22">
        <v>5.3999999999999999E-2</v>
      </c>
      <c r="G321" s="22">
        <v>0.124</v>
      </c>
      <c r="H321" s="22">
        <v>0.184</v>
      </c>
      <c r="I321" s="22">
        <v>0.247</v>
      </c>
      <c r="J321" s="22">
        <v>0.28299999999999997</v>
      </c>
      <c r="K321" s="22">
        <v>0.32</v>
      </c>
      <c r="L321" s="157"/>
      <c r="M321" s="157"/>
      <c r="N321" s="157"/>
      <c r="O321" s="157"/>
      <c r="P321" s="2" t="s">
        <v>137</v>
      </c>
      <c r="R321" s="37"/>
      <c r="S321" s="37"/>
      <c r="T321" s="37"/>
      <c r="U321" s="22"/>
      <c r="V321" s="22"/>
      <c r="W321" s="22"/>
      <c r="X321" s="22"/>
      <c r="Y321" s="22"/>
      <c r="Z321" s="22"/>
      <c r="AA321" s="22"/>
      <c r="AB321" s="2"/>
      <c r="AD321" s="24"/>
      <c r="AE321" s="24"/>
      <c r="AF321" s="24"/>
      <c r="AG321" s="24"/>
      <c r="AH321" s="24"/>
      <c r="AI321" s="24"/>
      <c r="AJ321" s="24"/>
      <c r="AK321" s="24"/>
      <c r="AL321" s="24"/>
      <c r="AM321" s="24"/>
      <c r="AN321" s="24"/>
    </row>
    <row r="322" spans="1:40" ht="13" x14ac:dyDescent="0.3">
      <c r="A322" t="s">
        <v>131</v>
      </c>
      <c r="B322" s="21">
        <v>0.53</v>
      </c>
      <c r="C322" s="93">
        <f t="shared" si="8"/>
        <v>20.53</v>
      </c>
      <c r="D322" s="157"/>
      <c r="E322" s="157"/>
      <c r="F322" s="37">
        <v>5.3219109131320746E-2</v>
      </c>
      <c r="G322" s="37">
        <v>0.12321999720830189</v>
      </c>
      <c r="H322" s="37">
        <v>0.18328441132377357</v>
      </c>
      <c r="I322" s="22">
        <v>0.247</v>
      </c>
      <c r="J322" s="22">
        <v>0.28299999999999997</v>
      </c>
      <c r="K322" s="22">
        <v>0.32</v>
      </c>
      <c r="L322" s="157"/>
      <c r="M322" s="157"/>
      <c r="N322" s="157"/>
      <c r="O322" s="157"/>
      <c r="P322" s="2" t="s">
        <v>137</v>
      </c>
      <c r="R322" s="37"/>
      <c r="S322" s="37"/>
      <c r="T322" s="37"/>
      <c r="U322" s="22"/>
      <c r="V322" s="22"/>
      <c r="W322" s="22"/>
      <c r="X322" s="22"/>
      <c r="Y322" s="22"/>
      <c r="Z322" s="22"/>
      <c r="AA322" s="22"/>
      <c r="AB322" s="2"/>
      <c r="AD322" s="24"/>
      <c r="AE322" s="24"/>
      <c r="AF322" s="24"/>
      <c r="AG322" s="24"/>
      <c r="AH322" s="24"/>
      <c r="AI322" s="24"/>
      <c r="AJ322" s="24"/>
      <c r="AK322" s="24"/>
      <c r="AL322" s="24"/>
      <c r="AM322" s="24"/>
      <c r="AN322" s="24"/>
    </row>
    <row r="323" spans="1:40" ht="13" x14ac:dyDescent="0.3">
      <c r="A323" t="s">
        <v>131</v>
      </c>
      <c r="B323" s="21">
        <v>0.54</v>
      </c>
      <c r="C323" s="93">
        <f t="shared" si="8"/>
        <v>20.54</v>
      </c>
      <c r="D323" s="157"/>
      <c r="E323" s="157"/>
      <c r="F323" s="37">
        <v>5.1875667610370359E-2</v>
      </c>
      <c r="G323" s="37">
        <v>0.12158403213037036</v>
      </c>
      <c r="H323" s="37">
        <v>0.18120966091037036</v>
      </c>
      <c r="I323" s="22">
        <v>0.247</v>
      </c>
      <c r="J323" s="22">
        <v>0.28299999999999997</v>
      </c>
      <c r="K323" s="22">
        <v>0.32</v>
      </c>
      <c r="L323" s="157"/>
      <c r="M323" s="157"/>
      <c r="N323" s="157"/>
      <c r="O323" s="157"/>
      <c r="P323" s="2" t="s">
        <v>137</v>
      </c>
      <c r="R323" s="37"/>
      <c r="S323" s="37"/>
      <c r="T323" s="37"/>
      <c r="U323" s="22"/>
      <c r="V323" s="22"/>
      <c r="W323" s="22"/>
      <c r="X323" s="22"/>
      <c r="Y323" s="22"/>
      <c r="Z323" s="22"/>
      <c r="AA323" s="22"/>
      <c r="AB323" s="2"/>
      <c r="AD323" s="24"/>
      <c r="AE323" s="24"/>
      <c r="AF323" s="24"/>
      <c r="AG323" s="24"/>
      <c r="AH323" s="24"/>
      <c r="AI323" s="24"/>
      <c r="AJ323" s="24"/>
      <c r="AK323" s="24"/>
      <c r="AL323" s="24"/>
      <c r="AM323" s="24"/>
      <c r="AN323" s="24"/>
    </row>
    <row r="324" spans="1:40" ht="13" x14ac:dyDescent="0.3">
      <c r="A324" t="s">
        <v>131</v>
      </c>
      <c r="B324" s="21">
        <v>0.55000000000000004</v>
      </c>
      <c r="C324" s="93">
        <f t="shared" si="8"/>
        <v>20.55</v>
      </c>
      <c r="D324" s="157"/>
      <c r="E324" s="157"/>
      <c r="F324" s="37">
        <v>5.0581078508363631E-2</v>
      </c>
      <c r="G324" s="37">
        <v>0.12000755669163635</v>
      </c>
      <c r="H324" s="37">
        <v>0.17921035596654544</v>
      </c>
      <c r="I324" s="22">
        <v>0.247</v>
      </c>
      <c r="J324" s="22">
        <v>0.28299999999999997</v>
      </c>
      <c r="K324" s="22">
        <v>0.32</v>
      </c>
      <c r="L324" s="157"/>
      <c r="M324" s="157"/>
      <c r="N324" s="157"/>
      <c r="O324" s="157"/>
      <c r="P324" s="2" t="s">
        <v>137</v>
      </c>
      <c r="R324" s="37"/>
      <c r="S324" s="37"/>
      <c r="T324" s="37"/>
      <c r="U324" s="22"/>
      <c r="V324" s="22"/>
      <c r="W324" s="22"/>
      <c r="X324" s="22"/>
      <c r="Y324" s="22"/>
      <c r="Z324" s="22"/>
      <c r="AA324" s="22"/>
      <c r="AB324" s="2"/>
      <c r="AD324" s="24"/>
      <c r="AE324" s="24"/>
      <c r="AF324" s="24"/>
      <c r="AG324" s="24"/>
      <c r="AH324" s="24"/>
      <c r="AI324" s="24"/>
      <c r="AJ324" s="24"/>
      <c r="AK324" s="24"/>
      <c r="AL324" s="24"/>
      <c r="AM324" s="24"/>
      <c r="AN324" s="24"/>
    </row>
    <row r="325" spans="1:40" ht="13" x14ac:dyDescent="0.3">
      <c r="A325" t="s">
        <v>131</v>
      </c>
      <c r="B325" s="21">
        <v>0.56000000000000005</v>
      </c>
      <c r="C325" s="93">
        <f t="shared" si="8"/>
        <v>20.56</v>
      </c>
      <c r="D325" s="157"/>
      <c r="E325" s="157"/>
      <c r="F325" s="22">
        <v>4.9000000000000002E-2</v>
      </c>
      <c r="G325" s="22">
        <v>0.11799999999999999</v>
      </c>
      <c r="H325" s="22">
        <v>0.17699999999999999</v>
      </c>
      <c r="I325" s="22">
        <v>0.247</v>
      </c>
      <c r="J325" s="22">
        <v>0.28299999999999997</v>
      </c>
      <c r="K325" s="22">
        <v>0.32</v>
      </c>
      <c r="L325" s="157"/>
      <c r="M325" s="157"/>
      <c r="N325" s="157"/>
      <c r="O325" s="157"/>
      <c r="P325" s="2" t="s">
        <v>137</v>
      </c>
      <c r="R325" s="37"/>
      <c r="S325" s="37"/>
      <c r="T325" s="37"/>
      <c r="U325" s="22"/>
      <c r="V325" s="22"/>
      <c r="W325" s="22"/>
      <c r="X325" s="22"/>
      <c r="Y325" s="22"/>
      <c r="Z325" s="22"/>
      <c r="AA325" s="22"/>
      <c r="AB325" s="2"/>
      <c r="AD325" s="24"/>
      <c r="AE325" s="24"/>
      <c r="AF325" s="24"/>
      <c r="AG325" s="24"/>
      <c r="AH325" s="24"/>
      <c r="AI325" s="24"/>
      <c r="AJ325" s="24"/>
      <c r="AK325" s="24"/>
      <c r="AL325" s="24"/>
      <c r="AM325" s="24"/>
      <c r="AN325" s="24"/>
    </row>
    <row r="326" spans="1:40" ht="13" x14ac:dyDescent="0.3">
      <c r="A326" t="s">
        <v>131</v>
      </c>
      <c r="B326" s="21">
        <v>0.56999999999999995</v>
      </c>
      <c r="C326" s="93">
        <f t="shared" si="8"/>
        <v>20.57</v>
      </c>
      <c r="D326" s="157"/>
      <c r="E326" s="157"/>
      <c r="F326" s="37">
        <v>4.8128172841403513E-2</v>
      </c>
      <c r="G326" s="37">
        <v>0.11702055059719299</v>
      </c>
      <c r="H326" s="37">
        <v>0.17542219923087721</v>
      </c>
      <c r="I326" s="22">
        <v>0.247</v>
      </c>
      <c r="J326" s="22">
        <v>0.28299999999999997</v>
      </c>
      <c r="K326" s="22">
        <v>0.32</v>
      </c>
      <c r="L326" s="157"/>
      <c r="M326" s="157"/>
      <c r="N326" s="157"/>
      <c r="O326" s="157"/>
      <c r="P326" s="2" t="s">
        <v>137</v>
      </c>
      <c r="R326" s="37"/>
      <c r="S326" s="37"/>
      <c r="T326" s="37"/>
      <c r="U326" s="22"/>
      <c r="V326" s="22"/>
      <c r="W326" s="22"/>
      <c r="X326" s="22"/>
      <c r="Y326" s="22"/>
      <c r="Z326" s="22"/>
      <c r="AA326" s="22"/>
      <c r="AB326" s="2"/>
      <c r="AD326" s="24"/>
      <c r="AE326" s="24"/>
      <c r="AF326" s="24"/>
      <c r="AG326" s="24"/>
      <c r="AH326" s="24"/>
      <c r="AI326" s="24"/>
      <c r="AJ326" s="24"/>
      <c r="AK326" s="24"/>
      <c r="AL326" s="24"/>
      <c r="AM326" s="24"/>
      <c r="AN326" s="24"/>
    </row>
    <row r="327" spans="1:40" ht="13" x14ac:dyDescent="0.3">
      <c r="A327" t="s">
        <v>131</v>
      </c>
      <c r="B327" s="21">
        <v>0.57999999999999996</v>
      </c>
      <c r="C327" s="93">
        <f t="shared" si="8"/>
        <v>20.58</v>
      </c>
      <c r="D327" s="157"/>
      <c r="E327" s="157"/>
      <c r="F327" s="37">
        <v>4.6965157223448274E-2</v>
      </c>
      <c r="G327" s="37">
        <v>0.11560429770758619</v>
      </c>
      <c r="H327" s="37">
        <v>0.17362609043379312</v>
      </c>
      <c r="I327" s="22">
        <v>0.247</v>
      </c>
      <c r="J327" s="22">
        <v>0.28299999999999997</v>
      </c>
      <c r="K327" s="22">
        <v>0.32</v>
      </c>
      <c r="L327" s="157"/>
      <c r="M327" s="157"/>
      <c r="N327" s="157"/>
      <c r="O327" s="157"/>
      <c r="P327" s="2" t="s">
        <v>137</v>
      </c>
      <c r="R327" s="37"/>
      <c r="S327" s="37"/>
      <c r="T327" s="37"/>
      <c r="U327" s="22"/>
      <c r="V327" s="22"/>
      <c r="W327" s="22"/>
      <c r="X327" s="22"/>
      <c r="Y327" s="22"/>
      <c r="Z327" s="22"/>
      <c r="AA327" s="22"/>
      <c r="AB327" s="2"/>
      <c r="AD327" s="24"/>
      <c r="AE327" s="24"/>
      <c r="AF327" s="24"/>
      <c r="AG327" s="24"/>
      <c r="AH327" s="24"/>
      <c r="AI327" s="24"/>
      <c r="AJ327" s="24"/>
      <c r="AK327" s="24"/>
      <c r="AL327" s="24"/>
      <c r="AM327" s="24"/>
      <c r="AN327" s="24"/>
    </row>
    <row r="328" spans="1:40" ht="13" x14ac:dyDescent="0.3">
      <c r="A328" t="s">
        <v>131</v>
      </c>
      <c r="B328" s="21">
        <v>0.59</v>
      </c>
      <c r="C328" s="93">
        <f t="shared" si="8"/>
        <v>20.59</v>
      </c>
      <c r="D328" s="157"/>
      <c r="E328" s="157"/>
      <c r="F328" s="37">
        <v>4.5841565863728811E-2</v>
      </c>
      <c r="G328" s="37">
        <v>0.11423605339050849</v>
      </c>
      <c r="H328" s="37">
        <v>0.17189086668067796</v>
      </c>
      <c r="I328" s="22">
        <v>0.247</v>
      </c>
      <c r="J328" s="22">
        <v>0.28299999999999997</v>
      </c>
      <c r="K328" s="22">
        <v>0.32</v>
      </c>
      <c r="L328" s="157"/>
      <c r="M328" s="157"/>
      <c r="N328" s="157"/>
      <c r="O328" s="157"/>
      <c r="P328" s="2" t="s">
        <v>137</v>
      </c>
      <c r="R328" s="37"/>
      <c r="S328" s="37"/>
      <c r="T328" s="37"/>
      <c r="U328" s="22"/>
      <c r="V328" s="22"/>
      <c r="W328" s="22"/>
      <c r="X328" s="22"/>
      <c r="Y328" s="22"/>
      <c r="Z328" s="22"/>
      <c r="AA328" s="22"/>
      <c r="AB328" s="2"/>
      <c r="AD328" s="24"/>
      <c r="AE328" s="24"/>
      <c r="AF328" s="24"/>
      <c r="AG328" s="24"/>
      <c r="AH328" s="24"/>
      <c r="AI328" s="24"/>
      <c r="AJ328" s="24"/>
      <c r="AK328" s="24"/>
      <c r="AL328" s="24"/>
      <c r="AM328" s="24"/>
      <c r="AN328" s="24"/>
    </row>
    <row r="329" spans="1:40" ht="13" x14ac:dyDescent="0.3">
      <c r="A329" t="s">
        <v>131</v>
      </c>
      <c r="B329" s="21">
        <v>0.6</v>
      </c>
      <c r="C329" s="93">
        <f t="shared" si="8"/>
        <v>20.6</v>
      </c>
      <c r="D329" s="157"/>
      <c r="E329" s="157"/>
      <c r="F329" s="22">
        <v>4.3999999999999997E-2</v>
      </c>
      <c r="G329" s="22">
        <v>0.112</v>
      </c>
      <c r="H329" s="22">
        <v>0.16900000000000001</v>
      </c>
      <c r="I329" s="22">
        <v>0.247</v>
      </c>
      <c r="J329" s="22">
        <v>0.28299999999999997</v>
      </c>
      <c r="K329" s="22">
        <v>0.32</v>
      </c>
      <c r="L329" s="157"/>
      <c r="M329" s="157"/>
      <c r="N329" s="157"/>
      <c r="O329" s="157"/>
      <c r="P329" s="2" t="s">
        <v>137</v>
      </c>
      <c r="R329" s="37"/>
      <c r="S329" s="37"/>
      <c r="T329" s="37"/>
      <c r="U329" s="22"/>
      <c r="V329" s="22"/>
      <c r="W329" s="22"/>
      <c r="X329" s="22"/>
      <c r="Y329" s="22"/>
      <c r="Z329" s="22"/>
      <c r="AA329" s="22"/>
      <c r="AB329" s="2"/>
      <c r="AD329" s="24"/>
      <c r="AE329" s="24"/>
      <c r="AF329" s="24"/>
      <c r="AG329" s="24"/>
      <c r="AH329" s="24"/>
      <c r="AI329" s="24"/>
      <c r="AJ329" s="24"/>
      <c r="AK329" s="24"/>
      <c r="AL329" s="24"/>
      <c r="AM329" s="24"/>
      <c r="AN329" s="24"/>
    </row>
    <row r="330" spans="1:40" ht="13" x14ac:dyDescent="0.3">
      <c r="A330" t="s">
        <v>131</v>
      </c>
      <c r="B330" s="23">
        <v>0.61</v>
      </c>
      <c r="C330" s="93">
        <f t="shared" si="8"/>
        <v>20.61</v>
      </c>
      <c r="D330" s="157"/>
      <c r="E330" s="157"/>
      <c r="F330" s="22">
        <v>4.3999999999999997E-2</v>
      </c>
      <c r="G330" s="22">
        <v>0.112</v>
      </c>
      <c r="H330" s="22">
        <v>0.16900000000000001</v>
      </c>
      <c r="I330" s="22">
        <v>0.247</v>
      </c>
      <c r="J330" s="22">
        <v>0.28299999999999997</v>
      </c>
      <c r="K330" s="22">
        <v>0.32</v>
      </c>
      <c r="L330" s="157"/>
      <c r="M330" s="157"/>
      <c r="N330" s="157"/>
      <c r="O330" s="157"/>
      <c r="P330" s="2" t="s">
        <v>137</v>
      </c>
      <c r="R330" s="37"/>
      <c r="S330" s="37"/>
      <c r="T330" s="37"/>
      <c r="U330" s="22"/>
      <c r="V330" s="22"/>
      <c r="W330" s="22"/>
      <c r="X330" s="22"/>
      <c r="Y330" s="22"/>
      <c r="Z330" s="22"/>
      <c r="AA330" s="22"/>
      <c r="AB330" s="2"/>
      <c r="AD330" s="24"/>
      <c r="AE330" s="24"/>
      <c r="AF330" s="24"/>
      <c r="AG330" s="24"/>
      <c r="AH330" s="24"/>
      <c r="AI330" s="24"/>
      <c r="AJ330" s="24"/>
      <c r="AK330" s="24"/>
      <c r="AL330" s="24"/>
      <c r="AM330" s="24"/>
      <c r="AN330" s="24"/>
    </row>
    <row r="331" spans="1:40" ht="13" x14ac:dyDescent="0.3">
      <c r="A331" t="s">
        <v>131</v>
      </c>
      <c r="B331" s="23">
        <v>0.62</v>
      </c>
      <c r="C331" s="93">
        <f t="shared" si="8"/>
        <v>20.62</v>
      </c>
      <c r="D331" s="157"/>
      <c r="E331" s="157"/>
      <c r="F331" s="157">
        <v>4.3999999999999997E-2</v>
      </c>
      <c r="G331" s="157">
        <v>0.112</v>
      </c>
      <c r="H331" s="157">
        <v>0.16900000000000001</v>
      </c>
      <c r="I331" s="157">
        <v>0.247</v>
      </c>
      <c r="J331" s="157">
        <v>0.28299999999999997</v>
      </c>
      <c r="K331" s="157">
        <v>0.32</v>
      </c>
      <c r="L331" s="157"/>
      <c r="M331" s="157"/>
      <c r="N331" s="157"/>
      <c r="O331" s="157"/>
      <c r="P331" s="2" t="s">
        <v>137</v>
      </c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"/>
      <c r="AD331" s="24"/>
      <c r="AE331" s="24"/>
      <c r="AF331" s="24"/>
      <c r="AG331" s="24"/>
      <c r="AH331" s="24"/>
      <c r="AI331" s="24"/>
      <c r="AJ331" s="24"/>
      <c r="AK331" s="24"/>
      <c r="AL331" s="24"/>
      <c r="AM331" s="24"/>
      <c r="AN331" s="24"/>
    </row>
    <row r="332" spans="1:40" ht="13" x14ac:dyDescent="0.3">
      <c r="A332" t="s">
        <v>131</v>
      </c>
      <c r="B332" s="23">
        <v>0.63</v>
      </c>
      <c r="C332" s="93">
        <f t="shared" si="8"/>
        <v>20.63</v>
      </c>
      <c r="D332" s="157"/>
      <c r="E332" s="157"/>
      <c r="F332" s="157">
        <v>4.3999999999999997E-2</v>
      </c>
      <c r="G332" s="157">
        <v>0.112</v>
      </c>
      <c r="H332" s="157">
        <v>0.16900000000000001</v>
      </c>
      <c r="I332" s="157">
        <v>0.247</v>
      </c>
      <c r="J332" s="157">
        <v>0.28299999999999997</v>
      </c>
      <c r="K332" s="157">
        <v>0.32</v>
      </c>
      <c r="L332" s="157"/>
      <c r="M332" s="157"/>
      <c r="N332" s="157"/>
      <c r="O332" s="157"/>
      <c r="P332" s="2" t="s">
        <v>137</v>
      </c>
      <c r="R332" s="22"/>
      <c r="S332" s="22"/>
      <c r="T332" s="22"/>
      <c r="U332" s="22"/>
      <c r="V332" s="22"/>
      <c r="W332" s="22"/>
      <c r="X332" s="22"/>
      <c r="Y332" s="22"/>
      <c r="Z332" s="22"/>
      <c r="AA332" s="22"/>
      <c r="AB332" s="2"/>
      <c r="AD332" s="24"/>
      <c r="AE332" s="24"/>
      <c r="AF332" s="24"/>
      <c r="AG332" s="24"/>
      <c r="AH332" s="24"/>
      <c r="AI332" s="24"/>
      <c r="AJ332" s="24"/>
      <c r="AK332" s="24"/>
      <c r="AL332" s="24"/>
      <c r="AM332" s="24"/>
      <c r="AN332" s="24"/>
    </row>
    <row r="333" spans="1:40" ht="13" x14ac:dyDescent="0.3">
      <c r="A333" t="s">
        <v>131</v>
      </c>
      <c r="B333" s="23">
        <v>0.64</v>
      </c>
      <c r="C333" s="93">
        <f t="shared" si="8"/>
        <v>20.64</v>
      </c>
      <c r="D333" s="157"/>
      <c r="E333" s="157"/>
      <c r="F333" s="157">
        <v>4.3999999999999997E-2</v>
      </c>
      <c r="G333" s="157">
        <v>0.112</v>
      </c>
      <c r="H333" s="157">
        <v>0.16900000000000001</v>
      </c>
      <c r="I333" s="157">
        <v>0.247</v>
      </c>
      <c r="J333" s="157">
        <v>0.28299999999999997</v>
      </c>
      <c r="K333" s="157">
        <v>0.32</v>
      </c>
      <c r="L333" s="157"/>
      <c r="M333" s="157"/>
      <c r="N333" s="157"/>
      <c r="O333" s="157"/>
      <c r="P333" s="2" t="s">
        <v>137</v>
      </c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"/>
      <c r="AD333" s="24"/>
      <c r="AE333" s="24"/>
      <c r="AF333" s="24"/>
      <c r="AG333" s="24"/>
      <c r="AH333" s="24"/>
      <c r="AI333" s="24"/>
      <c r="AJ333" s="24"/>
      <c r="AK333" s="24"/>
      <c r="AL333" s="24"/>
      <c r="AM333" s="24"/>
      <c r="AN333" s="24"/>
    </row>
    <row r="334" spans="1:40" ht="13" x14ac:dyDescent="0.3">
      <c r="A334" t="s">
        <v>131</v>
      </c>
      <c r="B334" s="23">
        <v>0.65</v>
      </c>
      <c r="C334" s="93">
        <f t="shared" si="8"/>
        <v>20.65</v>
      </c>
      <c r="D334" s="157"/>
      <c r="E334" s="157"/>
      <c r="F334" s="157">
        <v>4.3999999999999997E-2</v>
      </c>
      <c r="G334" s="157">
        <v>0.112</v>
      </c>
      <c r="H334" s="157">
        <v>0.16900000000000001</v>
      </c>
      <c r="I334" s="157">
        <v>0.247</v>
      </c>
      <c r="J334" s="157">
        <v>0.28299999999999997</v>
      </c>
      <c r="K334" s="157">
        <v>0.32</v>
      </c>
      <c r="L334" s="157"/>
      <c r="M334" s="157"/>
      <c r="N334" s="157"/>
      <c r="O334" s="157"/>
      <c r="P334" s="2" t="s">
        <v>137</v>
      </c>
      <c r="R334" s="22"/>
      <c r="S334" s="22"/>
      <c r="T334" s="22"/>
      <c r="U334" s="22"/>
      <c r="V334" s="22"/>
      <c r="W334" s="22"/>
      <c r="X334" s="22"/>
      <c r="Y334" s="22"/>
      <c r="Z334" s="22"/>
      <c r="AA334" s="22"/>
      <c r="AB334" s="2"/>
      <c r="AD334" s="24"/>
      <c r="AE334" s="24"/>
      <c r="AF334" s="24"/>
      <c r="AG334" s="24"/>
      <c r="AH334" s="24"/>
      <c r="AI334" s="24"/>
      <c r="AJ334" s="24"/>
      <c r="AK334" s="24"/>
      <c r="AL334" s="24"/>
      <c r="AM334" s="24"/>
      <c r="AN334" s="24"/>
    </row>
    <row r="335" spans="1:40" ht="13" x14ac:dyDescent="0.3">
      <c r="A335" t="s">
        <v>131</v>
      </c>
      <c r="B335" s="23">
        <v>0.66</v>
      </c>
      <c r="C335" s="93">
        <f t="shared" si="8"/>
        <v>20.66</v>
      </c>
      <c r="D335" s="157"/>
      <c r="E335" s="157"/>
      <c r="F335" s="157">
        <v>4.3999999999999997E-2</v>
      </c>
      <c r="G335" s="157">
        <v>0.112</v>
      </c>
      <c r="H335" s="157">
        <v>0.16900000000000001</v>
      </c>
      <c r="I335" s="157">
        <v>0.247</v>
      </c>
      <c r="J335" s="157">
        <v>0.28299999999999997</v>
      </c>
      <c r="K335" s="157">
        <v>0.32</v>
      </c>
      <c r="L335" s="157"/>
      <c r="M335" s="157"/>
      <c r="N335" s="157"/>
      <c r="O335" s="157"/>
      <c r="P335" s="2" t="s">
        <v>137</v>
      </c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"/>
      <c r="AD335" s="24"/>
      <c r="AE335" s="24"/>
      <c r="AF335" s="24"/>
      <c r="AG335" s="24"/>
      <c r="AH335" s="24"/>
      <c r="AI335" s="24"/>
      <c r="AJ335" s="24"/>
      <c r="AK335" s="24"/>
      <c r="AL335" s="24"/>
      <c r="AM335" s="24"/>
      <c r="AN335" s="24"/>
    </row>
    <row r="336" spans="1:40" ht="13" x14ac:dyDescent="0.3">
      <c r="A336" t="s">
        <v>131</v>
      </c>
      <c r="B336" s="23">
        <v>0.67</v>
      </c>
      <c r="C336" s="93">
        <f t="shared" si="8"/>
        <v>20.67</v>
      </c>
      <c r="D336" s="157"/>
      <c r="E336" s="157"/>
      <c r="F336" s="157">
        <v>4.3999999999999997E-2</v>
      </c>
      <c r="G336" s="157">
        <v>0.112</v>
      </c>
      <c r="H336" s="157">
        <v>0.16900000000000001</v>
      </c>
      <c r="I336" s="157">
        <v>0.247</v>
      </c>
      <c r="J336" s="157">
        <v>0.28299999999999997</v>
      </c>
      <c r="K336" s="157">
        <v>0.32</v>
      </c>
      <c r="L336" s="157"/>
      <c r="M336" s="157"/>
      <c r="N336" s="157"/>
      <c r="O336" s="157"/>
      <c r="P336" s="2" t="s">
        <v>137</v>
      </c>
      <c r="R336" s="22"/>
      <c r="S336" s="22"/>
      <c r="T336" s="22"/>
      <c r="U336" s="22"/>
      <c r="V336" s="22"/>
      <c r="W336" s="22"/>
      <c r="X336" s="22"/>
      <c r="Y336" s="22"/>
      <c r="Z336" s="22"/>
      <c r="AA336" s="22"/>
      <c r="AB336" s="2"/>
      <c r="AD336" s="24"/>
      <c r="AE336" s="24"/>
      <c r="AF336" s="24"/>
      <c r="AG336" s="24"/>
      <c r="AH336" s="24"/>
      <c r="AI336" s="24"/>
      <c r="AJ336" s="24"/>
      <c r="AK336" s="24"/>
      <c r="AL336" s="24"/>
      <c r="AM336" s="24"/>
      <c r="AN336" s="24"/>
    </row>
    <row r="337" spans="1:40" ht="13" x14ac:dyDescent="0.3">
      <c r="A337" t="s">
        <v>131</v>
      </c>
      <c r="B337" s="23">
        <v>0.68</v>
      </c>
      <c r="C337" s="93">
        <f t="shared" si="8"/>
        <v>20.68</v>
      </c>
      <c r="D337" s="157"/>
      <c r="E337" s="157"/>
      <c r="F337" s="157">
        <v>4.3999999999999997E-2</v>
      </c>
      <c r="G337" s="157">
        <v>0.112</v>
      </c>
      <c r="H337" s="157">
        <v>0.16900000000000001</v>
      </c>
      <c r="I337" s="157">
        <v>0.247</v>
      </c>
      <c r="J337" s="157">
        <v>0.28299999999999997</v>
      </c>
      <c r="K337" s="157">
        <v>0.32</v>
      </c>
      <c r="L337" s="157"/>
      <c r="M337" s="157"/>
      <c r="N337" s="157"/>
      <c r="O337" s="157"/>
      <c r="P337" s="2" t="s">
        <v>137</v>
      </c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"/>
      <c r="AD337" s="24"/>
      <c r="AE337" s="24"/>
      <c r="AF337" s="24"/>
      <c r="AG337" s="24"/>
      <c r="AH337" s="24"/>
      <c r="AI337" s="24"/>
      <c r="AJ337" s="24"/>
      <c r="AK337" s="24"/>
      <c r="AL337" s="24"/>
      <c r="AM337" s="24"/>
      <c r="AN337" s="24"/>
    </row>
    <row r="338" spans="1:40" ht="13" x14ac:dyDescent="0.3">
      <c r="A338" t="s">
        <v>131</v>
      </c>
      <c r="B338" s="23">
        <v>0.69</v>
      </c>
      <c r="C338" s="93">
        <f t="shared" si="8"/>
        <v>20.69</v>
      </c>
      <c r="D338" s="157"/>
      <c r="E338" s="157"/>
      <c r="F338" s="157">
        <v>4.3999999999999997E-2</v>
      </c>
      <c r="G338" s="157">
        <v>0.112</v>
      </c>
      <c r="H338" s="157">
        <v>0.16900000000000001</v>
      </c>
      <c r="I338" s="157">
        <v>0.247</v>
      </c>
      <c r="J338" s="157">
        <v>0.28299999999999997</v>
      </c>
      <c r="K338" s="157">
        <v>0.32</v>
      </c>
      <c r="L338" s="157"/>
      <c r="M338" s="157"/>
      <c r="N338" s="157"/>
      <c r="O338" s="157"/>
      <c r="P338" s="2" t="s">
        <v>137</v>
      </c>
      <c r="R338" s="22"/>
      <c r="S338" s="22"/>
      <c r="T338" s="22"/>
      <c r="U338" s="22"/>
      <c r="V338" s="22"/>
      <c r="W338" s="22"/>
      <c r="X338" s="22"/>
      <c r="Y338" s="22"/>
      <c r="Z338" s="22"/>
      <c r="AA338" s="22"/>
      <c r="AB338" s="2"/>
      <c r="AD338" s="24"/>
      <c r="AE338" s="24"/>
      <c r="AF338" s="24"/>
      <c r="AG338" s="24"/>
      <c r="AH338" s="24"/>
      <c r="AI338" s="24"/>
      <c r="AJ338" s="24"/>
      <c r="AK338" s="24"/>
      <c r="AL338" s="24"/>
      <c r="AM338" s="24"/>
      <c r="AN338" s="24"/>
    </row>
    <row r="339" spans="1:40" ht="13" x14ac:dyDescent="0.3">
      <c r="A339" t="s">
        <v>131</v>
      </c>
      <c r="B339" s="23">
        <v>0.7</v>
      </c>
      <c r="C339" s="93">
        <f t="shared" si="8"/>
        <v>20.7</v>
      </c>
      <c r="D339" s="157"/>
      <c r="E339" s="157"/>
      <c r="F339" s="157">
        <v>4.3999999999999997E-2</v>
      </c>
      <c r="G339" s="157">
        <v>0.112</v>
      </c>
      <c r="H339" s="157">
        <v>0.16900000000000001</v>
      </c>
      <c r="I339" s="157">
        <v>0.247</v>
      </c>
      <c r="J339" s="157">
        <v>0.28299999999999997</v>
      </c>
      <c r="K339" s="157">
        <v>0.32</v>
      </c>
      <c r="L339" s="157"/>
      <c r="M339" s="157"/>
      <c r="N339" s="157"/>
      <c r="O339" s="157"/>
      <c r="P339" s="2" t="s">
        <v>137</v>
      </c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"/>
      <c r="AD339" s="24"/>
      <c r="AE339" s="24"/>
      <c r="AF339" s="24"/>
      <c r="AG339" s="24"/>
      <c r="AH339" s="24"/>
      <c r="AI339" s="24"/>
      <c r="AJ339" s="24"/>
      <c r="AK339" s="24"/>
      <c r="AL339" s="24"/>
      <c r="AM339" s="24"/>
      <c r="AN339" s="24"/>
    </row>
    <row r="340" spans="1:40" ht="13" x14ac:dyDescent="0.3">
      <c r="A340" t="s">
        <v>131</v>
      </c>
      <c r="B340" s="23">
        <v>0.71</v>
      </c>
      <c r="C340" s="93">
        <f t="shared" si="8"/>
        <v>20.71</v>
      </c>
      <c r="D340" s="157"/>
      <c r="E340" s="157"/>
      <c r="F340" s="157">
        <v>4.3999999999999997E-2</v>
      </c>
      <c r="G340" s="157">
        <v>0.112</v>
      </c>
      <c r="H340" s="157">
        <v>0.16900000000000001</v>
      </c>
      <c r="I340" s="157">
        <v>0.247</v>
      </c>
      <c r="J340" s="157">
        <v>0.28299999999999997</v>
      </c>
      <c r="K340" s="157">
        <v>0.32</v>
      </c>
      <c r="L340" s="157"/>
      <c r="M340" s="157"/>
      <c r="N340" s="157"/>
      <c r="O340" s="157"/>
      <c r="P340" s="2" t="s">
        <v>137</v>
      </c>
      <c r="R340" s="22"/>
      <c r="S340" s="22"/>
      <c r="T340" s="22"/>
      <c r="U340" s="22"/>
      <c r="V340" s="22"/>
      <c r="W340" s="22"/>
      <c r="X340" s="22"/>
      <c r="Y340" s="22"/>
      <c r="Z340" s="22"/>
      <c r="AA340" s="22"/>
      <c r="AB340" s="2"/>
      <c r="AD340" s="24"/>
      <c r="AE340" s="24"/>
      <c r="AF340" s="24"/>
      <c r="AG340" s="24"/>
      <c r="AH340" s="24"/>
      <c r="AI340" s="24"/>
      <c r="AJ340" s="24"/>
      <c r="AK340" s="24"/>
      <c r="AL340" s="24"/>
      <c r="AM340" s="24"/>
      <c r="AN340" s="24"/>
    </row>
    <row r="341" spans="1:40" ht="13" x14ac:dyDescent="0.3">
      <c r="A341" t="s">
        <v>131</v>
      </c>
      <c r="B341" s="23">
        <v>0.72</v>
      </c>
      <c r="C341" s="93">
        <f t="shared" si="8"/>
        <v>20.72</v>
      </c>
      <c r="D341" s="157"/>
      <c r="E341" s="157"/>
      <c r="F341" s="157">
        <v>4.3999999999999997E-2</v>
      </c>
      <c r="G341" s="157">
        <v>0.112</v>
      </c>
      <c r="H341" s="157">
        <v>0.16900000000000001</v>
      </c>
      <c r="I341" s="157">
        <v>0.247</v>
      </c>
      <c r="J341" s="157">
        <v>0.28299999999999997</v>
      </c>
      <c r="K341" s="157">
        <v>0.32</v>
      </c>
      <c r="L341" s="157"/>
      <c r="M341" s="157"/>
      <c r="N341" s="157"/>
      <c r="O341" s="157"/>
      <c r="P341" s="2" t="s">
        <v>137</v>
      </c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"/>
      <c r="AD341" s="24"/>
      <c r="AE341" s="24"/>
      <c r="AF341" s="24"/>
      <c r="AG341" s="24"/>
      <c r="AH341" s="24"/>
      <c r="AI341" s="24"/>
      <c r="AJ341" s="24"/>
      <c r="AK341" s="24"/>
      <c r="AL341" s="24"/>
      <c r="AM341" s="24"/>
      <c r="AN341" s="24"/>
    </row>
    <row r="342" spans="1:40" ht="13" x14ac:dyDescent="0.3">
      <c r="A342" t="s">
        <v>131</v>
      </c>
      <c r="B342" s="23">
        <v>0.73</v>
      </c>
      <c r="C342" s="93">
        <f t="shared" si="8"/>
        <v>20.73</v>
      </c>
      <c r="D342" s="157"/>
      <c r="E342" s="157"/>
      <c r="F342" s="157">
        <v>4.3999999999999997E-2</v>
      </c>
      <c r="G342" s="157">
        <v>0.112</v>
      </c>
      <c r="H342" s="157">
        <v>0.16900000000000001</v>
      </c>
      <c r="I342" s="157">
        <v>0.247</v>
      </c>
      <c r="J342" s="157">
        <v>0.28299999999999997</v>
      </c>
      <c r="K342" s="157">
        <v>0.32</v>
      </c>
      <c r="L342" s="157"/>
      <c r="M342" s="157"/>
      <c r="N342" s="157"/>
      <c r="O342" s="157"/>
      <c r="P342" s="2" t="s">
        <v>137</v>
      </c>
      <c r="R342" s="22"/>
      <c r="S342" s="22"/>
      <c r="T342" s="22"/>
      <c r="U342" s="22"/>
      <c r="V342" s="22"/>
      <c r="W342" s="22"/>
      <c r="X342" s="22"/>
      <c r="Y342" s="22"/>
      <c r="Z342" s="22"/>
      <c r="AA342" s="22"/>
      <c r="AB342" s="2"/>
      <c r="AD342" s="24"/>
      <c r="AE342" s="24"/>
      <c r="AF342" s="24"/>
      <c r="AG342" s="24"/>
      <c r="AH342" s="24"/>
      <c r="AI342" s="24"/>
      <c r="AJ342" s="24"/>
      <c r="AK342" s="24"/>
      <c r="AL342" s="24"/>
      <c r="AM342" s="24"/>
      <c r="AN342" s="24"/>
    </row>
    <row r="343" spans="1:40" ht="13" x14ac:dyDescent="0.3">
      <c r="A343" t="s">
        <v>131</v>
      </c>
      <c r="B343" s="23">
        <v>0.74</v>
      </c>
      <c r="C343" s="93">
        <f t="shared" si="8"/>
        <v>20.74</v>
      </c>
      <c r="D343" s="157"/>
      <c r="E343" s="157"/>
      <c r="F343" s="157">
        <v>4.3999999999999997E-2</v>
      </c>
      <c r="G343" s="157">
        <v>0.112</v>
      </c>
      <c r="H343" s="157">
        <v>0.16900000000000001</v>
      </c>
      <c r="I343" s="157">
        <v>0.247</v>
      </c>
      <c r="J343" s="157">
        <v>0.28299999999999997</v>
      </c>
      <c r="K343" s="157">
        <v>0.32</v>
      </c>
      <c r="L343" s="157"/>
      <c r="M343" s="157"/>
      <c r="N343" s="157"/>
      <c r="O343" s="157"/>
      <c r="P343" s="2" t="s">
        <v>137</v>
      </c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"/>
      <c r="AD343" s="24"/>
      <c r="AE343" s="24"/>
      <c r="AF343" s="24"/>
      <c r="AG343" s="24"/>
      <c r="AH343" s="24"/>
      <c r="AI343" s="24"/>
      <c r="AJ343" s="24"/>
      <c r="AK343" s="24"/>
      <c r="AL343" s="24"/>
      <c r="AM343" s="24"/>
      <c r="AN343" s="24"/>
    </row>
    <row r="344" spans="1:40" ht="13" x14ac:dyDescent="0.3">
      <c r="A344" t="s">
        <v>131</v>
      </c>
      <c r="B344" s="23">
        <v>0.75</v>
      </c>
      <c r="C344" s="93">
        <f t="shared" si="8"/>
        <v>20.75</v>
      </c>
      <c r="D344" s="157"/>
      <c r="E344" s="157"/>
      <c r="F344" s="157">
        <v>4.3999999999999997E-2</v>
      </c>
      <c r="G344" s="157">
        <v>0.112</v>
      </c>
      <c r="H344" s="157">
        <v>0.16900000000000001</v>
      </c>
      <c r="I344" s="157">
        <v>0.247</v>
      </c>
      <c r="J344" s="157">
        <v>0.28299999999999997</v>
      </c>
      <c r="K344" s="157">
        <v>0.32</v>
      </c>
      <c r="L344" s="157"/>
      <c r="M344" s="157"/>
      <c r="N344" s="157"/>
      <c r="O344" s="157"/>
      <c r="P344" s="2" t="s">
        <v>137</v>
      </c>
      <c r="R344" s="22"/>
      <c r="S344" s="22"/>
      <c r="T344" s="22"/>
      <c r="U344" s="22"/>
      <c r="V344" s="22"/>
      <c r="W344" s="22"/>
      <c r="X344" s="22"/>
      <c r="Y344" s="22"/>
      <c r="Z344" s="22"/>
      <c r="AA344" s="22"/>
      <c r="AB344" s="2"/>
      <c r="AD344" s="24"/>
      <c r="AE344" s="24"/>
      <c r="AF344" s="24"/>
      <c r="AG344" s="24"/>
      <c r="AH344" s="24"/>
      <c r="AI344" s="24"/>
      <c r="AJ344" s="24"/>
      <c r="AK344" s="24"/>
      <c r="AL344" s="24"/>
      <c r="AM344" s="24"/>
      <c r="AN344" s="24"/>
    </row>
    <row r="345" spans="1:40" ht="13" x14ac:dyDescent="0.3">
      <c r="A345" t="s">
        <v>131</v>
      </c>
      <c r="B345" s="23">
        <v>0.76</v>
      </c>
      <c r="C345" s="93">
        <f t="shared" si="8"/>
        <v>20.76</v>
      </c>
      <c r="D345" s="157"/>
      <c r="E345" s="157"/>
      <c r="F345" s="157">
        <v>4.3999999999999997E-2</v>
      </c>
      <c r="G345" s="157">
        <v>0.112</v>
      </c>
      <c r="H345" s="157">
        <v>0.16900000000000001</v>
      </c>
      <c r="I345" s="157">
        <v>0.247</v>
      </c>
      <c r="J345" s="157">
        <v>0.28299999999999997</v>
      </c>
      <c r="K345" s="157">
        <v>0.32</v>
      </c>
      <c r="L345" s="157"/>
      <c r="M345" s="157"/>
      <c r="N345" s="157"/>
      <c r="O345" s="157"/>
      <c r="P345" s="2" t="s">
        <v>137</v>
      </c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"/>
      <c r="AD345" s="24"/>
      <c r="AE345" s="24"/>
      <c r="AF345" s="24"/>
      <c r="AG345" s="24"/>
      <c r="AH345" s="24"/>
      <c r="AI345" s="24"/>
      <c r="AJ345" s="24"/>
      <c r="AK345" s="24"/>
      <c r="AL345" s="24"/>
      <c r="AM345" s="24"/>
      <c r="AN345" s="24"/>
    </row>
    <row r="346" spans="1:40" ht="13" x14ac:dyDescent="0.3">
      <c r="A346" t="s">
        <v>131</v>
      </c>
      <c r="B346" s="23">
        <v>0.77</v>
      </c>
      <c r="C346" s="93">
        <f t="shared" si="8"/>
        <v>20.77</v>
      </c>
      <c r="D346" s="157"/>
      <c r="E346" s="157"/>
      <c r="F346" s="157">
        <v>4.3999999999999997E-2</v>
      </c>
      <c r="G346" s="157">
        <v>0.112</v>
      </c>
      <c r="H346" s="157">
        <v>0.16900000000000001</v>
      </c>
      <c r="I346" s="157">
        <v>0.247</v>
      </c>
      <c r="J346" s="157">
        <v>0.28299999999999997</v>
      </c>
      <c r="K346" s="157">
        <v>0.32</v>
      </c>
      <c r="L346" s="157"/>
      <c r="M346" s="157"/>
      <c r="N346" s="157"/>
      <c r="O346" s="157"/>
      <c r="P346" s="2" t="s">
        <v>137</v>
      </c>
      <c r="R346" s="22"/>
      <c r="S346" s="22"/>
      <c r="T346" s="22"/>
      <c r="U346" s="22"/>
      <c r="V346" s="22"/>
      <c r="W346" s="22"/>
      <c r="X346" s="22"/>
      <c r="Y346" s="22"/>
      <c r="Z346" s="22"/>
      <c r="AA346" s="22"/>
      <c r="AB346" s="2"/>
      <c r="AD346" s="24"/>
      <c r="AE346" s="24"/>
      <c r="AF346" s="24"/>
      <c r="AG346" s="24"/>
      <c r="AH346" s="24"/>
      <c r="AI346" s="24"/>
      <c r="AJ346" s="24"/>
      <c r="AK346" s="24"/>
      <c r="AL346" s="24"/>
      <c r="AM346" s="24"/>
      <c r="AN346" s="24"/>
    </row>
    <row r="347" spans="1:40" ht="13" x14ac:dyDescent="0.3">
      <c r="A347" t="s">
        <v>131</v>
      </c>
      <c r="B347" s="23">
        <v>0.78</v>
      </c>
      <c r="C347" s="93">
        <f t="shared" si="8"/>
        <v>20.78</v>
      </c>
      <c r="D347" s="157"/>
      <c r="E347" s="157"/>
      <c r="F347" s="157">
        <v>4.3999999999999997E-2</v>
      </c>
      <c r="G347" s="157">
        <v>0.112</v>
      </c>
      <c r="H347" s="157">
        <v>0.16900000000000001</v>
      </c>
      <c r="I347" s="157">
        <v>0.247</v>
      </c>
      <c r="J347" s="157">
        <v>0.28299999999999997</v>
      </c>
      <c r="K347" s="157">
        <v>0.32</v>
      </c>
      <c r="L347" s="157"/>
      <c r="M347" s="157"/>
      <c r="N347" s="157"/>
      <c r="O347" s="157"/>
      <c r="P347" s="2" t="s">
        <v>137</v>
      </c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"/>
      <c r="AD347" s="24"/>
      <c r="AE347" s="24"/>
      <c r="AF347" s="24"/>
      <c r="AG347" s="24"/>
      <c r="AH347" s="24"/>
      <c r="AI347" s="24"/>
      <c r="AJ347" s="24"/>
      <c r="AK347" s="24"/>
      <c r="AL347" s="24"/>
      <c r="AM347" s="24"/>
      <c r="AN347" s="24"/>
    </row>
    <row r="348" spans="1:40" ht="13" x14ac:dyDescent="0.3">
      <c r="A348" t="s">
        <v>131</v>
      </c>
      <c r="B348" s="23">
        <v>0.79</v>
      </c>
      <c r="C348" s="93">
        <f t="shared" si="8"/>
        <v>20.79</v>
      </c>
      <c r="D348" s="157"/>
      <c r="E348" s="157"/>
      <c r="F348" s="157">
        <v>4.3999999999999997E-2</v>
      </c>
      <c r="G348" s="157">
        <v>0.112</v>
      </c>
      <c r="H348" s="157">
        <v>0.16900000000000001</v>
      </c>
      <c r="I348" s="157">
        <v>0.247</v>
      </c>
      <c r="J348" s="157">
        <v>0.28299999999999997</v>
      </c>
      <c r="K348" s="157">
        <v>0.32</v>
      </c>
      <c r="L348" s="157"/>
      <c r="M348" s="157"/>
      <c r="N348" s="157"/>
      <c r="O348" s="157"/>
      <c r="P348" s="2" t="s">
        <v>137</v>
      </c>
      <c r="R348" s="22"/>
      <c r="S348" s="22"/>
      <c r="T348" s="22"/>
      <c r="U348" s="22"/>
      <c r="V348" s="22"/>
      <c r="W348" s="22"/>
      <c r="X348" s="22"/>
      <c r="Y348" s="22"/>
      <c r="Z348" s="22"/>
      <c r="AA348" s="22"/>
      <c r="AB348" s="2"/>
      <c r="AD348" s="24"/>
      <c r="AE348" s="24"/>
      <c r="AF348" s="24"/>
      <c r="AG348" s="24"/>
      <c r="AH348" s="24"/>
      <c r="AI348" s="24"/>
      <c r="AJ348" s="24"/>
      <c r="AK348" s="24"/>
      <c r="AL348" s="24"/>
      <c r="AM348" s="24"/>
      <c r="AN348" s="24"/>
    </row>
    <row r="349" spans="1:40" ht="13" x14ac:dyDescent="0.3">
      <c r="A349" t="s">
        <v>131</v>
      </c>
      <c r="B349" s="23">
        <v>0.8</v>
      </c>
      <c r="C349" s="93">
        <f t="shared" si="8"/>
        <v>20.8</v>
      </c>
      <c r="D349" s="157"/>
      <c r="E349" s="157"/>
      <c r="F349" s="157">
        <v>4.3999999999999997E-2</v>
      </c>
      <c r="G349" s="157">
        <v>0.112</v>
      </c>
      <c r="H349" s="157">
        <v>0.16900000000000001</v>
      </c>
      <c r="I349" s="157">
        <v>0.247</v>
      </c>
      <c r="J349" s="157">
        <v>0.28299999999999997</v>
      </c>
      <c r="K349" s="157">
        <v>0.32</v>
      </c>
      <c r="L349" s="157"/>
      <c r="M349" s="157"/>
      <c r="N349" s="157"/>
      <c r="O349" s="157"/>
      <c r="P349" s="2" t="s">
        <v>137</v>
      </c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"/>
      <c r="AD349" s="24"/>
      <c r="AE349" s="24"/>
      <c r="AF349" s="24"/>
      <c r="AG349" s="24"/>
      <c r="AH349" s="24"/>
      <c r="AI349" s="24"/>
      <c r="AJ349" s="24"/>
      <c r="AK349" s="24"/>
      <c r="AL349" s="24"/>
      <c r="AM349" s="24"/>
      <c r="AN349" s="24"/>
    </row>
    <row r="350" spans="1:40" ht="13" x14ac:dyDescent="0.3">
      <c r="A350" t="s">
        <v>131</v>
      </c>
      <c r="B350" s="23">
        <v>0.81</v>
      </c>
      <c r="C350" s="93">
        <f t="shared" si="8"/>
        <v>20.81</v>
      </c>
      <c r="D350" s="157"/>
      <c r="E350" s="157"/>
      <c r="F350" s="157">
        <v>4.3999999999999997E-2</v>
      </c>
      <c r="G350" s="157">
        <v>0.112</v>
      </c>
      <c r="H350" s="157">
        <v>0.16900000000000001</v>
      </c>
      <c r="I350" s="157">
        <v>0.247</v>
      </c>
      <c r="J350" s="157">
        <v>0.28299999999999997</v>
      </c>
      <c r="K350" s="157">
        <v>0.32</v>
      </c>
      <c r="L350" s="157"/>
      <c r="M350" s="157"/>
      <c r="N350" s="157"/>
      <c r="O350" s="157"/>
      <c r="P350" s="2" t="s">
        <v>137</v>
      </c>
      <c r="R350" s="22"/>
      <c r="S350" s="22"/>
      <c r="T350" s="22"/>
      <c r="U350" s="22"/>
      <c r="V350" s="22"/>
      <c r="W350" s="22"/>
      <c r="X350" s="22"/>
      <c r="Y350" s="22"/>
      <c r="Z350" s="22"/>
      <c r="AA350" s="22"/>
      <c r="AB350" s="2"/>
      <c r="AD350" s="24"/>
      <c r="AE350" s="24"/>
      <c r="AF350" s="24"/>
      <c r="AG350" s="24"/>
      <c r="AH350" s="24"/>
      <c r="AI350" s="24"/>
      <c r="AJ350" s="24"/>
      <c r="AK350" s="24"/>
      <c r="AL350" s="24"/>
      <c r="AM350" s="24"/>
      <c r="AN350" s="24"/>
    </row>
    <row r="351" spans="1:40" ht="13" x14ac:dyDescent="0.3">
      <c r="A351" t="s">
        <v>131</v>
      </c>
      <c r="B351" s="23">
        <v>0.82</v>
      </c>
      <c r="C351" s="93">
        <f t="shared" ref="C351:C370" si="9">VALUE(SUBSTITUTE(2&amp;B351," ",""))</f>
        <v>20.82</v>
      </c>
      <c r="D351" s="157"/>
      <c r="E351" s="157"/>
      <c r="F351" s="157">
        <v>4.3999999999999997E-2</v>
      </c>
      <c r="G351" s="157">
        <v>0.112</v>
      </c>
      <c r="H351" s="157">
        <v>0.16900000000000001</v>
      </c>
      <c r="I351" s="157">
        <v>0.247</v>
      </c>
      <c r="J351" s="157">
        <v>0.28299999999999997</v>
      </c>
      <c r="K351" s="157">
        <v>0.32</v>
      </c>
      <c r="L351" s="157"/>
      <c r="M351" s="157"/>
      <c r="N351" s="157"/>
      <c r="O351" s="157"/>
      <c r="P351" s="2" t="s">
        <v>137</v>
      </c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"/>
      <c r="AD351" s="24"/>
      <c r="AE351" s="24"/>
      <c r="AF351" s="24"/>
      <c r="AG351" s="24"/>
      <c r="AH351" s="24"/>
      <c r="AI351" s="24"/>
      <c r="AJ351" s="24"/>
      <c r="AK351" s="24"/>
      <c r="AL351" s="24"/>
      <c r="AM351" s="24"/>
      <c r="AN351" s="24"/>
    </row>
    <row r="352" spans="1:40" ht="13" x14ac:dyDescent="0.3">
      <c r="A352" t="s">
        <v>131</v>
      </c>
      <c r="B352" s="23">
        <v>0.83</v>
      </c>
      <c r="C352" s="93">
        <f t="shared" si="9"/>
        <v>20.83</v>
      </c>
      <c r="D352" s="157"/>
      <c r="E352" s="157"/>
      <c r="F352" s="157">
        <v>4.3999999999999997E-2</v>
      </c>
      <c r="G352" s="157">
        <v>0.112</v>
      </c>
      <c r="H352" s="157">
        <v>0.16900000000000001</v>
      </c>
      <c r="I352" s="157">
        <v>0.247</v>
      </c>
      <c r="J352" s="157">
        <v>0.28299999999999997</v>
      </c>
      <c r="K352" s="157">
        <v>0.32</v>
      </c>
      <c r="L352" s="157"/>
      <c r="M352" s="157"/>
      <c r="N352" s="157"/>
      <c r="O352" s="157"/>
      <c r="P352" s="2" t="s">
        <v>137</v>
      </c>
      <c r="R352" s="22"/>
      <c r="S352" s="22"/>
      <c r="T352" s="22"/>
      <c r="U352" s="22"/>
      <c r="V352" s="22"/>
      <c r="W352" s="22"/>
      <c r="X352" s="22"/>
      <c r="Y352" s="22"/>
      <c r="Z352" s="22"/>
      <c r="AA352" s="22"/>
      <c r="AB352" s="2"/>
      <c r="AD352" s="24"/>
      <c r="AE352" s="24"/>
      <c r="AF352" s="24"/>
      <c r="AG352" s="24"/>
      <c r="AH352" s="24"/>
      <c r="AI352" s="24"/>
      <c r="AJ352" s="24"/>
      <c r="AK352" s="24"/>
      <c r="AL352" s="24"/>
      <c r="AM352" s="24"/>
      <c r="AN352" s="24"/>
    </row>
    <row r="353" spans="1:40" ht="13" x14ac:dyDescent="0.3">
      <c r="A353" t="s">
        <v>131</v>
      </c>
      <c r="B353" s="23">
        <v>0.84</v>
      </c>
      <c r="C353" s="93">
        <f t="shared" si="9"/>
        <v>20.84</v>
      </c>
      <c r="D353" s="157"/>
      <c r="E353" s="157"/>
      <c r="F353" s="157">
        <v>4.3999999999999997E-2</v>
      </c>
      <c r="G353" s="157">
        <v>0.112</v>
      </c>
      <c r="H353" s="157">
        <v>0.16900000000000001</v>
      </c>
      <c r="I353" s="157">
        <v>0.247</v>
      </c>
      <c r="J353" s="157">
        <v>0.28299999999999997</v>
      </c>
      <c r="K353" s="157">
        <v>0.32</v>
      </c>
      <c r="L353" s="157"/>
      <c r="M353" s="157"/>
      <c r="N353" s="157"/>
      <c r="O353" s="157"/>
      <c r="P353" s="2" t="s">
        <v>137</v>
      </c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"/>
      <c r="AD353" s="24"/>
      <c r="AE353" s="24"/>
      <c r="AF353" s="24"/>
      <c r="AG353" s="24"/>
      <c r="AH353" s="24"/>
      <c r="AI353" s="24"/>
      <c r="AJ353" s="24"/>
      <c r="AK353" s="24"/>
      <c r="AL353" s="24"/>
      <c r="AM353" s="24"/>
      <c r="AN353" s="24"/>
    </row>
    <row r="354" spans="1:40" ht="13" x14ac:dyDescent="0.3">
      <c r="A354" t="s">
        <v>131</v>
      </c>
      <c r="B354" s="23">
        <v>0.85</v>
      </c>
      <c r="C354" s="93">
        <f t="shared" si="9"/>
        <v>20.85</v>
      </c>
      <c r="D354" s="157"/>
      <c r="E354" s="157"/>
      <c r="F354" s="157">
        <v>4.3999999999999997E-2</v>
      </c>
      <c r="G354" s="157">
        <v>0.112</v>
      </c>
      <c r="H354" s="157">
        <v>0.16900000000000001</v>
      </c>
      <c r="I354" s="157">
        <v>0.247</v>
      </c>
      <c r="J354" s="157">
        <v>0.28299999999999997</v>
      </c>
      <c r="K354" s="157">
        <v>0.32</v>
      </c>
      <c r="L354" s="157"/>
      <c r="M354" s="157"/>
      <c r="N354" s="157"/>
      <c r="O354" s="157"/>
      <c r="P354" s="2" t="s">
        <v>137</v>
      </c>
      <c r="R354" s="22"/>
      <c r="S354" s="22"/>
      <c r="T354" s="22"/>
      <c r="U354" s="22"/>
      <c r="V354" s="22"/>
      <c r="W354" s="22"/>
      <c r="X354" s="22"/>
      <c r="Y354" s="22"/>
      <c r="Z354" s="22"/>
      <c r="AA354" s="22"/>
      <c r="AB354" s="2"/>
      <c r="AD354" s="24"/>
      <c r="AE354" s="24"/>
      <c r="AF354" s="24"/>
      <c r="AG354" s="24"/>
      <c r="AH354" s="24"/>
      <c r="AI354" s="24"/>
      <c r="AJ354" s="24"/>
      <c r="AK354" s="24"/>
      <c r="AL354" s="24"/>
      <c r="AM354" s="24"/>
      <c r="AN354" s="24"/>
    </row>
    <row r="355" spans="1:40" ht="13" x14ac:dyDescent="0.3">
      <c r="A355" t="s">
        <v>131</v>
      </c>
      <c r="B355" s="23">
        <v>0.86</v>
      </c>
      <c r="C355" s="93">
        <f t="shared" si="9"/>
        <v>20.86</v>
      </c>
      <c r="D355" s="157"/>
      <c r="E355" s="157"/>
      <c r="F355" s="157">
        <v>4.3999999999999997E-2</v>
      </c>
      <c r="G355" s="157">
        <v>0.112</v>
      </c>
      <c r="H355" s="157">
        <v>0.16900000000000001</v>
      </c>
      <c r="I355" s="157">
        <v>0.247</v>
      </c>
      <c r="J355" s="157">
        <v>0.28299999999999997</v>
      </c>
      <c r="K355" s="157">
        <v>0.32</v>
      </c>
      <c r="L355" s="157"/>
      <c r="M355" s="157"/>
      <c r="N355" s="157"/>
      <c r="O355" s="157"/>
      <c r="P355" s="2" t="s">
        <v>137</v>
      </c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"/>
      <c r="AD355" s="24"/>
      <c r="AE355" s="24"/>
      <c r="AF355" s="24"/>
      <c r="AG355" s="24"/>
      <c r="AH355" s="24"/>
      <c r="AI355" s="24"/>
      <c r="AJ355" s="24"/>
      <c r="AK355" s="24"/>
      <c r="AL355" s="24"/>
      <c r="AM355" s="24"/>
      <c r="AN355" s="24"/>
    </row>
    <row r="356" spans="1:40" ht="13" x14ac:dyDescent="0.3">
      <c r="A356" t="s">
        <v>131</v>
      </c>
      <c r="B356" s="23">
        <v>0.87</v>
      </c>
      <c r="C356" s="93">
        <f t="shared" si="9"/>
        <v>20.87</v>
      </c>
      <c r="D356" s="157"/>
      <c r="E356" s="157"/>
      <c r="F356" s="157">
        <v>4.3999999999999997E-2</v>
      </c>
      <c r="G356" s="157">
        <v>0.112</v>
      </c>
      <c r="H356" s="157">
        <v>0.16900000000000001</v>
      </c>
      <c r="I356" s="157">
        <v>0.247</v>
      </c>
      <c r="J356" s="157">
        <v>0.28299999999999997</v>
      </c>
      <c r="K356" s="157">
        <v>0.32</v>
      </c>
      <c r="L356" s="157"/>
      <c r="M356" s="157"/>
      <c r="N356" s="157"/>
      <c r="O356" s="157"/>
      <c r="P356" s="2" t="s">
        <v>137</v>
      </c>
      <c r="R356" s="22"/>
      <c r="S356" s="22"/>
      <c r="T356" s="22"/>
      <c r="U356" s="22"/>
      <c r="V356" s="22"/>
      <c r="W356" s="22"/>
      <c r="X356" s="22"/>
      <c r="Y356" s="22"/>
      <c r="Z356" s="22"/>
      <c r="AA356" s="22"/>
      <c r="AB356" s="2"/>
      <c r="AD356" s="24"/>
      <c r="AE356" s="24"/>
      <c r="AF356" s="24"/>
      <c r="AG356" s="24"/>
      <c r="AH356" s="24"/>
      <c r="AI356" s="24"/>
      <c r="AJ356" s="24"/>
      <c r="AK356" s="24"/>
      <c r="AL356" s="24"/>
      <c r="AM356" s="24"/>
      <c r="AN356" s="24"/>
    </row>
    <row r="357" spans="1:40" ht="13" x14ac:dyDescent="0.3">
      <c r="A357" t="s">
        <v>131</v>
      </c>
      <c r="B357" s="23">
        <v>0.88</v>
      </c>
      <c r="C357" s="93">
        <f t="shared" si="9"/>
        <v>20.88</v>
      </c>
      <c r="D357" s="157"/>
      <c r="E357" s="157"/>
      <c r="F357" s="157">
        <v>4.3999999999999997E-2</v>
      </c>
      <c r="G357" s="157">
        <v>0.112</v>
      </c>
      <c r="H357" s="157">
        <v>0.16900000000000001</v>
      </c>
      <c r="I357" s="157">
        <v>0.247</v>
      </c>
      <c r="J357" s="157">
        <v>0.28299999999999997</v>
      </c>
      <c r="K357" s="157">
        <v>0.32</v>
      </c>
      <c r="L357" s="157"/>
      <c r="M357" s="157"/>
      <c r="N357" s="157"/>
      <c r="O357" s="157"/>
      <c r="P357" s="2" t="s">
        <v>137</v>
      </c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"/>
      <c r="AD357" s="24"/>
      <c r="AE357" s="24"/>
      <c r="AF357" s="24"/>
      <c r="AG357" s="24"/>
      <c r="AH357" s="24"/>
      <c r="AI357" s="24"/>
      <c r="AJ357" s="24"/>
      <c r="AK357" s="24"/>
      <c r="AL357" s="24"/>
      <c r="AM357" s="24"/>
      <c r="AN357" s="24"/>
    </row>
    <row r="358" spans="1:40" ht="13" x14ac:dyDescent="0.3">
      <c r="A358" t="s">
        <v>131</v>
      </c>
      <c r="B358" s="23">
        <v>0.89</v>
      </c>
      <c r="C358" s="93">
        <f t="shared" si="9"/>
        <v>20.89</v>
      </c>
      <c r="D358" s="157"/>
      <c r="E358" s="157"/>
      <c r="F358" s="157">
        <v>4.3999999999999997E-2</v>
      </c>
      <c r="G358" s="157">
        <v>0.112</v>
      </c>
      <c r="H358" s="157">
        <v>0.16900000000000001</v>
      </c>
      <c r="I358" s="157">
        <v>0.247</v>
      </c>
      <c r="J358" s="157">
        <v>0.28299999999999997</v>
      </c>
      <c r="K358" s="157">
        <v>0.32</v>
      </c>
      <c r="L358" s="157"/>
      <c r="M358" s="157"/>
      <c r="N358" s="157"/>
      <c r="O358" s="157"/>
      <c r="P358" s="2" t="s">
        <v>137</v>
      </c>
      <c r="R358" s="22"/>
      <c r="S358" s="22"/>
      <c r="T358" s="22"/>
      <c r="U358" s="22"/>
      <c r="V358" s="22"/>
      <c r="W358" s="22"/>
      <c r="X358" s="22"/>
      <c r="Y358" s="22"/>
      <c r="Z358" s="22"/>
      <c r="AA358" s="22"/>
      <c r="AB358" s="2"/>
      <c r="AD358" s="24"/>
      <c r="AE358" s="24"/>
      <c r="AF358" s="24"/>
      <c r="AG358" s="24"/>
      <c r="AH358" s="24"/>
      <c r="AI358" s="24"/>
      <c r="AJ358" s="24"/>
      <c r="AK358" s="24"/>
      <c r="AL358" s="24"/>
      <c r="AM358" s="24"/>
      <c r="AN358" s="24"/>
    </row>
    <row r="359" spans="1:40" ht="13" x14ac:dyDescent="0.3">
      <c r="A359" t="s">
        <v>131</v>
      </c>
      <c r="B359" s="23">
        <v>0.9</v>
      </c>
      <c r="C359" s="93">
        <f t="shared" si="9"/>
        <v>20.9</v>
      </c>
      <c r="D359" s="157"/>
      <c r="E359" s="157"/>
      <c r="F359" s="157">
        <v>4.3999999999999997E-2</v>
      </c>
      <c r="G359" s="157">
        <v>0.112</v>
      </c>
      <c r="H359" s="157">
        <v>0.16900000000000001</v>
      </c>
      <c r="I359" s="157">
        <v>0.247</v>
      </c>
      <c r="J359" s="157">
        <v>0.28299999999999997</v>
      </c>
      <c r="K359" s="157">
        <v>0.32</v>
      </c>
      <c r="L359" s="157"/>
      <c r="M359" s="157"/>
      <c r="N359" s="157"/>
      <c r="O359" s="157"/>
      <c r="P359" s="2" t="s">
        <v>137</v>
      </c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"/>
      <c r="AD359" s="24"/>
      <c r="AE359" s="24"/>
      <c r="AF359" s="24"/>
      <c r="AG359" s="24"/>
      <c r="AH359" s="24"/>
      <c r="AI359" s="24"/>
      <c r="AJ359" s="24"/>
      <c r="AK359" s="24"/>
      <c r="AL359" s="24"/>
      <c r="AM359" s="24"/>
      <c r="AN359" s="24"/>
    </row>
    <row r="360" spans="1:40" ht="13" x14ac:dyDescent="0.3">
      <c r="A360" t="s">
        <v>131</v>
      </c>
      <c r="B360" s="23">
        <v>0.91</v>
      </c>
      <c r="C360" s="93">
        <f t="shared" si="9"/>
        <v>20.91</v>
      </c>
      <c r="D360" s="157"/>
      <c r="E360" s="157"/>
      <c r="F360" s="157">
        <v>4.3999999999999997E-2</v>
      </c>
      <c r="G360" s="157">
        <v>0.112</v>
      </c>
      <c r="H360" s="157">
        <v>0.16900000000000001</v>
      </c>
      <c r="I360" s="157">
        <v>0.247</v>
      </c>
      <c r="J360" s="157">
        <v>0.28299999999999997</v>
      </c>
      <c r="K360" s="157">
        <v>0.32</v>
      </c>
      <c r="L360" s="157"/>
      <c r="M360" s="157"/>
      <c r="N360" s="157"/>
      <c r="O360" s="157"/>
      <c r="P360" s="2" t="s">
        <v>137</v>
      </c>
      <c r="R360" s="22"/>
      <c r="S360" s="22"/>
      <c r="T360" s="22"/>
      <c r="U360" s="22"/>
      <c r="V360" s="22"/>
      <c r="W360" s="22"/>
      <c r="X360" s="22"/>
      <c r="Y360" s="22"/>
      <c r="Z360" s="22"/>
      <c r="AA360" s="22"/>
      <c r="AB360" s="2"/>
      <c r="AD360" s="24"/>
      <c r="AE360" s="24"/>
      <c r="AF360" s="24"/>
      <c r="AG360" s="24"/>
      <c r="AH360" s="24"/>
      <c r="AI360" s="24"/>
      <c r="AJ360" s="24"/>
      <c r="AK360" s="24"/>
      <c r="AL360" s="24"/>
      <c r="AM360" s="24"/>
      <c r="AN360" s="24"/>
    </row>
    <row r="361" spans="1:40" ht="13" x14ac:dyDescent="0.3">
      <c r="A361" t="s">
        <v>131</v>
      </c>
      <c r="B361" s="23">
        <v>0.92</v>
      </c>
      <c r="C361" s="93">
        <f t="shared" si="9"/>
        <v>20.92</v>
      </c>
      <c r="D361" s="157"/>
      <c r="E361" s="157"/>
      <c r="F361" s="157">
        <v>4.3999999999999997E-2</v>
      </c>
      <c r="G361" s="157">
        <v>0.112</v>
      </c>
      <c r="H361" s="157">
        <v>0.16900000000000001</v>
      </c>
      <c r="I361" s="157">
        <v>0.247</v>
      </c>
      <c r="J361" s="157">
        <v>0.28299999999999997</v>
      </c>
      <c r="K361" s="157">
        <v>0.32</v>
      </c>
      <c r="L361" s="157"/>
      <c r="M361" s="157"/>
      <c r="N361" s="157"/>
      <c r="O361" s="157"/>
      <c r="P361" s="2" t="s">
        <v>137</v>
      </c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"/>
      <c r="AD361" s="24"/>
      <c r="AE361" s="24"/>
      <c r="AF361" s="24"/>
      <c r="AG361" s="24"/>
      <c r="AH361" s="24"/>
      <c r="AI361" s="24"/>
      <c r="AJ361" s="24"/>
      <c r="AK361" s="24"/>
      <c r="AL361" s="24"/>
      <c r="AM361" s="24"/>
      <c r="AN361" s="24"/>
    </row>
    <row r="362" spans="1:40" ht="13" x14ac:dyDescent="0.3">
      <c r="A362" t="s">
        <v>131</v>
      </c>
      <c r="B362" s="23">
        <v>0.93</v>
      </c>
      <c r="C362" s="93">
        <f t="shared" si="9"/>
        <v>20.93</v>
      </c>
      <c r="D362" s="157"/>
      <c r="E362" s="157"/>
      <c r="F362" s="157">
        <v>4.3999999999999997E-2</v>
      </c>
      <c r="G362" s="157">
        <v>0.112</v>
      </c>
      <c r="H362" s="157">
        <v>0.16900000000000001</v>
      </c>
      <c r="I362" s="157">
        <v>0.247</v>
      </c>
      <c r="J362" s="157">
        <v>0.28299999999999997</v>
      </c>
      <c r="K362" s="157">
        <v>0.32</v>
      </c>
      <c r="L362" s="157"/>
      <c r="M362" s="157"/>
      <c r="N362" s="157"/>
      <c r="O362" s="157"/>
      <c r="P362" s="2" t="s">
        <v>137</v>
      </c>
      <c r="R362" s="22"/>
      <c r="S362" s="22"/>
      <c r="T362" s="22"/>
      <c r="U362" s="22"/>
      <c r="V362" s="22"/>
      <c r="W362" s="22"/>
      <c r="X362" s="22"/>
      <c r="Y362" s="22"/>
      <c r="Z362" s="22"/>
      <c r="AA362" s="22"/>
      <c r="AB362" s="2"/>
      <c r="AD362" s="24"/>
      <c r="AE362" s="24"/>
      <c r="AF362" s="24"/>
      <c r="AG362" s="24"/>
      <c r="AH362" s="24"/>
      <c r="AI362" s="24"/>
      <c r="AJ362" s="24"/>
      <c r="AK362" s="24"/>
      <c r="AL362" s="24"/>
      <c r="AM362" s="24"/>
      <c r="AN362" s="24"/>
    </row>
    <row r="363" spans="1:40" ht="13" x14ac:dyDescent="0.3">
      <c r="A363" t="s">
        <v>131</v>
      </c>
      <c r="B363" s="23">
        <v>0.94</v>
      </c>
      <c r="C363" s="93">
        <f t="shared" si="9"/>
        <v>20.94</v>
      </c>
      <c r="D363" s="157"/>
      <c r="E363" s="157"/>
      <c r="F363" s="157">
        <v>4.3999999999999997E-2</v>
      </c>
      <c r="G363" s="157">
        <v>0.112</v>
      </c>
      <c r="H363" s="157">
        <v>0.16900000000000001</v>
      </c>
      <c r="I363" s="157">
        <v>0.247</v>
      </c>
      <c r="J363" s="157">
        <v>0.28299999999999997</v>
      </c>
      <c r="K363" s="157">
        <v>0.32</v>
      </c>
      <c r="L363" s="157"/>
      <c r="M363" s="157"/>
      <c r="N363" s="157"/>
      <c r="O363" s="157"/>
      <c r="P363" s="2" t="s">
        <v>137</v>
      </c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"/>
      <c r="AD363" s="24"/>
      <c r="AE363" s="24"/>
      <c r="AF363" s="24"/>
      <c r="AG363" s="24"/>
      <c r="AH363" s="24"/>
      <c r="AI363" s="24"/>
      <c r="AJ363" s="24"/>
      <c r="AK363" s="24"/>
      <c r="AL363" s="24"/>
      <c r="AM363" s="24"/>
      <c r="AN363" s="24"/>
    </row>
    <row r="364" spans="1:40" ht="13" x14ac:dyDescent="0.3">
      <c r="A364" t="s">
        <v>131</v>
      </c>
      <c r="B364" s="23">
        <v>0.95</v>
      </c>
      <c r="C364" s="93">
        <f t="shared" si="9"/>
        <v>20.95</v>
      </c>
      <c r="D364" s="157"/>
      <c r="E364" s="157"/>
      <c r="F364" s="157">
        <v>4.3999999999999997E-2</v>
      </c>
      <c r="G364" s="157">
        <v>0.112</v>
      </c>
      <c r="H364" s="157">
        <v>0.16900000000000001</v>
      </c>
      <c r="I364" s="157">
        <v>0.247</v>
      </c>
      <c r="J364" s="157">
        <v>0.28299999999999997</v>
      </c>
      <c r="K364" s="157">
        <v>0.32</v>
      </c>
      <c r="L364" s="157"/>
      <c r="M364" s="157"/>
      <c r="N364" s="157"/>
      <c r="O364" s="157"/>
      <c r="P364" s="2" t="s">
        <v>137</v>
      </c>
      <c r="R364" s="22"/>
      <c r="S364" s="22"/>
      <c r="T364" s="22"/>
      <c r="U364" s="22"/>
      <c r="V364" s="22"/>
      <c r="W364" s="22"/>
      <c r="X364" s="22"/>
      <c r="Y364" s="22"/>
      <c r="Z364" s="22"/>
      <c r="AA364" s="22"/>
      <c r="AB364" s="2"/>
      <c r="AD364" s="24"/>
      <c r="AE364" s="24"/>
      <c r="AF364" s="24"/>
      <c r="AG364" s="24"/>
      <c r="AH364" s="24"/>
      <c r="AI364" s="24"/>
      <c r="AJ364" s="24"/>
      <c r="AK364" s="24"/>
      <c r="AL364" s="24"/>
      <c r="AM364" s="24"/>
      <c r="AN364" s="24"/>
    </row>
    <row r="365" spans="1:40" ht="13" x14ac:dyDescent="0.3">
      <c r="A365" t="s">
        <v>131</v>
      </c>
      <c r="B365" s="23">
        <v>0.96</v>
      </c>
      <c r="C365" s="93">
        <f t="shared" si="9"/>
        <v>20.96</v>
      </c>
      <c r="D365" s="157"/>
      <c r="E365" s="157"/>
      <c r="F365" s="157">
        <v>4.3999999999999997E-2</v>
      </c>
      <c r="G365" s="157">
        <v>0.112</v>
      </c>
      <c r="H365" s="157">
        <v>0.16900000000000001</v>
      </c>
      <c r="I365" s="157">
        <v>0.247</v>
      </c>
      <c r="J365" s="157">
        <v>0.28299999999999997</v>
      </c>
      <c r="K365" s="157">
        <v>0.32</v>
      </c>
      <c r="L365" s="157"/>
      <c r="M365" s="157"/>
      <c r="N365" s="157"/>
      <c r="O365" s="157"/>
      <c r="P365" s="2" t="s">
        <v>137</v>
      </c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"/>
      <c r="AD365" s="24"/>
      <c r="AE365" s="24"/>
      <c r="AF365" s="24"/>
      <c r="AG365" s="24"/>
      <c r="AH365" s="24"/>
      <c r="AI365" s="24"/>
      <c r="AJ365" s="24"/>
      <c r="AK365" s="24"/>
      <c r="AL365" s="24"/>
      <c r="AM365" s="24"/>
      <c r="AN365" s="24"/>
    </row>
    <row r="366" spans="1:40" ht="13" x14ac:dyDescent="0.3">
      <c r="A366" t="s">
        <v>131</v>
      </c>
      <c r="B366" s="23">
        <v>0.97</v>
      </c>
      <c r="C366" s="93">
        <f t="shared" si="9"/>
        <v>20.97</v>
      </c>
      <c r="D366" s="157"/>
      <c r="E366" s="157"/>
      <c r="F366" s="157">
        <v>4.3999999999999997E-2</v>
      </c>
      <c r="G366" s="157">
        <v>0.112</v>
      </c>
      <c r="H366" s="157">
        <v>0.16900000000000001</v>
      </c>
      <c r="I366" s="157">
        <v>0.247</v>
      </c>
      <c r="J366" s="157">
        <v>0.28299999999999997</v>
      </c>
      <c r="K366" s="157">
        <v>0.32</v>
      </c>
      <c r="L366" s="157"/>
      <c r="M366" s="157"/>
      <c r="N366" s="157"/>
      <c r="O366" s="157"/>
      <c r="P366" s="2" t="s">
        <v>137</v>
      </c>
      <c r="R366" s="22"/>
      <c r="S366" s="22"/>
      <c r="T366" s="22"/>
      <c r="U366" s="22"/>
      <c r="V366" s="22"/>
      <c r="W366" s="22"/>
      <c r="X366" s="22"/>
      <c r="Y366" s="22"/>
      <c r="Z366" s="22"/>
      <c r="AA366" s="22"/>
      <c r="AB366" s="2"/>
      <c r="AD366" s="24"/>
      <c r="AE366" s="24"/>
      <c r="AF366" s="24"/>
      <c r="AG366" s="24"/>
      <c r="AH366" s="24"/>
      <c r="AI366" s="24"/>
      <c r="AJ366" s="24"/>
      <c r="AK366" s="24"/>
      <c r="AL366" s="24"/>
      <c r="AM366" s="24"/>
      <c r="AN366" s="24"/>
    </row>
    <row r="367" spans="1:40" ht="13" x14ac:dyDescent="0.3">
      <c r="A367" t="s">
        <v>131</v>
      </c>
      <c r="B367" s="23">
        <v>0.98</v>
      </c>
      <c r="C367" s="93">
        <f t="shared" si="9"/>
        <v>20.98</v>
      </c>
      <c r="D367" s="157"/>
      <c r="E367" s="157"/>
      <c r="F367" s="157">
        <v>4.3999999999999997E-2</v>
      </c>
      <c r="G367" s="157">
        <v>0.112</v>
      </c>
      <c r="H367" s="157">
        <v>0.16900000000000001</v>
      </c>
      <c r="I367" s="157">
        <v>0.247</v>
      </c>
      <c r="J367" s="157">
        <v>0.28299999999999997</v>
      </c>
      <c r="K367" s="157">
        <v>0.32</v>
      </c>
      <c r="L367" s="157"/>
      <c r="M367" s="157"/>
      <c r="N367" s="157"/>
      <c r="O367" s="157"/>
      <c r="P367" s="2" t="s">
        <v>137</v>
      </c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"/>
      <c r="AD367" s="24"/>
      <c r="AE367" s="24"/>
      <c r="AF367" s="24"/>
      <c r="AG367" s="24"/>
      <c r="AH367" s="24"/>
      <c r="AI367" s="24"/>
      <c r="AJ367" s="24"/>
      <c r="AK367" s="24"/>
      <c r="AL367" s="24"/>
      <c r="AM367" s="24"/>
      <c r="AN367" s="24"/>
    </row>
    <row r="368" spans="1:40" ht="13" x14ac:dyDescent="0.3">
      <c r="A368" t="s">
        <v>131</v>
      </c>
      <c r="B368" s="23">
        <v>0.99</v>
      </c>
      <c r="C368" s="93">
        <f t="shared" si="9"/>
        <v>20.99</v>
      </c>
      <c r="D368" s="157"/>
      <c r="E368" s="157"/>
      <c r="F368" s="157">
        <v>4.3999999999999997E-2</v>
      </c>
      <c r="G368" s="157">
        <v>0.112</v>
      </c>
      <c r="H368" s="157">
        <v>0.16900000000000001</v>
      </c>
      <c r="I368" s="157">
        <v>0.247</v>
      </c>
      <c r="J368" s="157">
        <v>0.28299999999999997</v>
      </c>
      <c r="K368" s="157">
        <v>0.32</v>
      </c>
      <c r="L368" s="157"/>
      <c r="M368" s="157"/>
      <c r="N368" s="157"/>
      <c r="O368" s="157"/>
      <c r="P368" s="2" t="s">
        <v>137</v>
      </c>
      <c r="R368" s="22"/>
      <c r="S368" s="22"/>
      <c r="T368" s="22"/>
      <c r="U368" s="22"/>
      <c r="V368" s="22"/>
      <c r="W368" s="22"/>
      <c r="X368" s="22"/>
      <c r="Y368" s="22"/>
      <c r="Z368" s="22"/>
      <c r="AA368" s="22"/>
      <c r="AB368" s="2"/>
      <c r="AD368" s="24"/>
      <c r="AE368" s="24"/>
      <c r="AF368" s="24"/>
      <c r="AG368" s="24"/>
      <c r="AH368" s="24"/>
      <c r="AI368" s="24"/>
      <c r="AJ368" s="24"/>
      <c r="AK368" s="24"/>
      <c r="AL368" s="24"/>
      <c r="AM368" s="24"/>
      <c r="AN368" s="24"/>
    </row>
    <row r="369" spans="1:40" ht="13" x14ac:dyDescent="0.3">
      <c r="A369" t="s">
        <v>131</v>
      </c>
      <c r="B369" s="5">
        <v>1.45</v>
      </c>
      <c r="C369" s="93">
        <f t="shared" si="9"/>
        <v>21.45</v>
      </c>
      <c r="D369" s="157"/>
      <c r="E369" s="157"/>
      <c r="F369" s="157">
        <v>4.3999999999999997E-2</v>
      </c>
      <c r="G369" s="157">
        <v>0.112</v>
      </c>
      <c r="H369" s="157">
        <v>0.16900000000000001</v>
      </c>
      <c r="I369" s="157">
        <v>0.247</v>
      </c>
      <c r="J369" s="157">
        <v>0.28299999999999997</v>
      </c>
      <c r="K369" s="157">
        <v>0.32</v>
      </c>
      <c r="L369" s="157"/>
      <c r="M369" s="157"/>
      <c r="N369" s="157"/>
      <c r="O369" s="157"/>
      <c r="P369" s="2" t="s">
        <v>137</v>
      </c>
      <c r="R369" s="167"/>
      <c r="S369" s="167"/>
      <c r="T369" s="167"/>
      <c r="U369" s="167"/>
      <c r="V369" s="167"/>
      <c r="W369" s="167"/>
      <c r="X369" s="167"/>
      <c r="Y369" s="167"/>
      <c r="Z369" s="167"/>
      <c r="AA369" s="167"/>
      <c r="AB369" s="2"/>
      <c r="AD369" s="24"/>
      <c r="AE369" s="24"/>
      <c r="AF369" s="24"/>
      <c r="AG369" s="24"/>
      <c r="AH369" s="24"/>
      <c r="AI369" s="24"/>
      <c r="AJ369" s="24"/>
      <c r="AK369" s="24"/>
      <c r="AL369" s="24"/>
      <c r="AM369" s="24"/>
      <c r="AN369" s="24"/>
    </row>
    <row r="370" spans="1:40" ht="13" x14ac:dyDescent="0.3">
      <c r="A370" t="s">
        <v>131</v>
      </c>
      <c r="B370" s="5">
        <v>1.46</v>
      </c>
      <c r="C370" s="93">
        <f t="shared" si="9"/>
        <v>21.46</v>
      </c>
      <c r="D370" s="157"/>
      <c r="E370" s="157"/>
      <c r="F370" s="157">
        <v>4.3999999999999997E-2</v>
      </c>
      <c r="G370" s="157">
        <v>0.112</v>
      </c>
      <c r="H370" s="157">
        <v>0.16900000000000001</v>
      </c>
      <c r="I370" s="157">
        <v>0.247</v>
      </c>
      <c r="J370" s="157">
        <v>0.28299999999999997</v>
      </c>
      <c r="K370" s="157">
        <v>0.32</v>
      </c>
      <c r="L370" s="157"/>
      <c r="M370" s="157"/>
      <c r="N370" s="157"/>
      <c r="O370" s="157"/>
      <c r="P370" s="2" t="s">
        <v>137</v>
      </c>
      <c r="R370" s="167"/>
      <c r="S370" s="167"/>
      <c r="T370" s="167"/>
      <c r="U370" s="167"/>
      <c r="V370" s="167"/>
      <c r="W370" s="167"/>
      <c r="X370" s="167"/>
      <c r="Y370" s="167"/>
      <c r="Z370" s="167"/>
      <c r="AA370" s="167"/>
      <c r="AB370" s="2"/>
      <c r="AD370" s="24"/>
      <c r="AE370" s="24"/>
      <c r="AF370" s="24"/>
      <c r="AG370" s="24"/>
      <c r="AH370" s="24"/>
      <c r="AI370" s="24"/>
      <c r="AJ370" s="24"/>
      <c r="AK370" s="24"/>
      <c r="AL370" s="24"/>
      <c r="AM370" s="24"/>
      <c r="AN370" s="24"/>
    </row>
    <row r="371" spans="1:40" ht="13" x14ac:dyDescent="0.3">
      <c r="V371" s="20"/>
      <c r="AD371" s="24"/>
      <c r="AE371" s="24"/>
      <c r="AF371" s="24"/>
      <c r="AG371" s="24"/>
      <c r="AH371" s="24"/>
      <c r="AI371" s="24"/>
      <c r="AJ371" s="24"/>
      <c r="AK371" s="24"/>
      <c r="AL371" s="24"/>
      <c r="AM371" s="24"/>
      <c r="AN371" s="24"/>
    </row>
    <row r="372" spans="1:40" ht="13" x14ac:dyDescent="0.3">
      <c r="A372" t="s">
        <v>132</v>
      </c>
      <c r="B372" s="5">
        <v>0</v>
      </c>
      <c r="C372" s="93">
        <f>VALUE(SUBSTITUTE(3&amp;B372," ",""))</f>
        <v>30</v>
      </c>
      <c r="D372" s="157"/>
      <c r="E372" s="157"/>
      <c r="F372" s="157"/>
      <c r="G372" s="157"/>
      <c r="H372" s="157"/>
      <c r="I372" s="157"/>
      <c r="J372" s="157"/>
      <c r="K372" s="157"/>
      <c r="L372" s="157"/>
      <c r="M372" s="157"/>
      <c r="N372" s="157"/>
      <c r="O372" s="157"/>
      <c r="P372" s="2" t="s">
        <v>138</v>
      </c>
      <c r="R372" s="22"/>
      <c r="S372" s="22"/>
      <c r="T372" s="22"/>
      <c r="U372" s="22"/>
      <c r="V372" s="22"/>
      <c r="W372" s="22"/>
      <c r="X372" s="22"/>
      <c r="Y372" s="22"/>
      <c r="Z372" s="22"/>
      <c r="AA372" s="22"/>
      <c r="AB372" s="2"/>
      <c r="AD372" s="24"/>
      <c r="AE372" s="24"/>
      <c r="AF372" s="24"/>
      <c r="AG372" s="24"/>
      <c r="AH372" s="24"/>
      <c r="AI372" s="24"/>
      <c r="AJ372" s="24"/>
      <c r="AK372" s="24"/>
      <c r="AL372" s="24"/>
      <c r="AM372" s="24"/>
      <c r="AN372" s="24"/>
    </row>
    <row r="373" spans="1:40" ht="13" x14ac:dyDescent="0.3">
      <c r="A373" t="s">
        <v>132</v>
      </c>
      <c r="B373" s="5">
        <v>0.35</v>
      </c>
      <c r="C373" s="93">
        <f t="shared" ref="C373:C376" si="10">VALUE(SUBSTITUTE(3&amp;B373," ",""))</f>
        <v>30.35</v>
      </c>
      <c r="D373" s="157"/>
      <c r="E373" s="157"/>
      <c r="F373" s="157"/>
      <c r="G373" s="157"/>
      <c r="H373" s="157"/>
      <c r="I373" s="157"/>
      <c r="J373" s="157"/>
      <c r="K373" s="157"/>
      <c r="L373" s="157"/>
      <c r="M373" s="157"/>
      <c r="N373" s="157"/>
      <c r="O373" s="157"/>
      <c r="P373" s="2" t="s">
        <v>138</v>
      </c>
      <c r="V373" s="20"/>
      <c r="W373" s="22"/>
      <c r="X373" s="22"/>
      <c r="Y373" s="22"/>
      <c r="Z373" s="22"/>
      <c r="AA373" s="22"/>
      <c r="AB373" s="2"/>
      <c r="AD373" s="24"/>
      <c r="AE373" s="24"/>
      <c r="AF373" s="24"/>
      <c r="AG373" s="24"/>
      <c r="AH373" s="24"/>
      <c r="AI373" s="24"/>
      <c r="AJ373" s="24"/>
      <c r="AK373" s="24"/>
      <c r="AL373" s="24"/>
      <c r="AM373" s="24"/>
      <c r="AN373" s="24"/>
    </row>
    <row r="374" spans="1:40" ht="13" x14ac:dyDescent="0.3">
      <c r="A374" t="s">
        <v>132</v>
      </c>
      <c r="B374" s="5">
        <v>0.38</v>
      </c>
      <c r="C374" s="93">
        <f t="shared" si="10"/>
        <v>30.38</v>
      </c>
      <c r="D374" s="157"/>
      <c r="E374" s="157"/>
      <c r="F374" s="157"/>
      <c r="G374" s="157"/>
      <c r="H374" s="157"/>
      <c r="I374" s="157"/>
      <c r="J374" s="157"/>
      <c r="K374" s="157"/>
      <c r="L374" s="157"/>
      <c r="M374" s="157"/>
      <c r="N374" s="157"/>
      <c r="O374" s="157"/>
      <c r="P374" s="2" t="s">
        <v>138</v>
      </c>
      <c r="V374" s="20"/>
      <c r="W374" s="22"/>
      <c r="X374" s="22"/>
      <c r="Y374" s="22"/>
      <c r="Z374" s="22"/>
      <c r="AA374" s="22"/>
      <c r="AB374" s="2"/>
      <c r="AD374" s="24"/>
      <c r="AE374" s="24"/>
      <c r="AF374" s="24"/>
      <c r="AG374" s="24"/>
      <c r="AH374" s="24"/>
      <c r="AI374" s="24"/>
      <c r="AJ374" s="24"/>
      <c r="AK374" s="24"/>
      <c r="AL374" s="24"/>
      <c r="AM374" s="24"/>
      <c r="AN374" s="24"/>
    </row>
    <row r="375" spans="1:40" ht="13" x14ac:dyDescent="0.3">
      <c r="A375" t="s">
        <v>132</v>
      </c>
      <c r="B375" s="5">
        <v>0.41</v>
      </c>
      <c r="C375" s="93">
        <f t="shared" si="10"/>
        <v>30.41</v>
      </c>
      <c r="D375" s="157"/>
      <c r="E375" s="157"/>
      <c r="F375" s="157"/>
      <c r="G375" s="157"/>
      <c r="H375" s="157"/>
      <c r="I375" s="157"/>
      <c r="J375" s="157"/>
      <c r="K375" s="157"/>
      <c r="L375" s="157"/>
      <c r="M375" s="157"/>
      <c r="N375" s="157"/>
      <c r="O375" s="157"/>
      <c r="P375" s="2" t="s">
        <v>138</v>
      </c>
      <c r="V375" s="20"/>
      <c r="W375" s="22"/>
      <c r="X375" s="22"/>
      <c r="Y375" s="22"/>
      <c r="Z375" s="22"/>
      <c r="AA375" s="22"/>
      <c r="AB375" s="2"/>
      <c r="AD375" s="24"/>
      <c r="AE375" s="24"/>
      <c r="AF375" s="24"/>
      <c r="AG375" s="24"/>
      <c r="AH375" s="24"/>
      <c r="AI375" s="24"/>
      <c r="AJ375" s="24"/>
      <c r="AK375" s="24"/>
      <c r="AL375" s="24"/>
      <c r="AM375" s="24"/>
      <c r="AN375" s="24"/>
    </row>
    <row r="376" spans="1:40" ht="13" x14ac:dyDescent="0.3">
      <c r="A376" t="s">
        <v>132</v>
      </c>
      <c r="B376" s="5">
        <v>0.48</v>
      </c>
      <c r="C376" s="93">
        <f t="shared" si="10"/>
        <v>30.48</v>
      </c>
      <c r="D376" s="157"/>
      <c r="E376" s="157"/>
      <c r="F376" s="157"/>
      <c r="G376" s="157"/>
      <c r="H376" s="157"/>
      <c r="I376" s="157"/>
      <c r="J376" s="157"/>
      <c r="K376" s="157"/>
      <c r="L376" s="157"/>
      <c r="M376" s="157"/>
      <c r="N376" s="157"/>
      <c r="O376" s="157"/>
      <c r="P376" s="2" t="s">
        <v>138</v>
      </c>
      <c r="V376" s="20"/>
      <c r="W376" s="22"/>
      <c r="X376" s="22"/>
      <c r="Y376" s="22"/>
      <c r="Z376" s="22"/>
      <c r="AA376" s="22"/>
      <c r="AB376" s="2"/>
      <c r="AD376" s="24"/>
      <c r="AE376" s="24"/>
      <c r="AF376" s="24"/>
      <c r="AG376" s="24"/>
      <c r="AH376" s="24"/>
      <c r="AI376" s="24"/>
      <c r="AJ376" s="24"/>
      <c r="AK376" s="24"/>
      <c r="AL376" s="24"/>
      <c r="AM376" s="24"/>
      <c r="AN376" s="24"/>
    </row>
    <row r="377" spans="1:40" ht="13" x14ac:dyDescent="0.3">
      <c r="A377" t="s">
        <v>132</v>
      </c>
      <c r="B377" s="5">
        <v>0.53</v>
      </c>
      <c r="C377" s="93">
        <f t="shared" ref="C377:C440" si="11">VALUE(SUBSTITUTE(3&amp;B377," ",""))</f>
        <v>30.53</v>
      </c>
      <c r="D377" s="157"/>
      <c r="E377" s="157"/>
      <c r="F377">
        <v>8.6999999999999994E-2</v>
      </c>
      <c r="G377">
        <v>0.11899999999999999</v>
      </c>
      <c r="H377">
        <v>0.22500000000000001</v>
      </c>
      <c r="I377">
        <v>0.33200000000000002</v>
      </c>
      <c r="J377" s="157"/>
      <c r="K377" s="157"/>
      <c r="L377" s="157"/>
      <c r="M377" s="157"/>
      <c r="N377" s="157"/>
      <c r="O377" s="157"/>
      <c r="P377" s="2" t="s">
        <v>138</v>
      </c>
      <c r="V377" s="20"/>
      <c r="W377" s="22"/>
      <c r="X377" s="22"/>
      <c r="Y377" s="22"/>
      <c r="Z377" s="22"/>
      <c r="AA377" s="22"/>
      <c r="AB377" s="2"/>
      <c r="AD377" s="24"/>
      <c r="AE377" s="24"/>
      <c r="AF377" s="24"/>
      <c r="AG377" s="24"/>
      <c r="AH377" s="24"/>
      <c r="AI377" s="24"/>
      <c r="AJ377" s="24"/>
      <c r="AK377" s="24"/>
      <c r="AL377" s="24"/>
      <c r="AM377" s="24"/>
      <c r="AN377" s="24"/>
    </row>
    <row r="378" spans="1:40" ht="13" x14ac:dyDescent="0.3">
      <c r="A378" t="s">
        <v>132</v>
      </c>
      <c r="B378" s="5">
        <v>0.54</v>
      </c>
      <c r="C378" s="93">
        <f t="shared" si="11"/>
        <v>30.54</v>
      </c>
      <c r="D378" s="157"/>
      <c r="E378" s="157"/>
      <c r="F378">
        <v>8.5999999999999993E-2</v>
      </c>
      <c r="G378">
        <v>0.11799999999999999</v>
      </c>
      <c r="H378">
        <v>0.224</v>
      </c>
      <c r="I378">
        <v>0.32900000000000001</v>
      </c>
      <c r="J378" s="157"/>
      <c r="K378" s="157"/>
      <c r="L378" s="157"/>
      <c r="M378" s="157"/>
      <c r="N378" s="157"/>
      <c r="O378" s="157"/>
      <c r="P378" s="2" t="s">
        <v>138</v>
      </c>
      <c r="V378" s="20"/>
      <c r="W378" s="22"/>
      <c r="X378" s="22"/>
      <c r="Y378" s="22"/>
      <c r="Z378" s="22"/>
      <c r="AA378" s="22"/>
      <c r="AB378" s="2"/>
      <c r="AD378" s="24"/>
      <c r="AE378" s="24"/>
      <c r="AF378" s="24"/>
      <c r="AG378" s="24"/>
      <c r="AH378" s="24"/>
      <c r="AI378" s="24"/>
      <c r="AJ378" s="24"/>
      <c r="AK378" s="24"/>
      <c r="AL378" s="24"/>
      <c r="AM378" s="24"/>
      <c r="AN378" s="24"/>
    </row>
    <row r="379" spans="1:40" ht="13" x14ac:dyDescent="0.3">
      <c r="A379" t="s">
        <v>132</v>
      </c>
      <c r="B379" s="5">
        <v>0.55000000000000004</v>
      </c>
      <c r="C379" s="93">
        <f t="shared" si="11"/>
        <v>30.55</v>
      </c>
      <c r="D379" s="157"/>
      <c r="E379" s="157"/>
      <c r="F379">
        <v>8.5999999999999993E-2</v>
      </c>
      <c r="G379">
        <v>0.11700000000000001</v>
      </c>
      <c r="H379">
        <v>0.222</v>
      </c>
      <c r="I379">
        <v>0.32700000000000001</v>
      </c>
      <c r="J379" s="157"/>
      <c r="K379" s="157"/>
      <c r="L379" s="157"/>
      <c r="M379" s="157"/>
      <c r="N379" s="157"/>
      <c r="O379" s="157"/>
      <c r="P379" s="2" t="s">
        <v>138</v>
      </c>
      <c r="V379" s="20"/>
      <c r="W379" s="22"/>
      <c r="X379" s="22"/>
      <c r="Y379" s="22"/>
      <c r="Z379" s="22"/>
      <c r="AA379" s="22"/>
      <c r="AB379" s="2"/>
      <c r="AD379" s="24"/>
      <c r="AE379" s="24"/>
      <c r="AF379" s="24"/>
      <c r="AG379" s="24"/>
      <c r="AH379" s="24"/>
      <c r="AI379" s="24"/>
      <c r="AJ379" s="24"/>
      <c r="AK379" s="24"/>
      <c r="AL379" s="24"/>
      <c r="AM379" s="24"/>
      <c r="AN379" s="24"/>
    </row>
    <row r="380" spans="1:40" ht="13" x14ac:dyDescent="0.3">
      <c r="A380" t="s">
        <v>132</v>
      </c>
      <c r="B380" s="5">
        <v>0.56000000000000005</v>
      </c>
      <c r="C380" s="93">
        <f t="shared" si="11"/>
        <v>30.56</v>
      </c>
      <c r="D380" s="157"/>
      <c r="E380" s="157"/>
      <c r="F380">
        <v>8.5999999999999993E-2</v>
      </c>
      <c r="G380">
        <v>0.11700000000000001</v>
      </c>
      <c r="H380">
        <v>0.222</v>
      </c>
      <c r="I380">
        <v>0.32600000000000001</v>
      </c>
      <c r="J380" s="157"/>
      <c r="K380" s="157"/>
      <c r="L380" s="157"/>
      <c r="M380" s="157"/>
      <c r="N380" s="157"/>
      <c r="O380" s="157"/>
      <c r="P380" s="2" t="s">
        <v>138</v>
      </c>
      <c r="V380" s="20"/>
      <c r="W380" s="22"/>
      <c r="X380" s="22"/>
      <c r="Y380" s="22"/>
      <c r="Z380" s="22"/>
      <c r="AA380" s="22"/>
      <c r="AB380" s="2"/>
      <c r="AD380" s="24"/>
      <c r="AE380" s="24"/>
      <c r="AF380" s="24"/>
      <c r="AG380" s="24"/>
      <c r="AH380" s="24"/>
      <c r="AI380" s="24"/>
      <c r="AJ380" s="24"/>
      <c r="AK380" s="24"/>
      <c r="AL380" s="24"/>
      <c r="AM380" s="24"/>
      <c r="AN380" s="24"/>
    </row>
    <row r="381" spans="1:40" ht="13" x14ac:dyDescent="0.3">
      <c r="A381" t="s">
        <v>132</v>
      </c>
      <c r="B381" s="5">
        <v>0.56999999999999995</v>
      </c>
      <c r="C381" s="93">
        <f t="shared" si="11"/>
        <v>30.57</v>
      </c>
      <c r="D381" s="157"/>
      <c r="E381" s="157"/>
      <c r="F381">
        <v>8.5999999999999993E-2</v>
      </c>
      <c r="G381">
        <v>0.11700000000000001</v>
      </c>
      <c r="H381">
        <v>0.222</v>
      </c>
      <c r="I381">
        <v>0.32600000000000001</v>
      </c>
      <c r="J381" s="157"/>
      <c r="K381" s="157"/>
      <c r="L381" s="157"/>
      <c r="M381" s="157"/>
      <c r="N381" s="157"/>
      <c r="O381" s="157"/>
      <c r="P381" s="2" t="s">
        <v>138</v>
      </c>
      <c r="V381" s="20"/>
      <c r="W381" s="22"/>
      <c r="X381" s="22"/>
      <c r="Y381" s="22"/>
      <c r="Z381" s="22"/>
      <c r="AA381" s="22"/>
      <c r="AB381" s="2"/>
      <c r="AD381" s="24"/>
      <c r="AE381" s="24"/>
      <c r="AF381" s="24"/>
      <c r="AG381" s="24"/>
      <c r="AH381" s="24"/>
      <c r="AI381" s="24"/>
      <c r="AJ381" s="24"/>
      <c r="AK381" s="24"/>
      <c r="AL381" s="24"/>
      <c r="AM381" s="24"/>
      <c r="AN381" s="24"/>
    </row>
    <row r="382" spans="1:40" ht="13" x14ac:dyDescent="0.3">
      <c r="A382" t="s">
        <v>132</v>
      </c>
      <c r="B382" s="5">
        <v>0.57999999999999996</v>
      </c>
      <c r="C382" s="93">
        <f t="shared" si="11"/>
        <v>30.58</v>
      </c>
      <c r="D382" s="157"/>
      <c r="E382" s="157"/>
      <c r="F382">
        <v>8.5000000000000006E-2</v>
      </c>
      <c r="G382">
        <v>0.11600000000000001</v>
      </c>
      <c r="H382">
        <v>0.219</v>
      </c>
      <c r="I382">
        <v>0.32100000000000001</v>
      </c>
      <c r="J382" s="157"/>
      <c r="K382" s="157"/>
      <c r="L382" s="157"/>
      <c r="M382" s="157"/>
      <c r="N382" s="157"/>
      <c r="O382" s="157"/>
      <c r="P382" s="2" t="s">
        <v>138</v>
      </c>
      <c r="V382" s="20"/>
      <c r="W382" s="22"/>
      <c r="X382" s="22"/>
      <c r="Y382" s="22"/>
      <c r="Z382" s="22"/>
      <c r="AA382" s="22"/>
      <c r="AB382" s="2"/>
      <c r="AD382" s="24"/>
      <c r="AE382" s="24"/>
      <c r="AF382" s="24"/>
      <c r="AG382" s="24"/>
      <c r="AH382" s="24"/>
      <c r="AI382" s="24"/>
      <c r="AJ382" s="24"/>
      <c r="AK382" s="24"/>
      <c r="AL382" s="24"/>
      <c r="AM382" s="24"/>
      <c r="AN382" s="24"/>
    </row>
    <row r="383" spans="1:40" ht="13" x14ac:dyDescent="0.3">
      <c r="A383" t="s">
        <v>132</v>
      </c>
      <c r="B383" s="5">
        <v>0.59</v>
      </c>
      <c r="C383" s="93">
        <f t="shared" si="11"/>
        <v>30.59</v>
      </c>
      <c r="D383" s="157"/>
      <c r="E383" s="157"/>
      <c r="F383">
        <v>8.5000000000000006E-2</v>
      </c>
      <c r="G383">
        <v>0.11600000000000001</v>
      </c>
      <c r="H383">
        <v>0.219</v>
      </c>
      <c r="I383">
        <v>0.32100000000000001</v>
      </c>
      <c r="J383" s="157"/>
      <c r="K383" s="157"/>
      <c r="L383" s="157"/>
      <c r="M383" s="157"/>
      <c r="N383" s="157"/>
      <c r="O383" s="157"/>
      <c r="P383" s="2" t="s">
        <v>138</v>
      </c>
      <c r="V383" s="20"/>
      <c r="W383" s="22"/>
      <c r="X383" s="22"/>
      <c r="Y383" s="22"/>
      <c r="Z383" s="22"/>
      <c r="AA383" s="22"/>
      <c r="AB383" s="2"/>
      <c r="AD383" s="24"/>
      <c r="AE383" s="24"/>
      <c r="AF383" s="24"/>
      <c r="AG383" s="24"/>
      <c r="AH383" s="24"/>
      <c r="AI383" s="24"/>
      <c r="AJ383" s="24"/>
      <c r="AK383" s="24"/>
      <c r="AL383" s="24"/>
      <c r="AM383" s="24"/>
      <c r="AN383" s="24"/>
    </row>
    <row r="384" spans="1:40" ht="13" x14ac:dyDescent="0.3">
      <c r="A384" t="s">
        <v>132</v>
      </c>
      <c r="B384" s="5">
        <v>0.6</v>
      </c>
      <c r="C384" s="93">
        <f t="shared" si="11"/>
        <v>30.6</v>
      </c>
      <c r="D384" s="157"/>
      <c r="E384" s="157"/>
      <c r="F384">
        <v>8.5000000000000006E-2</v>
      </c>
      <c r="G384">
        <v>0.11600000000000001</v>
      </c>
      <c r="H384">
        <v>0.219</v>
      </c>
      <c r="I384">
        <v>0.32100000000000001</v>
      </c>
      <c r="J384" s="157"/>
      <c r="K384" s="157"/>
      <c r="L384" s="157"/>
      <c r="M384" s="157"/>
      <c r="N384" s="157"/>
      <c r="O384" s="157"/>
      <c r="P384" s="2" t="s">
        <v>138</v>
      </c>
      <c r="V384" s="20"/>
      <c r="W384" s="22"/>
      <c r="X384" s="22"/>
      <c r="Y384" s="22"/>
      <c r="Z384" s="22"/>
      <c r="AA384" s="22"/>
      <c r="AB384" s="2"/>
      <c r="AD384" s="24"/>
      <c r="AE384" s="24"/>
      <c r="AF384" s="24"/>
      <c r="AG384" s="24"/>
      <c r="AH384" s="24"/>
      <c r="AI384" s="24"/>
      <c r="AJ384" s="24"/>
      <c r="AK384" s="24"/>
      <c r="AL384" s="24"/>
      <c r="AM384" s="24"/>
      <c r="AN384" s="24"/>
    </row>
    <row r="385" spans="1:40" ht="13" x14ac:dyDescent="0.3">
      <c r="A385" t="s">
        <v>132</v>
      </c>
      <c r="B385" s="5">
        <v>0.61</v>
      </c>
      <c r="C385" s="93">
        <f t="shared" si="11"/>
        <v>30.61</v>
      </c>
      <c r="D385" s="157"/>
      <c r="E385" s="157"/>
      <c r="F385">
        <v>8.3000000000000004E-2</v>
      </c>
      <c r="G385">
        <v>0.114</v>
      </c>
      <c r="H385">
        <v>0.215</v>
      </c>
      <c r="I385">
        <v>0.316</v>
      </c>
      <c r="J385" s="157"/>
      <c r="K385" s="157"/>
      <c r="L385" s="157"/>
      <c r="M385" s="157"/>
      <c r="N385" s="157"/>
      <c r="O385" s="157"/>
      <c r="P385" s="2" t="s">
        <v>138</v>
      </c>
      <c r="V385" s="20"/>
      <c r="W385" s="22"/>
      <c r="X385" s="22"/>
      <c r="Y385" s="22"/>
      <c r="Z385" s="22"/>
      <c r="AA385" s="22"/>
      <c r="AB385" s="2"/>
      <c r="AD385" s="24"/>
      <c r="AE385" s="24"/>
      <c r="AF385" s="24"/>
      <c r="AG385" s="24"/>
      <c r="AH385" s="24"/>
      <c r="AI385" s="24"/>
      <c r="AJ385" s="24"/>
      <c r="AK385" s="24"/>
      <c r="AL385" s="24"/>
      <c r="AM385" s="24"/>
      <c r="AN385" s="24"/>
    </row>
    <row r="386" spans="1:40" ht="13" x14ac:dyDescent="0.3">
      <c r="A386" t="s">
        <v>132</v>
      </c>
      <c r="B386" s="5">
        <v>0.62</v>
      </c>
      <c r="C386" s="93">
        <f t="shared" si="11"/>
        <v>30.62</v>
      </c>
      <c r="D386" s="157"/>
      <c r="E386" s="157"/>
      <c r="F386">
        <v>8.3000000000000004E-2</v>
      </c>
      <c r="G386">
        <v>0.114</v>
      </c>
      <c r="H386">
        <v>0.214</v>
      </c>
      <c r="I386">
        <v>0.314</v>
      </c>
      <c r="J386" s="157"/>
      <c r="K386" s="157"/>
      <c r="L386" s="157"/>
      <c r="M386" s="157"/>
      <c r="N386" s="157"/>
      <c r="O386" s="157"/>
      <c r="P386" s="2" t="s">
        <v>138</v>
      </c>
      <c r="V386" s="20"/>
      <c r="W386" s="22"/>
      <c r="X386" s="22"/>
      <c r="Y386" s="22"/>
      <c r="Z386" s="22"/>
      <c r="AA386" s="22"/>
      <c r="AB386" s="2"/>
      <c r="AD386" s="24"/>
      <c r="AE386" s="24"/>
      <c r="AF386" s="24"/>
      <c r="AG386" s="24"/>
      <c r="AH386" s="24"/>
      <c r="AI386" s="24"/>
      <c r="AJ386" s="24"/>
      <c r="AK386" s="24"/>
      <c r="AL386" s="24"/>
      <c r="AM386" s="24"/>
      <c r="AN386" s="24"/>
    </row>
    <row r="387" spans="1:40" ht="13" x14ac:dyDescent="0.3">
      <c r="A387" t="s">
        <v>132</v>
      </c>
      <c r="B387" s="5">
        <v>0.63</v>
      </c>
      <c r="C387" s="93">
        <f t="shared" si="11"/>
        <v>30.63</v>
      </c>
      <c r="D387" s="157"/>
      <c r="E387" s="157"/>
      <c r="F387">
        <v>8.3000000000000004E-2</v>
      </c>
      <c r="G387">
        <v>0.113</v>
      </c>
      <c r="H387">
        <v>0.21299999999999999</v>
      </c>
      <c r="I387">
        <v>0.313</v>
      </c>
      <c r="J387" s="157"/>
      <c r="K387" s="157"/>
      <c r="L387" s="157"/>
      <c r="M387" s="157"/>
      <c r="N387" s="157"/>
      <c r="O387" s="157"/>
      <c r="P387" s="2" t="s">
        <v>138</v>
      </c>
      <c r="V387" s="20"/>
      <c r="W387" s="22"/>
      <c r="X387" s="22"/>
      <c r="Y387" s="22"/>
      <c r="Z387" s="22"/>
      <c r="AA387" s="22"/>
      <c r="AB387" s="2"/>
      <c r="AD387" s="24"/>
      <c r="AE387" s="24"/>
      <c r="AF387" s="24"/>
      <c r="AG387" s="24"/>
      <c r="AH387" s="24"/>
      <c r="AI387" s="24"/>
      <c r="AJ387" s="24"/>
      <c r="AK387" s="24"/>
      <c r="AL387" s="24"/>
      <c r="AM387" s="24"/>
      <c r="AN387" s="24"/>
    </row>
    <row r="388" spans="1:40" ht="13" x14ac:dyDescent="0.3">
      <c r="A388" t="s">
        <v>132</v>
      </c>
      <c r="B388" s="5">
        <v>0.64</v>
      </c>
      <c r="C388" s="93">
        <f t="shared" si="11"/>
        <v>30.64</v>
      </c>
      <c r="D388" s="157"/>
      <c r="E388" s="157"/>
      <c r="F388">
        <v>8.2000000000000003E-2</v>
      </c>
      <c r="G388">
        <v>0.112</v>
      </c>
      <c r="H388">
        <v>0.21199999999999999</v>
      </c>
      <c r="I388">
        <v>0.311</v>
      </c>
      <c r="J388" s="157"/>
      <c r="K388" s="157"/>
      <c r="L388" s="157"/>
      <c r="M388" s="157"/>
      <c r="N388" s="157"/>
      <c r="O388" s="157"/>
      <c r="P388" s="2" t="s">
        <v>138</v>
      </c>
      <c r="V388" s="20"/>
      <c r="W388" s="22"/>
      <c r="X388" s="22"/>
      <c r="Y388" s="22"/>
      <c r="Z388" s="22"/>
      <c r="AA388" s="22"/>
      <c r="AB388" s="2"/>
      <c r="AD388" s="24"/>
      <c r="AE388" s="24"/>
      <c r="AF388" s="24"/>
      <c r="AG388" s="24"/>
      <c r="AH388" s="24"/>
      <c r="AI388" s="24"/>
      <c r="AJ388" s="24"/>
      <c r="AK388" s="24"/>
      <c r="AL388" s="24"/>
      <c r="AM388" s="24"/>
      <c r="AN388" s="24"/>
    </row>
    <row r="389" spans="1:40" ht="13" x14ac:dyDescent="0.3">
      <c r="A389" t="s">
        <v>132</v>
      </c>
      <c r="B389" s="5">
        <v>0.65</v>
      </c>
      <c r="C389" s="93">
        <f t="shared" si="11"/>
        <v>30.65</v>
      </c>
      <c r="D389" s="157"/>
      <c r="E389" s="157"/>
      <c r="F389">
        <v>8.2000000000000003E-2</v>
      </c>
      <c r="G389">
        <v>0.112</v>
      </c>
      <c r="H389">
        <v>0.21199999999999999</v>
      </c>
      <c r="I389">
        <v>0.311</v>
      </c>
      <c r="J389" s="157"/>
      <c r="K389" s="157"/>
      <c r="L389" s="157"/>
      <c r="M389" s="157"/>
      <c r="N389" s="157"/>
      <c r="O389" s="157"/>
      <c r="P389" s="2" t="s">
        <v>138</v>
      </c>
      <c r="V389" s="20"/>
      <c r="W389" s="22"/>
      <c r="X389" s="22"/>
      <c r="Y389" s="22"/>
      <c r="Z389" s="22"/>
      <c r="AA389" s="22"/>
      <c r="AB389" s="2"/>
      <c r="AD389" s="24"/>
      <c r="AE389" s="24"/>
      <c r="AF389" s="24"/>
      <c r="AG389" s="24"/>
      <c r="AH389" s="24"/>
      <c r="AI389" s="24"/>
      <c r="AJ389" s="24"/>
      <c r="AK389" s="24"/>
      <c r="AL389" s="24"/>
      <c r="AM389" s="24"/>
      <c r="AN389" s="24"/>
    </row>
    <row r="390" spans="1:40" ht="13" x14ac:dyDescent="0.3">
      <c r="A390" t="s">
        <v>132</v>
      </c>
      <c r="B390" s="5">
        <v>0.66</v>
      </c>
      <c r="C390" s="93">
        <f t="shared" si="11"/>
        <v>30.66</v>
      </c>
      <c r="D390" s="157"/>
      <c r="E390" s="157"/>
      <c r="F390">
        <v>8.1000000000000003E-2</v>
      </c>
      <c r="G390">
        <v>0.111</v>
      </c>
      <c r="H390">
        <v>0.20899999999999999</v>
      </c>
      <c r="I390">
        <v>0.307</v>
      </c>
      <c r="J390" s="157"/>
      <c r="K390" s="157"/>
      <c r="L390" s="157"/>
      <c r="M390" s="157"/>
      <c r="N390" s="157"/>
      <c r="O390" s="157"/>
      <c r="P390" s="2" t="s">
        <v>138</v>
      </c>
      <c r="V390" s="20"/>
      <c r="W390" s="22"/>
      <c r="X390" s="22"/>
      <c r="Y390" s="22"/>
      <c r="Z390" s="22"/>
      <c r="AA390" s="22"/>
      <c r="AB390" s="2"/>
      <c r="AD390" s="24"/>
      <c r="AE390" s="24"/>
      <c r="AF390" s="24"/>
      <c r="AG390" s="24"/>
      <c r="AH390" s="24"/>
      <c r="AI390" s="24"/>
      <c r="AJ390" s="24"/>
      <c r="AK390" s="24"/>
      <c r="AL390" s="24"/>
      <c r="AM390" s="24"/>
      <c r="AN390" s="24"/>
    </row>
    <row r="391" spans="1:40" ht="13" x14ac:dyDescent="0.3">
      <c r="A391" t="s">
        <v>132</v>
      </c>
      <c r="B391" s="5">
        <v>0.67</v>
      </c>
      <c r="C391" s="93">
        <f t="shared" si="11"/>
        <v>30.67</v>
      </c>
      <c r="D391" s="157"/>
      <c r="E391" s="157"/>
      <c r="F391">
        <v>8.1000000000000003E-2</v>
      </c>
      <c r="G391">
        <v>0.111</v>
      </c>
      <c r="H391">
        <v>0.20899999999999999</v>
      </c>
      <c r="I391">
        <v>0.30599999999999999</v>
      </c>
      <c r="J391" s="157"/>
      <c r="K391" s="157"/>
      <c r="L391" s="157"/>
      <c r="M391" s="157"/>
      <c r="N391" s="157"/>
      <c r="O391" s="157"/>
      <c r="P391" s="2" t="s">
        <v>138</v>
      </c>
      <c r="V391" s="20"/>
      <c r="W391" s="22"/>
      <c r="X391" s="22"/>
      <c r="Y391" s="22"/>
      <c r="Z391" s="22"/>
      <c r="AA391" s="22"/>
      <c r="AB391" s="2"/>
      <c r="AD391" s="24"/>
      <c r="AE391" s="24"/>
      <c r="AF391" s="24"/>
      <c r="AG391" s="24"/>
      <c r="AH391" s="24"/>
      <c r="AI391" s="24"/>
      <c r="AJ391" s="24"/>
      <c r="AK391" s="24"/>
      <c r="AL391" s="24"/>
      <c r="AM391" s="24"/>
      <c r="AN391" s="24"/>
    </row>
    <row r="392" spans="1:40" ht="13" x14ac:dyDescent="0.3">
      <c r="A392" t="s">
        <v>132</v>
      </c>
      <c r="B392" s="5">
        <v>0.68</v>
      </c>
      <c r="C392" s="93">
        <f t="shared" si="11"/>
        <v>30.68</v>
      </c>
      <c r="D392" s="157"/>
      <c r="E392" s="157"/>
      <c r="F392">
        <v>8.1000000000000003E-2</v>
      </c>
      <c r="G392">
        <v>0.11</v>
      </c>
      <c r="H392">
        <v>0.20699999999999999</v>
      </c>
      <c r="I392">
        <v>0.30299999999999999</v>
      </c>
      <c r="J392" s="157"/>
      <c r="K392" s="157"/>
      <c r="L392" s="157"/>
      <c r="M392" s="157"/>
      <c r="N392" s="157"/>
      <c r="O392" s="157"/>
      <c r="P392" s="2" t="s">
        <v>138</v>
      </c>
      <c r="V392" s="20"/>
      <c r="W392" s="22"/>
      <c r="X392" s="22"/>
      <c r="Y392" s="22"/>
      <c r="Z392" s="22"/>
      <c r="AA392" s="22"/>
      <c r="AB392" s="2"/>
      <c r="AD392" s="24"/>
      <c r="AE392" s="24"/>
      <c r="AF392" s="24"/>
      <c r="AG392" s="24"/>
      <c r="AH392" s="24"/>
      <c r="AI392" s="24"/>
      <c r="AJ392" s="24"/>
      <c r="AK392" s="24"/>
      <c r="AL392" s="24"/>
      <c r="AM392" s="24"/>
      <c r="AN392" s="24"/>
    </row>
    <row r="393" spans="1:40" ht="13" x14ac:dyDescent="0.3">
      <c r="A393" t="s">
        <v>132</v>
      </c>
      <c r="B393" s="5">
        <v>0.69</v>
      </c>
      <c r="C393" s="93">
        <f t="shared" si="11"/>
        <v>30.69</v>
      </c>
      <c r="D393" s="157"/>
      <c r="E393" s="157"/>
      <c r="F393">
        <v>0.08</v>
      </c>
      <c r="G393">
        <v>0.11</v>
      </c>
      <c r="H393">
        <v>0.20499999999999999</v>
      </c>
      <c r="I393">
        <v>0.30099999999999999</v>
      </c>
      <c r="J393" s="157"/>
      <c r="K393" s="157"/>
      <c r="L393" s="157"/>
      <c r="M393" s="157"/>
      <c r="N393" s="157"/>
      <c r="O393" s="157"/>
      <c r="P393" s="2" t="s">
        <v>138</v>
      </c>
      <c r="V393" s="20"/>
      <c r="W393" s="22"/>
      <c r="X393" s="22"/>
      <c r="Y393" s="22"/>
      <c r="Z393" s="22"/>
      <c r="AA393" s="22"/>
      <c r="AB393" s="2"/>
      <c r="AD393" s="24"/>
      <c r="AE393" s="24"/>
      <c r="AF393" s="24"/>
      <c r="AG393" s="24"/>
      <c r="AH393" s="24"/>
      <c r="AI393" s="24"/>
      <c r="AJ393" s="24"/>
      <c r="AK393" s="24"/>
      <c r="AL393" s="24"/>
      <c r="AM393" s="24"/>
      <c r="AN393" s="24"/>
    </row>
    <row r="394" spans="1:40" ht="13" x14ac:dyDescent="0.3">
      <c r="A394" t="s">
        <v>132</v>
      </c>
      <c r="B394" s="5">
        <v>0.7</v>
      </c>
      <c r="C394" s="93">
        <f t="shared" si="11"/>
        <v>30.7</v>
      </c>
      <c r="D394" s="157"/>
      <c r="E394" s="157"/>
      <c r="F394">
        <v>0.08</v>
      </c>
      <c r="G394">
        <v>0.109</v>
      </c>
      <c r="H394">
        <v>0.20499999999999999</v>
      </c>
      <c r="I394">
        <v>0.3</v>
      </c>
      <c r="J394" s="157"/>
      <c r="K394" s="157"/>
      <c r="L394" s="157"/>
      <c r="M394" s="157"/>
      <c r="N394" s="157"/>
      <c r="O394" s="157"/>
      <c r="P394" s="2" t="s">
        <v>138</v>
      </c>
      <c r="V394" s="20"/>
      <c r="W394" s="22"/>
      <c r="X394" s="22"/>
      <c r="Y394" s="22"/>
      <c r="Z394" s="22"/>
      <c r="AA394" s="22"/>
      <c r="AB394" s="2"/>
      <c r="AD394" s="24"/>
      <c r="AE394" s="24"/>
      <c r="AF394" s="24"/>
      <c r="AG394" s="24"/>
      <c r="AH394" s="24"/>
      <c r="AI394" s="24"/>
      <c r="AJ394" s="24"/>
      <c r="AK394" s="24"/>
      <c r="AL394" s="24"/>
      <c r="AM394" s="24"/>
      <c r="AN394" s="24"/>
    </row>
    <row r="395" spans="1:40" ht="13" x14ac:dyDescent="0.3">
      <c r="A395" t="s">
        <v>132</v>
      </c>
      <c r="B395" s="5">
        <v>0.71</v>
      </c>
      <c r="C395" s="93">
        <f t="shared" si="11"/>
        <v>30.71</v>
      </c>
      <c r="D395" s="157"/>
      <c r="E395" s="157"/>
      <c r="F395">
        <v>0.08</v>
      </c>
      <c r="G395">
        <v>0.109</v>
      </c>
      <c r="H395">
        <v>0.20399999999999999</v>
      </c>
      <c r="I395">
        <v>0.29899999999999999</v>
      </c>
      <c r="J395" s="157"/>
      <c r="K395" s="157"/>
      <c r="L395" s="157"/>
      <c r="M395" s="157"/>
      <c r="N395" s="157"/>
      <c r="O395" s="157"/>
      <c r="P395" s="2" t="s">
        <v>138</v>
      </c>
      <c r="V395" s="20"/>
      <c r="W395" s="22"/>
      <c r="X395" s="22"/>
      <c r="Y395" s="22"/>
      <c r="Z395" s="22"/>
      <c r="AA395" s="22"/>
      <c r="AB395" s="2"/>
      <c r="AD395" s="24"/>
      <c r="AE395" s="24"/>
      <c r="AF395" s="24"/>
      <c r="AG395" s="24"/>
      <c r="AH395" s="24"/>
      <c r="AI395" s="24"/>
      <c r="AJ395" s="24"/>
      <c r="AK395" s="24"/>
      <c r="AL395" s="24"/>
      <c r="AM395" s="24"/>
      <c r="AN395" s="24"/>
    </row>
    <row r="396" spans="1:40" ht="13" x14ac:dyDescent="0.3">
      <c r="A396" t="s">
        <v>132</v>
      </c>
      <c r="B396" s="5">
        <v>0.72</v>
      </c>
      <c r="C396" s="93">
        <f t="shared" si="11"/>
        <v>30.72</v>
      </c>
      <c r="D396" s="157"/>
      <c r="E396" s="157"/>
      <c r="F396">
        <v>0.08</v>
      </c>
      <c r="G396">
        <v>0.109</v>
      </c>
      <c r="H396">
        <v>0.20399999999999999</v>
      </c>
      <c r="I396">
        <v>0.29899999999999999</v>
      </c>
      <c r="J396" s="157"/>
      <c r="K396" s="157"/>
      <c r="L396" s="157"/>
      <c r="M396" s="157"/>
      <c r="N396" s="157"/>
      <c r="O396" s="157"/>
      <c r="P396" s="2" t="s">
        <v>138</v>
      </c>
      <c r="V396" s="20"/>
      <c r="W396" s="22"/>
      <c r="X396" s="22"/>
      <c r="Y396" s="22"/>
      <c r="Z396" s="22"/>
      <c r="AA396" s="22"/>
      <c r="AB396" s="2"/>
      <c r="AD396" s="24"/>
      <c r="AE396" s="24"/>
      <c r="AF396" s="24"/>
      <c r="AG396" s="24"/>
      <c r="AH396" s="24"/>
      <c r="AI396" s="24"/>
      <c r="AJ396" s="24"/>
      <c r="AK396" s="24"/>
      <c r="AL396" s="24"/>
      <c r="AM396" s="24"/>
      <c r="AN396" s="24"/>
    </row>
    <row r="397" spans="1:40" ht="13" x14ac:dyDescent="0.3">
      <c r="A397" t="s">
        <v>132</v>
      </c>
      <c r="B397" s="5">
        <v>0.73</v>
      </c>
      <c r="C397" s="93">
        <f t="shared" si="11"/>
        <v>30.73</v>
      </c>
      <c r="D397" s="157"/>
      <c r="E397" s="157"/>
      <c r="F397">
        <v>7.9000000000000001E-2</v>
      </c>
      <c r="G397">
        <v>0.108</v>
      </c>
      <c r="H397">
        <v>0.20200000000000001</v>
      </c>
      <c r="I397">
        <v>0.29599999999999999</v>
      </c>
      <c r="J397" s="157"/>
      <c r="K397" s="157"/>
      <c r="L397" s="157"/>
      <c r="M397" s="157"/>
      <c r="N397" s="157"/>
      <c r="O397" s="157"/>
      <c r="P397" s="2" t="s">
        <v>138</v>
      </c>
      <c r="V397" s="20"/>
      <c r="W397" s="22"/>
      <c r="X397" s="22"/>
      <c r="Y397" s="22"/>
      <c r="Z397" s="22"/>
      <c r="AA397" s="22"/>
      <c r="AB397" s="2"/>
      <c r="AD397" s="24"/>
      <c r="AE397" s="24"/>
      <c r="AF397" s="24"/>
      <c r="AG397" s="24"/>
      <c r="AH397" s="24"/>
      <c r="AI397" s="24"/>
      <c r="AJ397" s="24"/>
      <c r="AK397" s="24"/>
      <c r="AL397" s="24"/>
      <c r="AM397" s="24"/>
      <c r="AN397" s="24"/>
    </row>
    <row r="398" spans="1:40" ht="13" x14ac:dyDescent="0.3">
      <c r="A398" t="s">
        <v>132</v>
      </c>
      <c r="B398" s="5">
        <v>0.74</v>
      </c>
      <c r="C398" s="93">
        <f t="shared" si="11"/>
        <v>30.74</v>
      </c>
      <c r="D398" s="157"/>
      <c r="E398" s="157"/>
      <c r="F398">
        <v>7.9000000000000001E-2</v>
      </c>
      <c r="G398">
        <v>0.108</v>
      </c>
      <c r="H398">
        <v>0.20200000000000001</v>
      </c>
      <c r="I398">
        <v>0.29599999999999999</v>
      </c>
      <c r="J398" s="157"/>
      <c r="K398" s="157"/>
      <c r="L398" s="157"/>
      <c r="M398" s="157"/>
      <c r="N398" s="157"/>
      <c r="O398" s="157"/>
      <c r="P398" s="2" t="s">
        <v>138</v>
      </c>
      <c r="V398" s="20"/>
      <c r="W398" s="22"/>
      <c r="X398" s="22"/>
      <c r="Y398" s="22"/>
      <c r="Z398" s="22"/>
      <c r="AA398" s="22"/>
      <c r="AB398" s="2"/>
      <c r="AD398" s="24"/>
      <c r="AE398" s="24"/>
      <c r="AF398" s="24"/>
      <c r="AG398" s="24"/>
      <c r="AH398" s="24"/>
      <c r="AI398" s="24"/>
      <c r="AJ398" s="24"/>
      <c r="AK398" s="24"/>
      <c r="AL398" s="24"/>
      <c r="AM398" s="24"/>
      <c r="AN398" s="24"/>
    </row>
    <row r="399" spans="1:40" ht="13" x14ac:dyDescent="0.3">
      <c r="A399" t="s">
        <v>132</v>
      </c>
      <c r="B399" s="5">
        <v>0.75</v>
      </c>
      <c r="C399" s="93">
        <f t="shared" si="11"/>
        <v>30.75</v>
      </c>
      <c r="D399" s="157"/>
      <c r="E399" s="157"/>
      <c r="F399">
        <v>7.8E-2</v>
      </c>
      <c r="G399">
        <v>0.107</v>
      </c>
      <c r="H399">
        <v>0.19900000000000001</v>
      </c>
      <c r="I399">
        <v>0.29199999999999998</v>
      </c>
      <c r="J399" s="157"/>
      <c r="K399" s="157"/>
      <c r="L399" s="157"/>
      <c r="M399" s="157"/>
      <c r="N399" s="157"/>
      <c r="O399" s="157"/>
      <c r="P399" s="2" t="s">
        <v>138</v>
      </c>
      <c r="V399" s="20"/>
      <c r="W399" s="22"/>
      <c r="X399" s="22"/>
      <c r="Y399" s="22"/>
      <c r="Z399" s="22"/>
      <c r="AA399" s="22"/>
      <c r="AB399" s="2"/>
      <c r="AD399" s="24"/>
      <c r="AE399" s="24"/>
      <c r="AF399" s="24"/>
      <c r="AG399" s="24"/>
      <c r="AH399" s="24"/>
      <c r="AI399" s="24"/>
      <c r="AJ399" s="24"/>
      <c r="AK399" s="24"/>
      <c r="AL399" s="24"/>
      <c r="AM399" s="24"/>
      <c r="AN399" s="24"/>
    </row>
    <row r="400" spans="1:40" ht="13" x14ac:dyDescent="0.3">
      <c r="A400" t="s">
        <v>132</v>
      </c>
      <c r="B400" s="5">
        <v>0.76</v>
      </c>
      <c r="C400" s="93">
        <f t="shared" si="11"/>
        <v>30.76</v>
      </c>
      <c r="D400" s="157"/>
      <c r="E400" s="157"/>
      <c r="F400">
        <v>7.8E-2</v>
      </c>
      <c r="G400">
        <v>0.107</v>
      </c>
      <c r="H400">
        <v>0.19900000000000001</v>
      </c>
      <c r="I400">
        <v>0.29199999999999998</v>
      </c>
      <c r="J400" s="157"/>
      <c r="K400" s="157"/>
      <c r="L400" s="157"/>
      <c r="M400" s="157"/>
      <c r="N400" s="157"/>
      <c r="O400" s="157"/>
      <c r="P400" s="2" t="s">
        <v>138</v>
      </c>
      <c r="V400" s="20"/>
      <c r="W400" s="22"/>
      <c r="X400" s="22"/>
      <c r="Y400" s="22"/>
      <c r="Z400" s="22"/>
      <c r="AA400" s="22"/>
      <c r="AB400" s="2"/>
      <c r="AD400" s="24"/>
      <c r="AE400" s="24"/>
      <c r="AF400" s="24"/>
      <c r="AG400" s="24"/>
      <c r="AH400" s="24"/>
      <c r="AI400" s="24"/>
      <c r="AJ400" s="24"/>
      <c r="AK400" s="24"/>
      <c r="AL400" s="24"/>
      <c r="AM400" s="24"/>
      <c r="AN400" s="24"/>
    </row>
    <row r="401" spans="1:40" ht="13" x14ac:dyDescent="0.3">
      <c r="A401" t="s">
        <v>132</v>
      </c>
      <c r="B401" s="5">
        <v>0.77</v>
      </c>
      <c r="C401" s="93">
        <f t="shared" si="11"/>
        <v>30.77</v>
      </c>
      <c r="D401" s="157"/>
      <c r="E401" s="157"/>
      <c r="F401">
        <v>7.6999999999999999E-2</v>
      </c>
      <c r="G401">
        <v>0.106</v>
      </c>
      <c r="H401">
        <v>0.19700000000000001</v>
      </c>
      <c r="I401">
        <v>0.28799999999999998</v>
      </c>
      <c r="J401" s="157"/>
      <c r="K401" s="157"/>
      <c r="L401" s="157"/>
      <c r="M401" s="157"/>
      <c r="N401" s="157"/>
      <c r="O401" s="157"/>
      <c r="P401" s="2" t="s">
        <v>138</v>
      </c>
      <c r="V401" s="20"/>
      <c r="W401" s="22"/>
      <c r="X401" s="22"/>
      <c r="Y401" s="22"/>
      <c r="Z401" s="22"/>
      <c r="AA401" s="22"/>
      <c r="AB401" s="2"/>
      <c r="AD401" s="24"/>
      <c r="AE401" s="24"/>
      <c r="AF401" s="24"/>
      <c r="AG401" s="24"/>
      <c r="AH401" s="24"/>
      <c r="AI401" s="24"/>
      <c r="AJ401" s="24"/>
      <c r="AK401" s="24"/>
      <c r="AL401" s="24"/>
      <c r="AM401" s="24"/>
      <c r="AN401" s="24"/>
    </row>
    <row r="402" spans="1:40" ht="13" x14ac:dyDescent="0.3">
      <c r="A402" t="s">
        <v>132</v>
      </c>
      <c r="B402" s="5">
        <v>0.78</v>
      </c>
      <c r="C402" s="93">
        <f t="shared" si="11"/>
        <v>30.78</v>
      </c>
      <c r="D402" s="157"/>
      <c r="E402" s="157"/>
      <c r="F402">
        <v>7.6999999999999999E-2</v>
      </c>
      <c r="G402">
        <v>0.105</v>
      </c>
      <c r="H402">
        <v>0.19600000000000001</v>
      </c>
      <c r="I402">
        <v>0.28599999999999998</v>
      </c>
      <c r="J402" s="157"/>
      <c r="K402" s="157"/>
      <c r="L402" s="157"/>
      <c r="M402" s="157"/>
      <c r="N402" s="157"/>
      <c r="O402" s="157"/>
      <c r="P402" s="2" t="s">
        <v>138</v>
      </c>
      <c r="V402" s="20"/>
      <c r="W402" s="22"/>
      <c r="X402" s="22"/>
      <c r="Y402" s="22"/>
      <c r="Z402" s="22"/>
      <c r="AA402" s="22"/>
      <c r="AB402" s="2"/>
      <c r="AD402" s="24"/>
      <c r="AE402" s="24"/>
      <c r="AF402" s="24"/>
      <c r="AG402" s="24"/>
      <c r="AH402" s="24"/>
      <c r="AI402" s="24"/>
      <c r="AJ402" s="24"/>
      <c r="AK402" s="24"/>
      <c r="AL402" s="24"/>
      <c r="AM402" s="24"/>
      <c r="AN402" s="24"/>
    </row>
    <row r="403" spans="1:40" ht="13" x14ac:dyDescent="0.3">
      <c r="A403" t="s">
        <v>132</v>
      </c>
      <c r="B403" s="5">
        <v>0.79</v>
      </c>
      <c r="C403" s="93">
        <f t="shared" si="11"/>
        <v>30.79</v>
      </c>
      <c r="D403" s="157"/>
      <c r="E403" s="157"/>
      <c r="F403">
        <v>7.6999999999999999E-2</v>
      </c>
      <c r="G403">
        <v>0.105</v>
      </c>
      <c r="H403">
        <v>0.19500000000000001</v>
      </c>
      <c r="I403">
        <v>0.28499999999999998</v>
      </c>
      <c r="J403" s="157"/>
      <c r="K403" s="157"/>
      <c r="L403" s="157"/>
      <c r="M403" s="157"/>
      <c r="N403" s="157"/>
      <c r="O403" s="157"/>
      <c r="P403" s="2" t="s">
        <v>138</v>
      </c>
      <c r="V403" s="20"/>
      <c r="W403" s="22"/>
      <c r="X403" s="22"/>
      <c r="Y403" s="22"/>
      <c r="Z403" s="22"/>
      <c r="AA403" s="22"/>
      <c r="AB403" s="2"/>
      <c r="AD403" s="24"/>
      <c r="AE403" s="24"/>
      <c r="AF403" s="24"/>
      <c r="AG403" s="24"/>
      <c r="AH403" s="24"/>
      <c r="AI403" s="24"/>
      <c r="AJ403" s="24"/>
      <c r="AK403" s="24"/>
      <c r="AL403" s="24"/>
      <c r="AM403" s="24"/>
      <c r="AN403" s="24"/>
    </row>
    <row r="404" spans="1:40" ht="13" x14ac:dyDescent="0.3">
      <c r="A404" t="s">
        <v>132</v>
      </c>
      <c r="B404" s="5">
        <v>0.8</v>
      </c>
      <c r="C404" s="93">
        <f t="shared" si="11"/>
        <v>30.8</v>
      </c>
      <c r="D404" s="157"/>
      <c r="E404" s="157"/>
      <c r="F404">
        <v>7.5999999999999998E-2</v>
      </c>
      <c r="G404">
        <v>0.104</v>
      </c>
      <c r="H404">
        <v>0.193</v>
      </c>
      <c r="I404">
        <v>0.28199999999999997</v>
      </c>
      <c r="J404" s="157"/>
      <c r="K404" s="157"/>
      <c r="L404" s="157"/>
      <c r="M404" s="157"/>
      <c r="N404" s="157"/>
      <c r="O404" s="157"/>
      <c r="P404" s="2" t="s">
        <v>138</v>
      </c>
      <c r="V404" s="20"/>
      <c r="W404" s="22"/>
      <c r="X404" s="22"/>
      <c r="Y404" s="22"/>
      <c r="Z404" s="22"/>
      <c r="AA404" s="22"/>
      <c r="AB404" s="2"/>
      <c r="AD404" s="24"/>
      <c r="AE404" s="24"/>
      <c r="AF404" s="24"/>
      <c r="AG404" s="24"/>
      <c r="AH404" s="24"/>
      <c r="AI404" s="24"/>
      <c r="AJ404" s="24"/>
      <c r="AK404" s="24"/>
      <c r="AL404" s="24"/>
      <c r="AM404" s="24"/>
      <c r="AN404" s="24"/>
    </row>
    <row r="405" spans="1:40" ht="13" x14ac:dyDescent="0.3">
      <c r="A405" t="s">
        <v>132</v>
      </c>
      <c r="B405" s="5">
        <v>0.81</v>
      </c>
      <c r="C405" s="93">
        <f t="shared" si="11"/>
        <v>30.81</v>
      </c>
      <c r="D405" s="157"/>
      <c r="E405" s="157"/>
      <c r="F405">
        <v>7.5999999999999998E-2</v>
      </c>
      <c r="G405">
        <v>0.104</v>
      </c>
      <c r="H405">
        <v>0.192</v>
      </c>
      <c r="I405">
        <v>0.28100000000000003</v>
      </c>
      <c r="J405" s="157"/>
      <c r="K405" s="157"/>
      <c r="L405" s="157"/>
      <c r="M405" s="157"/>
      <c r="N405" s="157"/>
      <c r="O405" s="157"/>
      <c r="P405" s="2" t="s">
        <v>138</v>
      </c>
      <c r="V405" s="20"/>
      <c r="W405" s="22"/>
      <c r="X405" s="22"/>
      <c r="Y405" s="22"/>
      <c r="Z405" s="22"/>
      <c r="AA405" s="22"/>
      <c r="AB405" s="2"/>
      <c r="AD405" s="24"/>
      <c r="AE405" s="24"/>
      <c r="AF405" s="24"/>
      <c r="AG405" s="24"/>
      <c r="AH405" s="24"/>
      <c r="AI405" s="24"/>
      <c r="AJ405" s="24"/>
      <c r="AK405" s="24"/>
      <c r="AL405" s="24"/>
      <c r="AM405" s="24"/>
      <c r="AN405" s="24"/>
    </row>
    <row r="406" spans="1:40" ht="13" x14ac:dyDescent="0.3">
      <c r="A406" t="s">
        <v>132</v>
      </c>
      <c r="B406" s="5">
        <v>0.82</v>
      </c>
      <c r="C406" s="93">
        <f t="shared" si="11"/>
        <v>30.82</v>
      </c>
      <c r="D406" s="157"/>
      <c r="E406" s="157"/>
      <c r="F406">
        <v>7.4999999999999997E-2</v>
      </c>
      <c r="G406">
        <v>0.10299999999999999</v>
      </c>
      <c r="H406">
        <v>0.191</v>
      </c>
      <c r="I406">
        <v>0.27900000000000003</v>
      </c>
      <c r="J406" s="157"/>
      <c r="K406" s="157"/>
      <c r="L406" s="157"/>
      <c r="M406" s="157"/>
      <c r="N406" s="157"/>
      <c r="O406" s="157"/>
      <c r="P406" s="2" t="s">
        <v>138</v>
      </c>
      <c r="V406" s="20"/>
      <c r="W406" s="22"/>
      <c r="X406" s="22"/>
      <c r="Y406" s="22"/>
      <c r="Z406" s="22"/>
      <c r="AA406" s="22"/>
      <c r="AB406" s="2"/>
      <c r="AD406" s="24"/>
      <c r="AE406" s="24"/>
      <c r="AF406" s="24"/>
      <c r="AG406" s="24"/>
      <c r="AH406" s="24"/>
      <c r="AI406" s="24"/>
      <c r="AJ406" s="24"/>
      <c r="AK406" s="24"/>
      <c r="AL406" s="24"/>
      <c r="AM406" s="24"/>
      <c r="AN406" s="24"/>
    </row>
    <row r="407" spans="1:40" ht="13" x14ac:dyDescent="0.3">
      <c r="A407" t="s">
        <v>132</v>
      </c>
      <c r="B407" s="5">
        <v>0.83</v>
      </c>
      <c r="C407" s="93">
        <f t="shared" si="11"/>
        <v>30.83</v>
      </c>
      <c r="D407" s="157"/>
      <c r="E407" s="157"/>
      <c r="F407">
        <v>7.4999999999999997E-2</v>
      </c>
      <c r="G407">
        <v>0.10299999999999999</v>
      </c>
      <c r="H407">
        <v>0.19</v>
      </c>
      <c r="I407">
        <v>0.27800000000000002</v>
      </c>
      <c r="J407" s="157"/>
      <c r="K407" s="157"/>
      <c r="L407" s="157"/>
      <c r="M407" s="157"/>
      <c r="N407" s="157"/>
      <c r="O407" s="157"/>
      <c r="P407" s="2" t="s">
        <v>138</v>
      </c>
      <c r="V407" s="20"/>
      <c r="W407" s="22"/>
      <c r="X407" s="22"/>
      <c r="Y407" s="22"/>
      <c r="Z407" s="22"/>
      <c r="AA407" s="22"/>
      <c r="AB407" s="2"/>
      <c r="AD407" s="24"/>
      <c r="AE407" s="24"/>
      <c r="AF407" s="24"/>
      <c r="AG407" s="24"/>
      <c r="AH407" s="24"/>
      <c r="AI407" s="24"/>
      <c r="AJ407" s="24"/>
      <c r="AK407" s="24"/>
      <c r="AL407" s="24"/>
      <c r="AM407" s="24"/>
      <c r="AN407" s="24"/>
    </row>
    <row r="408" spans="1:40" ht="13" x14ac:dyDescent="0.3">
      <c r="A408" t="s">
        <v>132</v>
      </c>
      <c r="B408" s="5">
        <v>0.84</v>
      </c>
      <c r="C408" s="93">
        <f t="shared" si="11"/>
        <v>30.84</v>
      </c>
      <c r="D408" s="157"/>
      <c r="E408" s="157"/>
      <c r="F408">
        <v>7.4999999999999997E-2</v>
      </c>
      <c r="G408">
        <v>0.10199999999999999</v>
      </c>
      <c r="H408">
        <v>0.189</v>
      </c>
      <c r="I408">
        <v>0.27600000000000002</v>
      </c>
      <c r="J408" s="157"/>
      <c r="K408" s="157"/>
      <c r="L408" s="157"/>
      <c r="M408" s="157"/>
      <c r="N408" s="157"/>
      <c r="O408" s="157"/>
      <c r="P408" s="2" t="s">
        <v>138</v>
      </c>
      <c r="V408" s="20"/>
      <c r="W408" s="22"/>
      <c r="X408" s="22"/>
      <c r="Y408" s="22"/>
      <c r="Z408" s="22"/>
      <c r="AA408" s="22"/>
      <c r="AB408" s="2"/>
      <c r="AD408" s="24"/>
      <c r="AE408" s="24"/>
      <c r="AF408" s="24"/>
      <c r="AG408" s="24"/>
      <c r="AH408" s="24"/>
      <c r="AI408" s="24"/>
      <c r="AJ408" s="24"/>
      <c r="AK408" s="24"/>
      <c r="AL408" s="24"/>
      <c r="AM408" s="24"/>
      <c r="AN408" s="24"/>
    </row>
    <row r="409" spans="1:40" ht="13" x14ac:dyDescent="0.3">
      <c r="A409" t="s">
        <v>132</v>
      </c>
      <c r="B409" s="5">
        <v>0.85</v>
      </c>
      <c r="C409" s="93">
        <f t="shared" si="11"/>
        <v>30.85</v>
      </c>
      <c r="D409" s="157"/>
      <c r="E409" s="157"/>
      <c r="F409">
        <v>7.3999999999999996E-2</v>
      </c>
      <c r="G409">
        <v>0.10100000000000001</v>
      </c>
      <c r="H409">
        <v>0.187</v>
      </c>
      <c r="I409">
        <v>0.27300000000000002</v>
      </c>
      <c r="J409" s="157"/>
      <c r="K409" s="157"/>
      <c r="L409" s="157"/>
      <c r="M409" s="157"/>
      <c r="N409" s="157"/>
      <c r="O409" s="157"/>
      <c r="P409" s="2" t="s">
        <v>138</v>
      </c>
      <c r="V409" s="20"/>
      <c r="W409" s="22"/>
      <c r="X409" s="22"/>
      <c r="Y409" s="22"/>
      <c r="Z409" s="22"/>
      <c r="AA409" s="22"/>
      <c r="AB409" s="2"/>
      <c r="AD409" s="24"/>
      <c r="AE409" s="24"/>
      <c r="AF409" s="24"/>
      <c r="AG409" s="24"/>
      <c r="AH409" s="24"/>
      <c r="AI409" s="24"/>
      <c r="AJ409" s="24"/>
      <c r="AK409" s="24"/>
      <c r="AL409" s="24"/>
      <c r="AM409" s="24"/>
      <c r="AN409" s="24"/>
    </row>
    <row r="410" spans="1:40" ht="13" x14ac:dyDescent="0.3">
      <c r="A410" t="s">
        <v>132</v>
      </c>
      <c r="B410" s="5">
        <v>0.86</v>
      </c>
      <c r="C410" s="93">
        <f t="shared" si="11"/>
        <v>30.86</v>
      </c>
      <c r="D410" s="157"/>
      <c r="E410" s="157"/>
      <c r="F410">
        <v>7.3999999999999996E-2</v>
      </c>
      <c r="G410">
        <v>0.10100000000000001</v>
      </c>
      <c r="H410">
        <v>0.187</v>
      </c>
      <c r="I410">
        <v>0.27200000000000002</v>
      </c>
      <c r="J410">
        <v>0.35799999999999998</v>
      </c>
      <c r="K410" s="157"/>
      <c r="L410" s="157"/>
      <c r="M410" s="157"/>
      <c r="N410" s="157"/>
      <c r="O410" s="157"/>
      <c r="P410" s="2" t="s">
        <v>138</v>
      </c>
      <c r="W410" s="22"/>
      <c r="X410" s="22"/>
      <c r="Y410" s="22"/>
      <c r="Z410" s="22"/>
      <c r="AA410" s="22"/>
      <c r="AB410" s="2"/>
      <c r="AD410" s="24"/>
      <c r="AE410" s="24"/>
      <c r="AF410" s="24"/>
      <c r="AG410" s="24"/>
      <c r="AH410" s="24"/>
      <c r="AI410" s="24"/>
      <c r="AJ410" s="24"/>
      <c r="AK410" s="24"/>
      <c r="AL410" s="24"/>
      <c r="AM410" s="24"/>
      <c r="AN410" s="24"/>
    </row>
    <row r="411" spans="1:40" ht="13" x14ac:dyDescent="0.3">
      <c r="A411" t="s">
        <v>132</v>
      </c>
      <c r="B411" s="5">
        <v>0.87</v>
      </c>
      <c r="C411" s="93">
        <f t="shared" si="11"/>
        <v>30.87</v>
      </c>
      <c r="D411" s="157"/>
      <c r="E411" s="157"/>
      <c r="F411">
        <v>7.2999999999999995E-2</v>
      </c>
      <c r="G411">
        <v>0.1</v>
      </c>
      <c r="H411">
        <v>0.185</v>
      </c>
      <c r="I411">
        <v>0.27</v>
      </c>
      <c r="J411">
        <v>0.35399999999999998</v>
      </c>
      <c r="K411" s="157"/>
      <c r="L411" s="157"/>
      <c r="M411" s="157"/>
      <c r="N411" s="157"/>
      <c r="O411" s="157"/>
      <c r="P411" s="2" t="s">
        <v>138</v>
      </c>
      <c r="W411" s="22"/>
      <c r="X411" s="22"/>
      <c r="Y411" s="22"/>
      <c r="Z411" s="22"/>
      <c r="AA411" s="22"/>
      <c r="AB411" s="2"/>
      <c r="AD411" s="24"/>
      <c r="AE411" s="24"/>
      <c r="AF411" s="24"/>
      <c r="AG411" s="24"/>
      <c r="AH411" s="24"/>
      <c r="AI411" s="24"/>
      <c r="AJ411" s="24"/>
      <c r="AK411" s="24"/>
      <c r="AL411" s="24"/>
      <c r="AM411" s="24"/>
      <c r="AN411" s="24"/>
    </row>
    <row r="412" spans="1:40" ht="13" x14ac:dyDescent="0.3">
      <c r="A412" t="s">
        <v>132</v>
      </c>
      <c r="B412" s="5">
        <v>0.88</v>
      </c>
      <c r="C412" s="93">
        <f t="shared" si="11"/>
        <v>30.88</v>
      </c>
      <c r="D412" s="157"/>
      <c r="E412" s="157"/>
      <c r="F412">
        <v>7.2999999999999995E-2</v>
      </c>
      <c r="G412">
        <v>0.1</v>
      </c>
      <c r="H412">
        <v>0.184</v>
      </c>
      <c r="I412">
        <v>0.26800000000000002</v>
      </c>
      <c r="J412">
        <v>0.35299999999999998</v>
      </c>
      <c r="K412" s="157"/>
      <c r="L412" s="157"/>
      <c r="M412" s="157"/>
      <c r="N412" s="157"/>
      <c r="O412" s="157"/>
      <c r="P412" s="2" t="s">
        <v>138</v>
      </c>
      <c r="W412" s="22"/>
      <c r="X412" s="22"/>
      <c r="Y412" s="22"/>
      <c r="Z412" s="22"/>
      <c r="AA412" s="22"/>
      <c r="AB412" s="2"/>
      <c r="AD412" s="24"/>
      <c r="AE412" s="24"/>
      <c r="AF412" s="24"/>
      <c r="AG412" s="24"/>
      <c r="AH412" s="24"/>
      <c r="AI412" s="24"/>
      <c r="AJ412" s="24"/>
      <c r="AK412" s="24"/>
      <c r="AL412" s="24"/>
      <c r="AM412" s="24"/>
      <c r="AN412" s="24"/>
    </row>
    <row r="413" spans="1:40" ht="13" x14ac:dyDescent="0.3">
      <c r="A413" t="s">
        <v>132</v>
      </c>
      <c r="B413" s="5">
        <v>0.89</v>
      </c>
      <c r="C413" s="93">
        <f t="shared" si="11"/>
        <v>30.89</v>
      </c>
      <c r="D413" s="157"/>
      <c r="E413" s="157"/>
      <c r="F413">
        <v>7.2999999999999995E-2</v>
      </c>
      <c r="G413">
        <v>0.1</v>
      </c>
      <c r="H413">
        <v>0.184</v>
      </c>
      <c r="I413">
        <v>0.26800000000000002</v>
      </c>
      <c r="J413">
        <v>0.35299999999999998</v>
      </c>
      <c r="K413" s="157"/>
      <c r="L413" s="157"/>
      <c r="M413" s="157"/>
      <c r="N413" s="157"/>
      <c r="O413" s="157"/>
      <c r="P413" s="2" t="s">
        <v>138</v>
      </c>
      <c r="W413" s="22"/>
      <c r="X413" s="22"/>
      <c r="Y413" s="22"/>
      <c r="Z413" s="22"/>
      <c r="AA413" s="22"/>
      <c r="AB413" s="2"/>
      <c r="AD413" s="24"/>
      <c r="AE413" s="24"/>
      <c r="AF413" s="24"/>
      <c r="AG413" s="24"/>
      <c r="AH413" s="24"/>
      <c r="AI413" s="24"/>
      <c r="AJ413" s="24"/>
      <c r="AK413" s="24"/>
      <c r="AL413" s="24"/>
      <c r="AM413" s="24"/>
      <c r="AN413" s="24"/>
    </row>
    <row r="414" spans="1:40" ht="13" x14ac:dyDescent="0.3">
      <c r="A414" t="s">
        <v>132</v>
      </c>
      <c r="B414" s="5">
        <v>0.9</v>
      </c>
      <c r="C414" s="93">
        <f t="shared" si="11"/>
        <v>30.9</v>
      </c>
      <c r="D414" s="157"/>
      <c r="E414" s="157"/>
      <c r="F414">
        <v>7.2999999999999995E-2</v>
      </c>
      <c r="G414">
        <v>0.1</v>
      </c>
      <c r="H414">
        <v>0.184</v>
      </c>
      <c r="I414">
        <v>0.26800000000000002</v>
      </c>
      <c r="J414">
        <v>0.35299999999999998</v>
      </c>
      <c r="K414" s="157"/>
      <c r="L414" s="157"/>
      <c r="M414" s="157"/>
      <c r="N414" s="157"/>
      <c r="O414" s="157"/>
      <c r="P414" s="2" t="s">
        <v>138</v>
      </c>
      <c r="W414" s="22"/>
      <c r="X414" s="22"/>
      <c r="Y414" s="22"/>
      <c r="Z414" s="22"/>
      <c r="AA414" s="22"/>
      <c r="AB414" s="2"/>
      <c r="AD414" s="24"/>
      <c r="AE414" s="24"/>
      <c r="AF414" s="24"/>
      <c r="AG414" s="24"/>
      <c r="AH414" s="24"/>
      <c r="AI414" s="24"/>
      <c r="AJ414" s="24"/>
      <c r="AK414" s="24"/>
      <c r="AL414" s="24"/>
      <c r="AM414" s="24"/>
      <c r="AN414" s="24"/>
    </row>
    <row r="415" spans="1:40" ht="13" x14ac:dyDescent="0.3">
      <c r="A415" t="s">
        <v>132</v>
      </c>
      <c r="B415" s="5">
        <v>0.91</v>
      </c>
      <c r="C415" s="93">
        <f t="shared" si="11"/>
        <v>30.91</v>
      </c>
      <c r="D415" s="157"/>
      <c r="E415" s="157"/>
      <c r="F415">
        <v>7.1999999999999995E-2</v>
      </c>
      <c r="G415">
        <v>9.8000000000000004E-2</v>
      </c>
      <c r="H415">
        <v>0.18099999999999999</v>
      </c>
      <c r="I415">
        <v>0.26400000000000001</v>
      </c>
      <c r="J415">
        <v>0.34599999999999997</v>
      </c>
      <c r="K415" s="157"/>
      <c r="L415" s="157"/>
      <c r="M415" s="157"/>
      <c r="N415" s="157"/>
      <c r="O415" s="157"/>
      <c r="P415" s="2" t="s">
        <v>138</v>
      </c>
      <c r="W415" s="22"/>
      <c r="X415" s="22"/>
      <c r="Y415" s="22"/>
      <c r="Z415" s="22"/>
      <c r="AA415" s="22"/>
      <c r="AB415" s="2"/>
      <c r="AD415" s="24"/>
      <c r="AE415" s="24"/>
      <c r="AF415" s="24"/>
      <c r="AG415" s="24"/>
      <c r="AH415" s="24"/>
      <c r="AI415" s="24"/>
      <c r="AJ415" s="24"/>
      <c r="AK415" s="24"/>
      <c r="AL415" s="24"/>
      <c r="AM415" s="24"/>
      <c r="AN415" s="24"/>
    </row>
    <row r="416" spans="1:40" ht="13" x14ac:dyDescent="0.3">
      <c r="A416" t="s">
        <v>132</v>
      </c>
      <c r="B416" s="5">
        <v>0.92</v>
      </c>
      <c r="C416" s="93">
        <f t="shared" si="11"/>
        <v>30.92</v>
      </c>
      <c r="D416" s="157"/>
      <c r="E416" s="157"/>
      <c r="F416">
        <v>7.1999999999999995E-2</v>
      </c>
      <c r="G416">
        <v>9.8000000000000004E-2</v>
      </c>
      <c r="H416">
        <v>0.18099999999999999</v>
      </c>
      <c r="I416">
        <v>0.26400000000000001</v>
      </c>
      <c r="J416">
        <v>0.34599999999999997</v>
      </c>
      <c r="K416" s="157"/>
      <c r="L416" s="157"/>
      <c r="M416" s="157"/>
      <c r="N416" s="157"/>
      <c r="O416" s="157"/>
      <c r="P416" s="2" t="s">
        <v>138</v>
      </c>
      <c r="W416" s="22"/>
      <c r="X416" s="22"/>
      <c r="Y416" s="22"/>
      <c r="Z416" s="22"/>
      <c r="AA416" s="22"/>
      <c r="AB416" s="2"/>
      <c r="AD416" s="24"/>
      <c r="AE416" s="24"/>
      <c r="AF416" s="24"/>
      <c r="AG416" s="24"/>
      <c r="AH416" s="24"/>
      <c r="AI416" s="24"/>
      <c r="AJ416" s="24"/>
      <c r="AK416" s="24"/>
      <c r="AL416" s="24"/>
      <c r="AM416" s="24"/>
      <c r="AN416" s="24"/>
    </row>
    <row r="417" spans="1:40" ht="13" x14ac:dyDescent="0.3">
      <c r="A417" t="s">
        <v>132</v>
      </c>
      <c r="B417" s="5">
        <v>0.93</v>
      </c>
      <c r="C417" s="93">
        <f t="shared" si="11"/>
        <v>30.93</v>
      </c>
      <c r="D417" s="157"/>
      <c r="E417" s="157"/>
      <c r="F417">
        <v>7.0999999999999994E-2</v>
      </c>
      <c r="G417">
        <v>9.7000000000000003E-2</v>
      </c>
      <c r="H417">
        <v>0.17799999999999999</v>
      </c>
      <c r="I417">
        <v>0.25900000000000001</v>
      </c>
      <c r="J417">
        <v>0.34</v>
      </c>
      <c r="K417" s="157"/>
      <c r="L417" s="157"/>
      <c r="M417" s="157"/>
      <c r="N417" s="157"/>
      <c r="O417" s="157"/>
      <c r="P417" s="2" t="s">
        <v>138</v>
      </c>
      <c r="W417" s="22"/>
      <c r="X417" s="22"/>
      <c r="Y417" s="22"/>
      <c r="Z417" s="22"/>
      <c r="AA417" s="22"/>
      <c r="AB417" s="2"/>
      <c r="AD417" s="24"/>
      <c r="AE417" s="24"/>
      <c r="AF417" s="24"/>
      <c r="AG417" s="24"/>
      <c r="AH417" s="24"/>
      <c r="AI417" s="24"/>
      <c r="AJ417" s="24"/>
      <c r="AK417" s="24"/>
      <c r="AL417" s="24"/>
      <c r="AM417" s="24"/>
      <c r="AN417" s="24"/>
    </row>
    <row r="418" spans="1:40" ht="13" x14ac:dyDescent="0.3">
      <c r="A418" t="s">
        <v>132</v>
      </c>
      <c r="B418" s="5">
        <v>0.94</v>
      </c>
      <c r="C418" s="93">
        <f t="shared" si="11"/>
        <v>30.94</v>
      </c>
      <c r="D418" s="157"/>
      <c r="E418" s="157"/>
      <c r="F418">
        <v>7.0999999999999994E-2</v>
      </c>
      <c r="G418">
        <v>9.7000000000000003E-2</v>
      </c>
      <c r="H418">
        <v>0.17699999999999999</v>
      </c>
      <c r="I418">
        <v>0.25700000000000001</v>
      </c>
      <c r="J418">
        <v>0.33800000000000002</v>
      </c>
      <c r="K418" s="157"/>
      <c r="L418" s="157"/>
      <c r="M418" s="157"/>
      <c r="N418" s="157"/>
      <c r="O418" s="157"/>
      <c r="P418" s="2" t="s">
        <v>138</v>
      </c>
      <c r="W418" s="22"/>
      <c r="X418" s="22"/>
      <c r="Y418" s="22"/>
      <c r="Z418" s="22"/>
      <c r="AA418" s="22"/>
      <c r="AB418" s="2"/>
      <c r="AD418" s="24"/>
      <c r="AE418" s="24"/>
      <c r="AF418" s="24"/>
      <c r="AG418" s="24"/>
      <c r="AH418" s="24"/>
      <c r="AI418" s="24"/>
      <c r="AJ418" s="24"/>
      <c r="AK418" s="24"/>
      <c r="AL418" s="24"/>
      <c r="AM418" s="24"/>
      <c r="AN418" s="24"/>
    </row>
    <row r="419" spans="1:40" ht="13" x14ac:dyDescent="0.3">
      <c r="A419" t="s">
        <v>132</v>
      </c>
      <c r="B419" s="5">
        <v>0.95</v>
      </c>
      <c r="C419" s="93">
        <f t="shared" si="11"/>
        <v>30.95</v>
      </c>
      <c r="D419" s="157"/>
      <c r="E419" s="157"/>
      <c r="F419">
        <v>7.0000000000000007E-2</v>
      </c>
      <c r="G419">
        <v>9.6000000000000002E-2</v>
      </c>
      <c r="H419">
        <v>0.17599999999999999</v>
      </c>
      <c r="I419">
        <v>0.25600000000000001</v>
      </c>
      <c r="J419">
        <v>0.33500000000000002</v>
      </c>
      <c r="K419" s="157"/>
      <c r="L419" s="157"/>
      <c r="M419" s="157"/>
      <c r="N419" s="157"/>
      <c r="O419" s="157"/>
      <c r="P419" s="2" t="s">
        <v>138</v>
      </c>
      <c r="W419" s="22"/>
      <c r="X419" s="22"/>
      <c r="Y419" s="22"/>
      <c r="Z419" s="22"/>
      <c r="AA419" s="22"/>
      <c r="AB419" s="2"/>
      <c r="AD419" s="24"/>
      <c r="AE419" s="24"/>
      <c r="AF419" s="24"/>
      <c r="AG419" s="24"/>
      <c r="AH419" s="24"/>
      <c r="AI419" s="24"/>
      <c r="AJ419" s="24"/>
      <c r="AK419" s="24"/>
      <c r="AL419" s="24"/>
      <c r="AM419" s="24"/>
      <c r="AN419" s="24"/>
    </row>
    <row r="420" spans="1:40" ht="13" x14ac:dyDescent="0.3">
      <c r="A420" t="s">
        <v>132</v>
      </c>
      <c r="B420" s="5">
        <v>0.96</v>
      </c>
      <c r="C420" s="93">
        <f t="shared" si="11"/>
        <v>30.96</v>
      </c>
      <c r="D420" s="157"/>
      <c r="E420" s="157"/>
      <c r="F420">
        <v>7.0000000000000007E-2</v>
      </c>
      <c r="G420">
        <v>9.5000000000000001E-2</v>
      </c>
      <c r="H420">
        <v>0.17499999999999999</v>
      </c>
      <c r="I420">
        <v>0.254</v>
      </c>
      <c r="J420">
        <v>0.33300000000000002</v>
      </c>
      <c r="K420" s="157"/>
      <c r="L420" s="157"/>
      <c r="M420" s="157"/>
      <c r="N420" s="157"/>
      <c r="O420" s="157"/>
      <c r="P420" s="2" t="s">
        <v>138</v>
      </c>
      <c r="W420" s="22"/>
      <c r="X420" s="22"/>
      <c r="Y420" s="22"/>
      <c r="Z420" s="22"/>
      <c r="AA420" s="22"/>
      <c r="AB420" s="2"/>
      <c r="AD420" s="24"/>
      <c r="AE420" s="24"/>
      <c r="AF420" s="24"/>
      <c r="AG420" s="24"/>
      <c r="AH420" s="24"/>
      <c r="AI420" s="24"/>
      <c r="AJ420" s="24"/>
      <c r="AK420" s="24"/>
      <c r="AL420" s="24"/>
      <c r="AM420" s="24"/>
      <c r="AN420" s="24"/>
    </row>
    <row r="421" spans="1:40" ht="13" x14ac:dyDescent="0.3">
      <c r="A421" t="s">
        <v>132</v>
      </c>
      <c r="B421" s="5">
        <v>0.97</v>
      </c>
      <c r="C421" s="93">
        <f t="shared" si="11"/>
        <v>30.97</v>
      </c>
      <c r="D421" s="157"/>
      <c r="E421" s="157"/>
      <c r="F421">
        <v>6.9000000000000006E-2</v>
      </c>
      <c r="G421">
        <v>9.5000000000000001E-2</v>
      </c>
      <c r="H421">
        <v>0.17299999999999999</v>
      </c>
      <c r="I421">
        <v>0.252</v>
      </c>
      <c r="J421">
        <v>0.33</v>
      </c>
      <c r="K421" s="157"/>
      <c r="L421" s="157"/>
      <c r="M421" s="157"/>
      <c r="N421" s="157"/>
      <c r="O421" s="157"/>
      <c r="P421" s="2" t="s">
        <v>138</v>
      </c>
      <c r="W421" s="22"/>
      <c r="X421" s="22"/>
      <c r="Y421" s="22"/>
      <c r="Z421" s="22"/>
      <c r="AA421" s="22"/>
      <c r="AB421" s="2"/>
      <c r="AD421" s="24"/>
      <c r="AE421" s="24"/>
      <c r="AF421" s="24"/>
      <c r="AG421" s="24"/>
      <c r="AH421" s="24"/>
      <c r="AI421" s="24"/>
      <c r="AJ421" s="24"/>
      <c r="AK421" s="24"/>
      <c r="AL421" s="24"/>
      <c r="AM421" s="24"/>
      <c r="AN421" s="24"/>
    </row>
    <row r="422" spans="1:40" ht="13" x14ac:dyDescent="0.3">
      <c r="A422" t="s">
        <v>132</v>
      </c>
      <c r="B422" s="5">
        <v>0.98</v>
      </c>
      <c r="C422" s="93">
        <f t="shared" si="11"/>
        <v>30.98</v>
      </c>
      <c r="D422" s="157"/>
      <c r="E422" s="157"/>
      <c r="F422">
        <v>6.9000000000000006E-2</v>
      </c>
      <c r="G422">
        <v>9.5000000000000001E-2</v>
      </c>
      <c r="H422">
        <v>0.17299999999999999</v>
      </c>
      <c r="I422">
        <v>0.252</v>
      </c>
      <c r="J422">
        <v>0.33</v>
      </c>
      <c r="K422" s="157"/>
      <c r="L422" s="157"/>
      <c r="M422" s="157"/>
      <c r="N422" s="157"/>
      <c r="O422" s="157"/>
      <c r="P422" s="2" t="s">
        <v>138</v>
      </c>
      <c r="W422" s="22"/>
      <c r="X422" s="22"/>
      <c r="Y422" s="22"/>
      <c r="Z422" s="22"/>
      <c r="AA422" s="22"/>
      <c r="AB422" s="2"/>
      <c r="AD422" s="24"/>
      <c r="AE422" s="24"/>
      <c r="AF422" s="24"/>
      <c r="AG422" s="24"/>
      <c r="AH422" s="24"/>
      <c r="AI422" s="24"/>
      <c r="AJ422" s="24"/>
      <c r="AK422" s="24"/>
      <c r="AL422" s="24"/>
      <c r="AM422" s="24"/>
      <c r="AN422" s="24"/>
    </row>
    <row r="423" spans="1:40" ht="13" x14ac:dyDescent="0.3">
      <c r="A423" t="s">
        <v>132</v>
      </c>
      <c r="B423" s="5">
        <v>0.99</v>
      </c>
      <c r="C423" s="93">
        <f t="shared" si="11"/>
        <v>30.99</v>
      </c>
      <c r="D423" s="157"/>
      <c r="E423" s="157"/>
      <c r="F423">
        <v>6.9000000000000006E-2</v>
      </c>
      <c r="G423">
        <v>9.5000000000000001E-2</v>
      </c>
      <c r="H423">
        <v>0.17299999999999999</v>
      </c>
      <c r="I423">
        <v>0.252</v>
      </c>
      <c r="J423">
        <v>0.33</v>
      </c>
      <c r="K423" s="157"/>
      <c r="L423" s="157"/>
      <c r="M423" s="157"/>
      <c r="N423" s="157"/>
      <c r="O423" s="157"/>
      <c r="P423" s="2" t="s">
        <v>138</v>
      </c>
      <c r="W423" s="22"/>
      <c r="X423" s="22"/>
      <c r="Y423" s="22"/>
      <c r="Z423" s="22"/>
      <c r="AA423" s="22"/>
      <c r="AB423" s="2"/>
      <c r="AD423" s="24"/>
      <c r="AE423" s="24"/>
      <c r="AF423" s="24"/>
      <c r="AG423" s="24"/>
      <c r="AH423" s="24"/>
      <c r="AI423" s="24"/>
      <c r="AJ423" s="24"/>
      <c r="AK423" s="24"/>
      <c r="AL423" s="24"/>
      <c r="AM423" s="24"/>
      <c r="AN423" s="24"/>
    </row>
    <row r="424" spans="1:40" ht="13" x14ac:dyDescent="0.3">
      <c r="A424" t="s">
        <v>132</v>
      </c>
      <c r="B424" s="5">
        <v>1</v>
      </c>
      <c r="C424" s="93">
        <f t="shared" si="11"/>
        <v>31</v>
      </c>
      <c r="D424" s="157"/>
      <c r="E424" s="157"/>
      <c r="F424">
        <v>6.9000000000000006E-2</v>
      </c>
      <c r="G424">
        <v>9.5000000000000001E-2</v>
      </c>
      <c r="H424">
        <v>0.17299999999999999</v>
      </c>
      <c r="I424">
        <v>0.252</v>
      </c>
      <c r="J424">
        <v>0.33</v>
      </c>
      <c r="K424" s="157"/>
      <c r="L424" s="157"/>
      <c r="M424" s="157"/>
      <c r="N424" s="157"/>
      <c r="O424" s="157"/>
      <c r="P424" s="2" t="s">
        <v>138</v>
      </c>
      <c r="W424" s="22"/>
      <c r="X424" s="22"/>
      <c r="Y424" s="22"/>
      <c r="Z424" s="22"/>
      <c r="AA424" s="22"/>
      <c r="AB424" s="2"/>
      <c r="AD424" s="24"/>
      <c r="AE424" s="24"/>
      <c r="AF424" s="24"/>
      <c r="AG424" s="24"/>
      <c r="AH424" s="24"/>
      <c r="AI424" s="24"/>
      <c r="AJ424" s="24"/>
      <c r="AK424" s="24"/>
      <c r="AL424" s="24"/>
      <c r="AM424" s="24"/>
      <c r="AN424" s="24"/>
    </row>
    <row r="425" spans="1:40" ht="13" x14ac:dyDescent="0.3">
      <c r="A425" t="s">
        <v>132</v>
      </c>
      <c r="B425" s="5">
        <v>1.01</v>
      </c>
      <c r="C425" s="93">
        <f t="shared" si="11"/>
        <v>31.01</v>
      </c>
      <c r="D425" s="157"/>
      <c r="E425" s="157"/>
      <c r="F425">
        <v>6.8000000000000005E-2</v>
      </c>
      <c r="G425">
        <v>9.2999999999999999E-2</v>
      </c>
      <c r="H425">
        <v>0.16900000000000001</v>
      </c>
      <c r="I425">
        <v>0.245</v>
      </c>
      <c r="J425">
        <v>0.32100000000000001</v>
      </c>
      <c r="K425" s="157"/>
      <c r="L425" s="157"/>
      <c r="M425" s="157"/>
      <c r="N425" s="157"/>
      <c r="O425" s="157"/>
      <c r="P425" s="2" t="s">
        <v>138</v>
      </c>
      <c r="W425" s="22"/>
      <c r="X425" s="22"/>
      <c r="Y425" s="22"/>
      <c r="Z425" s="22"/>
      <c r="AA425" s="22"/>
      <c r="AB425" s="2"/>
      <c r="AD425" s="24"/>
      <c r="AE425" s="24"/>
      <c r="AF425" s="24"/>
      <c r="AG425" s="24"/>
      <c r="AH425" s="24"/>
      <c r="AI425" s="24"/>
      <c r="AJ425" s="24"/>
      <c r="AK425" s="24"/>
      <c r="AL425" s="24"/>
      <c r="AM425" s="24"/>
      <c r="AN425" s="24"/>
    </row>
    <row r="426" spans="1:40" ht="13" x14ac:dyDescent="0.3">
      <c r="A426" t="s">
        <v>132</v>
      </c>
      <c r="B426" s="5">
        <v>1.02</v>
      </c>
      <c r="C426" s="93">
        <f t="shared" si="11"/>
        <v>31.02</v>
      </c>
      <c r="D426" s="157"/>
      <c r="E426" s="157"/>
      <c r="F426">
        <v>6.8000000000000005E-2</v>
      </c>
      <c r="G426">
        <v>9.1999999999999998E-2</v>
      </c>
      <c r="H426">
        <v>0.16800000000000001</v>
      </c>
      <c r="I426">
        <v>0.24299999999999999</v>
      </c>
      <c r="J426">
        <v>0.31900000000000001</v>
      </c>
      <c r="K426" s="157"/>
      <c r="L426" s="157"/>
      <c r="M426" s="157"/>
      <c r="N426" s="157"/>
      <c r="O426" s="157"/>
      <c r="P426" s="2" t="s">
        <v>138</v>
      </c>
      <c r="W426" s="22"/>
      <c r="X426" s="22"/>
      <c r="Y426" s="22"/>
      <c r="Z426" s="22"/>
      <c r="AA426" s="22"/>
      <c r="AB426" s="2"/>
      <c r="AD426" s="24"/>
      <c r="AE426" s="24"/>
      <c r="AF426" s="24"/>
      <c r="AG426" s="24"/>
      <c r="AH426" s="24"/>
      <c r="AI426" s="24"/>
      <c r="AJ426" s="24"/>
      <c r="AK426" s="24"/>
      <c r="AL426" s="24"/>
      <c r="AM426" s="24"/>
      <c r="AN426" s="24"/>
    </row>
    <row r="427" spans="1:40" ht="13" x14ac:dyDescent="0.3">
      <c r="A427" t="s">
        <v>132</v>
      </c>
      <c r="B427" s="5">
        <v>1.03</v>
      </c>
      <c r="C427" s="93">
        <f t="shared" si="11"/>
        <v>31.03</v>
      </c>
      <c r="D427" s="157"/>
      <c r="E427" s="157"/>
      <c r="F427">
        <v>6.7000000000000004E-2</v>
      </c>
      <c r="G427">
        <v>9.1999999999999998E-2</v>
      </c>
      <c r="H427">
        <v>0.16700000000000001</v>
      </c>
      <c r="I427">
        <v>0.24199999999999999</v>
      </c>
      <c r="J427">
        <v>0.317</v>
      </c>
      <c r="K427" s="157"/>
      <c r="L427" s="157"/>
      <c r="M427" s="157"/>
      <c r="N427" s="157"/>
      <c r="O427" s="157"/>
      <c r="P427" s="2" t="s">
        <v>138</v>
      </c>
      <c r="W427" s="22"/>
      <c r="X427" s="22"/>
      <c r="Y427" s="22"/>
      <c r="Z427" s="22"/>
      <c r="AA427" s="22"/>
      <c r="AB427" s="2"/>
      <c r="AD427" s="24"/>
      <c r="AE427" s="24"/>
      <c r="AF427" s="24"/>
      <c r="AG427" s="24"/>
      <c r="AH427" s="24"/>
      <c r="AI427" s="24"/>
      <c r="AJ427" s="24"/>
      <c r="AK427" s="24"/>
      <c r="AL427" s="24"/>
      <c r="AM427" s="24"/>
      <c r="AN427" s="24"/>
    </row>
    <row r="428" spans="1:40" ht="13" x14ac:dyDescent="0.3">
      <c r="A428" t="s">
        <v>132</v>
      </c>
      <c r="B428" s="5">
        <v>1.04</v>
      </c>
      <c r="C428" s="93">
        <f t="shared" si="11"/>
        <v>31.04</v>
      </c>
      <c r="D428" s="157"/>
      <c r="E428" s="157"/>
      <c r="F428">
        <v>6.7000000000000004E-2</v>
      </c>
      <c r="G428">
        <v>9.0999999999999998E-2</v>
      </c>
      <c r="H428">
        <v>0.16600000000000001</v>
      </c>
      <c r="I428">
        <v>0.24</v>
      </c>
      <c r="J428">
        <v>0.314</v>
      </c>
      <c r="K428" s="157"/>
      <c r="L428" s="157"/>
      <c r="M428" s="157"/>
      <c r="N428" s="157"/>
      <c r="O428" s="157"/>
      <c r="P428" s="2" t="s">
        <v>138</v>
      </c>
      <c r="W428" s="22"/>
      <c r="X428" s="22"/>
      <c r="Y428" s="22"/>
      <c r="Z428" s="22"/>
      <c r="AA428" s="22"/>
      <c r="AB428" s="2"/>
      <c r="AD428" s="24"/>
      <c r="AE428" s="24"/>
      <c r="AF428" s="24"/>
      <c r="AG428" s="24"/>
      <c r="AH428" s="24"/>
      <c r="AI428" s="24"/>
      <c r="AJ428" s="24"/>
      <c r="AK428" s="24"/>
      <c r="AL428" s="24"/>
      <c r="AM428" s="24"/>
      <c r="AN428" s="24"/>
    </row>
    <row r="429" spans="1:40" ht="13" x14ac:dyDescent="0.3">
      <c r="A429" t="s">
        <v>132</v>
      </c>
      <c r="B429" s="5">
        <v>1.05</v>
      </c>
      <c r="C429" s="93">
        <f t="shared" si="11"/>
        <v>31.05</v>
      </c>
      <c r="D429" s="157"/>
      <c r="E429" s="157"/>
      <c r="F429">
        <v>6.6000000000000003E-2</v>
      </c>
      <c r="G429">
        <v>9.0999999999999998E-2</v>
      </c>
      <c r="H429">
        <v>0.16400000000000001</v>
      </c>
      <c r="I429">
        <v>0.23799999999999999</v>
      </c>
      <c r="J429">
        <v>0.312</v>
      </c>
      <c r="K429" s="157"/>
      <c r="L429" s="157"/>
      <c r="M429" s="157"/>
      <c r="N429" s="157"/>
      <c r="O429" s="157"/>
      <c r="P429" s="2" t="s">
        <v>138</v>
      </c>
      <c r="W429" s="22"/>
      <c r="X429" s="22"/>
      <c r="Y429" s="22"/>
      <c r="Z429" s="22"/>
      <c r="AA429" s="22"/>
      <c r="AB429" s="2"/>
      <c r="AD429" s="24"/>
      <c r="AE429" s="24"/>
      <c r="AF429" s="24"/>
      <c r="AG429" s="24"/>
      <c r="AH429" s="24"/>
      <c r="AI429" s="24"/>
      <c r="AJ429" s="24"/>
      <c r="AK429" s="24"/>
      <c r="AL429" s="24"/>
      <c r="AM429" s="24"/>
      <c r="AN429" s="24"/>
    </row>
    <row r="430" spans="1:40" ht="13" x14ac:dyDescent="0.3">
      <c r="A430" t="s">
        <v>132</v>
      </c>
      <c r="B430" s="5">
        <v>1.06</v>
      </c>
      <c r="C430" s="93">
        <f t="shared" si="11"/>
        <v>31.06</v>
      </c>
      <c r="D430" s="157"/>
      <c r="E430" s="157"/>
      <c r="F430">
        <v>6.6000000000000003E-2</v>
      </c>
      <c r="G430">
        <v>0.09</v>
      </c>
      <c r="H430">
        <v>0.16300000000000001</v>
      </c>
      <c r="I430">
        <v>0.23599999999999999</v>
      </c>
      <c r="J430">
        <v>0.309</v>
      </c>
      <c r="K430" s="157"/>
      <c r="L430" s="157"/>
      <c r="M430" s="157"/>
      <c r="N430" s="157"/>
      <c r="O430" s="157"/>
      <c r="P430" s="2" t="s">
        <v>138</v>
      </c>
      <c r="W430" s="22"/>
      <c r="X430" s="22"/>
      <c r="Y430" s="22"/>
      <c r="Z430" s="22"/>
      <c r="AA430" s="22"/>
      <c r="AB430" s="2"/>
      <c r="AD430" s="24"/>
      <c r="AE430" s="24"/>
      <c r="AF430" s="24"/>
      <c r="AG430" s="24"/>
      <c r="AH430" s="24"/>
      <c r="AI430" s="24"/>
      <c r="AJ430" s="24"/>
      <c r="AK430" s="24"/>
      <c r="AL430" s="24"/>
      <c r="AM430" s="24"/>
      <c r="AN430" s="24"/>
    </row>
    <row r="431" spans="1:40" ht="13" x14ac:dyDescent="0.3">
      <c r="A431" t="s">
        <v>132</v>
      </c>
      <c r="B431" s="5">
        <v>1.07</v>
      </c>
      <c r="C431" s="93">
        <f t="shared" si="11"/>
        <v>31.07</v>
      </c>
      <c r="D431" s="157"/>
      <c r="E431" s="157"/>
      <c r="F431">
        <v>6.6000000000000003E-2</v>
      </c>
      <c r="G431">
        <v>0.09</v>
      </c>
      <c r="H431">
        <v>0.16300000000000001</v>
      </c>
      <c r="I431">
        <v>0.23599999999999999</v>
      </c>
      <c r="J431">
        <v>0.309</v>
      </c>
      <c r="K431" s="157"/>
      <c r="L431" s="157"/>
      <c r="M431" s="157"/>
      <c r="N431" s="157"/>
      <c r="O431" s="157"/>
      <c r="P431" s="2" t="s">
        <v>138</v>
      </c>
      <c r="W431" s="22"/>
      <c r="X431" s="22"/>
      <c r="Y431" s="22"/>
      <c r="Z431" s="22"/>
      <c r="AA431" s="22"/>
      <c r="AB431" s="2"/>
      <c r="AD431" s="24"/>
      <c r="AE431" s="24"/>
      <c r="AF431" s="24"/>
      <c r="AG431" s="24"/>
      <c r="AH431" s="24"/>
      <c r="AI431" s="24"/>
      <c r="AJ431" s="24"/>
      <c r="AK431" s="24"/>
      <c r="AL431" s="24"/>
      <c r="AM431" s="24"/>
      <c r="AN431" s="24"/>
    </row>
    <row r="432" spans="1:40" ht="13" x14ac:dyDescent="0.3">
      <c r="A432" t="s">
        <v>132</v>
      </c>
      <c r="B432" s="5">
        <v>1.08</v>
      </c>
      <c r="C432" s="93">
        <f t="shared" si="11"/>
        <v>31.08</v>
      </c>
      <c r="D432" s="157"/>
      <c r="E432" s="157"/>
      <c r="F432">
        <v>6.6000000000000003E-2</v>
      </c>
      <c r="G432">
        <v>0.09</v>
      </c>
      <c r="H432">
        <v>0.16300000000000001</v>
      </c>
      <c r="I432">
        <v>0.23599999999999999</v>
      </c>
      <c r="J432">
        <v>0.309</v>
      </c>
      <c r="K432" s="157"/>
      <c r="L432" s="157"/>
      <c r="M432" s="157"/>
      <c r="N432" s="157"/>
      <c r="O432" s="157"/>
      <c r="P432" s="2" t="s">
        <v>138</v>
      </c>
      <c r="W432" s="22"/>
      <c r="X432" s="22"/>
      <c r="Y432" s="22"/>
      <c r="Z432" s="22"/>
      <c r="AA432" s="22"/>
      <c r="AB432" s="2"/>
      <c r="AD432" s="24"/>
      <c r="AE432" s="24"/>
      <c r="AF432" s="24"/>
      <c r="AG432" s="24"/>
      <c r="AH432" s="24"/>
      <c r="AI432" s="24"/>
      <c r="AJ432" s="24"/>
      <c r="AK432" s="24"/>
      <c r="AL432" s="24"/>
      <c r="AM432" s="24"/>
      <c r="AN432" s="24"/>
    </row>
    <row r="433" spans="1:40" ht="13" x14ac:dyDescent="0.3">
      <c r="A433" t="s">
        <v>132</v>
      </c>
      <c r="B433" s="5">
        <v>1.0900000000000001</v>
      </c>
      <c r="C433" s="93">
        <f t="shared" si="11"/>
        <v>31.09</v>
      </c>
      <c r="D433" s="157"/>
      <c r="E433" s="157"/>
      <c r="F433">
        <v>6.5000000000000002E-2</v>
      </c>
      <c r="G433">
        <v>8.8999999999999996E-2</v>
      </c>
      <c r="H433">
        <v>0.16</v>
      </c>
      <c r="I433">
        <v>0.23100000000000001</v>
      </c>
      <c r="J433">
        <v>0.30199999999999999</v>
      </c>
      <c r="K433" s="157"/>
      <c r="L433" s="157"/>
      <c r="M433" s="157"/>
      <c r="N433" s="157"/>
      <c r="O433" s="157"/>
      <c r="P433" s="2" t="s">
        <v>138</v>
      </c>
      <c r="W433" s="22"/>
      <c r="X433" s="22"/>
      <c r="Y433" s="22"/>
      <c r="Z433" s="22"/>
      <c r="AA433" s="22"/>
      <c r="AB433" s="2"/>
      <c r="AD433" s="24"/>
      <c r="AE433" s="24"/>
      <c r="AF433" s="24"/>
      <c r="AG433" s="24"/>
      <c r="AH433" s="24"/>
      <c r="AI433" s="24"/>
      <c r="AJ433" s="24"/>
      <c r="AK433" s="24"/>
      <c r="AL433" s="24"/>
      <c r="AM433" s="24"/>
      <c r="AN433" s="24"/>
    </row>
    <row r="434" spans="1:40" ht="13" x14ac:dyDescent="0.3">
      <c r="A434" t="s">
        <v>132</v>
      </c>
      <c r="B434" s="5">
        <v>1.1000000000000001</v>
      </c>
      <c r="C434" s="93">
        <f t="shared" si="11"/>
        <v>31.1</v>
      </c>
      <c r="D434" s="157"/>
      <c r="E434" s="157"/>
      <c r="F434">
        <v>6.5000000000000002E-2</v>
      </c>
      <c r="G434">
        <v>8.7999999999999995E-2</v>
      </c>
      <c r="H434">
        <v>0.159</v>
      </c>
      <c r="I434">
        <v>0.22900000000000001</v>
      </c>
      <c r="J434">
        <v>0.3</v>
      </c>
      <c r="K434" s="157"/>
      <c r="L434" s="157"/>
      <c r="M434" s="157"/>
      <c r="N434" s="157"/>
      <c r="O434" s="157"/>
      <c r="P434" s="2" t="s">
        <v>138</v>
      </c>
      <c r="W434" s="22"/>
      <c r="X434" s="22"/>
      <c r="Y434" s="22"/>
      <c r="Z434" s="22"/>
      <c r="AA434" s="22"/>
      <c r="AB434" s="2"/>
      <c r="AD434" s="24"/>
      <c r="AE434" s="24"/>
      <c r="AF434" s="24"/>
      <c r="AG434" s="24"/>
      <c r="AH434" s="24"/>
      <c r="AI434" s="24"/>
      <c r="AJ434" s="24"/>
      <c r="AK434" s="24"/>
      <c r="AL434" s="24"/>
      <c r="AM434" s="24"/>
      <c r="AN434" s="24"/>
    </row>
    <row r="435" spans="1:40" ht="13" x14ac:dyDescent="0.3">
      <c r="A435" t="s">
        <v>132</v>
      </c>
      <c r="B435" s="5">
        <v>1.1100000000000001</v>
      </c>
      <c r="C435" s="93">
        <f t="shared" si="11"/>
        <v>31.11</v>
      </c>
      <c r="D435" s="157"/>
      <c r="E435" s="157"/>
      <c r="F435">
        <v>6.4000000000000001E-2</v>
      </c>
      <c r="G435">
        <v>8.7999999999999995E-2</v>
      </c>
      <c r="H435">
        <v>0.158</v>
      </c>
      <c r="I435">
        <v>0.22700000000000001</v>
      </c>
      <c r="J435">
        <v>0.29699999999999999</v>
      </c>
      <c r="K435" s="157"/>
      <c r="L435" s="157"/>
      <c r="M435" s="157"/>
      <c r="N435" s="157"/>
      <c r="O435" s="157"/>
      <c r="P435" s="2" t="s">
        <v>138</v>
      </c>
      <c r="W435" s="22"/>
      <c r="X435" s="22"/>
      <c r="Y435" s="22"/>
      <c r="Z435" s="22"/>
      <c r="AA435" s="22"/>
      <c r="AB435" s="2"/>
      <c r="AD435" s="24"/>
      <c r="AE435" s="24"/>
      <c r="AF435" s="24"/>
      <c r="AG435" s="24"/>
      <c r="AH435" s="24"/>
      <c r="AI435" s="24"/>
      <c r="AJ435" s="24"/>
      <c r="AK435" s="24"/>
      <c r="AL435" s="24"/>
      <c r="AM435" s="24"/>
      <c r="AN435" s="24"/>
    </row>
    <row r="436" spans="1:40" ht="13" x14ac:dyDescent="0.3">
      <c r="A436" t="s">
        <v>132</v>
      </c>
      <c r="B436" s="5">
        <v>1.1200000000000001</v>
      </c>
      <c r="C436" s="93">
        <f t="shared" si="11"/>
        <v>31.12</v>
      </c>
      <c r="D436" s="157"/>
      <c r="E436" s="157"/>
      <c r="F436">
        <v>6.4000000000000001E-2</v>
      </c>
      <c r="G436">
        <v>8.6999999999999994E-2</v>
      </c>
      <c r="H436">
        <v>0.156</v>
      </c>
      <c r="I436">
        <v>0.22600000000000001</v>
      </c>
      <c r="J436">
        <v>0.29499999999999998</v>
      </c>
      <c r="K436" s="157"/>
      <c r="L436" s="157"/>
      <c r="M436" s="157"/>
      <c r="N436" s="157"/>
      <c r="O436" s="157"/>
      <c r="P436" s="2" t="s">
        <v>138</v>
      </c>
      <c r="W436" s="22"/>
      <c r="X436" s="22"/>
      <c r="Y436" s="22"/>
      <c r="Z436" s="22"/>
      <c r="AA436" s="22"/>
      <c r="AB436" s="2"/>
      <c r="AD436" s="24"/>
      <c r="AE436" s="24"/>
      <c r="AF436" s="24"/>
      <c r="AG436" s="24"/>
      <c r="AH436" s="24"/>
      <c r="AI436" s="24"/>
      <c r="AJ436" s="24"/>
      <c r="AK436" s="24"/>
      <c r="AL436" s="24"/>
      <c r="AM436" s="24"/>
      <c r="AN436" s="24"/>
    </row>
    <row r="437" spans="1:40" ht="13" x14ac:dyDescent="0.3">
      <c r="A437" t="s">
        <v>132</v>
      </c>
      <c r="B437" s="5">
        <v>1.1299999999999999</v>
      </c>
      <c r="C437" s="93">
        <f t="shared" si="11"/>
        <v>31.13</v>
      </c>
      <c r="D437" s="157"/>
      <c r="E437" s="157"/>
      <c r="F437">
        <v>6.3E-2</v>
      </c>
      <c r="G437">
        <v>8.6999999999999994E-2</v>
      </c>
      <c r="H437">
        <v>0.155</v>
      </c>
      <c r="I437">
        <v>0.224</v>
      </c>
      <c r="J437">
        <v>0.29199999999999998</v>
      </c>
      <c r="K437" s="157"/>
      <c r="L437" s="157"/>
      <c r="M437" s="157"/>
      <c r="N437" s="157"/>
      <c r="O437" s="157"/>
      <c r="P437" s="2" t="s">
        <v>138</v>
      </c>
      <c r="W437" s="22"/>
      <c r="X437" s="22"/>
      <c r="Y437" s="22"/>
      <c r="Z437" s="22"/>
      <c r="AA437" s="22"/>
      <c r="AB437" s="2"/>
      <c r="AD437" s="24"/>
      <c r="AE437" s="24"/>
      <c r="AF437" s="24"/>
      <c r="AG437" s="24"/>
      <c r="AH437" s="24"/>
      <c r="AI437" s="24"/>
      <c r="AJ437" s="24"/>
      <c r="AK437" s="24"/>
      <c r="AL437" s="24"/>
      <c r="AM437" s="24"/>
      <c r="AN437" s="24"/>
    </row>
    <row r="438" spans="1:40" ht="13" x14ac:dyDescent="0.3">
      <c r="A438" t="s">
        <v>132</v>
      </c>
      <c r="B438" s="5">
        <v>1.1399999999999999</v>
      </c>
      <c r="C438" s="93">
        <f t="shared" si="11"/>
        <v>31.14</v>
      </c>
      <c r="D438" s="157"/>
      <c r="E438" s="157"/>
      <c r="F438">
        <v>6.3E-2</v>
      </c>
      <c r="G438">
        <v>8.6999999999999994E-2</v>
      </c>
      <c r="H438">
        <v>0.155</v>
      </c>
      <c r="I438">
        <v>0.224</v>
      </c>
      <c r="J438">
        <v>0.29199999999999998</v>
      </c>
      <c r="K438" s="157"/>
      <c r="L438" s="157"/>
      <c r="M438" s="157"/>
      <c r="N438" s="157"/>
      <c r="O438" s="157"/>
      <c r="P438" s="2" t="s">
        <v>138</v>
      </c>
      <c r="W438" s="22"/>
      <c r="X438" s="22"/>
      <c r="Y438" s="22"/>
      <c r="Z438" s="22"/>
      <c r="AA438" s="22"/>
      <c r="AB438" s="2"/>
      <c r="AD438" s="24"/>
      <c r="AE438" s="24"/>
      <c r="AF438" s="24"/>
      <c r="AG438" s="24"/>
      <c r="AH438" s="24"/>
      <c r="AI438" s="24"/>
      <c r="AJ438" s="24"/>
      <c r="AK438" s="24"/>
      <c r="AL438" s="24"/>
      <c r="AM438" s="24"/>
      <c r="AN438" s="24"/>
    </row>
    <row r="439" spans="1:40" ht="13" x14ac:dyDescent="0.3">
      <c r="A439" t="s">
        <v>132</v>
      </c>
      <c r="B439" s="5">
        <v>1.1499999999999999</v>
      </c>
      <c r="C439" s="93">
        <f t="shared" si="11"/>
        <v>31.15</v>
      </c>
      <c r="D439" s="157"/>
      <c r="E439" s="157"/>
      <c r="F439">
        <v>6.3E-2</v>
      </c>
      <c r="G439">
        <v>8.5999999999999993E-2</v>
      </c>
      <c r="H439">
        <v>0.153</v>
      </c>
      <c r="I439">
        <v>0.22</v>
      </c>
      <c r="J439">
        <v>0.28799999999999998</v>
      </c>
      <c r="K439" s="157"/>
      <c r="L439" s="157"/>
      <c r="M439" s="157"/>
      <c r="N439" s="157"/>
      <c r="O439" s="157"/>
      <c r="P439" s="2" t="s">
        <v>138</v>
      </c>
      <c r="W439" s="22"/>
      <c r="X439" s="22"/>
      <c r="Y439" s="22"/>
      <c r="Z439" s="22"/>
      <c r="AA439" s="22"/>
      <c r="AB439" s="2"/>
      <c r="AD439" s="24"/>
      <c r="AE439" s="24"/>
      <c r="AF439" s="24"/>
      <c r="AG439" s="24"/>
      <c r="AH439" s="24"/>
      <c r="AI439" s="24"/>
      <c r="AJ439" s="24"/>
      <c r="AK439" s="24"/>
      <c r="AL439" s="24"/>
      <c r="AM439" s="24"/>
      <c r="AN439" s="24"/>
    </row>
    <row r="440" spans="1:40" ht="13" x14ac:dyDescent="0.3">
      <c r="A440" t="s">
        <v>132</v>
      </c>
      <c r="B440" s="5">
        <v>1.1599999999999999</v>
      </c>
      <c r="C440" s="93">
        <f t="shared" si="11"/>
        <v>31.16</v>
      </c>
      <c r="D440" s="157"/>
      <c r="E440" s="157"/>
      <c r="F440">
        <v>6.3E-2</v>
      </c>
      <c r="G440">
        <v>8.5999999999999993E-2</v>
      </c>
      <c r="H440">
        <v>0.153</v>
      </c>
      <c r="I440">
        <v>0.22</v>
      </c>
      <c r="J440">
        <v>0.28799999999999998</v>
      </c>
      <c r="K440" s="157"/>
      <c r="L440" s="157"/>
      <c r="M440" s="157"/>
      <c r="N440" s="157"/>
      <c r="O440" s="157"/>
      <c r="P440" s="2" t="s">
        <v>138</v>
      </c>
      <c r="W440" s="22"/>
      <c r="X440" s="22"/>
      <c r="Y440" s="22"/>
      <c r="Z440" s="22"/>
      <c r="AA440" s="22"/>
      <c r="AB440" s="2"/>
      <c r="AD440" s="24"/>
      <c r="AE440" s="24"/>
      <c r="AF440" s="24"/>
      <c r="AG440" s="24"/>
      <c r="AH440" s="24"/>
      <c r="AI440" s="24"/>
      <c r="AJ440" s="24"/>
      <c r="AK440" s="24"/>
      <c r="AL440" s="24"/>
      <c r="AM440" s="24"/>
      <c r="AN440" s="24"/>
    </row>
    <row r="441" spans="1:40" ht="13" x14ac:dyDescent="0.3">
      <c r="A441" t="s">
        <v>132</v>
      </c>
      <c r="B441" s="5">
        <v>1.17</v>
      </c>
      <c r="C441" s="93">
        <f t="shared" ref="C441:C504" si="12">VALUE(SUBSTITUTE(3&amp;B441," ",""))</f>
        <v>31.17</v>
      </c>
      <c r="D441" s="157"/>
      <c r="E441" s="157"/>
      <c r="F441">
        <v>6.3E-2</v>
      </c>
      <c r="G441">
        <v>8.5999999999999993E-2</v>
      </c>
      <c r="H441">
        <v>0.153</v>
      </c>
      <c r="I441">
        <v>0.22</v>
      </c>
      <c r="J441">
        <v>0.28799999999999998</v>
      </c>
      <c r="K441" s="157"/>
      <c r="L441" s="157"/>
      <c r="M441" s="157"/>
      <c r="N441" s="157"/>
      <c r="O441" s="157"/>
      <c r="P441" s="2" t="s">
        <v>138</v>
      </c>
      <c r="W441" s="22"/>
      <c r="X441" s="22"/>
      <c r="Y441" s="22"/>
      <c r="Z441" s="22"/>
      <c r="AA441" s="22"/>
      <c r="AB441" s="2"/>
      <c r="AD441" s="24"/>
      <c r="AE441" s="24"/>
      <c r="AF441" s="24"/>
      <c r="AG441" s="24"/>
      <c r="AH441" s="24"/>
      <c r="AI441" s="24"/>
      <c r="AJ441" s="24"/>
      <c r="AK441" s="24"/>
      <c r="AL441" s="24"/>
      <c r="AM441" s="24"/>
      <c r="AN441" s="24"/>
    </row>
    <row r="442" spans="1:40" ht="13" x14ac:dyDescent="0.3">
      <c r="A442" t="s">
        <v>132</v>
      </c>
      <c r="B442" s="5">
        <v>1.18</v>
      </c>
      <c r="C442" s="93">
        <f t="shared" si="12"/>
        <v>31.18</v>
      </c>
      <c r="D442" s="157"/>
      <c r="E442" s="157"/>
      <c r="F442">
        <v>6.3E-2</v>
      </c>
      <c r="G442">
        <v>8.5999999999999993E-2</v>
      </c>
      <c r="H442">
        <v>0.153</v>
      </c>
      <c r="I442">
        <v>0.22</v>
      </c>
      <c r="J442">
        <v>0.28799999999999998</v>
      </c>
      <c r="K442" s="157"/>
      <c r="L442" s="157"/>
      <c r="M442" s="157"/>
      <c r="N442" s="157"/>
      <c r="O442" s="157"/>
      <c r="P442" s="2" t="s">
        <v>138</v>
      </c>
      <c r="W442" s="22"/>
      <c r="X442" s="22"/>
      <c r="Y442" s="22"/>
      <c r="Z442" s="22"/>
      <c r="AA442" s="22"/>
      <c r="AB442" s="2"/>
      <c r="AD442" s="24"/>
      <c r="AE442" s="24"/>
      <c r="AF442" s="24"/>
      <c r="AG442" s="24"/>
      <c r="AH442" s="24"/>
      <c r="AI442" s="24"/>
      <c r="AJ442" s="24"/>
      <c r="AK442" s="24"/>
      <c r="AL442" s="24"/>
      <c r="AM442" s="24"/>
      <c r="AN442" s="24"/>
    </row>
    <row r="443" spans="1:40" ht="13" x14ac:dyDescent="0.3">
      <c r="A443" t="s">
        <v>132</v>
      </c>
      <c r="B443" s="5">
        <v>1.19</v>
      </c>
      <c r="C443" s="93">
        <f t="shared" si="12"/>
        <v>31.19</v>
      </c>
      <c r="D443" s="157"/>
      <c r="E443" s="157"/>
      <c r="F443">
        <v>6.3E-2</v>
      </c>
      <c r="G443">
        <v>8.5999999999999993E-2</v>
      </c>
      <c r="H443">
        <v>0.153</v>
      </c>
      <c r="I443">
        <v>0.22</v>
      </c>
      <c r="J443">
        <v>0.28799999999999998</v>
      </c>
      <c r="K443" s="157"/>
      <c r="L443" s="157"/>
      <c r="M443" s="157"/>
      <c r="N443" s="157"/>
      <c r="O443" s="157"/>
      <c r="P443" s="2" t="s">
        <v>138</v>
      </c>
      <c r="W443" s="22"/>
      <c r="X443" s="22"/>
      <c r="Y443" s="22"/>
      <c r="Z443" s="22"/>
      <c r="AA443" s="22"/>
      <c r="AB443" s="2"/>
      <c r="AD443" s="24"/>
      <c r="AE443" s="24"/>
      <c r="AF443" s="24"/>
      <c r="AG443" s="24"/>
      <c r="AH443" s="24"/>
      <c r="AI443" s="24"/>
      <c r="AJ443" s="24"/>
      <c r="AK443" s="24"/>
      <c r="AL443" s="24"/>
      <c r="AM443" s="24"/>
      <c r="AN443" s="24"/>
    </row>
    <row r="444" spans="1:40" ht="13" x14ac:dyDescent="0.3">
      <c r="A444" t="s">
        <v>132</v>
      </c>
      <c r="B444" s="5">
        <v>1.2</v>
      </c>
      <c r="C444" s="93">
        <f t="shared" si="12"/>
        <v>31.2</v>
      </c>
      <c r="D444" s="157"/>
      <c r="E444" s="157"/>
      <c r="F444">
        <v>6.3E-2</v>
      </c>
      <c r="G444">
        <v>8.5999999999999993E-2</v>
      </c>
      <c r="H444">
        <v>0.153</v>
      </c>
      <c r="I444">
        <v>0.22</v>
      </c>
      <c r="J444">
        <v>0.28799999999999998</v>
      </c>
      <c r="K444" s="157"/>
      <c r="L444" s="157"/>
      <c r="M444" s="157"/>
      <c r="N444" s="157"/>
      <c r="O444" s="157"/>
      <c r="P444" s="2" t="s">
        <v>138</v>
      </c>
      <c r="W444" s="22"/>
      <c r="X444" s="22"/>
      <c r="Y444" s="22"/>
      <c r="Z444" s="22"/>
      <c r="AA444" s="22"/>
      <c r="AB444" s="2"/>
      <c r="AD444" s="24"/>
      <c r="AE444" s="24"/>
      <c r="AF444" s="24"/>
      <c r="AG444" s="24"/>
      <c r="AH444" s="24"/>
      <c r="AI444" s="24"/>
      <c r="AJ444" s="24"/>
      <c r="AK444" s="24"/>
      <c r="AL444" s="24"/>
      <c r="AM444" s="24"/>
      <c r="AN444" s="24"/>
    </row>
    <row r="445" spans="1:40" ht="13" x14ac:dyDescent="0.3">
      <c r="A445" t="s">
        <v>132</v>
      </c>
      <c r="B445" s="5">
        <v>1.21</v>
      </c>
      <c r="C445" s="93">
        <f t="shared" si="12"/>
        <v>31.21</v>
      </c>
      <c r="D445" s="157"/>
      <c r="E445" s="157"/>
      <c r="F445">
        <v>0.06</v>
      </c>
      <c r="G445">
        <v>8.2000000000000003E-2</v>
      </c>
      <c r="H445">
        <v>0.14599999999999999</v>
      </c>
      <c r="I445">
        <v>0.21</v>
      </c>
      <c r="J445">
        <v>0.27300000000000002</v>
      </c>
      <c r="K445" s="157"/>
      <c r="L445" s="157"/>
      <c r="M445" s="157"/>
      <c r="N445" s="157"/>
      <c r="O445" s="157"/>
      <c r="P445" s="2" t="s">
        <v>138</v>
      </c>
      <c r="W445" s="22"/>
      <c r="X445" s="22"/>
      <c r="Y445" s="22"/>
      <c r="Z445" s="22"/>
      <c r="AA445" s="22"/>
      <c r="AB445" s="2"/>
      <c r="AD445" s="24"/>
      <c r="AE445" s="24"/>
      <c r="AF445" s="24"/>
      <c r="AG445" s="24"/>
      <c r="AH445" s="24"/>
      <c r="AI445" s="24"/>
      <c r="AJ445" s="24"/>
      <c r="AK445" s="24"/>
      <c r="AL445" s="24"/>
      <c r="AM445" s="24"/>
      <c r="AN445" s="24"/>
    </row>
    <row r="446" spans="1:40" ht="13" x14ac:dyDescent="0.3">
      <c r="A446" t="s">
        <v>132</v>
      </c>
      <c r="B446" s="5">
        <v>1.22</v>
      </c>
      <c r="C446" s="93">
        <f t="shared" si="12"/>
        <v>31.22</v>
      </c>
      <c r="D446" s="157"/>
      <c r="E446" s="157"/>
      <c r="F446">
        <v>0.06</v>
      </c>
      <c r="G446">
        <v>8.2000000000000003E-2</v>
      </c>
      <c r="H446">
        <v>0.14499999999999999</v>
      </c>
      <c r="I446">
        <v>0.20799999999999999</v>
      </c>
      <c r="J446">
        <v>0.27100000000000002</v>
      </c>
      <c r="K446" s="157"/>
      <c r="L446" s="157"/>
      <c r="M446" s="157"/>
      <c r="N446" s="157"/>
      <c r="O446" s="157"/>
      <c r="P446" s="2" t="s">
        <v>138</v>
      </c>
      <c r="W446" s="22"/>
      <c r="X446" s="22"/>
      <c r="Y446" s="22"/>
      <c r="Z446" s="22"/>
      <c r="AA446" s="22"/>
      <c r="AB446" s="2"/>
      <c r="AD446" s="24"/>
      <c r="AE446" s="24"/>
      <c r="AF446" s="24"/>
      <c r="AG446" s="24"/>
      <c r="AH446" s="24"/>
      <c r="AI446" s="24"/>
      <c r="AJ446" s="24"/>
      <c r="AK446" s="24"/>
      <c r="AL446" s="24"/>
      <c r="AM446" s="24"/>
      <c r="AN446" s="24"/>
    </row>
    <row r="447" spans="1:40" ht="13" x14ac:dyDescent="0.3">
      <c r="A447" t="s">
        <v>132</v>
      </c>
      <c r="B447" s="5">
        <v>1.23</v>
      </c>
      <c r="C447" s="93">
        <f t="shared" si="12"/>
        <v>31.23</v>
      </c>
      <c r="D447" s="157"/>
      <c r="E447" s="157"/>
      <c r="F447">
        <v>0.06</v>
      </c>
      <c r="G447">
        <v>8.1000000000000003E-2</v>
      </c>
      <c r="H447">
        <v>0.14399999999999999</v>
      </c>
      <c r="I447">
        <v>0.20599999999999999</v>
      </c>
      <c r="J447">
        <v>0.26800000000000002</v>
      </c>
      <c r="K447" s="157"/>
      <c r="L447" s="157"/>
      <c r="M447" s="157"/>
      <c r="N447" s="157"/>
      <c r="O447" s="157"/>
      <c r="P447" s="2" t="s">
        <v>138</v>
      </c>
      <c r="W447" s="22"/>
      <c r="X447" s="22"/>
      <c r="Y447" s="22"/>
      <c r="Z447" s="22"/>
      <c r="AA447" s="22"/>
      <c r="AB447" s="2"/>
      <c r="AD447" s="24"/>
      <c r="AE447" s="24"/>
      <c r="AF447" s="24"/>
      <c r="AG447" s="24"/>
      <c r="AH447" s="24"/>
      <c r="AI447" s="24"/>
      <c r="AJ447" s="24"/>
      <c r="AK447" s="24"/>
      <c r="AL447" s="24"/>
      <c r="AM447" s="24"/>
      <c r="AN447" s="24"/>
    </row>
    <row r="448" spans="1:40" ht="13" x14ac:dyDescent="0.3">
      <c r="A448" t="s">
        <v>132</v>
      </c>
      <c r="B448" s="5">
        <v>1.24</v>
      </c>
      <c r="C448" s="93">
        <f t="shared" si="12"/>
        <v>31.24</v>
      </c>
      <c r="D448" s="157"/>
      <c r="E448" s="157"/>
      <c r="F448">
        <v>5.8999999999999997E-2</v>
      </c>
      <c r="G448">
        <v>8.1000000000000003E-2</v>
      </c>
      <c r="H448">
        <v>0.14199999999999999</v>
      </c>
      <c r="I448">
        <v>0.20399999999999999</v>
      </c>
      <c r="J448">
        <v>0.26600000000000001</v>
      </c>
      <c r="K448" s="157"/>
      <c r="L448" s="157"/>
      <c r="M448" s="157"/>
      <c r="N448" s="157"/>
      <c r="O448" s="157"/>
      <c r="P448" s="2" t="s">
        <v>138</v>
      </c>
      <c r="W448" s="22"/>
      <c r="X448" s="22"/>
      <c r="Y448" s="22"/>
      <c r="Z448" s="22"/>
      <c r="AA448" s="22"/>
      <c r="AB448" s="2"/>
      <c r="AD448" s="24"/>
      <c r="AE448" s="24"/>
      <c r="AF448" s="24"/>
      <c r="AG448" s="24"/>
      <c r="AH448" s="24"/>
      <c r="AI448" s="24"/>
      <c r="AJ448" s="24"/>
      <c r="AK448" s="24"/>
      <c r="AL448" s="24"/>
      <c r="AM448" s="24"/>
      <c r="AN448" s="24"/>
    </row>
    <row r="449" spans="1:40" ht="13" x14ac:dyDescent="0.3">
      <c r="A449" t="s">
        <v>132</v>
      </c>
      <c r="B449" s="5">
        <v>1.25</v>
      </c>
      <c r="C449" s="93">
        <f t="shared" si="12"/>
        <v>31.25</v>
      </c>
      <c r="D449" s="157"/>
      <c r="E449" s="157"/>
      <c r="F449">
        <v>5.8999999999999997E-2</v>
      </c>
      <c r="G449">
        <v>0.08</v>
      </c>
      <c r="H449">
        <v>0.14099999999999999</v>
      </c>
      <c r="I449">
        <v>0.20200000000000001</v>
      </c>
      <c r="J449">
        <v>0.26400000000000001</v>
      </c>
      <c r="K449" s="157"/>
      <c r="L449" s="157"/>
      <c r="M449" s="157"/>
      <c r="N449" s="157"/>
      <c r="O449" s="157"/>
      <c r="P449" s="2" t="s">
        <v>138</v>
      </c>
      <c r="W449" s="22"/>
      <c r="X449" s="22"/>
      <c r="Y449" s="22"/>
      <c r="Z449" s="22"/>
      <c r="AA449" s="22"/>
      <c r="AB449" s="2"/>
      <c r="AD449" s="24"/>
      <c r="AE449" s="24"/>
      <c r="AF449" s="24"/>
      <c r="AG449" s="24"/>
      <c r="AH449" s="24"/>
      <c r="AI449" s="24"/>
      <c r="AJ449" s="24"/>
      <c r="AK449" s="24"/>
      <c r="AL449" s="24"/>
      <c r="AM449" s="24"/>
      <c r="AN449" s="24"/>
    </row>
    <row r="450" spans="1:40" ht="13" x14ac:dyDescent="0.3">
      <c r="A450" t="s">
        <v>132</v>
      </c>
      <c r="B450" s="5">
        <v>1.26</v>
      </c>
      <c r="C450" s="93">
        <f t="shared" si="12"/>
        <v>31.26</v>
      </c>
      <c r="D450" s="157"/>
      <c r="E450" s="157"/>
      <c r="F450">
        <v>5.8000000000000003E-2</v>
      </c>
      <c r="G450">
        <v>0.08</v>
      </c>
      <c r="H450">
        <v>0.14000000000000001</v>
      </c>
      <c r="I450">
        <v>0.20100000000000001</v>
      </c>
      <c r="J450">
        <v>0.26100000000000001</v>
      </c>
      <c r="K450" s="157"/>
      <c r="L450" s="157"/>
      <c r="M450" s="157"/>
      <c r="N450" s="157"/>
      <c r="O450" s="157"/>
      <c r="P450" s="2" t="s">
        <v>138</v>
      </c>
      <c r="W450" s="22"/>
      <c r="X450" s="22"/>
      <c r="Y450" s="22"/>
      <c r="Z450" s="22"/>
      <c r="AA450" s="22"/>
      <c r="AB450" s="2"/>
      <c r="AD450" s="24"/>
      <c r="AE450" s="24"/>
      <c r="AF450" s="24"/>
      <c r="AG450" s="24"/>
      <c r="AH450" s="24"/>
      <c r="AI450" s="24"/>
      <c r="AJ450" s="24"/>
      <c r="AK450" s="24"/>
      <c r="AL450" s="24"/>
      <c r="AM450" s="24"/>
      <c r="AN450" s="24"/>
    </row>
    <row r="451" spans="1:40" ht="13" x14ac:dyDescent="0.3">
      <c r="A451" t="s">
        <v>132</v>
      </c>
      <c r="B451" s="5">
        <v>1.27</v>
      </c>
      <c r="C451" s="93">
        <f t="shared" si="12"/>
        <v>31.27</v>
      </c>
      <c r="D451" s="157"/>
      <c r="E451" s="157"/>
      <c r="F451">
        <v>5.8000000000000003E-2</v>
      </c>
      <c r="G451">
        <v>7.9000000000000001E-2</v>
      </c>
      <c r="H451">
        <v>0.13900000000000001</v>
      </c>
      <c r="I451">
        <v>0.19900000000000001</v>
      </c>
      <c r="J451">
        <v>0.25900000000000001</v>
      </c>
      <c r="K451" s="157"/>
      <c r="L451" s="157"/>
      <c r="M451" s="157"/>
      <c r="N451" s="157"/>
      <c r="O451" s="157"/>
      <c r="P451" s="2" t="s">
        <v>138</v>
      </c>
      <c r="W451" s="22"/>
      <c r="X451" s="22"/>
      <c r="Y451" s="22"/>
      <c r="Z451" s="22"/>
      <c r="AA451" s="22"/>
      <c r="AB451" s="2"/>
      <c r="AD451" s="24"/>
      <c r="AE451" s="24"/>
      <c r="AF451" s="24"/>
      <c r="AG451" s="24"/>
      <c r="AH451" s="24"/>
      <c r="AI451" s="24"/>
      <c r="AJ451" s="24"/>
      <c r="AK451" s="24"/>
      <c r="AL451" s="24"/>
      <c r="AM451" s="24"/>
      <c r="AN451" s="24"/>
    </row>
    <row r="452" spans="1:40" ht="13" x14ac:dyDescent="0.3">
      <c r="A452" t="s">
        <v>132</v>
      </c>
      <c r="B452" s="5">
        <v>1.28</v>
      </c>
      <c r="C452" s="93">
        <f t="shared" si="12"/>
        <v>31.28</v>
      </c>
      <c r="D452" s="157"/>
      <c r="E452" s="157"/>
      <c r="F452">
        <v>5.8000000000000003E-2</v>
      </c>
      <c r="G452">
        <v>7.9000000000000001E-2</v>
      </c>
      <c r="H452">
        <v>0.13800000000000001</v>
      </c>
      <c r="I452">
        <v>0.19700000000000001</v>
      </c>
      <c r="J452">
        <v>0.25600000000000001</v>
      </c>
      <c r="K452" s="157"/>
      <c r="L452" s="157"/>
      <c r="M452" s="157"/>
      <c r="N452" s="157"/>
      <c r="O452" s="157"/>
      <c r="P452" s="2" t="s">
        <v>138</v>
      </c>
      <c r="W452" s="22"/>
      <c r="X452" s="22"/>
      <c r="Y452" s="22"/>
      <c r="Z452" s="22"/>
      <c r="AA452" s="22"/>
      <c r="AB452" s="2"/>
      <c r="AD452" s="24"/>
      <c r="AE452" s="24"/>
      <c r="AF452" s="24"/>
      <c r="AG452" s="24"/>
      <c r="AH452" s="24"/>
      <c r="AI452" s="24"/>
      <c r="AJ452" s="24"/>
      <c r="AK452" s="24"/>
      <c r="AL452" s="24"/>
      <c r="AM452" s="24"/>
      <c r="AN452" s="24"/>
    </row>
    <row r="453" spans="1:40" ht="13" x14ac:dyDescent="0.3">
      <c r="A453" t="s">
        <v>132</v>
      </c>
      <c r="B453" s="5">
        <v>1.29</v>
      </c>
      <c r="C453" s="93">
        <f t="shared" si="12"/>
        <v>31.29</v>
      </c>
      <c r="D453" s="157"/>
      <c r="E453" s="157"/>
      <c r="F453">
        <v>5.7000000000000002E-2</v>
      </c>
      <c r="G453">
        <v>7.8E-2</v>
      </c>
      <c r="H453">
        <v>0.13700000000000001</v>
      </c>
      <c r="I453">
        <v>0.19500000000000001</v>
      </c>
      <c r="J453">
        <v>0.254</v>
      </c>
      <c r="K453" s="157"/>
      <c r="L453" s="157"/>
      <c r="M453" s="157"/>
      <c r="N453" s="157"/>
      <c r="O453" s="157"/>
      <c r="P453" s="2" t="s">
        <v>138</v>
      </c>
      <c r="W453" s="22"/>
      <c r="X453" s="22"/>
      <c r="Y453" s="22"/>
      <c r="Z453" s="22"/>
      <c r="AA453" s="22"/>
      <c r="AB453" s="2"/>
      <c r="AD453" s="24"/>
      <c r="AE453" s="24"/>
      <c r="AF453" s="24"/>
      <c r="AG453" s="24"/>
      <c r="AH453" s="24"/>
      <c r="AI453" s="24"/>
      <c r="AJ453" s="24"/>
      <c r="AK453" s="24"/>
      <c r="AL453" s="24"/>
      <c r="AM453" s="24"/>
      <c r="AN453" s="24"/>
    </row>
    <row r="454" spans="1:40" ht="13" x14ac:dyDescent="0.3">
      <c r="A454" t="s">
        <v>132</v>
      </c>
      <c r="B454" s="5">
        <v>1.3</v>
      </c>
      <c r="C454" s="93">
        <f t="shared" si="12"/>
        <v>31.3</v>
      </c>
      <c r="D454" s="157"/>
      <c r="E454" s="157"/>
      <c r="F454">
        <v>5.7000000000000002E-2</v>
      </c>
      <c r="G454">
        <v>7.8E-2</v>
      </c>
      <c r="H454">
        <v>0.13600000000000001</v>
      </c>
      <c r="I454">
        <v>0.19400000000000001</v>
      </c>
      <c r="J454">
        <v>0.252</v>
      </c>
      <c r="K454" s="157"/>
      <c r="L454" s="157"/>
      <c r="M454" s="157"/>
      <c r="N454" s="157"/>
      <c r="O454" s="157"/>
      <c r="P454" s="2" t="s">
        <v>138</v>
      </c>
      <c r="W454" s="22"/>
      <c r="X454" s="22"/>
      <c r="Y454" s="22"/>
      <c r="Z454" s="22"/>
      <c r="AA454" s="22"/>
      <c r="AB454" s="2"/>
      <c r="AD454" s="24"/>
      <c r="AE454" s="24"/>
      <c r="AF454" s="24"/>
      <c r="AG454" s="24"/>
      <c r="AH454" s="24"/>
      <c r="AI454" s="24"/>
      <c r="AJ454" s="24"/>
      <c r="AK454" s="24"/>
      <c r="AL454" s="24"/>
      <c r="AM454" s="24"/>
      <c r="AN454" s="24"/>
    </row>
    <row r="455" spans="1:40" ht="13" x14ac:dyDescent="0.3">
      <c r="A455" t="s">
        <v>132</v>
      </c>
      <c r="B455" s="5">
        <v>1.31</v>
      </c>
      <c r="C455" s="93">
        <f t="shared" si="12"/>
        <v>31.31</v>
      </c>
      <c r="D455" s="157"/>
      <c r="E455" s="157"/>
      <c r="F455">
        <v>5.6000000000000001E-2</v>
      </c>
      <c r="G455">
        <v>7.6999999999999999E-2</v>
      </c>
      <c r="H455">
        <v>0.13400000000000001</v>
      </c>
      <c r="I455">
        <v>0.192</v>
      </c>
      <c r="J455">
        <v>0.249</v>
      </c>
      <c r="K455" s="157"/>
      <c r="L455" s="157"/>
      <c r="M455" s="157"/>
      <c r="N455" s="157"/>
      <c r="O455" s="157"/>
      <c r="P455" s="2" t="s">
        <v>138</v>
      </c>
      <c r="W455" s="22"/>
      <c r="X455" s="22"/>
      <c r="Y455" s="22"/>
      <c r="Z455" s="22"/>
      <c r="AA455" s="22"/>
      <c r="AB455" s="2"/>
      <c r="AD455" s="24"/>
      <c r="AE455" s="24"/>
      <c r="AF455" s="24"/>
      <c r="AG455" s="24"/>
      <c r="AH455" s="24"/>
      <c r="AI455" s="24"/>
      <c r="AJ455" s="24"/>
      <c r="AK455" s="24"/>
      <c r="AL455" s="24"/>
      <c r="AM455" s="24"/>
      <c r="AN455" s="24"/>
    </row>
    <row r="456" spans="1:40" ht="13" x14ac:dyDescent="0.3">
      <c r="A456" t="s">
        <v>132</v>
      </c>
      <c r="B456" s="5">
        <v>1.32</v>
      </c>
      <c r="C456" s="93">
        <f t="shared" si="12"/>
        <v>31.32</v>
      </c>
      <c r="D456" s="157"/>
      <c r="E456" s="157"/>
      <c r="F456">
        <v>5.6000000000000001E-2</v>
      </c>
      <c r="G456">
        <v>7.5999999999999998E-2</v>
      </c>
      <c r="H456">
        <v>0.13300000000000001</v>
      </c>
      <c r="I456">
        <v>0.19</v>
      </c>
      <c r="J456">
        <v>0.247</v>
      </c>
      <c r="K456" s="157"/>
      <c r="L456" s="157"/>
      <c r="M456" s="157"/>
      <c r="N456" s="157"/>
      <c r="O456" s="157"/>
      <c r="P456" s="2" t="s">
        <v>138</v>
      </c>
      <c r="W456" s="22"/>
      <c r="X456" s="22"/>
      <c r="Y456" s="22"/>
      <c r="Z456" s="22"/>
      <c r="AA456" s="22"/>
      <c r="AB456" s="2"/>
      <c r="AD456" s="24"/>
      <c r="AE456" s="24"/>
      <c r="AF456" s="24"/>
      <c r="AG456" s="24"/>
      <c r="AH456" s="24"/>
      <c r="AI456" s="24"/>
      <c r="AJ456" s="24"/>
      <c r="AK456" s="24"/>
      <c r="AL456" s="24"/>
      <c r="AM456" s="24"/>
      <c r="AN456" s="24"/>
    </row>
    <row r="457" spans="1:40" ht="13" x14ac:dyDescent="0.3">
      <c r="A457" t="s">
        <v>132</v>
      </c>
      <c r="B457" s="5">
        <v>1.33</v>
      </c>
      <c r="C457" s="93">
        <f t="shared" si="12"/>
        <v>31.33</v>
      </c>
      <c r="D457" s="157"/>
      <c r="E457" s="157"/>
      <c r="F457">
        <v>5.6000000000000001E-2</v>
      </c>
      <c r="G457">
        <v>7.5999999999999998E-2</v>
      </c>
      <c r="H457">
        <v>0.13300000000000001</v>
      </c>
      <c r="I457">
        <v>0.19</v>
      </c>
      <c r="J457">
        <v>0.247</v>
      </c>
      <c r="K457" s="157"/>
      <c r="L457" s="157"/>
      <c r="M457" s="157"/>
      <c r="N457" s="157"/>
      <c r="O457" s="157"/>
      <c r="P457" s="2" t="s">
        <v>138</v>
      </c>
      <c r="W457" s="22"/>
      <c r="X457" s="22"/>
      <c r="Y457" s="22"/>
      <c r="Z457" s="22"/>
      <c r="AA457" s="22"/>
      <c r="AB457" s="2"/>
      <c r="AD457" s="24"/>
      <c r="AE457" s="24"/>
      <c r="AF457" s="24"/>
      <c r="AG457" s="24"/>
      <c r="AH457" s="24"/>
      <c r="AI457" s="24"/>
      <c r="AJ457" s="24"/>
      <c r="AK457" s="24"/>
      <c r="AL457" s="24"/>
      <c r="AM457" s="24"/>
      <c r="AN457" s="24"/>
    </row>
    <row r="458" spans="1:40" ht="13" x14ac:dyDescent="0.3">
      <c r="A458" t="s">
        <v>132</v>
      </c>
      <c r="B458" s="5">
        <v>1.34</v>
      </c>
      <c r="C458" s="93">
        <f t="shared" si="12"/>
        <v>31.34</v>
      </c>
      <c r="D458" s="157"/>
      <c r="E458" s="157"/>
      <c r="F458">
        <v>5.5E-2</v>
      </c>
      <c r="G458">
        <v>7.4999999999999997E-2</v>
      </c>
      <c r="H458">
        <v>0.13100000000000001</v>
      </c>
      <c r="I458">
        <v>0.186</v>
      </c>
      <c r="J458">
        <v>0.24199999999999999</v>
      </c>
      <c r="K458" s="157"/>
      <c r="L458" s="157"/>
      <c r="M458" s="157"/>
      <c r="N458" s="157"/>
      <c r="O458" s="157"/>
      <c r="P458" s="2" t="s">
        <v>138</v>
      </c>
      <c r="W458" s="22"/>
      <c r="X458" s="22"/>
      <c r="Y458" s="22"/>
      <c r="Z458" s="22"/>
      <c r="AA458" s="22"/>
      <c r="AB458" s="2"/>
      <c r="AD458" s="24"/>
      <c r="AE458" s="24"/>
      <c r="AF458" s="24"/>
      <c r="AG458" s="24"/>
      <c r="AH458" s="24"/>
      <c r="AI458" s="24"/>
      <c r="AJ458" s="24"/>
      <c r="AK458" s="24"/>
      <c r="AL458" s="24"/>
      <c r="AM458" s="24"/>
      <c r="AN458" s="24"/>
    </row>
    <row r="459" spans="1:40" ht="13" x14ac:dyDescent="0.3">
      <c r="A459" t="s">
        <v>132</v>
      </c>
      <c r="B459" s="5">
        <v>1.35</v>
      </c>
      <c r="C459" s="93">
        <f t="shared" si="12"/>
        <v>31.35</v>
      </c>
      <c r="D459" s="157"/>
      <c r="E459" s="157"/>
      <c r="F459">
        <v>5.5E-2</v>
      </c>
      <c r="G459">
        <v>7.4999999999999997E-2</v>
      </c>
      <c r="H459">
        <v>0.13100000000000001</v>
      </c>
      <c r="I459">
        <v>0.186</v>
      </c>
      <c r="J459">
        <v>0.24199999999999999</v>
      </c>
      <c r="K459" s="157"/>
      <c r="L459" s="157"/>
      <c r="M459" s="157"/>
      <c r="N459" s="157"/>
      <c r="O459" s="157"/>
      <c r="P459" s="2" t="s">
        <v>138</v>
      </c>
      <c r="W459" s="22"/>
      <c r="X459" s="22"/>
      <c r="Y459" s="22"/>
      <c r="Z459" s="22"/>
      <c r="AA459" s="22"/>
      <c r="AB459" s="2"/>
      <c r="AD459" s="24"/>
      <c r="AE459" s="24"/>
      <c r="AF459" s="24"/>
      <c r="AG459" s="24"/>
      <c r="AH459" s="24"/>
      <c r="AI459" s="24"/>
      <c r="AJ459" s="24"/>
      <c r="AK459" s="24"/>
      <c r="AL459" s="24"/>
      <c r="AM459" s="24"/>
      <c r="AN459" s="24"/>
    </row>
    <row r="460" spans="1:40" ht="13" x14ac:dyDescent="0.3">
      <c r="A460" t="s">
        <v>132</v>
      </c>
      <c r="B460" s="5">
        <v>1.36</v>
      </c>
      <c r="C460" s="93">
        <f t="shared" si="12"/>
        <v>31.36</v>
      </c>
      <c r="D460" s="157"/>
      <c r="E460" s="157"/>
      <c r="F460">
        <v>5.5E-2</v>
      </c>
      <c r="G460">
        <v>7.4999999999999997E-2</v>
      </c>
      <c r="H460">
        <v>0.13100000000000001</v>
      </c>
      <c r="I460">
        <v>0.186</v>
      </c>
      <c r="J460">
        <v>0.24199999999999999</v>
      </c>
      <c r="K460" s="157"/>
      <c r="L460" s="157"/>
      <c r="M460" s="157"/>
      <c r="N460" s="157"/>
      <c r="O460" s="157"/>
      <c r="P460" s="2" t="s">
        <v>138</v>
      </c>
      <c r="W460" s="22"/>
      <c r="X460" s="22"/>
      <c r="Y460" s="22"/>
      <c r="Z460" s="22"/>
      <c r="AA460" s="22"/>
      <c r="AB460" s="2"/>
      <c r="AD460" s="24"/>
      <c r="AE460" s="24"/>
      <c r="AF460" s="24"/>
      <c r="AG460" s="24"/>
      <c r="AH460" s="24"/>
      <c r="AI460" s="24"/>
      <c r="AJ460" s="24"/>
      <c r="AK460" s="24"/>
      <c r="AL460" s="24"/>
      <c r="AM460" s="24"/>
      <c r="AN460" s="24"/>
    </row>
    <row r="461" spans="1:40" ht="13" x14ac:dyDescent="0.3">
      <c r="A461" t="s">
        <v>132</v>
      </c>
      <c r="B461" s="5">
        <v>1.37</v>
      </c>
      <c r="C461" s="93">
        <f t="shared" si="12"/>
        <v>31.37</v>
      </c>
      <c r="D461" s="157"/>
      <c r="E461" s="157"/>
      <c r="F461">
        <v>5.5E-2</v>
      </c>
      <c r="G461">
        <v>7.4999999999999997E-2</v>
      </c>
      <c r="H461">
        <v>0.13100000000000001</v>
      </c>
      <c r="I461">
        <v>0.186</v>
      </c>
      <c r="J461">
        <v>0.24199999999999999</v>
      </c>
      <c r="K461" s="157"/>
      <c r="L461" s="157"/>
      <c r="M461" s="157"/>
      <c r="N461" s="157"/>
      <c r="O461" s="157"/>
      <c r="P461" s="2" t="s">
        <v>138</v>
      </c>
      <c r="W461" s="22"/>
      <c r="X461" s="22"/>
      <c r="Y461" s="22"/>
      <c r="Z461" s="22"/>
      <c r="AA461" s="22"/>
      <c r="AB461" s="2"/>
      <c r="AD461" s="24"/>
      <c r="AE461" s="24"/>
      <c r="AF461" s="24"/>
      <c r="AG461" s="24"/>
      <c r="AH461" s="24"/>
      <c r="AI461" s="24"/>
      <c r="AJ461" s="24"/>
      <c r="AK461" s="24"/>
      <c r="AL461" s="24"/>
      <c r="AM461" s="24"/>
      <c r="AN461" s="24"/>
    </row>
    <row r="462" spans="1:40" ht="13" x14ac:dyDescent="0.3">
      <c r="A462" t="s">
        <v>132</v>
      </c>
      <c r="B462" s="5">
        <v>1.38</v>
      </c>
      <c r="C462" s="93">
        <f t="shared" si="12"/>
        <v>31.38</v>
      </c>
      <c r="D462" s="157"/>
      <c r="E462" s="157"/>
      <c r="F462">
        <v>5.3999999999999999E-2</v>
      </c>
      <c r="G462">
        <v>7.2999999999999995E-2</v>
      </c>
      <c r="H462">
        <v>0.126</v>
      </c>
      <c r="I462">
        <v>0.17899999999999999</v>
      </c>
      <c r="J462">
        <v>0.23200000000000001</v>
      </c>
      <c r="K462" s="157"/>
      <c r="L462" s="157"/>
      <c r="M462" s="157"/>
      <c r="N462" s="157"/>
      <c r="O462" s="157"/>
      <c r="P462" s="2" t="s">
        <v>138</v>
      </c>
      <c r="W462" s="22"/>
      <c r="X462" s="22"/>
      <c r="Y462" s="22"/>
      <c r="Z462" s="22"/>
      <c r="AA462" s="22"/>
      <c r="AB462" s="2"/>
      <c r="AD462" s="24"/>
      <c r="AE462" s="24"/>
      <c r="AF462" s="24"/>
      <c r="AG462" s="24"/>
      <c r="AH462" s="24"/>
      <c r="AI462" s="24"/>
      <c r="AJ462" s="24"/>
      <c r="AK462" s="24"/>
      <c r="AL462" s="24"/>
      <c r="AM462" s="24"/>
      <c r="AN462" s="24"/>
    </row>
    <row r="463" spans="1:40" ht="13" x14ac:dyDescent="0.3">
      <c r="A463" t="s">
        <v>132</v>
      </c>
      <c r="B463" s="5">
        <v>1.39</v>
      </c>
      <c r="C463" s="93">
        <f t="shared" si="12"/>
        <v>31.39</v>
      </c>
      <c r="D463" s="157"/>
      <c r="E463" s="157"/>
      <c r="F463">
        <v>5.2999999999999999E-2</v>
      </c>
      <c r="G463">
        <v>7.2999999999999995E-2</v>
      </c>
      <c r="H463">
        <v>0.125</v>
      </c>
      <c r="I463">
        <v>0.17699999999999999</v>
      </c>
      <c r="J463">
        <v>0.23</v>
      </c>
      <c r="K463" s="157"/>
      <c r="L463" s="157"/>
      <c r="M463" s="157"/>
      <c r="N463" s="157"/>
      <c r="O463" s="157"/>
      <c r="P463" s="2" t="s">
        <v>138</v>
      </c>
      <c r="W463" s="22"/>
      <c r="X463" s="22"/>
      <c r="Y463" s="22"/>
      <c r="Z463" s="22"/>
      <c r="AA463" s="22"/>
      <c r="AB463" s="2"/>
      <c r="AD463" s="24"/>
      <c r="AE463" s="24"/>
      <c r="AF463" s="24"/>
      <c r="AG463" s="24"/>
      <c r="AH463" s="24"/>
      <c r="AI463" s="24"/>
      <c r="AJ463" s="24"/>
      <c r="AK463" s="24"/>
      <c r="AL463" s="24"/>
      <c r="AM463" s="24"/>
      <c r="AN463" s="24"/>
    </row>
    <row r="464" spans="1:40" ht="13" x14ac:dyDescent="0.3">
      <c r="A464" t="s">
        <v>132</v>
      </c>
      <c r="B464" s="5">
        <v>1.4</v>
      </c>
      <c r="C464" s="93">
        <f t="shared" si="12"/>
        <v>31.4</v>
      </c>
      <c r="D464" s="157"/>
      <c r="E464" s="157"/>
      <c r="F464">
        <v>5.2999999999999999E-2</v>
      </c>
      <c r="G464">
        <v>7.1999999999999995E-2</v>
      </c>
      <c r="H464">
        <v>0.124</v>
      </c>
      <c r="I464">
        <v>0.17599999999999999</v>
      </c>
      <c r="J464">
        <v>0.22700000000000001</v>
      </c>
      <c r="K464" s="157"/>
      <c r="L464" s="157"/>
      <c r="M464" s="157"/>
      <c r="N464" s="157"/>
      <c r="O464" s="157"/>
      <c r="P464" s="2" t="s">
        <v>138</v>
      </c>
      <c r="W464" s="22"/>
      <c r="X464" s="22"/>
      <c r="Y464" s="22"/>
      <c r="Z464" s="22"/>
      <c r="AA464" s="22"/>
      <c r="AB464" s="2"/>
      <c r="AD464" s="24"/>
      <c r="AE464" s="24"/>
      <c r="AF464" s="24"/>
      <c r="AG464" s="24"/>
      <c r="AH464" s="24"/>
      <c r="AI464" s="24"/>
      <c r="AJ464" s="24"/>
      <c r="AK464" s="24"/>
      <c r="AL464" s="24"/>
      <c r="AM464" s="24"/>
      <c r="AN464" s="24"/>
    </row>
    <row r="465" spans="1:40" ht="13" x14ac:dyDescent="0.3">
      <c r="A465" t="s">
        <v>132</v>
      </c>
      <c r="B465" s="5">
        <v>1.41</v>
      </c>
      <c r="C465" s="93">
        <f t="shared" si="12"/>
        <v>31.41</v>
      </c>
      <c r="D465" s="157"/>
      <c r="E465" s="157"/>
      <c r="F465">
        <v>5.2999999999999999E-2</v>
      </c>
      <c r="G465">
        <v>7.1999999999999995E-2</v>
      </c>
      <c r="H465">
        <v>0.124</v>
      </c>
      <c r="I465">
        <v>0.17599999999999999</v>
      </c>
      <c r="J465">
        <v>0.22700000000000001</v>
      </c>
      <c r="K465" s="157"/>
      <c r="L465" s="157"/>
      <c r="M465" s="157"/>
      <c r="N465" s="157"/>
      <c r="O465" s="157"/>
      <c r="P465" s="2" t="s">
        <v>138</v>
      </c>
      <c r="W465" s="22"/>
      <c r="X465" s="22"/>
      <c r="Y465" s="22"/>
      <c r="Z465" s="22"/>
      <c r="AA465" s="22"/>
      <c r="AB465" s="2"/>
      <c r="AD465" s="24"/>
      <c r="AE465" s="24"/>
      <c r="AF465" s="24"/>
      <c r="AG465" s="24"/>
      <c r="AH465" s="24"/>
      <c r="AI465" s="24"/>
      <c r="AJ465" s="24"/>
      <c r="AK465" s="24"/>
      <c r="AL465" s="24"/>
      <c r="AM465" s="24"/>
      <c r="AN465" s="24"/>
    </row>
    <row r="466" spans="1:40" ht="13" x14ac:dyDescent="0.3">
      <c r="A466" t="s">
        <v>132</v>
      </c>
      <c r="B466" s="5">
        <v>1.42</v>
      </c>
      <c r="C466" s="93">
        <f t="shared" si="12"/>
        <v>31.42</v>
      </c>
      <c r="D466" s="157"/>
      <c r="E466" s="157"/>
      <c r="F466">
        <v>5.1999999999999998E-2</v>
      </c>
      <c r="G466">
        <v>7.0999999999999994E-2</v>
      </c>
      <c r="H466">
        <v>0.122</v>
      </c>
      <c r="I466">
        <v>0.17199999999999999</v>
      </c>
      <c r="J466">
        <v>0.223</v>
      </c>
      <c r="K466" s="157"/>
      <c r="L466" s="157"/>
      <c r="M466" s="157"/>
      <c r="N466" s="157"/>
      <c r="O466" s="157"/>
      <c r="P466" s="2" t="s">
        <v>138</v>
      </c>
      <c r="W466" s="22"/>
      <c r="X466" s="22"/>
      <c r="Y466" s="22"/>
      <c r="Z466" s="22"/>
      <c r="AA466" s="22"/>
      <c r="AB466" s="2"/>
      <c r="AD466" s="24"/>
      <c r="AE466" s="24"/>
      <c r="AF466" s="24"/>
      <c r="AG466" s="24"/>
      <c r="AH466" s="24"/>
      <c r="AI466" s="24"/>
      <c r="AJ466" s="24"/>
      <c r="AK466" s="24"/>
      <c r="AL466" s="24"/>
      <c r="AM466" s="24"/>
      <c r="AN466" s="24"/>
    </row>
    <row r="467" spans="1:40" ht="13" x14ac:dyDescent="0.3">
      <c r="A467" t="s">
        <v>132</v>
      </c>
      <c r="B467" s="5">
        <v>1.43</v>
      </c>
      <c r="C467" s="93">
        <f t="shared" si="12"/>
        <v>31.43</v>
      </c>
      <c r="D467" s="157"/>
      <c r="E467" s="157"/>
      <c r="F467">
        <v>5.1999999999999998E-2</v>
      </c>
      <c r="G467">
        <v>7.0999999999999994E-2</v>
      </c>
      <c r="H467">
        <v>0.12</v>
      </c>
      <c r="I467">
        <v>0.17</v>
      </c>
      <c r="J467">
        <v>0.22</v>
      </c>
      <c r="K467" s="157"/>
      <c r="L467" s="157"/>
      <c r="M467" s="157"/>
      <c r="N467" s="157"/>
      <c r="O467" s="157"/>
      <c r="P467" s="2" t="s">
        <v>138</v>
      </c>
      <c r="W467" s="22"/>
      <c r="X467" s="22"/>
      <c r="Y467" s="22"/>
      <c r="Z467" s="22"/>
      <c r="AA467" s="22"/>
      <c r="AB467" s="2"/>
      <c r="AD467" s="24"/>
      <c r="AE467" s="24"/>
      <c r="AF467" s="24"/>
      <c r="AG467" s="24"/>
      <c r="AH467" s="24"/>
      <c r="AI467" s="24"/>
      <c r="AJ467" s="24"/>
      <c r="AK467" s="24"/>
      <c r="AL467" s="24"/>
      <c r="AM467" s="24"/>
      <c r="AN467" s="24"/>
    </row>
    <row r="468" spans="1:40" ht="13" x14ac:dyDescent="0.3">
      <c r="A468" t="s">
        <v>132</v>
      </c>
      <c r="B468" s="5">
        <v>1.44</v>
      </c>
      <c r="C468" s="93">
        <f t="shared" si="12"/>
        <v>31.44</v>
      </c>
      <c r="D468" s="157"/>
      <c r="E468" s="157"/>
      <c r="F468">
        <v>5.0999999999999997E-2</v>
      </c>
      <c r="G468">
        <v>7.0000000000000007E-2</v>
      </c>
      <c r="H468">
        <v>0.11899999999999999</v>
      </c>
      <c r="I468">
        <v>0.16900000000000001</v>
      </c>
      <c r="J468">
        <v>0.218</v>
      </c>
      <c r="K468" s="157"/>
      <c r="L468" s="157"/>
      <c r="M468" s="157"/>
      <c r="N468" s="157"/>
      <c r="O468" s="157"/>
      <c r="P468" s="2" t="s">
        <v>138</v>
      </c>
      <c r="W468" s="22"/>
      <c r="X468" s="22"/>
      <c r="Y468" s="22"/>
      <c r="Z468" s="22"/>
      <c r="AA468" s="22"/>
      <c r="AB468" s="2"/>
      <c r="AD468" s="24"/>
      <c r="AE468" s="24"/>
      <c r="AF468" s="24"/>
      <c r="AG468" s="24"/>
      <c r="AH468" s="24"/>
      <c r="AI468" s="24"/>
      <c r="AJ468" s="24"/>
      <c r="AK468" s="24"/>
      <c r="AL468" s="24"/>
      <c r="AM468" s="24"/>
      <c r="AN468" s="24"/>
    </row>
    <row r="469" spans="1:40" ht="13" x14ac:dyDescent="0.3">
      <c r="A469" t="s">
        <v>132</v>
      </c>
      <c r="B469" s="5">
        <v>1.45</v>
      </c>
      <c r="C469" s="93">
        <f t="shared" si="12"/>
        <v>31.45</v>
      </c>
      <c r="D469" s="157"/>
      <c r="E469" s="157"/>
      <c r="F469">
        <v>5.0999999999999997E-2</v>
      </c>
      <c r="G469">
        <v>7.0000000000000007E-2</v>
      </c>
      <c r="H469">
        <v>0.11799999999999999</v>
      </c>
      <c r="I469">
        <v>0.16700000000000001</v>
      </c>
      <c r="J469">
        <v>0.215</v>
      </c>
      <c r="K469" s="157"/>
      <c r="L469" s="157"/>
      <c r="M469" s="157"/>
      <c r="N469" s="157"/>
      <c r="O469" s="157"/>
      <c r="P469" s="2" t="s">
        <v>138</v>
      </c>
      <c r="W469" s="22"/>
      <c r="X469" s="22"/>
      <c r="Y469" s="22"/>
      <c r="Z469" s="22"/>
      <c r="AA469" s="22"/>
      <c r="AB469" s="2"/>
      <c r="AD469" s="24"/>
      <c r="AE469" s="24"/>
      <c r="AF469" s="24"/>
      <c r="AG469" s="24"/>
      <c r="AH469" s="24"/>
      <c r="AI469" s="24"/>
      <c r="AJ469" s="24"/>
      <c r="AK469" s="24"/>
      <c r="AL469" s="24"/>
      <c r="AM469" s="24"/>
      <c r="AN469" s="24"/>
    </row>
    <row r="470" spans="1:40" ht="13" x14ac:dyDescent="0.3">
      <c r="A470" t="s">
        <v>132</v>
      </c>
      <c r="B470" s="5">
        <v>1.46</v>
      </c>
      <c r="C470" s="93">
        <f t="shared" si="12"/>
        <v>31.46</v>
      </c>
      <c r="D470" s="157"/>
      <c r="E470" s="157"/>
      <c r="F470">
        <v>5.0999999999999997E-2</v>
      </c>
      <c r="G470">
        <v>7.0000000000000007E-2</v>
      </c>
      <c r="H470">
        <v>0.11799999999999999</v>
      </c>
      <c r="I470">
        <v>0.16700000000000001</v>
      </c>
      <c r="J470">
        <v>0.215</v>
      </c>
      <c r="K470" s="157"/>
      <c r="L470" s="157"/>
      <c r="M470" s="157"/>
      <c r="N470" s="157"/>
      <c r="O470" s="157"/>
      <c r="P470" s="2" t="s">
        <v>138</v>
      </c>
      <c r="W470" s="22"/>
      <c r="X470" s="22"/>
      <c r="Y470" s="22"/>
      <c r="Z470" s="22"/>
      <c r="AA470" s="22"/>
      <c r="AB470" s="2"/>
      <c r="AD470" s="24"/>
      <c r="AE470" s="24"/>
      <c r="AF470" s="24"/>
      <c r="AG470" s="24"/>
      <c r="AH470" s="24"/>
      <c r="AI470" s="24"/>
      <c r="AJ470" s="24"/>
      <c r="AK470" s="24"/>
      <c r="AL470" s="24"/>
      <c r="AM470" s="24"/>
      <c r="AN470" s="24"/>
    </row>
    <row r="471" spans="1:40" ht="13" x14ac:dyDescent="0.3">
      <c r="A471" t="s">
        <v>132</v>
      </c>
      <c r="B471" s="5">
        <v>1.47</v>
      </c>
      <c r="C471" s="93">
        <f t="shared" si="12"/>
        <v>31.47</v>
      </c>
      <c r="D471" s="157"/>
      <c r="E471" s="157"/>
      <c r="F471">
        <v>0.05</v>
      </c>
      <c r="G471">
        <v>6.8000000000000005E-2</v>
      </c>
      <c r="H471">
        <v>0.11600000000000001</v>
      </c>
      <c r="I471">
        <v>0.16300000000000001</v>
      </c>
      <c r="J471">
        <v>0.21099999999999999</v>
      </c>
      <c r="K471" s="157"/>
      <c r="L471" s="157"/>
      <c r="M471" s="157"/>
      <c r="N471" s="157"/>
      <c r="O471" s="157"/>
      <c r="P471" s="2" t="s">
        <v>138</v>
      </c>
      <c r="W471" s="22"/>
      <c r="X471" s="22"/>
      <c r="Y471" s="22"/>
      <c r="Z471" s="22"/>
      <c r="AA471" s="22"/>
      <c r="AB471" s="2"/>
      <c r="AD471" s="24"/>
      <c r="AE471" s="24"/>
      <c r="AF471" s="24"/>
      <c r="AG471" s="24"/>
      <c r="AH471" s="24"/>
      <c r="AI471" s="24"/>
      <c r="AJ471" s="24"/>
      <c r="AK471" s="24"/>
      <c r="AL471" s="24"/>
      <c r="AM471" s="24"/>
      <c r="AN471" s="24"/>
    </row>
    <row r="472" spans="1:40" ht="13" x14ac:dyDescent="0.3">
      <c r="A472" t="s">
        <v>132</v>
      </c>
      <c r="B472" s="5">
        <v>1.48</v>
      </c>
      <c r="C472" s="93">
        <f t="shared" si="12"/>
        <v>31.48</v>
      </c>
      <c r="D472" s="157"/>
      <c r="E472" s="157"/>
      <c r="F472">
        <v>0.05</v>
      </c>
      <c r="G472">
        <v>6.8000000000000005E-2</v>
      </c>
      <c r="H472">
        <v>0.11600000000000001</v>
      </c>
      <c r="I472">
        <v>0.16300000000000001</v>
      </c>
      <c r="J472">
        <v>0.21099999999999999</v>
      </c>
      <c r="K472" s="157"/>
      <c r="L472" s="157"/>
      <c r="M472" s="157"/>
      <c r="N472" s="157"/>
      <c r="O472" s="157"/>
      <c r="P472" s="2" t="s">
        <v>138</v>
      </c>
      <c r="W472" s="22"/>
      <c r="X472" s="22"/>
      <c r="Y472" s="22"/>
      <c r="Z472" s="22"/>
      <c r="AA472" s="22"/>
      <c r="AB472" s="2"/>
      <c r="AD472" s="24"/>
      <c r="AE472" s="24"/>
      <c r="AF472" s="24"/>
      <c r="AG472" s="24"/>
      <c r="AH472" s="24"/>
      <c r="AI472" s="24"/>
      <c r="AJ472" s="24"/>
      <c r="AK472" s="24"/>
      <c r="AL472" s="24"/>
      <c r="AM472" s="24"/>
      <c r="AN472" s="24"/>
    </row>
    <row r="473" spans="1:40" ht="13" x14ac:dyDescent="0.3">
      <c r="A473" t="s">
        <v>132</v>
      </c>
      <c r="B473" s="5">
        <v>1.49</v>
      </c>
      <c r="C473" s="93">
        <f t="shared" si="12"/>
        <v>31.49</v>
      </c>
      <c r="D473" s="157"/>
      <c r="E473" s="157"/>
      <c r="F473">
        <v>0.05</v>
      </c>
      <c r="G473">
        <v>6.8000000000000005E-2</v>
      </c>
      <c r="H473">
        <v>0.11600000000000001</v>
      </c>
      <c r="I473">
        <v>0.16300000000000001</v>
      </c>
      <c r="J473">
        <v>0.21099999999999999</v>
      </c>
      <c r="K473" s="157"/>
      <c r="L473" s="157"/>
      <c r="M473" s="157"/>
      <c r="N473" s="157"/>
      <c r="O473" s="157"/>
      <c r="P473" s="2" t="s">
        <v>138</v>
      </c>
      <c r="W473" s="22"/>
      <c r="X473" s="22"/>
      <c r="Y473" s="22"/>
      <c r="Z473" s="22"/>
      <c r="AA473" s="22"/>
      <c r="AB473" s="2"/>
      <c r="AD473" s="24"/>
      <c r="AE473" s="24"/>
      <c r="AF473" s="24"/>
      <c r="AG473" s="24"/>
      <c r="AH473" s="24"/>
      <c r="AI473" s="24"/>
      <c r="AJ473" s="24"/>
      <c r="AK473" s="24"/>
      <c r="AL473" s="24"/>
      <c r="AM473" s="24"/>
      <c r="AN473" s="24"/>
    </row>
    <row r="474" spans="1:40" ht="13" x14ac:dyDescent="0.3">
      <c r="A474" t="s">
        <v>132</v>
      </c>
      <c r="B474" s="5">
        <v>1.5</v>
      </c>
      <c r="C474" s="93">
        <f t="shared" si="12"/>
        <v>31.5</v>
      </c>
      <c r="D474" s="157"/>
      <c r="E474" s="157"/>
      <c r="F474">
        <v>0.05</v>
      </c>
      <c r="G474">
        <v>6.8000000000000005E-2</v>
      </c>
      <c r="H474">
        <v>0.11600000000000001</v>
      </c>
      <c r="I474">
        <v>0.16300000000000001</v>
      </c>
      <c r="J474">
        <v>0.21099999999999999</v>
      </c>
      <c r="K474" s="157"/>
      <c r="L474" s="157"/>
      <c r="M474" s="157"/>
      <c r="N474" s="157"/>
      <c r="O474" s="157"/>
      <c r="P474" s="2" t="s">
        <v>138</v>
      </c>
      <c r="W474" s="22"/>
      <c r="X474" s="22"/>
      <c r="Y474" s="22"/>
      <c r="Z474" s="22"/>
      <c r="AA474" s="22"/>
      <c r="AB474" s="2"/>
      <c r="AD474" s="24"/>
      <c r="AE474" s="24"/>
      <c r="AF474" s="24"/>
      <c r="AG474" s="24"/>
      <c r="AH474" s="24"/>
      <c r="AI474" s="24"/>
      <c r="AJ474" s="24"/>
      <c r="AK474" s="24"/>
      <c r="AL474" s="24"/>
      <c r="AM474" s="24"/>
      <c r="AN474" s="24"/>
    </row>
    <row r="475" spans="1:40" ht="13" x14ac:dyDescent="0.3">
      <c r="A475" t="s">
        <v>132</v>
      </c>
      <c r="B475" s="5">
        <v>1.51</v>
      </c>
      <c r="C475" s="93">
        <f t="shared" si="12"/>
        <v>31.51</v>
      </c>
      <c r="D475" s="157"/>
      <c r="E475" s="157"/>
      <c r="F475">
        <v>4.9000000000000002E-2</v>
      </c>
      <c r="G475">
        <v>6.6000000000000003E-2</v>
      </c>
      <c r="H475">
        <v>0.111</v>
      </c>
      <c r="I475">
        <v>0.156</v>
      </c>
      <c r="J475">
        <v>0.20100000000000001</v>
      </c>
      <c r="K475" s="157"/>
      <c r="L475" s="157"/>
      <c r="M475" s="157"/>
      <c r="N475" s="157"/>
      <c r="O475" s="157"/>
      <c r="P475" s="2" t="s">
        <v>138</v>
      </c>
      <c r="W475" s="22"/>
      <c r="X475" s="22"/>
      <c r="Y475" s="22"/>
      <c r="Z475" s="22"/>
      <c r="AA475" s="22"/>
      <c r="AB475" s="2"/>
      <c r="AD475" s="24"/>
      <c r="AE475" s="24"/>
      <c r="AF475" s="24"/>
      <c r="AG475" s="24"/>
      <c r="AH475" s="24"/>
      <c r="AI475" s="24"/>
      <c r="AJ475" s="24"/>
      <c r="AK475" s="24"/>
      <c r="AL475" s="24"/>
      <c r="AM475" s="24"/>
      <c r="AN475" s="24"/>
    </row>
    <row r="476" spans="1:40" ht="13" x14ac:dyDescent="0.3">
      <c r="A476" t="s">
        <v>132</v>
      </c>
      <c r="B476" s="5">
        <v>1.52</v>
      </c>
      <c r="C476" s="93">
        <f t="shared" si="12"/>
        <v>31.52</v>
      </c>
      <c r="D476" s="157"/>
      <c r="E476" s="157"/>
      <c r="F476">
        <v>4.9000000000000002E-2</v>
      </c>
      <c r="G476">
        <v>6.6000000000000003E-2</v>
      </c>
      <c r="H476">
        <v>0.111</v>
      </c>
      <c r="I476">
        <v>0.156</v>
      </c>
      <c r="J476">
        <v>0.20100000000000001</v>
      </c>
      <c r="K476" s="157"/>
      <c r="L476" s="157"/>
      <c r="M476" s="157"/>
      <c r="N476" s="157"/>
      <c r="O476" s="157"/>
      <c r="P476" s="2" t="s">
        <v>138</v>
      </c>
      <c r="W476" s="22"/>
      <c r="X476" s="22"/>
      <c r="Y476" s="22"/>
      <c r="Z476" s="22"/>
      <c r="AA476" s="22"/>
      <c r="AB476" s="2"/>
      <c r="AD476" s="24"/>
      <c r="AE476" s="24"/>
      <c r="AF476" s="24"/>
      <c r="AG476" s="24"/>
      <c r="AH476" s="24"/>
      <c r="AI476" s="24"/>
      <c r="AJ476" s="24"/>
      <c r="AK476" s="24"/>
      <c r="AL476" s="24"/>
      <c r="AM476" s="24"/>
      <c r="AN476" s="24"/>
    </row>
    <row r="477" spans="1:40" ht="13" x14ac:dyDescent="0.3">
      <c r="A477" t="s">
        <v>132</v>
      </c>
      <c r="B477" s="5">
        <v>1.53</v>
      </c>
      <c r="C477" s="93">
        <f t="shared" si="12"/>
        <v>31.53</v>
      </c>
      <c r="D477" s="157"/>
      <c r="E477" s="157"/>
      <c r="F477">
        <v>4.8000000000000001E-2</v>
      </c>
      <c r="G477">
        <v>6.5000000000000002E-2</v>
      </c>
      <c r="H477">
        <v>0.109</v>
      </c>
      <c r="I477">
        <v>0.152</v>
      </c>
      <c r="J477">
        <v>0.19600000000000001</v>
      </c>
      <c r="K477" s="157"/>
      <c r="L477" s="157"/>
      <c r="M477" s="157"/>
      <c r="N477" s="157"/>
      <c r="O477" s="157"/>
      <c r="P477" s="2" t="s">
        <v>138</v>
      </c>
      <c r="W477" s="22"/>
      <c r="X477" s="22"/>
      <c r="Y477" s="22"/>
      <c r="Z477" s="22"/>
      <c r="AA477" s="22"/>
      <c r="AB477" s="2"/>
      <c r="AD477" s="24"/>
      <c r="AE477" s="24"/>
      <c r="AF477" s="24"/>
      <c r="AG477" s="24"/>
      <c r="AH477" s="24"/>
      <c r="AI477" s="24"/>
      <c r="AJ477" s="24"/>
      <c r="AK477" s="24"/>
      <c r="AL477" s="24"/>
      <c r="AM477" s="24"/>
      <c r="AN477" s="24"/>
    </row>
    <row r="478" spans="1:40" ht="13" x14ac:dyDescent="0.3">
      <c r="A478" t="s">
        <v>132</v>
      </c>
      <c r="B478" s="5">
        <v>1.54</v>
      </c>
      <c r="C478" s="93">
        <f t="shared" si="12"/>
        <v>31.54</v>
      </c>
      <c r="D478" s="157"/>
      <c r="E478" s="157"/>
      <c r="F478">
        <v>4.8000000000000001E-2</v>
      </c>
      <c r="G478">
        <v>6.5000000000000002E-2</v>
      </c>
      <c r="H478">
        <v>0.108</v>
      </c>
      <c r="I478">
        <v>0.151</v>
      </c>
      <c r="J478">
        <v>0.19400000000000001</v>
      </c>
      <c r="K478" s="157"/>
      <c r="L478" s="157"/>
      <c r="M478" s="157"/>
      <c r="N478" s="157"/>
      <c r="O478" s="157"/>
      <c r="P478" s="2" t="s">
        <v>138</v>
      </c>
      <c r="W478" s="22"/>
      <c r="X478" s="22"/>
      <c r="Y478" s="22"/>
      <c r="Z478" s="22"/>
      <c r="AA478" s="22"/>
      <c r="AB478" s="2"/>
      <c r="AD478" s="24"/>
      <c r="AE478" s="24"/>
      <c r="AF478" s="24"/>
      <c r="AG478" s="24"/>
      <c r="AH478" s="24"/>
      <c r="AI478" s="24"/>
      <c r="AJ478" s="24"/>
      <c r="AK478" s="24"/>
      <c r="AL478" s="24"/>
      <c r="AM478" s="24"/>
      <c r="AN478" s="24"/>
    </row>
    <row r="479" spans="1:40" ht="13" x14ac:dyDescent="0.3">
      <c r="A479" t="s">
        <v>132</v>
      </c>
      <c r="B479" s="5">
        <v>1.55</v>
      </c>
      <c r="C479" s="93">
        <f t="shared" si="12"/>
        <v>31.55</v>
      </c>
      <c r="D479" s="157"/>
      <c r="E479" s="157"/>
      <c r="F479">
        <v>4.7E-2</v>
      </c>
      <c r="G479">
        <v>6.4000000000000001E-2</v>
      </c>
      <c r="H479">
        <v>0.107</v>
      </c>
      <c r="I479">
        <v>0.14899999999999999</v>
      </c>
      <c r="J479">
        <v>0.191</v>
      </c>
      <c r="K479" s="157"/>
      <c r="L479" s="157"/>
      <c r="M479" s="157"/>
      <c r="N479" s="157"/>
      <c r="O479" s="157"/>
      <c r="P479" s="2" t="s">
        <v>138</v>
      </c>
      <c r="W479" s="22"/>
      <c r="X479" s="22"/>
      <c r="Y479" s="22"/>
      <c r="Z479" s="22"/>
      <c r="AA479" s="22"/>
      <c r="AB479" s="2"/>
      <c r="AD479" s="24"/>
      <c r="AE479" s="24"/>
      <c r="AF479" s="24"/>
      <c r="AG479" s="24"/>
      <c r="AH479" s="24"/>
      <c r="AI479" s="24"/>
      <c r="AJ479" s="24"/>
      <c r="AK479" s="24"/>
      <c r="AL479" s="24"/>
      <c r="AM479" s="24"/>
      <c r="AN479" s="24"/>
    </row>
    <row r="480" spans="1:40" ht="13" x14ac:dyDescent="0.3">
      <c r="A480" t="s">
        <v>132</v>
      </c>
      <c r="B480" s="5">
        <v>1.56</v>
      </c>
      <c r="C480" s="93">
        <f t="shared" si="12"/>
        <v>31.56</v>
      </c>
      <c r="D480" s="157"/>
      <c r="E480" s="157"/>
      <c r="F480">
        <v>4.7E-2</v>
      </c>
      <c r="G480">
        <v>6.4000000000000001E-2</v>
      </c>
      <c r="H480">
        <v>0.105</v>
      </c>
      <c r="I480">
        <v>0.14699999999999999</v>
      </c>
      <c r="J480">
        <v>0.189</v>
      </c>
      <c r="K480" s="157"/>
      <c r="L480" s="157"/>
      <c r="M480" s="157"/>
      <c r="N480" s="157"/>
      <c r="O480" s="157"/>
      <c r="P480" s="2" t="s">
        <v>138</v>
      </c>
      <c r="W480" s="22"/>
      <c r="X480" s="22"/>
      <c r="Y480" s="22"/>
      <c r="Z480" s="22"/>
      <c r="AA480" s="22"/>
      <c r="AB480" s="2"/>
      <c r="AD480" s="24"/>
      <c r="AE480" s="24"/>
      <c r="AF480" s="24"/>
      <c r="AG480" s="24"/>
      <c r="AH480" s="24"/>
      <c r="AI480" s="24"/>
      <c r="AJ480" s="24"/>
      <c r="AK480" s="24"/>
      <c r="AL480" s="24"/>
      <c r="AM480" s="24"/>
      <c r="AN480" s="24"/>
    </row>
    <row r="481" spans="1:40" ht="13" x14ac:dyDescent="0.3">
      <c r="A481" t="s">
        <v>132</v>
      </c>
      <c r="B481" s="5">
        <v>1.57</v>
      </c>
      <c r="C481" s="93">
        <f t="shared" si="12"/>
        <v>31.57</v>
      </c>
      <c r="D481" s="157"/>
      <c r="E481" s="157"/>
      <c r="F481">
        <v>4.5999999999999999E-2</v>
      </c>
      <c r="G481">
        <v>6.3E-2</v>
      </c>
      <c r="H481">
        <v>0.104</v>
      </c>
      <c r="I481">
        <v>0.14499999999999999</v>
      </c>
      <c r="J481">
        <v>0.186</v>
      </c>
      <c r="K481" s="157"/>
      <c r="L481" s="157"/>
      <c r="M481" s="157"/>
      <c r="N481" s="157"/>
      <c r="O481" s="157"/>
      <c r="P481" s="2" t="s">
        <v>138</v>
      </c>
      <c r="W481" s="22"/>
      <c r="X481" s="22"/>
      <c r="Y481" s="22"/>
      <c r="Z481" s="22"/>
      <c r="AA481" s="22"/>
      <c r="AB481" s="2"/>
      <c r="AD481" s="24"/>
      <c r="AE481" s="24"/>
      <c r="AF481" s="24"/>
      <c r="AG481" s="24"/>
      <c r="AH481" s="24"/>
      <c r="AI481" s="24"/>
      <c r="AJ481" s="24"/>
      <c r="AK481" s="24"/>
      <c r="AL481" s="24"/>
      <c r="AM481" s="24"/>
      <c r="AN481" s="24"/>
    </row>
    <row r="482" spans="1:40" ht="13" x14ac:dyDescent="0.3">
      <c r="A482" t="s">
        <v>132</v>
      </c>
      <c r="B482" s="5">
        <v>1.58</v>
      </c>
      <c r="C482" s="93">
        <f t="shared" si="12"/>
        <v>31.58</v>
      </c>
      <c r="D482" s="157"/>
      <c r="E482" s="157"/>
      <c r="F482">
        <v>4.5999999999999999E-2</v>
      </c>
      <c r="G482">
        <v>6.3E-2</v>
      </c>
      <c r="H482">
        <v>0.104</v>
      </c>
      <c r="I482">
        <v>0.14499999999999999</v>
      </c>
      <c r="J482">
        <v>0.186</v>
      </c>
      <c r="K482" s="157"/>
      <c r="L482" s="157"/>
      <c r="M482" s="157"/>
      <c r="N482" s="157"/>
      <c r="O482" s="157"/>
      <c r="P482" s="2" t="s">
        <v>138</v>
      </c>
      <c r="W482" s="22"/>
      <c r="X482" s="22"/>
      <c r="Y482" s="22"/>
      <c r="Z482" s="22"/>
      <c r="AA482" s="22"/>
      <c r="AB482" s="2"/>
      <c r="AD482" s="24"/>
      <c r="AE482" s="24"/>
      <c r="AF482" s="24"/>
      <c r="AG482" s="24"/>
      <c r="AH482" s="24"/>
      <c r="AI482" s="24"/>
      <c r="AJ482" s="24"/>
      <c r="AK482" s="24"/>
      <c r="AL482" s="24"/>
      <c r="AM482" s="24"/>
      <c r="AN482" s="24"/>
    </row>
    <row r="483" spans="1:40" ht="13" x14ac:dyDescent="0.3">
      <c r="A483" t="s">
        <v>132</v>
      </c>
      <c r="B483" s="5">
        <v>1.59</v>
      </c>
      <c r="C483" s="93">
        <f t="shared" si="12"/>
        <v>31.59</v>
      </c>
      <c r="D483" s="157"/>
      <c r="E483" s="157"/>
      <c r="F483">
        <v>4.5999999999999999E-2</v>
      </c>
      <c r="G483">
        <v>6.2E-2</v>
      </c>
      <c r="H483">
        <v>0.10199999999999999</v>
      </c>
      <c r="I483">
        <v>0.14199999999999999</v>
      </c>
      <c r="J483">
        <v>0.182</v>
      </c>
      <c r="K483" s="157"/>
      <c r="L483" s="157"/>
      <c r="M483" s="157"/>
      <c r="N483" s="157"/>
      <c r="O483" s="157"/>
      <c r="P483" s="2" t="s">
        <v>138</v>
      </c>
      <c r="W483" s="22"/>
      <c r="X483" s="22"/>
      <c r="Y483" s="22"/>
      <c r="Z483" s="22"/>
      <c r="AA483" s="22"/>
      <c r="AB483" s="2"/>
      <c r="AD483" s="24"/>
      <c r="AE483" s="24"/>
      <c r="AF483" s="24"/>
      <c r="AG483" s="24"/>
      <c r="AH483" s="24"/>
      <c r="AI483" s="24"/>
      <c r="AJ483" s="24"/>
      <c r="AK483" s="24"/>
      <c r="AL483" s="24"/>
      <c r="AM483" s="24"/>
      <c r="AN483" s="24"/>
    </row>
    <row r="484" spans="1:40" ht="13" x14ac:dyDescent="0.3">
      <c r="A484" t="s">
        <v>132</v>
      </c>
      <c r="B484" s="5">
        <v>1.6</v>
      </c>
      <c r="C484" s="93">
        <f t="shared" si="12"/>
        <v>31.6</v>
      </c>
      <c r="D484" s="157"/>
      <c r="E484" s="157"/>
      <c r="F484">
        <v>4.4999999999999998E-2</v>
      </c>
      <c r="G484">
        <v>6.2E-2</v>
      </c>
      <c r="H484">
        <v>0.10100000000000001</v>
      </c>
      <c r="I484">
        <v>0.14000000000000001</v>
      </c>
      <c r="J484">
        <v>0.17899999999999999</v>
      </c>
      <c r="K484" s="157"/>
      <c r="L484" s="157"/>
      <c r="M484" s="157"/>
      <c r="N484" s="157"/>
      <c r="O484" s="157"/>
      <c r="P484" s="2" t="s">
        <v>138</v>
      </c>
      <c r="W484" s="22"/>
      <c r="X484" s="22"/>
      <c r="Y484" s="22"/>
      <c r="Z484" s="22"/>
      <c r="AA484" s="22"/>
      <c r="AB484" s="2"/>
      <c r="AD484" s="24"/>
      <c r="AE484" s="24"/>
      <c r="AF484" s="24"/>
      <c r="AG484" s="24"/>
      <c r="AH484" s="24"/>
      <c r="AI484" s="24"/>
      <c r="AJ484" s="24"/>
      <c r="AK484" s="24"/>
      <c r="AL484" s="24"/>
      <c r="AM484" s="24"/>
      <c r="AN484" s="24"/>
    </row>
    <row r="485" spans="1:40" ht="13" x14ac:dyDescent="0.3">
      <c r="A485" t="s">
        <v>132</v>
      </c>
      <c r="B485" s="5">
        <v>1.61</v>
      </c>
      <c r="C485" s="93">
        <f t="shared" si="12"/>
        <v>31.61</v>
      </c>
      <c r="D485" s="157"/>
      <c r="E485" s="157"/>
      <c r="F485">
        <v>4.4999999999999998E-2</v>
      </c>
      <c r="G485">
        <v>6.0999999999999999E-2</v>
      </c>
      <c r="H485">
        <v>0.1</v>
      </c>
      <c r="I485">
        <v>0.13800000000000001</v>
      </c>
      <c r="J485">
        <v>0.17699999999999999</v>
      </c>
      <c r="K485" s="157"/>
      <c r="L485" s="157"/>
      <c r="M485" s="157"/>
      <c r="N485" s="157"/>
      <c r="O485" s="157"/>
      <c r="P485" s="2" t="s">
        <v>138</v>
      </c>
      <c r="W485" s="22"/>
      <c r="X485" s="22"/>
      <c r="Y485" s="22"/>
      <c r="Z485" s="22"/>
      <c r="AA485" s="22"/>
      <c r="AB485" s="2"/>
      <c r="AD485" s="24"/>
      <c r="AE485" s="24"/>
      <c r="AF485" s="24"/>
      <c r="AG485" s="24"/>
      <c r="AH485" s="24"/>
      <c r="AI485" s="24"/>
      <c r="AJ485" s="24"/>
      <c r="AK485" s="24"/>
      <c r="AL485" s="24"/>
      <c r="AM485" s="24"/>
      <c r="AN485" s="24"/>
    </row>
    <row r="486" spans="1:40" ht="13" x14ac:dyDescent="0.3">
      <c r="A486" t="s">
        <v>132</v>
      </c>
      <c r="B486" s="5">
        <v>1.62</v>
      </c>
      <c r="C486" s="93">
        <f t="shared" si="12"/>
        <v>31.62</v>
      </c>
      <c r="D486" s="157"/>
      <c r="E486" s="157"/>
      <c r="F486">
        <v>4.4999999999999998E-2</v>
      </c>
      <c r="G486">
        <v>6.0999999999999999E-2</v>
      </c>
      <c r="H486">
        <v>0.1</v>
      </c>
      <c r="I486">
        <v>0.13800000000000001</v>
      </c>
      <c r="J486">
        <v>0.17699999999999999</v>
      </c>
      <c r="K486" s="157"/>
      <c r="L486" s="157"/>
      <c r="M486" s="157"/>
      <c r="N486" s="157"/>
      <c r="O486" s="157"/>
      <c r="P486" s="2" t="s">
        <v>138</v>
      </c>
      <c r="W486" s="22"/>
      <c r="X486" s="22"/>
      <c r="Y486" s="22"/>
      <c r="Z486" s="22"/>
      <c r="AA486" s="22"/>
      <c r="AB486" s="2"/>
      <c r="AD486" s="24"/>
      <c r="AE486" s="24"/>
      <c r="AF486" s="24"/>
      <c r="AG486" s="24"/>
      <c r="AH486" s="24"/>
      <c r="AI486" s="24"/>
      <c r="AJ486" s="24"/>
      <c r="AK486" s="24"/>
      <c r="AL486" s="24"/>
      <c r="AM486" s="24"/>
      <c r="AN486" s="24"/>
    </row>
    <row r="487" spans="1:40" ht="13" x14ac:dyDescent="0.3">
      <c r="A487" t="s">
        <v>132</v>
      </c>
      <c r="B487" s="5">
        <v>1.63</v>
      </c>
      <c r="C487" s="93">
        <f t="shared" si="12"/>
        <v>31.63</v>
      </c>
      <c r="D487" s="157"/>
      <c r="E487" s="157"/>
      <c r="F487">
        <v>4.4999999999999998E-2</v>
      </c>
      <c r="G487">
        <v>6.0999999999999999E-2</v>
      </c>
      <c r="H487">
        <v>0.1</v>
      </c>
      <c r="I487">
        <v>0.13800000000000001</v>
      </c>
      <c r="J487">
        <v>0.17699999999999999</v>
      </c>
      <c r="K487" s="157"/>
      <c r="L487" s="157"/>
      <c r="M487" s="157"/>
      <c r="N487" s="157"/>
      <c r="O487" s="157"/>
      <c r="P487" s="2" t="s">
        <v>138</v>
      </c>
      <c r="W487" s="22"/>
      <c r="X487" s="22"/>
      <c r="Y487" s="22"/>
      <c r="Z487" s="22"/>
      <c r="AA487" s="22"/>
      <c r="AB487" s="2"/>
      <c r="AD487" s="24"/>
      <c r="AE487" s="24"/>
      <c r="AF487" s="24"/>
      <c r="AG487" s="24"/>
      <c r="AH487" s="24"/>
      <c r="AI487" s="24"/>
      <c r="AJ487" s="24"/>
      <c r="AK487" s="24"/>
      <c r="AL487" s="24"/>
      <c r="AM487" s="24"/>
      <c r="AN487" s="24"/>
    </row>
    <row r="488" spans="1:40" ht="13" x14ac:dyDescent="0.3">
      <c r="A488" t="s">
        <v>132</v>
      </c>
      <c r="B488" s="5">
        <v>1.64</v>
      </c>
      <c r="C488" s="93">
        <f t="shared" si="12"/>
        <v>31.64</v>
      </c>
      <c r="D488" s="157"/>
      <c r="E488" s="157"/>
      <c r="F488">
        <v>4.3999999999999997E-2</v>
      </c>
      <c r="G488">
        <v>5.8999999999999997E-2</v>
      </c>
      <c r="H488">
        <v>9.6000000000000002E-2</v>
      </c>
      <c r="I488">
        <v>0.13300000000000001</v>
      </c>
      <c r="J488">
        <v>0.17</v>
      </c>
      <c r="K488" s="157"/>
      <c r="L488" s="157"/>
      <c r="M488" s="157"/>
      <c r="N488" s="157"/>
      <c r="O488" s="157"/>
      <c r="P488" s="2" t="s">
        <v>138</v>
      </c>
      <c r="W488" s="22"/>
      <c r="X488" s="22"/>
      <c r="Y488" s="22"/>
      <c r="Z488" s="22"/>
      <c r="AA488" s="22"/>
      <c r="AB488" s="2"/>
      <c r="AD488" s="24"/>
      <c r="AE488" s="24"/>
      <c r="AF488" s="24"/>
      <c r="AG488" s="24"/>
      <c r="AH488" s="24"/>
      <c r="AI488" s="24"/>
      <c r="AJ488" s="24"/>
      <c r="AK488" s="24"/>
      <c r="AL488" s="24"/>
      <c r="AM488" s="24"/>
      <c r="AN488" s="24"/>
    </row>
    <row r="489" spans="1:40" ht="13" x14ac:dyDescent="0.3">
      <c r="A489" t="s">
        <v>132</v>
      </c>
      <c r="B489" s="5">
        <v>1.65</v>
      </c>
      <c r="C489" s="93">
        <f t="shared" si="12"/>
        <v>31.65</v>
      </c>
      <c r="D489" s="157"/>
      <c r="E489" s="157"/>
      <c r="F489">
        <v>4.2999999999999997E-2</v>
      </c>
      <c r="G489">
        <v>5.8999999999999997E-2</v>
      </c>
      <c r="H489">
        <v>9.5000000000000001E-2</v>
      </c>
      <c r="I489">
        <v>0.13100000000000001</v>
      </c>
      <c r="J489">
        <v>0.16700000000000001</v>
      </c>
      <c r="K489" s="157"/>
      <c r="L489" s="157"/>
      <c r="M489" s="157"/>
      <c r="N489" s="157"/>
      <c r="O489" s="157"/>
      <c r="P489" s="2" t="s">
        <v>138</v>
      </c>
      <c r="W489" s="22"/>
      <c r="X489" s="22"/>
      <c r="Y489" s="22"/>
      <c r="Z489" s="22"/>
      <c r="AA489" s="22"/>
      <c r="AB489" s="2"/>
      <c r="AD489" s="24"/>
      <c r="AE489" s="24"/>
      <c r="AF489" s="24"/>
      <c r="AG489" s="24"/>
      <c r="AH489" s="24"/>
      <c r="AI489" s="24"/>
      <c r="AJ489" s="24"/>
      <c r="AK489" s="24"/>
      <c r="AL489" s="24"/>
      <c r="AM489" s="24"/>
      <c r="AN489" s="24"/>
    </row>
    <row r="490" spans="1:40" ht="13" x14ac:dyDescent="0.3">
      <c r="A490" t="s">
        <v>132</v>
      </c>
      <c r="B490" s="5">
        <v>1.66</v>
      </c>
      <c r="C490" s="93">
        <f t="shared" si="12"/>
        <v>31.66</v>
      </c>
      <c r="D490" s="157"/>
      <c r="E490" s="157"/>
      <c r="F490">
        <v>4.2999999999999997E-2</v>
      </c>
      <c r="G490">
        <v>5.8000000000000003E-2</v>
      </c>
      <c r="H490">
        <v>9.4E-2</v>
      </c>
      <c r="I490">
        <v>0.129</v>
      </c>
      <c r="J490">
        <v>0.16500000000000001</v>
      </c>
      <c r="K490" s="157"/>
      <c r="L490" s="157"/>
      <c r="M490" s="157"/>
      <c r="N490" s="157"/>
      <c r="O490" s="157"/>
      <c r="P490" s="2" t="s">
        <v>138</v>
      </c>
      <c r="W490" s="22"/>
      <c r="X490" s="22"/>
      <c r="Y490" s="22"/>
      <c r="Z490" s="22"/>
      <c r="AA490" s="22"/>
      <c r="AB490" s="2"/>
      <c r="AD490" s="24"/>
      <c r="AE490" s="24"/>
      <c r="AF490" s="24"/>
      <c r="AG490" s="24"/>
      <c r="AH490" s="24"/>
      <c r="AI490" s="24"/>
      <c r="AJ490" s="24"/>
      <c r="AK490" s="24"/>
      <c r="AL490" s="24"/>
      <c r="AM490" s="24"/>
      <c r="AN490" s="24"/>
    </row>
    <row r="491" spans="1:40" ht="13" x14ac:dyDescent="0.3">
      <c r="A491" t="s">
        <v>132</v>
      </c>
      <c r="B491" s="5">
        <v>1.67</v>
      </c>
      <c r="C491" s="93">
        <f t="shared" si="12"/>
        <v>31.67</v>
      </c>
      <c r="D491" s="157"/>
      <c r="E491" s="157"/>
      <c r="F491">
        <v>4.2999999999999997E-2</v>
      </c>
      <c r="G491">
        <v>5.8000000000000003E-2</v>
      </c>
      <c r="H491">
        <v>9.4E-2</v>
      </c>
      <c r="I491">
        <v>0.129</v>
      </c>
      <c r="J491">
        <v>0.16500000000000001</v>
      </c>
      <c r="K491" s="157"/>
      <c r="L491" s="157"/>
      <c r="M491" s="157"/>
      <c r="N491" s="157"/>
      <c r="O491" s="157"/>
      <c r="P491" s="2" t="s">
        <v>138</v>
      </c>
      <c r="W491" s="22"/>
      <c r="X491" s="22"/>
      <c r="Y491" s="22"/>
      <c r="Z491" s="22"/>
      <c r="AA491" s="22"/>
      <c r="AB491" s="2"/>
      <c r="AD491" s="24"/>
      <c r="AE491" s="24"/>
      <c r="AF491" s="24"/>
      <c r="AG491" s="24"/>
      <c r="AH491" s="24"/>
      <c r="AI491" s="24"/>
      <c r="AJ491" s="24"/>
      <c r="AK491" s="24"/>
      <c r="AL491" s="24"/>
      <c r="AM491" s="24"/>
      <c r="AN491" s="24"/>
    </row>
    <row r="492" spans="1:40" ht="13" x14ac:dyDescent="0.3">
      <c r="A492" t="s">
        <v>132</v>
      </c>
      <c r="B492" s="5">
        <v>1.68</v>
      </c>
      <c r="C492" s="93">
        <f t="shared" si="12"/>
        <v>31.68</v>
      </c>
      <c r="D492" s="157"/>
      <c r="E492" s="157"/>
      <c r="F492">
        <v>4.2000000000000003E-2</v>
      </c>
      <c r="G492">
        <v>5.7000000000000002E-2</v>
      </c>
      <c r="H492">
        <v>9.0999999999999998E-2</v>
      </c>
      <c r="I492">
        <v>0.126</v>
      </c>
      <c r="J492">
        <v>0.16</v>
      </c>
      <c r="K492" s="157"/>
      <c r="L492" s="157"/>
      <c r="M492" s="157"/>
      <c r="N492" s="157"/>
      <c r="O492" s="157"/>
      <c r="P492" s="2" t="s">
        <v>138</v>
      </c>
      <c r="W492" s="22"/>
      <c r="X492" s="22"/>
      <c r="Y492" s="22"/>
      <c r="Z492" s="22"/>
      <c r="AA492" s="22"/>
      <c r="AB492" s="2"/>
      <c r="AD492" s="24"/>
      <c r="AE492" s="24"/>
      <c r="AF492" s="24"/>
      <c r="AG492" s="24"/>
      <c r="AH492" s="24"/>
      <c r="AI492" s="24"/>
      <c r="AJ492" s="24"/>
      <c r="AK492" s="24"/>
      <c r="AL492" s="24"/>
      <c r="AM492" s="24"/>
      <c r="AN492" s="24"/>
    </row>
    <row r="493" spans="1:40" ht="13" x14ac:dyDescent="0.3">
      <c r="A493" t="s">
        <v>132</v>
      </c>
      <c r="B493" s="5">
        <v>1.69</v>
      </c>
      <c r="C493" s="93">
        <f t="shared" si="12"/>
        <v>31.69</v>
      </c>
      <c r="D493" s="157"/>
      <c r="E493" s="157"/>
      <c r="F493">
        <v>4.2000000000000003E-2</v>
      </c>
      <c r="G493">
        <v>5.7000000000000002E-2</v>
      </c>
      <c r="H493">
        <v>9.0999999999999998E-2</v>
      </c>
      <c r="I493">
        <v>0.126</v>
      </c>
      <c r="J493">
        <v>0.16</v>
      </c>
      <c r="K493" s="157"/>
      <c r="L493" s="157"/>
      <c r="M493" s="157"/>
      <c r="N493" s="157"/>
      <c r="O493" s="157"/>
      <c r="P493" s="2" t="s">
        <v>138</v>
      </c>
      <c r="W493" s="22"/>
      <c r="X493" s="22"/>
      <c r="Y493" s="22"/>
      <c r="Z493" s="22"/>
      <c r="AA493" s="22"/>
      <c r="AB493" s="2"/>
      <c r="AD493" s="24"/>
      <c r="AE493" s="24"/>
      <c r="AF493" s="24"/>
      <c r="AG493" s="24"/>
      <c r="AH493" s="24"/>
      <c r="AI493" s="24"/>
      <c r="AJ493" s="24"/>
      <c r="AK493" s="24"/>
      <c r="AL493" s="24"/>
      <c r="AM493" s="24"/>
      <c r="AN493" s="24"/>
    </row>
    <row r="494" spans="1:40" ht="13" x14ac:dyDescent="0.3">
      <c r="A494" t="s">
        <v>132</v>
      </c>
      <c r="B494" s="5">
        <v>1.7</v>
      </c>
      <c r="C494" s="93">
        <f t="shared" si="12"/>
        <v>31.7</v>
      </c>
      <c r="D494" s="157"/>
      <c r="E494" s="157"/>
      <c r="F494">
        <v>4.1000000000000002E-2</v>
      </c>
      <c r="G494">
        <v>5.6000000000000001E-2</v>
      </c>
      <c r="H494">
        <v>8.8999999999999996E-2</v>
      </c>
      <c r="I494">
        <v>0.122</v>
      </c>
      <c r="J494">
        <v>0.155</v>
      </c>
      <c r="K494" s="157"/>
      <c r="L494" s="157"/>
      <c r="M494" s="157"/>
      <c r="N494" s="157"/>
      <c r="O494" s="157"/>
      <c r="P494" s="2" t="s">
        <v>138</v>
      </c>
      <c r="W494" s="22"/>
      <c r="X494" s="22"/>
      <c r="Y494" s="22"/>
      <c r="Z494" s="22"/>
      <c r="AA494" s="22"/>
      <c r="AB494" s="2"/>
      <c r="AD494" s="24"/>
      <c r="AE494" s="24"/>
      <c r="AF494" s="24"/>
      <c r="AG494" s="24"/>
      <c r="AH494" s="24"/>
      <c r="AI494" s="24"/>
      <c r="AJ494" s="24"/>
      <c r="AK494" s="24"/>
      <c r="AL494" s="24"/>
      <c r="AM494" s="24"/>
      <c r="AN494" s="24"/>
    </row>
    <row r="495" spans="1:40" ht="13" x14ac:dyDescent="0.3">
      <c r="A495" t="s">
        <v>132</v>
      </c>
      <c r="B495" s="5">
        <v>1.71</v>
      </c>
      <c r="C495" s="93">
        <f t="shared" si="12"/>
        <v>31.71</v>
      </c>
      <c r="D495" s="157"/>
      <c r="E495" s="157"/>
      <c r="F495">
        <v>4.1000000000000002E-2</v>
      </c>
      <c r="G495">
        <v>5.6000000000000001E-2</v>
      </c>
      <c r="H495">
        <v>8.7999999999999995E-2</v>
      </c>
      <c r="I495">
        <v>0.12</v>
      </c>
      <c r="J495">
        <v>0.153</v>
      </c>
      <c r="K495" s="157"/>
      <c r="L495" s="157"/>
      <c r="M495" s="157"/>
      <c r="N495" s="157"/>
      <c r="O495" s="157"/>
      <c r="P495" s="2" t="s">
        <v>138</v>
      </c>
      <c r="W495" s="22"/>
      <c r="X495" s="22"/>
      <c r="Y495" s="22"/>
      <c r="Z495" s="22"/>
      <c r="AA495" s="22"/>
      <c r="AB495" s="2"/>
      <c r="AD495" s="24"/>
      <c r="AE495" s="24"/>
      <c r="AF495" s="24"/>
      <c r="AG495" s="24"/>
      <c r="AH495" s="24"/>
      <c r="AI495" s="24"/>
      <c r="AJ495" s="24"/>
      <c r="AK495" s="24"/>
      <c r="AL495" s="24"/>
      <c r="AM495" s="24"/>
      <c r="AN495" s="24"/>
    </row>
    <row r="496" spans="1:40" ht="13" x14ac:dyDescent="0.3">
      <c r="A496" t="s">
        <v>132</v>
      </c>
      <c r="B496" s="5">
        <v>1.72</v>
      </c>
      <c r="C496" s="93">
        <f t="shared" si="12"/>
        <v>31.72</v>
      </c>
      <c r="D496" s="157"/>
      <c r="E496" s="157"/>
      <c r="F496">
        <v>4.1000000000000002E-2</v>
      </c>
      <c r="G496">
        <v>5.5E-2</v>
      </c>
      <c r="H496">
        <v>8.6999999999999994E-2</v>
      </c>
      <c r="I496">
        <v>0.11899999999999999</v>
      </c>
      <c r="J496">
        <v>0.15</v>
      </c>
      <c r="K496" s="157"/>
      <c r="L496" s="157"/>
      <c r="M496" s="157"/>
      <c r="N496" s="157"/>
      <c r="O496" s="157"/>
      <c r="P496" s="2" t="s">
        <v>138</v>
      </c>
      <c r="W496" s="22"/>
      <c r="X496" s="22"/>
      <c r="Y496" s="22"/>
      <c r="Z496" s="22"/>
      <c r="AA496" s="22"/>
      <c r="AB496" s="2"/>
      <c r="AD496" s="24"/>
      <c r="AE496" s="24"/>
      <c r="AF496" s="24"/>
      <c r="AG496" s="24"/>
      <c r="AH496" s="24"/>
      <c r="AI496" s="24"/>
      <c r="AJ496" s="24"/>
      <c r="AK496" s="24"/>
      <c r="AL496" s="24"/>
      <c r="AM496" s="24"/>
      <c r="AN496" s="24"/>
    </row>
    <row r="497" spans="1:40" ht="13" x14ac:dyDescent="0.3">
      <c r="A497" t="s">
        <v>132</v>
      </c>
      <c r="B497" s="5">
        <v>1.73</v>
      </c>
      <c r="C497" s="93">
        <f t="shared" si="12"/>
        <v>31.73</v>
      </c>
      <c r="D497" s="157"/>
      <c r="E497" s="157"/>
      <c r="F497">
        <v>4.1000000000000002E-2</v>
      </c>
      <c r="G497">
        <v>5.5E-2</v>
      </c>
      <c r="H497">
        <v>8.6999999999999994E-2</v>
      </c>
      <c r="I497">
        <v>0.11899999999999999</v>
      </c>
      <c r="J497">
        <v>0.15</v>
      </c>
      <c r="K497" s="157"/>
      <c r="L497" s="157"/>
      <c r="M497" s="157"/>
      <c r="N497" s="157"/>
      <c r="O497" s="157"/>
      <c r="P497" s="2" t="s">
        <v>138</v>
      </c>
      <c r="W497" s="22"/>
      <c r="X497" s="22"/>
      <c r="Y497" s="22"/>
      <c r="Z497" s="22"/>
      <c r="AA497" s="22"/>
      <c r="AB497" s="2"/>
      <c r="AD497" s="24"/>
      <c r="AE497" s="24"/>
      <c r="AF497" s="24"/>
      <c r="AG497" s="24"/>
      <c r="AH497" s="24"/>
      <c r="AI497" s="24"/>
      <c r="AJ497" s="24"/>
      <c r="AK497" s="24"/>
      <c r="AL497" s="24"/>
      <c r="AM497" s="24"/>
      <c r="AN497" s="24"/>
    </row>
    <row r="498" spans="1:40" ht="13" x14ac:dyDescent="0.3">
      <c r="A498" t="s">
        <v>132</v>
      </c>
      <c r="B498" s="5">
        <v>1.74</v>
      </c>
      <c r="C498" s="93">
        <f t="shared" si="12"/>
        <v>31.74</v>
      </c>
      <c r="D498" s="157"/>
      <c r="E498" s="157"/>
      <c r="F498">
        <v>0.04</v>
      </c>
      <c r="G498">
        <v>5.3999999999999999E-2</v>
      </c>
      <c r="H498">
        <v>8.5000000000000006E-2</v>
      </c>
      <c r="I498">
        <v>0.115</v>
      </c>
      <c r="J498">
        <v>0.14499999999999999</v>
      </c>
      <c r="K498" s="157"/>
      <c r="L498" s="157"/>
      <c r="M498" s="157"/>
      <c r="N498" s="157"/>
      <c r="O498" s="157"/>
      <c r="P498" s="2" t="s">
        <v>138</v>
      </c>
      <c r="W498" s="22"/>
      <c r="X498" s="22"/>
      <c r="Y498" s="22"/>
      <c r="Z498" s="22"/>
      <c r="AA498" s="22"/>
      <c r="AB498" s="2"/>
      <c r="AD498" s="24"/>
      <c r="AE498" s="24"/>
      <c r="AF498" s="24"/>
      <c r="AG498" s="24"/>
      <c r="AH498" s="24"/>
      <c r="AI498" s="24"/>
      <c r="AJ498" s="24"/>
      <c r="AK498" s="24"/>
      <c r="AL498" s="24"/>
      <c r="AM498" s="24"/>
      <c r="AN498" s="24"/>
    </row>
    <row r="499" spans="1:40" ht="13" x14ac:dyDescent="0.3">
      <c r="A499" t="s">
        <v>132</v>
      </c>
      <c r="B499" s="5">
        <v>1.75</v>
      </c>
      <c r="C499" s="93">
        <f t="shared" si="12"/>
        <v>31.75</v>
      </c>
      <c r="D499" s="157"/>
      <c r="E499" s="157"/>
      <c r="F499" s="157">
        <v>0.04</v>
      </c>
      <c r="G499" s="157">
        <v>5.3999999999999999E-2</v>
      </c>
      <c r="H499" s="157">
        <v>8.5000000000000006E-2</v>
      </c>
      <c r="I499" s="157">
        <v>0.115</v>
      </c>
      <c r="J499" s="157">
        <v>0.14499999999999999</v>
      </c>
      <c r="K499" s="157"/>
      <c r="L499" s="157"/>
      <c r="M499" s="157"/>
      <c r="N499" s="157"/>
      <c r="O499" s="157"/>
      <c r="P499" s="2" t="s">
        <v>138</v>
      </c>
      <c r="W499" s="22"/>
      <c r="X499" s="22"/>
      <c r="Y499" s="22"/>
      <c r="Z499" s="22"/>
      <c r="AA499" s="22"/>
      <c r="AB499" s="2"/>
      <c r="AD499" s="24"/>
      <c r="AE499" s="24"/>
      <c r="AF499" s="24"/>
      <c r="AG499" s="24"/>
      <c r="AH499" s="24"/>
      <c r="AI499" s="24"/>
      <c r="AJ499" s="24"/>
      <c r="AK499" s="24"/>
      <c r="AL499" s="24"/>
      <c r="AM499" s="24"/>
      <c r="AN499" s="24"/>
    </row>
    <row r="500" spans="1:40" ht="13" x14ac:dyDescent="0.3">
      <c r="A500" t="s">
        <v>132</v>
      </c>
      <c r="B500" s="5">
        <v>1.76</v>
      </c>
      <c r="C500" s="93">
        <f t="shared" si="12"/>
        <v>31.76</v>
      </c>
      <c r="D500" s="157"/>
      <c r="E500" s="157"/>
      <c r="F500" s="157">
        <v>0.04</v>
      </c>
      <c r="G500" s="157">
        <v>5.3999999999999999E-2</v>
      </c>
      <c r="H500" s="157">
        <v>8.5000000000000006E-2</v>
      </c>
      <c r="I500" s="157">
        <v>0.115</v>
      </c>
      <c r="J500" s="157">
        <v>0.14499999999999999</v>
      </c>
      <c r="K500" s="157"/>
      <c r="L500" s="157"/>
      <c r="M500" s="157"/>
      <c r="N500" s="157"/>
      <c r="O500" s="157"/>
      <c r="P500" s="2" t="s">
        <v>138</v>
      </c>
      <c r="W500" s="22"/>
      <c r="X500" s="22"/>
      <c r="Y500" s="22"/>
      <c r="Z500" s="22"/>
      <c r="AA500" s="22"/>
      <c r="AB500" s="2"/>
      <c r="AD500" s="24"/>
      <c r="AE500" s="24"/>
      <c r="AF500" s="24"/>
      <c r="AG500" s="24"/>
      <c r="AH500" s="24"/>
      <c r="AI500" s="24"/>
      <c r="AJ500" s="24"/>
      <c r="AK500" s="24"/>
      <c r="AL500" s="24"/>
      <c r="AM500" s="24"/>
      <c r="AN500" s="24"/>
    </row>
    <row r="501" spans="1:40" ht="13" x14ac:dyDescent="0.3">
      <c r="A501" t="s">
        <v>132</v>
      </c>
      <c r="B501" s="5">
        <v>1.77</v>
      </c>
      <c r="C501" s="93">
        <f t="shared" si="12"/>
        <v>31.77</v>
      </c>
      <c r="D501" s="157"/>
      <c r="E501" s="157"/>
      <c r="F501" s="157">
        <v>0.04</v>
      </c>
      <c r="G501" s="157">
        <v>5.3999999999999999E-2</v>
      </c>
      <c r="H501" s="157">
        <v>8.5000000000000006E-2</v>
      </c>
      <c r="I501" s="157">
        <v>0.115</v>
      </c>
      <c r="J501" s="157">
        <v>0.14499999999999999</v>
      </c>
      <c r="K501" s="157"/>
      <c r="L501" s="157"/>
      <c r="M501" s="157"/>
      <c r="N501" s="157"/>
      <c r="O501" s="157"/>
      <c r="P501" s="2" t="s">
        <v>138</v>
      </c>
      <c r="W501" s="22"/>
      <c r="X501" s="22"/>
      <c r="Y501" s="22"/>
      <c r="Z501" s="22"/>
      <c r="AA501" s="22"/>
      <c r="AB501" s="2"/>
      <c r="AD501" s="24"/>
      <c r="AE501" s="24"/>
      <c r="AF501" s="24"/>
      <c r="AG501" s="24"/>
      <c r="AH501" s="24"/>
      <c r="AI501" s="24"/>
      <c r="AJ501" s="24"/>
      <c r="AK501" s="24"/>
      <c r="AL501" s="24"/>
      <c r="AM501" s="24"/>
      <c r="AN501" s="24"/>
    </row>
    <row r="502" spans="1:40" ht="13" x14ac:dyDescent="0.3">
      <c r="A502" t="s">
        <v>132</v>
      </c>
      <c r="B502" s="5">
        <v>1.78</v>
      </c>
      <c r="C502" s="93">
        <f t="shared" si="12"/>
        <v>31.78</v>
      </c>
      <c r="D502" s="157"/>
      <c r="E502" s="157"/>
      <c r="F502" s="157">
        <v>0.04</v>
      </c>
      <c r="G502" s="157">
        <v>5.3999999999999999E-2</v>
      </c>
      <c r="H502" s="157">
        <v>8.5000000000000006E-2</v>
      </c>
      <c r="I502" s="157">
        <v>0.115</v>
      </c>
      <c r="J502" s="157">
        <v>0.14499999999999999</v>
      </c>
      <c r="K502" s="157"/>
      <c r="L502" s="157"/>
      <c r="M502" s="157"/>
      <c r="N502" s="157"/>
      <c r="O502" s="157"/>
      <c r="P502" s="2" t="s">
        <v>138</v>
      </c>
      <c r="W502" s="22"/>
      <c r="X502" s="22"/>
      <c r="Y502" s="22"/>
      <c r="Z502" s="22"/>
      <c r="AA502" s="22"/>
      <c r="AB502" s="2"/>
      <c r="AD502" s="24"/>
      <c r="AE502" s="24"/>
      <c r="AF502" s="24"/>
      <c r="AG502" s="24"/>
      <c r="AH502" s="24"/>
      <c r="AI502" s="24"/>
      <c r="AJ502" s="24"/>
      <c r="AK502" s="24"/>
      <c r="AL502" s="24"/>
      <c r="AM502" s="24"/>
      <c r="AN502" s="24"/>
    </row>
    <row r="503" spans="1:40" ht="13" x14ac:dyDescent="0.3">
      <c r="A503" t="s">
        <v>132</v>
      </c>
      <c r="B503" s="5">
        <v>1.79</v>
      </c>
      <c r="C503" s="93">
        <f t="shared" si="12"/>
        <v>31.79</v>
      </c>
      <c r="D503" s="157"/>
      <c r="E503" s="157"/>
      <c r="F503" s="157">
        <v>0.04</v>
      </c>
      <c r="G503" s="157">
        <v>5.3999999999999999E-2</v>
      </c>
      <c r="H503" s="157">
        <v>8.5000000000000006E-2</v>
      </c>
      <c r="I503" s="157">
        <v>0.115</v>
      </c>
      <c r="J503" s="157">
        <v>0.14499999999999999</v>
      </c>
      <c r="K503" s="157"/>
      <c r="L503" s="157"/>
      <c r="M503" s="157"/>
      <c r="N503" s="157"/>
      <c r="O503" s="157"/>
      <c r="P503" s="2" t="s">
        <v>138</v>
      </c>
      <c r="W503" s="22"/>
      <c r="X503" s="22"/>
      <c r="Y503" s="22"/>
      <c r="Z503" s="22"/>
      <c r="AA503" s="22"/>
      <c r="AB503" s="2"/>
      <c r="AD503" s="24"/>
      <c r="AE503" s="24"/>
      <c r="AF503" s="24"/>
      <c r="AG503" s="24"/>
      <c r="AH503" s="24"/>
      <c r="AI503" s="24"/>
      <c r="AJ503" s="24"/>
      <c r="AK503" s="24"/>
      <c r="AL503" s="24"/>
      <c r="AM503" s="24"/>
      <c r="AN503" s="24"/>
    </row>
    <row r="504" spans="1:40" ht="13" x14ac:dyDescent="0.3">
      <c r="A504" t="s">
        <v>132</v>
      </c>
      <c r="B504" s="5">
        <v>1.8</v>
      </c>
      <c r="C504" s="93">
        <f t="shared" si="12"/>
        <v>31.8</v>
      </c>
      <c r="D504" s="157"/>
      <c r="E504" s="157"/>
      <c r="F504" s="157">
        <v>0.04</v>
      </c>
      <c r="G504" s="157">
        <v>5.3999999999999999E-2</v>
      </c>
      <c r="H504" s="157">
        <v>8.5000000000000006E-2</v>
      </c>
      <c r="I504" s="157">
        <v>0.115</v>
      </c>
      <c r="J504" s="157">
        <v>0.14499999999999999</v>
      </c>
      <c r="K504" s="157"/>
      <c r="L504" s="157"/>
      <c r="M504" s="157"/>
      <c r="N504" s="157"/>
      <c r="O504" s="157"/>
      <c r="P504" s="2" t="s">
        <v>138</v>
      </c>
      <c r="W504" s="22"/>
      <c r="X504" s="22"/>
      <c r="Y504" s="22"/>
      <c r="Z504" s="22"/>
      <c r="AA504" s="22"/>
      <c r="AB504" s="2"/>
      <c r="AD504" s="24"/>
      <c r="AE504" s="24"/>
      <c r="AF504" s="24"/>
      <c r="AG504" s="24"/>
      <c r="AH504" s="24"/>
      <c r="AI504" s="24"/>
      <c r="AJ504" s="24"/>
      <c r="AK504" s="24"/>
      <c r="AL504" s="24"/>
      <c r="AM504" s="24"/>
      <c r="AN504" s="24"/>
    </row>
    <row r="505" spans="1:40" ht="13" x14ac:dyDescent="0.3">
      <c r="A505" t="s">
        <v>132</v>
      </c>
      <c r="B505" s="5">
        <v>1.81</v>
      </c>
      <c r="C505" s="93">
        <f t="shared" ref="C505:C568" si="13">VALUE(SUBSTITUTE(3&amp;B505," ",""))</f>
        <v>31.81</v>
      </c>
      <c r="D505" s="157"/>
      <c r="E505" s="157"/>
      <c r="F505" s="157">
        <v>0.04</v>
      </c>
      <c r="G505" s="157">
        <v>5.3999999999999999E-2</v>
      </c>
      <c r="H505" s="157">
        <v>8.5000000000000006E-2</v>
      </c>
      <c r="I505" s="157">
        <v>0.115</v>
      </c>
      <c r="J505" s="157">
        <v>0.14499999999999999</v>
      </c>
      <c r="K505" s="157"/>
      <c r="L505" s="157"/>
      <c r="M505" s="157"/>
      <c r="N505" s="157"/>
      <c r="O505" s="157"/>
      <c r="P505" s="2" t="s">
        <v>138</v>
      </c>
      <c r="W505" s="22"/>
      <c r="X505" s="22"/>
      <c r="Y505" s="22"/>
      <c r="Z505" s="22"/>
      <c r="AA505" s="22"/>
      <c r="AB505" s="2"/>
      <c r="AD505" s="24"/>
      <c r="AE505" s="24"/>
      <c r="AF505" s="24"/>
      <c r="AG505" s="24"/>
      <c r="AH505" s="24"/>
      <c r="AI505" s="24"/>
      <c r="AJ505" s="24"/>
      <c r="AK505" s="24"/>
      <c r="AL505" s="24"/>
      <c r="AM505" s="24"/>
      <c r="AN505" s="24"/>
    </row>
    <row r="506" spans="1:40" ht="13" x14ac:dyDescent="0.3">
      <c r="A506" t="s">
        <v>132</v>
      </c>
      <c r="B506" s="5">
        <v>1.82</v>
      </c>
      <c r="C506" s="93">
        <f t="shared" si="13"/>
        <v>31.82</v>
      </c>
      <c r="D506" s="157"/>
      <c r="E506" s="157"/>
      <c r="F506" s="157">
        <v>0.04</v>
      </c>
      <c r="G506" s="157">
        <v>5.3999999999999999E-2</v>
      </c>
      <c r="H506" s="157">
        <v>8.5000000000000006E-2</v>
      </c>
      <c r="I506" s="157">
        <v>0.115</v>
      </c>
      <c r="J506" s="157">
        <v>0.14499999999999999</v>
      </c>
      <c r="K506" s="157"/>
      <c r="L506" s="157"/>
      <c r="M506" s="157"/>
      <c r="N506" s="157"/>
      <c r="O506" s="157"/>
      <c r="P506" s="2" t="s">
        <v>138</v>
      </c>
      <c r="W506" s="22"/>
      <c r="X506" s="22"/>
      <c r="Y506" s="22"/>
      <c r="Z506" s="22"/>
      <c r="AA506" s="22"/>
      <c r="AB506" s="2"/>
      <c r="AD506" s="24"/>
      <c r="AE506" s="24"/>
      <c r="AF506" s="24"/>
      <c r="AG506" s="24"/>
      <c r="AH506" s="24"/>
      <c r="AI506" s="24"/>
      <c r="AJ506" s="24"/>
      <c r="AK506" s="24"/>
      <c r="AL506" s="24"/>
      <c r="AM506" s="24"/>
      <c r="AN506" s="24"/>
    </row>
    <row r="507" spans="1:40" ht="13" x14ac:dyDescent="0.3">
      <c r="A507" t="s">
        <v>132</v>
      </c>
      <c r="B507" s="5">
        <v>1.83</v>
      </c>
      <c r="C507" s="93">
        <f t="shared" si="13"/>
        <v>31.83</v>
      </c>
      <c r="D507" s="157"/>
      <c r="E507" s="157"/>
      <c r="F507" s="157">
        <v>0.04</v>
      </c>
      <c r="G507" s="157">
        <v>5.3999999999999999E-2</v>
      </c>
      <c r="H507" s="157">
        <v>8.5000000000000006E-2</v>
      </c>
      <c r="I507" s="157">
        <v>0.115</v>
      </c>
      <c r="J507" s="157">
        <v>0.14499999999999999</v>
      </c>
      <c r="K507" s="157"/>
      <c r="L507" s="157"/>
      <c r="M507" s="157"/>
      <c r="N507" s="157"/>
      <c r="O507" s="157"/>
      <c r="P507" s="2" t="s">
        <v>138</v>
      </c>
      <c r="W507" s="22"/>
      <c r="X507" s="22"/>
      <c r="Y507" s="22"/>
      <c r="Z507" s="22"/>
      <c r="AA507" s="22"/>
      <c r="AB507" s="2"/>
      <c r="AD507" s="24"/>
      <c r="AE507" s="24"/>
      <c r="AF507" s="24"/>
      <c r="AG507" s="24"/>
      <c r="AH507" s="24"/>
      <c r="AI507" s="24"/>
      <c r="AJ507" s="24"/>
      <c r="AK507" s="24"/>
      <c r="AL507" s="24"/>
      <c r="AM507" s="24"/>
      <c r="AN507" s="24"/>
    </row>
    <row r="508" spans="1:40" ht="13" x14ac:dyDescent="0.3">
      <c r="A508" t="s">
        <v>132</v>
      </c>
      <c r="B508" s="5">
        <v>1.84</v>
      </c>
      <c r="C508" s="93">
        <f t="shared" si="13"/>
        <v>31.84</v>
      </c>
      <c r="D508" s="157"/>
      <c r="E508" s="157"/>
      <c r="F508" s="157">
        <v>0.04</v>
      </c>
      <c r="G508" s="157">
        <v>5.3999999999999999E-2</v>
      </c>
      <c r="H508" s="157">
        <v>8.5000000000000006E-2</v>
      </c>
      <c r="I508" s="157">
        <v>0.115</v>
      </c>
      <c r="J508" s="157">
        <v>0.14499999999999999</v>
      </c>
      <c r="K508" s="157"/>
      <c r="L508" s="157"/>
      <c r="M508" s="157"/>
      <c r="N508" s="157"/>
      <c r="O508" s="157"/>
      <c r="P508" s="2" t="s">
        <v>138</v>
      </c>
      <c r="W508" s="22"/>
      <c r="X508" s="22"/>
      <c r="Y508" s="22"/>
      <c r="Z508" s="22"/>
      <c r="AA508" s="22"/>
      <c r="AB508" s="2"/>
      <c r="AD508" s="24"/>
      <c r="AE508" s="24"/>
      <c r="AF508" s="24"/>
      <c r="AG508" s="24"/>
      <c r="AH508" s="24"/>
      <c r="AI508" s="24"/>
      <c r="AJ508" s="24"/>
      <c r="AK508" s="24"/>
      <c r="AL508" s="24"/>
      <c r="AM508" s="24"/>
      <c r="AN508" s="24"/>
    </row>
    <row r="509" spans="1:40" ht="13" x14ac:dyDescent="0.3">
      <c r="A509" t="s">
        <v>132</v>
      </c>
      <c r="B509" s="5">
        <v>1.85</v>
      </c>
      <c r="C509" s="93">
        <f t="shared" si="13"/>
        <v>31.85</v>
      </c>
      <c r="D509" s="157"/>
      <c r="E509" s="157"/>
      <c r="F509" s="157">
        <v>0.04</v>
      </c>
      <c r="G509" s="157">
        <v>5.3999999999999999E-2</v>
      </c>
      <c r="H509" s="157">
        <v>8.5000000000000006E-2</v>
      </c>
      <c r="I509" s="157">
        <v>0.115</v>
      </c>
      <c r="J509" s="157">
        <v>0.14499999999999999</v>
      </c>
      <c r="K509" s="157"/>
      <c r="L509" s="157"/>
      <c r="M509" s="157"/>
      <c r="N509" s="157"/>
      <c r="O509" s="157"/>
      <c r="P509" s="2" t="s">
        <v>138</v>
      </c>
      <c r="W509" s="22"/>
      <c r="X509" s="22"/>
      <c r="Y509" s="22"/>
      <c r="Z509" s="22"/>
      <c r="AA509" s="22"/>
      <c r="AB509" s="2"/>
      <c r="AD509" s="24"/>
      <c r="AE509" s="24"/>
      <c r="AF509" s="24"/>
      <c r="AG509" s="24"/>
      <c r="AH509" s="24"/>
      <c r="AI509" s="24"/>
      <c r="AJ509" s="24"/>
      <c r="AK509" s="24"/>
      <c r="AL509" s="24"/>
      <c r="AM509" s="24"/>
      <c r="AN509" s="24"/>
    </row>
    <row r="510" spans="1:40" ht="13" x14ac:dyDescent="0.3">
      <c r="A510" t="s">
        <v>132</v>
      </c>
      <c r="B510" s="5">
        <v>1.86</v>
      </c>
      <c r="C510" s="93">
        <f t="shared" si="13"/>
        <v>31.86</v>
      </c>
      <c r="D510" s="157"/>
      <c r="E510" s="157"/>
      <c r="F510" s="157">
        <v>0.04</v>
      </c>
      <c r="G510" s="157">
        <v>5.3999999999999999E-2</v>
      </c>
      <c r="H510" s="157">
        <v>8.5000000000000006E-2</v>
      </c>
      <c r="I510" s="157">
        <v>0.115</v>
      </c>
      <c r="J510" s="157">
        <v>0.14499999999999999</v>
      </c>
      <c r="K510" s="157"/>
      <c r="L510" s="157"/>
      <c r="M510" s="157"/>
      <c r="N510" s="157"/>
      <c r="O510" s="157"/>
      <c r="P510" s="2" t="s">
        <v>138</v>
      </c>
      <c r="W510" s="22"/>
      <c r="X510" s="22"/>
      <c r="Y510" s="22"/>
      <c r="Z510" s="22"/>
      <c r="AA510" s="22"/>
      <c r="AB510" s="2"/>
      <c r="AD510" s="24"/>
      <c r="AE510" s="24"/>
      <c r="AF510" s="24"/>
      <c r="AG510" s="24"/>
      <c r="AH510" s="24"/>
      <c r="AI510" s="24"/>
      <c r="AJ510" s="24"/>
      <c r="AK510" s="24"/>
      <c r="AL510" s="24"/>
      <c r="AM510" s="24"/>
      <c r="AN510" s="24"/>
    </row>
    <row r="511" spans="1:40" ht="13" x14ac:dyDescent="0.3">
      <c r="A511" t="s">
        <v>132</v>
      </c>
      <c r="B511" s="5">
        <v>1.87</v>
      </c>
      <c r="C511" s="93">
        <f t="shared" si="13"/>
        <v>31.87</v>
      </c>
      <c r="D511" s="157"/>
      <c r="E511" s="157"/>
      <c r="F511" s="157">
        <v>0.04</v>
      </c>
      <c r="G511" s="157">
        <v>5.3999999999999999E-2</v>
      </c>
      <c r="H511" s="157">
        <v>8.5000000000000006E-2</v>
      </c>
      <c r="I511" s="157">
        <v>0.115</v>
      </c>
      <c r="J511" s="157">
        <v>0.14499999999999999</v>
      </c>
      <c r="K511" s="157"/>
      <c r="L511" s="157"/>
      <c r="M511" s="157"/>
      <c r="N511" s="157"/>
      <c r="O511" s="157"/>
      <c r="P511" s="2" t="s">
        <v>138</v>
      </c>
      <c r="W511" s="22"/>
      <c r="X511" s="22"/>
      <c r="Y511" s="22"/>
      <c r="Z511" s="22"/>
      <c r="AA511" s="22"/>
      <c r="AB511" s="2"/>
      <c r="AD511" s="24"/>
      <c r="AE511" s="24"/>
      <c r="AF511" s="24"/>
      <c r="AG511" s="24"/>
      <c r="AH511" s="24"/>
      <c r="AI511" s="24"/>
      <c r="AJ511" s="24"/>
      <c r="AK511" s="24"/>
      <c r="AL511" s="24"/>
      <c r="AM511" s="24"/>
      <c r="AN511" s="24"/>
    </row>
    <row r="512" spans="1:40" ht="13" x14ac:dyDescent="0.3">
      <c r="A512" t="s">
        <v>132</v>
      </c>
      <c r="B512" s="5">
        <v>1.88</v>
      </c>
      <c r="C512" s="93">
        <f t="shared" si="13"/>
        <v>31.88</v>
      </c>
      <c r="D512" s="157"/>
      <c r="E512" s="157"/>
      <c r="F512" s="157">
        <v>0.04</v>
      </c>
      <c r="G512" s="157">
        <v>5.3999999999999999E-2</v>
      </c>
      <c r="H512" s="157">
        <v>8.5000000000000006E-2</v>
      </c>
      <c r="I512" s="157">
        <v>0.115</v>
      </c>
      <c r="J512" s="157">
        <v>0.14499999999999999</v>
      </c>
      <c r="K512" s="157"/>
      <c r="L512" s="157"/>
      <c r="M512" s="157"/>
      <c r="N512" s="157"/>
      <c r="O512" s="157"/>
      <c r="P512" s="2" t="s">
        <v>138</v>
      </c>
      <c r="W512" s="22"/>
      <c r="X512" s="22"/>
      <c r="Y512" s="22"/>
      <c r="Z512" s="22"/>
      <c r="AA512" s="22"/>
      <c r="AB512" s="2"/>
      <c r="AD512" s="24"/>
      <c r="AE512" s="24"/>
      <c r="AF512" s="24"/>
      <c r="AG512" s="24"/>
      <c r="AH512" s="24"/>
      <c r="AI512" s="24"/>
      <c r="AJ512" s="24"/>
      <c r="AK512" s="24"/>
      <c r="AL512" s="24"/>
      <c r="AM512" s="24"/>
      <c r="AN512" s="24"/>
    </row>
    <row r="513" spans="1:40" ht="13" x14ac:dyDescent="0.3">
      <c r="A513" t="s">
        <v>132</v>
      </c>
      <c r="B513" s="5">
        <v>1.89</v>
      </c>
      <c r="C513" s="93">
        <f t="shared" si="13"/>
        <v>31.89</v>
      </c>
      <c r="D513" s="157"/>
      <c r="E513" s="157"/>
      <c r="F513" s="157">
        <v>0.04</v>
      </c>
      <c r="G513" s="157">
        <v>5.3999999999999999E-2</v>
      </c>
      <c r="H513" s="157">
        <v>8.5000000000000006E-2</v>
      </c>
      <c r="I513" s="157">
        <v>0.115</v>
      </c>
      <c r="J513" s="157">
        <v>0.14499999999999999</v>
      </c>
      <c r="K513" s="157"/>
      <c r="L513" s="157"/>
      <c r="M513" s="157"/>
      <c r="N513" s="157"/>
      <c r="O513" s="157"/>
      <c r="P513" s="2" t="s">
        <v>138</v>
      </c>
      <c r="W513" s="22"/>
      <c r="X513" s="22"/>
      <c r="Y513" s="22"/>
      <c r="Z513" s="22"/>
      <c r="AA513" s="22"/>
      <c r="AB513" s="2"/>
      <c r="AD513" s="24"/>
      <c r="AE513" s="24"/>
      <c r="AF513" s="24"/>
      <c r="AG513" s="24"/>
      <c r="AH513" s="24"/>
      <c r="AI513" s="24"/>
      <c r="AJ513" s="24"/>
      <c r="AK513" s="24"/>
      <c r="AL513" s="24"/>
      <c r="AM513" s="24"/>
      <c r="AN513" s="24"/>
    </row>
    <row r="514" spans="1:40" ht="13" x14ac:dyDescent="0.3">
      <c r="A514" t="s">
        <v>132</v>
      </c>
      <c r="B514" s="5">
        <v>1.9</v>
      </c>
      <c r="C514" s="93">
        <f t="shared" si="13"/>
        <v>31.9</v>
      </c>
      <c r="D514" s="157"/>
      <c r="E514" s="157"/>
      <c r="F514" s="157">
        <v>0.04</v>
      </c>
      <c r="G514" s="157">
        <v>5.3999999999999999E-2</v>
      </c>
      <c r="H514" s="157">
        <v>8.5000000000000006E-2</v>
      </c>
      <c r="I514" s="157">
        <v>0.115</v>
      </c>
      <c r="J514" s="157">
        <v>0.14499999999999999</v>
      </c>
      <c r="K514" s="157"/>
      <c r="L514" s="157"/>
      <c r="M514" s="157"/>
      <c r="N514" s="157"/>
      <c r="O514" s="157"/>
      <c r="P514" s="2" t="s">
        <v>138</v>
      </c>
      <c r="W514" s="22"/>
      <c r="X514" s="22"/>
      <c r="Y514" s="22"/>
      <c r="Z514" s="22"/>
      <c r="AA514" s="22"/>
      <c r="AB514" s="2"/>
      <c r="AD514" s="24"/>
      <c r="AE514" s="24"/>
      <c r="AF514" s="24"/>
      <c r="AG514" s="24"/>
      <c r="AH514" s="24"/>
      <c r="AI514" s="24"/>
      <c r="AJ514" s="24"/>
      <c r="AK514" s="24"/>
      <c r="AL514" s="24"/>
      <c r="AM514" s="24"/>
      <c r="AN514" s="24"/>
    </row>
    <row r="515" spans="1:40" ht="13" x14ac:dyDescent="0.3">
      <c r="A515" t="s">
        <v>132</v>
      </c>
      <c r="B515" s="5">
        <v>1.91</v>
      </c>
      <c r="C515" s="93">
        <f t="shared" si="13"/>
        <v>31.91</v>
      </c>
      <c r="D515" s="157"/>
      <c r="E515" s="157"/>
      <c r="F515" s="157">
        <v>0.04</v>
      </c>
      <c r="G515" s="157">
        <v>5.3999999999999999E-2</v>
      </c>
      <c r="H515" s="157">
        <v>8.5000000000000006E-2</v>
      </c>
      <c r="I515" s="157">
        <v>0.115</v>
      </c>
      <c r="J515" s="157">
        <v>0.14499999999999999</v>
      </c>
      <c r="K515" s="157"/>
      <c r="L515" s="157"/>
      <c r="M515" s="157"/>
      <c r="N515" s="157"/>
      <c r="O515" s="157"/>
      <c r="P515" s="2" t="s">
        <v>138</v>
      </c>
      <c r="W515" s="22"/>
      <c r="X515" s="22"/>
      <c r="Y515" s="22"/>
      <c r="Z515" s="22"/>
      <c r="AA515" s="22"/>
      <c r="AB515" s="2"/>
      <c r="AD515" s="24"/>
      <c r="AE515" s="24"/>
      <c r="AF515" s="24"/>
      <c r="AG515" s="24"/>
      <c r="AH515" s="24"/>
      <c r="AI515" s="24"/>
      <c r="AJ515" s="24"/>
      <c r="AK515" s="24"/>
      <c r="AL515" s="24"/>
      <c r="AM515" s="24"/>
      <c r="AN515" s="24"/>
    </row>
    <row r="516" spans="1:40" ht="13" x14ac:dyDescent="0.3">
      <c r="A516" t="s">
        <v>132</v>
      </c>
      <c r="B516" s="5">
        <v>1.92</v>
      </c>
      <c r="C516" s="93">
        <f t="shared" si="13"/>
        <v>31.92</v>
      </c>
      <c r="D516" s="157"/>
      <c r="E516" s="157"/>
      <c r="F516" s="157">
        <v>0.04</v>
      </c>
      <c r="G516" s="157">
        <v>5.3999999999999999E-2</v>
      </c>
      <c r="H516" s="157">
        <v>8.5000000000000006E-2</v>
      </c>
      <c r="I516" s="157">
        <v>0.115</v>
      </c>
      <c r="J516" s="157">
        <v>0.14499999999999999</v>
      </c>
      <c r="K516" s="157"/>
      <c r="L516" s="157"/>
      <c r="M516" s="157"/>
      <c r="N516" s="157"/>
      <c r="O516" s="157"/>
      <c r="P516" s="2" t="s">
        <v>138</v>
      </c>
      <c r="W516" s="22"/>
      <c r="X516" s="22"/>
      <c r="Y516" s="22"/>
      <c r="Z516" s="22"/>
      <c r="AA516" s="22"/>
      <c r="AB516" s="2"/>
      <c r="AD516" s="24"/>
      <c r="AE516" s="24"/>
      <c r="AF516" s="24"/>
      <c r="AG516" s="24"/>
      <c r="AH516" s="24"/>
      <c r="AI516" s="24"/>
      <c r="AJ516" s="24"/>
      <c r="AK516" s="24"/>
      <c r="AL516" s="24"/>
      <c r="AM516" s="24"/>
      <c r="AN516" s="24"/>
    </row>
    <row r="517" spans="1:40" ht="13" x14ac:dyDescent="0.3">
      <c r="A517" t="s">
        <v>132</v>
      </c>
      <c r="B517" s="5">
        <v>1.93</v>
      </c>
      <c r="C517" s="93">
        <f t="shared" si="13"/>
        <v>31.93</v>
      </c>
      <c r="D517" s="157"/>
      <c r="E517" s="157"/>
      <c r="F517" s="157">
        <v>0.04</v>
      </c>
      <c r="G517" s="157">
        <v>5.3999999999999999E-2</v>
      </c>
      <c r="H517" s="157">
        <v>8.5000000000000006E-2</v>
      </c>
      <c r="I517" s="157">
        <v>0.115</v>
      </c>
      <c r="J517" s="157">
        <v>0.14499999999999999</v>
      </c>
      <c r="K517" s="157"/>
      <c r="L517" s="157"/>
      <c r="M517" s="157"/>
      <c r="N517" s="157"/>
      <c r="O517" s="157"/>
      <c r="P517" s="2" t="s">
        <v>138</v>
      </c>
      <c r="W517" s="22"/>
      <c r="X517" s="22"/>
      <c r="Y517" s="22"/>
      <c r="Z517" s="22"/>
      <c r="AA517" s="22"/>
      <c r="AB517" s="2"/>
      <c r="AD517" s="24"/>
      <c r="AE517" s="24"/>
      <c r="AF517" s="24"/>
      <c r="AG517" s="24"/>
      <c r="AH517" s="24"/>
      <c r="AI517" s="24"/>
      <c r="AJ517" s="24"/>
      <c r="AK517" s="24"/>
      <c r="AL517" s="24"/>
      <c r="AM517" s="24"/>
      <c r="AN517" s="24"/>
    </row>
    <row r="518" spans="1:40" ht="13" x14ac:dyDescent="0.3">
      <c r="A518" t="s">
        <v>132</v>
      </c>
      <c r="B518" s="5">
        <v>1.94</v>
      </c>
      <c r="C518" s="93">
        <f t="shared" si="13"/>
        <v>31.94</v>
      </c>
      <c r="D518" s="157"/>
      <c r="E518" s="157"/>
      <c r="F518" s="157">
        <v>0.04</v>
      </c>
      <c r="G518" s="157">
        <v>5.3999999999999999E-2</v>
      </c>
      <c r="H518" s="157">
        <v>8.5000000000000006E-2</v>
      </c>
      <c r="I518" s="157">
        <v>0.115</v>
      </c>
      <c r="J518" s="157">
        <v>0.14499999999999999</v>
      </c>
      <c r="K518" s="157"/>
      <c r="L518" s="157"/>
      <c r="M518" s="157"/>
      <c r="N518" s="157"/>
      <c r="O518" s="157"/>
      <c r="P518" s="2" t="s">
        <v>138</v>
      </c>
      <c r="W518" s="22"/>
      <c r="X518" s="22"/>
      <c r="Y518" s="22"/>
      <c r="Z518" s="22"/>
      <c r="AA518" s="22"/>
      <c r="AB518" s="2"/>
      <c r="AD518" s="24"/>
      <c r="AE518" s="24"/>
      <c r="AF518" s="24"/>
      <c r="AG518" s="24"/>
      <c r="AH518" s="24"/>
      <c r="AI518" s="24"/>
      <c r="AJ518" s="24"/>
      <c r="AK518" s="24"/>
      <c r="AL518" s="24"/>
      <c r="AM518" s="24"/>
      <c r="AN518" s="24"/>
    </row>
    <row r="519" spans="1:40" ht="13" x14ac:dyDescent="0.3">
      <c r="A519" t="s">
        <v>132</v>
      </c>
      <c r="B519" s="5">
        <v>1.95</v>
      </c>
      <c r="C519" s="93">
        <f t="shared" si="13"/>
        <v>31.95</v>
      </c>
      <c r="D519" s="157"/>
      <c r="E519" s="157"/>
      <c r="F519" s="157">
        <v>0.04</v>
      </c>
      <c r="G519" s="157">
        <v>5.3999999999999999E-2</v>
      </c>
      <c r="H519" s="157">
        <v>8.5000000000000006E-2</v>
      </c>
      <c r="I519" s="157">
        <v>0.115</v>
      </c>
      <c r="J519" s="157">
        <v>0.14499999999999999</v>
      </c>
      <c r="K519" s="157"/>
      <c r="L519" s="157"/>
      <c r="M519" s="157"/>
      <c r="N519" s="157"/>
      <c r="O519" s="157"/>
      <c r="P519" s="2" t="s">
        <v>138</v>
      </c>
      <c r="W519" s="22"/>
      <c r="X519" s="22"/>
      <c r="Y519" s="22"/>
      <c r="Z519" s="22"/>
      <c r="AA519" s="22"/>
      <c r="AB519" s="2"/>
      <c r="AD519" s="24"/>
      <c r="AE519" s="24"/>
      <c r="AF519" s="24"/>
      <c r="AG519" s="24"/>
      <c r="AH519" s="24"/>
      <c r="AI519" s="24"/>
      <c r="AJ519" s="24"/>
      <c r="AK519" s="24"/>
      <c r="AL519" s="24"/>
      <c r="AM519" s="24"/>
      <c r="AN519" s="24"/>
    </row>
    <row r="520" spans="1:40" ht="13" x14ac:dyDescent="0.3">
      <c r="A520" t="s">
        <v>132</v>
      </c>
      <c r="B520" s="5">
        <v>1.96</v>
      </c>
      <c r="C520" s="93">
        <f t="shared" si="13"/>
        <v>31.96</v>
      </c>
      <c r="D520" s="157"/>
      <c r="E520" s="157"/>
      <c r="F520" s="157">
        <v>0.04</v>
      </c>
      <c r="G520" s="157">
        <v>5.3999999999999999E-2</v>
      </c>
      <c r="H520" s="157">
        <v>8.5000000000000006E-2</v>
      </c>
      <c r="I520" s="157">
        <v>0.115</v>
      </c>
      <c r="J520" s="157">
        <v>0.14499999999999999</v>
      </c>
      <c r="K520" s="157"/>
      <c r="L520" s="157"/>
      <c r="M520" s="157"/>
      <c r="N520" s="157"/>
      <c r="O520" s="157"/>
      <c r="P520" s="2" t="s">
        <v>138</v>
      </c>
      <c r="W520" s="22"/>
      <c r="X520" s="22"/>
      <c r="Y520" s="22"/>
      <c r="Z520" s="22"/>
      <c r="AA520" s="22"/>
      <c r="AB520" s="2"/>
      <c r="AD520" s="24"/>
      <c r="AE520" s="24"/>
      <c r="AF520" s="24"/>
      <c r="AG520" s="24"/>
      <c r="AH520" s="24"/>
      <c r="AI520" s="24"/>
      <c r="AJ520" s="24"/>
      <c r="AK520" s="24"/>
      <c r="AL520" s="24"/>
      <c r="AM520" s="24"/>
      <c r="AN520" s="24"/>
    </row>
    <row r="521" spans="1:40" ht="13" x14ac:dyDescent="0.3">
      <c r="A521" t="s">
        <v>132</v>
      </c>
      <c r="B521" s="5">
        <v>1.97</v>
      </c>
      <c r="C521" s="93">
        <f t="shared" si="13"/>
        <v>31.97</v>
      </c>
      <c r="D521" s="157"/>
      <c r="E521" s="157"/>
      <c r="F521" s="157">
        <v>0.04</v>
      </c>
      <c r="G521" s="157">
        <v>5.3999999999999999E-2</v>
      </c>
      <c r="H521" s="157">
        <v>8.5000000000000006E-2</v>
      </c>
      <c r="I521" s="157">
        <v>0.115</v>
      </c>
      <c r="J521" s="157">
        <v>0.14499999999999999</v>
      </c>
      <c r="K521" s="157"/>
      <c r="L521" s="157"/>
      <c r="M521" s="157"/>
      <c r="N521" s="157"/>
      <c r="O521" s="157"/>
      <c r="P521" s="2" t="s">
        <v>138</v>
      </c>
      <c r="W521" s="22"/>
      <c r="X521" s="22"/>
      <c r="Y521" s="22"/>
      <c r="Z521" s="22"/>
      <c r="AA521" s="22"/>
      <c r="AB521" s="2"/>
      <c r="AD521" s="24"/>
      <c r="AE521" s="24"/>
      <c r="AF521" s="24"/>
      <c r="AG521" s="24"/>
      <c r="AH521" s="24"/>
      <c r="AI521" s="24"/>
      <c r="AJ521" s="24"/>
      <c r="AK521" s="24"/>
      <c r="AL521" s="24"/>
      <c r="AM521" s="24"/>
      <c r="AN521" s="24"/>
    </row>
    <row r="522" spans="1:40" ht="13" x14ac:dyDescent="0.3">
      <c r="A522" t="s">
        <v>132</v>
      </c>
      <c r="B522" s="5">
        <v>1.98</v>
      </c>
      <c r="C522" s="93">
        <f t="shared" si="13"/>
        <v>31.98</v>
      </c>
      <c r="D522" s="157"/>
      <c r="E522" s="157"/>
      <c r="F522" s="157">
        <v>0.04</v>
      </c>
      <c r="G522" s="157">
        <v>5.3999999999999999E-2</v>
      </c>
      <c r="H522" s="157">
        <v>8.5000000000000006E-2</v>
      </c>
      <c r="I522" s="157">
        <v>0.115</v>
      </c>
      <c r="J522" s="157">
        <v>0.14499999999999999</v>
      </c>
      <c r="K522" s="157"/>
      <c r="L522" s="157"/>
      <c r="M522" s="157"/>
      <c r="N522" s="157"/>
      <c r="O522" s="157"/>
      <c r="P522" s="2" t="s">
        <v>138</v>
      </c>
      <c r="W522" s="22"/>
      <c r="X522" s="22"/>
      <c r="Y522" s="22"/>
      <c r="Z522" s="22"/>
      <c r="AA522" s="22"/>
      <c r="AB522" s="2"/>
      <c r="AD522" s="24"/>
      <c r="AE522" s="24"/>
      <c r="AF522" s="24"/>
      <c r="AG522" s="24"/>
      <c r="AH522" s="24"/>
      <c r="AI522" s="24"/>
      <c r="AJ522" s="24"/>
      <c r="AK522" s="24"/>
      <c r="AL522" s="24"/>
      <c r="AM522" s="24"/>
      <c r="AN522" s="24"/>
    </row>
    <row r="523" spans="1:40" ht="13" x14ac:dyDescent="0.3">
      <c r="A523" t="s">
        <v>132</v>
      </c>
      <c r="B523" s="5">
        <v>1.99</v>
      </c>
      <c r="C523" s="93">
        <f t="shared" si="13"/>
        <v>31.99</v>
      </c>
      <c r="D523" s="157"/>
      <c r="E523" s="157"/>
      <c r="F523" s="157">
        <v>0.04</v>
      </c>
      <c r="G523" s="157">
        <v>5.3999999999999999E-2</v>
      </c>
      <c r="H523" s="157">
        <v>8.5000000000000006E-2</v>
      </c>
      <c r="I523" s="157">
        <v>0.115</v>
      </c>
      <c r="J523" s="157">
        <v>0.14499999999999999</v>
      </c>
      <c r="K523" s="157"/>
      <c r="L523" s="157"/>
      <c r="M523" s="157"/>
      <c r="N523" s="157"/>
      <c r="O523" s="157"/>
      <c r="P523" s="2" t="s">
        <v>138</v>
      </c>
      <c r="W523" s="22"/>
      <c r="X523" s="22"/>
      <c r="Y523" s="22"/>
      <c r="Z523" s="22"/>
      <c r="AA523" s="22"/>
      <c r="AB523" s="2"/>
      <c r="AD523" s="24"/>
      <c r="AE523" s="24"/>
      <c r="AF523" s="24"/>
      <c r="AG523" s="24"/>
      <c r="AH523" s="24"/>
      <c r="AI523" s="24"/>
      <c r="AJ523" s="24"/>
      <c r="AK523" s="24"/>
      <c r="AL523" s="24"/>
      <c r="AM523" s="24"/>
      <c r="AN523" s="24"/>
    </row>
    <row r="524" spans="1:40" ht="13" x14ac:dyDescent="0.3">
      <c r="A524" t="s">
        <v>132</v>
      </c>
      <c r="B524" s="5">
        <v>2</v>
      </c>
      <c r="C524" s="93">
        <f t="shared" si="13"/>
        <v>32</v>
      </c>
      <c r="D524" s="157"/>
      <c r="E524" s="157"/>
      <c r="F524" s="157">
        <v>0.04</v>
      </c>
      <c r="G524" s="157">
        <v>5.3999999999999999E-2</v>
      </c>
      <c r="H524" s="157">
        <v>8.5000000000000006E-2</v>
      </c>
      <c r="I524" s="157">
        <v>0.115</v>
      </c>
      <c r="J524" s="157">
        <v>0.14499999999999999</v>
      </c>
      <c r="K524" s="157"/>
      <c r="L524" s="157"/>
      <c r="M524" s="157"/>
      <c r="N524" s="157"/>
      <c r="O524" s="157"/>
      <c r="P524" s="2" t="s">
        <v>138</v>
      </c>
      <c r="W524" s="22"/>
      <c r="X524" s="22"/>
      <c r="Y524" s="22"/>
      <c r="Z524" s="22"/>
      <c r="AA524" s="22"/>
      <c r="AB524" s="2"/>
      <c r="AD524" s="24"/>
      <c r="AE524" s="24"/>
      <c r="AF524" s="24"/>
      <c r="AG524" s="24"/>
      <c r="AH524" s="24"/>
      <c r="AI524" s="24"/>
      <c r="AJ524" s="24"/>
      <c r="AK524" s="24"/>
      <c r="AL524" s="24"/>
      <c r="AM524" s="24"/>
      <c r="AN524" s="24"/>
    </row>
    <row r="525" spans="1:40" ht="13" x14ac:dyDescent="0.3">
      <c r="A525" t="s">
        <v>132</v>
      </c>
      <c r="B525" s="5">
        <v>2.0099999999999998</v>
      </c>
      <c r="C525" s="93">
        <f t="shared" si="13"/>
        <v>32.01</v>
      </c>
      <c r="D525" s="157"/>
      <c r="E525" s="157"/>
      <c r="F525" s="157">
        <v>0.04</v>
      </c>
      <c r="G525" s="157">
        <v>5.3999999999999999E-2</v>
      </c>
      <c r="H525" s="157">
        <v>8.5000000000000006E-2</v>
      </c>
      <c r="I525" s="157">
        <v>0.115</v>
      </c>
      <c r="J525" s="157">
        <v>0.14499999999999999</v>
      </c>
      <c r="K525" s="157"/>
      <c r="L525" s="157"/>
      <c r="M525" s="157"/>
      <c r="N525" s="157"/>
      <c r="O525" s="157"/>
      <c r="P525" s="2" t="s">
        <v>138</v>
      </c>
      <c r="W525" s="22"/>
      <c r="X525" s="22"/>
      <c r="Y525" s="22"/>
      <c r="Z525" s="22"/>
      <c r="AA525" s="22"/>
      <c r="AB525" s="2"/>
      <c r="AD525" s="24"/>
      <c r="AE525" s="24"/>
      <c r="AF525" s="24"/>
      <c r="AG525" s="24"/>
      <c r="AH525" s="24"/>
      <c r="AI525" s="24"/>
      <c r="AJ525" s="24"/>
      <c r="AK525" s="24"/>
      <c r="AL525" s="24"/>
      <c r="AM525" s="24"/>
      <c r="AN525" s="24"/>
    </row>
    <row r="526" spans="1:40" ht="13" x14ac:dyDescent="0.3">
      <c r="A526" t="s">
        <v>132</v>
      </c>
      <c r="B526" s="5">
        <v>2.02</v>
      </c>
      <c r="C526" s="93">
        <f t="shared" si="13"/>
        <v>32.020000000000003</v>
      </c>
      <c r="D526" s="157"/>
      <c r="E526" s="157"/>
      <c r="F526" s="157">
        <v>0.04</v>
      </c>
      <c r="G526" s="157">
        <v>5.3999999999999999E-2</v>
      </c>
      <c r="H526" s="157">
        <v>8.5000000000000006E-2</v>
      </c>
      <c r="I526" s="157">
        <v>0.115</v>
      </c>
      <c r="J526" s="157">
        <v>0.14499999999999999</v>
      </c>
      <c r="K526" s="157"/>
      <c r="L526" s="157"/>
      <c r="M526" s="157"/>
      <c r="N526" s="157"/>
      <c r="O526" s="157"/>
      <c r="P526" s="2" t="s">
        <v>138</v>
      </c>
      <c r="W526" s="22"/>
      <c r="X526" s="22"/>
      <c r="Y526" s="22"/>
      <c r="Z526" s="22"/>
      <c r="AA526" s="22"/>
      <c r="AB526" s="2"/>
      <c r="AD526" s="24"/>
      <c r="AE526" s="24"/>
      <c r="AF526" s="24"/>
      <c r="AG526" s="24"/>
      <c r="AH526" s="24"/>
      <c r="AI526" s="24"/>
      <c r="AJ526" s="24"/>
      <c r="AK526" s="24"/>
      <c r="AL526" s="24"/>
      <c r="AM526" s="24"/>
      <c r="AN526" s="24"/>
    </row>
    <row r="527" spans="1:40" ht="13" x14ac:dyDescent="0.3">
      <c r="A527" t="s">
        <v>132</v>
      </c>
      <c r="B527" s="5">
        <v>2.0299999999999998</v>
      </c>
      <c r="C527" s="93">
        <f t="shared" si="13"/>
        <v>32.03</v>
      </c>
      <c r="D527" s="157"/>
      <c r="E527" s="157"/>
      <c r="F527" s="157">
        <v>0.04</v>
      </c>
      <c r="G527" s="157">
        <v>5.3999999999999999E-2</v>
      </c>
      <c r="H527" s="157">
        <v>8.5000000000000006E-2</v>
      </c>
      <c r="I527" s="157">
        <v>0.115</v>
      </c>
      <c r="J527" s="157">
        <v>0.14499999999999999</v>
      </c>
      <c r="K527" s="157"/>
      <c r="L527" s="157"/>
      <c r="M527" s="157"/>
      <c r="N527" s="157"/>
      <c r="O527" s="157"/>
      <c r="P527" s="2" t="s">
        <v>138</v>
      </c>
      <c r="W527" s="22"/>
      <c r="X527" s="22"/>
      <c r="Y527" s="22"/>
      <c r="Z527" s="22"/>
      <c r="AA527" s="22"/>
      <c r="AB527" s="2"/>
      <c r="AD527" s="24"/>
      <c r="AE527" s="24"/>
      <c r="AF527" s="24"/>
      <c r="AG527" s="24"/>
      <c r="AH527" s="24"/>
      <c r="AI527" s="24"/>
      <c r="AJ527" s="24"/>
      <c r="AK527" s="24"/>
      <c r="AL527" s="24"/>
      <c r="AM527" s="24"/>
      <c r="AN527" s="24"/>
    </row>
    <row r="528" spans="1:40" ht="13" x14ac:dyDescent="0.3">
      <c r="A528" t="s">
        <v>132</v>
      </c>
      <c r="B528" s="5">
        <v>2.04</v>
      </c>
      <c r="C528" s="93">
        <f t="shared" si="13"/>
        <v>32.04</v>
      </c>
      <c r="D528" s="157"/>
      <c r="E528" s="157"/>
      <c r="F528" s="157">
        <v>0.04</v>
      </c>
      <c r="G528" s="157">
        <v>5.3999999999999999E-2</v>
      </c>
      <c r="H528" s="157">
        <v>8.5000000000000006E-2</v>
      </c>
      <c r="I528" s="157">
        <v>0.115</v>
      </c>
      <c r="J528" s="157">
        <v>0.14499999999999999</v>
      </c>
      <c r="K528" s="157"/>
      <c r="L528" s="157"/>
      <c r="M528" s="157"/>
      <c r="N528" s="157"/>
      <c r="O528" s="157"/>
      <c r="P528" s="2" t="s">
        <v>138</v>
      </c>
      <c r="W528" s="22"/>
      <c r="X528" s="22"/>
      <c r="Y528" s="22"/>
      <c r="Z528" s="22"/>
      <c r="AA528" s="22"/>
      <c r="AB528" s="2"/>
      <c r="AD528" s="24"/>
      <c r="AE528" s="24"/>
      <c r="AF528" s="24"/>
      <c r="AG528" s="24"/>
      <c r="AH528" s="24"/>
      <c r="AI528" s="24"/>
      <c r="AJ528" s="24"/>
      <c r="AK528" s="24"/>
      <c r="AL528" s="24"/>
      <c r="AM528" s="24"/>
      <c r="AN528" s="24"/>
    </row>
    <row r="529" spans="1:40" ht="13" x14ac:dyDescent="0.3">
      <c r="A529" t="s">
        <v>132</v>
      </c>
      <c r="B529" s="5">
        <v>2.0499999999999998</v>
      </c>
      <c r="C529" s="93">
        <f t="shared" si="13"/>
        <v>32.049999999999997</v>
      </c>
      <c r="D529" s="157"/>
      <c r="E529" s="157"/>
      <c r="F529" s="157">
        <v>0.04</v>
      </c>
      <c r="G529" s="157">
        <v>5.3999999999999999E-2</v>
      </c>
      <c r="H529" s="157">
        <v>8.5000000000000006E-2</v>
      </c>
      <c r="I529" s="157">
        <v>0.115</v>
      </c>
      <c r="J529" s="157">
        <v>0.14499999999999999</v>
      </c>
      <c r="K529" s="157"/>
      <c r="L529" s="157"/>
      <c r="M529" s="157"/>
      <c r="N529" s="157"/>
      <c r="O529" s="157"/>
      <c r="P529" s="2" t="s">
        <v>138</v>
      </c>
      <c r="W529" s="22"/>
      <c r="X529" s="22"/>
      <c r="Y529" s="22"/>
      <c r="Z529" s="22"/>
      <c r="AA529" s="22"/>
      <c r="AB529" s="2"/>
      <c r="AD529" s="24"/>
      <c r="AE529" s="24"/>
      <c r="AF529" s="24"/>
      <c r="AG529" s="24"/>
      <c r="AH529" s="24"/>
      <c r="AI529" s="24"/>
      <c r="AJ529" s="24"/>
      <c r="AK529" s="24"/>
      <c r="AL529" s="24"/>
      <c r="AM529" s="24"/>
      <c r="AN529" s="24"/>
    </row>
    <row r="530" spans="1:40" ht="13" x14ac:dyDescent="0.3">
      <c r="A530" t="s">
        <v>132</v>
      </c>
      <c r="B530" s="5">
        <v>2.06</v>
      </c>
      <c r="C530" s="93">
        <f t="shared" si="13"/>
        <v>32.06</v>
      </c>
      <c r="D530" s="157"/>
      <c r="E530" s="157"/>
      <c r="F530" s="157">
        <v>0.04</v>
      </c>
      <c r="G530" s="157">
        <v>5.3999999999999999E-2</v>
      </c>
      <c r="H530" s="157">
        <v>8.5000000000000006E-2</v>
      </c>
      <c r="I530" s="157">
        <v>0.115</v>
      </c>
      <c r="J530" s="157">
        <v>0.14499999999999999</v>
      </c>
      <c r="K530" s="157"/>
      <c r="L530" s="157"/>
      <c r="M530" s="157"/>
      <c r="N530" s="157"/>
      <c r="O530" s="157"/>
      <c r="P530" s="2" t="s">
        <v>138</v>
      </c>
      <c r="W530" s="22"/>
      <c r="X530" s="22"/>
      <c r="Y530" s="22"/>
      <c r="Z530" s="22"/>
      <c r="AA530" s="22"/>
      <c r="AB530" s="2"/>
      <c r="AD530" s="24"/>
      <c r="AE530" s="24"/>
      <c r="AF530" s="24"/>
      <c r="AG530" s="24"/>
      <c r="AH530" s="24"/>
      <c r="AI530" s="24"/>
      <c r="AJ530" s="24"/>
      <c r="AK530" s="24"/>
      <c r="AL530" s="24"/>
      <c r="AM530" s="24"/>
      <c r="AN530" s="24"/>
    </row>
    <row r="531" spans="1:40" ht="13" x14ac:dyDescent="0.3">
      <c r="A531" t="s">
        <v>132</v>
      </c>
      <c r="B531" s="5">
        <v>2.0699999999999998</v>
      </c>
      <c r="C531" s="93">
        <f t="shared" si="13"/>
        <v>32.07</v>
      </c>
      <c r="D531" s="157"/>
      <c r="E531" s="157"/>
      <c r="F531" s="157">
        <v>0.04</v>
      </c>
      <c r="G531" s="157">
        <v>5.3999999999999999E-2</v>
      </c>
      <c r="H531" s="157">
        <v>8.5000000000000006E-2</v>
      </c>
      <c r="I531" s="157">
        <v>0.115</v>
      </c>
      <c r="J531" s="157">
        <v>0.14499999999999999</v>
      </c>
      <c r="K531" s="157"/>
      <c r="L531" s="157"/>
      <c r="M531" s="157"/>
      <c r="N531" s="157"/>
      <c r="O531" s="157"/>
      <c r="P531" s="2" t="s">
        <v>138</v>
      </c>
      <c r="W531" s="22"/>
      <c r="X531" s="22"/>
      <c r="Y531" s="22"/>
      <c r="Z531" s="22"/>
      <c r="AA531" s="22"/>
      <c r="AB531" s="2"/>
      <c r="AD531" s="24"/>
      <c r="AE531" s="24"/>
      <c r="AF531" s="24"/>
      <c r="AG531" s="24"/>
      <c r="AH531" s="24"/>
      <c r="AI531" s="24"/>
      <c r="AJ531" s="24"/>
      <c r="AK531" s="24"/>
      <c r="AL531" s="24"/>
      <c r="AM531" s="24"/>
      <c r="AN531" s="24"/>
    </row>
    <row r="532" spans="1:40" ht="13" x14ac:dyDescent="0.3">
      <c r="A532" t="s">
        <v>132</v>
      </c>
      <c r="B532" s="5">
        <v>2.08</v>
      </c>
      <c r="C532" s="93">
        <f t="shared" si="13"/>
        <v>32.08</v>
      </c>
      <c r="D532" s="157"/>
      <c r="E532" s="157"/>
      <c r="F532" s="157">
        <v>0.04</v>
      </c>
      <c r="G532" s="157">
        <v>5.3999999999999999E-2</v>
      </c>
      <c r="H532" s="157">
        <v>8.5000000000000006E-2</v>
      </c>
      <c r="I532" s="157">
        <v>0.115</v>
      </c>
      <c r="J532" s="157">
        <v>0.14499999999999999</v>
      </c>
      <c r="K532" s="157"/>
      <c r="L532" s="157"/>
      <c r="M532" s="157"/>
      <c r="N532" s="157"/>
      <c r="O532" s="157"/>
      <c r="P532" s="2" t="s">
        <v>138</v>
      </c>
      <c r="W532" s="22"/>
      <c r="X532" s="22"/>
      <c r="Y532" s="22"/>
      <c r="Z532" s="22"/>
      <c r="AA532" s="22"/>
      <c r="AB532" s="2"/>
      <c r="AD532" s="24"/>
      <c r="AE532" s="24"/>
      <c r="AF532" s="24"/>
      <c r="AG532" s="24"/>
      <c r="AH532" s="24"/>
      <c r="AI532" s="24"/>
      <c r="AJ532" s="24"/>
      <c r="AK532" s="24"/>
      <c r="AL532" s="24"/>
      <c r="AM532" s="24"/>
      <c r="AN532" s="24"/>
    </row>
    <row r="533" spans="1:40" ht="13" x14ac:dyDescent="0.3">
      <c r="A533" t="s">
        <v>132</v>
      </c>
      <c r="B533" s="5">
        <v>2.09</v>
      </c>
      <c r="C533" s="93">
        <f t="shared" si="13"/>
        <v>32.090000000000003</v>
      </c>
      <c r="D533" s="157"/>
      <c r="E533" s="157"/>
      <c r="F533" s="157">
        <v>0.04</v>
      </c>
      <c r="G533" s="157">
        <v>5.3999999999999999E-2</v>
      </c>
      <c r="H533" s="157">
        <v>8.5000000000000006E-2</v>
      </c>
      <c r="I533" s="157">
        <v>0.115</v>
      </c>
      <c r="J533" s="157">
        <v>0.14499999999999999</v>
      </c>
      <c r="K533" s="157"/>
      <c r="L533" s="157"/>
      <c r="M533" s="157"/>
      <c r="N533" s="157"/>
      <c r="O533" s="157"/>
      <c r="P533" s="2" t="s">
        <v>138</v>
      </c>
      <c r="W533" s="22"/>
      <c r="X533" s="22"/>
      <c r="Y533" s="22"/>
      <c r="Z533" s="22"/>
      <c r="AA533" s="22"/>
      <c r="AB533" s="2"/>
      <c r="AD533" s="24"/>
      <c r="AE533" s="24"/>
      <c r="AF533" s="24"/>
      <c r="AG533" s="24"/>
      <c r="AH533" s="24"/>
      <c r="AI533" s="24"/>
      <c r="AJ533" s="24"/>
      <c r="AK533" s="24"/>
      <c r="AL533" s="24"/>
      <c r="AM533" s="24"/>
      <c r="AN533" s="24"/>
    </row>
    <row r="534" spans="1:40" ht="13" x14ac:dyDescent="0.3">
      <c r="A534" t="s">
        <v>132</v>
      </c>
      <c r="B534" s="5">
        <v>2.1</v>
      </c>
      <c r="C534" s="93">
        <f t="shared" si="13"/>
        <v>32.1</v>
      </c>
      <c r="D534" s="157"/>
      <c r="E534" s="157"/>
      <c r="F534" s="157">
        <v>0.04</v>
      </c>
      <c r="G534" s="157">
        <v>5.3999999999999999E-2</v>
      </c>
      <c r="H534" s="157">
        <v>8.5000000000000006E-2</v>
      </c>
      <c r="I534" s="157">
        <v>0.115</v>
      </c>
      <c r="J534" s="157">
        <v>0.14499999999999999</v>
      </c>
      <c r="K534" s="157"/>
      <c r="L534" s="157"/>
      <c r="M534" s="157"/>
      <c r="N534" s="157"/>
      <c r="O534" s="157"/>
      <c r="P534" s="2" t="s">
        <v>138</v>
      </c>
      <c r="W534" s="22"/>
      <c r="X534" s="22"/>
      <c r="Y534" s="22"/>
      <c r="Z534" s="22"/>
      <c r="AA534" s="22"/>
      <c r="AB534" s="2"/>
      <c r="AD534" s="24"/>
      <c r="AE534" s="24"/>
      <c r="AF534" s="24"/>
      <c r="AG534" s="24"/>
      <c r="AH534" s="24"/>
      <c r="AI534" s="24"/>
      <c r="AJ534" s="24"/>
      <c r="AK534" s="24"/>
      <c r="AL534" s="24"/>
      <c r="AM534" s="24"/>
      <c r="AN534" s="24"/>
    </row>
    <row r="535" spans="1:40" ht="13" x14ac:dyDescent="0.3">
      <c r="A535" t="s">
        <v>132</v>
      </c>
      <c r="B535" s="5">
        <v>2.11</v>
      </c>
      <c r="C535" s="93">
        <f t="shared" si="13"/>
        <v>32.11</v>
      </c>
      <c r="D535" s="157"/>
      <c r="E535" s="157"/>
      <c r="F535" s="157">
        <v>0.04</v>
      </c>
      <c r="G535" s="157">
        <v>5.3999999999999999E-2</v>
      </c>
      <c r="H535" s="157">
        <v>8.5000000000000006E-2</v>
      </c>
      <c r="I535" s="157">
        <v>0.115</v>
      </c>
      <c r="J535" s="157">
        <v>0.14499999999999999</v>
      </c>
      <c r="K535" s="157"/>
      <c r="L535" s="157"/>
      <c r="M535" s="157"/>
      <c r="N535" s="157"/>
      <c r="O535" s="157"/>
      <c r="P535" s="2" t="s">
        <v>138</v>
      </c>
      <c r="W535" s="22"/>
      <c r="X535" s="22"/>
      <c r="Y535" s="22"/>
      <c r="Z535" s="22"/>
      <c r="AA535" s="22"/>
      <c r="AB535" s="2"/>
      <c r="AD535" s="24"/>
      <c r="AE535" s="24"/>
      <c r="AF535" s="24"/>
      <c r="AG535" s="24"/>
      <c r="AH535" s="24"/>
      <c r="AI535" s="24"/>
      <c r="AJ535" s="24"/>
      <c r="AK535" s="24"/>
      <c r="AL535" s="24"/>
      <c r="AM535" s="24"/>
      <c r="AN535" s="24"/>
    </row>
    <row r="536" spans="1:40" ht="13" x14ac:dyDescent="0.3">
      <c r="A536" t="s">
        <v>132</v>
      </c>
      <c r="B536" s="5">
        <v>2.12</v>
      </c>
      <c r="C536" s="93">
        <f t="shared" si="13"/>
        <v>32.119999999999997</v>
      </c>
      <c r="D536" s="157"/>
      <c r="E536" s="157"/>
      <c r="F536" s="157">
        <v>0.04</v>
      </c>
      <c r="G536" s="157">
        <v>5.3999999999999999E-2</v>
      </c>
      <c r="H536" s="157">
        <v>8.5000000000000006E-2</v>
      </c>
      <c r="I536" s="157">
        <v>0.115</v>
      </c>
      <c r="J536" s="157">
        <v>0.14499999999999999</v>
      </c>
      <c r="K536" s="157"/>
      <c r="L536" s="157"/>
      <c r="M536" s="157"/>
      <c r="N536" s="157"/>
      <c r="O536" s="157"/>
      <c r="P536" s="2" t="s">
        <v>138</v>
      </c>
      <c r="W536" s="22"/>
      <c r="X536" s="22"/>
      <c r="Y536" s="22"/>
      <c r="Z536" s="22"/>
      <c r="AA536" s="22"/>
      <c r="AB536" s="2"/>
      <c r="AD536" s="24"/>
      <c r="AE536" s="24"/>
      <c r="AF536" s="24"/>
      <c r="AG536" s="24"/>
      <c r="AH536" s="24"/>
      <c r="AI536" s="24"/>
      <c r="AJ536" s="24"/>
      <c r="AK536" s="24"/>
      <c r="AL536" s="24"/>
      <c r="AM536" s="24"/>
      <c r="AN536" s="24"/>
    </row>
    <row r="537" spans="1:40" ht="13" x14ac:dyDescent="0.3">
      <c r="A537" t="s">
        <v>132</v>
      </c>
      <c r="B537" s="5">
        <v>2.13</v>
      </c>
      <c r="C537" s="93">
        <f t="shared" si="13"/>
        <v>32.130000000000003</v>
      </c>
      <c r="D537" s="157"/>
      <c r="E537" s="157"/>
      <c r="F537" s="157">
        <v>0.04</v>
      </c>
      <c r="G537" s="157">
        <v>5.3999999999999999E-2</v>
      </c>
      <c r="H537" s="157">
        <v>8.5000000000000006E-2</v>
      </c>
      <c r="I537" s="157">
        <v>0.115</v>
      </c>
      <c r="J537" s="157">
        <v>0.14499999999999999</v>
      </c>
      <c r="K537" s="157"/>
      <c r="L537" s="157"/>
      <c r="M537" s="157"/>
      <c r="N537" s="157"/>
      <c r="O537" s="157"/>
      <c r="P537" s="2" t="s">
        <v>138</v>
      </c>
      <c r="W537" s="22"/>
      <c r="X537" s="22"/>
      <c r="Y537" s="22"/>
      <c r="Z537" s="22"/>
      <c r="AA537" s="22"/>
      <c r="AB537" s="2"/>
      <c r="AD537" s="24"/>
      <c r="AE537" s="24"/>
      <c r="AF537" s="24"/>
      <c r="AG537" s="24"/>
      <c r="AH537" s="24"/>
      <c r="AI537" s="24"/>
      <c r="AJ537" s="24"/>
      <c r="AK537" s="24"/>
      <c r="AL537" s="24"/>
      <c r="AM537" s="24"/>
      <c r="AN537" s="24"/>
    </row>
    <row r="538" spans="1:40" ht="13" x14ac:dyDescent="0.3">
      <c r="A538" t="s">
        <v>132</v>
      </c>
      <c r="B538" s="5">
        <v>2.14</v>
      </c>
      <c r="C538" s="93">
        <f t="shared" si="13"/>
        <v>32.14</v>
      </c>
      <c r="D538" s="157"/>
      <c r="E538" s="157"/>
      <c r="F538" s="157">
        <v>0.04</v>
      </c>
      <c r="G538" s="157">
        <v>5.3999999999999999E-2</v>
      </c>
      <c r="H538" s="157">
        <v>8.5000000000000006E-2</v>
      </c>
      <c r="I538" s="157">
        <v>0.115</v>
      </c>
      <c r="J538" s="157">
        <v>0.14499999999999999</v>
      </c>
      <c r="K538" s="157"/>
      <c r="L538" s="157"/>
      <c r="M538" s="157"/>
      <c r="N538" s="157"/>
      <c r="O538" s="157"/>
      <c r="P538" s="2" t="s">
        <v>138</v>
      </c>
      <c r="W538" s="22"/>
      <c r="X538" s="22"/>
      <c r="Y538" s="22"/>
      <c r="Z538" s="22"/>
      <c r="AA538" s="22"/>
      <c r="AB538" s="2"/>
      <c r="AD538" s="24"/>
      <c r="AE538" s="24"/>
      <c r="AF538" s="24"/>
      <c r="AG538" s="24"/>
      <c r="AH538" s="24"/>
      <c r="AI538" s="24"/>
      <c r="AJ538" s="24"/>
      <c r="AK538" s="24"/>
      <c r="AL538" s="24"/>
      <c r="AM538" s="24"/>
      <c r="AN538" s="24"/>
    </row>
    <row r="539" spans="1:40" ht="13" x14ac:dyDescent="0.3">
      <c r="A539" t="s">
        <v>132</v>
      </c>
      <c r="B539" s="5">
        <v>2.15</v>
      </c>
      <c r="C539" s="93">
        <f t="shared" si="13"/>
        <v>32.15</v>
      </c>
      <c r="D539" s="157"/>
      <c r="E539" s="157"/>
      <c r="F539" s="157">
        <v>0.04</v>
      </c>
      <c r="G539" s="157">
        <v>5.3999999999999999E-2</v>
      </c>
      <c r="H539" s="157">
        <v>8.5000000000000006E-2</v>
      </c>
      <c r="I539" s="157">
        <v>0.115</v>
      </c>
      <c r="J539" s="157">
        <v>0.14499999999999999</v>
      </c>
      <c r="K539" s="157"/>
      <c r="L539" s="157"/>
      <c r="M539" s="157"/>
      <c r="N539" s="157"/>
      <c r="O539" s="157"/>
      <c r="P539" s="2" t="s">
        <v>138</v>
      </c>
      <c r="W539" s="22"/>
      <c r="X539" s="22"/>
      <c r="Y539" s="22"/>
      <c r="Z539" s="22"/>
      <c r="AA539" s="22"/>
      <c r="AB539" s="2"/>
      <c r="AD539" s="24"/>
      <c r="AE539" s="24"/>
      <c r="AF539" s="24"/>
      <c r="AG539" s="24"/>
      <c r="AH539" s="24"/>
      <c r="AI539" s="24"/>
      <c r="AJ539" s="24"/>
      <c r="AK539" s="24"/>
      <c r="AL539" s="24"/>
      <c r="AM539" s="24"/>
      <c r="AN539" s="24"/>
    </row>
    <row r="540" spans="1:40" ht="13" x14ac:dyDescent="0.3">
      <c r="A540" t="s">
        <v>132</v>
      </c>
      <c r="B540" s="5">
        <v>2.16</v>
      </c>
      <c r="C540" s="93">
        <f t="shared" si="13"/>
        <v>32.159999999999997</v>
      </c>
      <c r="D540" s="157"/>
      <c r="E540" s="157"/>
      <c r="F540" s="157">
        <v>0.04</v>
      </c>
      <c r="G540" s="157">
        <v>5.3999999999999999E-2</v>
      </c>
      <c r="H540" s="157">
        <v>8.5000000000000006E-2</v>
      </c>
      <c r="I540" s="157">
        <v>0.115</v>
      </c>
      <c r="J540" s="157">
        <v>0.14499999999999999</v>
      </c>
      <c r="K540" s="157"/>
      <c r="L540" s="157"/>
      <c r="M540" s="157"/>
      <c r="N540" s="157"/>
      <c r="O540" s="157"/>
      <c r="P540" s="2" t="s">
        <v>138</v>
      </c>
      <c r="W540" s="22"/>
      <c r="X540" s="22"/>
      <c r="Y540" s="22"/>
      <c r="Z540" s="22"/>
      <c r="AA540" s="22"/>
      <c r="AB540" s="2"/>
      <c r="AD540" s="24"/>
      <c r="AE540" s="24"/>
      <c r="AF540" s="24"/>
      <c r="AG540" s="24"/>
      <c r="AH540" s="24"/>
      <c r="AI540" s="24"/>
      <c r="AJ540" s="24"/>
      <c r="AK540" s="24"/>
      <c r="AL540" s="24"/>
      <c r="AM540" s="24"/>
      <c r="AN540" s="24"/>
    </row>
    <row r="541" spans="1:40" ht="13" x14ac:dyDescent="0.3">
      <c r="A541" t="s">
        <v>132</v>
      </c>
      <c r="B541" s="5">
        <v>2.17</v>
      </c>
      <c r="C541" s="93">
        <f t="shared" si="13"/>
        <v>32.17</v>
      </c>
      <c r="D541" s="157"/>
      <c r="E541" s="157"/>
      <c r="F541" s="157">
        <v>0.04</v>
      </c>
      <c r="G541" s="157">
        <v>5.3999999999999999E-2</v>
      </c>
      <c r="H541" s="157">
        <v>8.5000000000000006E-2</v>
      </c>
      <c r="I541" s="157">
        <v>0.115</v>
      </c>
      <c r="J541" s="157">
        <v>0.14499999999999999</v>
      </c>
      <c r="K541" s="157"/>
      <c r="L541" s="157"/>
      <c r="M541" s="157"/>
      <c r="N541" s="157"/>
      <c r="O541" s="157"/>
      <c r="P541" s="2" t="s">
        <v>138</v>
      </c>
      <c r="W541" s="22"/>
      <c r="X541" s="22"/>
      <c r="Y541" s="22"/>
      <c r="Z541" s="22"/>
      <c r="AA541" s="22"/>
      <c r="AB541" s="2"/>
      <c r="AD541" s="24"/>
      <c r="AE541" s="24"/>
      <c r="AF541" s="24"/>
      <c r="AG541" s="24"/>
      <c r="AH541" s="24"/>
      <c r="AI541" s="24"/>
      <c r="AJ541" s="24"/>
      <c r="AK541" s="24"/>
      <c r="AL541" s="24"/>
      <c r="AM541" s="24"/>
      <c r="AN541" s="24"/>
    </row>
    <row r="542" spans="1:40" ht="13" x14ac:dyDescent="0.3">
      <c r="A542" t="s">
        <v>132</v>
      </c>
      <c r="B542" s="5">
        <v>2.1800000000000002</v>
      </c>
      <c r="C542" s="93">
        <f t="shared" si="13"/>
        <v>32.18</v>
      </c>
      <c r="D542" s="157"/>
      <c r="E542" s="157"/>
      <c r="F542" s="157">
        <v>0.04</v>
      </c>
      <c r="G542" s="157">
        <v>5.3999999999999999E-2</v>
      </c>
      <c r="H542" s="157">
        <v>8.5000000000000006E-2</v>
      </c>
      <c r="I542" s="157">
        <v>0.115</v>
      </c>
      <c r="J542" s="157">
        <v>0.14499999999999999</v>
      </c>
      <c r="K542" s="157"/>
      <c r="L542" s="157"/>
      <c r="M542" s="157"/>
      <c r="N542" s="157"/>
      <c r="O542" s="157"/>
      <c r="P542" s="2" t="s">
        <v>138</v>
      </c>
      <c r="W542" s="22"/>
      <c r="X542" s="22"/>
      <c r="Y542" s="22"/>
      <c r="Z542" s="22"/>
      <c r="AA542" s="22"/>
      <c r="AB542" s="2"/>
      <c r="AD542" s="24"/>
      <c r="AE542" s="24"/>
      <c r="AF542" s="24"/>
      <c r="AG542" s="24"/>
      <c r="AH542" s="24"/>
      <c r="AI542" s="24"/>
      <c r="AJ542" s="24"/>
      <c r="AK542" s="24"/>
      <c r="AL542" s="24"/>
      <c r="AM542" s="24"/>
      <c r="AN542" s="24"/>
    </row>
    <row r="543" spans="1:40" ht="13" x14ac:dyDescent="0.3">
      <c r="A543" t="s">
        <v>132</v>
      </c>
      <c r="B543" s="5">
        <v>2.19</v>
      </c>
      <c r="C543" s="93">
        <f t="shared" si="13"/>
        <v>32.19</v>
      </c>
      <c r="D543" s="157"/>
      <c r="E543" s="157"/>
      <c r="F543" s="157">
        <v>0.04</v>
      </c>
      <c r="G543" s="157">
        <v>5.3999999999999999E-2</v>
      </c>
      <c r="H543" s="157">
        <v>8.5000000000000006E-2</v>
      </c>
      <c r="I543" s="157">
        <v>0.115</v>
      </c>
      <c r="J543" s="157">
        <v>0.14499999999999999</v>
      </c>
      <c r="K543" s="157"/>
      <c r="L543" s="157"/>
      <c r="M543" s="157"/>
      <c r="N543" s="157"/>
      <c r="O543" s="157"/>
      <c r="P543" s="2" t="s">
        <v>138</v>
      </c>
      <c r="W543" s="22"/>
      <c r="X543" s="22"/>
      <c r="Y543" s="22"/>
      <c r="Z543" s="22"/>
      <c r="AA543" s="22"/>
      <c r="AB543" s="2"/>
      <c r="AD543" s="24"/>
      <c r="AE543" s="24"/>
      <c r="AF543" s="24"/>
      <c r="AG543" s="24"/>
      <c r="AH543" s="24"/>
      <c r="AI543" s="24"/>
      <c r="AJ543" s="24"/>
      <c r="AK543" s="24"/>
      <c r="AL543" s="24"/>
      <c r="AM543" s="24"/>
      <c r="AN543" s="24"/>
    </row>
    <row r="544" spans="1:40" ht="13" x14ac:dyDescent="0.3">
      <c r="A544" t="s">
        <v>132</v>
      </c>
      <c r="B544" s="5">
        <v>2.2000000000000002</v>
      </c>
      <c r="C544" s="93">
        <f t="shared" si="13"/>
        <v>32.200000000000003</v>
      </c>
      <c r="D544" s="157"/>
      <c r="E544" s="157"/>
      <c r="F544" s="157">
        <v>0.04</v>
      </c>
      <c r="G544" s="157">
        <v>5.3999999999999999E-2</v>
      </c>
      <c r="H544" s="157">
        <v>8.5000000000000006E-2</v>
      </c>
      <c r="I544" s="157">
        <v>0.115</v>
      </c>
      <c r="J544" s="157">
        <v>0.14499999999999999</v>
      </c>
      <c r="K544" s="157"/>
      <c r="L544" s="157"/>
      <c r="M544" s="157"/>
      <c r="N544" s="157"/>
      <c r="O544" s="157"/>
      <c r="P544" s="2" t="s">
        <v>138</v>
      </c>
      <c r="W544" s="22"/>
      <c r="X544" s="22"/>
      <c r="Y544" s="22"/>
      <c r="Z544" s="22"/>
      <c r="AA544" s="22"/>
      <c r="AB544" s="2"/>
      <c r="AD544" s="24"/>
      <c r="AE544" s="24"/>
      <c r="AF544" s="24"/>
      <c r="AG544" s="24"/>
      <c r="AH544" s="24"/>
      <c r="AI544" s="24"/>
      <c r="AJ544" s="24"/>
      <c r="AK544" s="24"/>
      <c r="AL544" s="24"/>
      <c r="AM544" s="24"/>
      <c r="AN544" s="24"/>
    </row>
    <row r="545" spans="1:40" ht="13" x14ac:dyDescent="0.3">
      <c r="A545" t="s">
        <v>132</v>
      </c>
      <c r="B545" s="5">
        <v>2.21</v>
      </c>
      <c r="C545" s="93">
        <f t="shared" si="13"/>
        <v>32.21</v>
      </c>
      <c r="D545" s="157"/>
      <c r="E545" s="157"/>
      <c r="F545" s="157">
        <v>0.04</v>
      </c>
      <c r="G545" s="157">
        <v>5.3999999999999999E-2</v>
      </c>
      <c r="H545" s="157">
        <v>8.5000000000000006E-2</v>
      </c>
      <c r="I545" s="157">
        <v>0.115</v>
      </c>
      <c r="J545" s="157">
        <v>0.14499999999999999</v>
      </c>
      <c r="K545" s="157"/>
      <c r="L545" s="157"/>
      <c r="M545" s="157"/>
      <c r="N545" s="157"/>
      <c r="O545" s="157"/>
      <c r="P545" s="2" t="s">
        <v>138</v>
      </c>
      <c r="W545" s="22"/>
      <c r="X545" s="22"/>
      <c r="Y545" s="22"/>
      <c r="Z545" s="22"/>
      <c r="AA545" s="22"/>
      <c r="AB545" s="2"/>
      <c r="AD545" s="24"/>
      <c r="AE545" s="24"/>
      <c r="AF545" s="24"/>
      <c r="AG545" s="24"/>
      <c r="AH545" s="24"/>
      <c r="AI545" s="24"/>
      <c r="AJ545" s="24"/>
      <c r="AK545" s="24"/>
      <c r="AL545" s="24"/>
      <c r="AM545" s="24"/>
      <c r="AN545" s="24"/>
    </row>
    <row r="546" spans="1:40" ht="13" x14ac:dyDescent="0.3">
      <c r="A546" t="s">
        <v>132</v>
      </c>
      <c r="B546" s="5">
        <v>2.2200000000000002</v>
      </c>
      <c r="C546" s="93">
        <f t="shared" si="13"/>
        <v>32.22</v>
      </c>
      <c r="D546" s="157"/>
      <c r="E546" s="157"/>
      <c r="F546" s="157">
        <v>0.04</v>
      </c>
      <c r="G546" s="157">
        <v>5.3999999999999999E-2</v>
      </c>
      <c r="H546" s="157">
        <v>8.5000000000000006E-2</v>
      </c>
      <c r="I546" s="157">
        <v>0.115</v>
      </c>
      <c r="J546" s="157">
        <v>0.14499999999999999</v>
      </c>
      <c r="K546" s="157"/>
      <c r="L546" s="157"/>
      <c r="M546" s="157"/>
      <c r="N546" s="157"/>
      <c r="O546" s="157"/>
      <c r="P546" s="2" t="s">
        <v>138</v>
      </c>
      <c r="W546" s="22"/>
      <c r="X546" s="22"/>
      <c r="Y546" s="22"/>
      <c r="Z546" s="22"/>
      <c r="AA546" s="22"/>
      <c r="AB546" s="2"/>
      <c r="AD546" s="24"/>
      <c r="AE546" s="24"/>
      <c r="AF546" s="24"/>
      <c r="AG546" s="24"/>
      <c r="AH546" s="24"/>
      <c r="AI546" s="24"/>
      <c r="AJ546" s="24"/>
      <c r="AK546" s="24"/>
      <c r="AL546" s="24"/>
      <c r="AM546" s="24"/>
      <c r="AN546" s="24"/>
    </row>
    <row r="547" spans="1:40" ht="13" x14ac:dyDescent="0.3">
      <c r="A547" t="s">
        <v>132</v>
      </c>
      <c r="B547" s="5">
        <v>2.23</v>
      </c>
      <c r="C547" s="93">
        <f t="shared" si="13"/>
        <v>32.229999999999997</v>
      </c>
      <c r="D547" s="157"/>
      <c r="E547" s="157"/>
      <c r="F547" s="157">
        <v>0.04</v>
      </c>
      <c r="G547" s="157">
        <v>5.3999999999999999E-2</v>
      </c>
      <c r="H547" s="157">
        <v>8.5000000000000006E-2</v>
      </c>
      <c r="I547" s="157">
        <v>0.115</v>
      </c>
      <c r="J547" s="157">
        <v>0.14499999999999999</v>
      </c>
      <c r="K547" s="157"/>
      <c r="L547" s="157"/>
      <c r="M547" s="157"/>
      <c r="N547" s="157"/>
      <c r="O547" s="157"/>
      <c r="P547" s="2" t="s">
        <v>138</v>
      </c>
      <c r="W547" s="22"/>
      <c r="X547" s="22"/>
      <c r="Y547" s="22"/>
      <c r="Z547" s="22"/>
      <c r="AA547" s="22"/>
      <c r="AB547" s="2"/>
      <c r="AD547" s="24"/>
      <c r="AE547" s="24"/>
      <c r="AF547" s="24"/>
      <c r="AG547" s="24"/>
      <c r="AH547" s="24"/>
      <c r="AI547" s="24"/>
      <c r="AJ547" s="24"/>
      <c r="AK547" s="24"/>
      <c r="AL547" s="24"/>
      <c r="AM547" s="24"/>
      <c r="AN547" s="24"/>
    </row>
    <row r="548" spans="1:40" ht="13" x14ac:dyDescent="0.3">
      <c r="A548" t="s">
        <v>132</v>
      </c>
      <c r="B548" s="5">
        <v>2.2400000000000002</v>
      </c>
      <c r="C548" s="93">
        <f t="shared" si="13"/>
        <v>32.24</v>
      </c>
      <c r="D548" s="157"/>
      <c r="E548" s="157"/>
      <c r="F548" s="157">
        <v>0.04</v>
      </c>
      <c r="G548" s="157">
        <v>5.3999999999999999E-2</v>
      </c>
      <c r="H548" s="157">
        <v>8.5000000000000006E-2</v>
      </c>
      <c r="I548" s="157">
        <v>0.115</v>
      </c>
      <c r="J548" s="157">
        <v>0.14499999999999999</v>
      </c>
      <c r="K548" s="157"/>
      <c r="L548" s="157"/>
      <c r="M548" s="157"/>
      <c r="N548" s="157"/>
      <c r="O548" s="157"/>
      <c r="P548" s="2" t="s">
        <v>138</v>
      </c>
      <c r="W548" s="22"/>
      <c r="X548" s="22"/>
      <c r="Y548" s="22"/>
      <c r="Z548" s="22"/>
      <c r="AA548" s="22"/>
      <c r="AB548" s="2"/>
      <c r="AD548" s="24"/>
      <c r="AE548" s="24"/>
      <c r="AF548" s="24"/>
      <c r="AG548" s="24"/>
      <c r="AH548" s="24"/>
      <c r="AI548" s="24"/>
      <c r="AJ548" s="24"/>
      <c r="AK548" s="24"/>
      <c r="AL548" s="24"/>
      <c r="AM548" s="24"/>
      <c r="AN548" s="24"/>
    </row>
    <row r="549" spans="1:40" ht="13" x14ac:dyDescent="0.3">
      <c r="A549" t="s">
        <v>132</v>
      </c>
      <c r="B549" s="5">
        <v>2.25</v>
      </c>
      <c r="C549" s="93">
        <f t="shared" si="13"/>
        <v>32.25</v>
      </c>
      <c r="D549" s="157"/>
      <c r="E549" s="157"/>
      <c r="F549" s="157">
        <v>0.04</v>
      </c>
      <c r="G549" s="157">
        <v>5.3999999999999999E-2</v>
      </c>
      <c r="H549" s="157">
        <v>8.5000000000000006E-2</v>
      </c>
      <c r="I549" s="157">
        <v>0.115</v>
      </c>
      <c r="J549" s="157">
        <v>0.14499999999999999</v>
      </c>
      <c r="K549" s="157"/>
      <c r="L549" s="157"/>
      <c r="M549" s="157"/>
      <c r="N549" s="157"/>
      <c r="O549" s="157"/>
      <c r="P549" s="2" t="s">
        <v>138</v>
      </c>
      <c r="W549" s="22"/>
      <c r="X549" s="22"/>
      <c r="Y549" s="22"/>
      <c r="Z549" s="22"/>
      <c r="AA549" s="22"/>
      <c r="AB549" s="2"/>
      <c r="AD549" s="24"/>
      <c r="AE549" s="24"/>
      <c r="AF549" s="24"/>
      <c r="AG549" s="24"/>
      <c r="AH549" s="24"/>
      <c r="AI549" s="24"/>
      <c r="AJ549" s="24"/>
      <c r="AK549" s="24"/>
      <c r="AL549" s="24"/>
      <c r="AM549" s="24"/>
      <c r="AN549" s="24"/>
    </row>
    <row r="550" spans="1:40" ht="13" x14ac:dyDescent="0.3">
      <c r="A550" t="s">
        <v>132</v>
      </c>
      <c r="B550" s="5">
        <v>2.2599999999999998</v>
      </c>
      <c r="C550" s="93">
        <f t="shared" si="13"/>
        <v>32.26</v>
      </c>
      <c r="D550" s="157"/>
      <c r="E550" s="157"/>
      <c r="F550" s="157">
        <v>0.04</v>
      </c>
      <c r="G550" s="157">
        <v>5.3999999999999999E-2</v>
      </c>
      <c r="H550" s="157">
        <v>8.5000000000000006E-2</v>
      </c>
      <c r="I550" s="157">
        <v>0.115</v>
      </c>
      <c r="J550" s="157">
        <v>0.14499999999999999</v>
      </c>
      <c r="K550" s="157"/>
      <c r="L550" s="157"/>
      <c r="M550" s="157"/>
      <c r="N550" s="157"/>
      <c r="O550" s="157"/>
      <c r="P550" s="2" t="s">
        <v>138</v>
      </c>
      <c r="W550" s="22"/>
      <c r="X550" s="22"/>
      <c r="Y550" s="22"/>
      <c r="Z550" s="22"/>
      <c r="AA550" s="22"/>
      <c r="AB550" s="2"/>
      <c r="AD550" s="24"/>
      <c r="AE550" s="24"/>
      <c r="AF550" s="24"/>
      <c r="AG550" s="24"/>
      <c r="AH550" s="24"/>
      <c r="AI550" s="24"/>
      <c r="AJ550" s="24"/>
      <c r="AK550" s="24"/>
      <c r="AL550" s="24"/>
      <c r="AM550" s="24"/>
      <c r="AN550" s="24"/>
    </row>
    <row r="551" spans="1:40" ht="13" x14ac:dyDescent="0.3">
      <c r="A551" t="s">
        <v>132</v>
      </c>
      <c r="B551" s="5">
        <v>2.27</v>
      </c>
      <c r="C551" s="93">
        <f t="shared" si="13"/>
        <v>32.270000000000003</v>
      </c>
      <c r="D551" s="157"/>
      <c r="E551" s="157"/>
      <c r="F551" s="157">
        <v>0.04</v>
      </c>
      <c r="G551" s="157">
        <v>5.3999999999999999E-2</v>
      </c>
      <c r="H551" s="157">
        <v>8.5000000000000006E-2</v>
      </c>
      <c r="I551" s="157">
        <v>0.115</v>
      </c>
      <c r="J551" s="157">
        <v>0.14499999999999999</v>
      </c>
      <c r="K551" s="157"/>
      <c r="L551" s="157"/>
      <c r="M551" s="157"/>
      <c r="N551" s="157"/>
      <c r="O551" s="157"/>
      <c r="P551" s="2" t="s">
        <v>138</v>
      </c>
      <c r="W551" s="22"/>
      <c r="X551" s="22"/>
      <c r="Y551" s="22"/>
      <c r="Z551" s="22"/>
      <c r="AA551" s="22"/>
      <c r="AB551" s="2"/>
      <c r="AD551" s="24"/>
      <c r="AE551" s="24"/>
      <c r="AF551" s="24"/>
      <c r="AG551" s="24"/>
      <c r="AH551" s="24"/>
      <c r="AI551" s="24"/>
      <c r="AJ551" s="24"/>
      <c r="AK551" s="24"/>
      <c r="AL551" s="24"/>
      <c r="AM551" s="24"/>
      <c r="AN551" s="24"/>
    </row>
    <row r="552" spans="1:40" ht="13" x14ac:dyDescent="0.3">
      <c r="A552" t="s">
        <v>132</v>
      </c>
      <c r="B552" s="5">
        <v>2.2799999999999998</v>
      </c>
      <c r="C552" s="93">
        <f t="shared" si="13"/>
        <v>32.28</v>
      </c>
      <c r="D552" s="157"/>
      <c r="E552" s="157"/>
      <c r="F552" s="157">
        <v>0.04</v>
      </c>
      <c r="G552" s="157">
        <v>5.3999999999999999E-2</v>
      </c>
      <c r="H552" s="157">
        <v>8.5000000000000006E-2</v>
      </c>
      <c r="I552" s="157">
        <v>0.115</v>
      </c>
      <c r="J552" s="157">
        <v>0.14499999999999999</v>
      </c>
      <c r="K552" s="157"/>
      <c r="L552" s="157"/>
      <c r="M552" s="157"/>
      <c r="N552" s="157"/>
      <c r="O552" s="157"/>
      <c r="P552" s="2" t="s">
        <v>138</v>
      </c>
      <c r="W552" s="22"/>
      <c r="X552" s="22"/>
      <c r="Y552" s="22"/>
      <c r="Z552" s="22"/>
      <c r="AA552" s="22"/>
      <c r="AB552" s="2"/>
      <c r="AD552" s="24"/>
      <c r="AE552" s="24"/>
      <c r="AF552" s="24"/>
      <c r="AG552" s="24"/>
      <c r="AH552" s="24"/>
      <c r="AI552" s="24"/>
      <c r="AJ552" s="24"/>
      <c r="AK552" s="24"/>
      <c r="AL552" s="24"/>
      <c r="AM552" s="24"/>
      <c r="AN552" s="24"/>
    </row>
    <row r="553" spans="1:40" ht="13" x14ac:dyDescent="0.3">
      <c r="A553" t="s">
        <v>132</v>
      </c>
      <c r="B553" s="5">
        <v>2.29</v>
      </c>
      <c r="C553" s="93">
        <f t="shared" si="13"/>
        <v>32.29</v>
      </c>
      <c r="D553" s="157"/>
      <c r="E553" s="157"/>
      <c r="F553" s="157">
        <v>0.04</v>
      </c>
      <c r="G553" s="157">
        <v>5.3999999999999999E-2</v>
      </c>
      <c r="H553" s="157">
        <v>8.5000000000000006E-2</v>
      </c>
      <c r="I553" s="157">
        <v>0.115</v>
      </c>
      <c r="J553" s="157">
        <v>0.14499999999999999</v>
      </c>
      <c r="K553" s="157"/>
      <c r="L553" s="157"/>
      <c r="M553" s="157"/>
      <c r="N553" s="157"/>
      <c r="O553" s="157"/>
      <c r="P553" s="2" t="s">
        <v>138</v>
      </c>
      <c r="W553" s="22"/>
      <c r="X553" s="22"/>
      <c r="Y553" s="22"/>
      <c r="Z553" s="22"/>
      <c r="AA553" s="22"/>
      <c r="AB553" s="2"/>
      <c r="AD553" s="24"/>
      <c r="AE553" s="24"/>
      <c r="AF553" s="24"/>
      <c r="AG553" s="24"/>
      <c r="AH553" s="24"/>
      <c r="AI553" s="24"/>
      <c r="AJ553" s="24"/>
      <c r="AK553" s="24"/>
      <c r="AL553" s="24"/>
      <c r="AM553" s="24"/>
      <c r="AN553" s="24"/>
    </row>
    <row r="554" spans="1:40" ht="13" x14ac:dyDescent="0.3">
      <c r="A554" t="s">
        <v>132</v>
      </c>
      <c r="B554" s="5">
        <v>2.2999999999999998</v>
      </c>
      <c r="C554" s="93">
        <f t="shared" si="13"/>
        <v>32.299999999999997</v>
      </c>
      <c r="D554" s="157"/>
      <c r="E554" s="157"/>
      <c r="F554" s="157">
        <v>0.04</v>
      </c>
      <c r="G554" s="157">
        <v>5.3999999999999999E-2</v>
      </c>
      <c r="H554" s="157">
        <v>8.5000000000000006E-2</v>
      </c>
      <c r="I554" s="157">
        <v>0.115</v>
      </c>
      <c r="J554" s="157">
        <v>0.14499999999999999</v>
      </c>
      <c r="K554" s="157"/>
      <c r="L554" s="157"/>
      <c r="M554" s="157"/>
      <c r="N554" s="157"/>
      <c r="O554" s="157"/>
      <c r="P554" s="2" t="s">
        <v>138</v>
      </c>
      <c r="W554" s="22"/>
      <c r="X554" s="22"/>
      <c r="Y554" s="22"/>
      <c r="Z554" s="22"/>
      <c r="AA554" s="22"/>
      <c r="AB554" s="2"/>
      <c r="AD554" s="24"/>
      <c r="AE554" s="24"/>
      <c r="AF554" s="24"/>
      <c r="AG554" s="24"/>
      <c r="AH554" s="24"/>
      <c r="AI554" s="24"/>
      <c r="AJ554" s="24"/>
      <c r="AK554" s="24"/>
      <c r="AL554" s="24"/>
      <c r="AM554" s="24"/>
      <c r="AN554" s="24"/>
    </row>
    <row r="555" spans="1:40" ht="13" x14ac:dyDescent="0.3">
      <c r="A555" t="s">
        <v>132</v>
      </c>
      <c r="B555" s="5">
        <v>2.31</v>
      </c>
      <c r="C555" s="93">
        <f t="shared" si="13"/>
        <v>32.31</v>
      </c>
      <c r="D555" s="157"/>
      <c r="E555" s="157"/>
      <c r="F555" s="157">
        <v>0.04</v>
      </c>
      <c r="G555" s="157">
        <v>5.3999999999999999E-2</v>
      </c>
      <c r="H555" s="157">
        <v>8.5000000000000006E-2</v>
      </c>
      <c r="I555" s="157">
        <v>0.115</v>
      </c>
      <c r="J555" s="157">
        <v>0.14499999999999999</v>
      </c>
      <c r="K555" s="157"/>
      <c r="L555" s="157"/>
      <c r="M555" s="157"/>
      <c r="N555" s="157"/>
      <c r="O555" s="157"/>
      <c r="P555" s="2" t="s">
        <v>138</v>
      </c>
      <c r="W555" s="22"/>
      <c r="X555" s="22"/>
      <c r="Y555" s="22"/>
      <c r="Z555" s="22"/>
      <c r="AA555" s="22"/>
      <c r="AB555" s="2"/>
      <c r="AD555" s="24"/>
      <c r="AE555" s="24"/>
      <c r="AF555" s="24"/>
      <c r="AG555" s="24"/>
      <c r="AH555" s="24"/>
      <c r="AI555" s="24"/>
      <c r="AJ555" s="24"/>
      <c r="AK555" s="24"/>
      <c r="AL555" s="24"/>
      <c r="AM555" s="24"/>
      <c r="AN555" s="24"/>
    </row>
    <row r="556" spans="1:40" ht="13" x14ac:dyDescent="0.3">
      <c r="A556" t="s">
        <v>132</v>
      </c>
      <c r="B556" s="5">
        <v>2.3199999999999998</v>
      </c>
      <c r="C556" s="93">
        <f t="shared" si="13"/>
        <v>32.32</v>
      </c>
      <c r="D556" s="157"/>
      <c r="E556" s="157"/>
      <c r="F556" s="157">
        <v>0.04</v>
      </c>
      <c r="G556" s="157">
        <v>5.3999999999999999E-2</v>
      </c>
      <c r="H556" s="157">
        <v>8.5000000000000006E-2</v>
      </c>
      <c r="I556" s="157">
        <v>0.115</v>
      </c>
      <c r="J556" s="157">
        <v>0.14499999999999999</v>
      </c>
      <c r="K556" s="157"/>
      <c r="L556" s="157"/>
      <c r="M556" s="157"/>
      <c r="N556" s="157"/>
      <c r="O556" s="157"/>
      <c r="P556" s="2" t="s">
        <v>138</v>
      </c>
      <c r="W556" s="22"/>
      <c r="X556" s="22"/>
      <c r="Y556" s="22"/>
      <c r="Z556" s="22"/>
      <c r="AA556" s="22"/>
      <c r="AB556" s="2"/>
      <c r="AD556" s="24"/>
      <c r="AE556" s="24"/>
      <c r="AF556" s="24"/>
      <c r="AG556" s="24"/>
      <c r="AH556" s="24"/>
      <c r="AI556" s="24"/>
      <c r="AJ556" s="24"/>
      <c r="AK556" s="24"/>
      <c r="AL556" s="24"/>
      <c r="AM556" s="24"/>
      <c r="AN556" s="24"/>
    </row>
    <row r="557" spans="1:40" ht="13" x14ac:dyDescent="0.3">
      <c r="A557" t="s">
        <v>132</v>
      </c>
      <c r="B557" s="5">
        <v>2.33</v>
      </c>
      <c r="C557" s="93">
        <f t="shared" si="13"/>
        <v>32.33</v>
      </c>
      <c r="D557" s="157"/>
      <c r="E557" s="157"/>
      <c r="F557" s="157">
        <v>0.04</v>
      </c>
      <c r="G557" s="157">
        <v>5.3999999999999999E-2</v>
      </c>
      <c r="H557" s="157">
        <v>8.5000000000000006E-2</v>
      </c>
      <c r="I557" s="157">
        <v>0.115</v>
      </c>
      <c r="J557" s="157">
        <v>0.14499999999999999</v>
      </c>
      <c r="K557" s="157"/>
      <c r="L557" s="157"/>
      <c r="M557" s="157"/>
      <c r="N557" s="157"/>
      <c r="O557" s="157"/>
      <c r="P557" s="2" t="s">
        <v>138</v>
      </c>
      <c r="W557" s="22"/>
      <c r="X557" s="22"/>
      <c r="Y557" s="22"/>
      <c r="Z557" s="22"/>
      <c r="AA557" s="22"/>
      <c r="AB557" s="2"/>
      <c r="AD557" s="24"/>
      <c r="AE557" s="24"/>
      <c r="AF557" s="24"/>
      <c r="AG557" s="24"/>
      <c r="AH557" s="24"/>
      <c r="AI557" s="24"/>
      <c r="AJ557" s="24"/>
      <c r="AK557" s="24"/>
      <c r="AL557" s="24"/>
      <c r="AM557" s="24"/>
      <c r="AN557" s="24"/>
    </row>
    <row r="558" spans="1:40" ht="13" x14ac:dyDescent="0.3">
      <c r="A558" t="s">
        <v>132</v>
      </c>
      <c r="B558" s="5">
        <v>2.34</v>
      </c>
      <c r="C558" s="93">
        <f t="shared" si="13"/>
        <v>32.340000000000003</v>
      </c>
      <c r="D558" s="157"/>
      <c r="E558" s="157"/>
      <c r="F558" s="157">
        <v>0.04</v>
      </c>
      <c r="G558" s="157">
        <v>5.3999999999999999E-2</v>
      </c>
      <c r="H558" s="157">
        <v>8.5000000000000006E-2</v>
      </c>
      <c r="I558" s="157">
        <v>0.115</v>
      </c>
      <c r="J558" s="157">
        <v>0.14499999999999999</v>
      </c>
      <c r="K558" s="157"/>
      <c r="L558" s="157"/>
      <c r="M558" s="157"/>
      <c r="N558" s="157"/>
      <c r="O558" s="157"/>
      <c r="P558" s="2" t="s">
        <v>138</v>
      </c>
      <c r="W558" s="22"/>
      <c r="X558" s="22"/>
      <c r="Y558" s="22"/>
      <c r="Z558" s="22"/>
      <c r="AA558" s="22"/>
      <c r="AB558" s="2"/>
      <c r="AD558" s="24"/>
      <c r="AE558" s="24"/>
      <c r="AF558" s="24"/>
      <c r="AG558" s="24"/>
      <c r="AH558" s="24"/>
      <c r="AI558" s="24"/>
      <c r="AJ558" s="24"/>
      <c r="AK558" s="24"/>
      <c r="AL558" s="24"/>
      <c r="AM558" s="24"/>
      <c r="AN558" s="24"/>
    </row>
    <row r="559" spans="1:40" ht="13" x14ac:dyDescent="0.3">
      <c r="A559" t="s">
        <v>132</v>
      </c>
      <c r="B559" s="5">
        <v>2.35</v>
      </c>
      <c r="C559" s="93">
        <f t="shared" si="13"/>
        <v>32.35</v>
      </c>
      <c r="D559" s="157"/>
      <c r="E559" s="157"/>
      <c r="F559" s="157">
        <v>0.04</v>
      </c>
      <c r="G559" s="157">
        <v>5.3999999999999999E-2</v>
      </c>
      <c r="H559" s="157">
        <v>8.5000000000000006E-2</v>
      </c>
      <c r="I559" s="157">
        <v>0.115</v>
      </c>
      <c r="J559" s="157">
        <v>0.14499999999999999</v>
      </c>
      <c r="K559" s="157"/>
      <c r="L559" s="157"/>
      <c r="M559" s="157"/>
      <c r="N559" s="157"/>
      <c r="O559" s="157"/>
      <c r="P559" s="2" t="s">
        <v>138</v>
      </c>
      <c r="W559" s="22"/>
      <c r="X559" s="22"/>
      <c r="Y559" s="22"/>
      <c r="Z559" s="22"/>
      <c r="AA559" s="22"/>
      <c r="AB559" s="2"/>
      <c r="AD559" s="24"/>
      <c r="AE559" s="24"/>
      <c r="AF559" s="24"/>
      <c r="AG559" s="24"/>
      <c r="AH559" s="24"/>
      <c r="AI559" s="24"/>
      <c r="AJ559" s="24"/>
      <c r="AK559" s="24"/>
      <c r="AL559" s="24"/>
      <c r="AM559" s="24"/>
      <c r="AN559" s="24"/>
    </row>
    <row r="560" spans="1:40" ht="13" x14ac:dyDescent="0.3">
      <c r="A560" t="s">
        <v>132</v>
      </c>
      <c r="B560" s="5">
        <v>2.36</v>
      </c>
      <c r="C560" s="93">
        <f t="shared" si="13"/>
        <v>32.36</v>
      </c>
      <c r="D560" s="157"/>
      <c r="E560" s="157"/>
      <c r="F560" s="157">
        <v>0.04</v>
      </c>
      <c r="G560" s="157">
        <v>5.3999999999999999E-2</v>
      </c>
      <c r="H560" s="157">
        <v>8.5000000000000006E-2</v>
      </c>
      <c r="I560" s="157">
        <v>0.115</v>
      </c>
      <c r="J560" s="157">
        <v>0.14499999999999999</v>
      </c>
      <c r="K560" s="157"/>
      <c r="L560" s="157"/>
      <c r="M560" s="157"/>
      <c r="N560" s="157"/>
      <c r="O560" s="157"/>
      <c r="P560" s="2" t="s">
        <v>138</v>
      </c>
      <c r="W560" s="22"/>
      <c r="X560" s="22"/>
      <c r="Y560" s="22"/>
      <c r="Z560" s="22"/>
      <c r="AA560" s="22"/>
      <c r="AB560" s="2"/>
      <c r="AD560" s="24"/>
      <c r="AE560" s="24"/>
      <c r="AF560" s="24"/>
      <c r="AG560" s="24"/>
      <c r="AH560" s="24"/>
      <c r="AI560" s="24"/>
      <c r="AJ560" s="24"/>
      <c r="AK560" s="24"/>
      <c r="AL560" s="24"/>
      <c r="AM560" s="24"/>
      <c r="AN560" s="24"/>
    </row>
    <row r="561" spans="1:40" ht="13" x14ac:dyDescent="0.3">
      <c r="A561" t="s">
        <v>132</v>
      </c>
      <c r="B561" s="5">
        <v>2.37</v>
      </c>
      <c r="C561" s="93">
        <f t="shared" si="13"/>
        <v>32.369999999999997</v>
      </c>
      <c r="D561" s="157"/>
      <c r="E561" s="157"/>
      <c r="F561" s="157">
        <v>0.04</v>
      </c>
      <c r="G561" s="157">
        <v>5.3999999999999999E-2</v>
      </c>
      <c r="H561" s="157">
        <v>8.5000000000000006E-2</v>
      </c>
      <c r="I561" s="157">
        <v>0.115</v>
      </c>
      <c r="J561" s="157">
        <v>0.14499999999999999</v>
      </c>
      <c r="K561" s="157"/>
      <c r="L561" s="157"/>
      <c r="M561" s="157"/>
      <c r="N561" s="157"/>
      <c r="O561" s="157"/>
      <c r="P561" s="2" t="s">
        <v>138</v>
      </c>
      <c r="W561" s="22"/>
      <c r="X561" s="22"/>
      <c r="Y561" s="22"/>
      <c r="Z561" s="22"/>
      <c r="AA561" s="22"/>
      <c r="AB561" s="2"/>
      <c r="AD561" s="24"/>
      <c r="AE561" s="24"/>
      <c r="AF561" s="24"/>
      <c r="AG561" s="24"/>
      <c r="AH561" s="24"/>
      <c r="AI561" s="24"/>
      <c r="AJ561" s="24"/>
      <c r="AK561" s="24"/>
      <c r="AL561" s="24"/>
      <c r="AM561" s="24"/>
      <c r="AN561" s="24"/>
    </row>
    <row r="562" spans="1:40" ht="13" x14ac:dyDescent="0.3">
      <c r="A562" t="s">
        <v>132</v>
      </c>
      <c r="B562" s="5">
        <v>2.38</v>
      </c>
      <c r="C562" s="93">
        <f t="shared" si="13"/>
        <v>32.380000000000003</v>
      </c>
      <c r="D562" s="157"/>
      <c r="E562" s="157"/>
      <c r="F562" s="157">
        <v>0.04</v>
      </c>
      <c r="G562" s="157">
        <v>5.3999999999999999E-2</v>
      </c>
      <c r="H562" s="157">
        <v>8.5000000000000006E-2</v>
      </c>
      <c r="I562" s="157">
        <v>0.115</v>
      </c>
      <c r="J562" s="157">
        <v>0.14499999999999999</v>
      </c>
      <c r="K562" s="157"/>
      <c r="L562" s="157"/>
      <c r="M562" s="157"/>
      <c r="N562" s="157"/>
      <c r="O562" s="157"/>
      <c r="P562" s="2" t="s">
        <v>138</v>
      </c>
      <c r="W562" s="22"/>
      <c r="X562" s="22"/>
      <c r="Y562" s="22"/>
      <c r="Z562" s="22"/>
      <c r="AA562" s="22"/>
      <c r="AB562" s="2"/>
      <c r="AD562" s="24"/>
      <c r="AE562" s="24"/>
      <c r="AF562" s="24"/>
      <c r="AG562" s="24"/>
      <c r="AH562" s="24"/>
      <c r="AI562" s="24"/>
      <c r="AJ562" s="24"/>
      <c r="AK562" s="24"/>
      <c r="AL562" s="24"/>
      <c r="AM562" s="24"/>
      <c r="AN562" s="24"/>
    </row>
    <row r="563" spans="1:40" ht="13" x14ac:dyDescent="0.3">
      <c r="A563" t="s">
        <v>132</v>
      </c>
      <c r="B563" s="5">
        <v>2.39</v>
      </c>
      <c r="C563" s="93">
        <f t="shared" si="13"/>
        <v>32.39</v>
      </c>
      <c r="D563" s="157"/>
      <c r="E563" s="157"/>
      <c r="F563" s="157">
        <v>0.04</v>
      </c>
      <c r="G563" s="157">
        <v>5.3999999999999999E-2</v>
      </c>
      <c r="H563" s="157">
        <v>8.5000000000000006E-2</v>
      </c>
      <c r="I563" s="157">
        <v>0.115</v>
      </c>
      <c r="J563" s="157">
        <v>0.14499999999999999</v>
      </c>
      <c r="K563" s="157"/>
      <c r="L563" s="157"/>
      <c r="M563" s="157"/>
      <c r="N563" s="157"/>
      <c r="O563" s="157"/>
      <c r="P563" s="2" t="s">
        <v>138</v>
      </c>
      <c r="W563" s="22"/>
      <c r="X563" s="22"/>
      <c r="Y563" s="22"/>
      <c r="Z563" s="22"/>
      <c r="AA563" s="22"/>
      <c r="AB563" s="2"/>
      <c r="AD563" s="24"/>
      <c r="AE563" s="24"/>
      <c r="AF563" s="24"/>
      <c r="AG563" s="24"/>
      <c r="AH563" s="24"/>
      <c r="AI563" s="24"/>
      <c r="AJ563" s="24"/>
      <c r="AK563" s="24"/>
      <c r="AL563" s="24"/>
      <c r="AM563" s="24"/>
      <c r="AN563" s="24"/>
    </row>
    <row r="564" spans="1:40" ht="13" x14ac:dyDescent="0.3">
      <c r="A564" t="s">
        <v>132</v>
      </c>
      <c r="B564" s="5">
        <v>2.4</v>
      </c>
      <c r="C564" s="93">
        <f t="shared" si="13"/>
        <v>32.4</v>
      </c>
      <c r="D564" s="157"/>
      <c r="E564" s="157"/>
      <c r="F564" s="157">
        <v>0.04</v>
      </c>
      <c r="G564" s="157">
        <v>5.3999999999999999E-2</v>
      </c>
      <c r="H564" s="157">
        <v>8.5000000000000006E-2</v>
      </c>
      <c r="I564" s="157">
        <v>0.115</v>
      </c>
      <c r="J564" s="157">
        <v>0.14499999999999999</v>
      </c>
      <c r="K564" s="157"/>
      <c r="L564" s="157"/>
      <c r="M564" s="157"/>
      <c r="N564" s="157"/>
      <c r="O564" s="157"/>
      <c r="P564" s="2" t="s">
        <v>138</v>
      </c>
      <c r="W564" s="22"/>
      <c r="X564" s="22"/>
      <c r="Y564" s="22"/>
      <c r="Z564" s="22"/>
      <c r="AA564" s="22"/>
      <c r="AB564" s="2"/>
      <c r="AD564" s="24"/>
      <c r="AE564" s="24"/>
      <c r="AF564" s="24"/>
      <c r="AG564" s="24"/>
      <c r="AH564" s="24"/>
      <c r="AI564" s="24"/>
      <c r="AJ564" s="24"/>
      <c r="AK564" s="24"/>
      <c r="AL564" s="24"/>
      <c r="AM564" s="24"/>
      <c r="AN564" s="24"/>
    </row>
    <row r="565" spans="1:40" ht="13" x14ac:dyDescent="0.3">
      <c r="A565" t="s">
        <v>132</v>
      </c>
      <c r="B565" s="5">
        <v>2.41</v>
      </c>
      <c r="C565" s="93">
        <f t="shared" si="13"/>
        <v>32.409999999999997</v>
      </c>
      <c r="D565" s="157"/>
      <c r="E565" s="157"/>
      <c r="F565" s="157">
        <v>0.04</v>
      </c>
      <c r="G565" s="157">
        <v>5.3999999999999999E-2</v>
      </c>
      <c r="H565" s="157">
        <v>8.5000000000000006E-2</v>
      </c>
      <c r="I565" s="157">
        <v>0.115</v>
      </c>
      <c r="J565" s="157">
        <v>0.14499999999999999</v>
      </c>
      <c r="K565" s="157"/>
      <c r="L565" s="157"/>
      <c r="M565" s="157"/>
      <c r="N565" s="157"/>
      <c r="O565" s="157"/>
      <c r="P565" s="2" t="s">
        <v>138</v>
      </c>
      <c r="W565" s="22"/>
      <c r="X565" s="22"/>
      <c r="Y565" s="22"/>
      <c r="Z565" s="22"/>
      <c r="AA565" s="22"/>
      <c r="AB565" s="2"/>
      <c r="AD565" s="24"/>
      <c r="AE565" s="24"/>
      <c r="AF565" s="24"/>
      <c r="AG565" s="24"/>
      <c r="AH565" s="24"/>
      <c r="AI565" s="24"/>
      <c r="AJ565" s="24"/>
      <c r="AK565" s="24"/>
      <c r="AL565" s="24"/>
      <c r="AM565" s="24"/>
      <c r="AN565" s="24"/>
    </row>
    <row r="566" spans="1:40" ht="13" x14ac:dyDescent="0.3">
      <c r="A566" t="s">
        <v>132</v>
      </c>
      <c r="B566" s="5">
        <v>2.42</v>
      </c>
      <c r="C566" s="93">
        <f t="shared" si="13"/>
        <v>32.42</v>
      </c>
      <c r="D566" s="157"/>
      <c r="E566" s="157"/>
      <c r="F566" s="157">
        <v>0.04</v>
      </c>
      <c r="G566" s="157">
        <v>5.3999999999999999E-2</v>
      </c>
      <c r="H566" s="157">
        <v>8.5000000000000006E-2</v>
      </c>
      <c r="I566" s="157">
        <v>0.115</v>
      </c>
      <c r="J566" s="157">
        <v>0.14499999999999999</v>
      </c>
      <c r="K566" s="157"/>
      <c r="L566" s="157"/>
      <c r="M566" s="157"/>
      <c r="N566" s="157"/>
      <c r="O566" s="157"/>
      <c r="P566" s="2" t="s">
        <v>138</v>
      </c>
      <c r="W566" s="22"/>
      <c r="X566" s="22"/>
      <c r="Y566" s="22"/>
      <c r="Z566" s="22"/>
      <c r="AA566" s="22"/>
      <c r="AB566" s="2"/>
      <c r="AD566" s="24"/>
      <c r="AE566" s="24"/>
      <c r="AF566" s="24"/>
      <c r="AG566" s="24"/>
      <c r="AH566" s="24"/>
      <c r="AI566" s="24"/>
      <c r="AJ566" s="24"/>
      <c r="AK566" s="24"/>
      <c r="AL566" s="24"/>
      <c r="AM566" s="24"/>
      <c r="AN566" s="24"/>
    </row>
    <row r="567" spans="1:40" ht="13" x14ac:dyDescent="0.3">
      <c r="A567" t="s">
        <v>132</v>
      </c>
      <c r="B567" s="5">
        <v>2.4300000000000002</v>
      </c>
      <c r="C567" s="93">
        <f t="shared" si="13"/>
        <v>32.43</v>
      </c>
      <c r="D567" s="157"/>
      <c r="E567" s="157"/>
      <c r="F567" s="157">
        <v>0.04</v>
      </c>
      <c r="G567" s="157">
        <v>5.3999999999999999E-2</v>
      </c>
      <c r="H567" s="157">
        <v>8.5000000000000006E-2</v>
      </c>
      <c r="I567" s="157">
        <v>0.115</v>
      </c>
      <c r="J567" s="157">
        <v>0.14499999999999999</v>
      </c>
      <c r="K567" s="157"/>
      <c r="L567" s="157"/>
      <c r="M567" s="157"/>
      <c r="N567" s="157"/>
      <c r="O567" s="157"/>
      <c r="P567" s="2" t="s">
        <v>138</v>
      </c>
      <c r="W567" s="22"/>
      <c r="X567" s="22"/>
      <c r="Y567" s="22"/>
      <c r="Z567" s="22"/>
      <c r="AA567" s="22"/>
      <c r="AB567" s="2"/>
      <c r="AD567" s="24"/>
      <c r="AE567" s="24"/>
      <c r="AF567" s="24"/>
      <c r="AG567" s="24"/>
      <c r="AH567" s="24"/>
      <c r="AI567" s="24"/>
      <c r="AJ567" s="24"/>
      <c r="AK567" s="24"/>
      <c r="AL567" s="24"/>
      <c r="AM567" s="24"/>
      <c r="AN567" s="24"/>
    </row>
    <row r="568" spans="1:40" ht="13" x14ac:dyDescent="0.3">
      <c r="A568" t="s">
        <v>132</v>
      </c>
      <c r="B568" s="5">
        <v>2.44</v>
      </c>
      <c r="C568" s="93">
        <f t="shared" si="13"/>
        <v>32.44</v>
      </c>
      <c r="D568" s="157"/>
      <c r="E568" s="157"/>
      <c r="F568" s="157">
        <v>0.04</v>
      </c>
      <c r="G568" s="157">
        <v>5.3999999999999999E-2</v>
      </c>
      <c r="H568" s="157">
        <v>8.5000000000000006E-2</v>
      </c>
      <c r="I568" s="157">
        <v>0.115</v>
      </c>
      <c r="J568" s="157">
        <v>0.14499999999999999</v>
      </c>
      <c r="K568" s="157"/>
      <c r="L568" s="157"/>
      <c r="M568" s="157"/>
      <c r="N568" s="157"/>
      <c r="O568" s="157"/>
      <c r="P568" s="2" t="s">
        <v>138</v>
      </c>
      <c r="W568" s="22"/>
      <c r="X568" s="22"/>
      <c r="Y568" s="22"/>
      <c r="Z568" s="22"/>
      <c r="AA568" s="22"/>
      <c r="AB568" s="2"/>
      <c r="AD568" s="24"/>
      <c r="AE568" s="24"/>
      <c r="AF568" s="24"/>
      <c r="AG568" s="24"/>
      <c r="AH568" s="24"/>
      <c r="AI568" s="24"/>
      <c r="AJ568" s="24"/>
      <c r="AK568" s="24"/>
      <c r="AL568" s="24"/>
      <c r="AM568" s="24"/>
      <c r="AN568" s="24"/>
    </row>
    <row r="569" spans="1:40" ht="13" x14ac:dyDescent="0.3">
      <c r="A569" t="s">
        <v>132</v>
      </c>
      <c r="B569" s="5">
        <v>2.4500000000000002</v>
      </c>
      <c r="C569" s="93">
        <f t="shared" ref="C569:C624" si="14">VALUE(SUBSTITUTE(3&amp;B569," ",""))</f>
        <v>32.450000000000003</v>
      </c>
      <c r="D569" s="157"/>
      <c r="E569" s="157"/>
      <c r="F569" s="157">
        <v>0.04</v>
      </c>
      <c r="G569" s="157">
        <v>5.3999999999999999E-2</v>
      </c>
      <c r="H569" s="157">
        <v>8.5000000000000006E-2</v>
      </c>
      <c r="I569" s="157">
        <v>0.115</v>
      </c>
      <c r="J569" s="157">
        <v>0.14499999999999999</v>
      </c>
      <c r="K569" s="157"/>
      <c r="L569" s="157"/>
      <c r="M569" s="157"/>
      <c r="N569" s="157"/>
      <c r="O569" s="157"/>
      <c r="P569" s="2" t="s">
        <v>138</v>
      </c>
      <c r="W569" s="22"/>
      <c r="X569" s="22"/>
      <c r="Y569" s="22"/>
      <c r="Z569" s="22"/>
      <c r="AA569" s="22"/>
      <c r="AB569" s="2"/>
      <c r="AD569" s="24"/>
      <c r="AE569" s="24"/>
      <c r="AF569" s="24"/>
      <c r="AG569" s="24"/>
      <c r="AH569" s="24"/>
      <c r="AI569" s="24"/>
      <c r="AJ569" s="24"/>
      <c r="AK569" s="24"/>
      <c r="AL569" s="24"/>
      <c r="AM569" s="24"/>
      <c r="AN569" s="24"/>
    </row>
    <row r="570" spans="1:40" ht="13" x14ac:dyDescent="0.3">
      <c r="A570" t="s">
        <v>132</v>
      </c>
      <c r="B570" s="5">
        <v>2.46</v>
      </c>
      <c r="C570" s="93">
        <f t="shared" si="14"/>
        <v>32.46</v>
      </c>
      <c r="D570" s="157"/>
      <c r="E570" s="157"/>
      <c r="F570" s="157">
        <v>0.04</v>
      </c>
      <c r="G570" s="157">
        <v>5.3999999999999999E-2</v>
      </c>
      <c r="H570" s="157">
        <v>8.5000000000000006E-2</v>
      </c>
      <c r="I570" s="157">
        <v>0.115</v>
      </c>
      <c r="J570" s="157">
        <v>0.14499999999999999</v>
      </c>
      <c r="K570" s="157"/>
      <c r="L570" s="157"/>
      <c r="M570" s="157"/>
      <c r="N570" s="157"/>
      <c r="O570" s="157"/>
      <c r="P570" s="2" t="s">
        <v>138</v>
      </c>
      <c r="W570" s="22"/>
      <c r="X570" s="22"/>
      <c r="Y570" s="22"/>
      <c r="Z570" s="22"/>
      <c r="AA570" s="22"/>
      <c r="AB570" s="2"/>
      <c r="AD570" s="24"/>
      <c r="AE570" s="24"/>
      <c r="AF570" s="24"/>
      <c r="AG570" s="24"/>
      <c r="AH570" s="24"/>
      <c r="AI570" s="24"/>
      <c r="AJ570" s="24"/>
      <c r="AK570" s="24"/>
      <c r="AL570" s="24"/>
      <c r="AM570" s="24"/>
      <c r="AN570" s="24"/>
    </row>
    <row r="571" spans="1:40" ht="13" x14ac:dyDescent="0.3">
      <c r="A571" t="s">
        <v>132</v>
      </c>
      <c r="B571" s="5">
        <v>2.4700000000000002</v>
      </c>
      <c r="C571" s="93">
        <f t="shared" si="14"/>
        <v>32.47</v>
      </c>
      <c r="D571" s="157"/>
      <c r="E571" s="157"/>
      <c r="F571" s="157">
        <v>0.04</v>
      </c>
      <c r="G571" s="157">
        <v>5.3999999999999999E-2</v>
      </c>
      <c r="H571" s="157">
        <v>8.5000000000000006E-2</v>
      </c>
      <c r="I571" s="157">
        <v>0.115</v>
      </c>
      <c r="J571" s="157">
        <v>0.14499999999999999</v>
      </c>
      <c r="K571" s="157"/>
      <c r="L571" s="157"/>
      <c r="M571" s="157"/>
      <c r="N571" s="157"/>
      <c r="O571" s="157"/>
      <c r="P571" s="2" t="s">
        <v>138</v>
      </c>
      <c r="W571" s="22"/>
      <c r="X571" s="22"/>
      <c r="Y571" s="22"/>
      <c r="Z571" s="22"/>
      <c r="AA571" s="22"/>
      <c r="AB571" s="2"/>
      <c r="AD571" s="24"/>
      <c r="AE571" s="24"/>
      <c r="AF571" s="24"/>
      <c r="AG571" s="24"/>
      <c r="AH571" s="24"/>
      <c r="AI571" s="24"/>
      <c r="AJ571" s="24"/>
      <c r="AK571" s="24"/>
      <c r="AL571" s="24"/>
      <c r="AM571" s="24"/>
      <c r="AN571" s="24"/>
    </row>
    <row r="572" spans="1:40" ht="13" x14ac:dyDescent="0.3">
      <c r="A572" t="s">
        <v>132</v>
      </c>
      <c r="B572" s="5">
        <v>2.48</v>
      </c>
      <c r="C572" s="93">
        <f t="shared" si="14"/>
        <v>32.479999999999997</v>
      </c>
      <c r="D572" s="157"/>
      <c r="E572" s="157"/>
      <c r="F572" s="157">
        <v>0.04</v>
      </c>
      <c r="G572" s="157">
        <v>5.3999999999999999E-2</v>
      </c>
      <c r="H572" s="157">
        <v>8.5000000000000006E-2</v>
      </c>
      <c r="I572" s="157">
        <v>0.115</v>
      </c>
      <c r="J572" s="157">
        <v>0.14499999999999999</v>
      </c>
      <c r="K572" s="157"/>
      <c r="L572" s="157"/>
      <c r="M572" s="157"/>
      <c r="N572" s="157"/>
      <c r="O572" s="157"/>
      <c r="P572" s="2" t="s">
        <v>138</v>
      </c>
      <c r="W572" s="22"/>
      <c r="X572" s="22"/>
      <c r="Y572" s="22"/>
      <c r="Z572" s="22"/>
      <c r="AA572" s="22"/>
      <c r="AB572" s="2"/>
      <c r="AD572" s="24"/>
      <c r="AE572" s="24"/>
      <c r="AF572" s="24"/>
      <c r="AG572" s="24"/>
      <c r="AH572" s="24"/>
      <c r="AI572" s="24"/>
      <c r="AJ572" s="24"/>
      <c r="AK572" s="24"/>
      <c r="AL572" s="24"/>
      <c r="AM572" s="24"/>
      <c r="AN572" s="24"/>
    </row>
    <row r="573" spans="1:40" ht="13" x14ac:dyDescent="0.3">
      <c r="A573" t="s">
        <v>132</v>
      </c>
      <c r="B573" s="5">
        <v>2.4900000000000002</v>
      </c>
      <c r="C573" s="93">
        <f t="shared" si="14"/>
        <v>32.49</v>
      </c>
      <c r="D573" s="157"/>
      <c r="E573" s="157"/>
      <c r="F573" s="157">
        <v>0.04</v>
      </c>
      <c r="G573" s="157">
        <v>5.3999999999999999E-2</v>
      </c>
      <c r="H573" s="157">
        <v>8.5000000000000006E-2</v>
      </c>
      <c r="I573" s="157">
        <v>0.115</v>
      </c>
      <c r="J573" s="157">
        <v>0.14499999999999999</v>
      </c>
      <c r="K573" s="157"/>
      <c r="L573" s="157"/>
      <c r="M573" s="157"/>
      <c r="N573" s="157"/>
      <c r="O573" s="157"/>
      <c r="P573" s="2" t="s">
        <v>138</v>
      </c>
      <c r="W573" s="22"/>
      <c r="X573" s="22"/>
      <c r="Y573" s="22"/>
      <c r="Z573" s="22"/>
      <c r="AA573" s="22"/>
      <c r="AB573" s="2"/>
      <c r="AD573" s="24"/>
      <c r="AE573" s="24"/>
      <c r="AF573" s="24"/>
      <c r="AG573" s="24"/>
      <c r="AH573" s="24"/>
      <c r="AI573" s="24"/>
      <c r="AJ573" s="24"/>
      <c r="AK573" s="24"/>
      <c r="AL573" s="24"/>
      <c r="AM573" s="24"/>
      <c r="AN573" s="24"/>
    </row>
    <row r="574" spans="1:40" ht="13" x14ac:dyDescent="0.3">
      <c r="A574" t="s">
        <v>132</v>
      </c>
      <c r="B574" s="5">
        <v>2.5</v>
      </c>
      <c r="C574" s="93">
        <f t="shared" si="14"/>
        <v>32.5</v>
      </c>
      <c r="D574" s="157"/>
      <c r="E574" s="157"/>
      <c r="F574" s="157">
        <v>0.04</v>
      </c>
      <c r="G574" s="157">
        <v>5.3999999999999999E-2</v>
      </c>
      <c r="H574" s="157">
        <v>8.5000000000000006E-2</v>
      </c>
      <c r="I574" s="157">
        <v>0.115</v>
      </c>
      <c r="J574" s="157">
        <v>0.14499999999999999</v>
      </c>
      <c r="K574" s="157"/>
      <c r="L574" s="157"/>
      <c r="M574" s="157"/>
      <c r="N574" s="157"/>
      <c r="O574" s="157"/>
      <c r="P574" s="2" t="s">
        <v>138</v>
      </c>
      <c r="W574" s="22"/>
      <c r="X574" s="22"/>
      <c r="Y574" s="22"/>
      <c r="Z574" s="22"/>
      <c r="AA574" s="22"/>
      <c r="AB574" s="2"/>
      <c r="AD574" s="24"/>
      <c r="AE574" s="24"/>
      <c r="AF574" s="24"/>
      <c r="AG574" s="24"/>
      <c r="AH574" s="24"/>
      <c r="AI574" s="24"/>
      <c r="AJ574" s="24"/>
      <c r="AK574" s="24"/>
      <c r="AL574" s="24"/>
      <c r="AM574" s="24"/>
      <c r="AN574" s="24"/>
    </row>
    <row r="575" spans="1:40" ht="13" x14ac:dyDescent="0.3">
      <c r="A575" t="s">
        <v>132</v>
      </c>
      <c r="B575" s="5">
        <v>2.5099999999999998</v>
      </c>
      <c r="C575" s="93">
        <f t="shared" si="14"/>
        <v>32.51</v>
      </c>
      <c r="D575" s="157"/>
      <c r="E575" s="157"/>
      <c r="F575" s="157">
        <v>0.04</v>
      </c>
      <c r="G575" s="157">
        <v>5.3999999999999999E-2</v>
      </c>
      <c r="H575" s="157">
        <v>8.5000000000000006E-2</v>
      </c>
      <c r="I575" s="157">
        <v>0.115</v>
      </c>
      <c r="J575" s="157">
        <v>0.14499999999999999</v>
      </c>
      <c r="K575" s="157"/>
      <c r="L575" s="157"/>
      <c r="M575" s="157"/>
      <c r="N575" s="157"/>
      <c r="O575" s="157"/>
      <c r="P575" s="2" t="s">
        <v>138</v>
      </c>
      <c r="W575" s="22"/>
      <c r="X575" s="22"/>
      <c r="Y575" s="22"/>
      <c r="Z575" s="22"/>
      <c r="AA575" s="22"/>
      <c r="AB575" s="2"/>
      <c r="AD575" s="24"/>
      <c r="AE575" s="24"/>
      <c r="AF575" s="24"/>
      <c r="AG575" s="24"/>
      <c r="AH575" s="24"/>
      <c r="AI575" s="24"/>
      <c r="AJ575" s="24"/>
      <c r="AK575" s="24"/>
      <c r="AL575" s="24"/>
      <c r="AM575" s="24"/>
      <c r="AN575" s="24"/>
    </row>
    <row r="576" spans="1:40" ht="13" x14ac:dyDescent="0.3">
      <c r="A576" t="s">
        <v>132</v>
      </c>
      <c r="B576" s="5">
        <v>2.52</v>
      </c>
      <c r="C576" s="93">
        <f t="shared" si="14"/>
        <v>32.520000000000003</v>
      </c>
      <c r="D576" s="157"/>
      <c r="E576" s="157"/>
      <c r="F576" s="157">
        <v>0.04</v>
      </c>
      <c r="G576" s="157">
        <v>5.3999999999999999E-2</v>
      </c>
      <c r="H576" s="157">
        <v>8.5000000000000006E-2</v>
      </c>
      <c r="I576" s="157">
        <v>0.115</v>
      </c>
      <c r="J576" s="157">
        <v>0.14499999999999999</v>
      </c>
      <c r="K576" s="157"/>
      <c r="L576" s="157"/>
      <c r="M576" s="157"/>
      <c r="N576" s="157"/>
      <c r="O576" s="157"/>
      <c r="P576" s="2" t="s">
        <v>138</v>
      </c>
      <c r="W576" s="22"/>
      <c r="X576" s="22"/>
      <c r="Y576" s="22"/>
      <c r="Z576" s="22"/>
      <c r="AA576" s="22"/>
      <c r="AB576" s="2"/>
      <c r="AD576" s="24"/>
      <c r="AE576" s="24"/>
      <c r="AF576" s="24"/>
      <c r="AG576" s="24"/>
      <c r="AH576" s="24"/>
      <c r="AI576" s="24"/>
      <c r="AJ576" s="24"/>
      <c r="AK576" s="24"/>
      <c r="AL576" s="24"/>
      <c r="AM576" s="24"/>
      <c r="AN576" s="24"/>
    </row>
    <row r="577" spans="1:40" ht="13" x14ac:dyDescent="0.3">
      <c r="A577" t="s">
        <v>132</v>
      </c>
      <c r="B577" s="5">
        <v>2.5299999999999998</v>
      </c>
      <c r="C577" s="93">
        <f t="shared" si="14"/>
        <v>32.53</v>
      </c>
      <c r="D577" s="157"/>
      <c r="E577" s="157"/>
      <c r="F577" s="157">
        <v>0.04</v>
      </c>
      <c r="G577" s="157">
        <v>5.3999999999999999E-2</v>
      </c>
      <c r="H577" s="157">
        <v>8.5000000000000006E-2</v>
      </c>
      <c r="I577" s="157">
        <v>0.115</v>
      </c>
      <c r="J577" s="157">
        <v>0.14499999999999999</v>
      </c>
      <c r="K577" s="157"/>
      <c r="L577" s="157"/>
      <c r="M577" s="157"/>
      <c r="N577" s="157"/>
      <c r="O577" s="157"/>
      <c r="P577" s="2" t="s">
        <v>138</v>
      </c>
      <c r="W577" s="22"/>
      <c r="X577" s="22"/>
      <c r="Y577" s="22"/>
      <c r="Z577" s="22"/>
      <c r="AA577" s="22"/>
      <c r="AB577" s="2"/>
      <c r="AD577" s="24"/>
      <c r="AE577" s="24"/>
      <c r="AF577" s="24"/>
      <c r="AG577" s="24"/>
      <c r="AH577" s="24"/>
      <c r="AI577" s="24"/>
      <c r="AJ577" s="24"/>
      <c r="AK577" s="24"/>
      <c r="AL577" s="24"/>
      <c r="AM577" s="24"/>
      <c r="AN577" s="24"/>
    </row>
    <row r="578" spans="1:40" ht="13" x14ac:dyDescent="0.3">
      <c r="A578" t="s">
        <v>132</v>
      </c>
      <c r="B578" s="5">
        <v>2.54</v>
      </c>
      <c r="C578" s="93">
        <f t="shared" si="14"/>
        <v>32.54</v>
      </c>
      <c r="D578" s="157"/>
      <c r="E578" s="157"/>
      <c r="F578" s="157">
        <v>0.04</v>
      </c>
      <c r="G578" s="157">
        <v>5.3999999999999999E-2</v>
      </c>
      <c r="H578" s="157">
        <v>8.5000000000000006E-2</v>
      </c>
      <c r="I578" s="157">
        <v>0.115</v>
      </c>
      <c r="J578" s="157">
        <v>0.14499999999999999</v>
      </c>
      <c r="K578" s="157"/>
      <c r="L578" s="157"/>
      <c r="M578" s="157"/>
      <c r="N578" s="157"/>
      <c r="O578" s="157"/>
      <c r="P578" s="2" t="s">
        <v>138</v>
      </c>
      <c r="W578" s="22"/>
      <c r="X578" s="22"/>
      <c r="Y578" s="22"/>
      <c r="Z578" s="22"/>
      <c r="AA578" s="22"/>
      <c r="AB578" s="2"/>
      <c r="AD578" s="24"/>
      <c r="AE578" s="24"/>
      <c r="AF578" s="24"/>
      <c r="AG578" s="24"/>
      <c r="AH578" s="24"/>
      <c r="AI578" s="24"/>
      <c r="AJ578" s="24"/>
      <c r="AK578" s="24"/>
      <c r="AL578" s="24"/>
      <c r="AM578" s="24"/>
      <c r="AN578" s="24"/>
    </row>
    <row r="579" spans="1:40" ht="13" x14ac:dyDescent="0.3">
      <c r="A579" t="s">
        <v>132</v>
      </c>
      <c r="B579" s="5">
        <v>2.5499999999999998</v>
      </c>
      <c r="C579" s="93">
        <f t="shared" si="14"/>
        <v>32.549999999999997</v>
      </c>
      <c r="D579" s="157"/>
      <c r="E579" s="157"/>
      <c r="F579" s="157">
        <v>0.04</v>
      </c>
      <c r="G579" s="157">
        <v>5.3999999999999999E-2</v>
      </c>
      <c r="H579" s="157">
        <v>8.5000000000000006E-2</v>
      </c>
      <c r="I579" s="157">
        <v>0.115</v>
      </c>
      <c r="J579" s="157">
        <v>0.14499999999999999</v>
      </c>
      <c r="K579" s="157"/>
      <c r="L579" s="157"/>
      <c r="M579" s="157"/>
      <c r="N579" s="157"/>
      <c r="O579" s="157"/>
      <c r="P579" s="2" t="s">
        <v>138</v>
      </c>
      <c r="W579" s="22"/>
      <c r="X579" s="22"/>
      <c r="Y579" s="22"/>
      <c r="Z579" s="22"/>
      <c r="AA579" s="22"/>
      <c r="AB579" s="2"/>
      <c r="AD579" s="24"/>
      <c r="AE579" s="24"/>
      <c r="AF579" s="24"/>
      <c r="AG579" s="24"/>
      <c r="AH579" s="24"/>
      <c r="AI579" s="24"/>
      <c r="AJ579" s="24"/>
      <c r="AK579" s="24"/>
      <c r="AL579" s="24"/>
      <c r="AM579" s="24"/>
      <c r="AN579" s="24"/>
    </row>
    <row r="580" spans="1:40" ht="13" x14ac:dyDescent="0.3">
      <c r="A580" t="s">
        <v>132</v>
      </c>
      <c r="B580" s="5">
        <v>2.56</v>
      </c>
      <c r="C580" s="93">
        <f t="shared" si="14"/>
        <v>32.56</v>
      </c>
      <c r="D580" s="157"/>
      <c r="E580" s="157"/>
      <c r="F580" s="157">
        <v>0.04</v>
      </c>
      <c r="G580" s="157">
        <v>5.3999999999999999E-2</v>
      </c>
      <c r="H580" s="157">
        <v>8.5000000000000006E-2</v>
      </c>
      <c r="I580" s="157">
        <v>0.115</v>
      </c>
      <c r="J580" s="157">
        <v>0.14499999999999999</v>
      </c>
      <c r="K580" s="157"/>
      <c r="L580" s="157"/>
      <c r="M580" s="157"/>
      <c r="N580" s="157"/>
      <c r="O580" s="157"/>
      <c r="P580" s="2" t="s">
        <v>138</v>
      </c>
      <c r="W580" s="22"/>
      <c r="X580" s="22"/>
      <c r="Y580" s="22"/>
      <c r="Z580" s="22"/>
      <c r="AA580" s="22"/>
      <c r="AB580" s="2"/>
      <c r="AD580" s="24"/>
      <c r="AE580" s="24"/>
      <c r="AF580" s="24"/>
      <c r="AG580" s="24"/>
      <c r="AH580" s="24"/>
      <c r="AI580" s="24"/>
      <c r="AJ580" s="24"/>
      <c r="AK580" s="24"/>
      <c r="AL580" s="24"/>
      <c r="AM580" s="24"/>
      <c r="AN580" s="24"/>
    </row>
    <row r="581" spans="1:40" ht="13" x14ac:dyDescent="0.3">
      <c r="A581" t="s">
        <v>132</v>
      </c>
      <c r="B581" s="5">
        <v>2.57</v>
      </c>
      <c r="C581" s="93">
        <f t="shared" si="14"/>
        <v>32.57</v>
      </c>
      <c r="D581" s="157"/>
      <c r="E581" s="157"/>
      <c r="F581" s="157">
        <v>0.04</v>
      </c>
      <c r="G581" s="157">
        <v>5.3999999999999999E-2</v>
      </c>
      <c r="H581" s="157">
        <v>8.5000000000000006E-2</v>
      </c>
      <c r="I581" s="157">
        <v>0.115</v>
      </c>
      <c r="J581" s="157">
        <v>0.14499999999999999</v>
      </c>
      <c r="K581" s="157"/>
      <c r="L581" s="157"/>
      <c r="M581" s="157"/>
      <c r="N581" s="157"/>
      <c r="O581" s="157"/>
      <c r="P581" s="2" t="s">
        <v>138</v>
      </c>
      <c r="W581" s="22"/>
      <c r="X581" s="22"/>
      <c r="Y581" s="22"/>
      <c r="Z581" s="22"/>
      <c r="AA581" s="22"/>
      <c r="AB581" s="2"/>
      <c r="AD581" s="24"/>
      <c r="AE581" s="24"/>
      <c r="AF581" s="24"/>
      <c r="AG581" s="24"/>
      <c r="AH581" s="24"/>
      <c r="AI581" s="24"/>
      <c r="AJ581" s="24"/>
      <c r="AK581" s="24"/>
      <c r="AL581" s="24"/>
      <c r="AM581" s="24"/>
      <c r="AN581" s="24"/>
    </row>
    <row r="582" spans="1:40" ht="13" x14ac:dyDescent="0.3">
      <c r="A582" t="s">
        <v>132</v>
      </c>
      <c r="B582" s="5">
        <v>2.58</v>
      </c>
      <c r="C582" s="93">
        <f t="shared" si="14"/>
        <v>32.58</v>
      </c>
      <c r="D582" s="157"/>
      <c r="E582" s="157"/>
      <c r="F582" s="157">
        <v>0.04</v>
      </c>
      <c r="G582" s="157">
        <v>5.3999999999999999E-2</v>
      </c>
      <c r="H582" s="157">
        <v>8.5000000000000006E-2</v>
      </c>
      <c r="I582" s="157">
        <v>0.115</v>
      </c>
      <c r="J582" s="157">
        <v>0.14499999999999999</v>
      </c>
      <c r="K582" s="157"/>
      <c r="L582" s="157"/>
      <c r="M582" s="157"/>
      <c r="N582" s="157"/>
      <c r="O582" s="157"/>
      <c r="P582" s="2" t="s">
        <v>138</v>
      </c>
      <c r="W582" s="22"/>
      <c r="X582" s="22"/>
      <c r="Y582" s="22"/>
      <c r="Z582" s="22"/>
      <c r="AA582" s="22"/>
      <c r="AB582" s="2"/>
      <c r="AD582" s="24"/>
      <c r="AE582" s="24"/>
      <c r="AF582" s="24"/>
      <c r="AG582" s="24"/>
      <c r="AH582" s="24"/>
      <c r="AI582" s="24"/>
      <c r="AJ582" s="24"/>
      <c r="AK582" s="24"/>
      <c r="AL582" s="24"/>
      <c r="AM582" s="24"/>
      <c r="AN582" s="24"/>
    </row>
    <row r="583" spans="1:40" ht="13" x14ac:dyDescent="0.3">
      <c r="A583" t="s">
        <v>132</v>
      </c>
      <c r="B583" s="5">
        <v>2.59</v>
      </c>
      <c r="C583" s="93">
        <f t="shared" si="14"/>
        <v>32.590000000000003</v>
      </c>
      <c r="D583" s="157"/>
      <c r="E583" s="157"/>
      <c r="F583" s="157">
        <v>0.04</v>
      </c>
      <c r="G583" s="157">
        <v>5.3999999999999999E-2</v>
      </c>
      <c r="H583" s="157">
        <v>8.5000000000000006E-2</v>
      </c>
      <c r="I583" s="157">
        <v>0.115</v>
      </c>
      <c r="J583" s="157">
        <v>0.14499999999999999</v>
      </c>
      <c r="K583" s="157"/>
      <c r="L583" s="157"/>
      <c r="M583" s="157"/>
      <c r="N583" s="157"/>
      <c r="O583" s="157"/>
      <c r="P583" s="2" t="s">
        <v>138</v>
      </c>
      <c r="W583" s="22"/>
      <c r="X583" s="22"/>
      <c r="Y583" s="22"/>
      <c r="Z583" s="22"/>
      <c r="AA583" s="22"/>
      <c r="AB583" s="2"/>
      <c r="AD583" s="24"/>
      <c r="AE583" s="24"/>
      <c r="AF583" s="24"/>
      <c r="AG583" s="24"/>
      <c r="AH583" s="24"/>
      <c r="AI583" s="24"/>
      <c r="AJ583" s="24"/>
      <c r="AK583" s="24"/>
      <c r="AL583" s="24"/>
      <c r="AM583" s="24"/>
      <c r="AN583" s="24"/>
    </row>
    <row r="584" spans="1:40" ht="13" x14ac:dyDescent="0.3">
      <c r="A584" t="s">
        <v>132</v>
      </c>
      <c r="B584" s="5">
        <v>2.6</v>
      </c>
      <c r="C584" s="93">
        <f t="shared" si="14"/>
        <v>32.6</v>
      </c>
      <c r="D584" s="157"/>
      <c r="E584" s="157"/>
      <c r="F584" s="157">
        <v>0.04</v>
      </c>
      <c r="G584" s="157">
        <v>5.3999999999999999E-2</v>
      </c>
      <c r="H584" s="157">
        <v>8.5000000000000006E-2</v>
      </c>
      <c r="I584" s="157">
        <v>0.115</v>
      </c>
      <c r="J584" s="157">
        <v>0.14499999999999999</v>
      </c>
      <c r="K584" s="157"/>
      <c r="L584" s="157"/>
      <c r="M584" s="157"/>
      <c r="N584" s="157"/>
      <c r="O584" s="157"/>
      <c r="P584" s="2" t="s">
        <v>138</v>
      </c>
      <c r="W584" s="22"/>
      <c r="X584" s="22"/>
      <c r="Y584" s="22"/>
      <c r="Z584" s="22"/>
      <c r="AA584" s="22"/>
      <c r="AB584" s="2"/>
      <c r="AD584" s="24"/>
      <c r="AE584" s="24"/>
      <c r="AF584" s="24"/>
      <c r="AG584" s="24"/>
      <c r="AH584" s="24"/>
      <c r="AI584" s="24"/>
      <c r="AJ584" s="24"/>
      <c r="AK584" s="24"/>
      <c r="AL584" s="24"/>
      <c r="AM584" s="24"/>
      <c r="AN584" s="24"/>
    </row>
    <row r="585" spans="1:40" ht="13" x14ac:dyDescent="0.3">
      <c r="A585" t="s">
        <v>132</v>
      </c>
      <c r="B585" s="5">
        <v>2.61</v>
      </c>
      <c r="C585" s="93">
        <f t="shared" si="14"/>
        <v>32.61</v>
      </c>
      <c r="D585" s="157"/>
      <c r="E585" s="157"/>
      <c r="F585" s="157">
        <v>0.04</v>
      </c>
      <c r="G585" s="157">
        <v>5.3999999999999999E-2</v>
      </c>
      <c r="H585" s="157">
        <v>8.5000000000000006E-2</v>
      </c>
      <c r="I585" s="157">
        <v>0.115</v>
      </c>
      <c r="J585" s="157">
        <v>0.14499999999999999</v>
      </c>
      <c r="K585" s="157"/>
      <c r="L585" s="157"/>
      <c r="M585" s="157"/>
      <c r="N585" s="157"/>
      <c r="O585" s="157"/>
      <c r="P585" s="2" t="s">
        <v>138</v>
      </c>
      <c r="W585" s="22"/>
      <c r="X585" s="22"/>
      <c r="Y585" s="22"/>
      <c r="Z585" s="22"/>
      <c r="AA585" s="22"/>
      <c r="AB585" s="2"/>
      <c r="AD585" s="24"/>
      <c r="AE585" s="24"/>
      <c r="AF585" s="24"/>
      <c r="AG585" s="24"/>
      <c r="AH585" s="24"/>
      <c r="AI585" s="24"/>
      <c r="AJ585" s="24"/>
      <c r="AK585" s="24"/>
      <c r="AL585" s="24"/>
      <c r="AM585" s="24"/>
      <c r="AN585" s="24"/>
    </row>
    <row r="586" spans="1:40" ht="13" x14ac:dyDescent="0.3">
      <c r="A586" t="s">
        <v>132</v>
      </c>
      <c r="B586" s="5">
        <v>2.62</v>
      </c>
      <c r="C586" s="93">
        <f t="shared" si="14"/>
        <v>32.619999999999997</v>
      </c>
      <c r="D586" s="157"/>
      <c r="E586" s="157"/>
      <c r="F586" s="157">
        <v>0.04</v>
      </c>
      <c r="G586" s="157">
        <v>5.3999999999999999E-2</v>
      </c>
      <c r="H586" s="157">
        <v>8.5000000000000006E-2</v>
      </c>
      <c r="I586" s="157">
        <v>0.115</v>
      </c>
      <c r="J586" s="157">
        <v>0.14499999999999999</v>
      </c>
      <c r="K586" s="157"/>
      <c r="L586" s="157"/>
      <c r="M586" s="157"/>
      <c r="N586" s="157"/>
      <c r="O586" s="157"/>
      <c r="P586" s="2" t="s">
        <v>138</v>
      </c>
      <c r="W586" s="22"/>
      <c r="X586" s="22"/>
      <c r="Y586" s="22"/>
      <c r="Z586" s="22"/>
      <c r="AA586" s="22"/>
      <c r="AB586" s="2"/>
      <c r="AD586" s="24"/>
      <c r="AE586" s="24"/>
      <c r="AF586" s="24"/>
      <c r="AG586" s="24"/>
      <c r="AH586" s="24"/>
      <c r="AI586" s="24"/>
      <c r="AJ586" s="24"/>
      <c r="AK586" s="24"/>
      <c r="AL586" s="24"/>
      <c r="AM586" s="24"/>
      <c r="AN586" s="24"/>
    </row>
    <row r="587" spans="1:40" ht="13" x14ac:dyDescent="0.3">
      <c r="A587" t="s">
        <v>132</v>
      </c>
      <c r="B587" s="5">
        <v>2.63</v>
      </c>
      <c r="C587" s="93">
        <f t="shared" si="14"/>
        <v>32.630000000000003</v>
      </c>
      <c r="D587" s="157"/>
      <c r="E587" s="157"/>
      <c r="F587" s="157">
        <v>0.04</v>
      </c>
      <c r="G587" s="157">
        <v>5.3999999999999999E-2</v>
      </c>
      <c r="H587" s="157">
        <v>8.5000000000000006E-2</v>
      </c>
      <c r="I587" s="157">
        <v>0.115</v>
      </c>
      <c r="J587" s="157">
        <v>0.14499999999999999</v>
      </c>
      <c r="K587" s="157"/>
      <c r="L587" s="157"/>
      <c r="M587" s="157"/>
      <c r="N587" s="157"/>
      <c r="O587" s="157"/>
      <c r="P587" s="2" t="s">
        <v>138</v>
      </c>
      <c r="W587" s="22"/>
      <c r="X587" s="22"/>
      <c r="Y587" s="22"/>
      <c r="Z587" s="22"/>
      <c r="AA587" s="22"/>
      <c r="AB587" s="2"/>
      <c r="AD587" s="24"/>
      <c r="AE587" s="24"/>
      <c r="AF587" s="24"/>
      <c r="AG587" s="24"/>
      <c r="AH587" s="24"/>
      <c r="AI587" s="24"/>
      <c r="AJ587" s="24"/>
      <c r="AK587" s="24"/>
      <c r="AL587" s="24"/>
      <c r="AM587" s="24"/>
      <c r="AN587" s="24"/>
    </row>
    <row r="588" spans="1:40" ht="13" x14ac:dyDescent="0.3">
      <c r="A588" t="s">
        <v>132</v>
      </c>
      <c r="B588" s="5">
        <v>2.64</v>
      </c>
      <c r="C588" s="93">
        <f t="shared" si="14"/>
        <v>32.64</v>
      </c>
      <c r="D588" s="157"/>
      <c r="E588" s="157"/>
      <c r="F588" s="157">
        <v>0.04</v>
      </c>
      <c r="G588" s="157">
        <v>5.3999999999999999E-2</v>
      </c>
      <c r="H588" s="157">
        <v>8.5000000000000006E-2</v>
      </c>
      <c r="I588" s="157">
        <v>0.115</v>
      </c>
      <c r="J588" s="157">
        <v>0.14499999999999999</v>
      </c>
      <c r="K588" s="157"/>
      <c r="L588" s="157"/>
      <c r="M588" s="157"/>
      <c r="N588" s="157"/>
      <c r="O588" s="157"/>
      <c r="P588" s="2" t="s">
        <v>138</v>
      </c>
      <c r="W588" s="22"/>
      <c r="X588" s="22"/>
      <c r="Y588" s="22"/>
      <c r="Z588" s="22"/>
      <c r="AA588" s="22"/>
      <c r="AB588" s="2"/>
      <c r="AD588" s="24"/>
      <c r="AE588" s="24"/>
      <c r="AF588" s="24"/>
      <c r="AG588" s="24"/>
      <c r="AH588" s="24"/>
      <c r="AI588" s="24"/>
      <c r="AJ588" s="24"/>
      <c r="AK588" s="24"/>
      <c r="AL588" s="24"/>
      <c r="AM588" s="24"/>
      <c r="AN588" s="24"/>
    </row>
    <row r="589" spans="1:40" ht="13" x14ac:dyDescent="0.3">
      <c r="A589" t="s">
        <v>132</v>
      </c>
      <c r="B589" s="5">
        <v>2.65</v>
      </c>
      <c r="C589" s="93">
        <f t="shared" si="14"/>
        <v>32.65</v>
      </c>
      <c r="D589" s="157"/>
      <c r="E589" s="157"/>
      <c r="F589" s="157">
        <v>0.04</v>
      </c>
      <c r="G589" s="157">
        <v>5.3999999999999999E-2</v>
      </c>
      <c r="H589" s="157">
        <v>8.5000000000000006E-2</v>
      </c>
      <c r="I589" s="157">
        <v>0.115</v>
      </c>
      <c r="J589" s="157">
        <v>0.14499999999999999</v>
      </c>
      <c r="K589" s="157"/>
      <c r="L589" s="157"/>
      <c r="M589" s="157"/>
      <c r="N589" s="157"/>
      <c r="O589" s="157"/>
      <c r="P589" s="2" t="s">
        <v>138</v>
      </c>
      <c r="W589" s="22"/>
      <c r="X589" s="22"/>
      <c r="Y589" s="22"/>
      <c r="Z589" s="22"/>
      <c r="AA589" s="22"/>
      <c r="AB589" s="2"/>
      <c r="AD589" s="24"/>
      <c r="AE589" s="24"/>
      <c r="AF589" s="24"/>
      <c r="AG589" s="24"/>
      <c r="AH589" s="24"/>
      <c r="AI589" s="24"/>
      <c r="AJ589" s="24"/>
      <c r="AK589" s="24"/>
      <c r="AL589" s="24"/>
      <c r="AM589" s="24"/>
      <c r="AN589" s="24"/>
    </row>
    <row r="590" spans="1:40" ht="13" x14ac:dyDescent="0.3">
      <c r="A590" t="s">
        <v>132</v>
      </c>
      <c r="B590" s="5">
        <v>2.66</v>
      </c>
      <c r="C590" s="93">
        <f t="shared" si="14"/>
        <v>32.659999999999997</v>
      </c>
      <c r="D590" s="157"/>
      <c r="E590" s="157"/>
      <c r="F590" s="157">
        <v>0.04</v>
      </c>
      <c r="G590" s="157">
        <v>5.3999999999999999E-2</v>
      </c>
      <c r="H590" s="157">
        <v>8.5000000000000006E-2</v>
      </c>
      <c r="I590" s="157">
        <v>0.115</v>
      </c>
      <c r="J590" s="157">
        <v>0.14499999999999999</v>
      </c>
      <c r="K590" s="157"/>
      <c r="L590" s="157"/>
      <c r="M590" s="157"/>
      <c r="N590" s="157"/>
      <c r="O590" s="157"/>
      <c r="P590" s="2" t="s">
        <v>138</v>
      </c>
      <c r="W590" s="22"/>
      <c r="X590" s="22"/>
      <c r="Y590" s="22"/>
      <c r="Z590" s="22"/>
      <c r="AA590" s="22"/>
      <c r="AB590" s="2"/>
      <c r="AD590" s="24"/>
      <c r="AE590" s="24"/>
      <c r="AF590" s="24"/>
      <c r="AG590" s="24"/>
      <c r="AH590" s="24"/>
      <c r="AI590" s="24"/>
      <c r="AJ590" s="24"/>
      <c r="AK590" s="24"/>
      <c r="AL590" s="24"/>
      <c r="AM590" s="24"/>
      <c r="AN590" s="24"/>
    </row>
    <row r="591" spans="1:40" ht="13" x14ac:dyDescent="0.3">
      <c r="A591" t="s">
        <v>132</v>
      </c>
      <c r="B591" s="5">
        <v>2.67</v>
      </c>
      <c r="C591" s="93">
        <f t="shared" si="14"/>
        <v>32.67</v>
      </c>
      <c r="D591" s="157"/>
      <c r="E591" s="157"/>
      <c r="F591" s="157">
        <v>0.04</v>
      </c>
      <c r="G591" s="157">
        <v>5.3999999999999999E-2</v>
      </c>
      <c r="H591" s="157">
        <v>8.5000000000000006E-2</v>
      </c>
      <c r="I591" s="157">
        <v>0.115</v>
      </c>
      <c r="J591" s="157">
        <v>0.14499999999999999</v>
      </c>
      <c r="K591" s="157"/>
      <c r="L591" s="157"/>
      <c r="M591" s="157"/>
      <c r="N591" s="157"/>
      <c r="O591" s="157"/>
      <c r="P591" s="2" t="s">
        <v>138</v>
      </c>
      <c r="W591" s="22"/>
      <c r="X591" s="22"/>
      <c r="Y591" s="22"/>
      <c r="Z591" s="22"/>
      <c r="AA591" s="22"/>
      <c r="AB591" s="2"/>
      <c r="AD591" s="24"/>
      <c r="AE591" s="24"/>
      <c r="AF591" s="24"/>
      <c r="AG591" s="24"/>
      <c r="AH591" s="24"/>
      <c r="AI591" s="24"/>
      <c r="AJ591" s="24"/>
      <c r="AK591" s="24"/>
      <c r="AL591" s="24"/>
      <c r="AM591" s="24"/>
      <c r="AN591" s="24"/>
    </row>
    <row r="592" spans="1:40" ht="13" x14ac:dyDescent="0.3">
      <c r="A592" t="s">
        <v>132</v>
      </c>
      <c r="B592" s="5">
        <v>2.68</v>
      </c>
      <c r="C592" s="93">
        <f t="shared" si="14"/>
        <v>32.68</v>
      </c>
      <c r="D592" s="157"/>
      <c r="E592" s="157"/>
      <c r="F592" s="157">
        <v>0.04</v>
      </c>
      <c r="G592" s="157">
        <v>5.3999999999999999E-2</v>
      </c>
      <c r="H592" s="157">
        <v>8.5000000000000006E-2</v>
      </c>
      <c r="I592" s="157">
        <v>0.115</v>
      </c>
      <c r="J592" s="157">
        <v>0.14499999999999999</v>
      </c>
      <c r="K592" s="157"/>
      <c r="L592" s="157"/>
      <c r="M592" s="157"/>
      <c r="N592" s="157"/>
      <c r="O592" s="157"/>
      <c r="P592" s="2" t="s">
        <v>138</v>
      </c>
      <c r="W592" s="22"/>
      <c r="X592" s="22"/>
      <c r="Y592" s="22"/>
      <c r="Z592" s="22"/>
      <c r="AA592" s="22"/>
      <c r="AB592" s="2"/>
      <c r="AD592" s="24"/>
      <c r="AE592" s="24"/>
      <c r="AF592" s="24"/>
      <c r="AG592" s="24"/>
      <c r="AH592" s="24"/>
      <c r="AI592" s="24"/>
      <c r="AJ592" s="24"/>
      <c r="AK592" s="24"/>
      <c r="AL592" s="24"/>
      <c r="AM592" s="24"/>
      <c r="AN592" s="24"/>
    </row>
    <row r="593" spans="1:40" ht="13" x14ac:dyDescent="0.3">
      <c r="A593" t="s">
        <v>132</v>
      </c>
      <c r="B593" s="5">
        <v>2.69</v>
      </c>
      <c r="C593" s="93">
        <f t="shared" si="14"/>
        <v>32.69</v>
      </c>
      <c r="D593" s="157"/>
      <c r="E593" s="157"/>
      <c r="F593" s="157">
        <v>0.04</v>
      </c>
      <c r="G593" s="157">
        <v>5.3999999999999999E-2</v>
      </c>
      <c r="H593" s="157">
        <v>8.5000000000000006E-2</v>
      </c>
      <c r="I593" s="157">
        <v>0.115</v>
      </c>
      <c r="J593" s="157">
        <v>0.14499999999999999</v>
      </c>
      <c r="K593" s="157"/>
      <c r="L593" s="157"/>
      <c r="M593" s="157"/>
      <c r="N593" s="157"/>
      <c r="O593" s="157"/>
      <c r="P593" s="2" t="s">
        <v>138</v>
      </c>
      <c r="W593" s="22"/>
      <c r="X593" s="22"/>
      <c r="Y593" s="22"/>
      <c r="Z593" s="22"/>
      <c r="AA593" s="22"/>
      <c r="AB593" s="2"/>
      <c r="AD593" s="24"/>
      <c r="AE593" s="24"/>
      <c r="AF593" s="24"/>
      <c r="AG593" s="24"/>
      <c r="AH593" s="24"/>
      <c r="AI593" s="24"/>
      <c r="AJ593" s="24"/>
      <c r="AK593" s="24"/>
      <c r="AL593" s="24"/>
      <c r="AM593" s="24"/>
      <c r="AN593" s="24"/>
    </row>
    <row r="594" spans="1:40" ht="13" x14ac:dyDescent="0.3">
      <c r="A594" t="s">
        <v>132</v>
      </c>
      <c r="B594" s="5">
        <v>2.7</v>
      </c>
      <c r="C594" s="93">
        <f t="shared" si="14"/>
        <v>32.700000000000003</v>
      </c>
      <c r="D594" s="157"/>
      <c r="E594" s="157"/>
      <c r="F594" s="157">
        <v>0.04</v>
      </c>
      <c r="G594" s="157">
        <v>5.3999999999999999E-2</v>
      </c>
      <c r="H594" s="157">
        <v>8.5000000000000006E-2</v>
      </c>
      <c r="I594" s="157">
        <v>0.115</v>
      </c>
      <c r="J594" s="157">
        <v>0.14499999999999999</v>
      </c>
      <c r="K594" s="157"/>
      <c r="L594" s="157"/>
      <c r="M594" s="157"/>
      <c r="N594" s="157"/>
      <c r="O594" s="157"/>
      <c r="P594" s="2" t="s">
        <v>138</v>
      </c>
      <c r="W594" s="22"/>
      <c r="X594" s="22"/>
      <c r="Y594" s="22"/>
      <c r="Z594" s="22"/>
      <c r="AA594" s="22"/>
      <c r="AB594" s="2"/>
      <c r="AD594" s="24"/>
      <c r="AE594" s="24"/>
      <c r="AF594" s="24"/>
      <c r="AG594" s="24"/>
      <c r="AH594" s="24"/>
      <c r="AI594" s="24"/>
      <c r="AJ594" s="24"/>
      <c r="AK594" s="24"/>
      <c r="AL594" s="24"/>
      <c r="AM594" s="24"/>
      <c r="AN594" s="24"/>
    </row>
    <row r="595" spans="1:40" ht="13" x14ac:dyDescent="0.3">
      <c r="A595" t="s">
        <v>132</v>
      </c>
      <c r="B595" s="5">
        <v>2.71</v>
      </c>
      <c r="C595" s="93">
        <f t="shared" si="14"/>
        <v>32.71</v>
      </c>
      <c r="D595" s="157"/>
      <c r="E595" s="157"/>
      <c r="F595" s="157">
        <v>0.04</v>
      </c>
      <c r="G595" s="157">
        <v>5.3999999999999999E-2</v>
      </c>
      <c r="H595" s="157">
        <v>8.5000000000000006E-2</v>
      </c>
      <c r="I595" s="157">
        <v>0.115</v>
      </c>
      <c r="J595" s="157">
        <v>0.14499999999999999</v>
      </c>
      <c r="K595" s="157"/>
      <c r="L595" s="157"/>
      <c r="M595" s="157"/>
      <c r="N595" s="157"/>
      <c r="O595" s="157"/>
      <c r="P595" s="2" t="s">
        <v>138</v>
      </c>
      <c r="W595" s="22"/>
      <c r="X595" s="22"/>
      <c r="Y595" s="22"/>
      <c r="Z595" s="22"/>
      <c r="AA595" s="22"/>
      <c r="AB595" s="2"/>
      <c r="AD595" s="24"/>
      <c r="AE595" s="24"/>
      <c r="AF595" s="24"/>
      <c r="AG595" s="24"/>
      <c r="AH595" s="24"/>
      <c r="AI595" s="24"/>
      <c r="AJ595" s="24"/>
      <c r="AK595" s="24"/>
      <c r="AL595" s="24"/>
      <c r="AM595" s="24"/>
      <c r="AN595" s="24"/>
    </row>
    <row r="596" spans="1:40" ht="13" x14ac:dyDescent="0.3">
      <c r="A596" t="s">
        <v>132</v>
      </c>
      <c r="B596" s="5">
        <v>2.72</v>
      </c>
      <c r="C596" s="93">
        <f t="shared" si="14"/>
        <v>32.72</v>
      </c>
      <c r="D596" s="157"/>
      <c r="E596" s="157"/>
      <c r="F596" s="157">
        <v>0.04</v>
      </c>
      <c r="G596" s="157">
        <v>5.3999999999999999E-2</v>
      </c>
      <c r="H596" s="157">
        <v>8.5000000000000006E-2</v>
      </c>
      <c r="I596" s="157">
        <v>0.115</v>
      </c>
      <c r="J596" s="157">
        <v>0.14499999999999999</v>
      </c>
      <c r="K596" s="157"/>
      <c r="L596" s="157"/>
      <c r="M596" s="157"/>
      <c r="N596" s="157"/>
      <c r="O596" s="157"/>
      <c r="P596" s="2" t="s">
        <v>138</v>
      </c>
      <c r="W596" s="22"/>
      <c r="X596" s="22"/>
      <c r="Y596" s="22"/>
      <c r="Z596" s="22"/>
      <c r="AA596" s="22"/>
      <c r="AB596" s="2"/>
      <c r="AD596" s="24"/>
      <c r="AE596" s="24"/>
      <c r="AF596" s="24"/>
      <c r="AG596" s="24"/>
      <c r="AH596" s="24"/>
      <c r="AI596" s="24"/>
      <c r="AJ596" s="24"/>
      <c r="AK596" s="24"/>
      <c r="AL596" s="24"/>
      <c r="AM596" s="24"/>
      <c r="AN596" s="24"/>
    </row>
    <row r="597" spans="1:40" ht="13" x14ac:dyDescent="0.3">
      <c r="A597" t="s">
        <v>132</v>
      </c>
      <c r="B597" s="5">
        <v>2.73</v>
      </c>
      <c r="C597" s="93">
        <f t="shared" si="14"/>
        <v>32.729999999999997</v>
      </c>
      <c r="D597" s="157"/>
      <c r="E597" s="157"/>
      <c r="F597" s="157">
        <v>0.04</v>
      </c>
      <c r="G597" s="157">
        <v>5.3999999999999999E-2</v>
      </c>
      <c r="H597" s="157">
        <v>8.5000000000000006E-2</v>
      </c>
      <c r="I597" s="157">
        <v>0.115</v>
      </c>
      <c r="J597" s="157">
        <v>0.14499999999999999</v>
      </c>
      <c r="K597" s="157"/>
      <c r="L597" s="157"/>
      <c r="M597" s="157"/>
      <c r="N597" s="157"/>
      <c r="O597" s="157"/>
      <c r="P597" s="2" t="s">
        <v>138</v>
      </c>
      <c r="W597" s="22"/>
      <c r="X597" s="22"/>
      <c r="Y597" s="22"/>
      <c r="Z597" s="22"/>
      <c r="AA597" s="22"/>
      <c r="AB597" s="2"/>
      <c r="AD597" s="24"/>
      <c r="AE597" s="24"/>
      <c r="AF597" s="24"/>
      <c r="AG597" s="24"/>
      <c r="AH597" s="24"/>
      <c r="AI597" s="24"/>
      <c r="AJ597" s="24"/>
      <c r="AK597" s="24"/>
      <c r="AL597" s="24"/>
      <c r="AM597" s="24"/>
      <c r="AN597" s="24"/>
    </row>
    <row r="598" spans="1:40" ht="13" x14ac:dyDescent="0.3">
      <c r="A598" t="s">
        <v>132</v>
      </c>
      <c r="B598" s="5">
        <v>2.74</v>
      </c>
      <c r="C598" s="93">
        <f t="shared" si="14"/>
        <v>32.74</v>
      </c>
      <c r="D598" s="157"/>
      <c r="E598" s="157"/>
      <c r="F598" s="157">
        <v>0.04</v>
      </c>
      <c r="G598" s="157">
        <v>5.3999999999999999E-2</v>
      </c>
      <c r="H598" s="157">
        <v>8.5000000000000006E-2</v>
      </c>
      <c r="I598" s="157">
        <v>0.115</v>
      </c>
      <c r="J598" s="157">
        <v>0.14499999999999999</v>
      </c>
      <c r="K598" s="157"/>
      <c r="L598" s="157"/>
      <c r="M598" s="157"/>
      <c r="N598" s="157"/>
      <c r="O598" s="157"/>
      <c r="P598" s="2" t="s">
        <v>138</v>
      </c>
      <c r="W598" s="22"/>
      <c r="X598" s="22"/>
      <c r="Y598" s="22"/>
      <c r="Z598" s="22"/>
      <c r="AA598" s="22"/>
      <c r="AB598" s="2"/>
      <c r="AD598" s="24"/>
      <c r="AE598" s="24"/>
      <c r="AF598" s="24"/>
      <c r="AG598" s="24"/>
      <c r="AH598" s="24"/>
      <c r="AI598" s="24"/>
      <c r="AJ598" s="24"/>
      <c r="AK598" s="24"/>
      <c r="AL598" s="24"/>
      <c r="AM598" s="24"/>
      <c r="AN598" s="24"/>
    </row>
    <row r="599" spans="1:40" ht="13" x14ac:dyDescent="0.3">
      <c r="A599" t="s">
        <v>132</v>
      </c>
      <c r="B599" s="5">
        <v>2.75</v>
      </c>
      <c r="C599" s="93">
        <f t="shared" si="14"/>
        <v>32.75</v>
      </c>
      <c r="D599" s="157"/>
      <c r="E599" s="157"/>
      <c r="F599" s="157">
        <v>0.04</v>
      </c>
      <c r="G599" s="157">
        <v>5.3999999999999999E-2</v>
      </c>
      <c r="H599" s="157">
        <v>8.5000000000000006E-2</v>
      </c>
      <c r="I599" s="157">
        <v>0.115</v>
      </c>
      <c r="J599" s="157">
        <v>0.14499999999999999</v>
      </c>
      <c r="K599" s="157"/>
      <c r="L599" s="157"/>
      <c r="M599" s="157"/>
      <c r="N599" s="157"/>
      <c r="O599" s="157"/>
      <c r="P599" s="2" t="s">
        <v>138</v>
      </c>
      <c r="W599" s="22"/>
      <c r="X599" s="22"/>
      <c r="Y599" s="22"/>
      <c r="Z599" s="22"/>
      <c r="AA599" s="22"/>
      <c r="AB599" s="2"/>
      <c r="AD599" s="24"/>
      <c r="AE599" s="24"/>
      <c r="AF599" s="24"/>
      <c r="AG599" s="24"/>
      <c r="AH599" s="24"/>
      <c r="AI599" s="24"/>
      <c r="AJ599" s="24"/>
      <c r="AK599" s="24"/>
      <c r="AL599" s="24"/>
      <c r="AM599" s="24"/>
      <c r="AN599" s="24"/>
    </row>
    <row r="600" spans="1:40" ht="13" x14ac:dyDescent="0.3">
      <c r="A600" t="s">
        <v>132</v>
      </c>
      <c r="B600" s="5">
        <v>2.76</v>
      </c>
      <c r="C600" s="93">
        <f t="shared" si="14"/>
        <v>32.76</v>
      </c>
      <c r="D600" s="157"/>
      <c r="E600" s="157"/>
      <c r="F600" s="157">
        <v>0.04</v>
      </c>
      <c r="G600" s="157">
        <v>5.3999999999999999E-2</v>
      </c>
      <c r="H600" s="157">
        <v>8.5000000000000006E-2</v>
      </c>
      <c r="I600" s="157">
        <v>0.115</v>
      </c>
      <c r="J600" s="157">
        <v>0.14499999999999999</v>
      </c>
      <c r="K600" s="157"/>
      <c r="L600" s="157"/>
      <c r="M600" s="157"/>
      <c r="N600" s="157"/>
      <c r="O600" s="157"/>
      <c r="P600" s="2" t="s">
        <v>138</v>
      </c>
      <c r="W600" s="22"/>
      <c r="X600" s="22"/>
      <c r="Y600" s="22"/>
      <c r="Z600" s="22"/>
      <c r="AA600" s="22"/>
      <c r="AB600" s="2"/>
      <c r="AD600" s="24"/>
      <c r="AE600" s="24"/>
      <c r="AF600" s="24"/>
      <c r="AG600" s="24"/>
      <c r="AH600" s="24"/>
      <c r="AI600" s="24"/>
      <c r="AJ600" s="24"/>
      <c r="AK600" s="24"/>
      <c r="AL600" s="24"/>
      <c r="AM600" s="24"/>
      <c r="AN600" s="24"/>
    </row>
    <row r="601" spans="1:40" ht="13" x14ac:dyDescent="0.3">
      <c r="A601" t="s">
        <v>132</v>
      </c>
      <c r="B601" s="5">
        <v>2.77</v>
      </c>
      <c r="C601" s="93">
        <f t="shared" si="14"/>
        <v>32.770000000000003</v>
      </c>
      <c r="D601" s="157"/>
      <c r="E601" s="157"/>
      <c r="F601" s="157">
        <v>0.04</v>
      </c>
      <c r="G601" s="157">
        <v>5.3999999999999999E-2</v>
      </c>
      <c r="H601" s="157">
        <v>8.5000000000000006E-2</v>
      </c>
      <c r="I601" s="157">
        <v>0.115</v>
      </c>
      <c r="J601" s="157">
        <v>0.14499999999999999</v>
      </c>
      <c r="K601" s="157"/>
      <c r="L601" s="157"/>
      <c r="M601" s="157"/>
      <c r="N601" s="157"/>
      <c r="O601" s="157"/>
      <c r="P601" s="2" t="s">
        <v>138</v>
      </c>
      <c r="W601" s="22"/>
      <c r="X601" s="22"/>
      <c r="Y601" s="22"/>
      <c r="Z601" s="22"/>
      <c r="AA601" s="22"/>
      <c r="AB601" s="2"/>
      <c r="AD601" s="24"/>
      <c r="AE601" s="24"/>
      <c r="AF601" s="24"/>
      <c r="AG601" s="24"/>
      <c r="AH601" s="24"/>
      <c r="AI601" s="24"/>
      <c r="AJ601" s="24"/>
      <c r="AK601" s="24"/>
      <c r="AL601" s="24"/>
      <c r="AM601" s="24"/>
      <c r="AN601" s="24"/>
    </row>
    <row r="602" spans="1:40" ht="13" x14ac:dyDescent="0.3">
      <c r="A602" t="s">
        <v>132</v>
      </c>
      <c r="B602" s="5">
        <v>2.78</v>
      </c>
      <c r="C602" s="93">
        <f t="shared" si="14"/>
        <v>32.78</v>
      </c>
      <c r="D602" s="157"/>
      <c r="E602" s="157"/>
      <c r="F602" s="157">
        <v>0.04</v>
      </c>
      <c r="G602" s="157">
        <v>5.3999999999999999E-2</v>
      </c>
      <c r="H602" s="157">
        <v>8.5000000000000006E-2</v>
      </c>
      <c r="I602" s="157">
        <v>0.115</v>
      </c>
      <c r="J602" s="157">
        <v>0.14499999999999999</v>
      </c>
      <c r="K602" s="157"/>
      <c r="L602" s="157"/>
      <c r="M602" s="157"/>
      <c r="N602" s="157"/>
      <c r="O602" s="157"/>
      <c r="P602" s="2" t="s">
        <v>138</v>
      </c>
      <c r="W602" s="22"/>
      <c r="X602" s="22"/>
      <c r="Y602" s="22"/>
      <c r="Z602" s="22"/>
      <c r="AA602" s="22"/>
      <c r="AB602" s="2"/>
      <c r="AD602" s="24"/>
      <c r="AE602" s="24"/>
      <c r="AF602" s="24"/>
      <c r="AG602" s="24"/>
      <c r="AH602" s="24"/>
      <c r="AI602" s="24"/>
      <c r="AJ602" s="24"/>
      <c r="AK602" s="24"/>
      <c r="AL602" s="24"/>
      <c r="AM602" s="24"/>
      <c r="AN602" s="24"/>
    </row>
    <row r="603" spans="1:40" ht="13" x14ac:dyDescent="0.3">
      <c r="A603" t="s">
        <v>132</v>
      </c>
      <c r="B603" s="5">
        <v>2.79</v>
      </c>
      <c r="C603" s="93">
        <f t="shared" si="14"/>
        <v>32.79</v>
      </c>
      <c r="D603" s="157"/>
      <c r="E603" s="157"/>
      <c r="F603" s="157">
        <v>0.04</v>
      </c>
      <c r="G603" s="157">
        <v>5.3999999999999999E-2</v>
      </c>
      <c r="H603" s="157">
        <v>8.5000000000000006E-2</v>
      </c>
      <c r="I603" s="157">
        <v>0.115</v>
      </c>
      <c r="J603" s="157">
        <v>0.14499999999999999</v>
      </c>
      <c r="K603" s="157"/>
      <c r="L603" s="157"/>
      <c r="M603" s="157"/>
      <c r="N603" s="157"/>
      <c r="O603" s="157"/>
      <c r="P603" s="2" t="s">
        <v>138</v>
      </c>
      <c r="W603" s="22"/>
      <c r="X603" s="22"/>
      <c r="Y603" s="22"/>
      <c r="Z603" s="22"/>
      <c r="AA603" s="22"/>
      <c r="AB603" s="2"/>
      <c r="AD603" s="24"/>
      <c r="AE603" s="24"/>
      <c r="AF603" s="24"/>
      <c r="AG603" s="24"/>
      <c r="AH603" s="24"/>
      <c r="AI603" s="24"/>
      <c r="AJ603" s="24"/>
      <c r="AK603" s="24"/>
      <c r="AL603" s="24"/>
      <c r="AM603" s="24"/>
      <c r="AN603" s="24"/>
    </row>
    <row r="604" spans="1:40" ht="13" x14ac:dyDescent="0.3">
      <c r="A604" t="s">
        <v>132</v>
      </c>
      <c r="B604" s="5">
        <v>2.8</v>
      </c>
      <c r="C604" s="93">
        <f t="shared" si="14"/>
        <v>32.799999999999997</v>
      </c>
      <c r="D604" s="157"/>
      <c r="E604" s="157"/>
      <c r="F604" s="157">
        <v>0.04</v>
      </c>
      <c r="G604" s="157">
        <v>5.3999999999999999E-2</v>
      </c>
      <c r="H604" s="157">
        <v>8.5000000000000006E-2</v>
      </c>
      <c r="I604" s="157">
        <v>0.115</v>
      </c>
      <c r="J604" s="157">
        <v>0.14499999999999999</v>
      </c>
      <c r="K604" s="157"/>
      <c r="L604" s="157"/>
      <c r="M604" s="157"/>
      <c r="N604" s="157"/>
      <c r="O604" s="157"/>
      <c r="P604" s="2" t="s">
        <v>138</v>
      </c>
      <c r="W604" s="22"/>
      <c r="X604" s="22"/>
      <c r="Y604" s="22"/>
      <c r="Z604" s="22"/>
      <c r="AA604" s="22"/>
      <c r="AB604" s="2"/>
      <c r="AD604" s="24"/>
      <c r="AE604" s="24"/>
      <c r="AF604" s="24"/>
      <c r="AG604" s="24"/>
      <c r="AH604" s="24"/>
      <c r="AI604" s="24"/>
      <c r="AJ604" s="24"/>
      <c r="AK604" s="24"/>
      <c r="AL604" s="24"/>
      <c r="AM604" s="24"/>
      <c r="AN604" s="24"/>
    </row>
    <row r="605" spans="1:40" ht="13" x14ac:dyDescent="0.3">
      <c r="A605" t="s">
        <v>132</v>
      </c>
      <c r="B605" s="5">
        <v>2.81</v>
      </c>
      <c r="C605" s="93">
        <f t="shared" si="14"/>
        <v>32.81</v>
      </c>
      <c r="D605" s="157"/>
      <c r="E605" s="157"/>
      <c r="F605" s="157">
        <v>0.04</v>
      </c>
      <c r="G605" s="157">
        <v>5.3999999999999999E-2</v>
      </c>
      <c r="H605" s="157">
        <v>8.5000000000000006E-2</v>
      </c>
      <c r="I605" s="157">
        <v>0.115</v>
      </c>
      <c r="J605" s="157">
        <v>0.14499999999999999</v>
      </c>
      <c r="K605" s="157"/>
      <c r="L605" s="157"/>
      <c r="M605" s="157"/>
      <c r="N605" s="157"/>
      <c r="O605" s="157"/>
      <c r="P605" s="2" t="s">
        <v>138</v>
      </c>
      <c r="W605" s="22"/>
      <c r="X605" s="22"/>
      <c r="Y605" s="22"/>
      <c r="Z605" s="22"/>
      <c r="AA605" s="22"/>
      <c r="AB605" s="2"/>
      <c r="AD605" s="24"/>
      <c r="AE605" s="24"/>
      <c r="AF605" s="24"/>
      <c r="AG605" s="24"/>
      <c r="AH605" s="24"/>
      <c r="AI605" s="24"/>
      <c r="AJ605" s="24"/>
      <c r="AK605" s="24"/>
      <c r="AL605" s="24"/>
      <c r="AM605" s="24"/>
      <c r="AN605" s="24"/>
    </row>
    <row r="606" spans="1:40" ht="13" x14ac:dyDescent="0.3">
      <c r="A606" t="s">
        <v>132</v>
      </c>
      <c r="B606" s="5">
        <v>2.82</v>
      </c>
      <c r="C606" s="93">
        <f t="shared" si="14"/>
        <v>32.82</v>
      </c>
      <c r="D606" s="157"/>
      <c r="E606" s="157"/>
      <c r="F606" s="157">
        <v>0.04</v>
      </c>
      <c r="G606" s="157">
        <v>5.3999999999999999E-2</v>
      </c>
      <c r="H606" s="157">
        <v>8.5000000000000006E-2</v>
      </c>
      <c r="I606" s="157">
        <v>0.115</v>
      </c>
      <c r="J606" s="157">
        <v>0.14499999999999999</v>
      </c>
      <c r="K606" s="157"/>
      <c r="L606" s="157"/>
      <c r="M606" s="157"/>
      <c r="N606" s="157"/>
      <c r="O606" s="157"/>
      <c r="P606" s="2" t="s">
        <v>138</v>
      </c>
      <c r="W606" s="22"/>
      <c r="X606" s="22"/>
      <c r="Y606" s="22"/>
      <c r="Z606" s="22"/>
      <c r="AA606" s="22"/>
      <c r="AB606" s="2"/>
      <c r="AD606" s="24"/>
      <c r="AE606" s="24"/>
      <c r="AF606" s="24"/>
      <c r="AG606" s="24"/>
      <c r="AH606" s="24"/>
      <c r="AI606" s="24"/>
      <c r="AJ606" s="24"/>
      <c r="AK606" s="24"/>
      <c r="AL606" s="24"/>
      <c r="AM606" s="24"/>
      <c r="AN606" s="24"/>
    </row>
    <row r="607" spans="1:40" ht="13" x14ac:dyDescent="0.3">
      <c r="A607" t="s">
        <v>132</v>
      </c>
      <c r="B607" s="5">
        <v>2.83</v>
      </c>
      <c r="C607" s="93">
        <f t="shared" si="14"/>
        <v>32.83</v>
      </c>
      <c r="D607" s="157"/>
      <c r="E607" s="157"/>
      <c r="F607" s="157">
        <v>0.04</v>
      </c>
      <c r="G607" s="157">
        <v>5.3999999999999999E-2</v>
      </c>
      <c r="H607" s="157">
        <v>8.5000000000000006E-2</v>
      </c>
      <c r="I607" s="157">
        <v>0.115</v>
      </c>
      <c r="J607" s="157">
        <v>0.14499999999999999</v>
      </c>
      <c r="K607" s="157"/>
      <c r="L607" s="157"/>
      <c r="M607" s="157"/>
      <c r="N607" s="157"/>
      <c r="O607" s="157"/>
      <c r="P607" s="2" t="s">
        <v>138</v>
      </c>
      <c r="W607" s="22"/>
      <c r="X607" s="22"/>
      <c r="Y607" s="22"/>
      <c r="Z607" s="22"/>
      <c r="AA607" s="22"/>
      <c r="AB607" s="2"/>
      <c r="AD607" s="24"/>
      <c r="AE607" s="24"/>
      <c r="AF607" s="24"/>
      <c r="AG607" s="24"/>
      <c r="AH607" s="24"/>
      <c r="AI607" s="24"/>
      <c r="AJ607" s="24"/>
      <c r="AK607" s="24"/>
      <c r="AL607" s="24"/>
      <c r="AM607" s="24"/>
      <c r="AN607" s="24"/>
    </row>
    <row r="608" spans="1:40" ht="13" x14ac:dyDescent="0.3">
      <c r="A608" t="s">
        <v>132</v>
      </c>
      <c r="B608" s="5">
        <v>2.84</v>
      </c>
      <c r="C608" s="93">
        <f t="shared" si="14"/>
        <v>32.840000000000003</v>
      </c>
      <c r="D608" s="157"/>
      <c r="E608" s="157"/>
      <c r="F608" s="157">
        <v>0.04</v>
      </c>
      <c r="G608" s="157">
        <v>5.3999999999999999E-2</v>
      </c>
      <c r="H608" s="157">
        <v>8.5000000000000006E-2</v>
      </c>
      <c r="I608" s="157">
        <v>0.115</v>
      </c>
      <c r="J608" s="157">
        <v>0.14499999999999999</v>
      </c>
      <c r="K608" s="157"/>
      <c r="L608" s="157"/>
      <c r="M608" s="157"/>
      <c r="N608" s="157"/>
      <c r="O608" s="157"/>
      <c r="P608" s="2" t="s">
        <v>138</v>
      </c>
      <c r="W608" s="22"/>
      <c r="X608" s="22"/>
      <c r="Y608" s="22"/>
      <c r="Z608" s="22"/>
      <c r="AA608" s="22"/>
      <c r="AB608" s="2"/>
      <c r="AD608" s="24"/>
      <c r="AE608" s="24"/>
      <c r="AF608" s="24"/>
      <c r="AG608" s="24"/>
      <c r="AH608" s="24"/>
      <c r="AI608" s="24"/>
      <c r="AJ608" s="24"/>
      <c r="AK608" s="24"/>
      <c r="AL608" s="24"/>
      <c r="AM608" s="24"/>
      <c r="AN608" s="24"/>
    </row>
    <row r="609" spans="1:40" ht="13" x14ac:dyDescent="0.3">
      <c r="A609" t="s">
        <v>132</v>
      </c>
      <c r="B609" s="5">
        <v>2.85</v>
      </c>
      <c r="C609" s="93">
        <f t="shared" si="14"/>
        <v>32.85</v>
      </c>
      <c r="D609" s="157"/>
      <c r="E609" s="157"/>
      <c r="F609" s="157">
        <v>0.04</v>
      </c>
      <c r="G609" s="157">
        <v>5.3999999999999999E-2</v>
      </c>
      <c r="H609" s="157">
        <v>8.5000000000000006E-2</v>
      </c>
      <c r="I609" s="157">
        <v>0.115</v>
      </c>
      <c r="J609" s="157">
        <v>0.14499999999999999</v>
      </c>
      <c r="K609" s="157"/>
      <c r="L609" s="157"/>
      <c r="M609" s="157"/>
      <c r="N609" s="157"/>
      <c r="O609" s="157"/>
      <c r="P609" s="2" t="s">
        <v>138</v>
      </c>
      <c r="W609" s="22"/>
      <c r="X609" s="22"/>
      <c r="Y609" s="22"/>
      <c r="Z609" s="22"/>
      <c r="AA609" s="22"/>
      <c r="AB609" s="2"/>
      <c r="AD609" s="24"/>
      <c r="AE609" s="24"/>
      <c r="AF609" s="24"/>
      <c r="AG609" s="24"/>
      <c r="AH609" s="24"/>
      <c r="AI609" s="24"/>
      <c r="AJ609" s="24"/>
      <c r="AK609" s="24"/>
      <c r="AL609" s="24"/>
      <c r="AM609" s="24"/>
      <c r="AN609" s="24"/>
    </row>
    <row r="610" spans="1:40" ht="13" x14ac:dyDescent="0.3">
      <c r="A610" t="s">
        <v>132</v>
      </c>
      <c r="B610" s="5">
        <v>2.86</v>
      </c>
      <c r="C610" s="93">
        <f t="shared" si="14"/>
        <v>32.86</v>
      </c>
      <c r="D610" s="157"/>
      <c r="E610" s="157"/>
      <c r="F610" s="157">
        <v>0.04</v>
      </c>
      <c r="G610" s="157">
        <v>5.3999999999999999E-2</v>
      </c>
      <c r="H610" s="157">
        <v>8.5000000000000006E-2</v>
      </c>
      <c r="I610" s="157">
        <v>0.115</v>
      </c>
      <c r="J610" s="157">
        <v>0.14499999999999999</v>
      </c>
      <c r="K610" s="157"/>
      <c r="L610" s="157"/>
      <c r="M610" s="157"/>
      <c r="N610" s="157"/>
      <c r="O610" s="157"/>
      <c r="P610" s="2" t="s">
        <v>138</v>
      </c>
      <c r="W610" s="22"/>
      <c r="X610" s="22"/>
      <c r="Y610" s="22"/>
      <c r="Z610" s="22"/>
      <c r="AA610" s="22"/>
      <c r="AB610" s="2"/>
      <c r="AD610" s="24"/>
      <c r="AE610" s="24"/>
      <c r="AF610" s="24"/>
      <c r="AG610" s="24"/>
      <c r="AH610" s="24"/>
      <c r="AI610" s="24"/>
      <c r="AJ610" s="24"/>
      <c r="AK610" s="24"/>
      <c r="AL610" s="24"/>
      <c r="AM610" s="24"/>
      <c r="AN610" s="24"/>
    </row>
    <row r="611" spans="1:40" ht="13" x14ac:dyDescent="0.3">
      <c r="A611" t="s">
        <v>132</v>
      </c>
      <c r="B611" s="5">
        <v>2.87</v>
      </c>
      <c r="C611" s="93">
        <f t="shared" si="14"/>
        <v>32.869999999999997</v>
      </c>
      <c r="D611" s="157"/>
      <c r="E611" s="157"/>
      <c r="F611" s="157">
        <v>0.04</v>
      </c>
      <c r="G611" s="157">
        <v>5.3999999999999999E-2</v>
      </c>
      <c r="H611" s="157">
        <v>8.5000000000000006E-2</v>
      </c>
      <c r="I611" s="157">
        <v>0.115</v>
      </c>
      <c r="J611" s="157">
        <v>0.14499999999999999</v>
      </c>
      <c r="K611" s="157"/>
      <c r="L611" s="157"/>
      <c r="M611" s="157"/>
      <c r="N611" s="157"/>
      <c r="O611" s="157"/>
      <c r="P611" s="2" t="s">
        <v>138</v>
      </c>
      <c r="W611" s="22"/>
      <c r="X611" s="22"/>
      <c r="Y611" s="22"/>
      <c r="Z611" s="22"/>
      <c r="AA611" s="22"/>
      <c r="AB611" s="2"/>
      <c r="AD611" s="24"/>
      <c r="AE611" s="24"/>
      <c r="AF611" s="24"/>
      <c r="AG611" s="24"/>
      <c r="AH611" s="24"/>
      <c r="AI611" s="24"/>
      <c r="AJ611" s="24"/>
      <c r="AK611" s="24"/>
      <c r="AL611" s="24"/>
      <c r="AM611" s="24"/>
      <c r="AN611" s="24"/>
    </row>
    <row r="612" spans="1:40" ht="13" x14ac:dyDescent="0.3">
      <c r="A612" t="s">
        <v>132</v>
      </c>
      <c r="B612" s="5">
        <v>2.88</v>
      </c>
      <c r="C612" s="93">
        <f t="shared" si="14"/>
        <v>32.880000000000003</v>
      </c>
      <c r="D612" s="157"/>
      <c r="E612" s="157"/>
      <c r="F612" s="157">
        <v>0.04</v>
      </c>
      <c r="G612" s="157">
        <v>5.3999999999999999E-2</v>
      </c>
      <c r="H612" s="157">
        <v>8.5000000000000006E-2</v>
      </c>
      <c r="I612" s="157">
        <v>0.115</v>
      </c>
      <c r="J612" s="157">
        <v>0.14499999999999999</v>
      </c>
      <c r="K612" s="157"/>
      <c r="L612" s="157"/>
      <c r="M612" s="157"/>
      <c r="N612" s="157"/>
      <c r="O612" s="157"/>
      <c r="P612" s="2" t="s">
        <v>138</v>
      </c>
      <c r="W612" s="22"/>
      <c r="X612" s="22"/>
      <c r="Y612" s="22"/>
      <c r="Z612" s="22"/>
      <c r="AA612" s="22"/>
      <c r="AB612" s="2"/>
      <c r="AD612" s="24"/>
      <c r="AE612" s="24"/>
      <c r="AF612" s="24"/>
      <c r="AG612" s="24"/>
      <c r="AH612" s="24"/>
      <c r="AI612" s="24"/>
      <c r="AJ612" s="24"/>
      <c r="AK612" s="24"/>
      <c r="AL612" s="24"/>
      <c r="AM612" s="24"/>
      <c r="AN612" s="24"/>
    </row>
    <row r="613" spans="1:40" ht="13" x14ac:dyDescent="0.3">
      <c r="A613" t="s">
        <v>132</v>
      </c>
      <c r="B613" s="5">
        <v>2.89</v>
      </c>
      <c r="C613" s="93">
        <f t="shared" si="14"/>
        <v>32.89</v>
      </c>
      <c r="D613" s="157"/>
      <c r="E613" s="157"/>
      <c r="F613" s="157">
        <v>0.04</v>
      </c>
      <c r="G613" s="157">
        <v>5.3999999999999999E-2</v>
      </c>
      <c r="H613" s="157">
        <v>8.5000000000000006E-2</v>
      </c>
      <c r="I613" s="157">
        <v>0.115</v>
      </c>
      <c r="J613" s="157">
        <v>0.14499999999999999</v>
      </c>
      <c r="K613" s="157"/>
      <c r="L613" s="157"/>
      <c r="M613" s="157"/>
      <c r="N613" s="157"/>
      <c r="O613" s="157"/>
      <c r="P613" s="2" t="s">
        <v>138</v>
      </c>
      <c r="W613" s="22"/>
      <c r="X613" s="22"/>
      <c r="Y613" s="22"/>
      <c r="Z613" s="22"/>
      <c r="AA613" s="22"/>
      <c r="AB613" s="2"/>
      <c r="AD613" s="24"/>
      <c r="AE613" s="24"/>
      <c r="AF613" s="24"/>
      <c r="AG613" s="24"/>
      <c r="AH613" s="24"/>
      <c r="AI613" s="24"/>
      <c r="AJ613" s="24"/>
      <c r="AK613" s="24"/>
      <c r="AL613" s="24"/>
      <c r="AM613" s="24"/>
      <c r="AN613" s="24"/>
    </row>
    <row r="614" spans="1:40" ht="13" x14ac:dyDescent="0.3">
      <c r="A614" t="s">
        <v>132</v>
      </c>
      <c r="B614" s="5">
        <v>2.9</v>
      </c>
      <c r="C614" s="93">
        <f t="shared" si="14"/>
        <v>32.9</v>
      </c>
      <c r="D614" s="157"/>
      <c r="E614" s="157"/>
      <c r="F614" s="157">
        <v>0.04</v>
      </c>
      <c r="G614" s="157">
        <v>5.3999999999999999E-2</v>
      </c>
      <c r="H614" s="157">
        <v>8.5000000000000006E-2</v>
      </c>
      <c r="I614" s="157">
        <v>0.115</v>
      </c>
      <c r="J614" s="157">
        <v>0.14499999999999999</v>
      </c>
      <c r="K614" s="157"/>
      <c r="L614" s="157"/>
      <c r="M614" s="157"/>
      <c r="N614" s="157"/>
      <c r="O614" s="157"/>
      <c r="P614" s="2" t="s">
        <v>138</v>
      </c>
      <c r="W614" s="22"/>
      <c r="X614" s="22"/>
      <c r="Y614" s="22"/>
      <c r="Z614" s="22"/>
      <c r="AA614" s="22"/>
      <c r="AB614" s="2"/>
      <c r="AD614" s="24"/>
      <c r="AE614" s="24"/>
      <c r="AF614" s="24"/>
      <c r="AG614" s="24"/>
      <c r="AH614" s="24"/>
      <c r="AI614" s="24"/>
      <c r="AJ614" s="24"/>
      <c r="AK614" s="24"/>
      <c r="AL614" s="24"/>
      <c r="AM614" s="24"/>
      <c r="AN614" s="24"/>
    </row>
    <row r="615" spans="1:40" ht="13" x14ac:dyDescent="0.3">
      <c r="A615" t="s">
        <v>132</v>
      </c>
      <c r="B615" s="5">
        <v>2.91</v>
      </c>
      <c r="C615" s="93">
        <f t="shared" si="14"/>
        <v>32.909999999999997</v>
      </c>
      <c r="D615" s="157"/>
      <c r="E615" s="157"/>
      <c r="F615" s="157">
        <v>0.04</v>
      </c>
      <c r="G615" s="157">
        <v>5.3999999999999999E-2</v>
      </c>
      <c r="H615" s="157">
        <v>8.5000000000000006E-2</v>
      </c>
      <c r="I615" s="157">
        <v>0.115</v>
      </c>
      <c r="J615" s="157">
        <v>0.14499999999999999</v>
      </c>
      <c r="K615" s="157"/>
      <c r="L615" s="157"/>
      <c r="M615" s="157"/>
      <c r="N615" s="157"/>
      <c r="O615" s="157"/>
      <c r="P615" s="2" t="s">
        <v>138</v>
      </c>
      <c r="W615" s="22"/>
      <c r="X615" s="22"/>
      <c r="Y615" s="22"/>
      <c r="Z615" s="22"/>
      <c r="AA615" s="22"/>
      <c r="AB615" s="2"/>
      <c r="AD615" s="24"/>
      <c r="AE615" s="24"/>
      <c r="AF615" s="24"/>
      <c r="AG615" s="24"/>
      <c r="AH615" s="24"/>
      <c r="AI615" s="24"/>
      <c r="AJ615" s="24"/>
      <c r="AK615" s="24"/>
      <c r="AL615" s="24"/>
      <c r="AM615" s="24"/>
      <c r="AN615" s="24"/>
    </row>
    <row r="616" spans="1:40" ht="13" x14ac:dyDescent="0.3">
      <c r="A616" t="s">
        <v>132</v>
      </c>
      <c r="B616" s="5">
        <v>2.92</v>
      </c>
      <c r="C616" s="93">
        <f t="shared" si="14"/>
        <v>32.92</v>
      </c>
      <c r="D616" s="157"/>
      <c r="E616" s="157"/>
      <c r="F616" s="157">
        <v>0.04</v>
      </c>
      <c r="G616" s="157">
        <v>5.3999999999999999E-2</v>
      </c>
      <c r="H616" s="157">
        <v>8.5000000000000006E-2</v>
      </c>
      <c r="I616" s="157">
        <v>0.115</v>
      </c>
      <c r="J616" s="157">
        <v>0.14499999999999999</v>
      </c>
      <c r="K616" s="157"/>
      <c r="L616" s="157"/>
      <c r="M616" s="157"/>
      <c r="N616" s="157"/>
      <c r="O616" s="157"/>
      <c r="P616" s="2" t="s">
        <v>138</v>
      </c>
      <c r="W616" s="22"/>
      <c r="X616" s="22"/>
      <c r="Y616" s="22"/>
      <c r="Z616" s="22"/>
      <c r="AA616" s="22"/>
      <c r="AB616" s="2"/>
      <c r="AD616" s="24"/>
      <c r="AE616" s="24"/>
      <c r="AF616" s="24"/>
      <c r="AG616" s="24"/>
      <c r="AH616" s="24"/>
      <c r="AI616" s="24"/>
      <c r="AJ616" s="24"/>
      <c r="AK616" s="24"/>
      <c r="AL616" s="24"/>
      <c r="AM616" s="24"/>
      <c r="AN616" s="24"/>
    </row>
    <row r="617" spans="1:40" ht="13" x14ac:dyDescent="0.3">
      <c r="A617" t="s">
        <v>132</v>
      </c>
      <c r="B617" s="5">
        <v>2.93</v>
      </c>
      <c r="C617" s="93">
        <f t="shared" si="14"/>
        <v>32.93</v>
      </c>
      <c r="D617" s="157"/>
      <c r="E617" s="157"/>
      <c r="F617" s="157">
        <v>0.04</v>
      </c>
      <c r="G617" s="157">
        <v>5.3999999999999999E-2</v>
      </c>
      <c r="H617" s="157">
        <v>8.5000000000000006E-2</v>
      </c>
      <c r="I617" s="157">
        <v>0.115</v>
      </c>
      <c r="J617" s="157">
        <v>0.14499999999999999</v>
      </c>
      <c r="K617" s="157"/>
      <c r="L617" s="157"/>
      <c r="M617" s="157"/>
      <c r="N617" s="157"/>
      <c r="O617" s="157"/>
      <c r="P617" s="2" t="s">
        <v>138</v>
      </c>
      <c r="W617" s="22"/>
      <c r="X617" s="22"/>
      <c r="Y617" s="22"/>
      <c r="Z617" s="22"/>
      <c r="AA617" s="22"/>
      <c r="AB617" s="2"/>
      <c r="AD617" s="24"/>
      <c r="AE617" s="24"/>
      <c r="AF617" s="24"/>
      <c r="AG617" s="24"/>
      <c r="AH617" s="24"/>
      <c r="AI617" s="24"/>
      <c r="AJ617" s="24"/>
      <c r="AK617" s="24"/>
      <c r="AL617" s="24"/>
      <c r="AM617" s="24"/>
      <c r="AN617" s="24"/>
    </row>
    <row r="618" spans="1:40" ht="13" x14ac:dyDescent="0.3">
      <c r="A618" t="s">
        <v>132</v>
      </c>
      <c r="B618" s="5">
        <v>2.94</v>
      </c>
      <c r="C618" s="93">
        <f t="shared" si="14"/>
        <v>32.94</v>
      </c>
      <c r="D618" s="157"/>
      <c r="E618" s="157"/>
      <c r="F618" s="157">
        <v>0.04</v>
      </c>
      <c r="G618" s="157">
        <v>5.3999999999999999E-2</v>
      </c>
      <c r="H618" s="157">
        <v>8.5000000000000006E-2</v>
      </c>
      <c r="I618" s="157">
        <v>0.115</v>
      </c>
      <c r="J618" s="157">
        <v>0.14499999999999999</v>
      </c>
      <c r="K618" s="157"/>
      <c r="L618" s="157"/>
      <c r="M618" s="157"/>
      <c r="N618" s="157"/>
      <c r="O618" s="157"/>
      <c r="P618" s="2" t="s">
        <v>138</v>
      </c>
      <c r="W618" s="22"/>
      <c r="X618" s="22"/>
      <c r="Y618" s="22"/>
      <c r="Z618" s="22"/>
      <c r="AA618" s="22"/>
      <c r="AB618" s="2"/>
      <c r="AD618" s="24"/>
      <c r="AE618" s="24"/>
      <c r="AF618" s="24"/>
      <c r="AG618" s="24"/>
      <c r="AH618" s="24"/>
      <c r="AI618" s="24"/>
      <c r="AJ618" s="24"/>
      <c r="AK618" s="24"/>
      <c r="AL618" s="24"/>
      <c r="AM618" s="24"/>
      <c r="AN618" s="24"/>
    </row>
    <row r="619" spans="1:40" ht="13" x14ac:dyDescent="0.3">
      <c r="A619" t="s">
        <v>132</v>
      </c>
      <c r="B619" s="5">
        <v>2.95</v>
      </c>
      <c r="C619" s="93">
        <f t="shared" si="14"/>
        <v>32.950000000000003</v>
      </c>
      <c r="D619" s="157"/>
      <c r="E619" s="157"/>
      <c r="F619" s="157">
        <v>0.04</v>
      </c>
      <c r="G619" s="157">
        <v>5.3999999999999999E-2</v>
      </c>
      <c r="H619" s="157">
        <v>8.5000000000000006E-2</v>
      </c>
      <c r="I619" s="157">
        <v>0.115</v>
      </c>
      <c r="J619" s="157">
        <v>0.14499999999999999</v>
      </c>
      <c r="K619" s="157"/>
      <c r="L619" s="157"/>
      <c r="M619" s="157"/>
      <c r="N619" s="157"/>
      <c r="O619" s="157"/>
      <c r="P619" s="2" t="s">
        <v>138</v>
      </c>
      <c r="W619" s="22"/>
      <c r="X619" s="22"/>
      <c r="Y619" s="22"/>
      <c r="Z619" s="22"/>
      <c r="AA619" s="22"/>
      <c r="AB619" s="2"/>
      <c r="AD619" s="24"/>
      <c r="AE619" s="24"/>
      <c r="AF619" s="24"/>
      <c r="AG619" s="24"/>
      <c r="AH619" s="24"/>
      <c r="AI619" s="24"/>
      <c r="AJ619" s="24"/>
      <c r="AK619" s="24"/>
      <c r="AL619" s="24"/>
      <c r="AM619" s="24"/>
      <c r="AN619" s="24"/>
    </row>
    <row r="620" spans="1:40" ht="13" x14ac:dyDescent="0.3">
      <c r="A620" t="s">
        <v>132</v>
      </c>
      <c r="B620" s="5">
        <v>2.96</v>
      </c>
      <c r="C620" s="93">
        <f t="shared" si="14"/>
        <v>32.96</v>
      </c>
      <c r="D620" s="157"/>
      <c r="E620" s="157"/>
      <c r="F620" s="157">
        <v>0.04</v>
      </c>
      <c r="G620" s="157">
        <v>5.3999999999999999E-2</v>
      </c>
      <c r="H620" s="157">
        <v>8.5000000000000006E-2</v>
      </c>
      <c r="I620" s="157">
        <v>0.115</v>
      </c>
      <c r="J620" s="157">
        <v>0.14499999999999999</v>
      </c>
      <c r="K620" s="157"/>
      <c r="L620" s="157"/>
      <c r="M620" s="157"/>
      <c r="N620" s="157"/>
      <c r="O620" s="157"/>
      <c r="P620" s="2" t="s">
        <v>138</v>
      </c>
      <c r="W620" s="22"/>
      <c r="X620" s="22"/>
      <c r="Y620" s="22"/>
      <c r="Z620" s="22"/>
      <c r="AA620" s="22"/>
      <c r="AB620" s="2"/>
      <c r="AD620" s="24"/>
      <c r="AE620" s="24"/>
      <c r="AF620" s="24"/>
      <c r="AG620" s="24"/>
      <c r="AH620" s="24"/>
      <c r="AI620" s="24"/>
      <c r="AJ620" s="24"/>
      <c r="AK620" s="24"/>
      <c r="AL620" s="24"/>
      <c r="AM620" s="24"/>
      <c r="AN620" s="24"/>
    </row>
    <row r="621" spans="1:40" ht="13" x14ac:dyDescent="0.3">
      <c r="A621" t="s">
        <v>132</v>
      </c>
      <c r="B621" s="5">
        <v>2.97</v>
      </c>
      <c r="C621" s="93">
        <f t="shared" si="14"/>
        <v>32.97</v>
      </c>
      <c r="D621" s="157"/>
      <c r="E621" s="157"/>
      <c r="F621" s="157">
        <v>0.04</v>
      </c>
      <c r="G621" s="157">
        <v>5.3999999999999999E-2</v>
      </c>
      <c r="H621" s="157">
        <v>8.5000000000000006E-2</v>
      </c>
      <c r="I621" s="157">
        <v>0.115</v>
      </c>
      <c r="J621" s="157">
        <v>0.14499999999999999</v>
      </c>
      <c r="K621" s="157"/>
      <c r="L621" s="157"/>
      <c r="M621" s="157"/>
      <c r="N621" s="157"/>
      <c r="O621" s="157"/>
      <c r="P621" s="2" t="s">
        <v>138</v>
      </c>
      <c r="W621" s="22"/>
      <c r="X621" s="22"/>
      <c r="Y621" s="22"/>
      <c r="Z621" s="22"/>
      <c r="AA621" s="22"/>
      <c r="AB621" s="2"/>
      <c r="AD621" s="24"/>
      <c r="AE621" s="24"/>
      <c r="AF621" s="24"/>
      <c r="AG621" s="24"/>
      <c r="AH621" s="24"/>
      <c r="AI621" s="24"/>
      <c r="AJ621" s="24"/>
      <c r="AK621" s="24"/>
      <c r="AL621" s="24"/>
      <c r="AM621" s="24"/>
      <c r="AN621" s="24"/>
    </row>
    <row r="622" spans="1:40" ht="13" x14ac:dyDescent="0.3">
      <c r="A622" t="s">
        <v>132</v>
      </c>
      <c r="B622" s="5">
        <v>2.98</v>
      </c>
      <c r="C622" s="93">
        <f t="shared" si="14"/>
        <v>32.979999999999997</v>
      </c>
      <c r="D622" s="157"/>
      <c r="E622" s="157"/>
      <c r="F622" s="157">
        <v>0.04</v>
      </c>
      <c r="G622" s="157">
        <v>5.3999999999999999E-2</v>
      </c>
      <c r="H622" s="157">
        <v>8.5000000000000006E-2</v>
      </c>
      <c r="I622" s="157">
        <v>0.115</v>
      </c>
      <c r="J622" s="157">
        <v>0.14499999999999999</v>
      </c>
      <c r="K622" s="157"/>
      <c r="L622" s="157"/>
      <c r="M622" s="157"/>
      <c r="N622" s="157"/>
      <c r="O622" s="157"/>
      <c r="P622" s="2" t="s">
        <v>138</v>
      </c>
      <c r="W622" s="22"/>
      <c r="X622" s="22"/>
      <c r="Y622" s="22"/>
      <c r="Z622" s="22"/>
      <c r="AA622" s="22"/>
      <c r="AB622" s="2"/>
      <c r="AD622" s="24"/>
      <c r="AE622" s="24"/>
      <c r="AF622" s="24"/>
      <c r="AG622" s="24"/>
      <c r="AH622" s="24"/>
      <c r="AI622" s="24"/>
      <c r="AJ622" s="24"/>
      <c r="AK622" s="24"/>
      <c r="AL622" s="24"/>
      <c r="AM622" s="24"/>
      <c r="AN622" s="24"/>
    </row>
    <row r="623" spans="1:40" ht="13" x14ac:dyDescent="0.3">
      <c r="A623" t="s">
        <v>132</v>
      </c>
      <c r="B623" s="5">
        <v>2.99</v>
      </c>
      <c r="C623" s="93">
        <f t="shared" si="14"/>
        <v>32.99</v>
      </c>
      <c r="D623" s="157"/>
      <c r="E623" s="157"/>
      <c r="F623" s="157">
        <v>0.04</v>
      </c>
      <c r="G623" s="157">
        <v>5.3999999999999999E-2</v>
      </c>
      <c r="H623" s="157">
        <v>8.5000000000000006E-2</v>
      </c>
      <c r="I623" s="157">
        <v>0.115</v>
      </c>
      <c r="J623" s="157">
        <v>0.14499999999999999</v>
      </c>
      <c r="K623" s="157"/>
      <c r="L623" s="157"/>
      <c r="M623" s="157"/>
      <c r="N623" s="157"/>
      <c r="O623" s="157"/>
      <c r="P623" s="2" t="s">
        <v>138</v>
      </c>
      <c r="W623" s="22"/>
      <c r="X623" s="22"/>
      <c r="Y623" s="22"/>
      <c r="Z623" s="22"/>
      <c r="AA623" s="22"/>
      <c r="AB623" s="2"/>
      <c r="AD623" s="24"/>
      <c r="AE623" s="24"/>
      <c r="AF623" s="24"/>
      <c r="AG623" s="24"/>
      <c r="AH623" s="24"/>
      <c r="AI623" s="24"/>
      <c r="AJ623" s="24"/>
      <c r="AK623" s="24"/>
      <c r="AL623" s="24"/>
      <c r="AM623" s="24"/>
      <c r="AN623" s="24"/>
    </row>
    <row r="624" spans="1:40" ht="13" x14ac:dyDescent="0.3">
      <c r="A624" t="s">
        <v>132</v>
      </c>
      <c r="B624" s="5">
        <v>3</v>
      </c>
      <c r="C624" s="93">
        <f t="shared" si="14"/>
        <v>33</v>
      </c>
      <c r="D624" s="157"/>
      <c r="E624" s="157"/>
      <c r="F624" s="157">
        <v>0.04</v>
      </c>
      <c r="G624" s="157">
        <v>5.3999999999999999E-2</v>
      </c>
      <c r="H624" s="157">
        <v>8.5000000000000006E-2</v>
      </c>
      <c r="I624" s="157">
        <v>0.115</v>
      </c>
      <c r="J624" s="157">
        <v>0.14499999999999999</v>
      </c>
      <c r="K624" s="157"/>
      <c r="L624" s="157"/>
      <c r="M624" s="157"/>
      <c r="N624" s="157"/>
      <c r="O624" s="157"/>
      <c r="P624" s="2" t="s">
        <v>138</v>
      </c>
      <c r="W624" s="22"/>
      <c r="X624" s="22"/>
      <c r="Y624" s="22"/>
      <c r="Z624" s="22"/>
      <c r="AA624" s="22"/>
      <c r="AB624" s="2"/>
      <c r="AD624" s="24"/>
      <c r="AE624" s="24"/>
      <c r="AF624" s="24"/>
      <c r="AG624" s="24"/>
      <c r="AH624" s="24"/>
      <c r="AI624" s="24"/>
      <c r="AJ624" s="24"/>
      <c r="AK624" s="24"/>
      <c r="AL624" s="24"/>
      <c r="AM624" s="24"/>
      <c r="AN624" s="24"/>
    </row>
    <row r="625" spans="1:40" ht="13" x14ac:dyDescent="0.3">
      <c r="AD625" s="24"/>
      <c r="AE625" s="24"/>
      <c r="AF625" s="24"/>
      <c r="AG625" s="24"/>
      <c r="AH625" s="24"/>
      <c r="AI625" s="24"/>
      <c r="AJ625" s="24"/>
      <c r="AK625" s="24"/>
      <c r="AL625" s="24"/>
      <c r="AM625" s="24"/>
      <c r="AN625" s="24"/>
    </row>
    <row r="626" spans="1:40" ht="13" x14ac:dyDescent="0.3">
      <c r="A626" t="s">
        <v>133</v>
      </c>
      <c r="B626" s="5">
        <v>0</v>
      </c>
      <c r="C626" s="93">
        <f>VALUE(SUBSTITUTE(4&amp;B626," ",""))</f>
        <v>40</v>
      </c>
      <c r="D626" s="157"/>
      <c r="E626" s="157"/>
      <c r="F626" s="157"/>
      <c r="G626" s="157"/>
      <c r="H626" s="157"/>
      <c r="I626" s="157"/>
      <c r="J626" s="157"/>
      <c r="K626" s="157"/>
      <c r="L626" s="157"/>
      <c r="M626" s="157"/>
      <c r="N626" s="157"/>
      <c r="O626" s="157"/>
      <c r="P626" s="2" t="s">
        <v>138</v>
      </c>
      <c r="R626" s="22"/>
      <c r="S626" s="22"/>
      <c r="T626" s="22"/>
      <c r="U626" s="22"/>
      <c r="V626" s="22"/>
      <c r="W626" s="22"/>
      <c r="X626" s="22"/>
      <c r="Y626" s="22"/>
      <c r="Z626" s="22"/>
      <c r="AA626" s="22"/>
      <c r="AB626" s="2"/>
      <c r="AD626" s="24"/>
      <c r="AE626" s="24"/>
      <c r="AF626" s="24"/>
      <c r="AG626" s="24"/>
      <c r="AH626" s="24"/>
      <c r="AI626" s="24"/>
      <c r="AJ626" s="24"/>
      <c r="AK626" s="24"/>
      <c r="AL626" s="24"/>
      <c r="AM626" s="24"/>
      <c r="AN626" s="24"/>
    </row>
    <row r="627" spans="1:40" ht="13" x14ac:dyDescent="0.3">
      <c r="A627" t="s">
        <v>133</v>
      </c>
      <c r="B627" s="5">
        <v>0.35</v>
      </c>
      <c r="C627" s="93">
        <f t="shared" ref="C627:C630" si="15">VALUE(SUBSTITUTE(4&amp;B627," ",""))</f>
        <v>40.35</v>
      </c>
      <c r="D627" s="157"/>
      <c r="E627" s="157"/>
      <c r="F627" s="157"/>
      <c r="G627" s="157"/>
      <c r="H627" s="157"/>
      <c r="I627" s="157"/>
      <c r="J627" s="157"/>
      <c r="K627" s="157"/>
      <c r="L627" s="157"/>
      <c r="M627" s="157"/>
      <c r="N627" s="157"/>
      <c r="O627" s="157"/>
      <c r="P627" s="2" t="s">
        <v>138</v>
      </c>
      <c r="R627" s="167"/>
      <c r="S627" s="167"/>
      <c r="T627" s="167"/>
      <c r="U627" s="167"/>
      <c r="V627" s="167"/>
      <c r="W627" s="167"/>
      <c r="X627" s="167"/>
      <c r="Y627" s="22"/>
      <c r="Z627" s="22"/>
      <c r="AA627" s="22"/>
      <c r="AB627" s="2"/>
      <c r="AD627" s="24"/>
      <c r="AE627" s="24"/>
      <c r="AF627" s="24"/>
      <c r="AG627" s="24"/>
      <c r="AH627" s="24"/>
      <c r="AI627" s="24"/>
      <c r="AJ627" s="24"/>
      <c r="AK627" s="24"/>
      <c r="AL627" s="24"/>
      <c r="AM627" s="24"/>
      <c r="AN627" s="24"/>
    </row>
    <row r="628" spans="1:40" ht="13" x14ac:dyDescent="0.3">
      <c r="A628" t="s">
        <v>133</v>
      </c>
      <c r="B628" s="5">
        <v>0.38</v>
      </c>
      <c r="C628" s="93">
        <f t="shared" si="15"/>
        <v>40.380000000000003</v>
      </c>
      <c r="D628" s="157"/>
      <c r="E628" s="157"/>
      <c r="F628" s="157"/>
      <c r="G628" s="157"/>
      <c r="H628" s="157"/>
      <c r="I628" s="157"/>
      <c r="J628" s="157"/>
      <c r="K628" s="157"/>
      <c r="L628" s="157"/>
      <c r="M628" s="157"/>
      <c r="N628" s="157"/>
      <c r="O628" s="157"/>
      <c r="P628" s="2" t="s">
        <v>138</v>
      </c>
      <c r="R628" s="167"/>
      <c r="S628" s="167"/>
      <c r="T628" s="167"/>
      <c r="U628" s="167"/>
      <c r="V628" s="167"/>
      <c r="W628" s="167"/>
      <c r="X628" s="167"/>
      <c r="Y628" s="22"/>
      <c r="Z628" s="22"/>
      <c r="AA628" s="22"/>
      <c r="AB628" s="2"/>
      <c r="AD628" s="24"/>
      <c r="AE628" s="24"/>
      <c r="AF628" s="24"/>
      <c r="AG628" s="24"/>
      <c r="AH628" s="24"/>
      <c r="AI628" s="24"/>
      <c r="AJ628" s="24"/>
      <c r="AK628" s="24"/>
      <c r="AL628" s="24"/>
      <c r="AM628" s="24"/>
      <c r="AN628" s="24"/>
    </row>
    <row r="629" spans="1:40" ht="13" x14ac:dyDescent="0.3">
      <c r="A629" t="s">
        <v>133</v>
      </c>
      <c r="B629" s="5">
        <v>0.41</v>
      </c>
      <c r="C629" s="93">
        <f t="shared" si="15"/>
        <v>40.409999999999997</v>
      </c>
      <c r="D629" s="157"/>
      <c r="E629" s="157"/>
      <c r="F629" s="157"/>
      <c r="G629" s="157"/>
      <c r="H629" s="157"/>
      <c r="I629" s="157"/>
      <c r="J629" s="157"/>
      <c r="K629" s="157"/>
      <c r="L629" s="157"/>
      <c r="M629" s="157"/>
      <c r="N629" s="157"/>
      <c r="O629" s="157"/>
      <c r="P629" s="2" t="s">
        <v>138</v>
      </c>
      <c r="R629" s="167"/>
      <c r="S629" s="167"/>
      <c r="T629" s="167"/>
      <c r="U629" s="167"/>
      <c r="V629" s="167"/>
      <c r="W629" s="167"/>
      <c r="X629" s="167"/>
      <c r="Y629" s="22"/>
      <c r="Z629" s="22"/>
      <c r="AA629" s="22"/>
      <c r="AB629" s="2"/>
      <c r="AD629" s="24"/>
      <c r="AE629" s="24"/>
      <c r="AF629" s="24"/>
      <c r="AG629" s="24"/>
      <c r="AH629" s="24"/>
      <c r="AI629" s="24"/>
      <c r="AJ629" s="24"/>
      <c r="AK629" s="24"/>
      <c r="AL629" s="24"/>
      <c r="AM629" s="24"/>
      <c r="AN629" s="24"/>
    </row>
    <row r="630" spans="1:40" ht="13" x14ac:dyDescent="0.3">
      <c r="A630" t="s">
        <v>133</v>
      </c>
      <c r="B630" s="5">
        <v>0.48</v>
      </c>
      <c r="C630" s="93">
        <f t="shared" si="15"/>
        <v>40.479999999999997</v>
      </c>
      <c r="D630" s="157"/>
      <c r="E630" s="157"/>
      <c r="F630" s="157"/>
      <c r="G630" s="157"/>
      <c r="H630" s="157"/>
      <c r="I630" s="157"/>
      <c r="J630" s="157"/>
      <c r="K630" s="157"/>
      <c r="L630" s="157"/>
      <c r="M630" s="157"/>
      <c r="N630" s="157"/>
      <c r="O630" s="157"/>
      <c r="P630" s="2" t="s">
        <v>138</v>
      </c>
      <c r="R630" s="167"/>
      <c r="S630" s="167"/>
      <c r="T630" s="167"/>
      <c r="U630" s="167"/>
      <c r="V630" s="167"/>
      <c r="W630" s="167"/>
      <c r="X630" s="167"/>
      <c r="Y630" s="22"/>
      <c r="Z630" s="22"/>
      <c r="AA630" s="22"/>
      <c r="AB630" s="2"/>
      <c r="AD630" s="24"/>
      <c r="AE630" s="24"/>
      <c r="AF630" s="24"/>
      <c r="AG630" s="24"/>
      <c r="AH630" s="24"/>
      <c r="AI630" s="24"/>
      <c r="AJ630" s="24"/>
      <c r="AK630" s="24"/>
      <c r="AL630" s="24"/>
      <c r="AM630" s="24"/>
      <c r="AN630" s="24"/>
    </row>
    <row r="631" spans="1:40" ht="13" x14ac:dyDescent="0.3">
      <c r="A631" t="s">
        <v>133</v>
      </c>
      <c r="B631" s="5">
        <v>0.53</v>
      </c>
      <c r="C631" s="93">
        <f t="shared" ref="C631:C694" si="16">VALUE(SUBSTITUTE(4&amp;B631," ",""))</f>
        <v>40.53</v>
      </c>
      <c r="D631" s="157"/>
      <c r="E631" s="157"/>
      <c r="F631">
        <v>8.5999999999999993E-2</v>
      </c>
      <c r="G631">
        <v>8.5999999999999993E-2</v>
      </c>
      <c r="H631">
        <v>0.14799999999999999</v>
      </c>
      <c r="I631">
        <v>0.22900000000000001</v>
      </c>
      <c r="J631">
        <v>0.309</v>
      </c>
      <c r="K631">
        <v>0.39</v>
      </c>
      <c r="L631" s="157"/>
      <c r="M631" s="157"/>
      <c r="N631" s="157"/>
      <c r="O631" s="157"/>
      <c r="P631" s="2" t="s">
        <v>138</v>
      </c>
      <c r="Y631" s="22"/>
      <c r="Z631" s="22"/>
      <c r="AA631" s="22"/>
      <c r="AB631" s="2"/>
      <c r="AD631" s="24"/>
      <c r="AE631" s="24"/>
      <c r="AF631" s="24"/>
      <c r="AG631" s="24"/>
      <c r="AH631" s="24"/>
      <c r="AI631" s="24"/>
      <c r="AJ631" s="24"/>
      <c r="AK631" s="24"/>
      <c r="AL631" s="24"/>
      <c r="AM631" s="24"/>
      <c r="AN631" s="24"/>
    </row>
    <row r="632" spans="1:40" ht="13" x14ac:dyDescent="0.3">
      <c r="A632" t="s">
        <v>133</v>
      </c>
      <c r="B632" s="5">
        <v>0.54</v>
      </c>
      <c r="C632" s="93">
        <f t="shared" si="16"/>
        <v>40.54</v>
      </c>
      <c r="D632" s="157"/>
      <c r="E632" s="157"/>
      <c r="F632">
        <v>8.5999999999999993E-2</v>
      </c>
      <c r="G632">
        <v>8.5999999999999993E-2</v>
      </c>
      <c r="H632">
        <v>0.14799999999999999</v>
      </c>
      <c r="I632">
        <v>0.22800000000000001</v>
      </c>
      <c r="J632">
        <v>0.308</v>
      </c>
      <c r="K632">
        <v>0.38800000000000001</v>
      </c>
      <c r="L632" s="157"/>
      <c r="M632" s="157"/>
      <c r="N632" s="157"/>
      <c r="O632" s="157"/>
      <c r="P632" s="2" t="s">
        <v>138</v>
      </c>
      <c r="Y632" s="22"/>
      <c r="Z632" s="22"/>
      <c r="AA632" s="22"/>
      <c r="AB632" s="2"/>
      <c r="AD632" s="24"/>
      <c r="AE632" s="24"/>
      <c r="AF632" s="24"/>
      <c r="AG632" s="24"/>
      <c r="AH632" s="24"/>
      <c r="AI632" s="24"/>
      <c r="AJ632" s="24"/>
      <c r="AK632" s="24"/>
      <c r="AL632" s="24"/>
      <c r="AM632" s="24"/>
      <c r="AN632" s="24"/>
    </row>
    <row r="633" spans="1:40" ht="13" x14ac:dyDescent="0.3">
      <c r="A633" t="s">
        <v>133</v>
      </c>
      <c r="B633" s="5">
        <v>0.55000000000000004</v>
      </c>
      <c r="C633" s="93">
        <f t="shared" si="16"/>
        <v>40.549999999999997</v>
      </c>
      <c r="D633" s="157"/>
      <c r="E633" s="157"/>
      <c r="F633">
        <v>8.5999999999999993E-2</v>
      </c>
      <c r="G633">
        <v>8.5999999999999993E-2</v>
      </c>
      <c r="H633">
        <v>0.14699999999999999</v>
      </c>
      <c r="I633">
        <v>0.22700000000000001</v>
      </c>
      <c r="J633">
        <v>0.30599999999999999</v>
      </c>
      <c r="K633">
        <v>0.38600000000000001</v>
      </c>
      <c r="L633" s="157"/>
      <c r="M633" s="157"/>
      <c r="N633" s="157"/>
      <c r="O633" s="157"/>
      <c r="P633" s="2" t="s">
        <v>138</v>
      </c>
      <c r="Y633" s="22"/>
      <c r="Z633" s="22"/>
      <c r="AA633" s="22"/>
      <c r="AB633" s="2"/>
      <c r="AD633" s="24"/>
      <c r="AE633" s="24"/>
      <c r="AF633" s="24"/>
      <c r="AG633" s="24"/>
      <c r="AH633" s="24"/>
      <c r="AI633" s="24"/>
      <c r="AJ633" s="24"/>
      <c r="AK633" s="24"/>
      <c r="AL633" s="24"/>
      <c r="AM633" s="24"/>
      <c r="AN633" s="24"/>
    </row>
    <row r="634" spans="1:40" ht="13" x14ac:dyDescent="0.3">
      <c r="A634" t="s">
        <v>133</v>
      </c>
      <c r="B634" s="5">
        <v>0.56000000000000005</v>
      </c>
      <c r="C634" s="93">
        <f t="shared" si="16"/>
        <v>40.56</v>
      </c>
      <c r="D634" s="157"/>
      <c r="E634" s="157"/>
      <c r="F634">
        <v>8.5999999999999993E-2</v>
      </c>
      <c r="G634">
        <v>8.5999999999999993E-2</v>
      </c>
      <c r="H634">
        <v>0.14599999999999999</v>
      </c>
      <c r="I634">
        <v>0.22600000000000001</v>
      </c>
      <c r="J634">
        <v>0.30499999999999999</v>
      </c>
      <c r="K634">
        <v>0.38500000000000001</v>
      </c>
      <c r="L634" s="157"/>
      <c r="M634" s="157"/>
      <c r="N634" s="157"/>
      <c r="O634" s="157"/>
      <c r="P634" s="2" t="s">
        <v>138</v>
      </c>
      <c r="Y634" s="22"/>
      <c r="Z634" s="22"/>
      <c r="AA634" s="22"/>
      <c r="AB634" s="2"/>
      <c r="AD634" s="24"/>
      <c r="AE634" s="24"/>
      <c r="AF634" s="24"/>
      <c r="AG634" s="24"/>
      <c r="AH634" s="24"/>
      <c r="AI634" s="24"/>
      <c r="AJ634" s="24"/>
      <c r="AK634" s="24"/>
      <c r="AL634" s="24"/>
      <c r="AM634" s="24"/>
      <c r="AN634" s="24"/>
    </row>
    <row r="635" spans="1:40" ht="13" x14ac:dyDescent="0.3">
      <c r="A635" t="s">
        <v>133</v>
      </c>
      <c r="B635" s="5">
        <v>0.56999999999999995</v>
      </c>
      <c r="C635" s="93">
        <f t="shared" si="16"/>
        <v>40.57</v>
      </c>
      <c r="D635" s="157"/>
      <c r="E635" s="157"/>
      <c r="F635">
        <v>8.5999999999999993E-2</v>
      </c>
      <c r="G635">
        <v>8.5999999999999993E-2</v>
      </c>
      <c r="H635">
        <v>0.14599999999999999</v>
      </c>
      <c r="I635">
        <v>0.22600000000000001</v>
      </c>
      <c r="J635">
        <v>0.30499999999999999</v>
      </c>
      <c r="K635">
        <v>0.38500000000000001</v>
      </c>
      <c r="L635" s="157"/>
      <c r="M635" s="157"/>
      <c r="N635" s="157"/>
      <c r="O635" s="157"/>
      <c r="P635" s="2" t="s">
        <v>138</v>
      </c>
      <c r="Y635" s="22"/>
      <c r="Z635" s="22"/>
      <c r="AA635" s="22"/>
      <c r="AB635" s="2"/>
      <c r="AD635" s="24"/>
      <c r="AE635" s="24"/>
      <c r="AF635" s="24"/>
      <c r="AG635" s="24"/>
      <c r="AH635" s="24"/>
      <c r="AI635" s="24"/>
      <c r="AJ635" s="24"/>
      <c r="AK635" s="24"/>
      <c r="AL635" s="24"/>
      <c r="AM635" s="24"/>
      <c r="AN635" s="24"/>
    </row>
    <row r="636" spans="1:40" ht="13" x14ac:dyDescent="0.3">
      <c r="A636" t="s">
        <v>133</v>
      </c>
      <c r="B636" s="5">
        <v>0.57999999999999996</v>
      </c>
      <c r="C636" s="93">
        <f t="shared" si="16"/>
        <v>40.58</v>
      </c>
      <c r="D636" s="157"/>
      <c r="E636" s="157"/>
      <c r="F636">
        <v>8.5000000000000006E-2</v>
      </c>
      <c r="G636">
        <v>8.5000000000000006E-2</v>
      </c>
      <c r="H636">
        <v>0.14499999999999999</v>
      </c>
      <c r="I636">
        <v>0.223</v>
      </c>
      <c r="J636">
        <v>0.30099999999999999</v>
      </c>
      <c r="K636">
        <v>0.379</v>
      </c>
      <c r="L636" s="157"/>
      <c r="M636" s="157"/>
      <c r="N636" s="157"/>
      <c r="O636" s="157"/>
      <c r="P636" s="2" t="s">
        <v>138</v>
      </c>
      <c r="Y636" s="22"/>
      <c r="Z636" s="22"/>
      <c r="AA636" s="22"/>
      <c r="AB636" s="2"/>
      <c r="AD636" s="24"/>
      <c r="AE636" s="24"/>
      <c r="AF636" s="24"/>
      <c r="AG636" s="24"/>
      <c r="AH636" s="24"/>
      <c r="AI636" s="24"/>
      <c r="AJ636" s="24"/>
      <c r="AK636" s="24"/>
      <c r="AL636" s="24"/>
      <c r="AM636" s="24"/>
      <c r="AN636" s="24"/>
    </row>
    <row r="637" spans="1:40" ht="13" x14ac:dyDescent="0.3">
      <c r="A637" t="s">
        <v>133</v>
      </c>
      <c r="B637" s="5">
        <v>0.59</v>
      </c>
      <c r="C637" s="93">
        <f t="shared" si="16"/>
        <v>40.590000000000003</v>
      </c>
      <c r="D637" s="157"/>
      <c r="E637" s="157"/>
      <c r="F637">
        <v>8.5000000000000006E-2</v>
      </c>
      <c r="G637">
        <v>8.5000000000000006E-2</v>
      </c>
      <c r="H637">
        <v>0.14499999999999999</v>
      </c>
      <c r="I637">
        <v>0.223</v>
      </c>
      <c r="J637">
        <v>0.30099999999999999</v>
      </c>
      <c r="K637">
        <v>0.379</v>
      </c>
      <c r="L637" s="157"/>
      <c r="M637" s="157"/>
      <c r="N637" s="157"/>
      <c r="O637" s="157"/>
      <c r="P637" s="2" t="s">
        <v>138</v>
      </c>
      <c r="Y637" s="22"/>
      <c r="Z637" s="22"/>
      <c r="AA637" s="22"/>
      <c r="AB637" s="2"/>
      <c r="AD637" s="24"/>
      <c r="AE637" s="24"/>
      <c r="AF637" s="24"/>
      <c r="AG637" s="24"/>
      <c r="AH637" s="24"/>
      <c r="AI637" s="24"/>
      <c r="AJ637" s="24"/>
      <c r="AK637" s="24"/>
      <c r="AL637" s="24"/>
      <c r="AM637" s="24"/>
      <c r="AN637" s="24"/>
    </row>
    <row r="638" spans="1:40" ht="13" x14ac:dyDescent="0.3">
      <c r="A638" t="s">
        <v>133</v>
      </c>
      <c r="B638" s="5">
        <v>0.6</v>
      </c>
      <c r="C638" s="93">
        <f t="shared" si="16"/>
        <v>40.6</v>
      </c>
      <c r="D638" s="157"/>
      <c r="E638" s="157"/>
      <c r="F638">
        <v>8.5000000000000006E-2</v>
      </c>
      <c r="G638">
        <v>8.5000000000000006E-2</v>
      </c>
      <c r="H638">
        <v>0.14499999999999999</v>
      </c>
      <c r="I638">
        <v>0.223</v>
      </c>
      <c r="J638">
        <v>0.30099999999999999</v>
      </c>
      <c r="K638">
        <v>0.379</v>
      </c>
      <c r="L638" s="157"/>
      <c r="M638" s="157"/>
      <c r="N638" s="157"/>
      <c r="O638" s="157"/>
      <c r="P638" s="2" t="s">
        <v>138</v>
      </c>
      <c r="Y638" s="22"/>
      <c r="Z638" s="22"/>
      <c r="AA638" s="22"/>
      <c r="AB638" s="2"/>
      <c r="AD638" s="24"/>
      <c r="AE638" s="24"/>
      <c r="AF638" s="24"/>
      <c r="AG638" s="24"/>
      <c r="AH638" s="24"/>
      <c r="AI638" s="24"/>
      <c r="AJ638" s="24"/>
      <c r="AK638" s="24"/>
      <c r="AL638" s="24"/>
      <c r="AM638" s="24"/>
      <c r="AN638" s="24"/>
    </row>
    <row r="639" spans="1:40" ht="13" x14ac:dyDescent="0.3">
      <c r="A639" t="s">
        <v>133</v>
      </c>
      <c r="B639" s="5">
        <v>0.61</v>
      </c>
      <c r="C639" s="93">
        <f t="shared" si="16"/>
        <v>40.61</v>
      </c>
      <c r="D639" s="157"/>
      <c r="E639" s="157"/>
      <c r="F639">
        <v>8.3000000000000004E-2</v>
      </c>
      <c r="G639">
        <v>8.3000000000000004E-2</v>
      </c>
      <c r="H639">
        <v>0.14299999999999999</v>
      </c>
      <c r="I639">
        <v>0.22</v>
      </c>
      <c r="J639">
        <v>0.29599999999999999</v>
      </c>
      <c r="K639">
        <v>0.373</v>
      </c>
      <c r="L639" s="157"/>
      <c r="M639" s="157"/>
      <c r="N639" s="157"/>
      <c r="O639" s="157"/>
      <c r="P639" s="2" t="s">
        <v>138</v>
      </c>
      <c r="Y639" s="22"/>
      <c r="Z639" s="22"/>
      <c r="AA639" s="22"/>
      <c r="AB639" s="2"/>
      <c r="AD639" s="24"/>
      <c r="AE639" s="24"/>
      <c r="AF639" s="24"/>
      <c r="AG639" s="24"/>
      <c r="AH639" s="24"/>
      <c r="AI639" s="24"/>
      <c r="AJ639" s="24"/>
      <c r="AK639" s="24"/>
      <c r="AL639" s="24"/>
      <c r="AM639" s="24"/>
      <c r="AN639" s="24"/>
    </row>
    <row r="640" spans="1:40" ht="13" x14ac:dyDescent="0.3">
      <c r="A640" t="s">
        <v>133</v>
      </c>
      <c r="B640" s="5">
        <v>0.62</v>
      </c>
      <c r="C640" s="93">
        <f t="shared" si="16"/>
        <v>40.619999999999997</v>
      </c>
      <c r="D640" s="157"/>
      <c r="E640" s="157"/>
      <c r="F640">
        <v>8.3000000000000004E-2</v>
      </c>
      <c r="G640">
        <v>8.3000000000000004E-2</v>
      </c>
      <c r="H640">
        <v>0.14199999999999999</v>
      </c>
      <c r="I640">
        <v>0.218</v>
      </c>
      <c r="J640">
        <v>0.29499999999999998</v>
      </c>
      <c r="K640">
        <v>0.371</v>
      </c>
      <c r="L640" s="157"/>
      <c r="M640" s="157"/>
      <c r="N640" s="157"/>
      <c r="O640" s="157"/>
      <c r="P640" s="2" t="s">
        <v>138</v>
      </c>
      <c r="Y640" s="22"/>
      <c r="Z640" s="22"/>
      <c r="AA640" s="22"/>
      <c r="AB640" s="2"/>
      <c r="AD640" s="24"/>
      <c r="AE640" s="24"/>
      <c r="AF640" s="24"/>
      <c r="AG640" s="24"/>
      <c r="AH640" s="24"/>
      <c r="AI640" s="24"/>
      <c r="AJ640" s="24"/>
      <c r="AK640" s="24"/>
      <c r="AL640" s="24"/>
      <c r="AM640" s="24"/>
      <c r="AN640" s="24"/>
    </row>
    <row r="641" spans="1:40" ht="13" x14ac:dyDescent="0.3">
      <c r="A641" t="s">
        <v>133</v>
      </c>
      <c r="B641" s="5">
        <v>0.63</v>
      </c>
      <c r="C641" s="93">
        <f t="shared" si="16"/>
        <v>40.630000000000003</v>
      </c>
      <c r="D641" s="157"/>
      <c r="E641" s="157"/>
      <c r="F641">
        <v>8.3000000000000004E-2</v>
      </c>
      <c r="G641">
        <v>8.3000000000000004E-2</v>
      </c>
      <c r="H641">
        <v>0.14199999999999999</v>
      </c>
      <c r="I641">
        <v>0.218</v>
      </c>
      <c r="J641">
        <v>0.29399999999999998</v>
      </c>
      <c r="K641">
        <v>0.37</v>
      </c>
      <c r="L641" s="157"/>
      <c r="M641" s="157"/>
      <c r="N641" s="157"/>
      <c r="O641" s="157"/>
      <c r="P641" s="2" t="s">
        <v>138</v>
      </c>
      <c r="Y641" s="22"/>
      <c r="Z641" s="22"/>
      <c r="AA641" s="22"/>
      <c r="AB641" s="2"/>
      <c r="AD641" s="24"/>
      <c r="AE641" s="24"/>
      <c r="AF641" s="24"/>
      <c r="AG641" s="24"/>
      <c r="AH641" s="24"/>
      <c r="AI641" s="24"/>
      <c r="AJ641" s="24"/>
      <c r="AK641" s="24"/>
      <c r="AL641" s="24"/>
      <c r="AM641" s="24"/>
      <c r="AN641" s="24"/>
    </row>
    <row r="642" spans="1:40" ht="13" x14ac:dyDescent="0.3">
      <c r="A642" t="s">
        <v>133</v>
      </c>
      <c r="B642" s="5">
        <v>0.64</v>
      </c>
      <c r="C642" s="93">
        <f t="shared" si="16"/>
        <v>40.64</v>
      </c>
      <c r="D642" s="157"/>
      <c r="E642" s="157"/>
      <c r="F642">
        <v>8.2000000000000003E-2</v>
      </c>
      <c r="G642">
        <v>8.2000000000000003E-2</v>
      </c>
      <c r="H642">
        <v>0.14000000000000001</v>
      </c>
      <c r="I642">
        <v>0.216</v>
      </c>
      <c r="J642">
        <v>0.29099999999999998</v>
      </c>
      <c r="K642">
        <v>0.36699999999999999</v>
      </c>
      <c r="L642" s="157"/>
      <c r="M642" s="157"/>
      <c r="N642" s="157"/>
      <c r="O642" s="157"/>
      <c r="P642" s="2" t="s">
        <v>138</v>
      </c>
      <c r="Y642" s="22"/>
      <c r="Z642" s="22"/>
      <c r="AA642" s="22"/>
      <c r="AB642" s="2"/>
      <c r="AD642" s="24"/>
      <c r="AE642" s="24"/>
      <c r="AF642" s="24"/>
      <c r="AG642" s="24"/>
      <c r="AH642" s="24"/>
      <c r="AI642" s="24"/>
      <c r="AJ642" s="24"/>
      <c r="AK642" s="24"/>
      <c r="AL642" s="24"/>
      <c r="AM642" s="24"/>
      <c r="AN642" s="24"/>
    </row>
    <row r="643" spans="1:40" ht="13" x14ac:dyDescent="0.3">
      <c r="A643" t="s">
        <v>133</v>
      </c>
      <c r="B643" s="5">
        <v>0.65</v>
      </c>
      <c r="C643" s="93">
        <f t="shared" si="16"/>
        <v>40.65</v>
      </c>
      <c r="D643" s="157"/>
      <c r="E643" s="157"/>
      <c r="F643">
        <v>8.2000000000000003E-2</v>
      </c>
      <c r="G643">
        <v>8.2000000000000003E-2</v>
      </c>
      <c r="H643">
        <v>0.14000000000000001</v>
      </c>
      <c r="I643">
        <v>0.216</v>
      </c>
      <c r="J643">
        <v>0.29099999999999998</v>
      </c>
      <c r="K643">
        <v>0.36699999999999999</v>
      </c>
      <c r="L643" s="157"/>
      <c r="M643" s="157"/>
      <c r="N643" s="157"/>
      <c r="O643" s="157"/>
      <c r="P643" s="2" t="s">
        <v>138</v>
      </c>
      <c r="Y643" s="22"/>
      <c r="Z643" s="22"/>
      <c r="AA643" s="22"/>
      <c r="AB643" s="2"/>
      <c r="AD643" s="24"/>
      <c r="AE643" s="24"/>
      <c r="AF643" s="24"/>
      <c r="AG643" s="24"/>
      <c r="AH643" s="24"/>
      <c r="AI643" s="24"/>
      <c r="AJ643" s="24"/>
      <c r="AK643" s="24"/>
      <c r="AL643" s="24"/>
      <c r="AM643" s="24"/>
      <c r="AN643" s="24"/>
    </row>
    <row r="644" spans="1:40" ht="13" x14ac:dyDescent="0.3">
      <c r="A644" t="s">
        <v>133</v>
      </c>
      <c r="B644" s="5">
        <v>0.66</v>
      </c>
      <c r="C644" s="93">
        <f t="shared" si="16"/>
        <v>40.659999999999997</v>
      </c>
      <c r="D644" s="157"/>
      <c r="E644" s="157"/>
      <c r="F644">
        <v>8.1000000000000003E-2</v>
      </c>
      <c r="G644">
        <v>8.1000000000000003E-2</v>
      </c>
      <c r="H644">
        <v>0.13900000000000001</v>
      </c>
      <c r="I644">
        <v>0.214</v>
      </c>
      <c r="J644">
        <v>0.28799999999999998</v>
      </c>
      <c r="K644">
        <v>0.36299999999999999</v>
      </c>
      <c r="L644" s="157"/>
      <c r="M644" s="157"/>
      <c r="N644" s="157"/>
      <c r="O644" s="157"/>
      <c r="P644" s="2" t="s">
        <v>138</v>
      </c>
      <c r="Y644" s="22"/>
      <c r="Z644" s="22"/>
      <c r="AA644" s="22"/>
      <c r="AB644" s="2"/>
      <c r="AD644" s="24"/>
      <c r="AE644" s="24"/>
      <c r="AF644" s="24"/>
      <c r="AG644" s="24"/>
      <c r="AH644" s="24"/>
      <c r="AI644" s="24"/>
      <c r="AJ644" s="24"/>
      <c r="AK644" s="24"/>
      <c r="AL644" s="24"/>
      <c r="AM644" s="24"/>
      <c r="AN644" s="24"/>
    </row>
    <row r="645" spans="1:40" ht="13" x14ac:dyDescent="0.3">
      <c r="A645" t="s">
        <v>133</v>
      </c>
      <c r="B645" s="5">
        <v>0.67</v>
      </c>
      <c r="C645" s="93">
        <f t="shared" si="16"/>
        <v>40.67</v>
      </c>
      <c r="D645" s="157"/>
      <c r="E645" s="157"/>
      <c r="F645">
        <v>8.1000000000000003E-2</v>
      </c>
      <c r="G645">
        <v>8.1000000000000003E-2</v>
      </c>
      <c r="H645">
        <v>0.13900000000000001</v>
      </c>
      <c r="I645">
        <v>0.21299999999999999</v>
      </c>
      <c r="J645">
        <v>0.28699999999999998</v>
      </c>
      <c r="K645">
        <v>0.36099999999999999</v>
      </c>
      <c r="L645" s="157"/>
      <c r="M645" s="157"/>
      <c r="N645" s="157"/>
      <c r="O645" s="157"/>
      <c r="P645" s="2" t="s">
        <v>138</v>
      </c>
      <c r="Y645" s="22"/>
      <c r="Z645" s="22"/>
      <c r="AA645" s="22"/>
      <c r="AB645" s="2"/>
      <c r="AD645" s="24"/>
      <c r="AE645" s="24"/>
      <c r="AF645" s="24"/>
      <c r="AG645" s="24"/>
      <c r="AH645" s="24"/>
      <c r="AI645" s="24"/>
      <c r="AJ645" s="24"/>
      <c r="AK645" s="24"/>
      <c r="AL645" s="24"/>
      <c r="AM645" s="24"/>
      <c r="AN645" s="24"/>
    </row>
    <row r="646" spans="1:40" ht="13" x14ac:dyDescent="0.3">
      <c r="A646" t="s">
        <v>133</v>
      </c>
      <c r="B646" s="5">
        <v>0.68</v>
      </c>
      <c r="C646" s="93">
        <f t="shared" si="16"/>
        <v>40.68</v>
      </c>
      <c r="D646" s="157"/>
      <c r="E646" s="157"/>
      <c r="F646">
        <v>8.1000000000000003E-2</v>
      </c>
      <c r="G646">
        <v>8.1000000000000003E-2</v>
      </c>
      <c r="H646">
        <v>0.13800000000000001</v>
      </c>
      <c r="I646">
        <v>0.21099999999999999</v>
      </c>
      <c r="J646">
        <v>0.28499999999999998</v>
      </c>
      <c r="K646">
        <v>0.35799999999999998</v>
      </c>
      <c r="L646" s="157"/>
      <c r="M646" s="157"/>
      <c r="N646" s="157"/>
      <c r="O646" s="157"/>
      <c r="P646" s="2" t="s">
        <v>138</v>
      </c>
      <c r="Y646" s="22"/>
      <c r="Z646" s="22"/>
      <c r="AA646" s="22"/>
      <c r="AB646" s="2"/>
      <c r="AD646" s="24"/>
      <c r="AE646" s="24"/>
      <c r="AF646" s="24"/>
      <c r="AG646" s="24"/>
      <c r="AH646" s="24"/>
      <c r="AI646" s="24"/>
      <c r="AJ646" s="24"/>
      <c r="AK646" s="24"/>
      <c r="AL646" s="24"/>
      <c r="AM646" s="24"/>
      <c r="AN646" s="24"/>
    </row>
    <row r="647" spans="1:40" ht="13" x14ac:dyDescent="0.3">
      <c r="A647" t="s">
        <v>133</v>
      </c>
      <c r="B647" s="5">
        <v>0.69</v>
      </c>
      <c r="C647" s="93">
        <f t="shared" si="16"/>
        <v>40.69</v>
      </c>
      <c r="D647" s="157"/>
      <c r="E647" s="157"/>
      <c r="F647">
        <v>8.1000000000000003E-2</v>
      </c>
      <c r="G647">
        <v>8.1000000000000003E-2</v>
      </c>
      <c r="H647">
        <v>0.13800000000000001</v>
      </c>
      <c r="I647">
        <v>0.21099999999999999</v>
      </c>
      <c r="J647">
        <v>0.28499999999999998</v>
      </c>
      <c r="K647">
        <v>0.35799999999999998</v>
      </c>
      <c r="L647" s="157"/>
      <c r="M647" s="157"/>
      <c r="N647" s="157"/>
      <c r="O647" s="157"/>
      <c r="P647" s="2" t="s">
        <v>138</v>
      </c>
      <c r="Y647" s="22"/>
      <c r="Z647" s="22"/>
      <c r="AA647" s="22"/>
      <c r="AB647" s="2"/>
      <c r="AD647" s="24"/>
      <c r="AE647" s="24"/>
      <c r="AF647" s="24"/>
      <c r="AG647" s="24"/>
      <c r="AH647" s="24"/>
      <c r="AI647" s="24"/>
      <c r="AJ647" s="24"/>
      <c r="AK647" s="24"/>
      <c r="AL647" s="24"/>
      <c r="AM647" s="24"/>
      <c r="AN647" s="24"/>
    </row>
    <row r="648" spans="1:40" ht="13" x14ac:dyDescent="0.3">
      <c r="A648" t="s">
        <v>133</v>
      </c>
      <c r="B648" s="5">
        <v>0.7</v>
      </c>
      <c r="C648" s="93">
        <f t="shared" si="16"/>
        <v>40.700000000000003</v>
      </c>
      <c r="D648" s="157"/>
      <c r="E648" s="157"/>
      <c r="F648">
        <v>0.08</v>
      </c>
      <c r="G648">
        <v>0.08</v>
      </c>
      <c r="H648">
        <v>0.13600000000000001</v>
      </c>
      <c r="I648">
        <v>0.20899999999999999</v>
      </c>
      <c r="J648">
        <v>0.28199999999999997</v>
      </c>
      <c r="K648">
        <v>0.35399999999999998</v>
      </c>
      <c r="L648" s="157"/>
      <c r="M648" s="157"/>
      <c r="N648" s="157"/>
      <c r="O648" s="157"/>
      <c r="P648" s="2" t="s">
        <v>138</v>
      </c>
      <c r="Y648" s="22"/>
      <c r="Z648" s="22"/>
      <c r="AA648" s="22"/>
      <c r="AB648" s="2"/>
      <c r="AD648" s="24"/>
      <c r="AE648" s="24"/>
      <c r="AF648" s="24"/>
      <c r="AG648" s="24"/>
      <c r="AH648" s="24"/>
      <c r="AI648" s="24"/>
      <c r="AJ648" s="24"/>
      <c r="AK648" s="24"/>
      <c r="AL648" s="24"/>
      <c r="AM648" s="24"/>
      <c r="AN648" s="24"/>
    </row>
    <row r="649" spans="1:40" ht="13" x14ac:dyDescent="0.3">
      <c r="A649" t="s">
        <v>133</v>
      </c>
      <c r="B649" s="5">
        <v>0.71</v>
      </c>
      <c r="C649" s="93">
        <f t="shared" si="16"/>
        <v>40.71</v>
      </c>
      <c r="D649" s="157"/>
      <c r="E649" s="157"/>
      <c r="F649">
        <v>0.08</v>
      </c>
      <c r="G649">
        <v>0.08</v>
      </c>
      <c r="H649">
        <v>0.13600000000000001</v>
      </c>
      <c r="I649">
        <v>0.20799999999999999</v>
      </c>
      <c r="J649">
        <v>0.28100000000000003</v>
      </c>
      <c r="K649">
        <v>0.35299999999999998</v>
      </c>
      <c r="L649" s="157"/>
      <c r="M649" s="157"/>
      <c r="N649" s="157"/>
      <c r="O649" s="157"/>
      <c r="P649" s="2" t="s">
        <v>138</v>
      </c>
      <c r="Y649" s="22"/>
      <c r="Z649" s="22"/>
      <c r="AA649" s="22"/>
      <c r="AB649" s="2"/>
      <c r="AD649" s="24"/>
      <c r="AE649" s="24"/>
      <c r="AF649" s="24"/>
      <c r="AG649" s="24"/>
      <c r="AH649" s="24"/>
      <c r="AI649" s="24"/>
      <c r="AJ649" s="24"/>
      <c r="AK649" s="24"/>
      <c r="AL649" s="24"/>
      <c r="AM649" s="24"/>
      <c r="AN649" s="24"/>
    </row>
    <row r="650" spans="1:40" ht="13" x14ac:dyDescent="0.3">
      <c r="A650" t="s">
        <v>133</v>
      </c>
      <c r="B650" s="5">
        <v>0.72</v>
      </c>
      <c r="C650" s="93">
        <f t="shared" si="16"/>
        <v>40.72</v>
      </c>
      <c r="D650" s="157"/>
      <c r="E650" s="157"/>
      <c r="F650">
        <v>0.08</v>
      </c>
      <c r="G650">
        <v>0.08</v>
      </c>
      <c r="H650">
        <v>0.13600000000000001</v>
      </c>
      <c r="I650">
        <v>0.20799999999999999</v>
      </c>
      <c r="J650">
        <v>0.28100000000000003</v>
      </c>
      <c r="K650">
        <v>0.35299999999999998</v>
      </c>
      <c r="L650" s="157"/>
      <c r="M650" s="157"/>
      <c r="N650" s="157"/>
      <c r="O650" s="157"/>
      <c r="P650" s="2" t="s">
        <v>138</v>
      </c>
      <c r="Y650" s="22"/>
      <c r="Z650" s="22"/>
      <c r="AA650" s="22"/>
      <c r="AB650" s="2"/>
      <c r="AD650" s="24"/>
      <c r="AE650" s="24"/>
      <c r="AF650" s="24"/>
      <c r="AG650" s="24"/>
      <c r="AH650" s="24"/>
      <c r="AI650" s="24"/>
      <c r="AJ650" s="24"/>
      <c r="AK650" s="24"/>
      <c r="AL650" s="24"/>
      <c r="AM650" s="24"/>
      <c r="AN650" s="24"/>
    </row>
    <row r="651" spans="1:40" ht="13" x14ac:dyDescent="0.3">
      <c r="A651" t="s">
        <v>133</v>
      </c>
      <c r="B651" s="5">
        <v>0.73</v>
      </c>
      <c r="C651" s="93">
        <f t="shared" si="16"/>
        <v>40.729999999999997</v>
      </c>
      <c r="D651" s="157"/>
      <c r="E651" s="157"/>
      <c r="F651">
        <v>7.9000000000000001E-2</v>
      </c>
      <c r="G651">
        <v>7.9000000000000001E-2</v>
      </c>
      <c r="H651">
        <v>0.13500000000000001</v>
      </c>
      <c r="I651">
        <v>0.20599999999999999</v>
      </c>
      <c r="J651">
        <v>0.27800000000000002</v>
      </c>
      <c r="K651">
        <v>0.35</v>
      </c>
      <c r="L651" s="157"/>
      <c r="M651" s="157"/>
      <c r="N651" s="157"/>
      <c r="O651" s="157"/>
      <c r="P651" s="2" t="s">
        <v>138</v>
      </c>
      <c r="Y651" s="22"/>
      <c r="Z651" s="22"/>
      <c r="AA651" s="22"/>
      <c r="AB651" s="2"/>
      <c r="AD651" s="24"/>
      <c r="AE651" s="24"/>
      <c r="AF651" s="24"/>
      <c r="AG651" s="24"/>
      <c r="AH651" s="24"/>
      <c r="AI651" s="24"/>
      <c r="AJ651" s="24"/>
      <c r="AK651" s="24"/>
      <c r="AL651" s="24"/>
      <c r="AM651" s="24"/>
      <c r="AN651" s="24"/>
    </row>
    <row r="652" spans="1:40" ht="13" x14ac:dyDescent="0.3">
      <c r="A652" t="s">
        <v>133</v>
      </c>
      <c r="B652" s="5">
        <v>0.74</v>
      </c>
      <c r="C652" s="93">
        <f t="shared" si="16"/>
        <v>40.74</v>
      </c>
      <c r="D652" s="157"/>
      <c r="E652" s="157"/>
      <c r="F652">
        <v>7.9000000000000001E-2</v>
      </c>
      <c r="G652">
        <v>7.9000000000000001E-2</v>
      </c>
      <c r="H652">
        <v>0.13500000000000001</v>
      </c>
      <c r="I652">
        <v>0.20599999999999999</v>
      </c>
      <c r="J652">
        <v>0.27800000000000002</v>
      </c>
      <c r="K652">
        <v>0.35</v>
      </c>
      <c r="L652" s="157"/>
      <c r="M652" s="157"/>
      <c r="N652" s="157"/>
      <c r="O652" s="157"/>
      <c r="P652" s="2" t="s">
        <v>138</v>
      </c>
      <c r="Y652" s="22"/>
      <c r="Z652" s="22"/>
      <c r="AA652" s="22"/>
      <c r="AB652" s="2"/>
      <c r="AD652" s="24"/>
      <c r="AE652" s="24"/>
      <c r="AF652" s="24"/>
      <c r="AG652" s="24"/>
      <c r="AH652" s="24"/>
      <c r="AI652" s="24"/>
      <c r="AJ652" s="24"/>
      <c r="AK652" s="24"/>
      <c r="AL652" s="24"/>
      <c r="AM652" s="24"/>
      <c r="AN652" s="24"/>
    </row>
    <row r="653" spans="1:40" ht="13" x14ac:dyDescent="0.3">
      <c r="A653" t="s">
        <v>133</v>
      </c>
      <c r="B653" s="5">
        <v>0.75</v>
      </c>
      <c r="C653" s="93">
        <f t="shared" si="16"/>
        <v>40.75</v>
      </c>
      <c r="D653" s="157"/>
      <c r="E653" s="157"/>
      <c r="F653">
        <v>7.8E-2</v>
      </c>
      <c r="G653">
        <v>7.8E-2</v>
      </c>
      <c r="H653">
        <v>0.13300000000000001</v>
      </c>
      <c r="I653">
        <v>0.20399999999999999</v>
      </c>
      <c r="J653">
        <v>0.27400000000000002</v>
      </c>
      <c r="K653">
        <v>0.34499999999999997</v>
      </c>
      <c r="L653" s="157"/>
      <c r="M653" s="157"/>
      <c r="N653" s="157"/>
      <c r="O653" s="157"/>
      <c r="P653" s="2" t="s">
        <v>138</v>
      </c>
      <c r="Y653" s="22"/>
      <c r="Z653" s="22"/>
      <c r="AA653" s="22"/>
      <c r="AB653" s="2"/>
      <c r="AD653" s="24"/>
      <c r="AE653" s="24"/>
      <c r="AF653" s="24"/>
      <c r="AG653" s="24"/>
      <c r="AH653" s="24"/>
      <c r="AI653" s="24"/>
      <c r="AJ653" s="24"/>
      <c r="AK653" s="24"/>
      <c r="AL653" s="24"/>
      <c r="AM653" s="24"/>
      <c r="AN653" s="24"/>
    </row>
    <row r="654" spans="1:40" ht="13" x14ac:dyDescent="0.3">
      <c r="A654" t="s">
        <v>133</v>
      </c>
      <c r="B654" s="5">
        <v>0.76</v>
      </c>
      <c r="C654" s="93">
        <f t="shared" si="16"/>
        <v>40.76</v>
      </c>
      <c r="D654" s="157"/>
      <c r="E654" s="157"/>
      <c r="F654">
        <v>7.8E-2</v>
      </c>
      <c r="G654">
        <v>7.8E-2</v>
      </c>
      <c r="H654">
        <v>0.13300000000000001</v>
      </c>
      <c r="I654">
        <v>0.20399999999999999</v>
      </c>
      <c r="J654">
        <v>0.27400000000000002</v>
      </c>
      <c r="K654">
        <v>0.34499999999999997</v>
      </c>
      <c r="L654" s="157"/>
      <c r="M654" s="157"/>
      <c r="N654" s="157"/>
      <c r="O654" s="157"/>
      <c r="P654" s="2" t="s">
        <v>138</v>
      </c>
      <c r="Y654" s="22"/>
      <c r="Z654" s="22"/>
      <c r="AA654" s="22"/>
      <c r="AB654" s="2"/>
      <c r="AD654" s="24"/>
      <c r="AE654" s="24"/>
      <c r="AF654" s="24"/>
      <c r="AG654" s="24"/>
      <c r="AH654" s="24"/>
      <c r="AI654" s="24"/>
      <c r="AJ654" s="24"/>
      <c r="AK654" s="24"/>
      <c r="AL654" s="24"/>
      <c r="AM654" s="24"/>
      <c r="AN654" s="24"/>
    </row>
    <row r="655" spans="1:40" ht="13" x14ac:dyDescent="0.3">
      <c r="A655" t="s">
        <v>133</v>
      </c>
      <c r="B655" s="5">
        <v>0.77</v>
      </c>
      <c r="C655" s="93">
        <f t="shared" si="16"/>
        <v>40.770000000000003</v>
      </c>
      <c r="D655" s="157"/>
      <c r="E655" s="157"/>
      <c r="F655">
        <v>7.6999999999999999E-2</v>
      </c>
      <c r="G655">
        <v>7.6999999999999999E-2</v>
      </c>
      <c r="H655">
        <v>0.13200000000000001</v>
      </c>
      <c r="I655">
        <v>0.20100000000000001</v>
      </c>
      <c r="J655">
        <v>0.27100000000000002</v>
      </c>
      <c r="K655">
        <v>0.34100000000000003</v>
      </c>
      <c r="L655" s="157"/>
      <c r="M655" s="157"/>
      <c r="N655" s="157"/>
      <c r="O655" s="157"/>
      <c r="P655" s="2" t="s">
        <v>138</v>
      </c>
      <c r="Y655" s="22"/>
      <c r="Z655" s="22"/>
      <c r="AA655" s="22"/>
      <c r="AB655" s="2"/>
      <c r="AD655" s="24"/>
      <c r="AE655" s="24"/>
      <c r="AF655" s="24"/>
      <c r="AG655" s="24"/>
      <c r="AH655" s="24"/>
      <c r="AI655" s="24"/>
      <c r="AJ655" s="24"/>
      <c r="AK655" s="24"/>
      <c r="AL655" s="24"/>
      <c r="AM655" s="24"/>
      <c r="AN655" s="24"/>
    </row>
    <row r="656" spans="1:40" ht="13" x14ac:dyDescent="0.3">
      <c r="A656" t="s">
        <v>133</v>
      </c>
      <c r="B656" s="5">
        <v>0.78</v>
      </c>
      <c r="C656" s="93">
        <f t="shared" si="16"/>
        <v>40.78</v>
      </c>
      <c r="D656" s="157"/>
      <c r="E656" s="157"/>
      <c r="F656">
        <v>7.6999999999999999E-2</v>
      </c>
      <c r="G656">
        <v>7.6999999999999999E-2</v>
      </c>
      <c r="H656">
        <v>0.13100000000000001</v>
      </c>
      <c r="I656">
        <v>0.2</v>
      </c>
      <c r="J656">
        <v>0.26900000000000002</v>
      </c>
      <c r="K656">
        <v>0.33800000000000002</v>
      </c>
      <c r="L656" s="157"/>
      <c r="M656" s="157"/>
      <c r="N656" s="157"/>
      <c r="O656" s="157"/>
      <c r="P656" s="2" t="s">
        <v>138</v>
      </c>
      <c r="Y656" s="22"/>
      <c r="Z656" s="22"/>
      <c r="AA656" s="22"/>
      <c r="AB656" s="2"/>
      <c r="AD656" s="24"/>
      <c r="AE656" s="24"/>
      <c r="AF656" s="24"/>
      <c r="AG656" s="24"/>
      <c r="AH656" s="24"/>
      <c r="AI656" s="24"/>
      <c r="AJ656" s="24"/>
      <c r="AK656" s="24"/>
      <c r="AL656" s="24"/>
      <c r="AM656" s="24"/>
      <c r="AN656" s="24"/>
    </row>
    <row r="657" spans="1:40" ht="13" x14ac:dyDescent="0.3">
      <c r="A657" t="s">
        <v>133</v>
      </c>
      <c r="B657" s="5">
        <v>0.79</v>
      </c>
      <c r="C657" s="93">
        <f t="shared" si="16"/>
        <v>40.79</v>
      </c>
      <c r="D657" s="157"/>
      <c r="E657" s="157"/>
      <c r="F657">
        <v>7.6999999999999999E-2</v>
      </c>
      <c r="G657">
        <v>7.6999999999999999E-2</v>
      </c>
      <c r="H657">
        <v>0.13</v>
      </c>
      <c r="I657">
        <v>0.19900000000000001</v>
      </c>
      <c r="J657">
        <v>0.26800000000000002</v>
      </c>
      <c r="K657">
        <v>0.33700000000000002</v>
      </c>
      <c r="L657" s="157"/>
      <c r="M657" s="157"/>
      <c r="N657" s="157"/>
      <c r="O657" s="157"/>
      <c r="P657" s="2" t="s">
        <v>138</v>
      </c>
      <c r="Y657" s="22"/>
      <c r="Z657" s="22"/>
      <c r="AA657" s="22"/>
      <c r="AB657" s="2"/>
      <c r="AD657" s="24"/>
      <c r="AE657" s="24"/>
      <c r="AF657" s="24"/>
      <c r="AG657" s="24"/>
      <c r="AH657" s="24"/>
      <c r="AI657" s="24"/>
      <c r="AJ657" s="24"/>
      <c r="AK657" s="24"/>
      <c r="AL657" s="24"/>
      <c r="AM657" s="24"/>
      <c r="AN657" s="24"/>
    </row>
    <row r="658" spans="1:40" ht="13" x14ac:dyDescent="0.3">
      <c r="A658" t="s">
        <v>133</v>
      </c>
      <c r="B658" s="5">
        <v>0.8</v>
      </c>
      <c r="C658" s="93">
        <f t="shared" si="16"/>
        <v>40.799999999999997</v>
      </c>
      <c r="D658" s="157"/>
      <c r="E658" s="157"/>
      <c r="F658">
        <v>7.5999999999999998E-2</v>
      </c>
      <c r="G658">
        <v>7.5999999999999998E-2</v>
      </c>
      <c r="H658">
        <v>0.129</v>
      </c>
      <c r="I658">
        <v>0.19700000000000001</v>
      </c>
      <c r="J658">
        <v>0.26500000000000001</v>
      </c>
      <c r="K658">
        <v>0.33400000000000002</v>
      </c>
      <c r="L658" s="157"/>
      <c r="M658" s="157"/>
      <c r="N658" s="157"/>
      <c r="O658" s="157"/>
      <c r="P658" s="2" t="s">
        <v>138</v>
      </c>
      <c r="Y658" s="22"/>
      <c r="Z658" s="22"/>
      <c r="AA658" s="22"/>
      <c r="AB658" s="2"/>
      <c r="AD658" s="24"/>
      <c r="AE658" s="24"/>
      <c r="AF658" s="24"/>
      <c r="AG658" s="24"/>
      <c r="AH658" s="24"/>
      <c r="AI658" s="24"/>
      <c r="AJ658" s="24"/>
      <c r="AK658" s="24"/>
      <c r="AL658" s="24"/>
      <c r="AM658" s="24"/>
      <c r="AN658" s="24"/>
    </row>
    <row r="659" spans="1:40" ht="13" x14ac:dyDescent="0.3">
      <c r="A659" t="s">
        <v>133</v>
      </c>
      <c r="B659" s="5">
        <v>0.81</v>
      </c>
      <c r="C659" s="93">
        <f t="shared" si="16"/>
        <v>40.81</v>
      </c>
      <c r="D659" s="157"/>
      <c r="E659" s="157"/>
      <c r="F659">
        <v>7.5999999999999998E-2</v>
      </c>
      <c r="G659">
        <v>7.5999999999999998E-2</v>
      </c>
      <c r="H659">
        <v>0.129</v>
      </c>
      <c r="I659">
        <v>0.19700000000000001</v>
      </c>
      <c r="J659">
        <v>0.26400000000000001</v>
      </c>
      <c r="K659">
        <v>0.33200000000000002</v>
      </c>
      <c r="L659" s="157"/>
      <c r="M659" s="157"/>
      <c r="N659" s="157"/>
      <c r="O659" s="157"/>
      <c r="P659" s="2" t="s">
        <v>138</v>
      </c>
      <c r="Y659" s="22"/>
      <c r="Z659" s="22"/>
      <c r="AA659" s="22"/>
      <c r="AB659" s="2"/>
      <c r="AD659" s="24"/>
      <c r="AE659" s="24"/>
      <c r="AF659" s="24"/>
      <c r="AG659" s="24"/>
      <c r="AH659" s="24"/>
      <c r="AI659" s="24"/>
      <c r="AJ659" s="24"/>
      <c r="AK659" s="24"/>
      <c r="AL659" s="24"/>
      <c r="AM659" s="24"/>
      <c r="AN659" s="24"/>
    </row>
    <row r="660" spans="1:40" ht="13" x14ac:dyDescent="0.3">
      <c r="A660" t="s">
        <v>133</v>
      </c>
      <c r="B660" s="5">
        <v>0.82</v>
      </c>
      <c r="C660" s="93">
        <f t="shared" si="16"/>
        <v>40.82</v>
      </c>
      <c r="D660" s="157"/>
      <c r="E660" s="157"/>
      <c r="F660">
        <v>7.4999999999999997E-2</v>
      </c>
      <c r="G660">
        <v>7.4999999999999997E-2</v>
      </c>
      <c r="H660">
        <v>0.128</v>
      </c>
      <c r="I660">
        <v>0.19500000000000001</v>
      </c>
      <c r="J660">
        <v>0.26300000000000001</v>
      </c>
      <c r="K660">
        <v>0.33</v>
      </c>
      <c r="L660" s="157"/>
      <c r="M660" s="157"/>
      <c r="N660" s="157"/>
      <c r="O660" s="157"/>
      <c r="P660" s="2" t="s">
        <v>138</v>
      </c>
      <c r="Y660" s="22"/>
      <c r="Z660" s="22"/>
      <c r="AA660" s="22"/>
      <c r="AB660" s="2"/>
      <c r="AD660" s="24"/>
      <c r="AE660" s="24"/>
      <c r="AF660" s="24"/>
      <c r="AG660" s="24"/>
      <c r="AH660" s="24"/>
      <c r="AI660" s="24"/>
      <c r="AJ660" s="24"/>
      <c r="AK660" s="24"/>
      <c r="AL660" s="24"/>
      <c r="AM660" s="24"/>
      <c r="AN660" s="24"/>
    </row>
    <row r="661" spans="1:40" ht="13" x14ac:dyDescent="0.3">
      <c r="A661" t="s">
        <v>133</v>
      </c>
      <c r="B661" s="5">
        <v>0.83</v>
      </c>
      <c r="C661" s="93">
        <f t="shared" si="16"/>
        <v>40.83</v>
      </c>
      <c r="D661" s="157"/>
      <c r="E661" s="157"/>
      <c r="F661">
        <v>7.4999999999999997E-2</v>
      </c>
      <c r="G661">
        <v>7.4999999999999997E-2</v>
      </c>
      <c r="H661">
        <v>0.127</v>
      </c>
      <c r="I661">
        <v>0.19400000000000001</v>
      </c>
      <c r="J661">
        <v>0.26100000000000001</v>
      </c>
      <c r="K661">
        <v>0.32800000000000001</v>
      </c>
      <c r="L661" s="157"/>
      <c r="M661" s="157"/>
      <c r="N661" s="157"/>
      <c r="O661" s="157"/>
      <c r="P661" s="2" t="s">
        <v>138</v>
      </c>
      <c r="Y661" s="22"/>
      <c r="Z661" s="22"/>
      <c r="AA661" s="22"/>
      <c r="AB661" s="2"/>
      <c r="AD661" s="24"/>
      <c r="AE661" s="24"/>
      <c r="AF661" s="24"/>
      <c r="AG661" s="24"/>
      <c r="AH661" s="24"/>
      <c r="AI661" s="24"/>
      <c r="AJ661" s="24"/>
      <c r="AK661" s="24"/>
      <c r="AL661" s="24"/>
      <c r="AM661" s="24"/>
      <c r="AN661" s="24"/>
    </row>
    <row r="662" spans="1:40" ht="13" x14ac:dyDescent="0.3">
      <c r="A662" t="s">
        <v>133</v>
      </c>
      <c r="B662" s="5">
        <v>0.84</v>
      </c>
      <c r="C662" s="93">
        <f t="shared" si="16"/>
        <v>40.840000000000003</v>
      </c>
      <c r="D662" s="157"/>
      <c r="E662" s="157"/>
      <c r="F662">
        <v>7.4999999999999997E-2</v>
      </c>
      <c r="G662">
        <v>7.4999999999999997E-2</v>
      </c>
      <c r="H662">
        <v>0.127</v>
      </c>
      <c r="I662">
        <v>0.193</v>
      </c>
      <c r="J662">
        <v>0.26</v>
      </c>
      <c r="K662">
        <v>0.32600000000000001</v>
      </c>
      <c r="L662" s="157"/>
      <c r="M662" s="157"/>
      <c r="N662" s="157"/>
      <c r="O662" s="157"/>
      <c r="P662" s="2" t="s">
        <v>138</v>
      </c>
      <c r="Y662" s="22"/>
      <c r="Z662" s="22"/>
      <c r="AA662" s="22"/>
      <c r="AB662" s="2"/>
      <c r="AD662" s="24"/>
      <c r="AE662" s="24"/>
      <c r="AF662" s="24"/>
      <c r="AG662" s="24"/>
      <c r="AH662" s="24"/>
      <c r="AI662" s="24"/>
      <c r="AJ662" s="24"/>
      <c r="AK662" s="24"/>
      <c r="AL662" s="24"/>
      <c r="AM662" s="24"/>
      <c r="AN662" s="24"/>
    </row>
    <row r="663" spans="1:40" ht="13" x14ac:dyDescent="0.3">
      <c r="A663" t="s">
        <v>133</v>
      </c>
      <c r="B663" s="5">
        <v>0.85</v>
      </c>
      <c r="C663" s="93">
        <f t="shared" si="16"/>
        <v>40.85</v>
      </c>
      <c r="D663" s="157"/>
      <c r="E663" s="157"/>
      <c r="F663">
        <v>7.3999999999999996E-2</v>
      </c>
      <c r="G663">
        <v>7.3999999999999996E-2</v>
      </c>
      <c r="H663">
        <v>0.126</v>
      </c>
      <c r="I663">
        <v>0.191</v>
      </c>
      <c r="J663">
        <v>0.25700000000000001</v>
      </c>
      <c r="K663">
        <v>0.32300000000000001</v>
      </c>
      <c r="L663" s="157"/>
      <c r="M663" s="157"/>
      <c r="N663" s="157"/>
      <c r="O663" s="157"/>
      <c r="P663" s="2" t="s">
        <v>138</v>
      </c>
      <c r="Y663" s="22"/>
      <c r="Z663" s="22"/>
      <c r="AA663" s="22"/>
      <c r="AB663" s="2"/>
      <c r="AD663" s="24"/>
      <c r="AE663" s="24"/>
      <c r="AF663" s="24"/>
      <c r="AG663" s="24"/>
      <c r="AH663" s="24"/>
      <c r="AI663" s="24"/>
      <c r="AJ663" s="24"/>
      <c r="AK663" s="24"/>
      <c r="AL663" s="24"/>
      <c r="AM663" s="24"/>
      <c r="AN663" s="24"/>
    </row>
    <row r="664" spans="1:40" ht="13" x14ac:dyDescent="0.3">
      <c r="A664" t="s">
        <v>133</v>
      </c>
      <c r="B664" s="5">
        <v>0.86</v>
      </c>
      <c r="C664" s="93">
        <f t="shared" si="16"/>
        <v>40.86</v>
      </c>
      <c r="D664" s="157"/>
      <c r="E664" s="157"/>
      <c r="F664">
        <v>7.3999999999999996E-2</v>
      </c>
      <c r="G664">
        <v>7.3999999999999996E-2</v>
      </c>
      <c r="H664">
        <v>0.125</v>
      </c>
      <c r="I664">
        <v>0.191</v>
      </c>
      <c r="J664">
        <v>0.25600000000000001</v>
      </c>
      <c r="K664">
        <v>0.32200000000000001</v>
      </c>
      <c r="L664" s="157"/>
      <c r="M664" s="157"/>
      <c r="N664" s="157"/>
      <c r="O664" s="157"/>
      <c r="P664" s="2" t="s">
        <v>138</v>
      </c>
      <c r="Y664" s="22"/>
      <c r="Z664" s="22"/>
      <c r="AA664" s="22"/>
      <c r="AB664" s="2"/>
      <c r="AD664" s="24"/>
      <c r="AE664" s="24"/>
      <c r="AF664" s="24"/>
      <c r="AG664" s="24"/>
      <c r="AH664" s="24"/>
      <c r="AI664" s="24"/>
      <c r="AJ664" s="24"/>
      <c r="AK664" s="24"/>
      <c r="AL664" s="24"/>
      <c r="AM664" s="24"/>
      <c r="AN664" s="24"/>
    </row>
    <row r="665" spans="1:40" ht="13" x14ac:dyDescent="0.3">
      <c r="A665" t="s">
        <v>133</v>
      </c>
      <c r="B665" s="5">
        <v>0.87</v>
      </c>
      <c r="C665" s="93">
        <f t="shared" si="16"/>
        <v>40.869999999999997</v>
      </c>
      <c r="D665" s="157"/>
      <c r="E665" s="157"/>
      <c r="F665">
        <v>7.2999999999999995E-2</v>
      </c>
      <c r="G665">
        <v>7.2999999999999995E-2</v>
      </c>
      <c r="H665">
        <v>0.124</v>
      </c>
      <c r="I665">
        <v>0.189</v>
      </c>
      <c r="J665">
        <v>0.254</v>
      </c>
      <c r="K665">
        <v>0.31900000000000001</v>
      </c>
      <c r="L665" s="157"/>
      <c r="M665" s="157"/>
      <c r="N665" s="157"/>
      <c r="O665" s="157"/>
      <c r="P665" s="2" t="s">
        <v>138</v>
      </c>
      <c r="Y665" s="22"/>
      <c r="Z665" s="22"/>
      <c r="AA665" s="22"/>
      <c r="AB665" s="2"/>
      <c r="AD665" s="24"/>
      <c r="AE665" s="24"/>
      <c r="AF665" s="24"/>
      <c r="AG665" s="24"/>
      <c r="AH665" s="24"/>
      <c r="AI665" s="24"/>
      <c r="AJ665" s="24"/>
      <c r="AK665" s="24"/>
      <c r="AL665" s="24"/>
      <c r="AM665" s="24"/>
      <c r="AN665" s="24"/>
    </row>
    <row r="666" spans="1:40" ht="13" x14ac:dyDescent="0.3">
      <c r="A666" t="s">
        <v>133</v>
      </c>
      <c r="B666" s="5">
        <v>0.88</v>
      </c>
      <c r="C666" s="93">
        <f t="shared" si="16"/>
        <v>40.880000000000003</v>
      </c>
      <c r="D666" s="157"/>
      <c r="E666" s="157"/>
      <c r="F666">
        <v>7.2999999999999995E-2</v>
      </c>
      <c r="G666">
        <v>7.2999999999999995E-2</v>
      </c>
      <c r="H666">
        <v>0.124</v>
      </c>
      <c r="I666">
        <v>0.189</v>
      </c>
      <c r="J666">
        <v>0.253</v>
      </c>
      <c r="K666">
        <v>0.318</v>
      </c>
      <c r="L666" s="157"/>
      <c r="M666" s="157"/>
      <c r="N666" s="157"/>
      <c r="O666" s="157"/>
      <c r="P666" s="2" t="s">
        <v>138</v>
      </c>
      <c r="Y666" s="22"/>
      <c r="Z666" s="22"/>
      <c r="AA666" s="22"/>
      <c r="AB666" s="2"/>
      <c r="AD666" s="24"/>
      <c r="AE666" s="24"/>
      <c r="AF666" s="24"/>
      <c r="AG666" s="24"/>
      <c r="AH666" s="24"/>
      <c r="AI666" s="24"/>
      <c r="AJ666" s="24"/>
      <c r="AK666" s="24"/>
      <c r="AL666" s="24"/>
      <c r="AM666" s="24"/>
      <c r="AN666" s="24"/>
    </row>
    <row r="667" spans="1:40" ht="13" x14ac:dyDescent="0.3">
      <c r="A667" t="s">
        <v>133</v>
      </c>
      <c r="B667" s="5">
        <v>0.89</v>
      </c>
      <c r="C667" s="93">
        <f t="shared" si="16"/>
        <v>40.89</v>
      </c>
      <c r="D667" s="157"/>
      <c r="E667" s="157"/>
      <c r="F667">
        <v>7.2999999999999995E-2</v>
      </c>
      <c r="G667">
        <v>7.2999999999999995E-2</v>
      </c>
      <c r="H667">
        <v>0.124</v>
      </c>
      <c r="I667">
        <v>0.189</v>
      </c>
      <c r="J667">
        <v>0.253</v>
      </c>
      <c r="K667">
        <v>0.318</v>
      </c>
      <c r="L667" s="157"/>
      <c r="M667" s="157"/>
      <c r="N667" s="157"/>
      <c r="O667" s="157"/>
      <c r="P667" s="2" t="s">
        <v>138</v>
      </c>
      <c r="Y667" s="22"/>
      <c r="Z667" s="22"/>
      <c r="AA667" s="22"/>
      <c r="AB667" s="2"/>
      <c r="AD667" s="24"/>
      <c r="AE667" s="24"/>
      <c r="AF667" s="24"/>
      <c r="AG667" s="24"/>
      <c r="AH667" s="24"/>
      <c r="AI667" s="24"/>
      <c r="AJ667" s="24"/>
      <c r="AK667" s="24"/>
      <c r="AL667" s="24"/>
      <c r="AM667" s="24"/>
      <c r="AN667" s="24"/>
    </row>
    <row r="668" spans="1:40" ht="13" x14ac:dyDescent="0.3">
      <c r="A668" t="s">
        <v>133</v>
      </c>
      <c r="B668" s="5">
        <v>0.9</v>
      </c>
      <c r="C668" s="93">
        <f t="shared" si="16"/>
        <v>40.9</v>
      </c>
      <c r="D668" s="157"/>
      <c r="E668" s="157"/>
      <c r="F668">
        <v>7.2999999999999995E-2</v>
      </c>
      <c r="G668">
        <v>7.2999999999999995E-2</v>
      </c>
      <c r="H668">
        <v>0.124</v>
      </c>
      <c r="I668">
        <v>0.189</v>
      </c>
      <c r="J668">
        <v>0.253</v>
      </c>
      <c r="K668">
        <v>0.318</v>
      </c>
      <c r="L668" s="157"/>
      <c r="M668" s="157"/>
      <c r="N668" s="157"/>
      <c r="O668" s="157"/>
      <c r="P668" s="2" t="s">
        <v>138</v>
      </c>
      <c r="Y668" s="22"/>
      <c r="Z668" s="22"/>
      <c r="AA668" s="22"/>
      <c r="AB668" s="2"/>
      <c r="AD668" s="24"/>
      <c r="AE668" s="24"/>
      <c r="AF668" s="24"/>
      <c r="AG668" s="24"/>
      <c r="AH668" s="24"/>
      <c r="AI668" s="24"/>
      <c r="AJ668" s="24"/>
      <c r="AK668" s="24"/>
      <c r="AL668" s="24"/>
      <c r="AM668" s="24"/>
      <c r="AN668" s="24"/>
    </row>
    <row r="669" spans="1:40" ht="13" x14ac:dyDescent="0.3">
      <c r="A669" t="s">
        <v>133</v>
      </c>
      <c r="B669" s="5">
        <v>0.91</v>
      </c>
      <c r="C669" s="93">
        <f t="shared" si="16"/>
        <v>40.909999999999997</v>
      </c>
      <c r="D669" s="157"/>
      <c r="E669" s="157"/>
      <c r="F669">
        <v>7.1999999999999995E-2</v>
      </c>
      <c r="G669">
        <v>7.1999999999999995E-2</v>
      </c>
      <c r="H669">
        <v>0.122</v>
      </c>
      <c r="I669">
        <v>0.185</v>
      </c>
      <c r="J669">
        <v>0.249</v>
      </c>
      <c r="K669">
        <v>0.312</v>
      </c>
      <c r="L669" s="157"/>
      <c r="M669" s="157"/>
      <c r="N669" s="157"/>
      <c r="O669" s="157"/>
      <c r="P669" s="2" t="s">
        <v>138</v>
      </c>
      <c r="Y669" s="22"/>
      <c r="Z669" s="22"/>
      <c r="AA669" s="22"/>
      <c r="AB669" s="2"/>
      <c r="AD669" s="24"/>
      <c r="AE669" s="24"/>
      <c r="AF669" s="24"/>
      <c r="AG669" s="24"/>
      <c r="AH669" s="24"/>
      <c r="AI669" s="24"/>
      <c r="AJ669" s="24"/>
      <c r="AK669" s="24"/>
      <c r="AL669" s="24"/>
      <c r="AM669" s="24"/>
      <c r="AN669" s="24"/>
    </row>
    <row r="670" spans="1:40" ht="13" x14ac:dyDescent="0.3">
      <c r="A670" t="s">
        <v>133</v>
      </c>
      <c r="B670" s="5">
        <v>0.92</v>
      </c>
      <c r="C670" s="93">
        <f t="shared" si="16"/>
        <v>40.92</v>
      </c>
      <c r="D670" s="157"/>
      <c r="E670" s="157"/>
      <c r="F670">
        <v>7.1999999999999995E-2</v>
      </c>
      <c r="G670">
        <v>7.1999999999999995E-2</v>
      </c>
      <c r="H670">
        <v>0.122</v>
      </c>
      <c r="I670">
        <v>0.185</v>
      </c>
      <c r="J670">
        <v>0.249</v>
      </c>
      <c r="K670">
        <v>0.312</v>
      </c>
      <c r="L670" s="157"/>
      <c r="M670" s="157"/>
      <c r="N670" s="157"/>
      <c r="O670" s="157"/>
      <c r="P670" s="2" t="s">
        <v>138</v>
      </c>
      <c r="Y670" s="22"/>
      <c r="Z670" s="22"/>
      <c r="AA670" s="22"/>
      <c r="AB670" s="2"/>
      <c r="AD670" s="24"/>
      <c r="AE670" s="24"/>
      <c r="AF670" s="24"/>
      <c r="AG670" s="24"/>
      <c r="AH670" s="24"/>
      <c r="AI670" s="24"/>
      <c r="AJ670" s="24"/>
      <c r="AK670" s="24"/>
      <c r="AL670" s="24"/>
      <c r="AM670" s="24"/>
      <c r="AN670" s="24"/>
    </row>
    <row r="671" spans="1:40" ht="13" x14ac:dyDescent="0.3">
      <c r="A671" t="s">
        <v>133</v>
      </c>
      <c r="B671" s="5">
        <v>0.93</v>
      </c>
      <c r="C671" s="93">
        <f t="shared" si="16"/>
        <v>40.93</v>
      </c>
      <c r="D671" s="157"/>
      <c r="E671" s="157"/>
      <c r="F671">
        <v>7.0999999999999994E-2</v>
      </c>
      <c r="G671">
        <v>7.0999999999999994E-2</v>
      </c>
      <c r="H671">
        <v>0.12</v>
      </c>
      <c r="I671">
        <v>0.182</v>
      </c>
      <c r="J671">
        <v>0.24399999999999999</v>
      </c>
      <c r="K671">
        <v>0.30599999999999999</v>
      </c>
      <c r="L671" s="157"/>
      <c r="M671" s="157"/>
      <c r="N671" s="157"/>
      <c r="O671" s="157"/>
      <c r="P671" s="2" t="s">
        <v>138</v>
      </c>
      <c r="Y671" s="22"/>
      <c r="Z671" s="22"/>
      <c r="AA671" s="22"/>
      <c r="AB671" s="2"/>
      <c r="AD671" s="24"/>
      <c r="AE671" s="24"/>
      <c r="AF671" s="24"/>
      <c r="AG671" s="24"/>
      <c r="AH671" s="24"/>
      <c r="AI671" s="24"/>
      <c r="AJ671" s="24"/>
      <c r="AK671" s="24"/>
      <c r="AL671" s="24"/>
      <c r="AM671" s="24"/>
      <c r="AN671" s="24"/>
    </row>
    <row r="672" spans="1:40" ht="13" x14ac:dyDescent="0.3">
      <c r="A672" t="s">
        <v>133</v>
      </c>
      <c r="B672" s="5">
        <v>0.94</v>
      </c>
      <c r="C672" s="93">
        <f t="shared" si="16"/>
        <v>40.94</v>
      </c>
      <c r="D672" s="157"/>
      <c r="E672" s="157"/>
      <c r="F672">
        <v>7.0999999999999994E-2</v>
      </c>
      <c r="G672">
        <v>7.0999999999999994E-2</v>
      </c>
      <c r="H672">
        <v>0.11899999999999999</v>
      </c>
      <c r="I672">
        <v>0.18099999999999999</v>
      </c>
      <c r="J672">
        <v>0.24299999999999999</v>
      </c>
      <c r="K672">
        <v>0.30499999999999999</v>
      </c>
      <c r="L672" s="157"/>
      <c r="M672" s="157"/>
      <c r="N672" s="157"/>
      <c r="O672" s="157"/>
      <c r="P672" s="2" t="s">
        <v>138</v>
      </c>
      <c r="Y672" s="22"/>
      <c r="Z672" s="22"/>
      <c r="AA672" s="22"/>
      <c r="AB672" s="2"/>
      <c r="AD672" s="24"/>
      <c r="AE672" s="24"/>
      <c r="AF672" s="24"/>
      <c r="AG672" s="24"/>
      <c r="AH672" s="24"/>
      <c r="AI672" s="24"/>
      <c r="AJ672" s="24"/>
      <c r="AK672" s="24"/>
      <c r="AL672" s="24"/>
      <c r="AM672" s="24"/>
      <c r="AN672" s="24"/>
    </row>
    <row r="673" spans="1:40" ht="13" x14ac:dyDescent="0.3">
      <c r="A673" t="s">
        <v>133</v>
      </c>
      <c r="B673" s="5">
        <v>0.95</v>
      </c>
      <c r="C673" s="93">
        <f t="shared" si="16"/>
        <v>40.950000000000003</v>
      </c>
      <c r="D673" s="157"/>
      <c r="E673" s="157"/>
      <c r="F673">
        <v>7.0000000000000007E-2</v>
      </c>
      <c r="G673">
        <v>7.0000000000000007E-2</v>
      </c>
      <c r="H673">
        <v>0.11899999999999999</v>
      </c>
      <c r="I673">
        <v>0.18</v>
      </c>
      <c r="J673">
        <v>0.24099999999999999</v>
      </c>
      <c r="K673">
        <v>0.30299999999999999</v>
      </c>
      <c r="L673" s="157"/>
      <c r="M673" s="157"/>
      <c r="N673" s="157"/>
      <c r="O673" s="157"/>
      <c r="P673" s="2" t="s">
        <v>138</v>
      </c>
      <c r="Y673" s="22"/>
      <c r="Z673" s="22"/>
      <c r="AA673" s="22"/>
      <c r="AB673" s="2"/>
      <c r="AD673" s="24"/>
      <c r="AE673" s="24"/>
      <c r="AF673" s="24"/>
      <c r="AG673" s="24"/>
      <c r="AH673" s="24"/>
      <c r="AI673" s="24"/>
      <c r="AJ673" s="24"/>
      <c r="AK673" s="24"/>
      <c r="AL673" s="24"/>
      <c r="AM673" s="24"/>
      <c r="AN673" s="24"/>
    </row>
    <row r="674" spans="1:40" ht="13" x14ac:dyDescent="0.3">
      <c r="A674" t="s">
        <v>133</v>
      </c>
      <c r="B674" s="5">
        <v>0.96</v>
      </c>
      <c r="C674" s="93">
        <f t="shared" si="16"/>
        <v>40.96</v>
      </c>
      <c r="D674" s="157"/>
      <c r="E674" s="157"/>
      <c r="F674">
        <v>7.0000000000000007E-2</v>
      </c>
      <c r="G674">
        <v>7.0000000000000007E-2</v>
      </c>
      <c r="H674">
        <v>0.11799999999999999</v>
      </c>
      <c r="I674">
        <v>0.17899999999999999</v>
      </c>
      <c r="J674">
        <v>0.24</v>
      </c>
      <c r="K674">
        <v>0.3</v>
      </c>
      <c r="L674" s="157"/>
      <c r="M674" s="157"/>
      <c r="N674" s="157"/>
      <c r="O674" s="157"/>
      <c r="P674" s="2" t="s">
        <v>138</v>
      </c>
      <c r="Y674" s="22"/>
      <c r="Z674" s="22"/>
      <c r="AA674" s="22"/>
      <c r="AB674" s="2"/>
      <c r="AD674" s="24"/>
      <c r="AE674" s="24"/>
      <c r="AF674" s="24"/>
      <c r="AG674" s="24"/>
      <c r="AH674" s="24"/>
      <c r="AI674" s="24"/>
      <c r="AJ674" s="24"/>
      <c r="AK674" s="24"/>
      <c r="AL674" s="24"/>
      <c r="AM674" s="24"/>
      <c r="AN674" s="24"/>
    </row>
    <row r="675" spans="1:40" ht="13" x14ac:dyDescent="0.3">
      <c r="A675" t="s">
        <v>133</v>
      </c>
      <c r="B675" s="5">
        <v>0.97</v>
      </c>
      <c r="C675" s="93">
        <f t="shared" si="16"/>
        <v>40.97</v>
      </c>
      <c r="D675" s="157"/>
      <c r="E675" s="157"/>
      <c r="F675">
        <v>6.9000000000000006E-2</v>
      </c>
      <c r="G675">
        <v>6.9000000000000006E-2</v>
      </c>
      <c r="H675">
        <v>0.11700000000000001</v>
      </c>
      <c r="I675">
        <v>0.17699999999999999</v>
      </c>
      <c r="J675">
        <v>0.23799999999999999</v>
      </c>
      <c r="K675">
        <v>0.29799999999999999</v>
      </c>
      <c r="L675" s="157"/>
      <c r="M675" s="157"/>
      <c r="N675" s="157"/>
      <c r="O675" s="157"/>
      <c r="P675" s="2" t="s">
        <v>138</v>
      </c>
      <c r="Y675" s="22"/>
      <c r="Z675" s="22"/>
      <c r="AA675" s="22"/>
      <c r="AB675" s="2"/>
      <c r="AD675" s="24"/>
      <c r="AE675" s="24"/>
      <c r="AF675" s="24"/>
      <c r="AG675" s="24"/>
      <c r="AH675" s="24"/>
      <c r="AI675" s="24"/>
      <c r="AJ675" s="24"/>
      <c r="AK675" s="24"/>
      <c r="AL675" s="24"/>
      <c r="AM675" s="24"/>
      <c r="AN675" s="24"/>
    </row>
    <row r="676" spans="1:40" ht="13" x14ac:dyDescent="0.3">
      <c r="A676" t="s">
        <v>133</v>
      </c>
      <c r="B676" s="5">
        <v>0.98</v>
      </c>
      <c r="C676" s="93">
        <f t="shared" si="16"/>
        <v>40.98</v>
      </c>
      <c r="D676" s="157"/>
      <c r="E676" s="157"/>
      <c r="F676">
        <v>6.9000000000000006E-2</v>
      </c>
      <c r="G676">
        <v>6.9000000000000006E-2</v>
      </c>
      <c r="H676">
        <v>0.11700000000000001</v>
      </c>
      <c r="I676">
        <v>0.17699999999999999</v>
      </c>
      <c r="J676">
        <v>0.23799999999999999</v>
      </c>
      <c r="K676">
        <v>0.29799999999999999</v>
      </c>
      <c r="L676" s="157"/>
      <c r="M676" s="157"/>
      <c r="N676" s="157"/>
      <c r="O676" s="157"/>
      <c r="P676" s="2" t="s">
        <v>138</v>
      </c>
      <c r="Y676" s="22"/>
      <c r="Z676" s="22"/>
      <c r="AA676" s="22"/>
      <c r="AB676" s="2"/>
      <c r="AD676" s="24"/>
      <c r="AE676" s="24"/>
      <c r="AF676" s="24"/>
      <c r="AG676" s="24"/>
      <c r="AH676" s="24"/>
      <c r="AI676" s="24"/>
      <c r="AJ676" s="24"/>
      <c r="AK676" s="24"/>
      <c r="AL676" s="24"/>
      <c r="AM676" s="24"/>
      <c r="AN676" s="24"/>
    </row>
    <row r="677" spans="1:40" ht="13" x14ac:dyDescent="0.3">
      <c r="A677" t="s">
        <v>133</v>
      </c>
      <c r="B677" s="5">
        <v>0.99</v>
      </c>
      <c r="C677" s="93">
        <f t="shared" si="16"/>
        <v>40.99</v>
      </c>
      <c r="D677" s="157"/>
      <c r="E677" s="157"/>
      <c r="F677">
        <v>6.9000000000000006E-2</v>
      </c>
      <c r="G677">
        <v>6.9000000000000006E-2</v>
      </c>
      <c r="H677">
        <v>0.11700000000000001</v>
      </c>
      <c r="I677">
        <v>0.17699999999999999</v>
      </c>
      <c r="J677">
        <v>0.23799999999999999</v>
      </c>
      <c r="K677">
        <v>0.29799999999999999</v>
      </c>
      <c r="L677" s="157"/>
      <c r="M677" s="157"/>
      <c r="N677" s="157"/>
      <c r="O677" s="157"/>
      <c r="P677" s="2" t="s">
        <v>138</v>
      </c>
      <c r="Y677" s="22"/>
      <c r="Z677" s="22"/>
      <c r="AA677" s="22"/>
      <c r="AB677" s="2"/>
      <c r="AD677" s="24"/>
      <c r="AE677" s="24"/>
      <c r="AF677" s="24"/>
      <c r="AG677" s="24"/>
      <c r="AH677" s="24"/>
      <c r="AI677" s="24"/>
      <c r="AJ677" s="24"/>
      <c r="AK677" s="24"/>
      <c r="AL677" s="24"/>
      <c r="AM677" s="24"/>
      <c r="AN677" s="24"/>
    </row>
    <row r="678" spans="1:40" ht="13" x14ac:dyDescent="0.3">
      <c r="A678" t="s">
        <v>133</v>
      </c>
      <c r="B678" s="5">
        <v>1</v>
      </c>
      <c r="C678" s="93">
        <f t="shared" si="16"/>
        <v>41</v>
      </c>
      <c r="D678" s="157"/>
      <c r="E678" s="157"/>
      <c r="F678">
        <v>6.9000000000000006E-2</v>
      </c>
      <c r="G678">
        <v>6.9000000000000006E-2</v>
      </c>
      <c r="H678">
        <v>0.11700000000000001</v>
      </c>
      <c r="I678">
        <v>0.17699999999999999</v>
      </c>
      <c r="J678">
        <v>0.23799999999999999</v>
      </c>
      <c r="K678">
        <v>0.29799999999999999</v>
      </c>
      <c r="L678" s="157"/>
      <c r="M678" s="157"/>
      <c r="N678" s="157"/>
      <c r="O678" s="157"/>
      <c r="P678" s="2" t="s">
        <v>138</v>
      </c>
      <c r="Y678" s="22"/>
      <c r="Z678" s="22"/>
      <c r="AA678" s="22"/>
      <c r="AB678" s="2"/>
      <c r="AD678" s="24"/>
      <c r="AE678" s="24"/>
      <c r="AF678" s="24"/>
      <c r="AG678" s="24"/>
      <c r="AH678" s="24"/>
      <c r="AI678" s="24"/>
      <c r="AJ678" s="24"/>
      <c r="AK678" s="24"/>
      <c r="AL678" s="24"/>
      <c r="AM678" s="24"/>
      <c r="AN678" s="24"/>
    </row>
    <row r="679" spans="1:40" ht="13" x14ac:dyDescent="0.3">
      <c r="A679" t="s">
        <v>133</v>
      </c>
      <c r="B679" s="5">
        <v>1.01</v>
      </c>
      <c r="C679" s="93">
        <f t="shared" si="16"/>
        <v>41.01</v>
      </c>
      <c r="D679" s="157"/>
      <c r="E679" s="157"/>
      <c r="F679">
        <v>6.8000000000000005E-2</v>
      </c>
      <c r="G679">
        <v>6.8000000000000005E-2</v>
      </c>
      <c r="H679">
        <v>0.115</v>
      </c>
      <c r="I679">
        <v>0.17299999999999999</v>
      </c>
      <c r="J679">
        <v>0.23200000000000001</v>
      </c>
      <c r="K679">
        <v>0.29099999999999998</v>
      </c>
      <c r="L679" s="157"/>
      <c r="M679" s="157"/>
      <c r="N679" s="157"/>
      <c r="O679" s="157"/>
      <c r="P679" s="2" t="s">
        <v>138</v>
      </c>
      <c r="Y679" s="22"/>
      <c r="Z679" s="22"/>
      <c r="AA679" s="22"/>
      <c r="AB679" s="2"/>
      <c r="AD679" s="24"/>
      <c r="AE679" s="24"/>
      <c r="AF679" s="24"/>
      <c r="AG679" s="24"/>
      <c r="AH679" s="24"/>
      <c r="AI679" s="24"/>
      <c r="AJ679" s="24"/>
      <c r="AK679" s="24"/>
      <c r="AL679" s="24"/>
      <c r="AM679" s="24"/>
      <c r="AN679" s="24"/>
    </row>
    <row r="680" spans="1:40" ht="13" x14ac:dyDescent="0.3">
      <c r="A680" t="s">
        <v>133</v>
      </c>
      <c r="B680" s="5">
        <v>1.02</v>
      </c>
      <c r="C680" s="93">
        <f t="shared" si="16"/>
        <v>41.02</v>
      </c>
      <c r="D680" s="157"/>
      <c r="E680" s="157"/>
      <c r="F680">
        <v>6.8000000000000005E-2</v>
      </c>
      <c r="G680">
        <v>6.8000000000000005E-2</v>
      </c>
      <c r="H680">
        <v>0.114</v>
      </c>
      <c r="I680">
        <v>0.17199999999999999</v>
      </c>
      <c r="J680">
        <v>0.23</v>
      </c>
      <c r="K680">
        <v>0.28799999999999998</v>
      </c>
      <c r="L680" s="157"/>
      <c r="M680" s="157"/>
      <c r="N680" s="157"/>
      <c r="O680" s="157"/>
      <c r="P680" s="2" t="s">
        <v>138</v>
      </c>
      <c r="Y680" s="22"/>
      <c r="Z680" s="22"/>
      <c r="AA680" s="22"/>
      <c r="AB680" s="2"/>
      <c r="AD680" s="24"/>
      <c r="AE680" s="24"/>
      <c r="AF680" s="24"/>
      <c r="AG680" s="24"/>
      <c r="AH680" s="24"/>
      <c r="AI680" s="24"/>
      <c r="AJ680" s="24"/>
      <c r="AK680" s="24"/>
      <c r="AL680" s="24"/>
      <c r="AM680" s="24"/>
      <c r="AN680" s="24"/>
    </row>
    <row r="681" spans="1:40" ht="13" x14ac:dyDescent="0.3">
      <c r="A681" t="s">
        <v>133</v>
      </c>
      <c r="B681" s="5">
        <v>1.03</v>
      </c>
      <c r="C681" s="93">
        <f t="shared" si="16"/>
        <v>41.03</v>
      </c>
      <c r="D681" s="157"/>
      <c r="E681" s="157"/>
      <c r="F681">
        <v>6.7000000000000004E-2</v>
      </c>
      <c r="G681">
        <v>6.7000000000000004E-2</v>
      </c>
      <c r="H681">
        <v>0.113</v>
      </c>
      <c r="I681">
        <v>0.17100000000000001</v>
      </c>
      <c r="J681">
        <v>0.22900000000000001</v>
      </c>
      <c r="K681">
        <v>0.28599999999999998</v>
      </c>
      <c r="L681" s="157"/>
      <c r="M681" s="157"/>
      <c r="N681" s="157"/>
      <c r="O681" s="157"/>
      <c r="P681" s="2" t="s">
        <v>138</v>
      </c>
      <c r="Y681" s="22"/>
      <c r="Z681" s="22"/>
      <c r="AA681" s="22"/>
      <c r="AB681" s="2"/>
      <c r="AD681" s="24"/>
      <c r="AE681" s="24"/>
      <c r="AF681" s="24"/>
      <c r="AG681" s="24"/>
      <c r="AH681" s="24"/>
      <c r="AI681" s="24"/>
      <c r="AJ681" s="24"/>
      <c r="AK681" s="24"/>
      <c r="AL681" s="24"/>
      <c r="AM681" s="24"/>
      <c r="AN681" s="24"/>
    </row>
    <row r="682" spans="1:40" ht="13" x14ac:dyDescent="0.3">
      <c r="A682" t="s">
        <v>133</v>
      </c>
      <c r="B682" s="5">
        <v>1.04</v>
      </c>
      <c r="C682" s="93">
        <f t="shared" si="16"/>
        <v>41.04</v>
      </c>
      <c r="D682" s="157"/>
      <c r="E682" s="157"/>
      <c r="F682">
        <v>6.7000000000000004E-2</v>
      </c>
      <c r="G682">
        <v>6.7000000000000004E-2</v>
      </c>
      <c r="H682">
        <v>0.112</v>
      </c>
      <c r="I682">
        <v>0.17</v>
      </c>
      <c r="J682">
        <v>0.22700000000000001</v>
      </c>
      <c r="K682">
        <v>0.28399999999999997</v>
      </c>
      <c r="L682" s="157"/>
      <c r="M682" s="157"/>
      <c r="N682" s="157"/>
      <c r="O682" s="157"/>
      <c r="P682" s="2" t="s">
        <v>138</v>
      </c>
      <c r="Y682" s="22"/>
      <c r="Z682" s="22"/>
      <c r="AA682" s="22"/>
      <c r="AB682" s="2"/>
      <c r="AD682" s="24"/>
      <c r="AE682" s="24"/>
      <c r="AF682" s="24"/>
      <c r="AG682" s="24"/>
      <c r="AH682" s="24"/>
      <c r="AI682" s="24"/>
      <c r="AJ682" s="24"/>
      <c r="AK682" s="24"/>
      <c r="AL682" s="24"/>
      <c r="AM682" s="24"/>
      <c r="AN682" s="24"/>
    </row>
    <row r="683" spans="1:40" ht="13" x14ac:dyDescent="0.3">
      <c r="A683" t="s">
        <v>133</v>
      </c>
      <c r="B683" s="5">
        <v>1.05</v>
      </c>
      <c r="C683" s="93">
        <f t="shared" si="16"/>
        <v>41.05</v>
      </c>
      <c r="D683" s="157"/>
      <c r="E683" s="157"/>
      <c r="F683">
        <v>6.6000000000000003E-2</v>
      </c>
      <c r="G683">
        <v>6.6000000000000003E-2</v>
      </c>
      <c r="H683">
        <v>0.112</v>
      </c>
      <c r="I683">
        <v>0.16900000000000001</v>
      </c>
      <c r="J683">
        <v>0.22500000000000001</v>
      </c>
      <c r="K683">
        <v>0.28199999999999997</v>
      </c>
      <c r="L683" s="157"/>
      <c r="M683" s="157"/>
      <c r="N683" s="157"/>
      <c r="O683" s="157"/>
      <c r="P683" s="2" t="s">
        <v>138</v>
      </c>
      <c r="Y683" s="22"/>
      <c r="Z683" s="22"/>
      <c r="AA683" s="22"/>
      <c r="AB683" s="2"/>
      <c r="AD683" s="24"/>
      <c r="AE683" s="24"/>
      <c r="AF683" s="24"/>
      <c r="AG683" s="24"/>
      <c r="AH683" s="24"/>
      <c r="AI683" s="24"/>
      <c r="AJ683" s="24"/>
      <c r="AK683" s="24"/>
      <c r="AL683" s="24"/>
      <c r="AM683" s="24"/>
      <c r="AN683" s="24"/>
    </row>
    <row r="684" spans="1:40" ht="13" x14ac:dyDescent="0.3">
      <c r="A684" t="s">
        <v>133</v>
      </c>
      <c r="B684" s="5">
        <v>1.06</v>
      </c>
      <c r="C684" s="93">
        <f t="shared" si="16"/>
        <v>41.06</v>
      </c>
      <c r="D684" s="157"/>
      <c r="E684" s="157"/>
      <c r="F684">
        <v>6.6000000000000003E-2</v>
      </c>
      <c r="G684">
        <v>6.6000000000000003E-2</v>
      </c>
      <c r="H684">
        <v>0.111</v>
      </c>
      <c r="I684">
        <v>0.16700000000000001</v>
      </c>
      <c r="J684">
        <v>0.224</v>
      </c>
      <c r="K684">
        <v>0.28000000000000003</v>
      </c>
      <c r="L684" s="157"/>
      <c r="M684" s="157"/>
      <c r="N684" s="157"/>
      <c r="O684" s="157"/>
      <c r="P684" s="2" t="s">
        <v>138</v>
      </c>
      <c r="Y684" s="22"/>
      <c r="Z684" s="22"/>
      <c r="AA684" s="22"/>
      <c r="AB684" s="2"/>
      <c r="AD684" s="24"/>
      <c r="AE684" s="24"/>
      <c r="AF684" s="24"/>
      <c r="AG684" s="24"/>
      <c r="AH684" s="24"/>
      <c r="AI684" s="24"/>
      <c r="AJ684" s="24"/>
      <c r="AK684" s="24"/>
      <c r="AL684" s="24"/>
      <c r="AM684" s="24"/>
      <c r="AN684" s="24"/>
    </row>
    <row r="685" spans="1:40" ht="13" x14ac:dyDescent="0.3">
      <c r="A685" t="s">
        <v>133</v>
      </c>
      <c r="B685" s="5">
        <v>1.07</v>
      </c>
      <c r="C685" s="93">
        <f t="shared" si="16"/>
        <v>41.07</v>
      </c>
      <c r="D685" s="157"/>
      <c r="E685" s="157"/>
      <c r="F685">
        <v>6.6000000000000003E-2</v>
      </c>
      <c r="G685">
        <v>6.6000000000000003E-2</v>
      </c>
      <c r="H685">
        <v>0.111</v>
      </c>
      <c r="I685">
        <v>0.16700000000000001</v>
      </c>
      <c r="J685">
        <v>0.224</v>
      </c>
      <c r="K685">
        <v>0.28000000000000003</v>
      </c>
      <c r="L685" s="157"/>
      <c r="M685" s="157"/>
      <c r="N685" s="157"/>
      <c r="O685" s="157"/>
      <c r="P685" s="2" t="s">
        <v>138</v>
      </c>
      <c r="Y685" s="22"/>
      <c r="Z685" s="22"/>
      <c r="AA685" s="22"/>
      <c r="AB685" s="2"/>
      <c r="AD685" s="24"/>
      <c r="AE685" s="24"/>
      <c r="AF685" s="24"/>
      <c r="AG685" s="24"/>
      <c r="AH685" s="24"/>
      <c r="AI685" s="24"/>
      <c r="AJ685" s="24"/>
      <c r="AK685" s="24"/>
      <c r="AL685" s="24"/>
      <c r="AM685" s="24"/>
      <c r="AN685" s="24"/>
    </row>
    <row r="686" spans="1:40" ht="13" x14ac:dyDescent="0.3">
      <c r="A686" t="s">
        <v>133</v>
      </c>
      <c r="B686" s="5">
        <v>1.08</v>
      </c>
      <c r="C686" s="93">
        <f t="shared" si="16"/>
        <v>41.08</v>
      </c>
      <c r="D686" s="157"/>
      <c r="E686" s="157"/>
      <c r="F686">
        <v>6.6000000000000003E-2</v>
      </c>
      <c r="G686">
        <v>6.6000000000000003E-2</v>
      </c>
      <c r="H686">
        <v>0.111</v>
      </c>
      <c r="I686">
        <v>0.16700000000000001</v>
      </c>
      <c r="J686">
        <v>0.224</v>
      </c>
      <c r="K686">
        <v>0.28000000000000003</v>
      </c>
      <c r="L686" s="157"/>
      <c r="M686" s="157"/>
      <c r="N686" s="157"/>
      <c r="O686" s="157"/>
      <c r="P686" s="2" t="s">
        <v>138</v>
      </c>
      <c r="Y686" s="22"/>
      <c r="Z686" s="22"/>
      <c r="AA686" s="22"/>
      <c r="AB686" s="2"/>
      <c r="AD686" s="24"/>
      <c r="AE686" s="24"/>
      <c r="AF686" s="24"/>
      <c r="AG686" s="24"/>
      <c r="AH686" s="24"/>
      <c r="AI686" s="24"/>
      <c r="AJ686" s="24"/>
      <c r="AK686" s="24"/>
      <c r="AL686" s="24"/>
      <c r="AM686" s="24"/>
      <c r="AN686" s="24"/>
    </row>
    <row r="687" spans="1:40" ht="13" x14ac:dyDescent="0.3">
      <c r="A687" t="s">
        <v>133</v>
      </c>
      <c r="B687" s="5">
        <v>1.0900000000000001</v>
      </c>
      <c r="C687" s="93">
        <f t="shared" si="16"/>
        <v>41.09</v>
      </c>
      <c r="D687" s="157"/>
      <c r="E687" s="157"/>
      <c r="F687">
        <v>6.5000000000000002E-2</v>
      </c>
      <c r="G687">
        <v>6.5000000000000002E-2</v>
      </c>
      <c r="H687">
        <v>0.109</v>
      </c>
      <c r="I687">
        <v>0.16400000000000001</v>
      </c>
      <c r="J687">
        <v>0.219</v>
      </c>
      <c r="K687">
        <v>0.27400000000000002</v>
      </c>
      <c r="L687" s="157"/>
      <c r="M687" s="157"/>
      <c r="N687" s="157"/>
      <c r="O687" s="157"/>
      <c r="P687" s="2" t="s">
        <v>138</v>
      </c>
      <c r="Y687" s="22"/>
      <c r="Z687" s="22"/>
      <c r="AA687" s="22"/>
      <c r="AB687" s="2"/>
      <c r="AD687" s="24"/>
      <c r="AE687" s="24"/>
      <c r="AF687" s="24"/>
      <c r="AG687" s="24"/>
      <c r="AH687" s="24"/>
      <c r="AI687" s="24"/>
      <c r="AJ687" s="24"/>
      <c r="AK687" s="24"/>
      <c r="AL687" s="24"/>
      <c r="AM687" s="24"/>
      <c r="AN687" s="24"/>
    </row>
    <row r="688" spans="1:40" ht="13" x14ac:dyDescent="0.3">
      <c r="A688" t="s">
        <v>133</v>
      </c>
      <c r="B688" s="5">
        <v>1.1000000000000001</v>
      </c>
      <c r="C688" s="93">
        <f t="shared" si="16"/>
        <v>41.1</v>
      </c>
      <c r="D688" s="157"/>
      <c r="E688" s="157"/>
      <c r="F688">
        <v>6.5000000000000002E-2</v>
      </c>
      <c r="G688">
        <v>6.5000000000000002E-2</v>
      </c>
      <c r="H688">
        <v>0.108</v>
      </c>
      <c r="I688">
        <v>0.16300000000000001</v>
      </c>
      <c r="J688">
        <v>0.217</v>
      </c>
      <c r="K688">
        <v>0.27200000000000002</v>
      </c>
      <c r="L688" s="157"/>
      <c r="M688" s="157"/>
      <c r="N688" s="157"/>
      <c r="O688" s="157"/>
      <c r="P688" s="2" t="s">
        <v>138</v>
      </c>
      <c r="Y688" s="22"/>
      <c r="Z688" s="22"/>
      <c r="AA688" s="22"/>
      <c r="AB688" s="2"/>
      <c r="AD688" s="24"/>
      <c r="AE688" s="24"/>
      <c r="AF688" s="24"/>
      <c r="AG688" s="24"/>
      <c r="AH688" s="24"/>
      <c r="AI688" s="24"/>
      <c r="AJ688" s="24"/>
      <c r="AK688" s="24"/>
      <c r="AL688" s="24"/>
      <c r="AM688" s="24"/>
      <c r="AN688" s="24"/>
    </row>
    <row r="689" spans="1:40" ht="13" x14ac:dyDescent="0.3">
      <c r="A689" t="s">
        <v>133</v>
      </c>
      <c r="B689" s="5">
        <v>1.1100000000000001</v>
      </c>
      <c r="C689" s="93">
        <f t="shared" si="16"/>
        <v>41.11</v>
      </c>
      <c r="D689" s="157"/>
      <c r="E689" s="157"/>
      <c r="F689">
        <v>6.4000000000000001E-2</v>
      </c>
      <c r="G689">
        <v>6.4000000000000001E-2</v>
      </c>
      <c r="H689">
        <v>0.108</v>
      </c>
      <c r="I689">
        <v>0.16200000000000001</v>
      </c>
      <c r="J689">
        <v>0.216</v>
      </c>
      <c r="K689">
        <v>0.27</v>
      </c>
      <c r="L689" s="157"/>
      <c r="M689" s="157"/>
      <c r="N689" s="157"/>
      <c r="O689" s="157"/>
      <c r="P689" s="2" t="s">
        <v>138</v>
      </c>
      <c r="Y689" s="22"/>
      <c r="Z689" s="22"/>
      <c r="AA689" s="22"/>
      <c r="AB689" s="2"/>
      <c r="AD689" s="24"/>
      <c r="AE689" s="24"/>
      <c r="AF689" s="24"/>
      <c r="AG689" s="24"/>
      <c r="AH689" s="24"/>
      <c r="AI689" s="24"/>
      <c r="AJ689" s="24"/>
      <c r="AK689" s="24"/>
      <c r="AL689" s="24"/>
      <c r="AM689" s="24"/>
      <c r="AN689" s="24"/>
    </row>
    <row r="690" spans="1:40" ht="13" x14ac:dyDescent="0.3">
      <c r="A690" t="s">
        <v>133</v>
      </c>
      <c r="B690" s="5">
        <v>1.1200000000000001</v>
      </c>
      <c r="C690" s="93">
        <f t="shared" si="16"/>
        <v>41.12</v>
      </c>
      <c r="D690" s="157"/>
      <c r="E690" s="157"/>
      <c r="F690">
        <v>6.4000000000000001E-2</v>
      </c>
      <c r="G690">
        <v>6.4000000000000001E-2</v>
      </c>
      <c r="H690">
        <v>0.107</v>
      </c>
      <c r="I690">
        <v>0.16</v>
      </c>
      <c r="J690">
        <v>0.214</v>
      </c>
      <c r="K690">
        <v>0.26800000000000002</v>
      </c>
      <c r="L690" s="157"/>
      <c r="M690" s="157"/>
      <c r="N690" s="157"/>
      <c r="O690" s="157"/>
      <c r="P690" s="2" t="s">
        <v>138</v>
      </c>
      <c r="Y690" s="22"/>
      <c r="Z690" s="22"/>
      <c r="AA690" s="22"/>
      <c r="AB690" s="2"/>
      <c r="AD690" s="24"/>
      <c r="AE690" s="24"/>
      <c r="AF690" s="24"/>
      <c r="AG690" s="24"/>
      <c r="AH690" s="24"/>
      <c r="AI690" s="24"/>
      <c r="AJ690" s="24"/>
      <c r="AK690" s="24"/>
      <c r="AL690" s="24"/>
      <c r="AM690" s="24"/>
      <c r="AN690" s="24"/>
    </row>
    <row r="691" spans="1:40" ht="13" x14ac:dyDescent="0.3">
      <c r="A691" t="s">
        <v>133</v>
      </c>
      <c r="B691" s="5">
        <v>1.1299999999999999</v>
      </c>
      <c r="C691" s="93">
        <f t="shared" si="16"/>
        <v>41.13</v>
      </c>
      <c r="D691" s="157"/>
      <c r="E691" s="157"/>
      <c r="F691">
        <v>6.3E-2</v>
      </c>
      <c r="G691">
        <v>6.3E-2</v>
      </c>
      <c r="H691">
        <v>0.106</v>
      </c>
      <c r="I691">
        <v>0.159</v>
      </c>
      <c r="J691">
        <v>0.21199999999999999</v>
      </c>
      <c r="K691">
        <v>0.26600000000000001</v>
      </c>
      <c r="L691" s="157"/>
      <c r="M691" s="157"/>
      <c r="N691" s="157"/>
      <c r="O691" s="157"/>
      <c r="P691" s="2" t="s">
        <v>138</v>
      </c>
      <c r="Y691" s="22"/>
      <c r="Z691" s="22"/>
      <c r="AA691" s="22"/>
      <c r="AB691" s="2"/>
      <c r="AD691" s="24"/>
      <c r="AE691" s="24"/>
      <c r="AF691" s="24"/>
      <c r="AG691" s="24"/>
      <c r="AH691" s="24"/>
      <c r="AI691" s="24"/>
      <c r="AJ691" s="24"/>
      <c r="AK691" s="24"/>
      <c r="AL691" s="24"/>
      <c r="AM691" s="24"/>
      <c r="AN691" s="24"/>
    </row>
    <row r="692" spans="1:40" ht="13" x14ac:dyDescent="0.3">
      <c r="A692" t="s">
        <v>133</v>
      </c>
      <c r="B692" s="5">
        <v>1.1399999999999999</v>
      </c>
      <c r="C692" s="93">
        <f t="shared" si="16"/>
        <v>41.14</v>
      </c>
      <c r="D692" s="157"/>
      <c r="E692" s="157"/>
      <c r="F692">
        <v>6.3E-2</v>
      </c>
      <c r="G692">
        <v>6.3E-2</v>
      </c>
      <c r="H692">
        <v>0.106</v>
      </c>
      <c r="I692">
        <v>0.159</v>
      </c>
      <c r="J692">
        <v>0.21199999999999999</v>
      </c>
      <c r="K692">
        <v>0.26600000000000001</v>
      </c>
      <c r="L692" s="157"/>
      <c r="M692" s="157"/>
      <c r="N692" s="157"/>
      <c r="O692" s="157"/>
      <c r="P692" s="2" t="s">
        <v>138</v>
      </c>
      <c r="Y692" s="22"/>
      <c r="Z692" s="22"/>
      <c r="AA692" s="22"/>
      <c r="AB692" s="2"/>
      <c r="AD692" s="24"/>
      <c r="AE692" s="24"/>
      <c r="AF692" s="24"/>
      <c r="AG692" s="24"/>
      <c r="AH692" s="24"/>
      <c r="AI692" s="24"/>
      <c r="AJ692" s="24"/>
      <c r="AK692" s="24"/>
      <c r="AL692" s="24"/>
      <c r="AM692" s="24"/>
      <c r="AN692" s="24"/>
    </row>
    <row r="693" spans="1:40" ht="13" x14ac:dyDescent="0.3">
      <c r="A693" t="s">
        <v>133</v>
      </c>
      <c r="B693" s="5">
        <v>1.1499999999999999</v>
      </c>
      <c r="C693" s="93">
        <f t="shared" si="16"/>
        <v>41.15</v>
      </c>
      <c r="D693" s="157"/>
      <c r="E693" s="157"/>
      <c r="F693">
        <v>6.3E-2</v>
      </c>
      <c r="G693">
        <v>6.3E-2</v>
      </c>
      <c r="H693">
        <v>0.105</v>
      </c>
      <c r="I693">
        <v>0.157</v>
      </c>
      <c r="J693">
        <v>0.20899999999999999</v>
      </c>
      <c r="K693">
        <v>0.26100000000000001</v>
      </c>
      <c r="L693" s="157"/>
      <c r="M693" s="157"/>
      <c r="N693" s="157"/>
      <c r="O693" s="157"/>
      <c r="P693" s="2" t="s">
        <v>138</v>
      </c>
      <c r="Y693" s="22"/>
      <c r="Z693" s="22"/>
      <c r="AA693" s="22"/>
      <c r="AB693" s="2"/>
      <c r="AD693" s="24"/>
      <c r="AE693" s="24"/>
      <c r="AF693" s="24"/>
      <c r="AG693" s="24"/>
      <c r="AH693" s="24"/>
      <c r="AI693" s="24"/>
      <c r="AJ693" s="24"/>
      <c r="AK693" s="24"/>
      <c r="AL693" s="24"/>
      <c r="AM693" s="24"/>
      <c r="AN693" s="24"/>
    </row>
    <row r="694" spans="1:40" ht="13" x14ac:dyDescent="0.3">
      <c r="A694" t="s">
        <v>133</v>
      </c>
      <c r="B694" s="5">
        <v>1.1599999999999999</v>
      </c>
      <c r="C694" s="93">
        <f t="shared" si="16"/>
        <v>41.16</v>
      </c>
      <c r="D694" s="157"/>
      <c r="E694" s="157"/>
      <c r="F694">
        <v>6.3E-2</v>
      </c>
      <c r="G694">
        <v>6.3E-2</v>
      </c>
      <c r="H694">
        <v>0.105</v>
      </c>
      <c r="I694">
        <v>0.157</v>
      </c>
      <c r="J694">
        <v>0.20899999999999999</v>
      </c>
      <c r="K694">
        <v>0.26100000000000001</v>
      </c>
      <c r="L694" s="157"/>
      <c r="M694" s="157"/>
      <c r="N694" s="157"/>
      <c r="O694" s="157"/>
      <c r="P694" s="2" t="s">
        <v>138</v>
      </c>
      <c r="Y694" s="22"/>
      <c r="Z694" s="22"/>
      <c r="AA694" s="22"/>
      <c r="AB694" s="2"/>
      <c r="AD694" s="24"/>
      <c r="AE694" s="24"/>
      <c r="AF694" s="24"/>
      <c r="AG694" s="24"/>
      <c r="AH694" s="24"/>
      <c r="AI694" s="24"/>
      <c r="AJ694" s="24"/>
      <c r="AK694" s="24"/>
      <c r="AL694" s="24"/>
      <c r="AM694" s="24"/>
      <c r="AN694" s="24"/>
    </row>
    <row r="695" spans="1:40" ht="13" x14ac:dyDescent="0.3">
      <c r="A695" t="s">
        <v>133</v>
      </c>
      <c r="B695" s="5">
        <v>1.17</v>
      </c>
      <c r="C695" s="93">
        <f t="shared" ref="C695:C758" si="17">VALUE(SUBSTITUTE(4&amp;B695," ",""))</f>
        <v>41.17</v>
      </c>
      <c r="D695" s="157"/>
      <c r="E695" s="157"/>
      <c r="F695">
        <v>6.3E-2</v>
      </c>
      <c r="G695">
        <v>6.3E-2</v>
      </c>
      <c r="H695">
        <v>0.105</v>
      </c>
      <c r="I695">
        <v>0.157</v>
      </c>
      <c r="J695">
        <v>0.20899999999999999</v>
      </c>
      <c r="K695">
        <v>0.26100000000000001</v>
      </c>
      <c r="L695" s="157"/>
      <c r="M695" s="157"/>
      <c r="N695" s="157"/>
      <c r="O695" s="157"/>
      <c r="P695" s="2" t="s">
        <v>138</v>
      </c>
      <c r="Y695" s="22"/>
      <c r="Z695" s="22"/>
      <c r="AA695" s="22"/>
      <c r="AB695" s="2"/>
      <c r="AD695" s="24"/>
      <c r="AE695" s="24"/>
      <c r="AF695" s="24"/>
      <c r="AG695" s="24"/>
      <c r="AH695" s="24"/>
      <c r="AI695" s="24"/>
      <c r="AJ695" s="24"/>
      <c r="AK695" s="24"/>
      <c r="AL695" s="24"/>
      <c r="AM695" s="24"/>
      <c r="AN695" s="24"/>
    </row>
    <row r="696" spans="1:40" ht="13" x14ac:dyDescent="0.3">
      <c r="A696" t="s">
        <v>133</v>
      </c>
      <c r="B696" s="5">
        <v>1.18</v>
      </c>
      <c r="C696" s="93">
        <f t="shared" si="17"/>
        <v>41.18</v>
      </c>
      <c r="D696" s="157"/>
      <c r="E696" s="157"/>
      <c r="F696">
        <v>6.3E-2</v>
      </c>
      <c r="G696">
        <v>6.3E-2</v>
      </c>
      <c r="H696">
        <v>0.105</v>
      </c>
      <c r="I696">
        <v>0.157</v>
      </c>
      <c r="J696">
        <v>0.20899999999999999</v>
      </c>
      <c r="K696">
        <v>0.26100000000000001</v>
      </c>
      <c r="L696" s="157"/>
      <c r="M696" s="157"/>
      <c r="N696" s="157"/>
      <c r="O696" s="157"/>
      <c r="P696" s="2" t="s">
        <v>138</v>
      </c>
      <c r="Y696" s="22"/>
      <c r="Z696" s="22"/>
      <c r="AA696" s="22"/>
      <c r="AB696" s="2"/>
      <c r="AD696" s="24"/>
      <c r="AE696" s="24"/>
      <c r="AF696" s="24"/>
      <c r="AG696" s="24"/>
      <c r="AH696" s="24"/>
      <c r="AI696" s="24"/>
      <c r="AJ696" s="24"/>
      <c r="AK696" s="24"/>
      <c r="AL696" s="24"/>
      <c r="AM696" s="24"/>
      <c r="AN696" s="24"/>
    </row>
    <row r="697" spans="1:40" ht="13" x14ac:dyDescent="0.3">
      <c r="A697" t="s">
        <v>133</v>
      </c>
      <c r="B697" s="5">
        <v>1.19</v>
      </c>
      <c r="C697" s="93">
        <f t="shared" si="17"/>
        <v>41.19</v>
      </c>
      <c r="D697" s="157"/>
      <c r="E697" s="157"/>
      <c r="F697">
        <v>6.3E-2</v>
      </c>
      <c r="G697">
        <v>6.3E-2</v>
      </c>
      <c r="H697">
        <v>0.105</v>
      </c>
      <c r="I697">
        <v>0.157</v>
      </c>
      <c r="J697">
        <v>0.20899999999999999</v>
      </c>
      <c r="K697">
        <v>0.26100000000000001</v>
      </c>
      <c r="L697" s="157"/>
      <c r="M697" s="157"/>
      <c r="N697" s="157"/>
      <c r="O697" s="157"/>
      <c r="P697" s="2" t="s">
        <v>138</v>
      </c>
      <c r="Y697" s="22"/>
      <c r="Z697" s="22"/>
      <c r="AA697" s="22"/>
      <c r="AB697" s="2"/>
      <c r="AD697" s="24"/>
      <c r="AE697" s="24"/>
      <c r="AF697" s="24"/>
      <c r="AG697" s="24"/>
      <c r="AH697" s="24"/>
      <c r="AI697" s="24"/>
      <c r="AJ697" s="24"/>
      <c r="AK697" s="24"/>
      <c r="AL697" s="24"/>
      <c r="AM697" s="24"/>
      <c r="AN697" s="24"/>
    </row>
    <row r="698" spans="1:40" ht="13" x14ac:dyDescent="0.3">
      <c r="A698" t="s">
        <v>133</v>
      </c>
      <c r="B698" s="5">
        <v>1.2</v>
      </c>
      <c r="C698" s="93">
        <f t="shared" si="17"/>
        <v>41.2</v>
      </c>
      <c r="D698" s="157"/>
      <c r="E698" s="157"/>
      <c r="F698">
        <v>6.3E-2</v>
      </c>
      <c r="G698">
        <v>6.3E-2</v>
      </c>
      <c r="H698">
        <v>0.105</v>
      </c>
      <c r="I698">
        <v>0.157</v>
      </c>
      <c r="J698">
        <v>0.20899999999999999</v>
      </c>
      <c r="K698">
        <v>0.26100000000000001</v>
      </c>
      <c r="L698" s="157"/>
      <c r="M698" s="157"/>
      <c r="N698" s="157"/>
      <c r="O698" s="157"/>
      <c r="P698" s="2" t="s">
        <v>138</v>
      </c>
      <c r="Y698" s="22"/>
      <c r="Z698" s="22"/>
      <c r="AA698" s="22"/>
      <c r="AB698" s="2"/>
      <c r="AD698" s="24"/>
      <c r="AE698" s="24"/>
      <c r="AF698" s="24"/>
      <c r="AG698" s="24"/>
      <c r="AH698" s="24"/>
      <c r="AI698" s="24"/>
      <c r="AJ698" s="24"/>
      <c r="AK698" s="24"/>
      <c r="AL698" s="24"/>
      <c r="AM698" s="24"/>
      <c r="AN698" s="24"/>
    </row>
    <row r="699" spans="1:40" ht="13" x14ac:dyDescent="0.3">
      <c r="A699" t="s">
        <v>133</v>
      </c>
      <c r="B699" s="5">
        <v>1.21</v>
      </c>
      <c r="C699" s="93">
        <f t="shared" si="17"/>
        <v>41.21</v>
      </c>
      <c r="D699" s="157"/>
      <c r="E699" s="157"/>
      <c r="F699">
        <v>0.06</v>
      </c>
      <c r="G699">
        <v>0.06</v>
      </c>
      <c r="H699">
        <v>0.1</v>
      </c>
      <c r="I699">
        <v>0.15</v>
      </c>
      <c r="J699">
        <v>0.19900000000000001</v>
      </c>
      <c r="K699">
        <v>0.249</v>
      </c>
      <c r="L699" s="157"/>
      <c r="M699" s="157"/>
      <c r="N699" s="157"/>
      <c r="O699" s="157"/>
      <c r="P699" s="2" t="s">
        <v>138</v>
      </c>
      <c r="Y699" s="22"/>
      <c r="Z699" s="22"/>
      <c r="AA699" s="22"/>
      <c r="AB699" s="2"/>
      <c r="AD699" s="24"/>
      <c r="AE699" s="24"/>
      <c r="AF699" s="24"/>
      <c r="AG699" s="24"/>
      <c r="AH699" s="24"/>
      <c r="AI699" s="24"/>
      <c r="AJ699" s="24"/>
      <c r="AK699" s="24"/>
      <c r="AL699" s="24"/>
      <c r="AM699" s="24"/>
      <c r="AN699" s="24"/>
    </row>
    <row r="700" spans="1:40" ht="13" x14ac:dyDescent="0.3">
      <c r="A700" t="s">
        <v>133</v>
      </c>
      <c r="B700" s="5">
        <v>1.22</v>
      </c>
      <c r="C700" s="93">
        <f t="shared" si="17"/>
        <v>41.22</v>
      </c>
      <c r="D700" s="157"/>
      <c r="E700" s="157"/>
      <c r="F700">
        <v>0.06</v>
      </c>
      <c r="G700">
        <v>0.06</v>
      </c>
      <c r="H700">
        <v>0.1</v>
      </c>
      <c r="I700">
        <v>0.14899999999999999</v>
      </c>
      <c r="J700">
        <v>0.19800000000000001</v>
      </c>
      <c r="K700">
        <v>0.247</v>
      </c>
      <c r="L700" s="157"/>
      <c r="M700" s="157"/>
      <c r="N700" s="157"/>
      <c r="O700" s="157"/>
      <c r="P700" s="2" t="s">
        <v>138</v>
      </c>
      <c r="Y700" s="22"/>
      <c r="Z700" s="22"/>
      <c r="AA700" s="22"/>
      <c r="AB700" s="2"/>
      <c r="AD700" s="24"/>
      <c r="AE700" s="24"/>
      <c r="AF700" s="24"/>
      <c r="AG700" s="24"/>
      <c r="AH700" s="24"/>
      <c r="AI700" s="24"/>
      <c r="AJ700" s="24"/>
      <c r="AK700" s="24"/>
      <c r="AL700" s="24"/>
      <c r="AM700" s="24"/>
      <c r="AN700" s="24"/>
    </row>
    <row r="701" spans="1:40" ht="13" x14ac:dyDescent="0.3">
      <c r="A701" t="s">
        <v>133</v>
      </c>
      <c r="B701" s="5">
        <v>1.23</v>
      </c>
      <c r="C701" s="93">
        <f t="shared" si="17"/>
        <v>41.23</v>
      </c>
      <c r="D701" s="157"/>
      <c r="E701" s="157"/>
      <c r="F701">
        <v>0.06</v>
      </c>
      <c r="G701">
        <v>0.06</v>
      </c>
      <c r="H701">
        <v>9.9000000000000005E-2</v>
      </c>
      <c r="I701">
        <v>0.14799999999999999</v>
      </c>
      <c r="J701">
        <v>0.19600000000000001</v>
      </c>
      <c r="K701">
        <v>0.245</v>
      </c>
      <c r="L701" s="157"/>
      <c r="M701" s="157"/>
      <c r="N701" s="157"/>
      <c r="O701" s="157"/>
      <c r="P701" s="2" t="s">
        <v>138</v>
      </c>
      <c r="Y701" s="22"/>
      <c r="Z701" s="22"/>
      <c r="AA701" s="22"/>
      <c r="AB701" s="2"/>
      <c r="AD701" s="24"/>
      <c r="AE701" s="24"/>
      <c r="AF701" s="24"/>
      <c r="AG701" s="24"/>
      <c r="AH701" s="24"/>
      <c r="AI701" s="24"/>
      <c r="AJ701" s="24"/>
      <c r="AK701" s="24"/>
      <c r="AL701" s="24"/>
      <c r="AM701" s="24"/>
      <c r="AN701" s="24"/>
    </row>
    <row r="702" spans="1:40" ht="13" x14ac:dyDescent="0.3">
      <c r="A702" t="s">
        <v>133</v>
      </c>
      <c r="B702" s="5">
        <v>1.24</v>
      </c>
      <c r="C702" s="93">
        <f t="shared" si="17"/>
        <v>41.24</v>
      </c>
      <c r="D702" s="157"/>
      <c r="E702" s="157"/>
      <c r="F702">
        <v>5.8999999999999997E-2</v>
      </c>
      <c r="G702">
        <v>5.8999999999999997E-2</v>
      </c>
      <c r="H702">
        <v>9.8000000000000004E-2</v>
      </c>
      <c r="I702">
        <v>0.14599999999999999</v>
      </c>
      <c r="J702">
        <v>0.19500000000000001</v>
      </c>
      <c r="K702">
        <v>0.24299999999999999</v>
      </c>
      <c r="L702" s="157"/>
      <c r="M702" s="157"/>
      <c r="N702" s="157"/>
      <c r="O702" s="157"/>
      <c r="P702" s="2" t="s">
        <v>138</v>
      </c>
      <c r="Y702" s="22"/>
      <c r="Z702" s="22"/>
      <c r="AA702" s="22"/>
      <c r="AB702" s="2"/>
      <c r="AD702" s="24"/>
      <c r="AE702" s="24"/>
      <c r="AF702" s="24"/>
      <c r="AG702" s="24"/>
      <c r="AH702" s="24"/>
      <c r="AI702" s="24"/>
      <c r="AJ702" s="24"/>
      <c r="AK702" s="24"/>
      <c r="AL702" s="24"/>
      <c r="AM702" s="24"/>
      <c r="AN702" s="24"/>
    </row>
    <row r="703" spans="1:40" ht="13" x14ac:dyDescent="0.3">
      <c r="A703" t="s">
        <v>133</v>
      </c>
      <c r="B703" s="5">
        <v>1.25</v>
      </c>
      <c r="C703" s="93">
        <f t="shared" si="17"/>
        <v>41.25</v>
      </c>
      <c r="D703" s="157"/>
      <c r="E703" s="157"/>
      <c r="F703">
        <v>5.8999999999999997E-2</v>
      </c>
      <c r="G703">
        <v>5.8999999999999997E-2</v>
      </c>
      <c r="H703">
        <v>9.8000000000000004E-2</v>
      </c>
      <c r="I703">
        <v>0.14499999999999999</v>
      </c>
      <c r="J703">
        <v>0.193</v>
      </c>
      <c r="K703">
        <v>0.24099999999999999</v>
      </c>
      <c r="L703" s="157"/>
      <c r="M703" s="157"/>
      <c r="N703" s="157"/>
      <c r="O703" s="157"/>
      <c r="P703" s="2" t="s">
        <v>138</v>
      </c>
      <c r="Y703" s="22"/>
      <c r="Z703" s="22"/>
      <c r="AA703" s="22"/>
      <c r="AB703" s="2"/>
      <c r="AD703" s="24"/>
      <c r="AE703" s="24"/>
      <c r="AF703" s="24"/>
      <c r="AG703" s="24"/>
      <c r="AH703" s="24"/>
      <c r="AI703" s="24"/>
      <c r="AJ703" s="24"/>
      <c r="AK703" s="24"/>
      <c r="AL703" s="24"/>
      <c r="AM703" s="24"/>
      <c r="AN703" s="24"/>
    </row>
    <row r="704" spans="1:40" ht="13" x14ac:dyDescent="0.3">
      <c r="A704" t="s">
        <v>133</v>
      </c>
      <c r="B704" s="5">
        <v>1.26</v>
      </c>
      <c r="C704" s="93">
        <f t="shared" si="17"/>
        <v>41.26</v>
      </c>
      <c r="D704" s="157"/>
      <c r="E704" s="157"/>
      <c r="F704">
        <v>5.8000000000000003E-2</v>
      </c>
      <c r="G704">
        <v>5.8000000000000003E-2</v>
      </c>
      <c r="H704">
        <v>9.7000000000000003E-2</v>
      </c>
      <c r="I704">
        <v>0.14399999999999999</v>
      </c>
      <c r="J704">
        <v>0.191</v>
      </c>
      <c r="K704">
        <v>0.23799999999999999</v>
      </c>
      <c r="L704" s="157"/>
      <c r="M704" s="157"/>
      <c r="N704" s="157"/>
      <c r="O704" s="157"/>
      <c r="P704" s="2" t="s">
        <v>138</v>
      </c>
      <c r="Y704" s="22"/>
      <c r="Z704" s="22"/>
      <c r="AA704" s="22"/>
      <c r="AB704" s="2"/>
      <c r="AD704" s="24"/>
      <c r="AE704" s="24"/>
      <c r="AF704" s="24"/>
      <c r="AG704" s="24"/>
      <c r="AH704" s="24"/>
      <c r="AI704" s="24"/>
      <c r="AJ704" s="24"/>
      <c r="AK704" s="24"/>
      <c r="AL704" s="24"/>
      <c r="AM704" s="24"/>
      <c r="AN704" s="24"/>
    </row>
    <row r="705" spans="1:40" ht="13" x14ac:dyDescent="0.3">
      <c r="A705" t="s">
        <v>133</v>
      </c>
      <c r="B705" s="5">
        <v>1.27</v>
      </c>
      <c r="C705" s="93">
        <f t="shared" si="17"/>
        <v>41.27</v>
      </c>
      <c r="D705" s="157"/>
      <c r="E705" s="157"/>
      <c r="F705">
        <v>5.8000000000000003E-2</v>
      </c>
      <c r="G705">
        <v>5.8000000000000003E-2</v>
      </c>
      <c r="H705">
        <v>9.6000000000000002E-2</v>
      </c>
      <c r="I705">
        <v>0.14299999999999999</v>
      </c>
      <c r="J705">
        <v>0.19</v>
      </c>
      <c r="K705">
        <v>0.23599999999999999</v>
      </c>
      <c r="L705" s="157"/>
      <c r="M705" s="157"/>
      <c r="N705" s="157"/>
      <c r="O705" s="157"/>
      <c r="P705" s="2" t="s">
        <v>138</v>
      </c>
      <c r="Y705" s="22"/>
      <c r="Z705" s="22"/>
      <c r="AA705" s="22"/>
      <c r="AB705" s="2"/>
      <c r="AD705" s="24"/>
      <c r="AE705" s="24"/>
      <c r="AF705" s="24"/>
      <c r="AG705" s="24"/>
      <c r="AH705" s="24"/>
      <c r="AI705" s="24"/>
      <c r="AJ705" s="24"/>
      <c r="AK705" s="24"/>
      <c r="AL705" s="24"/>
      <c r="AM705" s="24"/>
      <c r="AN705" s="24"/>
    </row>
    <row r="706" spans="1:40" ht="13" x14ac:dyDescent="0.3">
      <c r="A706" t="s">
        <v>133</v>
      </c>
      <c r="B706" s="5">
        <v>1.28</v>
      </c>
      <c r="C706" s="93">
        <f t="shared" si="17"/>
        <v>41.28</v>
      </c>
      <c r="D706" s="157"/>
      <c r="E706" s="157"/>
      <c r="F706">
        <v>5.8000000000000003E-2</v>
      </c>
      <c r="G706">
        <v>5.8000000000000003E-2</v>
      </c>
      <c r="H706">
        <v>9.6000000000000002E-2</v>
      </c>
      <c r="I706">
        <v>0.14199999999999999</v>
      </c>
      <c r="J706">
        <v>0.188</v>
      </c>
      <c r="K706">
        <v>0.23400000000000001</v>
      </c>
      <c r="L706" s="157"/>
      <c r="M706" s="157"/>
      <c r="N706" s="157"/>
      <c r="O706" s="157"/>
      <c r="P706" s="2" t="s">
        <v>138</v>
      </c>
      <c r="Y706" s="22"/>
      <c r="Z706" s="22"/>
      <c r="AA706" s="22"/>
      <c r="AB706" s="2"/>
      <c r="AD706" s="24"/>
      <c r="AE706" s="24"/>
      <c r="AF706" s="24"/>
      <c r="AG706" s="24"/>
      <c r="AH706" s="24"/>
      <c r="AI706" s="24"/>
      <c r="AJ706" s="24"/>
      <c r="AK706" s="24"/>
      <c r="AL706" s="24"/>
      <c r="AM706" s="24"/>
      <c r="AN706" s="24"/>
    </row>
    <row r="707" spans="1:40" ht="13" x14ac:dyDescent="0.3">
      <c r="A707" t="s">
        <v>133</v>
      </c>
      <c r="B707" s="5">
        <v>1.29</v>
      </c>
      <c r="C707" s="93">
        <f t="shared" si="17"/>
        <v>41.29</v>
      </c>
      <c r="D707" s="157"/>
      <c r="E707" s="157"/>
      <c r="F707">
        <v>5.7000000000000002E-2</v>
      </c>
      <c r="G707">
        <v>5.7000000000000002E-2</v>
      </c>
      <c r="H707">
        <v>9.5000000000000001E-2</v>
      </c>
      <c r="I707">
        <v>0.14099999999999999</v>
      </c>
      <c r="J707">
        <v>0.186</v>
      </c>
      <c r="K707">
        <v>0.23200000000000001</v>
      </c>
      <c r="L707" s="157"/>
      <c r="M707" s="157"/>
      <c r="N707" s="157"/>
      <c r="O707" s="157"/>
      <c r="P707" s="2" t="s">
        <v>138</v>
      </c>
      <c r="Y707" s="22"/>
      <c r="Z707" s="22"/>
      <c r="AA707" s="22"/>
      <c r="AB707" s="2"/>
      <c r="AD707" s="24"/>
      <c r="AE707" s="24"/>
      <c r="AF707" s="24"/>
      <c r="AG707" s="24"/>
      <c r="AH707" s="24"/>
      <c r="AI707" s="24"/>
      <c r="AJ707" s="24"/>
      <c r="AK707" s="24"/>
      <c r="AL707" s="24"/>
      <c r="AM707" s="24"/>
      <c r="AN707" s="24"/>
    </row>
    <row r="708" spans="1:40" ht="13" x14ac:dyDescent="0.3">
      <c r="A708" t="s">
        <v>133</v>
      </c>
      <c r="B708" s="5">
        <v>1.3</v>
      </c>
      <c r="C708" s="93">
        <f t="shared" si="17"/>
        <v>41.3</v>
      </c>
      <c r="D708" s="157"/>
      <c r="E708" s="157"/>
      <c r="F708">
        <v>5.7000000000000002E-2</v>
      </c>
      <c r="G708">
        <v>5.7000000000000002E-2</v>
      </c>
      <c r="H708">
        <v>9.4E-2</v>
      </c>
      <c r="I708">
        <v>0.13900000000000001</v>
      </c>
      <c r="J708">
        <v>0.185</v>
      </c>
      <c r="K708">
        <v>0.23</v>
      </c>
      <c r="L708" s="157"/>
      <c r="M708" s="157"/>
      <c r="N708" s="157"/>
      <c r="O708" s="157"/>
      <c r="P708" s="2" t="s">
        <v>138</v>
      </c>
      <c r="Y708" s="22"/>
      <c r="Z708" s="22"/>
      <c r="AA708" s="22"/>
      <c r="AB708" s="2"/>
      <c r="AD708" s="24"/>
      <c r="AE708" s="24"/>
      <c r="AF708" s="24"/>
      <c r="AG708" s="24"/>
      <c r="AH708" s="24"/>
      <c r="AI708" s="24"/>
      <c r="AJ708" s="24"/>
      <c r="AK708" s="24"/>
      <c r="AL708" s="24"/>
      <c r="AM708" s="24"/>
      <c r="AN708" s="24"/>
    </row>
    <row r="709" spans="1:40" ht="13" x14ac:dyDescent="0.3">
      <c r="A709" t="s">
        <v>133</v>
      </c>
      <c r="B709" s="5">
        <v>1.31</v>
      </c>
      <c r="C709" s="93">
        <f t="shared" si="17"/>
        <v>41.31</v>
      </c>
      <c r="D709" s="157"/>
      <c r="E709" s="157"/>
      <c r="F709">
        <v>5.6000000000000001E-2</v>
      </c>
      <c r="G709">
        <v>5.6000000000000001E-2</v>
      </c>
      <c r="H709">
        <v>9.2999999999999999E-2</v>
      </c>
      <c r="I709">
        <v>0.13800000000000001</v>
      </c>
      <c r="J709">
        <v>0.183</v>
      </c>
      <c r="K709">
        <v>0.22800000000000001</v>
      </c>
      <c r="L709" s="157"/>
      <c r="M709" s="157"/>
      <c r="N709" s="157"/>
      <c r="O709" s="157"/>
      <c r="P709" s="2" t="s">
        <v>138</v>
      </c>
      <c r="Y709" s="22"/>
      <c r="Z709" s="22"/>
      <c r="AA709" s="22"/>
      <c r="AB709" s="2"/>
      <c r="AD709" s="24"/>
      <c r="AE709" s="24"/>
      <c r="AF709" s="24"/>
      <c r="AG709" s="24"/>
      <c r="AH709" s="24"/>
      <c r="AI709" s="24"/>
      <c r="AJ709" s="24"/>
      <c r="AK709" s="24"/>
      <c r="AL709" s="24"/>
      <c r="AM709" s="24"/>
      <c r="AN709" s="24"/>
    </row>
    <row r="710" spans="1:40" ht="13" x14ac:dyDescent="0.3">
      <c r="A710" t="s">
        <v>133</v>
      </c>
      <c r="B710" s="5">
        <v>1.32</v>
      </c>
      <c r="C710" s="93">
        <f t="shared" si="17"/>
        <v>41.32</v>
      </c>
      <c r="D710" s="157"/>
      <c r="E710" s="157"/>
      <c r="F710">
        <v>5.6000000000000001E-2</v>
      </c>
      <c r="G710">
        <v>5.6000000000000001E-2</v>
      </c>
      <c r="H710">
        <v>9.2999999999999999E-2</v>
      </c>
      <c r="I710">
        <v>0.13700000000000001</v>
      </c>
      <c r="J710">
        <v>0.182</v>
      </c>
      <c r="K710">
        <v>0.22600000000000001</v>
      </c>
      <c r="L710" s="157"/>
      <c r="M710" s="157"/>
      <c r="N710" s="157"/>
      <c r="O710" s="157"/>
      <c r="P710" s="2" t="s">
        <v>138</v>
      </c>
      <c r="Y710" s="22"/>
      <c r="Z710" s="22"/>
      <c r="AA710" s="22"/>
      <c r="AB710" s="2"/>
      <c r="AD710" s="24"/>
      <c r="AE710" s="24"/>
      <c r="AF710" s="24"/>
      <c r="AG710" s="24"/>
      <c r="AH710" s="24"/>
      <c r="AI710" s="24"/>
      <c r="AJ710" s="24"/>
      <c r="AK710" s="24"/>
      <c r="AL710" s="24"/>
      <c r="AM710" s="24"/>
      <c r="AN710" s="24"/>
    </row>
    <row r="711" spans="1:40" ht="13" x14ac:dyDescent="0.3">
      <c r="A711" t="s">
        <v>133</v>
      </c>
      <c r="B711" s="5">
        <v>1.33</v>
      </c>
      <c r="C711" s="93">
        <f t="shared" si="17"/>
        <v>41.33</v>
      </c>
      <c r="D711" s="157"/>
      <c r="E711" s="157"/>
      <c r="F711">
        <v>5.6000000000000001E-2</v>
      </c>
      <c r="G711">
        <v>5.6000000000000001E-2</v>
      </c>
      <c r="H711">
        <v>9.2999999999999999E-2</v>
      </c>
      <c r="I711">
        <v>0.13700000000000001</v>
      </c>
      <c r="J711">
        <v>0.182</v>
      </c>
      <c r="K711">
        <v>0.22600000000000001</v>
      </c>
      <c r="L711" s="157"/>
      <c r="M711" s="157"/>
      <c r="N711" s="157"/>
      <c r="O711" s="157"/>
      <c r="P711" s="2" t="s">
        <v>138</v>
      </c>
      <c r="Y711" s="22"/>
      <c r="Z711" s="22"/>
      <c r="AA711" s="22"/>
      <c r="AB711" s="2"/>
      <c r="AD711" s="24"/>
      <c r="AE711" s="24"/>
      <c r="AF711" s="24"/>
      <c r="AG711" s="24"/>
      <c r="AH711" s="24"/>
      <c r="AI711" s="24"/>
      <c r="AJ711" s="24"/>
      <c r="AK711" s="24"/>
      <c r="AL711" s="24"/>
      <c r="AM711" s="24"/>
      <c r="AN711" s="24"/>
    </row>
    <row r="712" spans="1:40" ht="13" x14ac:dyDescent="0.3">
      <c r="A712" t="s">
        <v>133</v>
      </c>
      <c r="B712" s="5">
        <v>1.34</v>
      </c>
      <c r="C712" s="93">
        <f t="shared" si="17"/>
        <v>41.34</v>
      </c>
      <c r="D712" s="157"/>
      <c r="E712" s="157"/>
      <c r="F712">
        <v>5.5E-2</v>
      </c>
      <c r="G712">
        <v>5.5E-2</v>
      </c>
      <c r="H712">
        <v>9.0999999999999998E-2</v>
      </c>
      <c r="I712">
        <v>0.13500000000000001</v>
      </c>
      <c r="J712">
        <v>0.17799999999999999</v>
      </c>
      <c r="K712">
        <v>0.222</v>
      </c>
      <c r="L712" s="157"/>
      <c r="M712" s="157"/>
      <c r="N712" s="157"/>
      <c r="O712" s="157"/>
      <c r="P712" s="2" t="s">
        <v>138</v>
      </c>
      <c r="Y712" s="22"/>
      <c r="Z712" s="22"/>
      <c r="AA712" s="22"/>
      <c r="AB712" s="2"/>
      <c r="AD712" s="24"/>
      <c r="AE712" s="24"/>
      <c r="AF712" s="24"/>
      <c r="AG712" s="24"/>
      <c r="AH712" s="24"/>
      <c r="AI712" s="24"/>
      <c r="AJ712" s="24"/>
      <c r="AK712" s="24"/>
      <c r="AL712" s="24"/>
      <c r="AM712" s="24"/>
      <c r="AN712" s="24"/>
    </row>
    <row r="713" spans="1:40" ht="13" x14ac:dyDescent="0.3">
      <c r="A713" t="s">
        <v>133</v>
      </c>
      <c r="B713" s="5">
        <v>1.35</v>
      </c>
      <c r="C713" s="93">
        <f t="shared" si="17"/>
        <v>41.35</v>
      </c>
      <c r="D713" s="157"/>
      <c r="E713" s="157"/>
      <c r="F713">
        <v>5.5E-2</v>
      </c>
      <c r="G713">
        <v>5.5E-2</v>
      </c>
      <c r="H713">
        <v>9.0999999999999998E-2</v>
      </c>
      <c r="I713">
        <v>0.13500000000000001</v>
      </c>
      <c r="J713">
        <v>0.17799999999999999</v>
      </c>
      <c r="K713">
        <v>0.222</v>
      </c>
      <c r="L713" s="157"/>
      <c r="M713" s="157"/>
      <c r="N713" s="157"/>
      <c r="O713" s="157"/>
      <c r="P713" s="2" t="s">
        <v>138</v>
      </c>
      <c r="Y713" s="22"/>
      <c r="Z713" s="22"/>
      <c r="AA713" s="22"/>
      <c r="AB713" s="2"/>
      <c r="AD713" s="24"/>
      <c r="AE713" s="24"/>
      <c r="AF713" s="24"/>
      <c r="AG713" s="24"/>
      <c r="AH713" s="24"/>
      <c r="AI713" s="24"/>
      <c r="AJ713" s="24"/>
      <c r="AK713" s="24"/>
      <c r="AL713" s="24"/>
      <c r="AM713" s="24"/>
      <c r="AN713" s="24"/>
    </row>
    <row r="714" spans="1:40" ht="13" x14ac:dyDescent="0.3">
      <c r="A714" t="s">
        <v>133</v>
      </c>
      <c r="B714" s="5">
        <v>1.36</v>
      </c>
      <c r="C714" s="93">
        <f t="shared" si="17"/>
        <v>41.36</v>
      </c>
      <c r="D714" s="157"/>
      <c r="E714" s="157"/>
      <c r="F714">
        <v>5.5E-2</v>
      </c>
      <c r="G714">
        <v>5.5E-2</v>
      </c>
      <c r="H714">
        <v>9.0999999999999998E-2</v>
      </c>
      <c r="I714">
        <v>0.13500000000000001</v>
      </c>
      <c r="J714">
        <v>0.17799999999999999</v>
      </c>
      <c r="K714">
        <v>0.222</v>
      </c>
      <c r="L714" s="157"/>
      <c r="M714" s="157"/>
      <c r="N714" s="157"/>
      <c r="O714" s="157"/>
      <c r="P714" s="2" t="s">
        <v>138</v>
      </c>
      <c r="Y714" s="22"/>
      <c r="Z714" s="22"/>
      <c r="AA714" s="22"/>
      <c r="AB714" s="2"/>
      <c r="AD714" s="24"/>
      <c r="AE714" s="24"/>
      <c r="AF714" s="24"/>
      <c r="AG714" s="24"/>
      <c r="AH714" s="24"/>
      <c r="AI714" s="24"/>
      <c r="AJ714" s="24"/>
      <c r="AK714" s="24"/>
      <c r="AL714" s="24"/>
      <c r="AM714" s="24"/>
      <c r="AN714" s="24"/>
    </row>
    <row r="715" spans="1:40" ht="13" x14ac:dyDescent="0.3">
      <c r="A715" t="s">
        <v>133</v>
      </c>
      <c r="B715" s="5">
        <v>1.37</v>
      </c>
      <c r="C715" s="93">
        <f t="shared" si="17"/>
        <v>41.37</v>
      </c>
      <c r="D715" s="157"/>
      <c r="E715" s="157"/>
      <c r="F715">
        <v>5.5E-2</v>
      </c>
      <c r="G715">
        <v>5.5E-2</v>
      </c>
      <c r="H715">
        <v>9.0999999999999998E-2</v>
      </c>
      <c r="I715">
        <v>0.13500000000000001</v>
      </c>
      <c r="J715">
        <v>0.17799999999999999</v>
      </c>
      <c r="K715">
        <v>0.222</v>
      </c>
      <c r="L715" s="157"/>
      <c r="M715" s="157"/>
      <c r="N715" s="157"/>
      <c r="O715" s="157"/>
      <c r="P715" s="2" t="s">
        <v>138</v>
      </c>
      <c r="Y715" s="22"/>
      <c r="Z715" s="22"/>
      <c r="AA715" s="22"/>
      <c r="AB715" s="2"/>
      <c r="AD715" s="24"/>
      <c r="AE715" s="24"/>
      <c r="AF715" s="24"/>
      <c r="AG715" s="24"/>
      <c r="AH715" s="24"/>
      <c r="AI715" s="24"/>
      <c r="AJ715" s="24"/>
      <c r="AK715" s="24"/>
      <c r="AL715" s="24"/>
      <c r="AM715" s="24"/>
      <c r="AN715" s="24"/>
    </row>
    <row r="716" spans="1:40" ht="13" x14ac:dyDescent="0.3">
      <c r="A716" t="s">
        <v>133</v>
      </c>
      <c r="B716" s="5">
        <v>1.38</v>
      </c>
      <c r="C716" s="93">
        <f t="shared" si="17"/>
        <v>41.38</v>
      </c>
      <c r="D716" s="157"/>
      <c r="E716" s="157"/>
      <c r="F716">
        <v>5.3999999999999999E-2</v>
      </c>
      <c r="G716">
        <v>5.3999999999999999E-2</v>
      </c>
      <c r="H716">
        <v>8.7999999999999995E-2</v>
      </c>
      <c r="I716">
        <v>0.13</v>
      </c>
      <c r="J716">
        <v>0.17199999999999999</v>
      </c>
      <c r="K716">
        <v>0.21299999999999999</v>
      </c>
      <c r="L716" s="157"/>
      <c r="M716" s="157"/>
      <c r="N716" s="157"/>
      <c r="O716" s="157"/>
      <c r="P716" s="2" t="s">
        <v>138</v>
      </c>
      <c r="Y716" s="22"/>
      <c r="Z716" s="22"/>
      <c r="AA716" s="22"/>
      <c r="AB716" s="2"/>
      <c r="AD716" s="24"/>
      <c r="AE716" s="24"/>
      <c r="AF716" s="24"/>
      <c r="AG716" s="24"/>
      <c r="AH716" s="24"/>
      <c r="AI716" s="24"/>
      <c r="AJ716" s="24"/>
      <c r="AK716" s="24"/>
      <c r="AL716" s="24"/>
      <c r="AM716" s="24"/>
      <c r="AN716" s="24"/>
    </row>
    <row r="717" spans="1:40" ht="13" x14ac:dyDescent="0.3">
      <c r="A717" t="s">
        <v>133</v>
      </c>
      <c r="B717" s="5">
        <v>1.39</v>
      </c>
      <c r="C717" s="93">
        <f t="shared" si="17"/>
        <v>41.39</v>
      </c>
      <c r="D717" s="157"/>
      <c r="E717" s="157"/>
      <c r="F717">
        <v>5.2999999999999999E-2</v>
      </c>
      <c r="G717">
        <v>5.2999999999999999E-2</v>
      </c>
      <c r="H717">
        <v>8.7999999999999995E-2</v>
      </c>
      <c r="I717">
        <v>0.129</v>
      </c>
      <c r="J717">
        <v>0.17</v>
      </c>
      <c r="K717">
        <v>0.21099999999999999</v>
      </c>
      <c r="L717" s="157"/>
      <c r="M717" s="157"/>
      <c r="N717" s="157"/>
      <c r="O717" s="157"/>
      <c r="P717" s="2" t="s">
        <v>138</v>
      </c>
      <c r="Y717" s="22"/>
      <c r="Z717" s="22"/>
      <c r="AA717" s="22"/>
      <c r="AB717" s="2"/>
      <c r="AD717" s="24"/>
      <c r="AE717" s="24"/>
      <c r="AF717" s="24"/>
      <c r="AG717" s="24"/>
      <c r="AH717" s="24"/>
      <c r="AI717" s="24"/>
      <c r="AJ717" s="24"/>
      <c r="AK717" s="24"/>
      <c r="AL717" s="24"/>
      <c r="AM717" s="24"/>
      <c r="AN717" s="24"/>
    </row>
    <row r="718" spans="1:40" ht="13" x14ac:dyDescent="0.3">
      <c r="A718" t="s">
        <v>133</v>
      </c>
      <c r="B718" s="5">
        <v>1.4</v>
      </c>
      <c r="C718" s="93">
        <f t="shared" si="17"/>
        <v>41.4</v>
      </c>
      <c r="D718" s="157"/>
      <c r="E718" s="157"/>
      <c r="F718">
        <v>5.2999999999999999E-2</v>
      </c>
      <c r="G718">
        <v>5.2999999999999999E-2</v>
      </c>
      <c r="H718">
        <v>8.6999999999999994E-2</v>
      </c>
      <c r="I718">
        <v>0.128</v>
      </c>
      <c r="J718">
        <v>0.16900000000000001</v>
      </c>
      <c r="K718">
        <v>0.20899999999999999</v>
      </c>
      <c r="L718" s="157"/>
      <c r="M718" s="157"/>
      <c r="N718" s="157"/>
      <c r="O718" s="157"/>
      <c r="P718" s="2" t="s">
        <v>138</v>
      </c>
      <c r="Y718" s="22"/>
      <c r="Z718" s="22"/>
      <c r="AA718" s="22"/>
      <c r="AB718" s="2"/>
      <c r="AD718" s="24"/>
      <c r="AE718" s="24"/>
      <c r="AF718" s="24"/>
      <c r="AG718" s="24"/>
      <c r="AH718" s="24"/>
      <c r="AI718" s="24"/>
      <c r="AJ718" s="24"/>
      <c r="AK718" s="24"/>
      <c r="AL718" s="24"/>
      <c r="AM718" s="24"/>
      <c r="AN718" s="24"/>
    </row>
    <row r="719" spans="1:40" ht="13" x14ac:dyDescent="0.3">
      <c r="A719" t="s">
        <v>133</v>
      </c>
      <c r="B719" s="5">
        <v>1.41</v>
      </c>
      <c r="C719" s="93">
        <f t="shared" si="17"/>
        <v>41.41</v>
      </c>
      <c r="D719" s="157"/>
      <c r="E719" s="157"/>
      <c r="F719">
        <v>5.2999999999999999E-2</v>
      </c>
      <c r="G719">
        <v>5.2999999999999999E-2</v>
      </c>
      <c r="H719">
        <v>8.6999999999999994E-2</v>
      </c>
      <c r="I719">
        <v>0.128</v>
      </c>
      <c r="J719">
        <v>0.16900000000000001</v>
      </c>
      <c r="K719">
        <v>0.20899999999999999</v>
      </c>
      <c r="L719" s="157"/>
      <c r="M719" s="157"/>
      <c r="N719" s="157"/>
      <c r="O719" s="157"/>
      <c r="P719" s="2" t="s">
        <v>138</v>
      </c>
      <c r="Y719" s="22"/>
      <c r="Z719" s="22"/>
      <c r="AA719" s="22"/>
      <c r="AB719" s="2"/>
      <c r="AD719" s="24"/>
      <c r="AE719" s="24"/>
      <c r="AF719" s="24"/>
      <c r="AG719" s="24"/>
      <c r="AH719" s="24"/>
      <c r="AI719" s="24"/>
      <c r="AJ719" s="24"/>
      <c r="AK719" s="24"/>
      <c r="AL719" s="24"/>
      <c r="AM719" s="24"/>
      <c r="AN719" s="24"/>
    </row>
    <row r="720" spans="1:40" ht="13" x14ac:dyDescent="0.3">
      <c r="A720" t="s">
        <v>133</v>
      </c>
      <c r="B720" s="5">
        <v>1.42</v>
      </c>
      <c r="C720" s="93">
        <f t="shared" si="17"/>
        <v>41.42</v>
      </c>
      <c r="D720" s="157"/>
      <c r="E720" s="157"/>
      <c r="F720">
        <v>5.1999999999999998E-2</v>
      </c>
      <c r="G720">
        <v>5.1999999999999998E-2</v>
      </c>
      <c r="H720">
        <v>8.5999999999999993E-2</v>
      </c>
      <c r="I720">
        <v>0.125</v>
      </c>
      <c r="J720">
        <v>0.16500000000000001</v>
      </c>
      <c r="K720">
        <v>0.20499999999999999</v>
      </c>
      <c r="L720" s="157"/>
      <c r="M720" s="157"/>
      <c r="N720" s="157"/>
      <c r="O720" s="157"/>
      <c r="P720" s="2" t="s">
        <v>138</v>
      </c>
      <c r="Y720" s="22"/>
      <c r="Z720" s="22"/>
      <c r="AA720" s="22"/>
      <c r="AB720" s="2"/>
      <c r="AD720" s="24"/>
      <c r="AE720" s="24"/>
      <c r="AF720" s="24"/>
      <c r="AG720" s="24"/>
      <c r="AH720" s="24"/>
      <c r="AI720" s="24"/>
      <c r="AJ720" s="24"/>
      <c r="AK720" s="24"/>
      <c r="AL720" s="24"/>
      <c r="AM720" s="24"/>
      <c r="AN720" s="24"/>
    </row>
    <row r="721" spans="1:40" ht="13" x14ac:dyDescent="0.3">
      <c r="A721" t="s">
        <v>133</v>
      </c>
      <c r="B721" s="5">
        <v>1.43</v>
      </c>
      <c r="C721" s="93">
        <f t="shared" si="17"/>
        <v>41.43</v>
      </c>
      <c r="D721" s="157"/>
      <c r="E721" s="157"/>
      <c r="F721">
        <v>5.1999999999999998E-2</v>
      </c>
      <c r="G721">
        <v>5.1999999999999998E-2</v>
      </c>
      <c r="H721">
        <v>8.5000000000000006E-2</v>
      </c>
      <c r="I721">
        <v>0.124</v>
      </c>
      <c r="J721">
        <v>0.16400000000000001</v>
      </c>
      <c r="K721">
        <v>0.20300000000000001</v>
      </c>
      <c r="L721" s="157"/>
      <c r="M721" s="157"/>
      <c r="N721" s="157"/>
      <c r="O721" s="157"/>
      <c r="P721" s="2" t="s">
        <v>138</v>
      </c>
      <c r="Y721" s="22"/>
      <c r="Z721" s="22"/>
      <c r="AA721" s="22"/>
      <c r="AB721" s="2"/>
      <c r="AD721" s="24"/>
      <c r="AE721" s="24"/>
      <c r="AF721" s="24"/>
      <c r="AG721" s="24"/>
      <c r="AH721" s="24"/>
      <c r="AI721" s="24"/>
      <c r="AJ721" s="24"/>
      <c r="AK721" s="24"/>
      <c r="AL721" s="24"/>
      <c r="AM721" s="24"/>
      <c r="AN721" s="24"/>
    </row>
    <row r="722" spans="1:40" ht="13" x14ac:dyDescent="0.3">
      <c r="A722" t="s">
        <v>133</v>
      </c>
      <c r="B722" s="5">
        <v>1.44</v>
      </c>
      <c r="C722" s="93">
        <f t="shared" si="17"/>
        <v>41.44</v>
      </c>
      <c r="D722" s="157"/>
      <c r="E722" s="157"/>
      <c r="F722">
        <v>5.0999999999999997E-2</v>
      </c>
      <c r="G722">
        <v>5.0999999999999997E-2</v>
      </c>
      <c r="H722">
        <v>8.4000000000000005E-2</v>
      </c>
      <c r="I722">
        <v>0.123</v>
      </c>
      <c r="J722">
        <v>0.16200000000000001</v>
      </c>
      <c r="K722">
        <v>0.20100000000000001</v>
      </c>
      <c r="L722" s="157"/>
      <c r="M722" s="157"/>
      <c r="N722" s="157"/>
      <c r="O722" s="157"/>
      <c r="P722" s="2" t="s">
        <v>138</v>
      </c>
      <c r="Y722" s="22"/>
      <c r="Z722" s="22"/>
      <c r="AA722" s="22"/>
      <c r="AB722" s="2"/>
      <c r="AD722" s="24"/>
      <c r="AE722" s="24"/>
      <c r="AF722" s="24"/>
      <c r="AG722" s="24"/>
      <c r="AH722" s="24"/>
      <c r="AI722" s="24"/>
      <c r="AJ722" s="24"/>
      <c r="AK722" s="24"/>
      <c r="AL722" s="24"/>
      <c r="AM722" s="24"/>
      <c r="AN722" s="24"/>
    </row>
    <row r="723" spans="1:40" ht="13" x14ac:dyDescent="0.3">
      <c r="A723" t="s">
        <v>133</v>
      </c>
      <c r="B723" s="5">
        <v>1.45</v>
      </c>
      <c r="C723" s="93">
        <f t="shared" si="17"/>
        <v>41.45</v>
      </c>
      <c r="D723" s="157"/>
      <c r="E723" s="157"/>
      <c r="F723">
        <v>5.0999999999999997E-2</v>
      </c>
      <c r="G723">
        <v>5.0999999999999997E-2</v>
      </c>
      <c r="H723">
        <v>8.4000000000000005E-2</v>
      </c>
      <c r="I723">
        <v>0.122</v>
      </c>
      <c r="J723">
        <v>0.16</v>
      </c>
      <c r="K723">
        <v>0.19900000000000001</v>
      </c>
      <c r="L723" s="157"/>
      <c r="M723" s="157"/>
      <c r="N723" s="157"/>
      <c r="O723" s="157"/>
      <c r="P723" s="2" t="s">
        <v>138</v>
      </c>
      <c r="Y723" s="22"/>
      <c r="Z723" s="22"/>
      <c r="AA723" s="22"/>
      <c r="AB723" s="2"/>
      <c r="AD723" s="24"/>
      <c r="AE723" s="24"/>
      <c r="AF723" s="24"/>
      <c r="AG723" s="24"/>
      <c r="AH723" s="24"/>
      <c r="AI723" s="24"/>
      <c r="AJ723" s="24"/>
      <c r="AK723" s="24"/>
      <c r="AL723" s="24"/>
      <c r="AM723" s="24"/>
      <c r="AN723" s="24"/>
    </row>
    <row r="724" spans="1:40" ht="13" x14ac:dyDescent="0.3">
      <c r="A724" t="s">
        <v>133</v>
      </c>
      <c r="B724" s="5">
        <v>1.46</v>
      </c>
      <c r="C724" s="93">
        <f t="shared" si="17"/>
        <v>41.46</v>
      </c>
      <c r="D724" s="157"/>
      <c r="E724" s="157"/>
      <c r="F724">
        <v>5.0999999999999997E-2</v>
      </c>
      <c r="G724">
        <v>5.0999999999999997E-2</v>
      </c>
      <c r="H724">
        <v>8.4000000000000005E-2</v>
      </c>
      <c r="I724">
        <v>0.122</v>
      </c>
      <c r="J724">
        <v>0.16</v>
      </c>
      <c r="K724">
        <v>0.19900000000000001</v>
      </c>
      <c r="L724" s="157"/>
      <c r="M724" s="157"/>
      <c r="N724" s="157"/>
      <c r="O724" s="157"/>
      <c r="P724" s="2" t="s">
        <v>138</v>
      </c>
      <c r="Y724" s="22"/>
      <c r="Z724" s="22"/>
      <c r="AA724" s="22"/>
      <c r="AB724" s="2"/>
      <c r="AD724" s="24"/>
      <c r="AE724" s="24"/>
      <c r="AF724" s="24"/>
      <c r="AG724" s="24"/>
      <c r="AH724" s="24"/>
      <c r="AI724" s="24"/>
      <c r="AJ724" s="24"/>
      <c r="AK724" s="24"/>
      <c r="AL724" s="24"/>
      <c r="AM724" s="24"/>
      <c r="AN724" s="24"/>
    </row>
    <row r="725" spans="1:40" ht="13" x14ac:dyDescent="0.3">
      <c r="A725" t="s">
        <v>133</v>
      </c>
      <c r="B725" s="5">
        <v>1.47</v>
      </c>
      <c r="C725" s="93">
        <f t="shared" si="17"/>
        <v>41.47</v>
      </c>
      <c r="D725" s="157"/>
      <c r="E725" s="157"/>
      <c r="F725">
        <v>0.05</v>
      </c>
      <c r="G725">
        <v>0.05</v>
      </c>
      <c r="H725">
        <v>8.2000000000000003E-2</v>
      </c>
      <c r="I725">
        <v>0.12</v>
      </c>
      <c r="J725">
        <v>0.157</v>
      </c>
      <c r="K725">
        <v>0.19500000000000001</v>
      </c>
      <c r="L725" s="157"/>
      <c r="M725" s="157"/>
      <c r="N725" s="157"/>
      <c r="O725" s="157"/>
      <c r="P725" s="2" t="s">
        <v>138</v>
      </c>
      <c r="Y725" s="22"/>
      <c r="Z725" s="22"/>
      <c r="AA725" s="22"/>
      <c r="AB725" s="2"/>
      <c r="AD725" s="24"/>
      <c r="AE725" s="24"/>
      <c r="AF725" s="24"/>
      <c r="AG725" s="24"/>
      <c r="AH725" s="24"/>
      <c r="AI725" s="24"/>
      <c r="AJ725" s="24"/>
      <c r="AK725" s="24"/>
      <c r="AL725" s="24"/>
      <c r="AM725" s="24"/>
      <c r="AN725" s="24"/>
    </row>
    <row r="726" spans="1:40" ht="13" x14ac:dyDescent="0.3">
      <c r="A726" t="s">
        <v>133</v>
      </c>
      <c r="B726" s="5">
        <v>1.48</v>
      </c>
      <c r="C726" s="93">
        <f t="shared" si="17"/>
        <v>41.48</v>
      </c>
      <c r="D726" s="157"/>
      <c r="E726" s="157"/>
      <c r="F726">
        <v>0.05</v>
      </c>
      <c r="G726">
        <v>0.05</v>
      </c>
      <c r="H726">
        <v>8.2000000000000003E-2</v>
      </c>
      <c r="I726">
        <v>0.12</v>
      </c>
      <c r="J726">
        <v>0.157</v>
      </c>
      <c r="K726">
        <v>0.19500000000000001</v>
      </c>
      <c r="L726" s="157"/>
      <c r="M726" s="157"/>
      <c r="N726" s="157"/>
      <c r="O726" s="157"/>
      <c r="P726" s="2" t="s">
        <v>138</v>
      </c>
      <c r="Y726" s="22"/>
      <c r="Z726" s="22"/>
      <c r="AA726" s="22"/>
      <c r="AB726" s="2"/>
      <c r="AD726" s="24"/>
      <c r="AE726" s="24"/>
      <c r="AF726" s="24"/>
      <c r="AG726" s="24"/>
      <c r="AH726" s="24"/>
      <c r="AI726" s="24"/>
      <c r="AJ726" s="24"/>
      <c r="AK726" s="24"/>
      <c r="AL726" s="24"/>
      <c r="AM726" s="24"/>
      <c r="AN726" s="24"/>
    </row>
    <row r="727" spans="1:40" ht="13" x14ac:dyDescent="0.3">
      <c r="A727" t="s">
        <v>133</v>
      </c>
      <c r="B727" s="5">
        <v>1.49</v>
      </c>
      <c r="C727" s="93">
        <f t="shared" si="17"/>
        <v>41.49</v>
      </c>
      <c r="D727" s="157"/>
      <c r="E727" s="157"/>
      <c r="F727">
        <v>0.05</v>
      </c>
      <c r="G727">
        <v>0.05</v>
      </c>
      <c r="H727">
        <v>8.2000000000000003E-2</v>
      </c>
      <c r="I727">
        <v>0.12</v>
      </c>
      <c r="J727">
        <v>0.157</v>
      </c>
      <c r="K727">
        <v>0.19500000000000001</v>
      </c>
      <c r="L727" s="157"/>
      <c r="M727" s="157"/>
      <c r="N727" s="157"/>
      <c r="O727" s="157"/>
      <c r="P727" s="2" t="s">
        <v>138</v>
      </c>
      <c r="Y727" s="22"/>
      <c r="Z727" s="22"/>
      <c r="AA727" s="22"/>
      <c r="AB727" s="2"/>
      <c r="AD727" s="24"/>
      <c r="AE727" s="24"/>
      <c r="AF727" s="24"/>
      <c r="AG727" s="24"/>
      <c r="AH727" s="24"/>
      <c r="AI727" s="24"/>
      <c r="AJ727" s="24"/>
      <c r="AK727" s="24"/>
      <c r="AL727" s="24"/>
      <c r="AM727" s="24"/>
      <c r="AN727" s="24"/>
    </row>
    <row r="728" spans="1:40" ht="13" x14ac:dyDescent="0.3">
      <c r="A728" t="s">
        <v>133</v>
      </c>
      <c r="B728" s="5">
        <v>1.5</v>
      </c>
      <c r="C728" s="93">
        <f t="shared" si="17"/>
        <v>41.5</v>
      </c>
      <c r="D728" s="157"/>
      <c r="E728" s="157"/>
      <c r="F728">
        <v>0.05</v>
      </c>
      <c r="G728">
        <v>0.05</v>
      </c>
      <c r="H728">
        <v>8.2000000000000003E-2</v>
      </c>
      <c r="I728">
        <v>0.12</v>
      </c>
      <c r="J728">
        <v>0.157</v>
      </c>
      <c r="K728">
        <v>0.19500000000000001</v>
      </c>
      <c r="L728" s="157"/>
      <c r="M728" s="157"/>
      <c r="N728" s="157"/>
      <c r="O728" s="157"/>
      <c r="P728" s="2" t="s">
        <v>138</v>
      </c>
      <c r="Y728" s="22"/>
      <c r="Z728" s="22"/>
      <c r="AA728" s="22"/>
      <c r="AB728" s="2"/>
      <c r="AD728" s="24"/>
      <c r="AE728" s="24"/>
      <c r="AF728" s="24"/>
      <c r="AG728" s="24"/>
      <c r="AH728" s="24"/>
      <c r="AI728" s="24"/>
      <c r="AJ728" s="24"/>
      <c r="AK728" s="24"/>
      <c r="AL728" s="24"/>
      <c r="AM728" s="24"/>
      <c r="AN728" s="24"/>
    </row>
    <row r="729" spans="1:40" ht="13" x14ac:dyDescent="0.3">
      <c r="A729" t="s">
        <v>133</v>
      </c>
      <c r="B729" s="5">
        <v>1.51</v>
      </c>
      <c r="C729" s="93">
        <f t="shared" si="17"/>
        <v>41.51</v>
      </c>
      <c r="D729" s="157"/>
      <c r="E729" s="157"/>
      <c r="F729">
        <v>4.9000000000000002E-2</v>
      </c>
      <c r="G729">
        <v>4.9000000000000002E-2</v>
      </c>
      <c r="H729">
        <v>7.9000000000000001E-2</v>
      </c>
      <c r="I729">
        <v>0.115</v>
      </c>
      <c r="J729">
        <v>0.151</v>
      </c>
      <c r="K729">
        <v>0.186</v>
      </c>
      <c r="L729" s="157"/>
      <c r="M729" s="157"/>
      <c r="N729" s="157"/>
      <c r="O729" s="157"/>
      <c r="P729" s="2" t="s">
        <v>138</v>
      </c>
      <c r="Y729" s="22"/>
      <c r="Z729" s="22"/>
      <c r="AA729" s="22"/>
      <c r="AB729" s="2"/>
      <c r="AD729" s="24"/>
      <c r="AE729" s="24"/>
      <c r="AF729" s="24"/>
      <c r="AG729" s="24"/>
      <c r="AH729" s="24"/>
      <c r="AI729" s="24"/>
      <c r="AJ729" s="24"/>
      <c r="AK729" s="24"/>
      <c r="AL729" s="24"/>
      <c r="AM729" s="24"/>
      <c r="AN729" s="24"/>
    </row>
    <row r="730" spans="1:40" ht="13" x14ac:dyDescent="0.3">
      <c r="A730" t="s">
        <v>133</v>
      </c>
      <c r="B730" s="5">
        <v>1.52</v>
      </c>
      <c r="C730" s="93">
        <f t="shared" si="17"/>
        <v>41.52</v>
      </c>
      <c r="D730" s="157"/>
      <c r="E730" s="157"/>
      <c r="F730">
        <v>4.9000000000000002E-2</v>
      </c>
      <c r="G730">
        <v>4.9000000000000002E-2</v>
      </c>
      <c r="H730">
        <v>7.9000000000000001E-2</v>
      </c>
      <c r="I730">
        <v>0.115</v>
      </c>
      <c r="J730">
        <v>0.151</v>
      </c>
      <c r="K730">
        <v>0.186</v>
      </c>
      <c r="L730" s="157"/>
      <c r="M730" s="157"/>
      <c r="N730" s="157"/>
      <c r="O730" s="157"/>
      <c r="P730" s="2" t="s">
        <v>138</v>
      </c>
      <c r="Y730" s="22"/>
      <c r="Z730" s="22"/>
      <c r="AA730" s="22"/>
      <c r="AB730" s="2"/>
      <c r="AD730" s="24"/>
      <c r="AE730" s="24"/>
      <c r="AF730" s="24"/>
      <c r="AG730" s="24"/>
      <c r="AH730" s="24"/>
      <c r="AI730" s="24"/>
      <c r="AJ730" s="24"/>
      <c r="AK730" s="24"/>
      <c r="AL730" s="24"/>
      <c r="AM730" s="24"/>
      <c r="AN730" s="24"/>
    </row>
    <row r="731" spans="1:40" ht="13" x14ac:dyDescent="0.3">
      <c r="A731" t="s">
        <v>133</v>
      </c>
      <c r="B731" s="5">
        <v>1.53</v>
      </c>
      <c r="C731" s="93">
        <f t="shared" si="17"/>
        <v>41.53</v>
      </c>
      <c r="D731" s="157"/>
      <c r="E731" s="157"/>
      <c r="F731">
        <v>4.8000000000000001E-2</v>
      </c>
      <c r="G731">
        <v>4.8000000000000001E-2</v>
      </c>
      <c r="H731">
        <v>7.8E-2</v>
      </c>
      <c r="I731">
        <v>0.113</v>
      </c>
      <c r="J731">
        <v>0.14699999999999999</v>
      </c>
      <c r="K731">
        <v>0.182</v>
      </c>
      <c r="L731" s="157"/>
      <c r="M731" s="157"/>
      <c r="N731" s="157"/>
      <c r="O731" s="157"/>
      <c r="P731" s="2" t="s">
        <v>138</v>
      </c>
      <c r="Y731" s="22"/>
      <c r="Z731" s="22"/>
      <c r="AA731" s="22"/>
      <c r="AB731" s="2"/>
      <c r="AD731" s="24"/>
      <c r="AE731" s="24"/>
      <c r="AF731" s="24"/>
      <c r="AG731" s="24"/>
      <c r="AH731" s="24"/>
      <c r="AI731" s="24"/>
      <c r="AJ731" s="24"/>
      <c r="AK731" s="24"/>
      <c r="AL731" s="24"/>
      <c r="AM731" s="24"/>
      <c r="AN731" s="24"/>
    </row>
    <row r="732" spans="1:40" ht="13" x14ac:dyDescent="0.3">
      <c r="A732" t="s">
        <v>133</v>
      </c>
      <c r="B732" s="5">
        <v>1.54</v>
      </c>
      <c r="C732" s="93">
        <f t="shared" si="17"/>
        <v>41.54</v>
      </c>
      <c r="D732" s="157"/>
      <c r="E732" s="157"/>
      <c r="F732">
        <v>4.8000000000000001E-2</v>
      </c>
      <c r="G732">
        <v>4.8000000000000001E-2</v>
      </c>
      <c r="H732">
        <v>7.6999999999999999E-2</v>
      </c>
      <c r="I732">
        <v>0.112</v>
      </c>
      <c r="J732">
        <v>0.14599999999999999</v>
      </c>
      <c r="K732">
        <v>0.18</v>
      </c>
      <c r="L732" s="157"/>
      <c r="M732" s="157"/>
      <c r="N732" s="157"/>
      <c r="O732" s="157"/>
      <c r="P732" s="2" t="s">
        <v>138</v>
      </c>
      <c r="Y732" s="22"/>
      <c r="Z732" s="22"/>
      <c r="AA732" s="22"/>
      <c r="AB732" s="2"/>
      <c r="AD732" s="24"/>
      <c r="AE732" s="24"/>
      <c r="AF732" s="24"/>
      <c r="AG732" s="24"/>
      <c r="AH732" s="24"/>
      <c r="AI732" s="24"/>
      <c r="AJ732" s="24"/>
      <c r="AK732" s="24"/>
      <c r="AL732" s="24"/>
      <c r="AM732" s="24"/>
      <c r="AN732" s="24"/>
    </row>
    <row r="733" spans="1:40" ht="13" x14ac:dyDescent="0.3">
      <c r="A733" t="s">
        <v>133</v>
      </c>
      <c r="B733" s="5">
        <v>1.55</v>
      </c>
      <c r="C733" s="93">
        <f t="shared" si="17"/>
        <v>41.55</v>
      </c>
      <c r="D733" s="157"/>
      <c r="E733" s="157"/>
      <c r="F733">
        <v>4.7E-2</v>
      </c>
      <c r="G733">
        <v>4.7E-2</v>
      </c>
      <c r="H733">
        <v>7.5999999999999998E-2</v>
      </c>
      <c r="I733">
        <v>0.11</v>
      </c>
      <c r="J733">
        <v>0.14399999999999999</v>
      </c>
      <c r="K733">
        <v>0.17799999999999999</v>
      </c>
      <c r="L733" s="157"/>
      <c r="M733" s="157"/>
      <c r="N733" s="157"/>
      <c r="O733" s="157"/>
      <c r="P733" s="2" t="s">
        <v>138</v>
      </c>
      <c r="Y733" s="22"/>
      <c r="Z733" s="22"/>
      <c r="AA733" s="22"/>
      <c r="AB733" s="2"/>
      <c r="AD733" s="24"/>
      <c r="AE733" s="24"/>
      <c r="AF733" s="24"/>
      <c r="AG733" s="24"/>
      <c r="AH733" s="24"/>
      <c r="AI733" s="24"/>
      <c r="AJ733" s="24"/>
      <c r="AK733" s="24"/>
      <c r="AL733" s="24"/>
      <c r="AM733" s="24"/>
      <c r="AN733" s="24"/>
    </row>
    <row r="734" spans="1:40" ht="13" x14ac:dyDescent="0.3">
      <c r="A734" t="s">
        <v>133</v>
      </c>
      <c r="B734" s="5">
        <v>1.56</v>
      </c>
      <c r="C734" s="93">
        <f t="shared" si="17"/>
        <v>41.56</v>
      </c>
      <c r="D734" s="157"/>
      <c r="E734" s="157"/>
      <c r="F734">
        <v>4.7E-2</v>
      </c>
      <c r="G734">
        <v>4.7E-2</v>
      </c>
      <c r="H734">
        <v>7.5999999999999998E-2</v>
      </c>
      <c r="I734">
        <v>0.109</v>
      </c>
      <c r="J734">
        <v>0.14299999999999999</v>
      </c>
      <c r="K734">
        <v>0.17599999999999999</v>
      </c>
      <c r="L734" s="157"/>
      <c r="M734" s="157"/>
      <c r="N734" s="157"/>
      <c r="O734" s="157"/>
      <c r="P734" s="2" t="s">
        <v>138</v>
      </c>
      <c r="Y734" s="22"/>
      <c r="Z734" s="22"/>
      <c r="AA734" s="22"/>
      <c r="AB734" s="2"/>
      <c r="AD734" s="24"/>
      <c r="AE734" s="24"/>
      <c r="AF734" s="24"/>
      <c r="AG734" s="24"/>
      <c r="AH734" s="24"/>
      <c r="AI734" s="24"/>
      <c r="AJ734" s="24"/>
      <c r="AK734" s="24"/>
      <c r="AL734" s="24"/>
      <c r="AM734" s="24"/>
      <c r="AN734" s="24"/>
    </row>
    <row r="735" spans="1:40" ht="13" x14ac:dyDescent="0.3">
      <c r="A735" t="s">
        <v>133</v>
      </c>
      <c r="B735" s="5">
        <v>1.57</v>
      </c>
      <c r="C735" s="93">
        <f t="shared" si="17"/>
        <v>41.57</v>
      </c>
      <c r="D735" s="157"/>
      <c r="E735" s="157"/>
      <c r="F735">
        <v>4.5999999999999999E-2</v>
      </c>
      <c r="G735">
        <v>4.5999999999999999E-2</v>
      </c>
      <c r="H735">
        <v>7.4999999999999997E-2</v>
      </c>
      <c r="I735">
        <v>0.108</v>
      </c>
      <c r="J735">
        <v>0.14099999999999999</v>
      </c>
      <c r="K735">
        <v>0.17399999999999999</v>
      </c>
      <c r="L735" s="157"/>
      <c r="M735" s="157"/>
      <c r="N735" s="157"/>
      <c r="O735" s="157"/>
      <c r="P735" s="2" t="s">
        <v>138</v>
      </c>
      <c r="Y735" s="22"/>
      <c r="Z735" s="22"/>
      <c r="AA735" s="22"/>
      <c r="AB735" s="2"/>
      <c r="AD735" s="24"/>
      <c r="AE735" s="24"/>
      <c r="AF735" s="24"/>
      <c r="AG735" s="24"/>
      <c r="AH735" s="24"/>
      <c r="AI735" s="24"/>
      <c r="AJ735" s="24"/>
      <c r="AK735" s="24"/>
      <c r="AL735" s="24"/>
      <c r="AM735" s="24"/>
      <c r="AN735" s="24"/>
    </row>
    <row r="736" spans="1:40" ht="13" x14ac:dyDescent="0.3">
      <c r="A736" t="s">
        <v>133</v>
      </c>
      <c r="B736" s="5">
        <v>1.58</v>
      </c>
      <c r="C736" s="93">
        <f t="shared" si="17"/>
        <v>41.58</v>
      </c>
      <c r="D736" s="157"/>
      <c r="E736" s="157"/>
      <c r="F736">
        <v>4.5999999999999999E-2</v>
      </c>
      <c r="G736">
        <v>4.5999999999999999E-2</v>
      </c>
      <c r="H736">
        <v>7.4999999999999997E-2</v>
      </c>
      <c r="I736">
        <v>0.108</v>
      </c>
      <c r="J736">
        <v>0.14099999999999999</v>
      </c>
      <c r="K736">
        <v>0.17399999999999999</v>
      </c>
      <c r="L736" s="157"/>
      <c r="M736" s="157"/>
      <c r="N736" s="157"/>
      <c r="O736" s="157"/>
      <c r="P736" s="2" t="s">
        <v>138</v>
      </c>
      <c r="Y736" s="22"/>
      <c r="Z736" s="22"/>
      <c r="AA736" s="22"/>
      <c r="AB736" s="2"/>
      <c r="AD736" s="24"/>
      <c r="AE736" s="24"/>
      <c r="AF736" s="24"/>
      <c r="AG736" s="24"/>
      <c r="AH736" s="24"/>
      <c r="AI736" s="24"/>
      <c r="AJ736" s="24"/>
      <c r="AK736" s="24"/>
      <c r="AL736" s="24"/>
      <c r="AM736" s="24"/>
      <c r="AN736" s="24"/>
    </row>
    <row r="737" spans="1:40" ht="13" x14ac:dyDescent="0.3">
      <c r="A737" t="s">
        <v>133</v>
      </c>
      <c r="B737" s="5">
        <v>1.59</v>
      </c>
      <c r="C737" s="93">
        <f t="shared" si="17"/>
        <v>41.59</v>
      </c>
      <c r="D737" s="157"/>
      <c r="E737" s="157"/>
      <c r="F737">
        <v>4.5999999999999999E-2</v>
      </c>
      <c r="G737">
        <v>4.5999999999999999E-2</v>
      </c>
      <c r="H737">
        <v>7.3999999999999996E-2</v>
      </c>
      <c r="I737">
        <v>0.106</v>
      </c>
      <c r="J737">
        <v>0.13800000000000001</v>
      </c>
      <c r="K737">
        <v>0.17</v>
      </c>
      <c r="L737" s="157"/>
      <c r="M737" s="157"/>
      <c r="N737" s="157"/>
      <c r="O737" s="157"/>
      <c r="P737" s="2" t="s">
        <v>138</v>
      </c>
      <c r="Y737" s="22"/>
      <c r="Z737" s="22"/>
      <c r="AA737" s="22"/>
      <c r="AB737" s="2"/>
      <c r="AD737" s="24"/>
      <c r="AE737" s="24"/>
      <c r="AF737" s="24"/>
      <c r="AG737" s="24"/>
      <c r="AH737" s="24"/>
      <c r="AI737" s="24"/>
      <c r="AJ737" s="24"/>
      <c r="AK737" s="24"/>
      <c r="AL737" s="24"/>
      <c r="AM737" s="24"/>
      <c r="AN737" s="24"/>
    </row>
    <row r="738" spans="1:40" ht="13" x14ac:dyDescent="0.3">
      <c r="A738" t="s">
        <v>133</v>
      </c>
      <c r="B738" s="5">
        <v>1.6</v>
      </c>
      <c r="C738" s="93">
        <f t="shared" si="17"/>
        <v>41.6</v>
      </c>
      <c r="D738" s="157"/>
      <c r="E738" s="157"/>
      <c r="F738">
        <v>4.4999999999999998E-2</v>
      </c>
      <c r="G738">
        <v>4.4999999999999998E-2</v>
      </c>
      <c r="H738">
        <v>7.2999999999999995E-2</v>
      </c>
      <c r="I738">
        <v>0.105</v>
      </c>
      <c r="J738">
        <v>0.13600000000000001</v>
      </c>
      <c r="K738">
        <v>0.16800000000000001</v>
      </c>
      <c r="L738" s="157"/>
      <c r="M738" s="157"/>
      <c r="N738" s="157"/>
      <c r="O738" s="157"/>
      <c r="P738" s="2" t="s">
        <v>138</v>
      </c>
      <c r="Y738" s="22"/>
      <c r="Z738" s="22"/>
      <c r="AA738" s="22"/>
      <c r="AB738" s="2"/>
      <c r="AD738" s="24"/>
      <c r="AE738" s="24"/>
      <c r="AF738" s="24"/>
      <c r="AG738" s="24"/>
      <c r="AH738" s="24"/>
      <c r="AI738" s="24"/>
      <c r="AJ738" s="24"/>
      <c r="AK738" s="24"/>
      <c r="AL738" s="24"/>
      <c r="AM738" s="24"/>
      <c r="AN738" s="24"/>
    </row>
    <row r="739" spans="1:40" ht="13" x14ac:dyDescent="0.3">
      <c r="A739" t="s">
        <v>133</v>
      </c>
      <c r="B739" s="5">
        <v>1.61</v>
      </c>
      <c r="C739" s="93">
        <f t="shared" si="17"/>
        <v>41.61</v>
      </c>
      <c r="D739" s="157"/>
      <c r="E739" s="157"/>
      <c r="F739">
        <v>4.4999999999999998E-2</v>
      </c>
      <c r="G739">
        <v>4.4999999999999998E-2</v>
      </c>
      <c r="H739">
        <v>7.1999999999999995E-2</v>
      </c>
      <c r="I739">
        <v>0.10299999999999999</v>
      </c>
      <c r="J739">
        <v>0.13400000000000001</v>
      </c>
      <c r="K739">
        <v>0.16600000000000001</v>
      </c>
      <c r="L739" s="157"/>
      <c r="M739" s="157"/>
      <c r="N739" s="157"/>
      <c r="O739" s="157"/>
      <c r="P739" s="2" t="s">
        <v>138</v>
      </c>
      <c r="Y739" s="22"/>
      <c r="Z739" s="22"/>
      <c r="AA739" s="22"/>
      <c r="AB739" s="2"/>
      <c r="AD739" s="24"/>
      <c r="AE739" s="24"/>
      <c r="AF739" s="24"/>
      <c r="AG739" s="24"/>
      <c r="AH739" s="24"/>
      <c r="AI739" s="24"/>
      <c r="AJ739" s="24"/>
      <c r="AK739" s="24"/>
      <c r="AL739" s="24"/>
      <c r="AM739" s="24"/>
      <c r="AN739" s="24"/>
    </row>
    <row r="740" spans="1:40" ht="13" x14ac:dyDescent="0.3">
      <c r="A740" t="s">
        <v>133</v>
      </c>
      <c r="B740" s="5">
        <v>1.62</v>
      </c>
      <c r="C740" s="93">
        <f t="shared" si="17"/>
        <v>41.62</v>
      </c>
      <c r="D740" s="157"/>
      <c r="E740" s="157"/>
      <c r="F740">
        <v>4.4999999999999998E-2</v>
      </c>
      <c r="G740">
        <v>4.4999999999999998E-2</v>
      </c>
      <c r="H740">
        <v>7.1999999999999995E-2</v>
      </c>
      <c r="I740">
        <v>0.10299999999999999</v>
      </c>
      <c r="J740">
        <v>0.13400000000000001</v>
      </c>
      <c r="K740">
        <v>0.16600000000000001</v>
      </c>
      <c r="L740" s="157"/>
      <c r="M740" s="157"/>
      <c r="N740" s="157"/>
      <c r="O740" s="157"/>
      <c r="P740" s="2" t="s">
        <v>138</v>
      </c>
      <c r="Y740" s="22"/>
      <c r="Z740" s="22"/>
      <c r="AA740" s="22"/>
      <c r="AB740" s="2"/>
      <c r="AD740" s="24"/>
      <c r="AE740" s="24"/>
      <c r="AF740" s="24"/>
      <c r="AG740" s="24"/>
      <c r="AH740" s="24"/>
      <c r="AI740" s="24"/>
      <c r="AJ740" s="24"/>
      <c r="AK740" s="24"/>
      <c r="AL740" s="24"/>
      <c r="AM740" s="24"/>
      <c r="AN740" s="24"/>
    </row>
    <row r="741" spans="1:40" ht="13" x14ac:dyDescent="0.3">
      <c r="A741" t="s">
        <v>133</v>
      </c>
      <c r="B741" s="5">
        <v>1.63</v>
      </c>
      <c r="C741" s="93">
        <f t="shared" si="17"/>
        <v>41.63</v>
      </c>
      <c r="D741" s="157"/>
      <c r="E741" s="157"/>
      <c r="F741">
        <v>4.4999999999999998E-2</v>
      </c>
      <c r="G741">
        <v>4.4999999999999998E-2</v>
      </c>
      <c r="H741">
        <v>7.1999999999999995E-2</v>
      </c>
      <c r="I741">
        <v>0.10299999999999999</v>
      </c>
      <c r="J741">
        <v>0.13400000000000001</v>
      </c>
      <c r="K741">
        <v>0.16600000000000001</v>
      </c>
      <c r="L741" s="157"/>
      <c r="M741" s="157"/>
      <c r="N741" s="157"/>
      <c r="O741" s="157"/>
      <c r="P741" s="2" t="s">
        <v>138</v>
      </c>
      <c r="Y741" s="22"/>
      <c r="Z741" s="22"/>
      <c r="AA741" s="22"/>
      <c r="AB741" s="2"/>
      <c r="AD741" s="24"/>
      <c r="AE741" s="24"/>
      <c r="AF741" s="24"/>
      <c r="AG741" s="24"/>
      <c r="AH741" s="24"/>
      <c r="AI741" s="24"/>
      <c r="AJ741" s="24"/>
      <c r="AK741" s="24"/>
      <c r="AL741" s="24"/>
      <c r="AM741" s="24"/>
      <c r="AN741" s="24"/>
    </row>
    <row r="742" spans="1:40" ht="13" x14ac:dyDescent="0.3">
      <c r="A742" t="s">
        <v>133</v>
      </c>
      <c r="B742" s="5">
        <v>1.64</v>
      </c>
      <c r="C742" s="93">
        <f t="shared" si="17"/>
        <v>41.64</v>
      </c>
      <c r="D742" s="157"/>
      <c r="E742" s="157"/>
      <c r="F742">
        <v>4.3999999999999997E-2</v>
      </c>
      <c r="G742">
        <v>4.3999999999999997E-2</v>
      </c>
      <c r="H742">
        <v>7.0000000000000007E-2</v>
      </c>
      <c r="I742">
        <v>0.1</v>
      </c>
      <c r="J742">
        <v>0.13</v>
      </c>
      <c r="K742">
        <v>0.159</v>
      </c>
      <c r="L742" s="157"/>
      <c r="M742" s="157"/>
      <c r="N742" s="157"/>
      <c r="O742" s="157"/>
      <c r="P742" s="2" t="s">
        <v>138</v>
      </c>
      <c r="Y742" s="22"/>
      <c r="Z742" s="22"/>
      <c r="AA742" s="22"/>
      <c r="AB742" s="2"/>
      <c r="AD742" s="24"/>
      <c r="AE742" s="24"/>
      <c r="AF742" s="24"/>
      <c r="AG742" s="24"/>
      <c r="AH742" s="24"/>
      <c r="AI742" s="24"/>
      <c r="AJ742" s="24"/>
      <c r="AK742" s="24"/>
      <c r="AL742" s="24"/>
      <c r="AM742" s="24"/>
      <c r="AN742" s="24"/>
    </row>
    <row r="743" spans="1:40" ht="13" x14ac:dyDescent="0.3">
      <c r="A743" t="s">
        <v>133</v>
      </c>
      <c r="B743" s="5">
        <v>1.65</v>
      </c>
      <c r="C743" s="93">
        <f t="shared" si="17"/>
        <v>41.65</v>
      </c>
      <c r="D743" s="157"/>
      <c r="E743" s="157"/>
      <c r="F743">
        <v>4.2999999999999997E-2</v>
      </c>
      <c r="G743">
        <v>4.2999999999999997E-2</v>
      </c>
      <c r="H743">
        <v>6.9000000000000006E-2</v>
      </c>
      <c r="I743">
        <v>9.9000000000000005E-2</v>
      </c>
      <c r="J743">
        <v>0.128</v>
      </c>
      <c r="K743">
        <v>0.157</v>
      </c>
      <c r="L743" s="157"/>
      <c r="M743" s="157"/>
      <c r="N743" s="157"/>
      <c r="O743" s="157"/>
      <c r="P743" s="2" t="s">
        <v>138</v>
      </c>
      <c r="Y743" s="22"/>
      <c r="Z743" s="22"/>
      <c r="AA743" s="22"/>
      <c r="AB743" s="2"/>
      <c r="AD743" s="24"/>
      <c r="AE743" s="24"/>
      <c r="AF743" s="24"/>
      <c r="AG743" s="24"/>
      <c r="AH743" s="24"/>
      <c r="AI743" s="24"/>
      <c r="AJ743" s="24"/>
      <c r="AK743" s="24"/>
      <c r="AL743" s="24"/>
      <c r="AM743" s="24"/>
      <c r="AN743" s="24"/>
    </row>
    <row r="744" spans="1:40" ht="13" x14ac:dyDescent="0.3">
      <c r="A744" t="s">
        <v>133</v>
      </c>
      <c r="B744" s="5">
        <v>1.66</v>
      </c>
      <c r="C744" s="93">
        <f t="shared" si="17"/>
        <v>41.66</v>
      </c>
      <c r="D744" s="157"/>
      <c r="E744" s="157"/>
      <c r="F744">
        <v>4.2999999999999997E-2</v>
      </c>
      <c r="G744">
        <v>4.2999999999999997E-2</v>
      </c>
      <c r="H744">
        <v>6.9000000000000006E-2</v>
      </c>
      <c r="I744">
        <v>9.8000000000000004E-2</v>
      </c>
      <c r="J744">
        <v>0.126</v>
      </c>
      <c r="K744">
        <v>0.155</v>
      </c>
      <c r="L744" s="157"/>
      <c r="M744" s="157"/>
      <c r="N744" s="157"/>
      <c r="O744" s="157"/>
      <c r="P744" s="2" t="s">
        <v>138</v>
      </c>
      <c r="Y744" s="22"/>
      <c r="Z744" s="22"/>
      <c r="AA744" s="22"/>
      <c r="AB744" s="2"/>
      <c r="AD744" s="24"/>
      <c r="AE744" s="24"/>
      <c r="AF744" s="24"/>
      <c r="AG744" s="24"/>
      <c r="AH744" s="24"/>
      <c r="AI744" s="24"/>
      <c r="AJ744" s="24"/>
      <c r="AK744" s="24"/>
      <c r="AL744" s="24"/>
      <c r="AM744" s="24"/>
      <c r="AN744" s="24"/>
    </row>
    <row r="745" spans="1:40" ht="13" x14ac:dyDescent="0.3">
      <c r="A745" t="s">
        <v>133</v>
      </c>
      <c r="B745" s="5">
        <v>1.67</v>
      </c>
      <c r="C745" s="93">
        <f t="shared" si="17"/>
        <v>41.67</v>
      </c>
      <c r="D745" s="157"/>
      <c r="E745" s="157"/>
      <c r="F745">
        <v>4.2999999999999997E-2</v>
      </c>
      <c r="G745">
        <v>4.2999999999999997E-2</v>
      </c>
      <c r="H745">
        <v>6.9000000000000006E-2</v>
      </c>
      <c r="I745">
        <v>9.8000000000000004E-2</v>
      </c>
      <c r="J745">
        <v>0.126</v>
      </c>
      <c r="K745">
        <v>0.155</v>
      </c>
      <c r="L745" s="157"/>
      <c r="M745" s="157"/>
      <c r="N745" s="157"/>
      <c r="O745" s="157"/>
      <c r="P745" s="2" t="s">
        <v>138</v>
      </c>
      <c r="Y745" s="22"/>
      <c r="Z745" s="22"/>
      <c r="AA745" s="22"/>
      <c r="AB745" s="2"/>
      <c r="AD745" s="24"/>
      <c r="AE745" s="24"/>
      <c r="AF745" s="24"/>
      <c r="AG745" s="24"/>
      <c r="AH745" s="24"/>
      <c r="AI745" s="24"/>
      <c r="AJ745" s="24"/>
      <c r="AK745" s="24"/>
      <c r="AL745" s="24"/>
      <c r="AM745" s="24"/>
      <c r="AN745" s="24"/>
    </row>
    <row r="746" spans="1:40" ht="13" x14ac:dyDescent="0.3">
      <c r="A746" t="s">
        <v>133</v>
      </c>
      <c r="B746" s="5">
        <v>1.68</v>
      </c>
      <c r="C746" s="93">
        <f t="shared" si="17"/>
        <v>41.68</v>
      </c>
      <c r="D746" s="157"/>
      <c r="E746" s="157"/>
      <c r="F746">
        <v>4.2000000000000003E-2</v>
      </c>
      <c r="G746">
        <v>4.2000000000000003E-2</v>
      </c>
      <c r="H746">
        <v>6.7000000000000004E-2</v>
      </c>
      <c r="I746">
        <v>9.5000000000000001E-2</v>
      </c>
      <c r="J746">
        <v>0.123</v>
      </c>
      <c r="K746">
        <v>0.151</v>
      </c>
      <c r="L746" s="157"/>
      <c r="M746" s="157"/>
      <c r="N746" s="157"/>
      <c r="O746" s="157"/>
      <c r="P746" s="2" t="s">
        <v>138</v>
      </c>
      <c r="Y746" s="22"/>
      <c r="Z746" s="22"/>
      <c r="AA746" s="22"/>
      <c r="AB746" s="2"/>
      <c r="AD746" s="24"/>
      <c r="AE746" s="24"/>
      <c r="AF746" s="24"/>
      <c r="AG746" s="24"/>
      <c r="AH746" s="24"/>
      <c r="AI746" s="24"/>
      <c r="AJ746" s="24"/>
      <c r="AK746" s="24"/>
      <c r="AL746" s="24"/>
      <c r="AM746" s="24"/>
      <c r="AN746" s="24"/>
    </row>
    <row r="747" spans="1:40" ht="13" x14ac:dyDescent="0.3">
      <c r="A747" t="s">
        <v>133</v>
      </c>
      <c r="B747" s="5">
        <v>1.69</v>
      </c>
      <c r="C747" s="93">
        <f t="shared" si="17"/>
        <v>41.69</v>
      </c>
      <c r="D747" s="157"/>
      <c r="E747" s="157"/>
      <c r="F747">
        <v>4.2000000000000003E-2</v>
      </c>
      <c r="G747">
        <v>4.2000000000000003E-2</v>
      </c>
      <c r="H747">
        <v>6.7000000000000004E-2</v>
      </c>
      <c r="I747">
        <v>9.5000000000000001E-2</v>
      </c>
      <c r="J747">
        <v>0.123</v>
      </c>
      <c r="K747">
        <v>0.151</v>
      </c>
      <c r="L747" s="157"/>
      <c r="M747" s="157"/>
      <c r="N747" s="157"/>
      <c r="O747" s="157"/>
      <c r="P747" s="2" t="s">
        <v>138</v>
      </c>
      <c r="Y747" s="22"/>
      <c r="Z747" s="22"/>
      <c r="AA747" s="22"/>
      <c r="AB747" s="2"/>
      <c r="AD747" s="24"/>
      <c r="AE747" s="24"/>
      <c r="AF747" s="24"/>
      <c r="AG747" s="24"/>
      <c r="AH747" s="24"/>
      <c r="AI747" s="24"/>
      <c r="AJ747" s="24"/>
      <c r="AK747" s="24"/>
      <c r="AL747" s="24"/>
      <c r="AM747" s="24"/>
      <c r="AN747" s="24"/>
    </row>
    <row r="748" spans="1:40" ht="13" x14ac:dyDescent="0.3">
      <c r="A748" t="s">
        <v>133</v>
      </c>
      <c r="B748" s="5">
        <v>1.7</v>
      </c>
      <c r="C748" s="93">
        <f t="shared" si="17"/>
        <v>41.7</v>
      </c>
      <c r="D748" s="157"/>
      <c r="E748" s="157"/>
      <c r="F748">
        <v>4.1000000000000002E-2</v>
      </c>
      <c r="G748">
        <v>4.1000000000000002E-2</v>
      </c>
      <c r="H748">
        <v>6.6000000000000003E-2</v>
      </c>
      <c r="I748">
        <v>9.2999999999999999E-2</v>
      </c>
      <c r="J748">
        <v>0.12</v>
      </c>
      <c r="K748">
        <v>0.14699999999999999</v>
      </c>
      <c r="L748" s="157"/>
      <c r="M748" s="157"/>
      <c r="N748" s="157"/>
      <c r="O748" s="157"/>
      <c r="P748" s="2" t="s">
        <v>138</v>
      </c>
      <c r="Y748" s="22"/>
      <c r="Z748" s="22"/>
      <c r="AA748" s="22"/>
      <c r="AB748" s="2"/>
      <c r="AD748" s="24"/>
      <c r="AE748" s="24"/>
      <c r="AF748" s="24"/>
      <c r="AG748" s="24"/>
      <c r="AH748" s="24"/>
      <c r="AI748" s="24"/>
      <c r="AJ748" s="24"/>
      <c r="AK748" s="24"/>
      <c r="AL748" s="24"/>
      <c r="AM748" s="24"/>
      <c r="AN748" s="24"/>
    </row>
    <row r="749" spans="1:40" ht="13" x14ac:dyDescent="0.3">
      <c r="A749" t="s">
        <v>133</v>
      </c>
      <c r="B749" s="5">
        <v>1.71</v>
      </c>
      <c r="C749" s="93">
        <f t="shared" si="17"/>
        <v>41.71</v>
      </c>
      <c r="D749" s="157"/>
      <c r="E749" s="157"/>
      <c r="F749">
        <v>4.1000000000000002E-2</v>
      </c>
      <c r="G749">
        <v>4.1000000000000002E-2</v>
      </c>
      <c r="H749">
        <v>6.5000000000000002E-2</v>
      </c>
      <c r="I749">
        <v>9.1999999999999998E-2</v>
      </c>
      <c r="J749">
        <v>0.11799999999999999</v>
      </c>
      <c r="K749">
        <v>0.14499999999999999</v>
      </c>
      <c r="L749" s="157"/>
      <c r="M749" s="157"/>
      <c r="N749" s="157"/>
      <c r="O749" s="157"/>
      <c r="P749" s="2" t="s">
        <v>138</v>
      </c>
      <c r="Y749" s="22"/>
      <c r="Z749" s="22"/>
      <c r="AA749" s="22"/>
      <c r="AB749" s="2"/>
      <c r="AD749" s="24"/>
      <c r="AE749" s="24"/>
      <c r="AF749" s="24"/>
      <c r="AG749" s="24"/>
      <c r="AH749" s="24"/>
      <c r="AI749" s="24"/>
      <c r="AJ749" s="24"/>
      <c r="AK749" s="24"/>
      <c r="AL749" s="24"/>
      <c r="AM749" s="24"/>
      <c r="AN749" s="24"/>
    </row>
    <row r="750" spans="1:40" ht="13" x14ac:dyDescent="0.3">
      <c r="A750" t="s">
        <v>133</v>
      </c>
      <c r="B750" s="5">
        <v>1.72</v>
      </c>
      <c r="C750" s="93">
        <f t="shared" si="17"/>
        <v>41.72</v>
      </c>
      <c r="D750" s="157"/>
      <c r="E750" s="157"/>
      <c r="F750">
        <v>4.1000000000000002E-2</v>
      </c>
      <c r="G750">
        <v>4.1000000000000002E-2</v>
      </c>
      <c r="H750">
        <v>6.4000000000000001E-2</v>
      </c>
      <c r="I750">
        <v>9.0999999999999998E-2</v>
      </c>
      <c r="J750">
        <v>0.11700000000000001</v>
      </c>
      <c r="K750">
        <v>0.14299999999999999</v>
      </c>
      <c r="L750" s="157"/>
      <c r="M750" s="157"/>
      <c r="N750" s="157"/>
      <c r="O750" s="157"/>
      <c r="P750" s="2" t="s">
        <v>138</v>
      </c>
      <c r="Y750" s="22"/>
      <c r="Z750" s="22"/>
      <c r="AA750" s="22"/>
      <c r="AB750" s="2"/>
      <c r="AD750" s="24"/>
      <c r="AE750" s="24"/>
      <c r="AF750" s="24"/>
      <c r="AG750" s="24"/>
      <c r="AH750" s="24"/>
      <c r="AI750" s="24"/>
      <c r="AJ750" s="24"/>
      <c r="AK750" s="24"/>
      <c r="AL750" s="24"/>
      <c r="AM750" s="24"/>
      <c r="AN750" s="24"/>
    </row>
    <row r="751" spans="1:40" ht="13" x14ac:dyDescent="0.3">
      <c r="A751" t="s">
        <v>133</v>
      </c>
      <c r="B751" s="5">
        <v>1.73</v>
      </c>
      <c r="C751" s="93">
        <f t="shared" si="17"/>
        <v>41.73</v>
      </c>
      <c r="D751" s="157"/>
      <c r="E751" s="157"/>
      <c r="F751">
        <v>4.1000000000000002E-2</v>
      </c>
      <c r="G751">
        <v>4.1000000000000002E-2</v>
      </c>
      <c r="H751">
        <v>6.4000000000000001E-2</v>
      </c>
      <c r="I751">
        <v>9.0999999999999998E-2</v>
      </c>
      <c r="J751">
        <v>0.11700000000000001</v>
      </c>
      <c r="K751">
        <v>0.14299999999999999</v>
      </c>
      <c r="L751" s="157"/>
      <c r="M751" s="157"/>
      <c r="N751" s="157"/>
      <c r="O751" s="157"/>
      <c r="P751" s="2" t="s">
        <v>138</v>
      </c>
      <c r="Y751" s="22"/>
      <c r="Z751" s="22"/>
      <c r="AA751" s="22"/>
      <c r="AB751" s="2"/>
      <c r="AD751" s="24"/>
      <c r="AE751" s="24"/>
      <c r="AF751" s="24"/>
      <c r="AG751" s="24"/>
      <c r="AH751" s="24"/>
      <c r="AI751" s="24"/>
      <c r="AJ751" s="24"/>
      <c r="AK751" s="24"/>
      <c r="AL751" s="24"/>
      <c r="AM751" s="24"/>
      <c r="AN751" s="24"/>
    </row>
    <row r="752" spans="1:40" ht="13" x14ac:dyDescent="0.3">
      <c r="A752" t="s">
        <v>133</v>
      </c>
      <c r="B752" s="5">
        <v>1.74</v>
      </c>
      <c r="C752" s="93">
        <f t="shared" si="17"/>
        <v>41.74</v>
      </c>
      <c r="D752" s="157"/>
      <c r="E752" s="157"/>
      <c r="F752">
        <v>0.04</v>
      </c>
      <c r="G752">
        <v>0.04</v>
      </c>
      <c r="H752">
        <v>6.3E-2</v>
      </c>
      <c r="I752">
        <v>8.7999999999999995E-2</v>
      </c>
      <c r="J752">
        <v>0.113</v>
      </c>
      <c r="K752">
        <v>0.13900000000000001</v>
      </c>
      <c r="L752">
        <v>0.16400000000000001</v>
      </c>
      <c r="M752" s="157"/>
      <c r="N752" s="157"/>
      <c r="O752" s="157"/>
      <c r="P752" s="2" t="s">
        <v>138</v>
      </c>
      <c r="Y752" s="22"/>
      <c r="Z752" s="22"/>
      <c r="AA752" s="22"/>
      <c r="AB752" s="2"/>
      <c r="AD752" s="24"/>
      <c r="AE752" s="24"/>
      <c r="AF752" s="24"/>
      <c r="AG752" s="24"/>
      <c r="AH752" s="24"/>
      <c r="AI752" s="24"/>
      <c r="AJ752" s="24"/>
      <c r="AK752" s="24"/>
      <c r="AL752" s="24"/>
      <c r="AM752" s="24"/>
      <c r="AN752" s="24"/>
    </row>
    <row r="753" spans="1:40" ht="13" x14ac:dyDescent="0.3">
      <c r="A753" t="s">
        <v>133</v>
      </c>
      <c r="B753" s="5">
        <v>1.75</v>
      </c>
      <c r="C753" s="93">
        <f t="shared" si="17"/>
        <v>41.75</v>
      </c>
      <c r="D753" s="157"/>
      <c r="E753" s="157"/>
      <c r="F753" s="157">
        <v>0.04</v>
      </c>
      <c r="G753" s="157">
        <v>0.04</v>
      </c>
      <c r="H753" s="157">
        <v>6.3E-2</v>
      </c>
      <c r="I753" s="157">
        <v>8.7999999999999995E-2</v>
      </c>
      <c r="J753" s="157">
        <v>0.113</v>
      </c>
      <c r="K753" s="157">
        <v>0.13900000000000001</v>
      </c>
      <c r="L753" s="157">
        <v>0.16400000000000001</v>
      </c>
      <c r="M753" s="157"/>
      <c r="N753" s="157"/>
      <c r="O753" s="157"/>
      <c r="P753" s="2" t="s">
        <v>138</v>
      </c>
      <c r="Y753" s="22"/>
      <c r="Z753" s="22"/>
      <c r="AA753" s="22"/>
      <c r="AB753" s="2"/>
      <c r="AD753" s="24"/>
      <c r="AE753" s="24"/>
      <c r="AF753" s="24"/>
      <c r="AG753" s="24"/>
      <c r="AH753" s="24"/>
      <c r="AI753" s="24"/>
      <c r="AJ753" s="24"/>
      <c r="AK753" s="24"/>
      <c r="AL753" s="24"/>
      <c r="AM753" s="24"/>
      <c r="AN753" s="24"/>
    </row>
    <row r="754" spans="1:40" ht="13" x14ac:dyDescent="0.3">
      <c r="A754" t="s">
        <v>133</v>
      </c>
      <c r="B754" s="5">
        <v>1.76</v>
      </c>
      <c r="C754" s="93">
        <f t="shared" si="17"/>
        <v>41.76</v>
      </c>
      <c r="D754" s="157"/>
      <c r="E754" s="157"/>
      <c r="F754" s="157">
        <v>0.04</v>
      </c>
      <c r="G754" s="157">
        <v>0.04</v>
      </c>
      <c r="H754" s="157">
        <v>6.3E-2</v>
      </c>
      <c r="I754" s="157">
        <v>8.7999999999999995E-2</v>
      </c>
      <c r="J754" s="157">
        <v>0.113</v>
      </c>
      <c r="K754" s="157">
        <v>0.13900000000000001</v>
      </c>
      <c r="L754" s="157">
        <v>0.16400000000000001</v>
      </c>
      <c r="M754" s="157"/>
      <c r="N754" s="157"/>
      <c r="O754" s="157"/>
      <c r="P754" s="2" t="s">
        <v>138</v>
      </c>
      <c r="Y754" s="22"/>
      <c r="Z754" s="22"/>
      <c r="AA754" s="22"/>
      <c r="AB754" s="2"/>
      <c r="AD754" s="24"/>
      <c r="AE754" s="24"/>
      <c r="AF754" s="24"/>
      <c r="AG754" s="24"/>
      <c r="AH754" s="24"/>
      <c r="AI754" s="24"/>
      <c r="AJ754" s="24"/>
      <c r="AK754" s="24"/>
      <c r="AL754" s="24"/>
      <c r="AM754" s="24"/>
      <c r="AN754" s="24"/>
    </row>
    <row r="755" spans="1:40" ht="13" x14ac:dyDescent="0.3">
      <c r="A755" t="s">
        <v>133</v>
      </c>
      <c r="B755" s="5">
        <v>1.77</v>
      </c>
      <c r="C755" s="93">
        <f t="shared" si="17"/>
        <v>41.77</v>
      </c>
      <c r="D755" s="157"/>
      <c r="E755" s="157"/>
      <c r="F755" s="157">
        <v>0.04</v>
      </c>
      <c r="G755" s="157">
        <v>0.04</v>
      </c>
      <c r="H755" s="157">
        <v>6.3E-2</v>
      </c>
      <c r="I755" s="157">
        <v>8.7999999999999995E-2</v>
      </c>
      <c r="J755" s="157">
        <v>0.113</v>
      </c>
      <c r="K755" s="157">
        <v>0.13900000000000001</v>
      </c>
      <c r="L755" s="157">
        <v>0.16400000000000001</v>
      </c>
      <c r="M755" s="157"/>
      <c r="N755" s="157"/>
      <c r="O755" s="157"/>
      <c r="P755" s="2" t="s">
        <v>138</v>
      </c>
      <c r="Y755" s="22"/>
      <c r="Z755" s="22"/>
      <c r="AA755" s="22"/>
      <c r="AB755" s="2"/>
      <c r="AD755" s="24"/>
      <c r="AE755" s="24"/>
      <c r="AF755" s="24"/>
      <c r="AG755" s="24"/>
      <c r="AH755" s="24"/>
      <c r="AI755" s="24"/>
      <c r="AJ755" s="24"/>
      <c r="AK755" s="24"/>
      <c r="AL755" s="24"/>
      <c r="AM755" s="24"/>
      <c r="AN755" s="24"/>
    </row>
    <row r="756" spans="1:40" ht="13" x14ac:dyDescent="0.3">
      <c r="A756" t="s">
        <v>133</v>
      </c>
      <c r="B756" s="5">
        <v>1.78</v>
      </c>
      <c r="C756" s="93">
        <f t="shared" si="17"/>
        <v>41.78</v>
      </c>
      <c r="D756" s="157"/>
      <c r="E756" s="157"/>
      <c r="F756" s="157">
        <v>0.04</v>
      </c>
      <c r="G756" s="157">
        <v>0.04</v>
      </c>
      <c r="H756" s="157">
        <v>6.3E-2</v>
      </c>
      <c r="I756" s="157">
        <v>8.7999999999999995E-2</v>
      </c>
      <c r="J756" s="157">
        <v>0.113</v>
      </c>
      <c r="K756" s="157">
        <v>0.13900000000000001</v>
      </c>
      <c r="L756" s="157">
        <v>0.16400000000000001</v>
      </c>
      <c r="M756" s="157"/>
      <c r="N756" s="157"/>
      <c r="O756" s="157"/>
      <c r="P756" s="2" t="s">
        <v>138</v>
      </c>
      <c r="Y756" s="22"/>
      <c r="Z756" s="22"/>
      <c r="AA756" s="22"/>
      <c r="AB756" s="2"/>
      <c r="AD756" s="24"/>
      <c r="AE756" s="24"/>
      <c r="AF756" s="24"/>
      <c r="AG756" s="24"/>
      <c r="AH756" s="24"/>
      <c r="AI756" s="24"/>
      <c r="AJ756" s="24"/>
      <c r="AK756" s="24"/>
      <c r="AL756" s="24"/>
      <c r="AM756" s="24"/>
      <c r="AN756" s="24"/>
    </row>
    <row r="757" spans="1:40" ht="13" x14ac:dyDescent="0.3">
      <c r="A757" t="s">
        <v>133</v>
      </c>
      <c r="B757" s="5">
        <v>1.79</v>
      </c>
      <c r="C757" s="93">
        <f t="shared" si="17"/>
        <v>41.79</v>
      </c>
      <c r="D757" s="157"/>
      <c r="E757" s="157"/>
      <c r="F757" s="157">
        <v>0.04</v>
      </c>
      <c r="G757" s="157">
        <v>0.04</v>
      </c>
      <c r="H757" s="157">
        <v>6.3E-2</v>
      </c>
      <c r="I757" s="157">
        <v>8.7999999999999995E-2</v>
      </c>
      <c r="J757" s="157">
        <v>0.113</v>
      </c>
      <c r="K757" s="157">
        <v>0.13900000000000001</v>
      </c>
      <c r="L757" s="157">
        <v>0.16400000000000001</v>
      </c>
      <c r="M757" s="157"/>
      <c r="N757" s="157"/>
      <c r="O757" s="157"/>
      <c r="P757" s="2" t="s">
        <v>138</v>
      </c>
      <c r="Y757" s="22"/>
      <c r="Z757" s="22"/>
      <c r="AA757" s="22"/>
      <c r="AB757" s="2"/>
      <c r="AD757" s="24"/>
      <c r="AE757" s="24"/>
      <c r="AF757" s="24"/>
      <c r="AG757" s="24"/>
      <c r="AH757" s="24"/>
      <c r="AI757" s="24"/>
      <c r="AJ757" s="24"/>
      <c r="AK757" s="24"/>
      <c r="AL757" s="24"/>
      <c r="AM757" s="24"/>
      <c r="AN757" s="24"/>
    </row>
    <row r="758" spans="1:40" ht="13" x14ac:dyDescent="0.3">
      <c r="A758" t="s">
        <v>133</v>
      </c>
      <c r="B758" s="5">
        <v>1.8</v>
      </c>
      <c r="C758" s="93">
        <f t="shared" si="17"/>
        <v>41.8</v>
      </c>
      <c r="D758" s="157"/>
      <c r="E758" s="157"/>
      <c r="F758" s="157">
        <v>0.04</v>
      </c>
      <c r="G758" s="157">
        <v>0.04</v>
      </c>
      <c r="H758" s="157">
        <v>6.3E-2</v>
      </c>
      <c r="I758" s="157">
        <v>8.7999999999999995E-2</v>
      </c>
      <c r="J758" s="157">
        <v>0.113</v>
      </c>
      <c r="K758" s="157">
        <v>0.13900000000000001</v>
      </c>
      <c r="L758" s="157">
        <v>0.16400000000000001</v>
      </c>
      <c r="M758" s="157"/>
      <c r="N758" s="157"/>
      <c r="O758" s="157"/>
      <c r="P758" s="2" t="s">
        <v>138</v>
      </c>
      <c r="Y758" s="22"/>
      <c r="Z758" s="22"/>
      <c r="AA758" s="22"/>
      <c r="AB758" s="2"/>
      <c r="AD758" s="24"/>
      <c r="AE758" s="24"/>
      <c r="AF758" s="24"/>
      <c r="AG758" s="24"/>
      <c r="AH758" s="24"/>
      <c r="AI758" s="24"/>
      <c r="AJ758" s="24"/>
      <c r="AK758" s="24"/>
      <c r="AL758" s="24"/>
      <c r="AM758" s="24"/>
      <c r="AN758" s="24"/>
    </row>
    <row r="759" spans="1:40" ht="13" x14ac:dyDescent="0.3">
      <c r="A759" t="s">
        <v>133</v>
      </c>
      <c r="B759" s="5">
        <v>1.81</v>
      </c>
      <c r="C759" s="93">
        <f t="shared" ref="C759:C822" si="18">VALUE(SUBSTITUTE(4&amp;B759," ",""))</f>
        <v>41.81</v>
      </c>
      <c r="D759" s="157"/>
      <c r="E759" s="157"/>
      <c r="F759" s="157">
        <v>0.04</v>
      </c>
      <c r="G759" s="157">
        <v>0.04</v>
      </c>
      <c r="H759" s="157">
        <v>6.3E-2</v>
      </c>
      <c r="I759" s="157">
        <v>8.7999999999999995E-2</v>
      </c>
      <c r="J759" s="157">
        <v>0.113</v>
      </c>
      <c r="K759" s="157">
        <v>0.13900000000000001</v>
      </c>
      <c r="L759" s="157">
        <v>0.16400000000000001</v>
      </c>
      <c r="M759" s="157"/>
      <c r="N759" s="157"/>
      <c r="O759" s="157"/>
      <c r="P759" s="2" t="s">
        <v>138</v>
      </c>
      <c r="Y759" s="22"/>
      <c r="Z759" s="22"/>
      <c r="AA759" s="22"/>
      <c r="AB759" s="2"/>
      <c r="AD759" s="24"/>
      <c r="AE759" s="24"/>
      <c r="AF759" s="24"/>
      <c r="AG759" s="24"/>
      <c r="AH759" s="24"/>
      <c r="AI759" s="24"/>
      <c r="AJ759" s="24"/>
      <c r="AK759" s="24"/>
      <c r="AL759" s="24"/>
      <c r="AM759" s="24"/>
      <c r="AN759" s="24"/>
    </row>
    <row r="760" spans="1:40" ht="13" x14ac:dyDescent="0.3">
      <c r="A760" t="s">
        <v>133</v>
      </c>
      <c r="B760" s="5">
        <v>1.82</v>
      </c>
      <c r="C760" s="93">
        <f t="shared" si="18"/>
        <v>41.82</v>
      </c>
      <c r="D760" s="157"/>
      <c r="E760" s="157"/>
      <c r="F760" s="157">
        <v>0.04</v>
      </c>
      <c r="G760" s="157">
        <v>0.04</v>
      </c>
      <c r="H760" s="157">
        <v>6.3E-2</v>
      </c>
      <c r="I760" s="157">
        <v>8.7999999999999995E-2</v>
      </c>
      <c r="J760" s="157">
        <v>0.113</v>
      </c>
      <c r="K760" s="157">
        <v>0.13900000000000001</v>
      </c>
      <c r="L760" s="157">
        <v>0.16400000000000001</v>
      </c>
      <c r="M760" s="157"/>
      <c r="N760" s="157"/>
      <c r="O760" s="157"/>
      <c r="P760" s="2" t="s">
        <v>138</v>
      </c>
      <c r="Y760" s="22"/>
      <c r="Z760" s="22"/>
      <c r="AA760" s="22"/>
      <c r="AB760" s="2"/>
      <c r="AD760" s="24"/>
      <c r="AE760" s="24"/>
      <c r="AF760" s="24"/>
      <c r="AG760" s="24"/>
      <c r="AH760" s="24"/>
      <c r="AI760" s="24"/>
      <c r="AJ760" s="24"/>
      <c r="AK760" s="24"/>
      <c r="AL760" s="24"/>
      <c r="AM760" s="24"/>
      <c r="AN760" s="24"/>
    </row>
    <row r="761" spans="1:40" ht="13" x14ac:dyDescent="0.3">
      <c r="A761" t="s">
        <v>133</v>
      </c>
      <c r="B761" s="5">
        <v>1.83</v>
      </c>
      <c r="C761" s="93">
        <f t="shared" si="18"/>
        <v>41.83</v>
      </c>
      <c r="D761" s="157"/>
      <c r="E761" s="157"/>
      <c r="F761" s="157">
        <v>0.04</v>
      </c>
      <c r="G761" s="157">
        <v>0.04</v>
      </c>
      <c r="H761" s="157">
        <v>6.3E-2</v>
      </c>
      <c r="I761" s="157">
        <v>8.7999999999999995E-2</v>
      </c>
      <c r="J761" s="157">
        <v>0.113</v>
      </c>
      <c r="K761" s="157">
        <v>0.13900000000000001</v>
      </c>
      <c r="L761" s="157">
        <v>0.16400000000000001</v>
      </c>
      <c r="M761" s="157"/>
      <c r="N761" s="157"/>
      <c r="O761" s="157"/>
      <c r="P761" s="2" t="s">
        <v>138</v>
      </c>
      <c r="Y761" s="22"/>
      <c r="Z761" s="22"/>
      <c r="AA761" s="22"/>
      <c r="AB761" s="2"/>
      <c r="AD761" s="24"/>
      <c r="AE761" s="24"/>
      <c r="AF761" s="24"/>
      <c r="AG761" s="24"/>
      <c r="AH761" s="24"/>
      <c r="AI761" s="24"/>
      <c r="AJ761" s="24"/>
      <c r="AK761" s="24"/>
      <c r="AL761" s="24"/>
      <c r="AM761" s="24"/>
      <c r="AN761" s="24"/>
    </row>
    <row r="762" spans="1:40" ht="13" x14ac:dyDescent="0.3">
      <c r="A762" t="s">
        <v>133</v>
      </c>
      <c r="B762" s="5">
        <v>1.84</v>
      </c>
      <c r="C762" s="93">
        <f t="shared" si="18"/>
        <v>41.84</v>
      </c>
      <c r="D762" s="157"/>
      <c r="E762" s="157"/>
      <c r="F762" s="157">
        <v>0.04</v>
      </c>
      <c r="G762" s="157">
        <v>0.04</v>
      </c>
      <c r="H762" s="157">
        <v>6.3E-2</v>
      </c>
      <c r="I762" s="157">
        <v>8.7999999999999995E-2</v>
      </c>
      <c r="J762" s="157">
        <v>0.113</v>
      </c>
      <c r="K762" s="157">
        <v>0.13900000000000001</v>
      </c>
      <c r="L762" s="157">
        <v>0.16400000000000001</v>
      </c>
      <c r="M762" s="157"/>
      <c r="N762" s="157"/>
      <c r="O762" s="157"/>
      <c r="P762" s="2" t="s">
        <v>138</v>
      </c>
      <c r="Y762" s="22"/>
      <c r="Z762" s="22"/>
      <c r="AA762" s="22"/>
      <c r="AB762" s="2"/>
      <c r="AD762" s="24"/>
      <c r="AE762" s="24"/>
      <c r="AF762" s="24"/>
      <c r="AG762" s="24"/>
      <c r="AH762" s="24"/>
      <c r="AI762" s="24"/>
      <c r="AJ762" s="24"/>
      <c r="AK762" s="24"/>
      <c r="AL762" s="24"/>
      <c r="AM762" s="24"/>
      <c r="AN762" s="24"/>
    </row>
    <row r="763" spans="1:40" ht="13" x14ac:dyDescent="0.3">
      <c r="A763" t="s">
        <v>133</v>
      </c>
      <c r="B763" s="5">
        <v>1.85</v>
      </c>
      <c r="C763" s="93">
        <f t="shared" si="18"/>
        <v>41.85</v>
      </c>
      <c r="D763" s="157"/>
      <c r="E763" s="157"/>
      <c r="F763" s="157">
        <v>0.04</v>
      </c>
      <c r="G763" s="157">
        <v>0.04</v>
      </c>
      <c r="H763" s="157">
        <v>6.3E-2</v>
      </c>
      <c r="I763" s="157">
        <v>8.7999999999999995E-2</v>
      </c>
      <c r="J763" s="157">
        <v>0.113</v>
      </c>
      <c r="K763" s="157">
        <v>0.13900000000000001</v>
      </c>
      <c r="L763" s="157">
        <v>0.16400000000000001</v>
      </c>
      <c r="M763" s="157"/>
      <c r="N763" s="157"/>
      <c r="O763" s="157"/>
      <c r="P763" s="2" t="s">
        <v>138</v>
      </c>
      <c r="Y763" s="22"/>
      <c r="Z763" s="22"/>
      <c r="AA763" s="22"/>
      <c r="AB763" s="2"/>
      <c r="AD763" s="24"/>
      <c r="AE763" s="24"/>
      <c r="AF763" s="24"/>
      <c r="AG763" s="24"/>
      <c r="AH763" s="24"/>
      <c r="AI763" s="24"/>
      <c r="AJ763" s="24"/>
      <c r="AK763" s="24"/>
      <c r="AL763" s="24"/>
      <c r="AM763" s="24"/>
      <c r="AN763" s="24"/>
    </row>
    <row r="764" spans="1:40" ht="13" x14ac:dyDescent="0.3">
      <c r="A764" t="s">
        <v>133</v>
      </c>
      <c r="B764" s="5">
        <v>1.86</v>
      </c>
      <c r="C764" s="93">
        <f t="shared" si="18"/>
        <v>41.86</v>
      </c>
      <c r="D764" s="157"/>
      <c r="E764" s="157"/>
      <c r="F764" s="157">
        <v>0.04</v>
      </c>
      <c r="G764" s="157">
        <v>0.04</v>
      </c>
      <c r="H764" s="157">
        <v>6.3E-2</v>
      </c>
      <c r="I764" s="157">
        <v>8.7999999999999995E-2</v>
      </c>
      <c r="J764" s="157">
        <v>0.113</v>
      </c>
      <c r="K764" s="157">
        <v>0.13900000000000001</v>
      </c>
      <c r="L764" s="157">
        <v>0.16400000000000001</v>
      </c>
      <c r="M764" s="157"/>
      <c r="N764" s="157"/>
      <c r="O764" s="157"/>
      <c r="P764" s="2" t="s">
        <v>138</v>
      </c>
      <c r="Y764" s="22"/>
      <c r="Z764" s="22"/>
      <c r="AA764" s="22"/>
      <c r="AB764" s="2"/>
      <c r="AD764" s="24"/>
      <c r="AE764" s="24"/>
      <c r="AF764" s="24"/>
      <c r="AG764" s="24"/>
      <c r="AH764" s="24"/>
      <c r="AI764" s="24"/>
      <c r="AJ764" s="24"/>
      <c r="AK764" s="24"/>
      <c r="AL764" s="24"/>
      <c r="AM764" s="24"/>
      <c r="AN764" s="24"/>
    </row>
    <row r="765" spans="1:40" ht="13" x14ac:dyDescent="0.3">
      <c r="A765" t="s">
        <v>133</v>
      </c>
      <c r="B765" s="5">
        <v>1.87</v>
      </c>
      <c r="C765" s="93">
        <f t="shared" si="18"/>
        <v>41.87</v>
      </c>
      <c r="D765" s="157"/>
      <c r="E765" s="157"/>
      <c r="F765" s="157">
        <v>0.04</v>
      </c>
      <c r="G765" s="157">
        <v>0.04</v>
      </c>
      <c r="H765" s="157">
        <v>6.3E-2</v>
      </c>
      <c r="I765" s="157">
        <v>8.7999999999999995E-2</v>
      </c>
      <c r="J765" s="157">
        <v>0.113</v>
      </c>
      <c r="K765" s="157">
        <v>0.13900000000000001</v>
      </c>
      <c r="L765" s="157">
        <v>0.16400000000000001</v>
      </c>
      <c r="M765" s="157"/>
      <c r="N765" s="157"/>
      <c r="O765" s="157"/>
      <c r="P765" s="2" t="s">
        <v>138</v>
      </c>
      <c r="Y765" s="22"/>
      <c r="Z765" s="22"/>
      <c r="AA765" s="22"/>
      <c r="AB765" s="2"/>
      <c r="AD765" s="24"/>
      <c r="AE765" s="24"/>
      <c r="AF765" s="24"/>
      <c r="AG765" s="24"/>
      <c r="AH765" s="24"/>
      <c r="AI765" s="24"/>
      <c r="AJ765" s="24"/>
      <c r="AK765" s="24"/>
      <c r="AL765" s="24"/>
      <c r="AM765" s="24"/>
      <c r="AN765" s="24"/>
    </row>
    <row r="766" spans="1:40" ht="13" x14ac:dyDescent="0.3">
      <c r="A766" t="s">
        <v>133</v>
      </c>
      <c r="B766" s="5">
        <v>1.88</v>
      </c>
      <c r="C766" s="93">
        <f t="shared" si="18"/>
        <v>41.88</v>
      </c>
      <c r="D766" s="157"/>
      <c r="E766" s="157"/>
      <c r="F766" s="157">
        <v>0.04</v>
      </c>
      <c r="G766" s="157">
        <v>0.04</v>
      </c>
      <c r="H766" s="157">
        <v>6.3E-2</v>
      </c>
      <c r="I766" s="157">
        <v>8.7999999999999995E-2</v>
      </c>
      <c r="J766" s="157">
        <v>0.113</v>
      </c>
      <c r="K766" s="157">
        <v>0.13900000000000001</v>
      </c>
      <c r="L766" s="157">
        <v>0.16400000000000001</v>
      </c>
      <c r="M766" s="157"/>
      <c r="N766" s="157"/>
      <c r="O766" s="157"/>
      <c r="P766" s="2" t="s">
        <v>138</v>
      </c>
      <c r="Y766" s="22"/>
      <c r="Z766" s="22"/>
      <c r="AA766" s="22"/>
      <c r="AB766" s="2"/>
      <c r="AD766" s="24"/>
      <c r="AE766" s="24"/>
      <c r="AF766" s="24"/>
      <c r="AG766" s="24"/>
      <c r="AH766" s="24"/>
      <c r="AI766" s="24"/>
      <c r="AJ766" s="24"/>
      <c r="AK766" s="24"/>
      <c r="AL766" s="24"/>
      <c r="AM766" s="24"/>
      <c r="AN766" s="24"/>
    </row>
    <row r="767" spans="1:40" ht="13" x14ac:dyDescent="0.3">
      <c r="A767" t="s">
        <v>133</v>
      </c>
      <c r="B767" s="5">
        <v>1.89</v>
      </c>
      <c r="C767" s="93">
        <f t="shared" si="18"/>
        <v>41.89</v>
      </c>
      <c r="D767" s="157"/>
      <c r="E767" s="157"/>
      <c r="F767" s="157">
        <v>0.04</v>
      </c>
      <c r="G767" s="157">
        <v>0.04</v>
      </c>
      <c r="H767" s="157">
        <v>6.3E-2</v>
      </c>
      <c r="I767" s="157">
        <v>8.7999999999999995E-2</v>
      </c>
      <c r="J767" s="157">
        <v>0.113</v>
      </c>
      <c r="K767" s="157">
        <v>0.13900000000000001</v>
      </c>
      <c r="L767" s="157">
        <v>0.16400000000000001</v>
      </c>
      <c r="M767" s="157"/>
      <c r="N767" s="157"/>
      <c r="O767" s="157"/>
      <c r="P767" s="2" t="s">
        <v>138</v>
      </c>
      <c r="Y767" s="22"/>
      <c r="Z767" s="22"/>
      <c r="AA767" s="22"/>
      <c r="AB767" s="2"/>
      <c r="AD767" s="24"/>
      <c r="AE767" s="24"/>
      <c r="AF767" s="24"/>
      <c r="AG767" s="24"/>
      <c r="AH767" s="24"/>
      <c r="AI767" s="24"/>
      <c r="AJ767" s="24"/>
      <c r="AK767" s="24"/>
      <c r="AL767" s="24"/>
      <c r="AM767" s="24"/>
      <c r="AN767" s="24"/>
    </row>
    <row r="768" spans="1:40" ht="13" x14ac:dyDescent="0.3">
      <c r="A768" t="s">
        <v>133</v>
      </c>
      <c r="B768" s="5">
        <v>1.9</v>
      </c>
      <c r="C768" s="93">
        <f t="shared" si="18"/>
        <v>41.9</v>
      </c>
      <c r="D768" s="157"/>
      <c r="E768" s="157"/>
      <c r="F768" s="157">
        <v>0.04</v>
      </c>
      <c r="G768" s="157">
        <v>0.04</v>
      </c>
      <c r="H768" s="157">
        <v>6.3E-2</v>
      </c>
      <c r="I768" s="157">
        <v>8.7999999999999995E-2</v>
      </c>
      <c r="J768" s="157">
        <v>0.113</v>
      </c>
      <c r="K768" s="157">
        <v>0.13900000000000001</v>
      </c>
      <c r="L768" s="157">
        <v>0.16400000000000001</v>
      </c>
      <c r="M768" s="157"/>
      <c r="N768" s="157"/>
      <c r="O768" s="157"/>
      <c r="P768" s="2" t="s">
        <v>138</v>
      </c>
      <c r="Y768" s="22"/>
      <c r="Z768" s="22"/>
      <c r="AA768" s="22"/>
      <c r="AB768" s="2"/>
      <c r="AD768" s="24"/>
      <c r="AE768" s="24"/>
      <c r="AF768" s="24"/>
      <c r="AG768" s="24"/>
      <c r="AH768" s="24"/>
      <c r="AI768" s="24"/>
      <c r="AJ768" s="24"/>
      <c r="AK768" s="24"/>
      <c r="AL768" s="24"/>
      <c r="AM768" s="24"/>
      <c r="AN768" s="24"/>
    </row>
    <row r="769" spans="1:40" ht="13" x14ac:dyDescent="0.3">
      <c r="A769" t="s">
        <v>133</v>
      </c>
      <c r="B769" s="5">
        <v>1.91</v>
      </c>
      <c r="C769" s="93">
        <f t="shared" si="18"/>
        <v>41.91</v>
      </c>
      <c r="D769" s="157"/>
      <c r="E769" s="157"/>
      <c r="F769" s="157">
        <v>0.04</v>
      </c>
      <c r="G769" s="157">
        <v>0.04</v>
      </c>
      <c r="H769" s="157">
        <v>6.3E-2</v>
      </c>
      <c r="I769" s="157">
        <v>8.7999999999999995E-2</v>
      </c>
      <c r="J769" s="157">
        <v>0.113</v>
      </c>
      <c r="K769" s="157">
        <v>0.13900000000000001</v>
      </c>
      <c r="L769" s="157">
        <v>0.16400000000000001</v>
      </c>
      <c r="M769" s="157"/>
      <c r="N769" s="157"/>
      <c r="O769" s="157"/>
      <c r="P769" s="2" t="s">
        <v>138</v>
      </c>
      <c r="Y769" s="22"/>
      <c r="Z769" s="22"/>
      <c r="AA769" s="22"/>
      <c r="AB769" s="2"/>
      <c r="AD769" s="24"/>
      <c r="AE769" s="24"/>
      <c r="AF769" s="24"/>
      <c r="AG769" s="24"/>
      <c r="AH769" s="24"/>
      <c r="AI769" s="24"/>
      <c r="AJ769" s="24"/>
      <c r="AK769" s="24"/>
      <c r="AL769" s="24"/>
      <c r="AM769" s="24"/>
      <c r="AN769" s="24"/>
    </row>
    <row r="770" spans="1:40" ht="13" x14ac:dyDescent="0.3">
      <c r="A770" t="s">
        <v>133</v>
      </c>
      <c r="B770" s="5">
        <v>1.92</v>
      </c>
      <c r="C770" s="93">
        <f t="shared" si="18"/>
        <v>41.92</v>
      </c>
      <c r="D770" s="157"/>
      <c r="E770" s="157"/>
      <c r="F770" s="157">
        <v>0.04</v>
      </c>
      <c r="G770" s="157">
        <v>0.04</v>
      </c>
      <c r="H770" s="157">
        <v>6.3E-2</v>
      </c>
      <c r="I770" s="157">
        <v>8.7999999999999995E-2</v>
      </c>
      <c r="J770" s="157">
        <v>0.113</v>
      </c>
      <c r="K770" s="157">
        <v>0.13900000000000001</v>
      </c>
      <c r="L770" s="157">
        <v>0.16400000000000001</v>
      </c>
      <c r="M770" s="157"/>
      <c r="N770" s="157"/>
      <c r="O770" s="157"/>
      <c r="P770" s="2" t="s">
        <v>138</v>
      </c>
      <c r="Y770" s="22"/>
      <c r="Z770" s="22"/>
      <c r="AA770" s="22"/>
      <c r="AB770" s="2"/>
      <c r="AD770" s="24"/>
      <c r="AE770" s="24"/>
      <c r="AF770" s="24"/>
      <c r="AG770" s="24"/>
      <c r="AH770" s="24"/>
      <c r="AI770" s="24"/>
      <c r="AJ770" s="24"/>
      <c r="AK770" s="24"/>
      <c r="AL770" s="24"/>
      <c r="AM770" s="24"/>
      <c r="AN770" s="24"/>
    </row>
    <row r="771" spans="1:40" ht="13" x14ac:dyDescent="0.3">
      <c r="A771" t="s">
        <v>133</v>
      </c>
      <c r="B771" s="5">
        <v>1.93</v>
      </c>
      <c r="C771" s="93">
        <f t="shared" si="18"/>
        <v>41.93</v>
      </c>
      <c r="D771" s="157"/>
      <c r="E771" s="157"/>
      <c r="F771" s="157">
        <v>0.04</v>
      </c>
      <c r="G771" s="157">
        <v>0.04</v>
      </c>
      <c r="H771" s="157">
        <v>6.3E-2</v>
      </c>
      <c r="I771" s="157">
        <v>8.7999999999999995E-2</v>
      </c>
      <c r="J771" s="157">
        <v>0.113</v>
      </c>
      <c r="K771" s="157">
        <v>0.13900000000000001</v>
      </c>
      <c r="L771" s="157">
        <v>0.16400000000000001</v>
      </c>
      <c r="M771" s="157"/>
      <c r="N771" s="157"/>
      <c r="O771" s="157"/>
      <c r="P771" s="2" t="s">
        <v>138</v>
      </c>
      <c r="Y771" s="22"/>
      <c r="Z771" s="22"/>
      <c r="AA771" s="22"/>
      <c r="AB771" s="2"/>
      <c r="AD771" s="24"/>
      <c r="AE771" s="24"/>
      <c r="AF771" s="24"/>
      <c r="AG771" s="24"/>
      <c r="AH771" s="24"/>
      <c r="AI771" s="24"/>
      <c r="AJ771" s="24"/>
      <c r="AK771" s="24"/>
      <c r="AL771" s="24"/>
      <c r="AM771" s="24"/>
      <c r="AN771" s="24"/>
    </row>
    <row r="772" spans="1:40" ht="13" x14ac:dyDescent="0.3">
      <c r="A772" t="s">
        <v>133</v>
      </c>
      <c r="B772" s="5">
        <v>1.94</v>
      </c>
      <c r="C772" s="93">
        <f t="shared" si="18"/>
        <v>41.94</v>
      </c>
      <c r="D772" s="157"/>
      <c r="E772" s="157"/>
      <c r="F772" s="157">
        <v>0.04</v>
      </c>
      <c r="G772" s="157">
        <v>0.04</v>
      </c>
      <c r="H772" s="157">
        <v>6.3E-2</v>
      </c>
      <c r="I772" s="157">
        <v>8.7999999999999995E-2</v>
      </c>
      <c r="J772" s="157">
        <v>0.113</v>
      </c>
      <c r="K772" s="157">
        <v>0.13900000000000001</v>
      </c>
      <c r="L772" s="157">
        <v>0.16400000000000001</v>
      </c>
      <c r="M772" s="157"/>
      <c r="N772" s="157"/>
      <c r="O772" s="157"/>
      <c r="P772" s="2" t="s">
        <v>138</v>
      </c>
      <c r="Y772" s="22"/>
      <c r="Z772" s="22"/>
      <c r="AA772" s="22"/>
      <c r="AB772" s="2"/>
      <c r="AD772" s="24"/>
      <c r="AE772" s="24"/>
      <c r="AF772" s="24"/>
      <c r="AG772" s="24"/>
      <c r="AH772" s="24"/>
      <c r="AI772" s="24"/>
      <c r="AJ772" s="24"/>
      <c r="AK772" s="24"/>
      <c r="AL772" s="24"/>
      <c r="AM772" s="24"/>
      <c r="AN772" s="24"/>
    </row>
    <row r="773" spans="1:40" ht="13" x14ac:dyDescent="0.3">
      <c r="A773" t="s">
        <v>133</v>
      </c>
      <c r="B773" s="5">
        <v>1.95</v>
      </c>
      <c r="C773" s="93">
        <f t="shared" si="18"/>
        <v>41.95</v>
      </c>
      <c r="D773" s="157"/>
      <c r="E773" s="157"/>
      <c r="F773" s="157">
        <v>0.04</v>
      </c>
      <c r="G773" s="157">
        <v>0.04</v>
      </c>
      <c r="H773" s="157">
        <v>6.3E-2</v>
      </c>
      <c r="I773" s="157">
        <v>8.7999999999999995E-2</v>
      </c>
      <c r="J773" s="157">
        <v>0.113</v>
      </c>
      <c r="K773" s="157">
        <v>0.13900000000000001</v>
      </c>
      <c r="L773" s="157">
        <v>0.16400000000000001</v>
      </c>
      <c r="M773" s="157"/>
      <c r="N773" s="157"/>
      <c r="O773" s="157"/>
      <c r="P773" s="2" t="s">
        <v>138</v>
      </c>
      <c r="Y773" s="22"/>
      <c r="Z773" s="22"/>
      <c r="AA773" s="22"/>
      <c r="AB773" s="2"/>
      <c r="AD773" s="24"/>
      <c r="AE773" s="24"/>
      <c r="AF773" s="24"/>
      <c r="AG773" s="24"/>
      <c r="AH773" s="24"/>
      <c r="AI773" s="24"/>
      <c r="AJ773" s="24"/>
      <c r="AK773" s="24"/>
      <c r="AL773" s="24"/>
      <c r="AM773" s="24"/>
      <c r="AN773" s="24"/>
    </row>
    <row r="774" spans="1:40" ht="13" x14ac:dyDescent="0.3">
      <c r="A774" t="s">
        <v>133</v>
      </c>
      <c r="B774" s="5">
        <v>1.96</v>
      </c>
      <c r="C774" s="93">
        <f t="shared" si="18"/>
        <v>41.96</v>
      </c>
      <c r="D774" s="157"/>
      <c r="E774" s="157"/>
      <c r="F774" s="157">
        <v>0.04</v>
      </c>
      <c r="G774" s="157">
        <v>0.04</v>
      </c>
      <c r="H774" s="157">
        <v>6.3E-2</v>
      </c>
      <c r="I774" s="157">
        <v>8.7999999999999995E-2</v>
      </c>
      <c r="J774" s="157">
        <v>0.113</v>
      </c>
      <c r="K774" s="157">
        <v>0.13900000000000001</v>
      </c>
      <c r="L774" s="157">
        <v>0.16400000000000001</v>
      </c>
      <c r="M774" s="157"/>
      <c r="N774" s="157"/>
      <c r="O774" s="157"/>
      <c r="P774" s="2" t="s">
        <v>138</v>
      </c>
      <c r="Y774" s="22"/>
      <c r="Z774" s="22"/>
      <c r="AA774" s="22"/>
      <c r="AB774" s="2"/>
      <c r="AD774" s="24"/>
      <c r="AE774" s="24"/>
      <c r="AF774" s="24"/>
      <c r="AG774" s="24"/>
      <c r="AH774" s="24"/>
      <c r="AI774" s="24"/>
      <c r="AJ774" s="24"/>
      <c r="AK774" s="24"/>
      <c r="AL774" s="24"/>
      <c r="AM774" s="24"/>
      <c r="AN774" s="24"/>
    </row>
    <row r="775" spans="1:40" ht="13" x14ac:dyDescent="0.3">
      <c r="A775" t="s">
        <v>133</v>
      </c>
      <c r="B775" s="5">
        <v>1.97</v>
      </c>
      <c r="C775" s="93">
        <f t="shared" si="18"/>
        <v>41.97</v>
      </c>
      <c r="D775" s="157"/>
      <c r="E775" s="157"/>
      <c r="F775" s="157">
        <v>0.04</v>
      </c>
      <c r="G775" s="157">
        <v>0.04</v>
      </c>
      <c r="H775" s="157">
        <v>6.3E-2</v>
      </c>
      <c r="I775" s="157">
        <v>8.7999999999999995E-2</v>
      </c>
      <c r="J775" s="157">
        <v>0.113</v>
      </c>
      <c r="K775" s="157">
        <v>0.13900000000000001</v>
      </c>
      <c r="L775" s="157">
        <v>0.16400000000000001</v>
      </c>
      <c r="M775" s="157"/>
      <c r="N775" s="157"/>
      <c r="O775" s="157"/>
      <c r="P775" s="2" t="s">
        <v>138</v>
      </c>
      <c r="Y775" s="22"/>
      <c r="Z775" s="22"/>
      <c r="AA775" s="22"/>
      <c r="AB775" s="2"/>
      <c r="AD775" s="24"/>
      <c r="AE775" s="24"/>
      <c r="AF775" s="24"/>
      <c r="AG775" s="24"/>
      <c r="AH775" s="24"/>
      <c r="AI775" s="24"/>
      <c r="AJ775" s="24"/>
      <c r="AK775" s="24"/>
      <c r="AL775" s="24"/>
      <c r="AM775" s="24"/>
      <c r="AN775" s="24"/>
    </row>
    <row r="776" spans="1:40" ht="13" x14ac:dyDescent="0.3">
      <c r="A776" t="s">
        <v>133</v>
      </c>
      <c r="B776" s="5">
        <v>1.98</v>
      </c>
      <c r="C776" s="93">
        <f t="shared" si="18"/>
        <v>41.98</v>
      </c>
      <c r="D776" s="157"/>
      <c r="E776" s="157"/>
      <c r="F776" s="157">
        <v>0.04</v>
      </c>
      <c r="G776" s="157">
        <v>0.04</v>
      </c>
      <c r="H776" s="157">
        <v>6.3E-2</v>
      </c>
      <c r="I776" s="157">
        <v>8.7999999999999995E-2</v>
      </c>
      <c r="J776" s="157">
        <v>0.113</v>
      </c>
      <c r="K776" s="157">
        <v>0.13900000000000001</v>
      </c>
      <c r="L776" s="157">
        <v>0.16400000000000001</v>
      </c>
      <c r="M776" s="157"/>
      <c r="N776" s="157"/>
      <c r="O776" s="157"/>
      <c r="P776" s="2" t="s">
        <v>138</v>
      </c>
      <c r="Y776" s="22"/>
      <c r="Z776" s="22"/>
      <c r="AA776" s="22"/>
      <c r="AB776" s="2"/>
      <c r="AD776" s="24"/>
      <c r="AE776" s="24"/>
      <c r="AF776" s="24"/>
      <c r="AG776" s="24"/>
      <c r="AH776" s="24"/>
      <c r="AI776" s="24"/>
      <c r="AJ776" s="24"/>
      <c r="AK776" s="24"/>
      <c r="AL776" s="24"/>
      <c r="AM776" s="24"/>
      <c r="AN776" s="24"/>
    </row>
    <row r="777" spans="1:40" ht="13" x14ac:dyDescent="0.3">
      <c r="A777" t="s">
        <v>133</v>
      </c>
      <c r="B777" s="5">
        <v>1.99</v>
      </c>
      <c r="C777" s="93">
        <f t="shared" si="18"/>
        <v>41.99</v>
      </c>
      <c r="D777" s="157"/>
      <c r="E777" s="157"/>
      <c r="F777" s="157">
        <v>0.04</v>
      </c>
      <c r="G777" s="157">
        <v>0.04</v>
      </c>
      <c r="H777" s="157">
        <v>6.3E-2</v>
      </c>
      <c r="I777" s="157">
        <v>8.7999999999999995E-2</v>
      </c>
      <c r="J777" s="157">
        <v>0.113</v>
      </c>
      <c r="K777" s="157">
        <v>0.13900000000000001</v>
      </c>
      <c r="L777" s="157">
        <v>0.16400000000000001</v>
      </c>
      <c r="M777" s="157"/>
      <c r="N777" s="157"/>
      <c r="O777" s="157"/>
      <c r="P777" s="2" t="s">
        <v>138</v>
      </c>
      <c r="Y777" s="22"/>
      <c r="Z777" s="22"/>
      <c r="AA777" s="22"/>
      <c r="AB777" s="2"/>
      <c r="AD777" s="24"/>
      <c r="AE777" s="24"/>
      <c r="AF777" s="24"/>
      <c r="AG777" s="24"/>
      <c r="AH777" s="24"/>
      <c r="AI777" s="24"/>
      <c r="AJ777" s="24"/>
      <c r="AK777" s="24"/>
      <c r="AL777" s="24"/>
      <c r="AM777" s="24"/>
      <c r="AN777" s="24"/>
    </row>
    <row r="778" spans="1:40" ht="13" x14ac:dyDescent="0.3">
      <c r="A778" t="s">
        <v>133</v>
      </c>
      <c r="B778" s="5">
        <v>2</v>
      </c>
      <c r="C778" s="93">
        <f t="shared" si="18"/>
        <v>42</v>
      </c>
      <c r="D778" s="157"/>
      <c r="E778" s="157"/>
      <c r="F778" s="157">
        <v>0.04</v>
      </c>
      <c r="G778" s="157">
        <v>0.04</v>
      </c>
      <c r="H778" s="157">
        <v>6.3E-2</v>
      </c>
      <c r="I778" s="157">
        <v>8.7999999999999995E-2</v>
      </c>
      <c r="J778" s="157">
        <v>0.113</v>
      </c>
      <c r="K778" s="157">
        <v>0.13900000000000001</v>
      </c>
      <c r="L778" s="157">
        <v>0.16400000000000001</v>
      </c>
      <c r="M778" s="157"/>
      <c r="N778" s="157"/>
      <c r="O778" s="157"/>
      <c r="P778" s="2" t="s">
        <v>138</v>
      </c>
      <c r="Y778" s="22"/>
      <c r="Z778" s="22"/>
      <c r="AA778" s="22"/>
      <c r="AB778" s="2"/>
      <c r="AD778" s="24"/>
      <c r="AE778" s="24"/>
      <c r="AF778" s="24"/>
      <c r="AG778" s="24"/>
      <c r="AH778" s="24"/>
      <c r="AI778" s="24"/>
      <c r="AJ778" s="24"/>
      <c r="AK778" s="24"/>
      <c r="AL778" s="24"/>
      <c r="AM778" s="24"/>
      <c r="AN778" s="24"/>
    </row>
    <row r="779" spans="1:40" ht="13" x14ac:dyDescent="0.3">
      <c r="A779" t="s">
        <v>133</v>
      </c>
      <c r="B779" s="5">
        <v>2.0099999999999998</v>
      </c>
      <c r="C779" s="93">
        <f t="shared" si="18"/>
        <v>42.01</v>
      </c>
      <c r="D779" s="157"/>
      <c r="E779" s="157"/>
      <c r="F779" s="157">
        <v>0.04</v>
      </c>
      <c r="G779" s="157">
        <v>0.04</v>
      </c>
      <c r="H779" s="157">
        <v>6.3E-2</v>
      </c>
      <c r="I779" s="157">
        <v>8.7999999999999995E-2</v>
      </c>
      <c r="J779" s="157">
        <v>0.113</v>
      </c>
      <c r="K779" s="157">
        <v>0.13900000000000001</v>
      </c>
      <c r="L779" s="157">
        <v>0.16400000000000001</v>
      </c>
      <c r="M779" s="157"/>
      <c r="N779" s="157"/>
      <c r="O779" s="157"/>
      <c r="P779" s="2" t="s">
        <v>138</v>
      </c>
      <c r="Y779" s="22"/>
      <c r="Z779" s="22"/>
      <c r="AA779" s="22"/>
      <c r="AB779" s="2"/>
      <c r="AD779" s="24"/>
      <c r="AE779" s="24"/>
      <c r="AF779" s="24"/>
      <c r="AG779" s="24"/>
      <c r="AH779" s="24"/>
      <c r="AI779" s="24"/>
      <c r="AJ779" s="24"/>
      <c r="AK779" s="24"/>
      <c r="AL779" s="24"/>
      <c r="AM779" s="24"/>
      <c r="AN779" s="24"/>
    </row>
    <row r="780" spans="1:40" ht="13" x14ac:dyDescent="0.3">
      <c r="A780" t="s">
        <v>133</v>
      </c>
      <c r="B780" s="5">
        <v>2.02</v>
      </c>
      <c r="C780" s="93">
        <f t="shared" si="18"/>
        <v>42.02</v>
      </c>
      <c r="D780" s="157"/>
      <c r="E780" s="157"/>
      <c r="F780" s="157">
        <v>0.04</v>
      </c>
      <c r="G780" s="157">
        <v>0.04</v>
      </c>
      <c r="H780" s="157">
        <v>6.3E-2</v>
      </c>
      <c r="I780" s="157">
        <v>8.7999999999999995E-2</v>
      </c>
      <c r="J780" s="157">
        <v>0.113</v>
      </c>
      <c r="K780" s="157">
        <v>0.13900000000000001</v>
      </c>
      <c r="L780" s="157">
        <v>0.16400000000000001</v>
      </c>
      <c r="M780" s="157"/>
      <c r="N780" s="157"/>
      <c r="O780" s="157"/>
      <c r="P780" s="2" t="s">
        <v>138</v>
      </c>
      <c r="Y780" s="22"/>
      <c r="Z780" s="22"/>
      <c r="AA780" s="22"/>
      <c r="AB780" s="2"/>
      <c r="AD780" s="24"/>
      <c r="AE780" s="24"/>
      <c r="AF780" s="24"/>
      <c r="AG780" s="24"/>
      <c r="AH780" s="24"/>
      <c r="AI780" s="24"/>
      <c r="AJ780" s="24"/>
      <c r="AK780" s="24"/>
      <c r="AL780" s="24"/>
      <c r="AM780" s="24"/>
      <c r="AN780" s="24"/>
    </row>
    <row r="781" spans="1:40" ht="13" x14ac:dyDescent="0.3">
      <c r="A781" t="s">
        <v>133</v>
      </c>
      <c r="B781" s="5">
        <v>2.0299999999999998</v>
      </c>
      <c r="C781" s="93">
        <f t="shared" si="18"/>
        <v>42.03</v>
      </c>
      <c r="D781" s="157"/>
      <c r="E781" s="157"/>
      <c r="F781" s="157">
        <v>0.04</v>
      </c>
      <c r="G781" s="157">
        <v>0.04</v>
      </c>
      <c r="H781" s="157">
        <v>6.3E-2</v>
      </c>
      <c r="I781" s="157">
        <v>8.7999999999999995E-2</v>
      </c>
      <c r="J781" s="157">
        <v>0.113</v>
      </c>
      <c r="K781" s="157">
        <v>0.13900000000000001</v>
      </c>
      <c r="L781" s="157">
        <v>0.16400000000000001</v>
      </c>
      <c r="M781" s="157"/>
      <c r="N781" s="157"/>
      <c r="O781" s="157"/>
      <c r="P781" s="2" t="s">
        <v>138</v>
      </c>
      <c r="Y781" s="22"/>
      <c r="Z781" s="22"/>
      <c r="AA781" s="22"/>
      <c r="AB781" s="2"/>
      <c r="AD781" s="24"/>
      <c r="AE781" s="24"/>
      <c r="AF781" s="24"/>
      <c r="AG781" s="24"/>
      <c r="AH781" s="24"/>
      <c r="AI781" s="24"/>
      <c r="AJ781" s="24"/>
      <c r="AK781" s="24"/>
      <c r="AL781" s="24"/>
      <c r="AM781" s="24"/>
      <c r="AN781" s="24"/>
    </row>
    <row r="782" spans="1:40" ht="13" x14ac:dyDescent="0.3">
      <c r="A782" t="s">
        <v>133</v>
      </c>
      <c r="B782" s="5">
        <v>2.04</v>
      </c>
      <c r="C782" s="93">
        <f t="shared" si="18"/>
        <v>42.04</v>
      </c>
      <c r="D782" s="157"/>
      <c r="E782" s="157"/>
      <c r="F782" s="157">
        <v>0.04</v>
      </c>
      <c r="G782" s="157">
        <v>0.04</v>
      </c>
      <c r="H782" s="157">
        <v>6.3E-2</v>
      </c>
      <c r="I782" s="157">
        <v>8.7999999999999995E-2</v>
      </c>
      <c r="J782" s="157">
        <v>0.113</v>
      </c>
      <c r="K782" s="157">
        <v>0.13900000000000001</v>
      </c>
      <c r="L782" s="157">
        <v>0.16400000000000001</v>
      </c>
      <c r="M782" s="157"/>
      <c r="N782" s="157"/>
      <c r="O782" s="157"/>
      <c r="P782" s="2" t="s">
        <v>138</v>
      </c>
      <c r="Y782" s="22"/>
      <c r="Z782" s="22"/>
      <c r="AA782" s="22"/>
      <c r="AB782" s="2"/>
      <c r="AD782" s="24"/>
      <c r="AE782" s="24"/>
      <c r="AF782" s="24"/>
      <c r="AG782" s="24"/>
      <c r="AH782" s="24"/>
      <c r="AI782" s="24"/>
      <c r="AJ782" s="24"/>
      <c r="AK782" s="24"/>
      <c r="AL782" s="24"/>
      <c r="AM782" s="24"/>
      <c r="AN782" s="24"/>
    </row>
    <row r="783" spans="1:40" ht="13" x14ac:dyDescent="0.3">
      <c r="A783" t="s">
        <v>133</v>
      </c>
      <c r="B783" s="5">
        <v>2.0499999999999998</v>
      </c>
      <c r="C783" s="93">
        <f t="shared" si="18"/>
        <v>42.05</v>
      </c>
      <c r="D783" s="157"/>
      <c r="E783" s="157"/>
      <c r="F783" s="157">
        <v>0.04</v>
      </c>
      <c r="G783" s="157">
        <v>0.04</v>
      </c>
      <c r="H783" s="157">
        <v>6.3E-2</v>
      </c>
      <c r="I783" s="157">
        <v>8.7999999999999995E-2</v>
      </c>
      <c r="J783" s="157">
        <v>0.113</v>
      </c>
      <c r="K783" s="157">
        <v>0.13900000000000001</v>
      </c>
      <c r="L783" s="157">
        <v>0.16400000000000001</v>
      </c>
      <c r="M783" s="157"/>
      <c r="N783" s="157"/>
      <c r="O783" s="157"/>
      <c r="P783" s="2" t="s">
        <v>138</v>
      </c>
      <c r="Y783" s="22"/>
      <c r="Z783" s="22"/>
      <c r="AA783" s="22"/>
      <c r="AB783" s="2"/>
      <c r="AD783" s="24"/>
      <c r="AE783" s="24"/>
      <c r="AF783" s="24"/>
      <c r="AG783" s="24"/>
      <c r="AH783" s="24"/>
      <c r="AI783" s="24"/>
      <c r="AJ783" s="24"/>
      <c r="AK783" s="24"/>
      <c r="AL783" s="24"/>
      <c r="AM783" s="24"/>
      <c r="AN783" s="24"/>
    </row>
    <row r="784" spans="1:40" ht="13" x14ac:dyDescent="0.3">
      <c r="A784" t="s">
        <v>133</v>
      </c>
      <c r="B784" s="5">
        <v>2.06</v>
      </c>
      <c r="C784" s="93">
        <f t="shared" si="18"/>
        <v>42.06</v>
      </c>
      <c r="D784" s="157"/>
      <c r="E784" s="157"/>
      <c r="F784" s="157">
        <v>0.04</v>
      </c>
      <c r="G784" s="157">
        <v>0.04</v>
      </c>
      <c r="H784" s="157">
        <v>6.3E-2</v>
      </c>
      <c r="I784" s="157">
        <v>8.7999999999999995E-2</v>
      </c>
      <c r="J784" s="157">
        <v>0.113</v>
      </c>
      <c r="K784" s="157">
        <v>0.13900000000000001</v>
      </c>
      <c r="L784" s="157">
        <v>0.16400000000000001</v>
      </c>
      <c r="M784" s="157"/>
      <c r="N784" s="157"/>
      <c r="O784" s="157"/>
      <c r="P784" s="2" t="s">
        <v>138</v>
      </c>
      <c r="Y784" s="22"/>
      <c r="Z784" s="22"/>
      <c r="AA784" s="22"/>
      <c r="AB784" s="2"/>
      <c r="AD784" s="24"/>
      <c r="AE784" s="24"/>
      <c r="AF784" s="24"/>
      <c r="AG784" s="24"/>
      <c r="AH784" s="24"/>
      <c r="AI784" s="24"/>
      <c r="AJ784" s="24"/>
      <c r="AK784" s="24"/>
      <c r="AL784" s="24"/>
      <c r="AM784" s="24"/>
      <c r="AN784" s="24"/>
    </row>
    <row r="785" spans="1:40" ht="13" x14ac:dyDescent="0.3">
      <c r="A785" t="s">
        <v>133</v>
      </c>
      <c r="B785" s="5">
        <v>2.0699999999999998</v>
      </c>
      <c r="C785" s="93">
        <f t="shared" si="18"/>
        <v>42.07</v>
      </c>
      <c r="D785" s="157"/>
      <c r="E785" s="157"/>
      <c r="F785" s="157">
        <v>0.04</v>
      </c>
      <c r="G785" s="157">
        <v>0.04</v>
      </c>
      <c r="H785" s="157">
        <v>6.3E-2</v>
      </c>
      <c r="I785" s="157">
        <v>8.7999999999999995E-2</v>
      </c>
      <c r="J785" s="157">
        <v>0.113</v>
      </c>
      <c r="K785" s="157">
        <v>0.13900000000000001</v>
      </c>
      <c r="L785" s="157">
        <v>0.16400000000000001</v>
      </c>
      <c r="M785" s="157"/>
      <c r="N785" s="157"/>
      <c r="O785" s="157"/>
      <c r="P785" s="2" t="s">
        <v>138</v>
      </c>
      <c r="Y785" s="22"/>
      <c r="Z785" s="22"/>
      <c r="AA785" s="22"/>
      <c r="AB785" s="2"/>
      <c r="AD785" s="24"/>
      <c r="AE785" s="24"/>
      <c r="AF785" s="24"/>
      <c r="AG785" s="24"/>
      <c r="AH785" s="24"/>
      <c r="AI785" s="24"/>
      <c r="AJ785" s="24"/>
      <c r="AK785" s="24"/>
      <c r="AL785" s="24"/>
      <c r="AM785" s="24"/>
      <c r="AN785" s="24"/>
    </row>
    <row r="786" spans="1:40" ht="13" x14ac:dyDescent="0.3">
      <c r="A786" t="s">
        <v>133</v>
      </c>
      <c r="B786" s="5">
        <v>2.08</v>
      </c>
      <c r="C786" s="93">
        <f t="shared" si="18"/>
        <v>42.08</v>
      </c>
      <c r="D786" s="157"/>
      <c r="E786" s="157"/>
      <c r="F786" s="157">
        <v>0.04</v>
      </c>
      <c r="G786" s="157">
        <v>0.04</v>
      </c>
      <c r="H786" s="157">
        <v>6.3E-2</v>
      </c>
      <c r="I786" s="157">
        <v>8.7999999999999995E-2</v>
      </c>
      <c r="J786" s="157">
        <v>0.113</v>
      </c>
      <c r="K786" s="157">
        <v>0.13900000000000001</v>
      </c>
      <c r="L786" s="157">
        <v>0.16400000000000001</v>
      </c>
      <c r="M786" s="157"/>
      <c r="N786" s="157"/>
      <c r="O786" s="157"/>
      <c r="P786" s="2" t="s">
        <v>138</v>
      </c>
      <c r="Y786" s="22"/>
      <c r="Z786" s="22"/>
      <c r="AA786" s="22"/>
      <c r="AB786" s="2"/>
      <c r="AD786" s="24"/>
      <c r="AE786" s="24"/>
      <c r="AF786" s="24"/>
      <c r="AG786" s="24"/>
      <c r="AH786" s="24"/>
      <c r="AI786" s="24"/>
      <c r="AJ786" s="24"/>
      <c r="AK786" s="24"/>
      <c r="AL786" s="24"/>
      <c r="AM786" s="24"/>
      <c r="AN786" s="24"/>
    </row>
    <row r="787" spans="1:40" ht="13" x14ac:dyDescent="0.3">
      <c r="A787" t="s">
        <v>133</v>
      </c>
      <c r="B787" s="5">
        <v>2.09</v>
      </c>
      <c r="C787" s="93">
        <f t="shared" si="18"/>
        <v>42.09</v>
      </c>
      <c r="D787" s="157"/>
      <c r="E787" s="157"/>
      <c r="F787" s="157">
        <v>0.04</v>
      </c>
      <c r="G787" s="157">
        <v>0.04</v>
      </c>
      <c r="H787" s="157">
        <v>6.3E-2</v>
      </c>
      <c r="I787" s="157">
        <v>8.7999999999999995E-2</v>
      </c>
      <c r="J787" s="157">
        <v>0.113</v>
      </c>
      <c r="K787" s="157">
        <v>0.13900000000000001</v>
      </c>
      <c r="L787" s="157">
        <v>0.16400000000000001</v>
      </c>
      <c r="M787" s="157"/>
      <c r="N787" s="157"/>
      <c r="O787" s="157"/>
      <c r="P787" s="2" t="s">
        <v>138</v>
      </c>
      <c r="Y787" s="22"/>
      <c r="Z787" s="22"/>
      <c r="AA787" s="22"/>
      <c r="AB787" s="2"/>
      <c r="AD787" s="24"/>
      <c r="AE787" s="24"/>
      <c r="AF787" s="24"/>
      <c r="AG787" s="24"/>
      <c r="AH787" s="24"/>
      <c r="AI787" s="24"/>
      <c r="AJ787" s="24"/>
      <c r="AK787" s="24"/>
      <c r="AL787" s="24"/>
      <c r="AM787" s="24"/>
      <c r="AN787" s="24"/>
    </row>
    <row r="788" spans="1:40" ht="13" x14ac:dyDescent="0.3">
      <c r="A788" t="s">
        <v>133</v>
      </c>
      <c r="B788" s="5">
        <v>2.1</v>
      </c>
      <c r="C788" s="93">
        <f t="shared" si="18"/>
        <v>42.1</v>
      </c>
      <c r="D788" s="157"/>
      <c r="E788" s="157"/>
      <c r="F788" s="157">
        <v>0.04</v>
      </c>
      <c r="G788" s="157">
        <v>0.04</v>
      </c>
      <c r="H788" s="157">
        <v>6.3E-2</v>
      </c>
      <c r="I788" s="157">
        <v>8.7999999999999995E-2</v>
      </c>
      <c r="J788" s="157">
        <v>0.113</v>
      </c>
      <c r="K788" s="157">
        <v>0.13900000000000001</v>
      </c>
      <c r="L788" s="157">
        <v>0.16400000000000001</v>
      </c>
      <c r="M788" s="157"/>
      <c r="N788" s="157"/>
      <c r="O788" s="157"/>
      <c r="P788" s="2" t="s">
        <v>138</v>
      </c>
      <c r="Y788" s="22"/>
      <c r="Z788" s="22"/>
      <c r="AA788" s="22"/>
      <c r="AB788" s="2"/>
      <c r="AD788" s="24"/>
      <c r="AE788" s="24"/>
      <c r="AF788" s="24"/>
      <c r="AG788" s="24"/>
      <c r="AH788" s="24"/>
      <c r="AI788" s="24"/>
      <c r="AJ788" s="24"/>
      <c r="AK788" s="24"/>
      <c r="AL788" s="24"/>
      <c r="AM788" s="24"/>
      <c r="AN788" s="24"/>
    </row>
    <row r="789" spans="1:40" ht="13" x14ac:dyDescent="0.3">
      <c r="A789" t="s">
        <v>133</v>
      </c>
      <c r="B789" s="5">
        <v>2.11</v>
      </c>
      <c r="C789" s="93">
        <f t="shared" si="18"/>
        <v>42.11</v>
      </c>
      <c r="D789" s="157"/>
      <c r="E789" s="157"/>
      <c r="F789" s="157">
        <v>0.04</v>
      </c>
      <c r="G789" s="157">
        <v>0.04</v>
      </c>
      <c r="H789" s="157">
        <v>6.3E-2</v>
      </c>
      <c r="I789" s="157">
        <v>8.7999999999999995E-2</v>
      </c>
      <c r="J789" s="157">
        <v>0.113</v>
      </c>
      <c r="K789" s="157">
        <v>0.13900000000000001</v>
      </c>
      <c r="L789" s="157">
        <v>0.16400000000000001</v>
      </c>
      <c r="M789" s="157"/>
      <c r="N789" s="157"/>
      <c r="O789" s="157"/>
      <c r="P789" s="2" t="s">
        <v>138</v>
      </c>
      <c r="Y789" s="22"/>
      <c r="Z789" s="22"/>
      <c r="AA789" s="22"/>
      <c r="AB789" s="2"/>
      <c r="AD789" s="24"/>
      <c r="AE789" s="24"/>
      <c r="AF789" s="24"/>
      <c r="AG789" s="24"/>
      <c r="AH789" s="24"/>
      <c r="AI789" s="24"/>
      <c r="AJ789" s="24"/>
      <c r="AK789" s="24"/>
      <c r="AL789" s="24"/>
      <c r="AM789" s="24"/>
      <c r="AN789" s="24"/>
    </row>
    <row r="790" spans="1:40" ht="13" x14ac:dyDescent="0.3">
      <c r="A790" t="s">
        <v>133</v>
      </c>
      <c r="B790" s="5">
        <v>2.12</v>
      </c>
      <c r="C790" s="93">
        <f t="shared" si="18"/>
        <v>42.12</v>
      </c>
      <c r="D790" s="157"/>
      <c r="E790" s="157"/>
      <c r="F790" s="157">
        <v>0.04</v>
      </c>
      <c r="G790" s="157">
        <v>0.04</v>
      </c>
      <c r="H790" s="157">
        <v>6.3E-2</v>
      </c>
      <c r="I790" s="157">
        <v>8.7999999999999995E-2</v>
      </c>
      <c r="J790" s="157">
        <v>0.113</v>
      </c>
      <c r="K790" s="157">
        <v>0.13900000000000001</v>
      </c>
      <c r="L790" s="157">
        <v>0.16400000000000001</v>
      </c>
      <c r="M790" s="157"/>
      <c r="N790" s="157"/>
      <c r="O790" s="157"/>
      <c r="P790" s="2" t="s">
        <v>138</v>
      </c>
      <c r="Y790" s="22"/>
      <c r="Z790" s="22"/>
      <c r="AA790" s="22"/>
      <c r="AB790" s="2"/>
      <c r="AD790" s="24"/>
      <c r="AE790" s="24"/>
      <c r="AF790" s="24"/>
      <c r="AG790" s="24"/>
      <c r="AH790" s="24"/>
      <c r="AI790" s="24"/>
      <c r="AJ790" s="24"/>
      <c r="AK790" s="24"/>
      <c r="AL790" s="24"/>
      <c r="AM790" s="24"/>
      <c r="AN790" s="24"/>
    </row>
    <row r="791" spans="1:40" ht="13" x14ac:dyDescent="0.3">
      <c r="A791" t="s">
        <v>133</v>
      </c>
      <c r="B791" s="5">
        <v>2.13</v>
      </c>
      <c r="C791" s="93">
        <f t="shared" si="18"/>
        <v>42.13</v>
      </c>
      <c r="D791" s="157"/>
      <c r="E791" s="157"/>
      <c r="F791" s="157">
        <v>0.04</v>
      </c>
      <c r="G791" s="157">
        <v>0.04</v>
      </c>
      <c r="H791" s="157">
        <v>6.3E-2</v>
      </c>
      <c r="I791" s="157">
        <v>8.7999999999999995E-2</v>
      </c>
      <c r="J791" s="157">
        <v>0.113</v>
      </c>
      <c r="K791" s="157">
        <v>0.13900000000000001</v>
      </c>
      <c r="L791" s="157">
        <v>0.16400000000000001</v>
      </c>
      <c r="M791" s="157"/>
      <c r="N791" s="157"/>
      <c r="O791" s="157"/>
      <c r="P791" s="2" t="s">
        <v>138</v>
      </c>
      <c r="Y791" s="22"/>
      <c r="Z791" s="22"/>
      <c r="AA791" s="22"/>
      <c r="AB791" s="2"/>
      <c r="AD791" s="24"/>
      <c r="AE791" s="24"/>
      <c r="AF791" s="24"/>
      <c r="AG791" s="24"/>
      <c r="AH791" s="24"/>
      <c r="AI791" s="24"/>
      <c r="AJ791" s="24"/>
      <c r="AK791" s="24"/>
      <c r="AL791" s="24"/>
      <c r="AM791" s="24"/>
      <c r="AN791" s="24"/>
    </row>
    <row r="792" spans="1:40" ht="13" x14ac:dyDescent="0.3">
      <c r="A792" t="s">
        <v>133</v>
      </c>
      <c r="B792" s="5">
        <v>2.14</v>
      </c>
      <c r="C792" s="93">
        <f t="shared" si="18"/>
        <v>42.14</v>
      </c>
      <c r="D792" s="157"/>
      <c r="E792" s="157"/>
      <c r="F792" s="157">
        <v>0.04</v>
      </c>
      <c r="G792" s="157">
        <v>0.04</v>
      </c>
      <c r="H792" s="157">
        <v>6.3E-2</v>
      </c>
      <c r="I792" s="157">
        <v>8.7999999999999995E-2</v>
      </c>
      <c r="J792" s="157">
        <v>0.113</v>
      </c>
      <c r="K792" s="157">
        <v>0.13900000000000001</v>
      </c>
      <c r="L792" s="157">
        <v>0.16400000000000001</v>
      </c>
      <c r="M792" s="157"/>
      <c r="N792" s="157"/>
      <c r="O792" s="157"/>
      <c r="P792" s="2" t="s">
        <v>138</v>
      </c>
      <c r="Y792" s="22"/>
      <c r="Z792" s="22"/>
      <c r="AA792" s="22"/>
      <c r="AB792" s="2"/>
      <c r="AD792" s="24"/>
      <c r="AE792" s="24"/>
      <c r="AF792" s="24"/>
      <c r="AG792" s="24"/>
      <c r="AH792" s="24"/>
      <c r="AI792" s="24"/>
      <c r="AJ792" s="24"/>
      <c r="AK792" s="24"/>
      <c r="AL792" s="24"/>
      <c r="AM792" s="24"/>
      <c r="AN792" s="24"/>
    </row>
    <row r="793" spans="1:40" ht="13" x14ac:dyDescent="0.3">
      <c r="A793" t="s">
        <v>133</v>
      </c>
      <c r="B793" s="5">
        <v>2.15</v>
      </c>
      <c r="C793" s="93">
        <f t="shared" si="18"/>
        <v>42.15</v>
      </c>
      <c r="D793" s="157"/>
      <c r="E793" s="157"/>
      <c r="F793" s="157">
        <v>0.04</v>
      </c>
      <c r="G793" s="157">
        <v>0.04</v>
      </c>
      <c r="H793" s="157">
        <v>6.3E-2</v>
      </c>
      <c r="I793" s="157">
        <v>8.7999999999999995E-2</v>
      </c>
      <c r="J793" s="157">
        <v>0.113</v>
      </c>
      <c r="K793" s="157">
        <v>0.13900000000000001</v>
      </c>
      <c r="L793" s="157">
        <v>0.16400000000000001</v>
      </c>
      <c r="M793" s="157"/>
      <c r="N793" s="157"/>
      <c r="O793" s="157"/>
      <c r="P793" s="2" t="s">
        <v>138</v>
      </c>
      <c r="Y793" s="22"/>
      <c r="Z793" s="22"/>
      <c r="AA793" s="22"/>
      <c r="AB793" s="2"/>
      <c r="AD793" s="24"/>
      <c r="AE793" s="24"/>
      <c r="AF793" s="24"/>
      <c r="AG793" s="24"/>
      <c r="AH793" s="24"/>
      <c r="AI793" s="24"/>
      <c r="AJ793" s="24"/>
      <c r="AK793" s="24"/>
      <c r="AL793" s="24"/>
      <c r="AM793" s="24"/>
      <c r="AN793" s="24"/>
    </row>
    <row r="794" spans="1:40" ht="13" x14ac:dyDescent="0.3">
      <c r="A794" t="s">
        <v>133</v>
      </c>
      <c r="B794" s="5">
        <v>2.16</v>
      </c>
      <c r="C794" s="93">
        <f t="shared" si="18"/>
        <v>42.16</v>
      </c>
      <c r="D794" s="157"/>
      <c r="E794" s="157"/>
      <c r="F794" s="157">
        <v>0.04</v>
      </c>
      <c r="G794" s="157">
        <v>0.04</v>
      </c>
      <c r="H794" s="157">
        <v>6.3E-2</v>
      </c>
      <c r="I794" s="157">
        <v>8.7999999999999995E-2</v>
      </c>
      <c r="J794" s="157">
        <v>0.113</v>
      </c>
      <c r="K794" s="157">
        <v>0.13900000000000001</v>
      </c>
      <c r="L794" s="157">
        <v>0.16400000000000001</v>
      </c>
      <c r="M794" s="157"/>
      <c r="N794" s="157"/>
      <c r="O794" s="157"/>
      <c r="P794" s="2" t="s">
        <v>138</v>
      </c>
      <c r="Y794" s="22"/>
      <c r="Z794" s="22"/>
      <c r="AA794" s="22"/>
      <c r="AB794" s="2"/>
      <c r="AD794" s="24"/>
      <c r="AE794" s="24"/>
      <c r="AF794" s="24"/>
      <c r="AG794" s="24"/>
      <c r="AH794" s="24"/>
      <c r="AI794" s="24"/>
      <c r="AJ794" s="24"/>
      <c r="AK794" s="24"/>
      <c r="AL794" s="24"/>
      <c r="AM794" s="24"/>
      <c r="AN794" s="24"/>
    </row>
    <row r="795" spans="1:40" ht="13" x14ac:dyDescent="0.3">
      <c r="A795" t="s">
        <v>133</v>
      </c>
      <c r="B795" s="5">
        <v>2.17</v>
      </c>
      <c r="C795" s="93">
        <f t="shared" si="18"/>
        <v>42.17</v>
      </c>
      <c r="D795" s="157"/>
      <c r="E795" s="157"/>
      <c r="F795" s="157">
        <v>0.04</v>
      </c>
      <c r="G795" s="157">
        <v>0.04</v>
      </c>
      <c r="H795" s="157">
        <v>6.3E-2</v>
      </c>
      <c r="I795" s="157">
        <v>8.7999999999999995E-2</v>
      </c>
      <c r="J795" s="157">
        <v>0.113</v>
      </c>
      <c r="K795" s="157">
        <v>0.13900000000000001</v>
      </c>
      <c r="L795" s="157">
        <v>0.16400000000000001</v>
      </c>
      <c r="M795" s="157"/>
      <c r="N795" s="157"/>
      <c r="O795" s="157"/>
      <c r="P795" s="2" t="s">
        <v>138</v>
      </c>
      <c r="Y795" s="22"/>
      <c r="Z795" s="22"/>
      <c r="AA795" s="22"/>
      <c r="AB795" s="2"/>
      <c r="AD795" s="24"/>
      <c r="AE795" s="24"/>
      <c r="AF795" s="24"/>
      <c r="AG795" s="24"/>
      <c r="AH795" s="24"/>
      <c r="AI795" s="24"/>
      <c r="AJ795" s="24"/>
      <c r="AK795" s="24"/>
      <c r="AL795" s="24"/>
      <c r="AM795" s="24"/>
      <c r="AN795" s="24"/>
    </row>
    <row r="796" spans="1:40" ht="13" x14ac:dyDescent="0.3">
      <c r="A796" t="s">
        <v>133</v>
      </c>
      <c r="B796" s="5">
        <v>2.1800000000000002</v>
      </c>
      <c r="C796" s="93">
        <f t="shared" si="18"/>
        <v>42.18</v>
      </c>
      <c r="D796" s="157"/>
      <c r="E796" s="157"/>
      <c r="F796" s="157">
        <v>0.04</v>
      </c>
      <c r="G796" s="157">
        <v>0.04</v>
      </c>
      <c r="H796" s="157">
        <v>6.3E-2</v>
      </c>
      <c r="I796" s="157">
        <v>8.7999999999999995E-2</v>
      </c>
      <c r="J796" s="157">
        <v>0.113</v>
      </c>
      <c r="K796" s="157">
        <v>0.13900000000000001</v>
      </c>
      <c r="L796" s="157">
        <v>0.16400000000000001</v>
      </c>
      <c r="M796" s="157"/>
      <c r="N796" s="157"/>
      <c r="O796" s="157"/>
      <c r="P796" s="2" t="s">
        <v>138</v>
      </c>
      <c r="Y796" s="22"/>
      <c r="Z796" s="22"/>
      <c r="AA796" s="22"/>
      <c r="AB796" s="2"/>
      <c r="AD796" s="24"/>
      <c r="AE796" s="24"/>
      <c r="AF796" s="24"/>
      <c r="AG796" s="24"/>
      <c r="AH796" s="24"/>
      <c r="AI796" s="24"/>
      <c r="AJ796" s="24"/>
      <c r="AK796" s="24"/>
      <c r="AL796" s="24"/>
      <c r="AM796" s="24"/>
      <c r="AN796" s="24"/>
    </row>
    <row r="797" spans="1:40" ht="13" x14ac:dyDescent="0.3">
      <c r="A797" t="s">
        <v>133</v>
      </c>
      <c r="B797" s="5">
        <v>2.19</v>
      </c>
      <c r="C797" s="93">
        <f t="shared" si="18"/>
        <v>42.19</v>
      </c>
      <c r="D797" s="157"/>
      <c r="E797" s="157"/>
      <c r="F797" s="157">
        <v>0.04</v>
      </c>
      <c r="G797" s="157">
        <v>0.04</v>
      </c>
      <c r="H797" s="157">
        <v>6.3E-2</v>
      </c>
      <c r="I797" s="157">
        <v>8.7999999999999995E-2</v>
      </c>
      <c r="J797" s="157">
        <v>0.113</v>
      </c>
      <c r="K797" s="157">
        <v>0.13900000000000001</v>
      </c>
      <c r="L797" s="157">
        <v>0.16400000000000001</v>
      </c>
      <c r="M797" s="157"/>
      <c r="N797" s="157"/>
      <c r="O797" s="157"/>
      <c r="P797" s="2" t="s">
        <v>138</v>
      </c>
      <c r="Y797" s="22"/>
      <c r="Z797" s="22"/>
      <c r="AA797" s="22"/>
      <c r="AB797" s="2"/>
      <c r="AD797" s="24"/>
      <c r="AE797" s="24"/>
      <c r="AF797" s="24"/>
      <c r="AG797" s="24"/>
      <c r="AH797" s="24"/>
      <c r="AI797" s="24"/>
      <c r="AJ797" s="24"/>
      <c r="AK797" s="24"/>
      <c r="AL797" s="24"/>
      <c r="AM797" s="24"/>
      <c r="AN797" s="24"/>
    </row>
    <row r="798" spans="1:40" ht="13" x14ac:dyDescent="0.3">
      <c r="A798" t="s">
        <v>133</v>
      </c>
      <c r="B798" s="5">
        <v>2.2000000000000002</v>
      </c>
      <c r="C798" s="93">
        <f t="shared" si="18"/>
        <v>42.2</v>
      </c>
      <c r="D798" s="157"/>
      <c r="E798" s="157"/>
      <c r="F798" s="157">
        <v>0.04</v>
      </c>
      <c r="G798" s="157">
        <v>0.04</v>
      </c>
      <c r="H798" s="157">
        <v>6.3E-2</v>
      </c>
      <c r="I798" s="157">
        <v>8.7999999999999995E-2</v>
      </c>
      <c r="J798" s="157">
        <v>0.113</v>
      </c>
      <c r="K798" s="157">
        <v>0.13900000000000001</v>
      </c>
      <c r="L798" s="157">
        <v>0.16400000000000001</v>
      </c>
      <c r="M798" s="157"/>
      <c r="N798" s="157"/>
      <c r="O798" s="157"/>
      <c r="P798" s="2" t="s">
        <v>138</v>
      </c>
      <c r="Y798" s="22"/>
      <c r="Z798" s="22"/>
      <c r="AA798" s="22"/>
      <c r="AB798" s="2"/>
      <c r="AD798" s="24"/>
      <c r="AE798" s="24"/>
      <c r="AF798" s="24"/>
      <c r="AG798" s="24"/>
      <c r="AH798" s="24"/>
      <c r="AI798" s="24"/>
      <c r="AJ798" s="24"/>
      <c r="AK798" s="24"/>
      <c r="AL798" s="24"/>
      <c r="AM798" s="24"/>
      <c r="AN798" s="24"/>
    </row>
    <row r="799" spans="1:40" ht="13" x14ac:dyDescent="0.3">
      <c r="A799" t="s">
        <v>133</v>
      </c>
      <c r="B799" s="5">
        <v>2.21</v>
      </c>
      <c r="C799" s="93">
        <f t="shared" si="18"/>
        <v>42.21</v>
      </c>
      <c r="D799" s="157"/>
      <c r="E799" s="157"/>
      <c r="F799" s="157">
        <v>0.04</v>
      </c>
      <c r="G799" s="157">
        <v>0.04</v>
      </c>
      <c r="H799" s="157">
        <v>6.3E-2</v>
      </c>
      <c r="I799" s="157">
        <v>8.7999999999999995E-2</v>
      </c>
      <c r="J799" s="157">
        <v>0.113</v>
      </c>
      <c r="K799" s="157">
        <v>0.13900000000000001</v>
      </c>
      <c r="L799" s="157">
        <v>0.16400000000000001</v>
      </c>
      <c r="M799" s="157"/>
      <c r="N799" s="157"/>
      <c r="O799" s="157"/>
      <c r="P799" s="2" t="s">
        <v>138</v>
      </c>
      <c r="Y799" s="22"/>
      <c r="Z799" s="22"/>
      <c r="AA799" s="22"/>
      <c r="AB799" s="2"/>
      <c r="AD799" s="24"/>
      <c r="AE799" s="24"/>
      <c r="AF799" s="24"/>
      <c r="AG799" s="24"/>
      <c r="AH799" s="24"/>
      <c r="AI799" s="24"/>
      <c r="AJ799" s="24"/>
      <c r="AK799" s="24"/>
      <c r="AL799" s="24"/>
      <c r="AM799" s="24"/>
      <c r="AN799" s="24"/>
    </row>
    <row r="800" spans="1:40" ht="13" x14ac:dyDescent="0.3">
      <c r="A800" t="s">
        <v>133</v>
      </c>
      <c r="B800" s="5">
        <v>2.2200000000000002</v>
      </c>
      <c r="C800" s="93">
        <f t="shared" si="18"/>
        <v>42.22</v>
      </c>
      <c r="D800" s="157"/>
      <c r="E800" s="157"/>
      <c r="F800" s="157">
        <v>0.04</v>
      </c>
      <c r="G800" s="157">
        <v>0.04</v>
      </c>
      <c r="H800" s="157">
        <v>6.3E-2</v>
      </c>
      <c r="I800" s="157">
        <v>8.7999999999999995E-2</v>
      </c>
      <c r="J800" s="157">
        <v>0.113</v>
      </c>
      <c r="K800" s="157">
        <v>0.13900000000000001</v>
      </c>
      <c r="L800" s="157">
        <v>0.16400000000000001</v>
      </c>
      <c r="M800" s="157"/>
      <c r="N800" s="157"/>
      <c r="O800" s="157"/>
      <c r="P800" s="2" t="s">
        <v>138</v>
      </c>
      <c r="Y800" s="22"/>
      <c r="Z800" s="22"/>
      <c r="AA800" s="22"/>
      <c r="AB800" s="2"/>
      <c r="AD800" s="24"/>
      <c r="AE800" s="24"/>
      <c r="AF800" s="24"/>
      <c r="AG800" s="24"/>
      <c r="AH800" s="24"/>
      <c r="AI800" s="24"/>
      <c r="AJ800" s="24"/>
      <c r="AK800" s="24"/>
      <c r="AL800" s="24"/>
      <c r="AM800" s="24"/>
      <c r="AN800" s="24"/>
    </row>
    <row r="801" spans="1:40" ht="13" x14ac:dyDescent="0.3">
      <c r="A801" t="s">
        <v>133</v>
      </c>
      <c r="B801" s="5">
        <v>2.23</v>
      </c>
      <c r="C801" s="93">
        <f t="shared" si="18"/>
        <v>42.23</v>
      </c>
      <c r="D801" s="157"/>
      <c r="E801" s="157"/>
      <c r="F801" s="157">
        <v>0.04</v>
      </c>
      <c r="G801" s="157">
        <v>0.04</v>
      </c>
      <c r="H801" s="157">
        <v>6.3E-2</v>
      </c>
      <c r="I801" s="157">
        <v>8.7999999999999995E-2</v>
      </c>
      <c r="J801" s="157">
        <v>0.113</v>
      </c>
      <c r="K801" s="157">
        <v>0.13900000000000001</v>
      </c>
      <c r="L801" s="157">
        <v>0.16400000000000001</v>
      </c>
      <c r="M801" s="157"/>
      <c r="N801" s="157"/>
      <c r="O801" s="157"/>
      <c r="P801" s="2" t="s">
        <v>138</v>
      </c>
      <c r="Y801" s="22"/>
      <c r="Z801" s="22"/>
      <c r="AA801" s="22"/>
      <c r="AB801" s="2"/>
      <c r="AD801" s="24"/>
      <c r="AE801" s="24"/>
      <c r="AF801" s="24"/>
      <c r="AG801" s="24"/>
      <c r="AH801" s="24"/>
      <c r="AI801" s="24"/>
      <c r="AJ801" s="24"/>
      <c r="AK801" s="24"/>
      <c r="AL801" s="24"/>
      <c r="AM801" s="24"/>
      <c r="AN801" s="24"/>
    </row>
    <row r="802" spans="1:40" ht="13" x14ac:dyDescent="0.3">
      <c r="A802" t="s">
        <v>133</v>
      </c>
      <c r="B802" s="5">
        <v>2.2400000000000002</v>
      </c>
      <c r="C802" s="93">
        <f t="shared" si="18"/>
        <v>42.24</v>
      </c>
      <c r="D802" s="157"/>
      <c r="E802" s="157"/>
      <c r="F802" s="157">
        <v>0.04</v>
      </c>
      <c r="G802" s="157">
        <v>0.04</v>
      </c>
      <c r="H802" s="157">
        <v>6.3E-2</v>
      </c>
      <c r="I802" s="157">
        <v>8.7999999999999995E-2</v>
      </c>
      <c r="J802" s="157">
        <v>0.113</v>
      </c>
      <c r="K802" s="157">
        <v>0.13900000000000001</v>
      </c>
      <c r="L802" s="157">
        <v>0.16400000000000001</v>
      </c>
      <c r="M802" s="157"/>
      <c r="N802" s="157"/>
      <c r="O802" s="157"/>
      <c r="P802" s="2" t="s">
        <v>138</v>
      </c>
      <c r="Y802" s="22"/>
      <c r="Z802" s="22"/>
      <c r="AA802" s="22"/>
      <c r="AB802" s="2"/>
      <c r="AD802" s="24"/>
      <c r="AE802" s="24"/>
      <c r="AF802" s="24"/>
      <c r="AG802" s="24"/>
      <c r="AH802" s="24"/>
      <c r="AI802" s="24"/>
      <c r="AJ802" s="24"/>
      <c r="AK802" s="24"/>
      <c r="AL802" s="24"/>
      <c r="AM802" s="24"/>
      <c r="AN802" s="24"/>
    </row>
    <row r="803" spans="1:40" ht="13" x14ac:dyDescent="0.3">
      <c r="A803" t="s">
        <v>133</v>
      </c>
      <c r="B803" s="5">
        <v>2.25</v>
      </c>
      <c r="C803" s="93">
        <f t="shared" si="18"/>
        <v>42.25</v>
      </c>
      <c r="D803" s="157"/>
      <c r="E803" s="157"/>
      <c r="F803" s="157">
        <v>0.04</v>
      </c>
      <c r="G803" s="157">
        <v>0.04</v>
      </c>
      <c r="H803" s="157">
        <v>6.3E-2</v>
      </c>
      <c r="I803" s="157">
        <v>8.7999999999999995E-2</v>
      </c>
      <c r="J803" s="157">
        <v>0.113</v>
      </c>
      <c r="K803" s="157">
        <v>0.13900000000000001</v>
      </c>
      <c r="L803" s="157">
        <v>0.16400000000000001</v>
      </c>
      <c r="M803" s="157"/>
      <c r="N803" s="157"/>
      <c r="O803" s="157"/>
      <c r="P803" s="2" t="s">
        <v>138</v>
      </c>
      <c r="Y803" s="22"/>
      <c r="Z803" s="22"/>
      <c r="AA803" s="22"/>
      <c r="AB803" s="2"/>
      <c r="AD803" s="24"/>
      <c r="AE803" s="24"/>
      <c r="AF803" s="24"/>
      <c r="AG803" s="24"/>
      <c r="AH803" s="24"/>
      <c r="AI803" s="24"/>
      <c r="AJ803" s="24"/>
      <c r="AK803" s="24"/>
      <c r="AL803" s="24"/>
      <c r="AM803" s="24"/>
      <c r="AN803" s="24"/>
    </row>
    <row r="804" spans="1:40" ht="13" x14ac:dyDescent="0.3">
      <c r="A804" t="s">
        <v>133</v>
      </c>
      <c r="B804" s="5">
        <v>2.2599999999999998</v>
      </c>
      <c r="C804" s="93">
        <f t="shared" si="18"/>
        <v>42.26</v>
      </c>
      <c r="D804" s="157"/>
      <c r="E804" s="157"/>
      <c r="F804" s="157">
        <v>0.04</v>
      </c>
      <c r="G804" s="157">
        <v>0.04</v>
      </c>
      <c r="H804" s="157">
        <v>6.3E-2</v>
      </c>
      <c r="I804" s="157">
        <v>8.7999999999999995E-2</v>
      </c>
      <c r="J804" s="157">
        <v>0.113</v>
      </c>
      <c r="K804" s="157">
        <v>0.13900000000000001</v>
      </c>
      <c r="L804" s="157">
        <v>0.16400000000000001</v>
      </c>
      <c r="M804" s="157"/>
      <c r="N804" s="157"/>
      <c r="O804" s="157"/>
      <c r="P804" s="2" t="s">
        <v>138</v>
      </c>
      <c r="Y804" s="22"/>
      <c r="Z804" s="22"/>
      <c r="AA804" s="22"/>
      <c r="AB804" s="2"/>
      <c r="AD804" s="24"/>
      <c r="AE804" s="24"/>
      <c r="AF804" s="24"/>
      <c r="AG804" s="24"/>
      <c r="AH804" s="24"/>
      <c r="AI804" s="24"/>
      <c r="AJ804" s="24"/>
      <c r="AK804" s="24"/>
      <c r="AL804" s="24"/>
      <c r="AM804" s="24"/>
      <c r="AN804" s="24"/>
    </row>
    <row r="805" spans="1:40" ht="13" x14ac:dyDescent="0.3">
      <c r="A805" t="s">
        <v>133</v>
      </c>
      <c r="B805" s="5">
        <v>2.27</v>
      </c>
      <c r="C805" s="93">
        <f t="shared" si="18"/>
        <v>42.27</v>
      </c>
      <c r="D805" s="157"/>
      <c r="E805" s="157"/>
      <c r="F805" s="157">
        <v>0.04</v>
      </c>
      <c r="G805" s="157">
        <v>0.04</v>
      </c>
      <c r="H805" s="157">
        <v>6.3E-2</v>
      </c>
      <c r="I805" s="157">
        <v>8.7999999999999995E-2</v>
      </c>
      <c r="J805" s="157">
        <v>0.113</v>
      </c>
      <c r="K805" s="157">
        <v>0.13900000000000001</v>
      </c>
      <c r="L805" s="157">
        <v>0.16400000000000001</v>
      </c>
      <c r="M805" s="157"/>
      <c r="N805" s="157"/>
      <c r="O805" s="157"/>
      <c r="P805" s="2" t="s">
        <v>138</v>
      </c>
      <c r="Y805" s="22"/>
      <c r="Z805" s="22"/>
      <c r="AA805" s="22"/>
      <c r="AB805" s="2"/>
      <c r="AD805" s="24"/>
      <c r="AE805" s="24"/>
      <c r="AF805" s="24"/>
      <c r="AG805" s="24"/>
      <c r="AH805" s="24"/>
      <c r="AI805" s="24"/>
      <c r="AJ805" s="24"/>
      <c r="AK805" s="24"/>
      <c r="AL805" s="24"/>
      <c r="AM805" s="24"/>
      <c r="AN805" s="24"/>
    </row>
    <row r="806" spans="1:40" ht="13" x14ac:dyDescent="0.3">
      <c r="A806" t="s">
        <v>133</v>
      </c>
      <c r="B806" s="5">
        <v>2.2799999999999998</v>
      </c>
      <c r="C806" s="93">
        <f t="shared" si="18"/>
        <v>42.28</v>
      </c>
      <c r="D806" s="157"/>
      <c r="E806" s="157"/>
      <c r="F806" s="157">
        <v>0.04</v>
      </c>
      <c r="G806" s="157">
        <v>0.04</v>
      </c>
      <c r="H806" s="157">
        <v>6.3E-2</v>
      </c>
      <c r="I806" s="157">
        <v>8.7999999999999995E-2</v>
      </c>
      <c r="J806" s="157">
        <v>0.113</v>
      </c>
      <c r="K806" s="157">
        <v>0.13900000000000001</v>
      </c>
      <c r="L806" s="157">
        <v>0.16400000000000001</v>
      </c>
      <c r="M806" s="157"/>
      <c r="N806" s="157"/>
      <c r="O806" s="157"/>
      <c r="P806" s="2" t="s">
        <v>138</v>
      </c>
      <c r="Y806" s="22"/>
      <c r="Z806" s="22"/>
      <c r="AA806" s="22"/>
      <c r="AB806" s="2"/>
      <c r="AD806" s="24"/>
      <c r="AE806" s="24"/>
      <c r="AF806" s="24"/>
      <c r="AG806" s="24"/>
      <c r="AH806" s="24"/>
      <c r="AI806" s="24"/>
      <c r="AJ806" s="24"/>
      <c r="AK806" s="24"/>
      <c r="AL806" s="24"/>
      <c r="AM806" s="24"/>
      <c r="AN806" s="24"/>
    </row>
    <row r="807" spans="1:40" ht="13" x14ac:dyDescent="0.3">
      <c r="A807" t="s">
        <v>133</v>
      </c>
      <c r="B807" s="5">
        <v>2.29</v>
      </c>
      <c r="C807" s="93">
        <f t="shared" si="18"/>
        <v>42.29</v>
      </c>
      <c r="D807" s="157"/>
      <c r="E807" s="157"/>
      <c r="F807" s="157">
        <v>0.04</v>
      </c>
      <c r="G807" s="157">
        <v>0.04</v>
      </c>
      <c r="H807" s="157">
        <v>6.3E-2</v>
      </c>
      <c r="I807" s="157">
        <v>8.7999999999999995E-2</v>
      </c>
      <c r="J807" s="157">
        <v>0.113</v>
      </c>
      <c r="K807" s="157">
        <v>0.13900000000000001</v>
      </c>
      <c r="L807" s="157">
        <v>0.16400000000000001</v>
      </c>
      <c r="M807" s="157"/>
      <c r="N807" s="157"/>
      <c r="O807" s="157"/>
      <c r="P807" s="2" t="s">
        <v>138</v>
      </c>
      <c r="Y807" s="22"/>
      <c r="Z807" s="22"/>
      <c r="AA807" s="22"/>
      <c r="AB807" s="2"/>
      <c r="AD807" s="24"/>
      <c r="AE807" s="24"/>
      <c r="AF807" s="24"/>
      <c r="AG807" s="24"/>
      <c r="AH807" s="24"/>
      <c r="AI807" s="24"/>
      <c r="AJ807" s="24"/>
      <c r="AK807" s="24"/>
      <c r="AL807" s="24"/>
      <c r="AM807" s="24"/>
      <c r="AN807" s="24"/>
    </row>
    <row r="808" spans="1:40" ht="13" x14ac:dyDescent="0.3">
      <c r="A808" t="s">
        <v>133</v>
      </c>
      <c r="B808" s="5">
        <v>2.2999999999999998</v>
      </c>
      <c r="C808" s="93">
        <f t="shared" si="18"/>
        <v>42.3</v>
      </c>
      <c r="D808" s="157"/>
      <c r="E808" s="157"/>
      <c r="F808" s="157">
        <v>0.04</v>
      </c>
      <c r="G808" s="157">
        <v>0.04</v>
      </c>
      <c r="H808" s="157">
        <v>6.3E-2</v>
      </c>
      <c r="I808" s="157">
        <v>8.7999999999999995E-2</v>
      </c>
      <c r="J808" s="157">
        <v>0.113</v>
      </c>
      <c r="K808" s="157">
        <v>0.13900000000000001</v>
      </c>
      <c r="L808" s="157">
        <v>0.16400000000000001</v>
      </c>
      <c r="M808" s="157"/>
      <c r="N808" s="157"/>
      <c r="O808" s="157"/>
      <c r="P808" s="2" t="s">
        <v>138</v>
      </c>
      <c r="Y808" s="22"/>
      <c r="Z808" s="22"/>
      <c r="AA808" s="22"/>
      <c r="AB808" s="2"/>
      <c r="AD808" s="24"/>
      <c r="AE808" s="24"/>
      <c r="AF808" s="24"/>
      <c r="AG808" s="24"/>
      <c r="AH808" s="24"/>
      <c r="AI808" s="24"/>
      <c r="AJ808" s="24"/>
      <c r="AK808" s="24"/>
      <c r="AL808" s="24"/>
      <c r="AM808" s="24"/>
      <c r="AN808" s="24"/>
    </row>
    <row r="809" spans="1:40" ht="13" x14ac:dyDescent="0.3">
      <c r="A809" t="s">
        <v>133</v>
      </c>
      <c r="B809" s="5">
        <v>2.31</v>
      </c>
      <c r="C809" s="93">
        <f t="shared" si="18"/>
        <v>42.31</v>
      </c>
      <c r="D809" s="157"/>
      <c r="E809" s="157"/>
      <c r="F809" s="157">
        <v>0.04</v>
      </c>
      <c r="G809" s="157">
        <v>0.04</v>
      </c>
      <c r="H809" s="157">
        <v>6.3E-2</v>
      </c>
      <c r="I809" s="157">
        <v>8.7999999999999995E-2</v>
      </c>
      <c r="J809" s="157">
        <v>0.113</v>
      </c>
      <c r="K809" s="157">
        <v>0.13900000000000001</v>
      </c>
      <c r="L809" s="157">
        <v>0.16400000000000001</v>
      </c>
      <c r="M809" s="157"/>
      <c r="N809" s="157"/>
      <c r="O809" s="157"/>
      <c r="P809" s="2" t="s">
        <v>138</v>
      </c>
      <c r="Y809" s="22"/>
      <c r="Z809" s="22"/>
      <c r="AA809" s="22"/>
      <c r="AB809" s="2"/>
      <c r="AD809" s="24"/>
      <c r="AE809" s="24"/>
      <c r="AF809" s="24"/>
      <c r="AG809" s="24"/>
      <c r="AH809" s="24"/>
      <c r="AI809" s="24"/>
      <c r="AJ809" s="24"/>
      <c r="AK809" s="24"/>
      <c r="AL809" s="24"/>
      <c r="AM809" s="24"/>
      <c r="AN809" s="24"/>
    </row>
    <row r="810" spans="1:40" ht="13" x14ac:dyDescent="0.3">
      <c r="A810" t="s">
        <v>133</v>
      </c>
      <c r="B810" s="5">
        <v>2.3199999999999998</v>
      </c>
      <c r="C810" s="93">
        <f t="shared" si="18"/>
        <v>42.32</v>
      </c>
      <c r="D810" s="157"/>
      <c r="E810" s="157"/>
      <c r="F810" s="157">
        <v>0.04</v>
      </c>
      <c r="G810" s="157">
        <v>0.04</v>
      </c>
      <c r="H810" s="157">
        <v>6.3E-2</v>
      </c>
      <c r="I810" s="157">
        <v>8.7999999999999995E-2</v>
      </c>
      <c r="J810" s="157">
        <v>0.113</v>
      </c>
      <c r="K810" s="157">
        <v>0.13900000000000001</v>
      </c>
      <c r="L810" s="157">
        <v>0.16400000000000001</v>
      </c>
      <c r="M810" s="157"/>
      <c r="N810" s="157"/>
      <c r="O810" s="157"/>
      <c r="P810" s="2" t="s">
        <v>138</v>
      </c>
      <c r="Y810" s="22"/>
      <c r="Z810" s="22"/>
      <c r="AA810" s="22"/>
      <c r="AB810" s="2"/>
      <c r="AD810" s="24"/>
      <c r="AE810" s="24"/>
      <c r="AF810" s="24"/>
      <c r="AG810" s="24"/>
      <c r="AH810" s="24"/>
      <c r="AI810" s="24"/>
      <c r="AJ810" s="24"/>
      <c r="AK810" s="24"/>
      <c r="AL810" s="24"/>
      <c r="AM810" s="24"/>
      <c r="AN810" s="24"/>
    </row>
    <row r="811" spans="1:40" ht="13" x14ac:dyDescent="0.3">
      <c r="A811" t="s">
        <v>133</v>
      </c>
      <c r="B811" s="5">
        <v>2.33</v>
      </c>
      <c r="C811" s="93">
        <f t="shared" si="18"/>
        <v>42.33</v>
      </c>
      <c r="D811" s="157"/>
      <c r="E811" s="157"/>
      <c r="F811" s="157">
        <v>0.04</v>
      </c>
      <c r="G811" s="157">
        <v>0.04</v>
      </c>
      <c r="H811" s="157">
        <v>6.3E-2</v>
      </c>
      <c r="I811" s="157">
        <v>8.7999999999999995E-2</v>
      </c>
      <c r="J811" s="157">
        <v>0.113</v>
      </c>
      <c r="K811" s="157">
        <v>0.13900000000000001</v>
      </c>
      <c r="L811" s="157">
        <v>0.16400000000000001</v>
      </c>
      <c r="M811" s="157"/>
      <c r="N811" s="157"/>
      <c r="O811" s="157"/>
      <c r="P811" s="2" t="s">
        <v>138</v>
      </c>
      <c r="Y811" s="22"/>
      <c r="Z811" s="22"/>
      <c r="AA811" s="22"/>
      <c r="AB811" s="2"/>
      <c r="AD811" s="24"/>
      <c r="AE811" s="24"/>
      <c r="AF811" s="24"/>
      <c r="AG811" s="24"/>
      <c r="AH811" s="24"/>
      <c r="AI811" s="24"/>
      <c r="AJ811" s="24"/>
      <c r="AK811" s="24"/>
      <c r="AL811" s="24"/>
      <c r="AM811" s="24"/>
      <c r="AN811" s="24"/>
    </row>
    <row r="812" spans="1:40" ht="13" x14ac:dyDescent="0.3">
      <c r="A812" t="s">
        <v>133</v>
      </c>
      <c r="B812" s="5">
        <v>2.34</v>
      </c>
      <c r="C812" s="93">
        <f t="shared" si="18"/>
        <v>42.34</v>
      </c>
      <c r="D812" s="157"/>
      <c r="E812" s="157"/>
      <c r="F812" s="157">
        <v>0.04</v>
      </c>
      <c r="G812" s="157">
        <v>0.04</v>
      </c>
      <c r="H812" s="157">
        <v>6.3E-2</v>
      </c>
      <c r="I812" s="157">
        <v>8.7999999999999995E-2</v>
      </c>
      <c r="J812" s="157">
        <v>0.113</v>
      </c>
      <c r="K812" s="157">
        <v>0.13900000000000001</v>
      </c>
      <c r="L812" s="157">
        <v>0.16400000000000001</v>
      </c>
      <c r="M812" s="157"/>
      <c r="N812" s="157"/>
      <c r="O812" s="157"/>
      <c r="P812" s="2" t="s">
        <v>138</v>
      </c>
      <c r="Y812" s="22"/>
      <c r="Z812" s="22"/>
      <c r="AA812" s="22"/>
      <c r="AB812" s="2"/>
      <c r="AD812" s="24"/>
      <c r="AE812" s="24"/>
      <c r="AF812" s="24"/>
      <c r="AG812" s="24"/>
      <c r="AH812" s="24"/>
      <c r="AI812" s="24"/>
      <c r="AJ812" s="24"/>
      <c r="AK812" s="24"/>
      <c r="AL812" s="24"/>
      <c r="AM812" s="24"/>
      <c r="AN812" s="24"/>
    </row>
    <row r="813" spans="1:40" ht="13" x14ac:dyDescent="0.3">
      <c r="A813" t="s">
        <v>133</v>
      </c>
      <c r="B813" s="5">
        <v>2.35</v>
      </c>
      <c r="C813" s="93">
        <f t="shared" si="18"/>
        <v>42.35</v>
      </c>
      <c r="D813" s="157"/>
      <c r="E813" s="157"/>
      <c r="F813" s="157">
        <v>0.04</v>
      </c>
      <c r="G813" s="157">
        <v>0.04</v>
      </c>
      <c r="H813" s="157">
        <v>6.3E-2</v>
      </c>
      <c r="I813" s="157">
        <v>8.7999999999999995E-2</v>
      </c>
      <c r="J813" s="157">
        <v>0.113</v>
      </c>
      <c r="K813" s="157">
        <v>0.13900000000000001</v>
      </c>
      <c r="L813" s="157">
        <v>0.16400000000000001</v>
      </c>
      <c r="M813" s="157"/>
      <c r="N813" s="157"/>
      <c r="O813" s="157"/>
      <c r="P813" s="2" t="s">
        <v>138</v>
      </c>
      <c r="Y813" s="22"/>
      <c r="Z813" s="22"/>
      <c r="AA813" s="22"/>
      <c r="AB813" s="2"/>
      <c r="AD813" s="24"/>
      <c r="AE813" s="24"/>
      <c r="AF813" s="24"/>
      <c r="AG813" s="24"/>
      <c r="AH813" s="24"/>
      <c r="AI813" s="24"/>
      <c r="AJ813" s="24"/>
      <c r="AK813" s="24"/>
      <c r="AL813" s="24"/>
      <c r="AM813" s="24"/>
      <c r="AN813" s="24"/>
    </row>
    <row r="814" spans="1:40" ht="13" x14ac:dyDescent="0.3">
      <c r="A814" t="s">
        <v>133</v>
      </c>
      <c r="B814" s="5">
        <v>2.36</v>
      </c>
      <c r="C814" s="93">
        <f t="shared" si="18"/>
        <v>42.36</v>
      </c>
      <c r="D814" s="157"/>
      <c r="E814" s="157"/>
      <c r="F814" s="157">
        <v>0.04</v>
      </c>
      <c r="G814" s="157">
        <v>0.04</v>
      </c>
      <c r="H814" s="157">
        <v>6.3E-2</v>
      </c>
      <c r="I814" s="157">
        <v>8.7999999999999995E-2</v>
      </c>
      <c r="J814" s="157">
        <v>0.113</v>
      </c>
      <c r="K814" s="157">
        <v>0.13900000000000001</v>
      </c>
      <c r="L814" s="157">
        <v>0.16400000000000001</v>
      </c>
      <c r="M814" s="157"/>
      <c r="N814" s="157"/>
      <c r="O814" s="157"/>
      <c r="P814" s="2" t="s">
        <v>138</v>
      </c>
      <c r="Y814" s="22"/>
      <c r="Z814" s="22"/>
      <c r="AA814" s="22"/>
      <c r="AB814" s="2"/>
      <c r="AD814" s="24"/>
      <c r="AE814" s="24"/>
      <c r="AF814" s="24"/>
      <c r="AG814" s="24"/>
      <c r="AH814" s="24"/>
      <c r="AI814" s="24"/>
      <c r="AJ814" s="24"/>
      <c r="AK814" s="24"/>
      <c r="AL814" s="24"/>
      <c r="AM814" s="24"/>
      <c r="AN814" s="24"/>
    </row>
    <row r="815" spans="1:40" ht="13" x14ac:dyDescent="0.3">
      <c r="A815" t="s">
        <v>133</v>
      </c>
      <c r="B815" s="5">
        <v>2.37</v>
      </c>
      <c r="C815" s="93">
        <f t="shared" si="18"/>
        <v>42.37</v>
      </c>
      <c r="D815" s="157"/>
      <c r="E815" s="157"/>
      <c r="F815" s="157">
        <v>0.04</v>
      </c>
      <c r="G815" s="157">
        <v>0.04</v>
      </c>
      <c r="H815" s="157">
        <v>6.3E-2</v>
      </c>
      <c r="I815" s="157">
        <v>8.7999999999999995E-2</v>
      </c>
      <c r="J815" s="157">
        <v>0.113</v>
      </c>
      <c r="K815" s="157">
        <v>0.13900000000000001</v>
      </c>
      <c r="L815" s="157">
        <v>0.16400000000000001</v>
      </c>
      <c r="M815" s="157"/>
      <c r="N815" s="157"/>
      <c r="O815" s="157"/>
      <c r="P815" s="2" t="s">
        <v>138</v>
      </c>
      <c r="Y815" s="22"/>
      <c r="Z815" s="22"/>
      <c r="AA815" s="22"/>
      <c r="AB815" s="2"/>
      <c r="AD815" s="24"/>
      <c r="AE815" s="24"/>
      <c r="AF815" s="24"/>
      <c r="AG815" s="24"/>
      <c r="AH815" s="24"/>
      <c r="AI815" s="24"/>
      <c r="AJ815" s="24"/>
      <c r="AK815" s="24"/>
      <c r="AL815" s="24"/>
      <c r="AM815" s="24"/>
      <c r="AN815" s="24"/>
    </row>
    <row r="816" spans="1:40" ht="13" x14ac:dyDescent="0.3">
      <c r="A816" t="s">
        <v>133</v>
      </c>
      <c r="B816" s="5">
        <v>2.38</v>
      </c>
      <c r="C816" s="93">
        <f t="shared" si="18"/>
        <v>42.38</v>
      </c>
      <c r="D816" s="157"/>
      <c r="E816" s="157"/>
      <c r="F816" s="157">
        <v>0.04</v>
      </c>
      <c r="G816" s="157">
        <v>0.04</v>
      </c>
      <c r="H816" s="157">
        <v>6.3E-2</v>
      </c>
      <c r="I816" s="157">
        <v>8.7999999999999995E-2</v>
      </c>
      <c r="J816" s="157">
        <v>0.113</v>
      </c>
      <c r="K816" s="157">
        <v>0.13900000000000001</v>
      </c>
      <c r="L816" s="157">
        <v>0.16400000000000001</v>
      </c>
      <c r="M816" s="157"/>
      <c r="N816" s="157"/>
      <c r="O816" s="157"/>
      <c r="P816" s="2" t="s">
        <v>138</v>
      </c>
      <c r="Y816" s="22"/>
      <c r="Z816" s="22"/>
      <c r="AA816" s="22"/>
      <c r="AB816" s="2"/>
      <c r="AD816" s="24"/>
      <c r="AE816" s="24"/>
      <c r="AF816" s="24"/>
      <c r="AG816" s="24"/>
      <c r="AH816" s="24"/>
      <c r="AI816" s="24"/>
      <c r="AJ816" s="24"/>
      <c r="AK816" s="24"/>
      <c r="AL816" s="24"/>
      <c r="AM816" s="24"/>
      <c r="AN816" s="24"/>
    </row>
    <row r="817" spans="1:40" ht="13" x14ac:dyDescent="0.3">
      <c r="A817" t="s">
        <v>133</v>
      </c>
      <c r="B817" s="5">
        <v>2.39</v>
      </c>
      <c r="C817" s="93">
        <f t="shared" si="18"/>
        <v>42.39</v>
      </c>
      <c r="D817" s="157"/>
      <c r="E817" s="157"/>
      <c r="F817" s="157">
        <v>0.04</v>
      </c>
      <c r="G817" s="157">
        <v>0.04</v>
      </c>
      <c r="H817" s="157">
        <v>6.3E-2</v>
      </c>
      <c r="I817" s="157">
        <v>8.7999999999999995E-2</v>
      </c>
      <c r="J817" s="157">
        <v>0.113</v>
      </c>
      <c r="K817" s="157">
        <v>0.13900000000000001</v>
      </c>
      <c r="L817" s="157">
        <v>0.16400000000000001</v>
      </c>
      <c r="M817" s="157"/>
      <c r="N817" s="157"/>
      <c r="O817" s="157"/>
      <c r="P817" s="2" t="s">
        <v>138</v>
      </c>
      <c r="Y817" s="22"/>
      <c r="Z817" s="22"/>
      <c r="AA817" s="22"/>
      <c r="AB817" s="2"/>
      <c r="AD817" s="24"/>
      <c r="AE817" s="24"/>
      <c r="AF817" s="24"/>
      <c r="AG817" s="24"/>
      <c r="AH817" s="24"/>
      <c r="AI817" s="24"/>
      <c r="AJ817" s="24"/>
      <c r="AK817" s="24"/>
      <c r="AL817" s="24"/>
      <c r="AM817" s="24"/>
      <c r="AN817" s="24"/>
    </row>
    <row r="818" spans="1:40" ht="13" x14ac:dyDescent="0.3">
      <c r="A818" t="s">
        <v>133</v>
      </c>
      <c r="B818" s="5">
        <v>2.4</v>
      </c>
      <c r="C818" s="93">
        <f t="shared" si="18"/>
        <v>42.4</v>
      </c>
      <c r="D818" s="157"/>
      <c r="E818" s="157"/>
      <c r="F818" s="157">
        <v>0.04</v>
      </c>
      <c r="G818" s="157">
        <v>0.04</v>
      </c>
      <c r="H818" s="157">
        <v>6.3E-2</v>
      </c>
      <c r="I818" s="157">
        <v>8.7999999999999995E-2</v>
      </c>
      <c r="J818" s="157">
        <v>0.113</v>
      </c>
      <c r="K818" s="157">
        <v>0.13900000000000001</v>
      </c>
      <c r="L818" s="157">
        <v>0.16400000000000001</v>
      </c>
      <c r="M818" s="157"/>
      <c r="N818" s="157"/>
      <c r="O818" s="157"/>
      <c r="P818" s="2" t="s">
        <v>138</v>
      </c>
      <c r="Y818" s="22"/>
      <c r="Z818" s="22"/>
      <c r="AA818" s="22"/>
      <c r="AB818" s="2"/>
      <c r="AD818" s="24"/>
      <c r="AE818" s="24"/>
      <c r="AF818" s="24"/>
      <c r="AG818" s="24"/>
      <c r="AH818" s="24"/>
      <c r="AI818" s="24"/>
      <c r="AJ818" s="24"/>
      <c r="AK818" s="24"/>
      <c r="AL818" s="24"/>
      <c r="AM818" s="24"/>
      <c r="AN818" s="24"/>
    </row>
    <row r="819" spans="1:40" ht="13" x14ac:dyDescent="0.3">
      <c r="A819" t="s">
        <v>133</v>
      </c>
      <c r="B819" s="5">
        <v>2.41</v>
      </c>
      <c r="C819" s="93">
        <f t="shared" si="18"/>
        <v>42.41</v>
      </c>
      <c r="D819" s="157"/>
      <c r="E819" s="157"/>
      <c r="F819" s="157">
        <v>0.04</v>
      </c>
      <c r="G819" s="157">
        <v>0.04</v>
      </c>
      <c r="H819" s="157">
        <v>6.3E-2</v>
      </c>
      <c r="I819" s="157">
        <v>8.7999999999999995E-2</v>
      </c>
      <c r="J819" s="157">
        <v>0.113</v>
      </c>
      <c r="K819" s="157">
        <v>0.13900000000000001</v>
      </c>
      <c r="L819" s="157">
        <v>0.16400000000000001</v>
      </c>
      <c r="M819" s="157"/>
      <c r="N819" s="157"/>
      <c r="O819" s="157"/>
      <c r="P819" s="2" t="s">
        <v>138</v>
      </c>
      <c r="Y819" s="22"/>
      <c r="Z819" s="22"/>
      <c r="AA819" s="22"/>
      <c r="AB819" s="2"/>
      <c r="AD819" s="24"/>
      <c r="AE819" s="24"/>
      <c r="AF819" s="24"/>
      <c r="AG819" s="24"/>
      <c r="AH819" s="24"/>
      <c r="AI819" s="24"/>
      <c r="AJ819" s="24"/>
      <c r="AK819" s="24"/>
      <c r="AL819" s="24"/>
      <c r="AM819" s="24"/>
      <c r="AN819" s="24"/>
    </row>
    <row r="820" spans="1:40" ht="13" x14ac:dyDescent="0.3">
      <c r="A820" t="s">
        <v>133</v>
      </c>
      <c r="B820" s="5">
        <v>2.42</v>
      </c>
      <c r="C820" s="93">
        <f t="shared" si="18"/>
        <v>42.42</v>
      </c>
      <c r="D820" s="157"/>
      <c r="E820" s="157"/>
      <c r="F820" s="157">
        <v>0.04</v>
      </c>
      <c r="G820" s="157">
        <v>0.04</v>
      </c>
      <c r="H820" s="157">
        <v>6.3E-2</v>
      </c>
      <c r="I820" s="157">
        <v>8.7999999999999995E-2</v>
      </c>
      <c r="J820" s="157">
        <v>0.113</v>
      </c>
      <c r="K820" s="157">
        <v>0.13900000000000001</v>
      </c>
      <c r="L820" s="157">
        <v>0.16400000000000001</v>
      </c>
      <c r="M820" s="157"/>
      <c r="N820" s="157"/>
      <c r="O820" s="157"/>
      <c r="P820" s="2" t="s">
        <v>138</v>
      </c>
      <c r="Y820" s="22"/>
      <c r="Z820" s="22"/>
      <c r="AA820" s="22"/>
      <c r="AB820" s="2"/>
      <c r="AD820" s="24"/>
      <c r="AE820" s="24"/>
      <c r="AF820" s="24"/>
      <c r="AG820" s="24"/>
      <c r="AH820" s="24"/>
      <c r="AI820" s="24"/>
      <c r="AJ820" s="24"/>
      <c r="AK820" s="24"/>
      <c r="AL820" s="24"/>
      <c r="AM820" s="24"/>
      <c r="AN820" s="24"/>
    </row>
    <row r="821" spans="1:40" ht="13" x14ac:dyDescent="0.3">
      <c r="A821" t="s">
        <v>133</v>
      </c>
      <c r="B821" s="5">
        <v>2.4300000000000002</v>
      </c>
      <c r="C821" s="93">
        <f t="shared" si="18"/>
        <v>42.43</v>
      </c>
      <c r="D821" s="157"/>
      <c r="E821" s="157"/>
      <c r="F821" s="157">
        <v>0.04</v>
      </c>
      <c r="G821" s="157">
        <v>0.04</v>
      </c>
      <c r="H821" s="157">
        <v>6.3E-2</v>
      </c>
      <c r="I821" s="157">
        <v>8.7999999999999995E-2</v>
      </c>
      <c r="J821" s="157">
        <v>0.113</v>
      </c>
      <c r="K821" s="157">
        <v>0.13900000000000001</v>
      </c>
      <c r="L821" s="157">
        <v>0.16400000000000001</v>
      </c>
      <c r="M821" s="157"/>
      <c r="N821" s="157"/>
      <c r="O821" s="157"/>
      <c r="P821" s="2" t="s">
        <v>138</v>
      </c>
      <c r="Y821" s="22"/>
      <c r="Z821" s="22"/>
      <c r="AA821" s="22"/>
      <c r="AB821" s="2"/>
      <c r="AD821" s="24"/>
      <c r="AE821" s="24"/>
      <c r="AF821" s="24"/>
      <c r="AG821" s="24"/>
      <c r="AH821" s="24"/>
      <c r="AI821" s="24"/>
      <c r="AJ821" s="24"/>
      <c r="AK821" s="24"/>
      <c r="AL821" s="24"/>
      <c r="AM821" s="24"/>
      <c r="AN821" s="24"/>
    </row>
    <row r="822" spans="1:40" ht="13" x14ac:dyDescent="0.3">
      <c r="A822" t="s">
        <v>133</v>
      </c>
      <c r="B822" s="5">
        <v>2.44</v>
      </c>
      <c r="C822" s="93">
        <f t="shared" si="18"/>
        <v>42.44</v>
      </c>
      <c r="D822" s="157"/>
      <c r="E822" s="157"/>
      <c r="F822" s="157">
        <v>0.04</v>
      </c>
      <c r="G822" s="157">
        <v>0.04</v>
      </c>
      <c r="H822" s="157">
        <v>6.3E-2</v>
      </c>
      <c r="I822" s="157">
        <v>8.7999999999999995E-2</v>
      </c>
      <c r="J822" s="157">
        <v>0.113</v>
      </c>
      <c r="K822" s="157">
        <v>0.13900000000000001</v>
      </c>
      <c r="L822" s="157">
        <v>0.16400000000000001</v>
      </c>
      <c r="M822" s="157"/>
      <c r="N822" s="157"/>
      <c r="O822" s="157"/>
      <c r="P822" s="2" t="s">
        <v>138</v>
      </c>
      <c r="Y822" s="22"/>
      <c r="Z822" s="22"/>
      <c r="AA822" s="22"/>
      <c r="AB822" s="2"/>
      <c r="AD822" s="24"/>
      <c r="AE822" s="24"/>
      <c r="AF822" s="24"/>
      <c r="AG822" s="24"/>
      <c r="AH822" s="24"/>
      <c r="AI822" s="24"/>
      <c r="AJ822" s="24"/>
      <c r="AK822" s="24"/>
      <c r="AL822" s="24"/>
      <c r="AM822" s="24"/>
      <c r="AN822" s="24"/>
    </row>
    <row r="823" spans="1:40" ht="13" x14ac:dyDescent="0.3">
      <c r="A823" t="s">
        <v>133</v>
      </c>
      <c r="B823" s="5">
        <v>2.4500000000000002</v>
      </c>
      <c r="C823" s="93">
        <f t="shared" ref="C823:C878" si="19">VALUE(SUBSTITUTE(4&amp;B823," ",""))</f>
        <v>42.45</v>
      </c>
      <c r="D823" s="157"/>
      <c r="E823" s="157"/>
      <c r="F823" s="157">
        <v>0.04</v>
      </c>
      <c r="G823" s="157">
        <v>0.04</v>
      </c>
      <c r="H823" s="157">
        <v>6.3E-2</v>
      </c>
      <c r="I823" s="157">
        <v>8.7999999999999995E-2</v>
      </c>
      <c r="J823" s="157">
        <v>0.113</v>
      </c>
      <c r="K823" s="157">
        <v>0.13900000000000001</v>
      </c>
      <c r="L823" s="157">
        <v>0.16400000000000001</v>
      </c>
      <c r="M823" s="157"/>
      <c r="N823" s="157"/>
      <c r="O823" s="157"/>
      <c r="P823" s="2" t="s">
        <v>138</v>
      </c>
      <c r="Y823" s="22"/>
      <c r="Z823" s="22"/>
      <c r="AA823" s="22"/>
      <c r="AB823" s="2"/>
      <c r="AD823" s="24"/>
      <c r="AE823" s="24"/>
      <c r="AF823" s="24"/>
      <c r="AG823" s="24"/>
      <c r="AH823" s="24"/>
      <c r="AI823" s="24"/>
      <c r="AJ823" s="24"/>
      <c r="AK823" s="24"/>
      <c r="AL823" s="24"/>
      <c r="AM823" s="24"/>
      <c r="AN823" s="24"/>
    </row>
    <row r="824" spans="1:40" ht="13" x14ac:dyDescent="0.3">
      <c r="A824" t="s">
        <v>133</v>
      </c>
      <c r="B824" s="5">
        <v>2.46</v>
      </c>
      <c r="C824" s="93">
        <f t="shared" si="19"/>
        <v>42.46</v>
      </c>
      <c r="D824" s="157"/>
      <c r="E824" s="157"/>
      <c r="F824" s="157">
        <v>0.04</v>
      </c>
      <c r="G824" s="157">
        <v>0.04</v>
      </c>
      <c r="H824" s="157">
        <v>6.3E-2</v>
      </c>
      <c r="I824" s="157">
        <v>8.7999999999999995E-2</v>
      </c>
      <c r="J824" s="157">
        <v>0.113</v>
      </c>
      <c r="K824" s="157">
        <v>0.13900000000000001</v>
      </c>
      <c r="L824" s="157">
        <v>0.16400000000000001</v>
      </c>
      <c r="M824" s="157"/>
      <c r="N824" s="157"/>
      <c r="O824" s="157"/>
      <c r="P824" s="2" t="s">
        <v>138</v>
      </c>
      <c r="Y824" s="22"/>
      <c r="Z824" s="22"/>
      <c r="AA824" s="22"/>
      <c r="AB824" s="2"/>
      <c r="AD824" s="24"/>
      <c r="AE824" s="24"/>
      <c r="AF824" s="24"/>
      <c r="AG824" s="24"/>
      <c r="AH824" s="24"/>
      <c r="AI824" s="24"/>
      <c r="AJ824" s="24"/>
      <c r="AK824" s="24"/>
      <c r="AL824" s="24"/>
      <c r="AM824" s="24"/>
      <c r="AN824" s="24"/>
    </row>
    <row r="825" spans="1:40" ht="13" x14ac:dyDescent="0.3">
      <c r="A825" t="s">
        <v>133</v>
      </c>
      <c r="B825" s="5">
        <v>2.4700000000000002</v>
      </c>
      <c r="C825" s="93">
        <f t="shared" si="19"/>
        <v>42.47</v>
      </c>
      <c r="D825" s="157"/>
      <c r="E825" s="157"/>
      <c r="F825" s="157">
        <v>0.04</v>
      </c>
      <c r="G825" s="157">
        <v>0.04</v>
      </c>
      <c r="H825" s="157">
        <v>6.3E-2</v>
      </c>
      <c r="I825" s="157">
        <v>8.7999999999999995E-2</v>
      </c>
      <c r="J825" s="157">
        <v>0.113</v>
      </c>
      <c r="K825" s="157">
        <v>0.13900000000000001</v>
      </c>
      <c r="L825" s="157">
        <v>0.16400000000000001</v>
      </c>
      <c r="M825" s="157"/>
      <c r="N825" s="157"/>
      <c r="O825" s="157"/>
      <c r="P825" s="2" t="s">
        <v>138</v>
      </c>
      <c r="Y825" s="22"/>
      <c r="Z825" s="22"/>
      <c r="AA825" s="22"/>
      <c r="AB825" s="2"/>
      <c r="AD825" s="24"/>
      <c r="AE825" s="24"/>
      <c r="AF825" s="24"/>
      <c r="AG825" s="24"/>
      <c r="AH825" s="24"/>
      <c r="AI825" s="24"/>
      <c r="AJ825" s="24"/>
      <c r="AK825" s="24"/>
      <c r="AL825" s="24"/>
      <c r="AM825" s="24"/>
      <c r="AN825" s="24"/>
    </row>
    <row r="826" spans="1:40" ht="13" x14ac:dyDescent="0.3">
      <c r="A826" t="s">
        <v>133</v>
      </c>
      <c r="B826" s="5">
        <v>2.48</v>
      </c>
      <c r="C826" s="93">
        <f t="shared" si="19"/>
        <v>42.48</v>
      </c>
      <c r="D826" s="157"/>
      <c r="E826" s="157"/>
      <c r="F826" s="157">
        <v>0.04</v>
      </c>
      <c r="G826" s="157">
        <v>0.04</v>
      </c>
      <c r="H826" s="157">
        <v>6.3E-2</v>
      </c>
      <c r="I826" s="157">
        <v>8.7999999999999995E-2</v>
      </c>
      <c r="J826" s="157">
        <v>0.113</v>
      </c>
      <c r="K826" s="157">
        <v>0.13900000000000001</v>
      </c>
      <c r="L826" s="157">
        <v>0.16400000000000001</v>
      </c>
      <c r="M826" s="157"/>
      <c r="N826" s="157"/>
      <c r="O826" s="157"/>
      <c r="P826" s="2" t="s">
        <v>138</v>
      </c>
      <c r="Y826" s="22"/>
      <c r="Z826" s="22"/>
      <c r="AA826" s="22"/>
      <c r="AB826" s="2"/>
      <c r="AD826" s="24"/>
      <c r="AE826" s="24"/>
      <c r="AF826" s="24"/>
      <c r="AG826" s="24"/>
      <c r="AH826" s="24"/>
      <c r="AI826" s="24"/>
      <c r="AJ826" s="24"/>
      <c r="AK826" s="24"/>
      <c r="AL826" s="24"/>
      <c r="AM826" s="24"/>
      <c r="AN826" s="24"/>
    </row>
    <row r="827" spans="1:40" ht="13" x14ac:dyDescent="0.3">
      <c r="A827" t="s">
        <v>133</v>
      </c>
      <c r="B827" s="5">
        <v>2.4900000000000002</v>
      </c>
      <c r="C827" s="93">
        <f t="shared" si="19"/>
        <v>42.49</v>
      </c>
      <c r="D827" s="157"/>
      <c r="E827" s="157"/>
      <c r="F827" s="157">
        <v>0.04</v>
      </c>
      <c r="G827" s="157">
        <v>0.04</v>
      </c>
      <c r="H827" s="157">
        <v>6.3E-2</v>
      </c>
      <c r="I827" s="157">
        <v>8.7999999999999995E-2</v>
      </c>
      <c r="J827" s="157">
        <v>0.113</v>
      </c>
      <c r="K827" s="157">
        <v>0.13900000000000001</v>
      </c>
      <c r="L827" s="157">
        <v>0.16400000000000001</v>
      </c>
      <c r="M827" s="157"/>
      <c r="N827" s="157"/>
      <c r="O827" s="157"/>
      <c r="P827" s="2" t="s">
        <v>138</v>
      </c>
      <c r="Y827" s="22"/>
      <c r="Z827" s="22"/>
      <c r="AA827" s="22"/>
      <c r="AB827" s="2"/>
      <c r="AD827" s="24"/>
      <c r="AE827" s="24"/>
      <c r="AF827" s="24"/>
      <c r="AG827" s="24"/>
      <c r="AH827" s="24"/>
      <c r="AI827" s="24"/>
      <c r="AJ827" s="24"/>
      <c r="AK827" s="24"/>
      <c r="AL827" s="24"/>
      <c r="AM827" s="24"/>
      <c r="AN827" s="24"/>
    </row>
    <row r="828" spans="1:40" ht="13" x14ac:dyDescent="0.3">
      <c r="A828" t="s">
        <v>133</v>
      </c>
      <c r="B828" s="5">
        <v>2.5</v>
      </c>
      <c r="C828" s="93">
        <f t="shared" si="19"/>
        <v>42.5</v>
      </c>
      <c r="D828" s="157"/>
      <c r="E828" s="157"/>
      <c r="F828" s="157">
        <v>0.04</v>
      </c>
      <c r="G828" s="157">
        <v>0.04</v>
      </c>
      <c r="H828" s="157">
        <v>6.3E-2</v>
      </c>
      <c r="I828" s="157">
        <v>8.7999999999999995E-2</v>
      </c>
      <c r="J828" s="157">
        <v>0.113</v>
      </c>
      <c r="K828" s="157">
        <v>0.13900000000000001</v>
      </c>
      <c r="L828" s="157">
        <v>0.16400000000000001</v>
      </c>
      <c r="M828" s="157"/>
      <c r="N828" s="157"/>
      <c r="O828" s="157"/>
      <c r="P828" s="2" t="s">
        <v>138</v>
      </c>
      <c r="Y828" s="22"/>
      <c r="Z828" s="22"/>
      <c r="AA828" s="22"/>
      <c r="AB828" s="2"/>
      <c r="AD828" s="24"/>
      <c r="AE828" s="24"/>
      <c r="AF828" s="24"/>
      <c r="AG828" s="24"/>
      <c r="AH828" s="24"/>
      <c r="AI828" s="24"/>
      <c r="AJ828" s="24"/>
      <c r="AK828" s="24"/>
      <c r="AL828" s="24"/>
      <c r="AM828" s="24"/>
      <c r="AN828" s="24"/>
    </row>
    <row r="829" spans="1:40" ht="13" x14ac:dyDescent="0.3">
      <c r="A829" t="s">
        <v>133</v>
      </c>
      <c r="B829" s="5">
        <v>2.5099999999999998</v>
      </c>
      <c r="C829" s="93">
        <f t="shared" si="19"/>
        <v>42.51</v>
      </c>
      <c r="D829" s="157"/>
      <c r="E829" s="157"/>
      <c r="F829" s="157">
        <v>0.04</v>
      </c>
      <c r="G829" s="157">
        <v>0.04</v>
      </c>
      <c r="H829" s="157">
        <v>6.3E-2</v>
      </c>
      <c r="I829" s="157">
        <v>8.7999999999999995E-2</v>
      </c>
      <c r="J829" s="157">
        <v>0.113</v>
      </c>
      <c r="K829" s="157">
        <v>0.13900000000000001</v>
      </c>
      <c r="L829" s="157">
        <v>0.16400000000000001</v>
      </c>
      <c r="M829" s="157"/>
      <c r="N829" s="157"/>
      <c r="O829" s="157"/>
      <c r="P829" s="2" t="s">
        <v>138</v>
      </c>
      <c r="Y829" s="22"/>
      <c r="Z829" s="22"/>
      <c r="AA829" s="22"/>
      <c r="AB829" s="2"/>
      <c r="AD829" s="24"/>
      <c r="AE829" s="24"/>
      <c r="AF829" s="24"/>
      <c r="AG829" s="24"/>
      <c r="AH829" s="24"/>
      <c r="AI829" s="24"/>
      <c r="AJ829" s="24"/>
      <c r="AK829" s="24"/>
      <c r="AL829" s="24"/>
      <c r="AM829" s="24"/>
      <c r="AN829" s="24"/>
    </row>
    <row r="830" spans="1:40" ht="13" x14ac:dyDescent="0.3">
      <c r="A830" t="s">
        <v>133</v>
      </c>
      <c r="B830" s="5">
        <v>2.52</v>
      </c>
      <c r="C830" s="93">
        <f t="shared" si="19"/>
        <v>42.52</v>
      </c>
      <c r="D830" s="157"/>
      <c r="E830" s="157"/>
      <c r="F830" s="157">
        <v>0.04</v>
      </c>
      <c r="G830" s="157">
        <v>0.04</v>
      </c>
      <c r="H830" s="157">
        <v>6.3E-2</v>
      </c>
      <c r="I830" s="157">
        <v>8.7999999999999995E-2</v>
      </c>
      <c r="J830" s="157">
        <v>0.113</v>
      </c>
      <c r="K830" s="157">
        <v>0.13900000000000001</v>
      </c>
      <c r="L830" s="157">
        <v>0.16400000000000001</v>
      </c>
      <c r="M830" s="157"/>
      <c r="N830" s="157"/>
      <c r="O830" s="157"/>
      <c r="P830" s="2" t="s">
        <v>138</v>
      </c>
      <c r="Y830" s="22"/>
      <c r="Z830" s="22"/>
      <c r="AA830" s="22"/>
      <c r="AB830" s="2"/>
      <c r="AD830" s="24"/>
      <c r="AE830" s="24"/>
      <c r="AF830" s="24"/>
      <c r="AG830" s="24"/>
      <c r="AH830" s="24"/>
      <c r="AI830" s="24"/>
      <c r="AJ830" s="24"/>
      <c r="AK830" s="24"/>
      <c r="AL830" s="24"/>
      <c r="AM830" s="24"/>
      <c r="AN830" s="24"/>
    </row>
    <row r="831" spans="1:40" ht="13" x14ac:dyDescent="0.3">
      <c r="A831" t="s">
        <v>133</v>
      </c>
      <c r="B831" s="5">
        <v>2.5299999999999998</v>
      </c>
      <c r="C831" s="93">
        <f t="shared" si="19"/>
        <v>42.53</v>
      </c>
      <c r="D831" s="157"/>
      <c r="E831" s="157"/>
      <c r="F831" s="157">
        <v>0.04</v>
      </c>
      <c r="G831" s="157">
        <v>0.04</v>
      </c>
      <c r="H831" s="157">
        <v>6.3E-2</v>
      </c>
      <c r="I831" s="157">
        <v>8.7999999999999995E-2</v>
      </c>
      <c r="J831" s="157">
        <v>0.113</v>
      </c>
      <c r="K831" s="157">
        <v>0.13900000000000001</v>
      </c>
      <c r="L831" s="157">
        <v>0.16400000000000001</v>
      </c>
      <c r="M831" s="157"/>
      <c r="N831" s="157"/>
      <c r="O831" s="157"/>
      <c r="P831" s="2" t="s">
        <v>138</v>
      </c>
      <c r="Y831" s="22"/>
      <c r="Z831" s="22"/>
      <c r="AA831" s="22"/>
      <c r="AB831" s="2"/>
      <c r="AD831" s="24"/>
      <c r="AE831" s="24"/>
      <c r="AF831" s="24"/>
      <c r="AG831" s="24"/>
      <c r="AH831" s="24"/>
      <c r="AI831" s="24"/>
      <c r="AJ831" s="24"/>
      <c r="AK831" s="24"/>
      <c r="AL831" s="24"/>
      <c r="AM831" s="24"/>
      <c r="AN831" s="24"/>
    </row>
    <row r="832" spans="1:40" ht="13" x14ac:dyDescent="0.3">
      <c r="A832" t="s">
        <v>133</v>
      </c>
      <c r="B832" s="5">
        <v>2.54</v>
      </c>
      <c r="C832" s="93">
        <f t="shared" si="19"/>
        <v>42.54</v>
      </c>
      <c r="D832" s="157"/>
      <c r="E832" s="157"/>
      <c r="F832" s="157">
        <v>0.04</v>
      </c>
      <c r="G832" s="157">
        <v>0.04</v>
      </c>
      <c r="H832" s="157">
        <v>6.3E-2</v>
      </c>
      <c r="I832" s="157">
        <v>8.7999999999999995E-2</v>
      </c>
      <c r="J832" s="157">
        <v>0.113</v>
      </c>
      <c r="K832" s="157">
        <v>0.13900000000000001</v>
      </c>
      <c r="L832" s="157">
        <v>0.16400000000000001</v>
      </c>
      <c r="M832" s="157"/>
      <c r="N832" s="157"/>
      <c r="O832" s="157"/>
      <c r="P832" s="2" t="s">
        <v>138</v>
      </c>
      <c r="Y832" s="22"/>
      <c r="Z832" s="22"/>
      <c r="AA832" s="22"/>
      <c r="AB832" s="2"/>
      <c r="AD832" s="24"/>
      <c r="AE832" s="24"/>
      <c r="AF832" s="24"/>
      <c r="AG832" s="24"/>
      <c r="AH832" s="24"/>
      <c r="AI832" s="24"/>
      <c r="AJ832" s="24"/>
      <c r="AK832" s="24"/>
      <c r="AL832" s="24"/>
      <c r="AM832" s="24"/>
      <c r="AN832" s="24"/>
    </row>
    <row r="833" spans="1:40" ht="13" x14ac:dyDescent="0.3">
      <c r="A833" t="s">
        <v>133</v>
      </c>
      <c r="B833" s="5">
        <v>2.5499999999999998</v>
      </c>
      <c r="C833" s="93">
        <f t="shared" si="19"/>
        <v>42.55</v>
      </c>
      <c r="D833" s="157"/>
      <c r="E833" s="157"/>
      <c r="F833" s="157">
        <v>0.04</v>
      </c>
      <c r="G833" s="157">
        <v>0.04</v>
      </c>
      <c r="H833" s="157">
        <v>6.3E-2</v>
      </c>
      <c r="I833" s="157">
        <v>8.7999999999999995E-2</v>
      </c>
      <c r="J833" s="157">
        <v>0.113</v>
      </c>
      <c r="K833" s="157">
        <v>0.13900000000000001</v>
      </c>
      <c r="L833" s="157">
        <v>0.16400000000000001</v>
      </c>
      <c r="M833" s="157"/>
      <c r="N833" s="157"/>
      <c r="O833" s="157"/>
      <c r="P833" s="2" t="s">
        <v>138</v>
      </c>
      <c r="Y833" s="22"/>
      <c r="Z833" s="22"/>
      <c r="AA833" s="22"/>
      <c r="AB833" s="2"/>
      <c r="AD833" s="24"/>
      <c r="AE833" s="24"/>
      <c r="AF833" s="24"/>
      <c r="AG833" s="24"/>
      <c r="AH833" s="24"/>
      <c r="AI833" s="24"/>
      <c r="AJ833" s="24"/>
      <c r="AK833" s="24"/>
      <c r="AL833" s="24"/>
      <c r="AM833" s="24"/>
      <c r="AN833" s="24"/>
    </row>
    <row r="834" spans="1:40" ht="13" x14ac:dyDescent="0.3">
      <c r="A834" t="s">
        <v>133</v>
      </c>
      <c r="B834" s="5">
        <v>2.56</v>
      </c>
      <c r="C834" s="93">
        <f t="shared" si="19"/>
        <v>42.56</v>
      </c>
      <c r="D834" s="157"/>
      <c r="E834" s="157"/>
      <c r="F834" s="157">
        <v>0.04</v>
      </c>
      <c r="G834" s="157">
        <v>0.04</v>
      </c>
      <c r="H834" s="157">
        <v>6.3E-2</v>
      </c>
      <c r="I834" s="157">
        <v>8.7999999999999995E-2</v>
      </c>
      <c r="J834" s="157">
        <v>0.113</v>
      </c>
      <c r="K834" s="157">
        <v>0.13900000000000001</v>
      </c>
      <c r="L834" s="157">
        <v>0.16400000000000001</v>
      </c>
      <c r="M834" s="157"/>
      <c r="N834" s="157"/>
      <c r="O834" s="157"/>
      <c r="P834" s="2" t="s">
        <v>138</v>
      </c>
      <c r="Y834" s="22"/>
      <c r="Z834" s="22"/>
      <c r="AA834" s="22"/>
      <c r="AB834" s="2"/>
      <c r="AD834" s="24"/>
      <c r="AE834" s="24"/>
      <c r="AF834" s="24"/>
      <c r="AG834" s="24"/>
      <c r="AH834" s="24"/>
      <c r="AI834" s="24"/>
      <c r="AJ834" s="24"/>
      <c r="AK834" s="24"/>
      <c r="AL834" s="24"/>
      <c r="AM834" s="24"/>
      <c r="AN834" s="24"/>
    </row>
    <row r="835" spans="1:40" ht="13" x14ac:dyDescent="0.3">
      <c r="A835" t="s">
        <v>133</v>
      </c>
      <c r="B835" s="5">
        <v>2.57</v>
      </c>
      <c r="C835" s="93">
        <f t="shared" si="19"/>
        <v>42.57</v>
      </c>
      <c r="D835" s="157"/>
      <c r="E835" s="157"/>
      <c r="F835" s="157">
        <v>0.04</v>
      </c>
      <c r="G835" s="157">
        <v>0.04</v>
      </c>
      <c r="H835" s="157">
        <v>6.3E-2</v>
      </c>
      <c r="I835" s="157">
        <v>8.7999999999999995E-2</v>
      </c>
      <c r="J835" s="157">
        <v>0.113</v>
      </c>
      <c r="K835" s="157">
        <v>0.13900000000000001</v>
      </c>
      <c r="L835" s="157">
        <v>0.16400000000000001</v>
      </c>
      <c r="M835" s="157"/>
      <c r="N835" s="157"/>
      <c r="O835" s="157"/>
      <c r="P835" s="2" t="s">
        <v>138</v>
      </c>
      <c r="Y835" s="22"/>
      <c r="Z835" s="22"/>
      <c r="AA835" s="22"/>
      <c r="AB835" s="2"/>
      <c r="AD835" s="24"/>
      <c r="AE835" s="24"/>
      <c r="AF835" s="24"/>
      <c r="AG835" s="24"/>
      <c r="AH835" s="24"/>
      <c r="AI835" s="24"/>
      <c r="AJ835" s="24"/>
      <c r="AK835" s="24"/>
      <c r="AL835" s="24"/>
      <c r="AM835" s="24"/>
      <c r="AN835" s="24"/>
    </row>
    <row r="836" spans="1:40" ht="13" x14ac:dyDescent="0.3">
      <c r="A836" t="s">
        <v>133</v>
      </c>
      <c r="B836" s="5">
        <v>2.58</v>
      </c>
      <c r="C836" s="93">
        <f t="shared" si="19"/>
        <v>42.58</v>
      </c>
      <c r="D836" s="157"/>
      <c r="E836" s="157"/>
      <c r="F836" s="157">
        <v>0.04</v>
      </c>
      <c r="G836" s="157">
        <v>0.04</v>
      </c>
      <c r="H836" s="157">
        <v>6.3E-2</v>
      </c>
      <c r="I836" s="157">
        <v>8.7999999999999995E-2</v>
      </c>
      <c r="J836" s="157">
        <v>0.113</v>
      </c>
      <c r="K836" s="157">
        <v>0.13900000000000001</v>
      </c>
      <c r="L836" s="157">
        <v>0.16400000000000001</v>
      </c>
      <c r="M836" s="157"/>
      <c r="N836" s="157"/>
      <c r="O836" s="157"/>
      <c r="P836" s="2" t="s">
        <v>138</v>
      </c>
      <c r="Y836" s="22"/>
      <c r="Z836" s="22"/>
      <c r="AA836" s="22"/>
      <c r="AB836" s="2"/>
      <c r="AD836" s="24"/>
      <c r="AE836" s="24"/>
      <c r="AF836" s="24"/>
      <c r="AG836" s="24"/>
      <c r="AH836" s="24"/>
      <c r="AI836" s="24"/>
      <c r="AJ836" s="24"/>
      <c r="AK836" s="24"/>
      <c r="AL836" s="24"/>
      <c r="AM836" s="24"/>
      <c r="AN836" s="24"/>
    </row>
    <row r="837" spans="1:40" ht="13" x14ac:dyDescent="0.3">
      <c r="A837" t="s">
        <v>133</v>
      </c>
      <c r="B837" s="5">
        <v>2.59</v>
      </c>
      <c r="C837" s="93">
        <f t="shared" si="19"/>
        <v>42.59</v>
      </c>
      <c r="D837" s="157"/>
      <c r="E837" s="157"/>
      <c r="F837" s="157">
        <v>0.04</v>
      </c>
      <c r="G837" s="157">
        <v>0.04</v>
      </c>
      <c r="H837" s="157">
        <v>6.3E-2</v>
      </c>
      <c r="I837" s="157">
        <v>8.7999999999999995E-2</v>
      </c>
      <c r="J837" s="157">
        <v>0.113</v>
      </c>
      <c r="K837" s="157">
        <v>0.13900000000000001</v>
      </c>
      <c r="L837" s="157">
        <v>0.16400000000000001</v>
      </c>
      <c r="M837" s="157"/>
      <c r="N837" s="157"/>
      <c r="O837" s="157"/>
      <c r="P837" s="2" t="s">
        <v>138</v>
      </c>
      <c r="Y837" s="22"/>
      <c r="Z837" s="22"/>
      <c r="AA837" s="22"/>
      <c r="AB837" s="2"/>
      <c r="AD837" s="24"/>
      <c r="AE837" s="24"/>
      <c r="AF837" s="24"/>
      <c r="AG837" s="24"/>
      <c r="AH837" s="24"/>
      <c r="AI837" s="24"/>
      <c r="AJ837" s="24"/>
      <c r="AK837" s="24"/>
      <c r="AL837" s="24"/>
      <c r="AM837" s="24"/>
      <c r="AN837" s="24"/>
    </row>
    <row r="838" spans="1:40" ht="13" x14ac:dyDescent="0.3">
      <c r="A838" t="s">
        <v>133</v>
      </c>
      <c r="B838" s="5">
        <v>2.6</v>
      </c>
      <c r="C838" s="93">
        <f t="shared" si="19"/>
        <v>42.6</v>
      </c>
      <c r="D838" s="157"/>
      <c r="E838" s="157"/>
      <c r="F838" s="157">
        <v>0.04</v>
      </c>
      <c r="G838" s="157">
        <v>0.04</v>
      </c>
      <c r="H838" s="157">
        <v>6.3E-2</v>
      </c>
      <c r="I838" s="157">
        <v>8.7999999999999995E-2</v>
      </c>
      <c r="J838" s="157">
        <v>0.113</v>
      </c>
      <c r="K838" s="157">
        <v>0.13900000000000001</v>
      </c>
      <c r="L838" s="157">
        <v>0.16400000000000001</v>
      </c>
      <c r="M838" s="157"/>
      <c r="N838" s="157"/>
      <c r="O838" s="157"/>
      <c r="P838" s="2" t="s">
        <v>138</v>
      </c>
      <c r="Y838" s="22"/>
      <c r="Z838" s="22"/>
      <c r="AA838" s="22"/>
      <c r="AB838" s="2"/>
      <c r="AD838" s="24"/>
      <c r="AE838" s="24"/>
      <c r="AF838" s="24"/>
      <c r="AG838" s="24"/>
      <c r="AH838" s="24"/>
      <c r="AI838" s="24"/>
      <c r="AJ838" s="24"/>
      <c r="AK838" s="24"/>
      <c r="AL838" s="24"/>
      <c r="AM838" s="24"/>
      <c r="AN838" s="24"/>
    </row>
    <row r="839" spans="1:40" ht="13" x14ac:dyDescent="0.3">
      <c r="A839" t="s">
        <v>133</v>
      </c>
      <c r="B839" s="5">
        <v>2.61</v>
      </c>
      <c r="C839" s="93">
        <f t="shared" si="19"/>
        <v>42.61</v>
      </c>
      <c r="D839" s="157"/>
      <c r="E839" s="157"/>
      <c r="F839" s="157">
        <v>0.04</v>
      </c>
      <c r="G839" s="157">
        <v>0.04</v>
      </c>
      <c r="H839" s="157">
        <v>6.3E-2</v>
      </c>
      <c r="I839" s="157">
        <v>8.7999999999999995E-2</v>
      </c>
      <c r="J839" s="157">
        <v>0.113</v>
      </c>
      <c r="K839" s="157">
        <v>0.13900000000000001</v>
      </c>
      <c r="L839" s="157">
        <v>0.16400000000000001</v>
      </c>
      <c r="M839" s="157"/>
      <c r="N839" s="157"/>
      <c r="O839" s="157"/>
      <c r="P839" s="2" t="s">
        <v>138</v>
      </c>
      <c r="Y839" s="22"/>
      <c r="Z839" s="22"/>
      <c r="AA839" s="22"/>
      <c r="AB839" s="2"/>
      <c r="AD839" s="24"/>
      <c r="AE839" s="24"/>
      <c r="AF839" s="24"/>
      <c r="AG839" s="24"/>
      <c r="AH839" s="24"/>
      <c r="AI839" s="24"/>
      <c r="AJ839" s="24"/>
      <c r="AK839" s="24"/>
      <c r="AL839" s="24"/>
      <c r="AM839" s="24"/>
      <c r="AN839" s="24"/>
    </row>
    <row r="840" spans="1:40" ht="13" x14ac:dyDescent="0.3">
      <c r="A840" t="s">
        <v>133</v>
      </c>
      <c r="B840" s="5">
        <v>2.62</v>
      </c>
      <c r="C840" s="93">
        <f t="shared" si="19"/>
        <v>42.62</v>
      </c>
      <c r="D840" s="157"/>
      <c r="E840" s="157"/>
      <c r="F840" s="157">
        <v>0.04</v>
      </c>
      <c r="G840" s="157">
        <v>0.04</v>
      </c>
      <c r="H840" s="157">
        <v>6.3E-2</v>
      </c>
      <c r="I840" s="157">
        <v>8.7999999999999995E-2</v>
      </c>
      <c r="J840" s="157">
        <v>0.113</v>
      </c>
      <c r="K840" s="157">
        <v>0.13900000000000001</v>
      </c>
      <c r="L840" s="157">
        <v>0.16400000000000001</v>
      </c>
      <c r="M840" s="157"/>
      <c r="N840" s="157"/>
      <c r="O840" s="157"/>
      <c r="P840" s="2" t="s">
        <v>138</v>
      </c>
      <c r="Y840" s="22"/>
      <c r="Z840" s="22"/>
      <c r="AA840" s="22"/>
      <c r="AB840" s="2"/>
      <c r="AD840" s="24"/>
      <c r="AE840" s="24"/>
      <c r="AF840" s="24"/>
      <c r="AG840" s="24"/>
      <c r="AH840" s="24"/>
      <c r="AI840" s="24"/>
      <c r="AJ840" s="24"/>
      <c r="AK840" s="24"/>
      <c r="AL840" s="24"/>
      <c r="AM840" s="24"/>
      <c r="AN840" s="24"/>
    </row>
    <row r="841" spans="1:40" ht="13" x14ac:dyDescent="0.3">
      <c r="A841" t="s">
        <v>133</v>
      </c>
      <c r="B841" s="5">
        <v>2.63</v>
      </c>
      <c r="C841" s="93">
        <f t="shared" si="19"/>
        <v>42.63</v>
      </c>
      <c r="D841" s="157"/>
      <c r="E841" s="157"/>
      <c r="F841" s="157">
        <v>0.04</v>
      </c>
      <c r="G841" s="157">
        <v>0.04</v>
      </c>
      <c r="H841" s="157">
        <v>6.3E-2</v>
      </c>
      <c r="I841" s="157">
        <v>8.7999999999999995E-2</v>
      </c>
      <c r="J841" s="157">
        <v>0.113</v>
      </c>
      <c r="K841" s="157">
        <v>0.13900000000000001</v>
      </c>
      <c r="L841" s="157">
        <v>0.16400000000000001</v>
      </c>
      <c r="M841" s="157"/>
      <c r="N841" s="157"/>
      <c r="O841" s="157"/>
      <c r="P841" s="2" t="s">
        <v>138</v>
      </c>
      <c r="Y841" s="22"/>
      <c r="Z841" s="22"/>
      <c r="AA841" s="22"/>
      <c r="AB841" s="2"/>
      <c r="AD841" s="24"/>
      <c r="AE841" s="24"/>
      <c r="AF841" s="24"/>
      <c r="AG841" s="24"/>
      <c r="AH841" s="24"/>
      <c r="AI841" s="24"/>
      <c r="AJ841" s="24"/>
      <c r="AK841" s="24"/>
      <c r="AL841" s="24"/>
      <c r="AM841" s="24"/>
      <c r="AN841" s="24"/>
    </row>
    <row r="842" spans="1:40" ht="13" x14ac:dyDescent="0.3">
      <c r="A842" t="s">
        <v>133</v>
      </c>
      <c r="B842" s="5">
        <v>2.64</v>
      </c>
      <c r="C842" s="93">
        <f t="shared" si="19"/>
        <v>42.64</v>
      </c>
      <c r="D842" s="157"/>
      <c r="E842" s="157"/>
      <c r="F842" s="157">
        <v>0.04</v>
      </c>
      <c r="G842" s="157">
        <v>0.04</v>
      </c>
      <c r="H842" s="157">
        <v>6.3E-2</v>
      </c>
      <c r="I842" s="157">
        <v>8.7999999999999995E-2</v>
      </c>
      <c r="J842" s="157">
        <v>0.113</v>
      </c>
      <c r="K842" s="157">
        <v>0.13900000000000001</v>
      </c>
      <c r="L842" s="157">
        <v>0.16400000000000001</v>
      </c>
      <c r="M842" s="157"/>
      <c r="N842" s="157"/>
      <c r="O842" s="157"/>
      <c r="P842" s="2" t="s">
        <v>138</v>
      </c>
      <c r="Y842" s="22"/>
      <c r="Z842" s="22"/>
      <c r="AA842" s="22"/>
      <c r="AB842" s="2"/>
      <c r="AD842" s="24"/>
      <c r="AE842" s="24"/>
      <c r="AF842" s="24"/>
      <c r="AG842" s="24"/>
      <c r="AH842" s="24"/>
      <c r="AI842" s="24"/>
      <c r="AJ842" s="24"/>
      <c r="AK842" s="24"/>
      <c r="AL842" s="24"/>
      <c r="AM842" s="24"/>
      <c r="AN842" s="24"/>
    </row>
    <row r="843" spans="1:40" ht="13" x14ac:dyDescent="0.3">
      <c r="A843" t="s">
        <v>133</v>
      </c>
      <c r="B843" s="5">
        <v>2.65</v>
      </c>
      <c r="C843" s="93">
        <f t="shared" si="19"/>
        <v>42.65</v>
      </c>
      <c r="D843" s="157"/>
      <c r="E843" s="157"/>
      <c r="F843" s="157">
        <v>0.04</v>
      </c>
      <c r="G843" s="157">
        <v>0.04</v>
      </c>
      <c r="H843" s="157">
        <v>6.3E-2</v>
      </c>
      <c r="I843" s="157">
        <v>8.7999999999999995E-2</v>
      </c>
      <c r="J843" s="157">
        <v>0.113</v>
      </c>
      <c r="K843" s="157">
        <v>0.13900000000000001</v>
      </c>
      <c r="L843" s="157">
        <v>0.16400000000000001</v>
      </c>
      <c r="M843" s="157"/>
      <c r="N843" s="157"/>
      <c r="O843" s="157"/>
      <c r="P843" s="2" t="s">
        <v>138</v>
      </c>
      <c r="Y843" s="22"/>
      <c r="Z843" s="22"/>
      <c r="AA843" s="22"/>
      <c r="AB843" s="2"/>
      <c r="AD843" s="24"/>
      <c r="AE843" s="24"/>
      <c r="AF843" s="24"/>
      <c r="AG843" s="24"/>
      <c r="AH843" s="24"/>
      <c r="AI843" s="24"/>
      <c r="AJ843" s="24"/>
      <c r="AK843" s="24"/>
      <c r="AL843" s="24"/>
      <c r="AM843" s="24"/>
      <c r="AN843" s="24"/>
    </row>
    <row r="844" spans="1:40" ht="13" x14ac:dyDescent="0.3">
      <c r="A844" t="s">
        <v>133</v>
      </c>
      <c r="B844" s="5">
        <v>2.66</v>
      </c>
      <c r="C844" s="93">
        <f t="shared" si="19"/>
        <v>42.66</v>
      </c>
      <c r="D844" s="157"/>
      <c r="E844" s="157"/>
      <c r="F844" s="157">
        <v>0.04</v>
      </c>
      <c r="G844" s="157">
        <v>0.04</v>
      </c>
      <c r="H844" s="157">
        <v>6.3E-2</v>
      </c>
      <c r="I844" s="157">
        <v>8.7999999999999995E-2</v>
      </c>
      <c r="J844" s="157">
        <v>0.113</v>
      </c>
      <c r="K844" s="157">
        <v>0.13900000000000001</v>
      </c>
      <c r="L844" s="157">
        <v>0.16400000000000001</v>
      </c>
      <c r="M844" s="157"/>
      <c r="N844" s="157"/>
      <c r="O844" s="157"/>
      <c r="P844" s="2" t="s">
        <v>138</v>
      </c>
      <c r="Y844" s="22"/>
      <c r="Z844" s="22"/>
      <c r="AA844" s="22"/>
      <c r="AB844" s="2"/>
      <c r="AD844" s="24"/>
      <c r="AE844" s="24"/>
      <c r="AF844" s="24"/>
      <c r="AG844" s="24"/>
      <c r="AH844" s="24"/>
      <c r="AI844" s="24"/>
      <c r="AJ844" s="24"/>
      <c r="AK844" s="24"/>
      <c r="AL844" s="24"/>
      <c r="AM844" s="24"/>
      <c r="AN844" s="24"/>
    </row>
    <row r="845" spans="1:40" ht="13" x14ac:dyDescent="0.3">
      <c r="A845" t="s">
        <v>133</v>
      </c>
      <c r="B845" s="5">
        <v>2.67</v>
      </c>
      <c r="C845" s="93">
        <f t="shared" si="19"/>
        <v>42.67</v>
      </c>
      <c r="D845" s="157"/>
      <c r="E845" s="157"/>
      <c r="F845" s="157">
        <v>0.04</v>
      </c>
      <c r="G845" s="157">
        <v>0.04</v>
      </c>
      <c r="H845" s="157">
        <v>6.3E-2</v>
      </c>
      <c r="I845" s="157">
        <v>8.7999999999999995E-2</v>
      </c>
      <c r="J845" s="157">
        <v>0.113</v>
      </c>
      <c r="K845" s="157">
        <v>0.13900000000000001</v>
      </c>
      <c r="L845" s="157">
        <v>0.16400000000000001</v>
      </c>
      <c r="M845" s="157"/>
      <c r="N845" s="157"/>
      <c r="O845" s="157"/>
      <c r="P845" s="2" t="s">
        <v>138</v>
      </c>
      <c r="Y845" s="22"/>
      <c r="Z845" s="22"/>
      <c r="AA845" s="22"/>
      <c r="AB845" s="2"/>
      <c r="AD845" s="24"/>
      <c r="AE845" s="24"/>
      <c r="AF845" s="24"/>
      <c r="AG845" s="24"/>
      <c r="AH845" s="24"/>
      <c r="AI845" s="24"/>
      <c r="AJ845" s="24"/>
      <c r="AK845" s="24"/>
      <c r="AL845" s="24"/>
      <c r="AM845" s="24"/>
      <c r="AN845" s="24"/>
    </row>
    <row r="846" spans="1:40" ht="13" x14ac:dyDescent="0.3">
      <c r="A846" t="s">
        <v>133</v>
      </c>
      <c r="B846" s="5">
        <v>2.68</v>
      </c>
      <c r="C846" s="93">
        <f t="shared" si="19"/>
        <v>42.68</v>
      </c>
      <c r="D846" s="157"/>
      <c r="E846" s="157"/>
      <c r="F846" s="157">
        <v>0.04</v>
      </c>
      <c r="G846" s="157">
        <v>0.04</v>
      </c>
      <c r="H846" s="157">
        <v>6.3E-2</v>
      </c>
      <c r="I846" s="157">
        <v>8.7999999999999995E-2</v>
      </c>
      <c r="J846" s="157">
        <v>0.113</v>
      </c>
      <c r="K846" s="157">
        <v>0.13900000000000001</v>
      </c>
      <c r="L846" s="157">
        <v>0.16400000000000001</v>
      </c>
      <c r="M846" s="157"/>
      <c r="N846" s="157"/>
      <c r="O846" s="157"/>
      <c r="P846" s="2" t="s">
        <v>138</v>
      </c>
      <c r="Y846" s="22"/>
      <c r="Z846" s="22"/>
      <c r="AA846" s="22"/>
      <c r="AB846" s="2"/>
      <c r="AD846" s="24"/>
      <c r="AE846" s="24"/>
      <c r="AF846" s="24"/>
      <c r="AG846" s="24"/>
      <c r="AH846" s="24"/>
      <c r="AI846" s="24"/>
      <c r="AJ846" s="24"/>
      <c r="AK846" s="24"/>
      <c r="AL846" s="24"/>
      <c r="AM846" s="24"/>
      <c r="AN846" s="24"/>
    </row>
    <row r="847" spans="1:40" ht="13" x14ac:dyDescent="0.3">
      <c r="A847" t="s">
        <v>133</v>
      </c>
      <c r="B847" s="5">
        <v>2.69</v>
      </c>
      <c r="C847" s="93">
        <f t="shared" si="19"/>
        <v>42.69</v>
      </c>
      <c r="D847" s="157"/>
      <c r="E847" s="157"/>
      <c r="F847" s="157">
        <v>0.04</v>
      </c>
      <c r="G847" s="157">
        <v>0.04</v>
      </c>
      <c r="H847" s="157">
        <v>6.3E-2</v>
      </c>
      <c r="I847" s="157">
        <v>8.7999999999999995E-2</v>
      </c>
      <c r="J847" s="157">
        <v>0.113</v>
      </c>
      <c r="K847" s="157">
        <v>0.13900000000000001</v>
      </c>
      <c r="L847" s="157">
        <v>0.16400000000000001</v>
      </c>
      <c r="M847" s="157"/>
      <c r="N847" s="157"/>
      <c r="O847" s="157"/>
      <c r="P847" s="2" t="s">
        <v>138</v>
      </c>
      <c r="Y847" s="22"/>
      <c r="Z847" s="22"/>
      <c r="AA847" s="22"/>
      <c r="AB847" s="2"/>
      <c r="AD847" s="24"/>
      <c r="AE847" s="24"/>
      <c r="AF847" s="24"/>
      <c r="AG847" s="24"/>
      <c r="AH847" s="24"/>
      <c r="AI847" s="24"/>
      <c r="AJ847" s="24"/>
      <c r="AK847" s="24"/>
      <c r="AL847" s="24"/>
      <c r="AM847" s="24"/>
      <c r="AN847" s="24"/>
    </row>
    <row r="848" spans="1:40" ht="13" x14ac:dyDescent="0.3">
      <c r="A848" t="s">
        <v>133</v>
      </c>
      <c r="B848" s="5">
        <v>2.7</v>
      </c>
      <c r="C848" s="93">
        <f t="shared" si="19"/>
        <v>42.7</v>
      </c>
      <c r="D848" s="157"/>
      <c r="E848" s="157"/>
      <c r="F848" s="157">
        <v>0.04</v>
      </c>
      <c r="G848" s="157">
        <v>0.04</v>
      </c>
      <c r="H848" s="157">
        <v>6.3E-2</v>
      </c>
      <c r="I848" s="157">
        <v>8.7999999999999995E-2</v>
      </c>
      <c r="J848" s="157">
        <v>0.113</v>
      </c>
      <c r="K848" s="157">
        <v>0.13900000000000001</v>
      </c>
      <c r="L848" s="157">
        <v>0.16400000000000001</v>
      </c>
      <c r="M848" s="157"/>
      <c r="N848" s="157"/>
      <c r="O848" s="157"/>
      <c r="P848" s="2" t="s">
        <v>138</v>
      </c>
      <c r="Y848" s="22"/>
      <c r="Z848" s="22"/>
      <c r="AA848" s="22"/>
      <c r="AB848" s="2"/>
      <c r="AD848" s="24"/>
      <c r="AE848" s="24"/>
      <c r="AF848" s="24"/>
      <c r="AG848" s="24"/>
      <c r="AH848" s="24"/>
      <c r="AI848" s="24"/>
      <c r="AJ848" s="24"/>
      <c r="AK848" s="24"/>
      <c r="AL848" s="24"/>
      <c r="AM848" s="24"/>
      <c r="AN848" s="24"/>
    </row>
    <row r="849" spans="1:40" ht="13" x14ac:dyDescent="0.3">
      <c r="A849" t="s">
        <v>133</v>
      </c>
      <c r="B849" s="5">
        <v>2.71</v>
      </c>
      <c r="C849" s="93">
        <f t="shared" si="19"/>
        <v>42.71</v>
      </c>
      <c r="D849" s="157"/>
      <c r="E849" s="157"/>
      <c r="F849" s="157">
        <v>0.04</v>
      </c>
      <c r="G849" s="157">
        <v>0.04</v>
      </c>
      <c r="H849" s="157">
        <v>6.3E-2</v>
      </c>
      <c r="I849" s="157">
        <v>8.7999999999999995E-2</v>
      </c>
      <c r="J849" s="157">
        <v>0.113</v>
      </c>
      <c r="K849" s="157">
        <v>0.13900000000000001</v>
      </c>
      <c r="L849" s="157">
        <v>0.16400000000000001</v>
      </c>
      <c r="M849" s="157"/>
      <c r="N849" s="157"/>
      <c r="O849" s="157"/>
      <c r="P849" s="2" t="s">
        <v>138</v>
      </c>
      <c r="Y849" s="22"/>
      <c r="Z849" s="22"/>
      <c r="AA849" s="22"/>
      <c r="AB849" s="2"/>
      <c r="AD849" s="24"/>
      <c r="AE849" s="24"/>
      <c r="AF849" s="24"/>
      <c r="AG849" s="24"/>
      <c r="AH849" s="24"/>
      <c r="AI849" s="24"/>
      <c r="AJ849" s="24"/>
      <c r="AK849" s="24"/>
      <c r="AL849" s="24"/>
      <c r="AM849" s="24"/>
      <c r="AN849" s="24"/>
    </row>
    <row r="850" spans="1:40" ht="13" x14ac:dyDescent="0.3">
      <c r="A850" t="s">
        <v>133</v>
      </c>
      <c r="B850" s="5">
        <v>2.72</v>
      </c>
      <c r="C850" s="93">
        <f t="shared" si="19"/>
        <v>42.72</v>
      </c>
      <c r="D850" s="157"/>
      <c r="E850" s="157"/>
      <c r="F850" s="157">
        <v>0.04</v>
      </c>
      <c r="G850" s="157">
        <v>0.04</v>
      </c>
      <c r="H850" s="157">
        <v>6.3E-2</v>
      </c>
      <c r="I850" s="157">
        <v>8.7999999999999995E-2</v>
      </c>
      <c r="J850" s="157">
        <v>0.113</v>
      </c>
      <c r="K850" s="157">
        <v>0.13900000000000001</v>
      </c>
      <c r="L850" s="157">
        <v>0.16400000000000001</v>
      </c>
      <c r="M850" s="157"/>
      <c r="N850" s="157"/>
      <c r="O850" s="157"/>
      <c r="P850" s="2" t="s">
        <v>138</v>
      </c>
      <c r="Y850" s="22"/>
      <c r="Z850" s="22"/>
      <c r="AA850" s="22"/>
      <c r="AB850" s="2"/>
      <c r="AD850" s="24"/>
      <c r="AE850" s="24"/>
      <c r="AF850" s="24"/>
      <c r="AG850" s="24"/>
      <c r="AH850" s="24"/>
      <c r="AI850" s="24"/>
      <c r="AJ850" s="24"/>
      <c r="AK850" s="24"/>
      <c r="AL850" s="24"/>
      <c r="AM850" s="24"/>
      <c r="AN850" s="24"/>
    </row>
    <row r="851" spans="1:40" ht="13" x14ac:dyDescent="0.3">
      <c r="A851" t="s">
        <v>133</v>
      </c>
      <c r="B851" s="5">
        <v>2.73</v>
      </c>
      <c r="C851" s="93">
        <f t="shared" si="19"/>
        <v>42.73</v>
      </c>
      <c r="D851" s="157"/>
      <c r="E851" s="157"/>
      <c r="F851" s="157">
        <v>0.04</v>
      </c>
      <c r="G851" s="157">
        <v>0.04</v>
      </c>
      <c r="H851" s="157">
        <v>6.3E-2</v>
      </c>
      <c r="I851" s="157">
        <v>8.7999999999999995E-2</v>
      </c>
      <c r="J851" s="157">
        <v>0.113</v>
      </c>
      <c r="K851" s="157">
        <v>0.13900000000000001</v>
      </c>
      <c r="L851" s="157">
        <v>0.16400000000000001</v>
      </c>
      <c r="M851" s="157"/>
      <c r="N851" s="157"/>
      <c r="O851" s="157"/>
      <c r="P851" s="2" t="s">
        <v>138</v>
      </c>
      <c r="Y851" s="22"/>
      <c r="Z851" s="22"/>
      <c r="AA851" s="22"/>
      <c r="AB851" s="2"/>
      <c r="AD851" s="24"/>
      <c r="AE851" s="24"/>
      <c r="AF851" s="24"/>
      <c r="AG851" s="24"/>
      <c r="AH851" s="24"/>
      <c r="AI851" s="24"/>
      <c r="AJ851" s="24"/>
      <c r="AK851" s="24"/>
      <c r="AL851" s="24"/>
      <c r="AM851" s="24"/>
      <c r="AN851" s="24"/>
    </row>
    <row r="852" spans="1:40" ht="13" x14ac:dyDescent="0.3">
      <c r="A852" t="s">
        <v>133</v>
      </c>
      <c r="B852" s="5">
        <v>2.74</v>
      </c>
      <c r="C852" s="93">
        <f t="shared" si="19"/>
        <v>42.74</v>
      </c>
      <c r="D852" s="157"/>
      <c r="E852" s="157"/>
      <c r="F852" s="157">
        <v>0.04</v>
      </c>
      <c r="G852" s="157">
        <v>0.04</v>
      </c>
      <c r="H852" s="157">
        <v>6.3E-2</v>
      </c>
      <c r="I852" s="157">
        <v>8.7999999999999995E-2</v>
      </c>
      <c r="J852" s="157">
        <v>0.113</v>
      </c>
      <c r="K852" s="157">
        <v>0.13900000000000001</v>
      </c>
      <c r="L852" s="157">
        <v>0.16400000000000001</v>
      </c>
      <c r="M852" s="157"/>
      <c r="N852" s="157"/>
      <c r="O852" s="157"/>
      <c r="P852" s="2" t="s">
        <v>138</v>
      </c>
      <c r="Y852" s="22"/>
      <c r="Z852" s="22"/>
      <c r="AA852" s="22"/>
      <c r="AB852" s="2"/>
      <c r="AD852" s="24"/>
      <c r="AE852" s="24"/>
      <c r="AF852" s="24"/>
      <c r="AG852" s="24"/>
      <c r="AH852" s="24"/>
      <c r="AI852" s="24"/>
      <c r="AJ852" s="24"/>
      <c r="AK852" s="24"/>
      <c r="AL852" s="24"/>
      <c r="AM852" s="24"/>
      <c r="AN852" s="24"/>
    </row>
    <row r="853" spans="1:40" ht="13" x14ac:dyDescent="0.3">
      <c r="A853" t="s">
        <v>133</v>
      </c>
      <c r="B853" s="5">
        <v>2.75</v>
      </c>
      <c r="C853" s="93">
        <f t="shared" si="19"/>
        <v>42.75</v>
      </c>
      <c r="D853" s="157"/>
      <c r="E853" s="157"/>
      <c r="F853" s="157">
        <v>0.04</v>
      </c>
      <c r="G853" s="157">
        <v>0.04</v>
      </c>
      <c r="H853" s="157">
        <v>6.3E-2</v>
      </c>
      <c r="I853" s="157">
        <v>8.7999999999999995E-2</v>
      </c>
      <c r="J853" s="157">
        <v>0.113</v>
      </c>
      <c r="K853" s="157">
        <v>0.13900000000000001</v>
      </c>
      <c r="L853" s="157">
        <v>0.16400000000000001</v>
      </c>
      <c r="M853" s="157"/>
      <c r="N853" s="157"/>
      <c r="O853" s="157"/>
      <c r="P853" s="2" t="s">
        <v>138</v>
      </c>
      <c r="Y853" s="22"/>
      <c r="Z853" s="22"/>
      <c r="AA853" s="22"/>
      <c r="AB853" s="2"/>
      <c r="AD853" s="24"/>
      <c r="AE853" s="24"/>
      <c r="AF853" s="24"/>
      <c r="AG853" s="24"/>
      <c r="AH853" s="24"/>
      <c r="AI853" s="24"/>
      <c r="AJ853" s="24"/>
      <c r="AK853" s="24"/>
      <c r="AL853" s="24"/>
      <c r="AM853" s="24"/>
      <c r="AN853" s="24"/>
    </row>
    <row r="854" spans="1:40" ht="13" x14ac:dyDescent="0.3">
      <c r="A854" t="s">
        <v>133</v>
      </c>
      <c r="B854" s="5">
        <v>2.76</v>
      </c>
      <c r="C854" s="93">
        <f t="shared" si="19"/>
        <v>42.76</v>
      </c>
      <c r="D854" s="157"/>
      <c r="E854" s="157"/>
      <c r="F854" s="157">
        <v>0.04</v>
      </c>
      <c r="G854" s="157">
        <v>0.04</v>
      </c>
      <c r="H854" s="157">
        <v>6.3E-2</v>
      </c>
      <c r="I854" s="157">
        <v>8.7999999999999995E-2</v>
      </c>
      <c r="J854" s="157">
        <v>0.113</v>
      </c>
      <c r="K854" s="157">
        <v>0.13900000000000001</v>
      </c>
      <c r="L854" s="157">
        <v>0.16400000000000001</v>
      </c>
      <c r="M854" s="157"/>
      <c r="N854" s="157"/>
      <c r="O854" s="157"/>
      <c r="P854" s="2" t="s">
        <v>138</v>
      </c>
      <c r="Y854" s="22"/>
      <c r="Z854" s="22"/>
      <c r="AA854" s="22"/>
      <c r="AB854" s="2"/>
      <c r="AD854" s="24"/>
      <c r="AE854" s="24"/>
      <c r="AF854" s="24"/>
      <c r="AG854" s="24"/>
      <c r="AH854" s="24"/>
      <c r="AI854" s="24"/>
      <c r="AJ854" s="24"/>
      <c r="AK854" s="24"/>
      <c r="AL854" s="24"/>
      <c r="AM854" s="24"/>
      <c r="AN854" s="24"/>
    </row>
    <row r="855" spans="1:40" ht="13" x14ac:dyDescent="0.3">
      <c r="A855" t="s">
        <v>133</v>
      </c>
      <c r="B855" s="5">
        <v>2.77</v>
      </c>
      <c r="C855" s="93">
        <f t="shared" si="19"/>
        <v>42.77</v>
      </c>
      <c r="D855" s="157"/>
      <c r="E855" s="157"/>
      <c r="F855" s="157">
        <v>0.04</v>
      </c>
      <c r="G855" s="157">
        <v>0.04</v>
      </c>
      <c r="H855" s="157">
        <v>6.3E-2</v>
      </c>
      <c r="I855" s="157">
        <v>8.7999999999999995E-2</v>
      </c>
      <c r="J855" s="157">
        <v>0.113</v>
      </c>
      <c r="K855" s="157">
        <v>0.13900000000000001</v>
      </c>
      <c r="L855" s="157">
        <v>0.16400000000000001</v>
      </c>
      <c r="M855" s="157"/>
      <c r="N855" s="157"/>
      <c r="O855" s="157"/>
      <c r="P855" s="2" t="s">
        <v>138</v>
      </c>
      <c r="Y855" s="22"/>
      <c r="Z855" s="22"/>
      <c r="AA855" s="22"/>
      <c r="AB855" s="2"/>
      <c r="AD855" s="24"/>
      <c r="AE855" s="24"/>
      <c r="AF855" s="24"/>
      <c r="AG855" s="24"/>
      <c r="AH855" s="24"/>
      <c r="AI855" s="24"/>
      <c r="AJ855" s="24"/>
      <c r="AK855" s="24"/>
      <c r="AL855" s="24"/>
      <c r="AM855" s="24"/>
      <c r="AN855" s="24"/>
    </row>
    <row r="856" spans="1:40" ht="13" x14ac:dyDescent="0.3">
      <c r="A856" t="s">
        <v>133</v>
      </c>
      <c r="B856" s="5">
        <v>2.78</v>
      </c>
      <c r="C856" s="93">
        <f t="shared" si="19"/>
        <v>42.78</v>
      </c>
      <c r="D856" s="157"/>
      <c r="E856" s="157"/>
      <c r="F856" s="157">
        <v>0.04</v>
      </c>
      <c r="G856" s="157">
        <v>0.04</v>
      </c>
      <c r="H856" s="157">
        <v>6.3E-2</v>
      </c>
      <c r="I856" s="157">
        <v>8.7999999999999995E-2</v>
      </c>
      <c r="J856" s="157">
        <v>0.113</v>
      </c>
      <c r="K856" s="157">
        <v>0.13900000000000001</v>
      </c>
      <c r="L856" s="157">
        <v>0.16400000000000001</v>
      </c>
      <c r="M856" s="157"/>
      <c r="N856" s="157"/>
      <c r="O856" s="157"/>
      <c r="P856" s="2" t="s">
        <v>138</v>
      </c>
      <c r="Y856" s="22"/>
      <c r="Z856" s="22"/>
      <c r="AA856" s="22"/>
      <c r="AB856" s="2"/>
      <c r="AD856" s="24"/>
      <c r="AE856" s="24"/>
      <c r="AF856" s="24"/>
      <c r="AG856" s="24"/>
      <c r="AH856" s="24"/>
      <c r="AI856" s="24"/>
      <c r="AJ856" s="24"/>
      <c r="AK856" s="24"/>
      <c r="AL856" s="24"/>
      <c r="AM856" s="24"/>
      <c r="AN856" s="24"/>
    </row>
    <row r="857" spans="1:40" ht="13" x14ac:dyDescent="0.3">
      <c r="A857" t="s">
        <v>133</v>
      </c>
      <c r="B857" s="5">
        <v>2.79</v>
      </c>
      <c r="C857" s="93">
        <f t="shared" si="19"/>
        <v>42.79</v>
      </c>
      <c r="D857" s="157"/>
      <c r="E857" s="157"/>
      <c r="F857" s="157">
        <v>0.04</v>
      </c>
      <c r="G857" s="157">
        <v>0.04</v>
      </c>
      <c r="H857" s="157">
        <v>6.3E-2</v>
      </c>
      <c r="I857" s="157">
        <v>8.7999999999999995E-2</v>
      </c>
      <c r="J857" s="157">
        <v>0.113</v>
      </c>
      <c r="K857" s="157">
        <v>0.13900000000000001</v>
      </c>
      <c r="L857" s="157">
        <v>0.16400000000000001</v>
      </c>
      <c r="M857" s="157"/>
      <c r="N857" s="157"/>
      <c r="O857" s="157"/>
      <c r="P857" s="2" t="s">
        <v>138</v>
      </c>
      <c r="Y857" s="22"/>
      <c r="Z857" s="22"/>
      <c r="AA857" s="22"/>
      <c r="AB857" s="2"/>
      <c r="AD857" s="24"/>
      <c r="AE857" s="24"/>
      <c r="AF857" s="24"/>
      <c r="AG857" s="24"/>
      <c r="AH857" s="24"/>
      <c r="AI857" s="24"/>
      <c r="AJ857" s="24"/>
      <c r="AK857" s="24"/>
      <c r="AL857" s="24"/>
      <c r="AM857" s="24"/>
      <c r="AN857" s="24"/>
    </row>
    <row r="858" spans="1:40" ht="13" x14ac:dyDescent="0.3">
      <c r="A858" t="s">
        <v>133</v>
      </c>
      <c r="B858" s="5">
        <v>2.8</v>
      </c>
      <c r="C858" s="93">
        <f t="shared" si="19"/>
        <v>42.8</v>
      </c>
      <c r="D858" s="157"/>
      <c r="E858" s="157"/>
      <c r="F858" s="157">
        <v>0.04</v>
      </c>
      <c r="G858" s="157">
        <v>0.04</v>
      </c>
      <c r="H858" s="157">
        <v>6.3E-2</v>
      </c>
      <c r="I858" s="157">
        <v>8.7999999999999995E-2</v>
      </c>
      <c r="J858" s="157">
        <v>0.113</v>
      </c>
      <c r="K858" s="157">
        <v>0.13900000000000001</v>
      </c>
      <c r="L858" s="157">
        <v>0.16400000000000001</v>
      </c>
      <c r="M858" s="157"/>
      <c r="N858" s="157"/>
      <c r="O858" s="157"/>
      <c r="P858" s="2" t="s">
        <v>138</v>
      </c>
      <c r="Y858" s="22"/>
      <c r="Z858" s="22"/>
      <c r="AA858" s="22"/>
      <c r="AB858" s="2"/>
      <c r="AD858" s="24"/>
      <c r="AE858" s="24"/>
      <c r="AF858" s="24"/>
      <c r="AG858" s="24"/>
      <c r="AH858" s="24"/>
      <c r="AI858" s="24"/>
      <c r="AJ858" s="24"/>
      <c r="AK858" s="24"/>
      <c r="AL858" s="24"/>
      <c r="AM858" s="24"/>
      <c r="AN858" s="24"/>
    </row>
    <row r="859" spans="1:40" ht="13" x14ac:dyDescent="0.3">
      <c r="A859" t="s">
        <v>133</v>
      </c>
      <c r="B859" s="5">
        <v>2.81</v>
      </c>
      <c r="C859" s="93">
        <f t="shared" si="19"/>
        <v>42.81</v>
      </c>
      <c r="D859" s="157"/>
      <c r="E859" s="157"/>
      <c r="F859" s="157">
        <v>0.04</v>
      </c>
      <c r="G859" s="157">
        <v>0.04</v>
      </c>
      <c r="H859" s="157">
        <v>6.3E-2</v>
      </c>
      <c r="I859" s="157">
        <v>8.7999999999999995E-2</v>
      </c>
      <c r="J859" s="157">
        <v>0.113</v>
      </c>
      <c r="K859" s="157">
        <v>0.13900000000000001</v>
      </c>
      <c r="L859" s="157">
        <v>0.16400000000000001</v>
      </c>
      <c r="M859" s="157"/>
      <c r="N859" s="157"/>
      <c r="O859" s="157"/>
      <c r="P859" s="2" t="s">
        <v>138</v>
      </c>
      <c r="Y859" s="22"/>
      <c r="Z859" s="22"/>
      <c r="AA859" s="22"/>
      <c r="AB859" s="2"/>
      <c r="AD859" s="24"/>
      <c r="AE859" s="24"/>
      <c r="AF859" s="24"/>
      <c r="AG859" s="24"/>
      <c r="AH859" s="24"/>
      <c r="AI859" s="24"/>
      <c r="AJ859" s="24"/>
      <c r="AK859" s="24"/>
      <c r="AL859" s="24"/>
      <c r="AM859" s="24"/>
      <c r="AN859" s="24"/>
    </row>
    <row r="860" spans="1:40" ht="13" x14ac:dyDescent="0.3">
      <c r="A860" t="s">
        <v>133</v>
      </c>
      <c r="B860" s="5">
        <v>2.82</v>
      </c>
      <c r="C860" s="93">
        <f t="shared" si="19"/>
        <v>42.82</v>
      </c>
      <c r="D860" s="157"/>
      <c r="E860" s="157"/>
      <c r="F860" s="157">
        <v>0.04</v>
      </c>
      <c r="G860" s="157">
        <v>0.04</v>
      </c>
      <c r="H860" s="157">
        <v>6.3E-2</v>
      </c>
      <c r="I860" s="157">
        <v>8.7999999999999995E-2</v>
      </c>
      <c r="J860" s="157">
        <v>0.113</v>
      </c>
      <c r="K860" s="157">
        <v>0.13900000000000001</v>
      </c>
      <c r="L860" s="157">
        <v>0.16400000000000001</v>
      </c>
      <c r="M860" s="157"/>
      <c r="N860" s="157"/>
      <c r="O860" s="157"/>
      <c r="P860" s="2" t="s">
        <v>138</v>
      </c>
      <c r="Y860" s="22"/>
      <c r="Z860" s="22"/>
      <c r="AA860" s="22"/>
      <c r="AB860" s="2"/>
      <c r="AD860" s="24"/>
      <c r="AE860" s="24"/>
      <c r="AF860" s="24"/>
      <c r="AG860" s="24"/>
      <c r="AH860" s="24"/>
      <c r="AI860" s="24"/>
      <c r="AJ860" s="24"/>
      <c r="AK860" s="24"/>
      <c r="AL860" s="24"/>
      <c r="AM860" s="24"/>
      <c r="AN860" s="24"/>
    </row>
    <row r="861" spans="1:40" ht="13" x14ac:dyDescent="0.3">
      <c r="A861" t="s">
        <v>133</v>
      </c>
      <c r="B861" s="5">
        <v>2.83</v>
      </c>
      <c r="C861" s="93">
        <f t="shared" si="19"/>
        <v>42.83</v>
      </c>
      <c r="D861" s="157"/>
      <c r="E861" s="157"/>
      <c r="F861" s="157">
        <v>0.04</v>
      </c>
      <c r="G861" s="157">
        <v>0.04</v>
      </c>
      <c r="H861" s="157">
        <v>6.3E-2</v>
      </c>
      <c r="I861" s="157">
        <v>8.7999999999999995E-2</v>
      </c>
      <c r="J861" s="157">
        <v>0.113</v>
      </c>
      <c r="K861" s="157">
        <v>0.13900000000000001</v>
      </c>
      <c r="L861" s="157">
        <v>0.16400000000000001</v>
      </c>
      <c r="M861" s="157"/>
      <c r="N861" s="157"/>
      <c r="O861" s="157"/>
      <c r="P861" s="2" t="s">
        <v>138</v>
      </c>
      <c r="Y861" s="22"/>
      <c r="Z861" s="22"/>
      <c r="AA861" s="22"/>
      <c r="AB861" s="2"/>
      <c r="AD861" s="24"/>
      <c r="AE861" s="24"/>
      <c r="AF861" s="24"/>
      <c r="AG861" s="24"/>
      <c r="AH861" s="24"/>
      <c r="AI861" s="24"/>
      <c r="AJ861" s="24"/>
      <c r="AK861" s="24"/>
      <c r="AL861" s="24"/>
      <c r="AM861" s="24"/>
      <c r="AN861" s="24"/>
    </row>
    <row r="862" spans="1:40" ht="13" x14ac:dyDescent="0.3">
      <c r="A862" t="s">
        <v>133</v>
      </c>
      <c r="B862" s="5">
        <v>2.84</v>
      </c>
      <c r="C862" s="93">
        <f t="shared" si="19"/>
        <v>42.84</v>
      </c>
      <c r="D862" s="157"/>
      <c r="E862" s="157"/>
      <c r="F862" s="157">
        <v>0.04</v>
      </c>
      <c r="G862" s="157">
        <v>0.04</v>
      </c>
      <c r="H862" s="157">
        <v>6.3E-2</v>
      </c>
      <c r="I862" s="157">
        <v>8.7999999999999995E-2</v>
      </c>
      <c r="J862" s="157">
        <v>0.113</v>
      </c>
      <c r="K862" s="157">
        <v>0.13900000000000001</v>
      </c>
      <c r="L862" s="157">
        <v>0.16400000000000001</v>
      </c>
      <c r="M862" s="157"/>
      <c r="N862" s="157"/>
      <c r="O862" s="157"/>
      <c r="P862" s="2" t="s">
        <v>138</v>
      </c>
      <c r="Y862" s="22"/>
      <c r="Z862" s="22"/>
      <c r="AA862" s="22"/>
      <c r="AB862" s="2"/>
      <c r="AD862" s="24"/>
      <c r="AE862" s="24"/>
      <c r="AF862" s="24"/>
      <c r="AG862" s="24"/>
      <c r="AH862" s="24"/>
      <c r="AI862" s="24"/>
      <c r="AJ862" s="24"/>
      <c r="AK862" s="24"/>
      <c r="AL862" s="24"/>
      <c r="AM862" s="24"/>
      <c r="AN862" s="24"/>
    </row>
    <row r="863" spans="1:40" ht="13" x14ac:dyDescent="0.3">
      <c r="A863" t="s">
        <v>133</v>
      </c>
      <c r="B863" s="5">
        <v>2.85</v>
      </c>
      <c r="C863" s="93">
        <f t="shared" si="19"/>
        <v>42.85</v>
      </c>
      <c r="D863" s="157"/>
      <c r="E863" s="157"/>
      <c r="F863" s="157">
        <v>0.04</v>
      </c>
      <c r="G863" s="157">
        <v>0.04</v>
      </c>
      <c r="H863" s="157">
        <v>6.3E-2</v>
      </c>
      <c r="I863" s="157">
        <v>8.7999999999999995E-2</v>
      </c>
      <c r="J863" s="157">
        <v>0.113</v>
      </c>
      <c r="K863" s="157">
        <v>0.13900000000000001</v>
      </c>
      <c r="L863" s="157">
        <v>0.16400000000000001</v>
      </c>
      <c r="M863" s="157"/>
      <c r="N863" s="157"/>
      <c r="O863" s="157"/>
      <c r="P863" s="2" t="s">
        <v>138</v>
      </c>
      <c r="Y863" s="22"/>
      <c r="Z863" s="22"/>
      <c r="AA863" s="22"/>
      <c r="AB863" s="2"/>
      <c r="AD863" s="24"/>
      <c r="AE863" s="24"/>
      <c r="AF863" s="24"/>
      <c r="AG863" s="24"/>
      <c r="AH863" s="24"/>
      <c r="AI863" s="24"/>
      <c r="AJ863" s="24"/>
      <c r="AK863" s="24"/>
      <c r="AL863" s="24"/>
      <c r="AM863" s="24"/>
      <c r="AN863" s="24"/>
    </row>
    <row r="864" spans="1:40" ht="13" x14ac:dyDescent="0.3">
      <c r="A864" t="s">
        <v>133</v>
      </c>
      <c r="B864" s="5">
        <v>2.86</v>
      </c>
      <c r="C864" s="93">
        <f t="shared" si="19"/>
        <v>42.86</v>
      </c>
      <c r="D864" s="157"/>
      <c r="E864" s="157"/>
      <c r="F864" s="157">
        <v>0.04</v>
      </c>
      <c r="G864" s="157">
        <v>0.04</v>
      </c>
      <c r="H864" s="157">
        <v>6.3E-2</v>
      </c>
      <c r="I864" s="157">
        <v>8.7999999999999995E-2</v>
      </c>
      <c r="J864" s="157">
        <v>0.113</v>
      </c>
      <c r="K864" s="157">
        <v>0.13900000000000001</v>
      </c>
      <c r="L864" s="157">
        <v>0.16400000000000001</v>
      </c>
      <c r="M864" s="157"/>
      <c r="N864" s="157"/>
      <c r="O864" s="157"/>
      <c r="P864" s="2" t="s">
        <v>138</v>
      </c>
      <c r="Y864" s="22"/>
      <c r="Z864" s="22"/>
      <c r="AA864" s="22"/>
      <c r="AB864" s="2"/>
      <c r="AD864" s="24"/>
      <c r="AE864" s="24"/>
      <c r="AF864" s="24"/>
      <c r="AG864" s="24"/>
      <c r="AH864" s="24"/>
      <c r="AI864" s="24"/>
      <c r="AJ864" s="24"/>
      <c r="AK864" s="24"/>
      <c r="AL864" s="24"/>
      <c r="AM864" s="24"/>
      <c r="AN864" s="24"/>
    </row>
    <row r="865" spans="1:40" ht="13" x14ac:dyDescent="0.3">
      <c r="A865" t="s">
        <v>133</v>
      </c>
      <c r="B865" s="5">
        <v>2.87</v>
      </c>
      <c r="C865" s="93">
        <f t="shared" si="19"/>
        <v>42.87</v>
      </c>
      <c r="D865" s="157"/>
      <c r="E865" s="157"/>
      <c r="F865" s="157">
        <v>0.04</v>
      </c>
      <c r="G865" s="157">
        <v>0.04</v>
      </c>
      <c r="H865" s="157">
        <v>6.3E-2</v>
      </c>
      <c r="I865" s="157">
        <v>8.7999999999999995E-2</v>
      </c>
      <c r="J865" s="157">
        <v>0.113</v>
      </c>
      <c r="K865" s="157">
        <v>0.13900000000000001</v>
      </c>
      <c r="L865" s="157">
        <v>0.16400000000000001</v>
      </c>
      <c r="M865" s="157"/>
      <c r="N865" s="157"/>
      <c r="O865" s="157"/>
      <c r="P865" s="2" t="s">
        <v>138</v>
      </c>
      <c r="Y865" s="22"/>
      <c r="Z865" s="22"/>
      <c r="AA865" s="22"/>
      <c r="AB865" s="2"/>
      <c r="AD865" s="24"/>
      <c r="AE865" s="24"/>
      <c r="AF865" s="24"/>
      <c r="AG865" s="24"/>
      <c r="AH865" s="24"/>
      <c r="AI865" s="24"/>
      <c r="AJ865" s="24"/>
      <c r="AK865" s="24"/>
      <c r="AL865" s="24"/>
      <c r="AM865" s="24"/>
      <c r="AN865" s="24"/>
    </row>
    <row r="866" spans="1:40" ht="13" x14ac:dyDescent="0.3">
      <c r="A866" t="s">
        <v>133</v>
      </c>
      <c r="B866" s="5">
        <v>2.88</v>
      </c>
      <c r="C866" s="93">
        <f t="shared" si="19"/>
        <v>42.88</v>
      </c>
      <c r="D866" s="157"/>
      <c r="E866" s="157"/>
      <c r="F866" s="157">
        <v>0.04</v>
      </c>
      <c r="G866" s="157">
        <v>0.04</v>
      </c>
      <c r="H866" s="157">
        <v>6.3E-2</v>
      </c>
      <c r="I866" s="157">
        <v>8.7999999999999995E-2</v>
      </c>
      <c r="J866" s="157">
        <v>0.113</v>
      </c>
      <c r="K866" s="157">
        <v>0.13900000000000001</v>
      </c>
      <c r="L866" s="157">
        <v>0.16400000000000001</v>
      </c>
      <c r="M866" s="157"/>
      <c r="N866" s="157"/>
      <c r="O866" s="157"/>
      <c r="P866" s="2" t="s">
        <v>138</v>
      </c>
      <c r="Y866" s="22"/>
      <c r="Z866" s="22"/>
      <c r="AA866" s="22"/>
      <c r="AB866" s="2"/>
      <c r="AD866" s="24"/>
      <c r="AE866" s="24"/>
      <c r="AF866" s="24"/>
      <c r="AG866" s="24"/>
      <c r="AH866" s="24"/>
      <c r="AI866" s="24"/>
      <c r="AJ866" s="24"/>
      <c r="AK866" s="24"/>
      <c r="AL866" s="24"/>
      <c r="AM866" s="24"/>
      <c r="AN866" s="24"/>
    </row>
    <row r="867" spans="1:40" ht="13" x14ac:dyDescent="0.3">
      <c r="A867" t="s">
        <v>133</v>
      </c>
      <c r="B867" s="5">
        <v>2.89</v>
      </c>
      <c r="C867" s="93">
        <f t="shared" si="19"/>
        <v>42.89</v>
      </c>
      <c r="D867" s="157"/>
      <c r="E867" s="157"/>
      <c r="F867" s="157">
        <v>0.04</v>
      </c>
      <c r="G867" s="157">
        <v>0.04</v>
      </c>
      <c r="H867" s="157">
        <v>6.3E-2</v>
      </c>
      <c r="I867" s="157">
        <v>8.7999999999999995E-2</v>
      </c>
      <c r="J867" s="157">
        <v>0.113</v>
      </c>
      <c r="K867" s="157">
        <v>0.13900000000000001</v>
      </c>
      <c r="L867" s="157">
        <v>0.16400000000000001</v>
      </c>
      <c r="M867" s="157"/>
      <c r="N867" s="157"/>
      <c r="O867" s="157"/>
      <c r="P867" s="2" t="s">
        <v>138</v>
      </c>
      <c r="Y867" s="22"/>
      <c r="Z867" s="22"/>
      <c r="AA867" s="22"/>
      <c r="AB867" s="2"/>
      <c r="AD867" s="24"/>
      <c r="AE867" s="24"/>
      <c r="AF867" s="24"/>
      <c r="AG867" s="24"/>
      <c r="AH867" s="24"/>
      <c r="AI867" s="24"/>
      <c r="AJ867" s="24"/>
      <c r="AK867" s="24"/>
      <c r="AL867" s="24"/>
      <c r="AM867" s="24"/>
      <c r="AN867" s="24"/>
    </row>
    <row r="868" spans="1:40" ht="13" x14ac:dyDescent="0.3">
      <c r="A868" t="s">
        <v>133</v>
      </c>
      <c r="B868" s="5">
        <v>2.9</v>
      </c>
      <c r="C868" s="93">
        <f t="shared" si="19"/>
        <v>42.9</v>
      </c>
      <c r="D868" s="157"/>
      <c r="E868" s="157"/>
      <c r="F868" s="157">
        <v>0.04</v>
      </c>
      <c r="G868" s="157">
        <v>0.04</v>
      </c>
      <c r="H868" s="157">
        <v>6.3E-2</v>
      </c>
      <c r="I868" s="157">
        <v>8.7999999999999995E-2</v>
      </c>
      <c r="J868" s="157">
        <v>0.113</v>
      </c>
      <c r="K868" s="157">
        <v>0.13900000000000001</v>
      </c>
      <c r="L868" s="157">
        <v>0.16400000000000001</v>
      </c>
      <c r="M868" s="157"/>
      <c r="N868" s="157"/>
      <c r="O868" s="157"/>
      <c r="P868" s="2" t="s">
        <v>138</v>
      </c>
      <c r="Y868" s="22"/>
      <c r="Z868" s="22"/>
      <c r="AA868" s="22"/>
      <c r="AB868" s="2"/>
      <c r="AD868" s="24"/>
      <c r="AE868" s="24"/>
      <c r="AF868" s="24"/>
      <c r="AG868" s="24"/>
      <c r="AH868" s="24"/>
      <c r="AI868" s="24"/>
      <c r="AJ868" s="24"/>
      <c r="AK868" s="24"/>
      <c r="AL868" s="24"/>
      <c r="AM868" s="24"/>
      <c r="AN868" s="24"/>
    </row>
    <row r="869" spans="1:40" ht="13" x14ac:dyDescent="0.3">
      <c r="A869" t="s">
        <v>133</v>
      </c>
      <c r="B869" s="5">
        <v>2.91</v>
      </c>
      <c r="C869" s="93">
        <f t="shared" si="19"/>
        <v>42.91</v>
      </c>
      <c r="D869" s="157"/>
      <c r="E869" s="157"/>
      <c r="F869" s="157">
        <v>0.04</v>
      </c>
      <c r="G869" s="157">
        <v>0.04</v>
      </c>
      <c r="H869" s="157">
        <v>6.3E-2</v>
      </c>
      <c r="I869" s="157">
        <v>8.7999999999999995E-2</v>
      </c>
      <c r="J869" s="157">
        <v>0.113</v>
      </c>
      <c r="K869" s="157">
        <v>0.13900000000000001</v>
      </c>
      <c r="L869" s="157">
        <v>0.16400000000000001</v>
      </c>
      <c r="M869" s="157"/>
      <c r="N869" s="157"/>
      <c r="O869" s="157"/>
      <c r="P869" s="2" t="s">
        <v>138</v>
      </c>
      <c r="Y869" s="22"/>
      <c r="Z869" s="22"/>
      <c r="AA869" s="22"/>
      <c r="AB869" s="2"/>
      <c r="AD869" s="24"/>
      <c r="AE869" s="24"/>
      <c r="AF869" s="24"/>
      <c r="AG869" s="24"/>
      <c r="AH869" s="24"/>
      <c r="AI869" s="24"/>
      <c r="AJ869" s="24"/>
      <c r="AK869" s="24"/>
      <c r="AL869" s="24"/>
      <c r="AM869" s="24"/>
      <c r="AN869" s="24"/>
    </row>
    <row r="870" spans="1:40" ht="13" x14ac:dyDescent="0.3">
      <c r="A870" t="s">
        <v>133</v>
      </c>
      <c r="B870" s="5">
        <v>2.92</v>
      </c>
      <c r="C870" s="93">
        <f t="shared" si="19"/>
        <v>42.92</v>
      </c>
      <c r="D870" s="157"/>
      <c r="E870" s="157"/>
      <c r="F870" s="157">
        <v>0.04</v>
      </c>
      <c r="G870" s="157">
        <v>0.04</v>
      </c>
      <c r="H870" s="157">
        <v>6.3E-2</v>
      </c>
      <c r="I870" s="157">
        <v>8.7999999999999995E-2</v>
      </c>
      <c r="J870" s="157">
        <v>0.113</v>
      </c>
      <c r="K870" s="157">
        <v>0.13900000000000001</v>
      </c>
      <c r="L870" s="157">
        <v>0.16400000000000001</v>
      </c>
      <c r="M870" s="157"/>
      <c r="N870" s="157"/>
      <c r="O870" s="157"/>
      <c r="P870" s="2" t="s">
        <v>138</v>
      </c>
      <c r="Y870" s="22"/>
      <c r="Z870" s="22"/>
      <c r="AA870" s="22"/>
      <c r="AB870" s="2"/>
      <c r="AD870" s="24"/>
      <c r="AE870" s="24"/>
      <c r="AF870" s="24"/>
      <c r="AG870" s="24"/>
      <c r="AH870" s="24"/>
      <c r="AI870" s="24"/>
      <c r="AJ870" s="24"/>
      <c r="AK870" s="24"/>
      <c r="AL870" s="24"/>
      <c r="AM870" s="24"/>
      <c r="AN870" s="24"/>
    </row>
    <row r="871" spans="1:40" ht="13" x14ac:dyDescent="0.3">
      <c r="A871" t="s">
        <v>133</v>
      </c>
      <c r="B871" s="5">
        <v>2.93</v>
      </c>
      <c r="C871" s="93">
        <f t="shared" si="19"/>
        <v>42.93</v>
      </c>
      <c r="D871" s="157"/>
      <c r="E871" s="157"/>
      <c r="F871" s="157">
        <v>0.04</v>
      </c>
      <c r="G871" s="157">
        <v>0.04</v>
      </c>
      <c r="H871" s="157">
        <v>6.3E-2</v>
      </c>
      <c r="I871" s="157">
        <v>8.7999999999999995E-2</v>
      </c>
      <c r="J871" s="157">
        <v>0.113</v>
      </c>
      <c r="K871" s="157">
        <v>0.13900000000000001</v>
      </c>
      <c r="L871" s="157">
        <v>0.16400000000000001</v>
      </c>
      <c r="M871" s="157"/>
      <c r="N871" s="157"/>
      <c r="O871" s="157"/>
      <c r="P871" s="2" t="s">
        <v>138</v>
      </c>
      <c r="Y871" s="22"/>
      <c r="Z871" s="22"/>
      <c r="AA871" s="22"/>
      <c r="AB871" s="2"/>
      <c r="AD871" s="24"/>
      <c r="AE871" s="24"/>
      <c r="AF871" s="24"/>
      <c r="AG871" s="24"/>
      <c r="AH871" s="24"/>
      <c r="AI871" s="24"/>
      <c r="AJ871" s="24"/>
      <c r="AK871" s="24"/>
      <c r="AL871" s="24"/>
      <c r="AM871" s="24"/>
      <c r="AN871" s="24"/>
    </row>
    <row r="872" spans="1:40" ht="13" x14ac:dyDescent="0.3">
      <c r="A872" t="s">
        <v>133</v>
      </c>
      <c r="B872" s="5">
        <v>2.94</v>
      </c>
      <c r="C872" s="93">
        <f t="shared" si="19"/>
        <v>42.94</v>
      </c>
      <c r="D872" s="157"/>
      <c r="E872" s="157"/>
      <c r="F872" s="157">
        <v>0.04</v>
      </c>
      <c r="G872" s="157">
        <v>0.04</v>
      </c>
      <c r="H872" s="157">
        <v>6.3E-2</v>
      </c>
      <c r="I872" s="157">
        <v>8.7999999999999995E-2</v>
      </c>
      <c r="J872" s="157">
        <v>0.113</v>
      </c>
      <c r="K872" s="157">
        <v>0.13900000000000001</v>
      </c>
      <c r="L872" s="157">
        <v>0.16400000000000001</v>
      </c>
      <c r="M872" s="157"/>
      <c r="N872" s="157"/>
      <c r="O872" s="157"/>
      <c r="P872" s="2" t="s">
        <v>138</v>
      </c>
      <c r="Y872" s="22"/>
      <c r="Z872" s="22"/>
      <c r="AA872" s="22"/>
      <c r="AB872" s="2"/>
      <c r="AD872" s="24"/>
      <c r="AE872" s="24"/>
      <c r="AF872" s="24"/>
      <c r="AG872" s="24"/>
      <c r="AH872" s="24"/>
      <c r="AI872" s="24"/>
      <c r="AJ872" s="24"/>
      <c r="AK872" s="24"/>
      <c r="AL872" s="24"/>
      <c r="AM872" s="24"/>
      <c r="AN872" s="24"/>
    </row>
    <row r="873" spans="1:40" ht="13" x14ac:dyDescent="0.3">
      <c r="A873" t="s">
        <v>133</v>
      </c>
      <c r="B873" s="5">
        <v>2.95</v>
      </c>
      <c r="C873" s="93">
        <f t="shared" si="19"/>
        <v>42.95</v>
      </c>
      <c r="D873" s="157"/>
      <c r="E873" s="157"/>
      <c r="F873" s="157">
        <v>0.04</v>
      </c>
      <c r="G873" s="157">
        <v>0.04</v>
      </c>
      <c r="H873" s="157">
        <v>6.3E-2</v>
      </c>
      <c r="I873" s="157">
        <v>8.7999999999999995E-2</v>
      </c>
      <c r="J873" s="157">
        <v>0.113</v>
      </c>
      <c r="K873" s="157">
        <v>0.13900000000000001</v>
      </c>
      <c r="L873" s="157">
        <v>0.16400000000000001</v>
      </c>
      <c r="M873" s="157"/>
      <c r="N873" s="157"/>
      <c r="O873" s="157"/>
      <c r="P873" s="2" t="s">
        <v>138</v>
      </c>
      <c r="Y873" s="22"/>
      <c r="Z873" s="22"/>
      <c r="AA873" s="22"/>
      <c r="AB873" s="2"/>
      <c r="AD873" s="24"/>
      <c r="AE873" s="24"/>
      <c r="AF873" s="24"/>
      <c r="AG873" s="24"/>
      <c r="AH873" s="24"/>
      <c r="AI873" s="24"/>
      <c r="AJ873" s="24"/>
      <c r="AK873" s="24"/>
      <c r="AL873" s="24"/>
      <c r="AM873" s="24"/>
      <c r="AN873" s="24"/>
    </row>
    <row r="874" spans="1:40" ht="13" x14ac:dyDescent="0.3">
      <c r="A874" t="s">
        <v>133</v>
      </c>
      <c r="B874" s="5">
        <v>2.96</v>
      </c>
      <c r="C874" s="93">
        <f t="shared" si="19"/>
        <v>42.96</v>
      </c>
      <c r="D874" s="157"/>
      <c r="E874" s="157"/>
      <c r="F874" s="157">
        <v>0.04</v>
      </c>
      <c r="G874" s="157">
        <v>0.04</v>
      </c>
      <c r="H874" s="157">
        <v>6.3E-2</v>
      </c>
      <c r="I874" s="157">
        <v>8.7999999999999995E-2</v>
      </c>
      <c r="J874" s="157">
        <v>0.113</v>
      </c>
      <c r="K874" s="157">
        <v>0.13900000000000001</v>
      </c>
      <c r="L874" s="157">
        <v>0.16400000000000001</v>
      </c>
      <c r="M874" s="157"/>
      <c r="N874" s="157"/>
      <c r="O874" s="157"/>
      <c r="P874" s="2" t="s">
        <v>138</v>
      </c>
      <c r="Y874" s="22"/>
      <c r="Z874" s="22"/>
      <c r="AA874" s="22"/>
      <c r="AB874" s="2"/>
      <c r="AD874" s="24"/>
      <c r="AE874" s="24"/>
      <c r="AF874" s="24"/>
      <c r="AG874" s="24"/>
      <c r="AH874" s="24"/>
      <c r="AI874" s="24"/>
      <c r="AJ874" s="24"/>
      <c r="AK874" s="24"/>
      <c r="AL874" s="24"/>
      <c r="AM874" s="24"/>
      <c r="AN874" s="24"/>
    </row>
    <row r="875" spans="1:40" ht="13" x14ac:dyDescent="0.3">
      <c r="A875" t="s">
        <v>133</v>
      </c>
      <c r="B875" s="5">
        <v>2.97</v>
      </c>
      <c r="C875" s="93">
        <f t="shared" si="19"/>
        <v>42.97</v>
      </c>
      <c r="D875" s="157"/>
      <c r="E875" s="157"/>
      <c r="F875" s="157">
        <v>0.04</v>
      </c>
      <c r="G875" s="157">
        <v>0.04</v>
      </c>
      <c r="H875" s="157">
        <v>6.3E-2</v>
      </c>
      <c r="I875" s="157">
        <v>8.7999999999999995E-2</v>
      </c>
      <c r="J875" s="157">
        <v>0.113</v>
      </c>
      <c r="K875" s="157">
        <v>0.13900000000000001</v>
      </c>
      <c r="L875" s="157">
        <v>0.16400000000000001</v>
      </c>
      <c r="M875" s="157"/>
      <c r="N875" s="157"/>
      <c r="O875" s="157"/>
      <c r="P875" s="2" t="s">
        <v>138</v>
      </c>
      <c r="Y875" s="22"/>
      <c r="Z875" s="22"/>
      <c r="AA875" s="22"/>
      <c r="AB875" s="2"/>
      <c r="AD875" s="24"/>
      <c r="AE875" s="24"/>
      <c r="AF875" s="24"/>
      <c r="AG875" s="24"/>
      <c r="AH875" s="24"/>
      <c r="AI875" s="24"/>
      <c r="AJ875" s="24"/>
      <c r="AK875" s="24"/>
      <c r="AL875" s="24"/>
      <c r="AM875" s="24"/>
      <c r="AN875" s="24"/>
    </row>
    <row r="876" spans="1:40" ht="13" x14ac:dyDescent="0.3">
      <c r="A876" t="s">
        <v>133</v>
      </c>
      <c r="B876" s="5">
        <v>2.98</v>
      </c>
      <c r="C876" s="93">
        <f t="shared" si="19"/>
        <v>42.98</v>
      </c>
      <c r="D876" s="157"/>
      <c r="E876" s="157"/>
      <c r="F876" s="157">
        <v>0.04</v>
      </c>
      <c r="G876" s="157">
        <v>0.04</v>
      </c>
      <c r="H876" s="157">
        <v>6.3E-2</v>
      </c>
      <c r="I876" s="157">
        <v>8.7999999999999995E-2</v>
      </c>
      <c r="J876" s="157">
        <v>0.113</v>
      </c>
      <c r="K876" s="157">
        <v>0.13900000000000001</v>
      </c>
      <c r="L876" s="157">
        <v>0.16400000000000001</v>
      </c>
      <c r="M876" s="157"/>
      <c r="N876" s="157"/>
      <c r="O876" s="157"/>
      <c r="P876" s="2" t="s">
        <v>138</v>
      </c>
      <c r="Y876" s="22"/>
      <c r="Z876" s="22"/>
      <c r="AA876" s="22"/>
      <c r="AB876" s="2"/>
      <c r="AD876" s="24"/>
      <c r="AE876" s="24"/>
      <c r="AF876" s="24"/>
      <c r="AG876" s="24"/>
      <c r="AH876" s="24"/>
      <c r="AI876" s="24"/>
      <c r="AJ876" s="24"/>
      <c r="AK876" s="24"/>
      <c r="AL876" s="24"/>
      <c r="AM876" s="24"/>
      <c r="AN876" s="24"/>
    </row>
    <row r="877" spans="1:40" ht="13" x14ac:dyDescent="0.3">
      <c r="A877" t="s">
        <v>133</v>
      </c>
      <c r="B877" s="5">
        <v>2.99</v>
      </c>
      <c r="C877" s="93">
        <f t="shared" si="19"/>
        <v>42.99</v>
      </c>
      <c r="D877" s="157"/>
      <c r="E877" s="157"/>
      <c r="F877" s="157">
        <v>0.04</v>
      </c>
      <c r="G877" s="157">
        <v>0.04</v>
      </c>
      <c r="H877" s="157">
        <v>6.3E-2</v>
      </c>
      <c r="I877" s="157">
        <v>8.7999999999999995E-2</v>
      </c>
      <c r="J877" s="157">
        <v>0.113</v>
      </c>
      <c r="K877" s="157">
        <v>0.13900000000000001</v>
      </c>
      <c r="L877" s="157">
        <v>0.16400000000000001</v>
      </c>
      <c r="M877" s="157"/>
      <c r="N877" s="157"/>
      <c r="O877" s="157"/>
      <c r="P877" s="2" t="s">
        <v>138</v>
      </c>
      <c r="Y877" s="22"/>
      <c r="Z877" s="22"/>
      <c r="AA877" s="22"/>
      <c r="AB877" s="2"/>
      <c r="AD877" s="24"/>
      <c r="AE877" s="24"/>
      <c r="AF877" s="24"/>
      <c r="AG877" s="24"/>
      <c r="AH877" s="24"/>
      <c r="AI877" s="24"/>
      <c r="AJ877" s="24"/>
      <c r="AK877" s="24"/>
      <c r="AL877" s="24"/>
      <c r="AM877" s="24"/>
      <c r="AN877" s="24"/>
    </row>
    <row r="878" spans="1:40" ht="13" x14ac:dyDescent="0.3">
      <c r="A878" t="s">
        <v>133</v>
      </c>
      <c r="B878" s="5">
        <v>3</v>
      </c>
      <c r="C878" s="93">
        <f t="shared" si="19"/>
        <v>43</v>
      </c>
      <c r="D878" s="157"/>
      <c r="E878" s="157"/>
      <c r="F878" s="157">
        <v>0.04</v>
      </c>
      <c r="G878" s="157">
        <v>0.04</v>
      </c>
      <c r="H878" s="157">
        <v>6.3E-2</v>
      </c>
      <c r="I878" s="157">
        <v>8.7999999999999995E-2</v>
      </c>
      <c r="J878" s="157">
        <v>0.113</v>
      </c>
      <c r="K878" s="157">
        <v>0.13900000000000001</v>
      </c>
      <c r="L878" s="157">
        <v>0.16400000000000001</v>
      </c>
      <c r="M878" s="157"/>
      <c r="N878" s="157"/>
      <c r="O878" s="157"/>
      <c r="P878" s="2" t="s">
        <v>138</v>
      </c>
      <c r="Y878" s="22"/>
      <c r="Z878" s="22"/>
      <c r="AA878" s="22"/>
      <c r="AB878" s="2"/>
      <c r="AD878" s="24"/>
      <c r="AE878" s="24"/>
      <c r="AF878" s="24"/>
      <c r="AG878" s="24"/>
      <c r="AH878" s="24"/>
      <c r="AI878" s="24"/>
      <c r="AJ878" s="24"/>
      <c r="AK878" s="24"/>
      <c r="AL878" s="24"/>
      <c r="AM878" s="24"/>
      <c r="AN878" s="24"/>
    </row>
  </sheetData>
  <mergeCells count="2">
    <mergeCell ref="AJ3:AP3"/>
    <mergeCell ref="D3:O3"/>
  </mergeCells>
  <phoneticPr fontId="37" type="noConversion"/>
  <pageMargins left="0.7" right="0.7" top="0.75" bottom="0.75" header="0.3" footer="0.3"/>
  <pageSetup orientation="portrait" r:id="rId1"/>
  <customProperties>
    <customPr name="_pios_id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733AA4-8072-4F1B-B827-FCE0847027DC}">
  <sheetPr codeName="Tabelle12"/>
  <dimension ref="A1:BC860"/>
  <sheetViews>
    <sheetView zoomScale="70" zoomScaleNormal="70" workbookViewId="0">
      <pane ySplit="4" topLeftCell="A262" activePane="bottomLeft" state="frozen"/>
      <selection pane="bottomLeft" activeCell="D276" sqref="D276:E314"/>
    </sheetView>
  </sheetViews>
  <sheetFormatPr baseColWidth="10" defaultColWidth="8.6328125" defaultRowHeight="12.5" x14ac:dyDescent="0.25"/>
  <cols>
    <col min="1" max="1" width="20.6328125" customWidth="1"/>
    <col min="6" max="15" width="8.6328125" style="55"/>
    <col min="26" max="26" width="11.453125"/>
    <col min="27" max="31" width="11.453125" style="55"/>
    <col min="32" max="32" width="7" bestFit="1" customWidth="1"/>
    <col min="33" max="33" width="11.54296875" bestFit="1" customWidth="1"/>
    <col min="34" max="34" width="7" bestFit="1" customWidth="1"/>
    <col min="35" max="35" width="11.54296875" bestFit="1" customWidth="1"/>
    <col min="39" max="39" width="13.54296875" customWidth="1"/>
    <col min="40" max="40" width="11.453125" customWidth="1"/>
    <col min="51" max="55" width="8.6328125" style="55"/>
  </cols>
  <sheetData>
    <row r="1" spans="1:46" ht="13" x14ac:dyDescent="0.3">
      <c r="I1" s="105" t="s">
        <v>117</v>
      </c>
      <c r="J1" s="128">
        <v>0.85</v>
      </c>
    </row>
    <row r="2" spans="1:46" x14ac:dyDescent="0.25">
      <c r="R2" t="s">
        <v>135</v>
      </c>
    </row>
    <row r="3" spans="1:46" ht="13" x14ac:dyDescent="0.3">
      <c r="B3" s="18"/>
      <c r="C3" s="24"/>
      <c r="D3" s="329" t="s">
        <v>118</v>
      </c>
      <c r="E3" s="329"/>
      <c r="F3" s="329"/>
      <c r="G3" s="329"/>
      <c r="H3" s="329"/>
      <c r="I3" s="329"/>
      <c r="J3" s="329"/>
      <c r="K3" s="329"/>
      <c r="L3" s="329"/>
      <c r="M3" s="329"/>
      <c r="N3" s="329"/>
      <c r="O3" s="329"/>
      <c r="AB3" s="104" t="s">
        <v>139</v>
      </c>
      <c r="AC3" s="104"/>
      <c r="AD3" s="104"/>
      <c r="AE3" s="104"/>
      <c r="AF3" s="34"/>
      <c r="AJ3" s="322"/>
      <c r="AK3" s="322"/>
      <c r="AL3" s="322"/>
      <c r="AM3" s="322"/>
      <c r="AN3" s="322"/>
      <c r="AO3" s="322"/>
      <c r="AP3" s="322"/>
    </row>
    <row r="4" spans="1:46" ht="13.5" thickBot="1" x14ac:dyDescent="0.35">
      <c r="B4" s="5" t="s">
        <v>84</v>
      </c>
      <c r="C4" s="5"/>
      <c r="D4" s="80" t="s">
        <v>69</v>
      </c>
      <c r="E4" s="80" t="s">
        <v>119</v>
      </c>
      <c r="F4" s="80" t="s">
        <v>72</v>
      </c>
      <c r="G4" s="80" t="s">
        <v>120</v>
      </c>
      <c r="H4" s="80" t="s">
        <v>75</v>
      </c>
      <c r="I4" s="80" t="s">
        <v>121</v>
      </c>
      <c r="J4" s="80" t="s">
        <v>122</v>
      </c>
      <c r="K4" s="80" t="s">
        <v>123</v>
      </c>
      <c r="L4" s="80" t="s">
        <v>124</v>
      </c>
      <c r="M4" s="80" t="s">
        <v>125</v>
      </c>
      <c r="N4" s="80" t="s">
        <v>126</v>
      </c>
      <c r="O4" s="80" t="s">
        <v>127</v>
      </c>
      <c r="P4" s="2" t="s">
        <v>140</v>
      </c>
      <c r="AA4" s="105"/>
      <c r="AB4" s="105"/>
      <c r="AC4" s="105"/>
      <c r="AD4" s="105"/>
      <c r="AE4" s="105"/>
      <c r="AF4" s="24"/>
      <c r="AG4" s="24"/>
      <c r="AI4" s="24"/>
      <c r="AJ4" s="24"/>
      <c r="AK4" s="24"/>
      <c r="AL4" s="24"/>
      <c r="AM4" s="24"/>
      <c r="AN4" s="24"/>
      <c r="AO4" s="24"/>
      <c r="AP4" s="24"/>
    </row>
    <row r="5" spans="1:46" ht="14.5" thickBot="1" x14ac:dyDescent="0.35">
      <c r="A5" t="s">
        <v>129</v>
      </c>
      <c r="B5" s="93">
        <v>0</v>
      </c>
      <c r="C5" s="5">
        <f>VALUE(SUBSTITUTE(1&amp;B5," ",""))</f>
        <v>10</v>
      </c>
      <c r="D5" t="s">
        <v>130</v>
      </c>
      <c r="E5" t="s">
        <v>130</v>
      </c>
      <c r="F5" s="55" t="s">
        <v>130</v>
      </c>
      <c r="G5" s="55" t="s">
        <v>130</v>
      </c>
      <c r="H5" s="55" t="s">
        <v>130</v>
      </c>
      <c r="I5" s="55" t="s">
        <v>130</v>
      </c>
      <c r="J5" s="55" t="s">
        <v>130</v>
      </c>
      <c r="K5" s="55" t="s">
        <v>130</v>
      </c>
      <c r="L5" s="55" t="s">
        <v>130</v>
      </c>
      <c r="M5" s="55" t="s">
        <v>130</v>
      </c>
      <c r="N5" s="55" t="s">
        <v>130</v>
      </c>
      <c r="O5" s="55" t="s">
        <v>130</v>
      </c>
      <c r="P5" s="2" t="s">
        <v>140</v>
      </c>
      <c r="R5" s="2"/>
      <c r="S5" s="2"/>
      <c r="T5" s="2"/>
      <c r="U5" s="2"/>
      <c r="V5" s="2"/>
      <c r="W5" s="2"/>
      <c r="X5" s="2"/>
      <c r="Y5" s="2"/>
      <c r="Z5" s="323"/>
      <c r="AA5" s="106" t="s">
        <v>84</v>
      </c>
      <c r="AB5" s="107" t="s">
        <v>141</v>
      </c>
      <c r="AC5" s="108"/>
      <c r="AD5" s="108"/>
      <c r="AE5" s="108"/>
      <c r="AF5" s="65"/>
      <c r="AG5" s="65"/>
      <c r="AH5" s="65"/>
      <c r="AI5" s="66"/>
      <c r="AJ5" s="24"/>
      <c r="AK5" s="24"/>
      <c r="AL5" s="24"/>
      <c r="AM5" s="24"/>
      <c r="AN5" s="24"/>
      <c r="AO5" s="24"/>
      <c r="AP5" s="24"/>
      <c r="AQ5" s="24"/>
    </row>
    <row r="6" spans="1:46" ht="14.5" thickBot="1" x14ac:dyDescent="0.35">
      <c r="A6" t="s">
        <v>129</v>
      </c>
      <c r="B6" s="5">
        <v>0.33</v>
      </c>
      <c r="C6" s="5">
        <f t="shared" ref="C6:C69" si="0">VALUE(SUBSTITUTE(1&amp;B6," ",""))</f>
        <v>10.33</v>
      </c>
      <c r="D6" s="55">
        <v>6.3E-2</v>
      </c>
      <c r="E6" s="55">
        <v>0.109</v>
      </c>
      <c r="F6" s="55">
        <v>0.154</v>
      </c>
      <c r="G6" s="55" t="s">
        <v>130</v>
      </c>
      <c r="H6" s="55" t="s">
        <v>130</v>
      </c>
      <c r="I6" s="55" t="s">
        <v>130</v>
      </c>
      <c r="J6" s="55" t="s">
        <v>130</v>
      </c>
      <c r="K6" s="55" t="s">
        <v>130</v>
      </c>
      <c r="L6" s="55" t="s">
        <v>130</v>
      </c>
      <c r="M6" s="55" t="s">
        <v>130</v>
      </c>
      <c r="N6" s="55" t="s">
        <v>130</v>
      </c>
      <c r="O6" s="55" t="s">
        <v>130</v>
      </c>
      <c r="P6" s="2" t="s">
        <v>140</v>
      </c>
      <c r="R6" s="2" t="s">
        <v>142</v>
      </c>
      <c r="U6" s="2"/>
      <c r="V6" s="2"/>
      <c r="W6" s="2"/>
      <c r="X6" s="2"/>
      <c r="Y6" s="2"/>
      <c r="Z6" s="324"/>
      <c r="AA6" s="109"/>
      <c r="AB6" s="107" t="s">
        <v>143</v>
      </c>
      <c r="AC6" s="108"/>
      <c r="AD6" s="108"/>
      <c r="AE6" s="108"/>
      <c r="AF6" s="65"/>
      <c r="AG6" s="65"/>
      <c r="AH6" s="65"/>
      <c r="AI6" s="66"/>
      <c r="AJ6" s="24"/>
      <c r="AK6" s="24"/>
      <c r="AL6" s="24"/>
      <c r="AM6" s="24"/>
      <c r="AN6" s="24"/>
    </row>
    <row r="7" spans="1:46" ht="14.5" thickBot="1" x14ac:dyDescent="0.35">
      <c r="A7" t="s">
        <v>129</v>
      </c>
      <c r="B7" s="5">
        <v>0.34</v>
      </c>
      <c r="C7" s="5">
        <f t="shared" si="0"/>
        <v>10.34</v>
      </c>
      <c r="D7" s="55">
        <v>6.0999999999999999E-2</v>
      </c>
      <c r="E7" s="55">
        <v>0.107</v>
      </c>
      <c r="F7" s="55">
        <v>0.153</v>
      </c>
      <c r="G7" s="55" t="s">
        <v>130</v>
      </c>
      <c r="H7" s="55" t="s">
        <v>130</v>
      </c>
      <c r="I7" s="55" t="s">
        <v>130</v>
      </c>
      <c r="J7" s="55" t="s">
        <v>130</v>
      </c>
      <c r="K7" s="55" t="s">
        <v>130</v>
      </c>
      <c r="L7" s="55" t="s">
        <v>130</v>
      </c>
      <c r="M7" s="55" t="s">
        <v>130</v>
      </c>
      <c r="N7" s="55" t="s">
        <v>130</v>
      </c>
      <c r="O7" s="55" t="s">
        <v>130</v>
      </c>
      <c r="P7" s="2" t="s">
        <v>140</v>
      </c>
      <c r="U7" s="2"/>
      <c r="V7" s="2"/>
      <c r="W7" s="2"/>
      <c r="X7" s="2"/>
      <c r="Y7" s="2"/>
      <c r="Z7" s="325"/>
      <c r="AA7" s="110"/>
      <c r="AB7" s="111" t="s">
        <v>144</v>
      </c>
      <c r="AC7" s="111" t="s">
        <v>145</v>
      </c>
      <c r="AD7" s="111">
        <v>1</v>
      </c>
      <c r="AE7" s="111" t="s">
        <v>146</v>
      </c>
      <c r="AF7" s="62">
        <v>2</v>
      </c>
      <c r="AG7" s="63" t="s">
        <v>147</v>
      </c>
      <c r="AH7" s="62">
        <v>3</v>
      </c>
      <c r="AI7" s="63" t="s">
        <v>148</v>
      </c>
      <c r="AJ7" s="24"/>
      <c r="AK7" s="24" t="s">
        <v>149</v>
      </c>
      <c r="AN7" s="24"/>
      <c r="AR7" t="s">
        <v>150</v>
      </c>
    </row>
    <row r="8" spans="1:46" ht="14.5" thickBot="1" x14ac:dyDescent="0.35">
      <c r="A8" t="s">
        <v>129</v>
      </c>
      <c r="B8" s="5">
        <v>0.35</v>
      </c>
      <c r="C8" s="5">
        <f t="shared" si="0"/>
        <v>10.35</v>
      </c>
      <c r="D8" s="55">
        <v>5.8999999999999997E-2</v>
      </c>
      <c r="E8" s="55">
        <v>0.106</v>
      </c>
      <c r="F8" s="55">
        <v>0.153</v>
      </c>
      <c r="G8" s="55" t="s">
        <v>130</v>
      </c>
      <c r="H8" s="55" t="s">
        <v>130</v>
      </c>
      <c r="I8" s="55" t="s">
        <v>130</v>
      </c>
      <c r="J8" s="55" t="s">
        <v>130</v>
      </c>
      <c r="K8" s="55" t="s">
        <v>130</v>
      </c>
      <c r="L8" s="55" t="s">
        <v>130</v>
      </c>
      <c r="M8" s="55" t="s">
        <v>130</v>
      </c>
      <c r="N8" s="55" t="s">
        <v>130</v>
      </c>
      <c r="O8" s="55" t="s">
        <v>130</v>
      </c>
      <c r="P8" s="2" t="s">
        <v>140</v>
      </c>
      <c r="U8" s="2"/>
      <c r="V8" s="2"/>
      <c r="W8" s="2"/>
      <c r="X8" s="2"/>
      <c r="Y8" s="2"/>
      <c r="Z8" s="5">
        <v>0</v>
      </c>
      <c r="AB8" s="112" t="s">
        <v>130</v>
      </c>
      <c r="AC8" s="112" t="s">
        <v>130</v>
      </c>
      <c r="AD8" s="112" t="s">
        <v>130</v>
      </c>
      <c r="AE8" s="112" t="s">
        <v>130</v>
      </c>
      <c r="AF8" s="64" t="s">
        <v>130</v>
      </c>
      <c r="AG8" s="64" t="s">
        <v>130</v>
      </c>
      <c r="AH8" s="64" t="s">
        <v>130</v>
      </c>
      <c r="AI8" s="64" t="s">
        <v>130</v>
      </c>
      <c r="AJ8" s="24"/>
      <c r="AK8" s="24" t="s">
        <v>84</v>
      </c>
      <c r="AL8" s="72" t="s">
        <v>151</v>
      </c>
      <c r="AM8" s="24" t="s">
        <v>152</v>
      </c>
      <c r="AN8" s="24" t="s">
        <v>153</v>
      </c>
      <c r="AO8" s="24" t="s">
        <v>154</v>
      </c>
      <c r="AQ8" s="24" t="s">
        <v>84</v>
      </c>
      <c r="AR8" s="24" t="s">
        <v>152</v>
      </c>
      <c r="AS8" s="24" t="s">
        <v>153</v>
      </c>
      <c r="AT8" s="24" t="s">
        <v>154</v>
      </c>
    </row>
    <row r="9" spans="1:46" ht="14.5" thickBot="1" x14ac:dyDescent="0.35">
      <c r="A9" t="s">
        <v>129</v>
      </c>
      <c r="B9" s="5">
        <v>0.36</v>
      </c>
      <c r="C9" s="5">
        <f t="shared" si="0"/>
        <v>10.36</v>
      </c>
      <c r="D9" s="55">
        <v>5.8000000000000003E-2</v>
      </c>
      <c r="E9" s="55">
        <v>0.106</v>
      </c>
      <c r="F9" s="55">
        <v>0.153</v>
      </c>
      <c r="G9" s="55" t="s">
        <v>130</v>
      </c>
      <c r="H9" s="55" t="s">
        <v>130</v>
      </c>
      <c r="I9" s="55" t="s">
        <v>130</v>
      </c>
      <c r="J9" s="55" t="s">
        <v>130</v>
      </c>
      <c r="K9" s="55" t="s">
        <v>130</v>
      </c>
      <c r="L9" s="55" t="s">
        <v>130</v>
      </c>
      <c r="M9" s="55" t="s">
        <v>130</v>
      </c>
      <c r="N9" s="55" t="s">
        <v>130</v>
      </c>
      <c r="O9" s="55" t="s">
        <v>130</v>
      </c>
      <c r="P9" s="2" t="s">
        <v>140</v>
      </c>
      <c r="U9" s="2"/>
      <c r="V9" s="2"/>
      <c r="W9" s="2"/>
      <c r="X9" s="2"/>
      <c r="Y9" s="2"/>
      <c r="Z9" s="5">
        <v>0.33</v>
      </c>
      <c r="AA9" s="112">
        <v>0.33</v>
      </c>
      <c r="AB9" s="112">
        <v>6.3E-2</v>
      </c>
      <c r="AC9" s="112">
        <v>0.109</v>
      </c>
      <c r="AD9" s="112">
        <v>0.154</v>
      </c>
      <c r="AE9" s="112" t="s">
        <v>130</v>
      </c>
      <c r="AF9" s="64" t="s">
        <v>130</v>
      </c>
      <c r="AG9" s="64" t="s">
        <v>130</v>
      </c>
      <c r="AH9" s="64" t="s">
        <v>130</v>
      </c>
      <c r="AI9" s="64" t="s">
        <v>130</v>
      </c>
      <c r="AJ9" s="24"/>
      <c r="AK9">
        <v>0.33</v>
      </c>
      <c r="AL9" s="73">
        <f>133.98389/AK9</f>
        <v>406.01178787878786</v>
      </c>
      <c r="AM9" s="76">
        <f>ROUND(((0.0008*AL9)+3.5825)*0.03937,3)</f>
        <v>0.154</v>
      </c>
      <c r="AN9" s="24"/>
      <c r="AQ9">
        <v>0.33</v>
      </c>
      <c r="AR9">
        <v>0.154</v>
      </c>
    </row>
    <row r="10" spans="1:46" ht="14.5" thickBot="1" x14ac:dyDescent="0.35">
      <c r="A10" t="s">
        <v>129</v>
      </c>
      <c r="B10" s="5">
        <v>0.37</v>
      </c>
      <c r="C10" s="5">
        <f t="shared" si="0"/>
        <v>10.37</v>
      </c>
      <c r="D10" s="55">
        <v>5.8000000000000003E-2</v>
      </c>
      <c r="E10" s="55">
        <v>0.106</v>
      </c>
      <c r="F10" s="55">
        <v>0.152</v>
      </c>
      <c r="G10" s="55" t="s">
        <v>130</v>
      </c>
      <c r="H10" s="55" t="s">
        <v>130</v>
      </c>
      <c r="I10" s="55" t="s">
        <v>130</v>
      </c>
      <c r="J10" s="55" t="s">
        <v>130</v>
      </c>
      <c r="K10" s="55" t="s">
        <v>130</v>
      </c>
      <c r="L10" s="55" t="s">
        <v>130</v>
      </c>
      <c r="M10" s="55" t="s">
        <v>130</v>
      </c>
      <c r="N10" s="55" t="s">
        <v>130</v>
      </c>
      <c r="O10" s="55" t="s">
        <v>130</v>
      </c>
      <c r="P10" s="2" t="s">
        <v>140</v>
      </c>
      <c r="U10" s="2"/>
      <c r="V10" s="2"/>
      <c r="W10" s="2"/>
      <c r="X10" s="2"/>
      <c r="Y10" s="2"/>
      <c r="Z10" s="5">
        <v>0.34</v>
      </c>
      <c r="AA10" s="112">
        <v>0.34</v>
      </c>
      <c r="AB10" s="112">
        <v>6.0999999999999999E-2</v>
      </c>
      <c r="AC10" s="112">
        <v>0.107</v>
      </c>
      <c r="AD10" s="112">
        <v>0.153</v>
      </c>
      <c r="AE10" s="112" t="s">
        <v>130</v>
      </c>
      <c r="AF10" s="64" t="s">
        <v>130</v>
      </c>
      <c r="AG10" s="64" t="s">
        <v>130</v>
      </c>
      <c r="AH10" s="64" t="s">
        <v>130</v>
      </c>
      <c r="AI10" s="64" t="s">
        <v>130</v>
      </c>
      <c r="AJ10" s="24"/>
      <c r="AK10" s="24">
        <v>0.34</v>
      </c>
      <c r="AL10" s="73">
        <f t="shared" ref="AL10:AL73" si="1">133.98389/AK10</f>
        <v>394.07026470588232</v>
      </c>
      <c r="AM10" s="76">
        <f t="shared" ref="AM10:AM21" si="2">ROUND(((0.0008*AL10)+3.5825)*0.03937,3)</f>
        <v>0.153</v>
      </c>
      <c r="AN10" s="24"/>
      <c r="AQ10" s="24">
        <v>0.34</v>
      </c>
      <c r="AR10">
        <v>0.153</v>
      </c>
    </row>
    <row r="11" spans="1:46" ht="14.5" thickBot="1" x14ac:dyDescent="0.35">
      <c r="A11" t="s">
        <v>129</v>
      </c>
      <c r="B11" s="5">
        <v>0.38</v>
      </c>
      <c r="C11" s="5">
        <f t="shared" si="0"/>
        <v>10.38</v>
      </c>
      <c r="D11" s="55">
        <v>5.8000000000000003E-2</v>
      </c>
      <c r="E11" s="55">
        <v>0.106</v>
      </c>
      <c r="F11" s="55">
        <v>0.152</v>
      </c>
      <c r="G11" s="55" t="s">
        <v>130</v>
      </c>
      <c r="H11" s="55" t="s">
        <v>130</v>
      </c>
      <c r="I11" s="55" t="s">
        <v>130</v>
      </c>
      <c r="J11" s="55" t="s">
        <v>130</v>
      </c>
      <c r="K11" s="55" t="s">
        <v>130</v>
      </c>
      <c r="L11" s="55" t="s">
        <v>130</v>
      </c>
      <c r="M11" s="55" t="s">
        <v>130</v>
      </c>
      <c r="N11" s="55" t="s">
        <v>130</v>
      </c>
      <c r="O11" s="55" t="s">
        <v>130</v>
      </c>
      <c r="P11" s="2" t="s">
        <v>140</v>
      </c>
      <c r="U11" s="2"/>
      <c r="V11" s="2"/>
      <c r="W11" s="2"/>
      <c r="X11" s="2"/>
      <c r="Y11" s="2"/>
      <c r="Z11" s="5">
        <v>0.35</v>
      </c>
      <c r="AA11" s="112">
        <v>0.35</v>
      </c>
      <c r="AB11" s="112">
        <v>5.8999999999999997E-2</v>
      </c>
      <c r="AC11" s="112">
        <v>0.106</v>
      </c>
      <c r="AD11" s="112">
        <v>0.153</v>
      </c>
      <c r="AE11" s="112" t="s">
        <v>130</v>
      </c>
      <c r="AF11" s="64" t="s">
        <v>130</v>
      </c>
      <c r="AG11" s="64" t="s">
        <v>130</v>
      </c>
      <c r="AH11" s="64" t="s">
        <v>130</v>
      </c>
      <c r="AI11" s="64" t="s">
        <v>130</v>
      </c>
      <c r="AJ11" s="24"/>
      <c r="AK11">
        <v>0.35</v>
      </c>
      <c r="AL11" s="73">
        <f t="shared" si="1"/>
        <v>382.81111428571432</v>
      </c>
      <c r="AM11" s="76">
        <f t="shared" si="2"/>
        <v>0.153</v>
      </c>
      <c r="AN11" s="24"/>
      <c r="AQ11">
        <v>0.35</v>
      </c>
      <c r="AR11">
        <v>0.153</v>
      </c>
    </row>
    <row r="12" spans="1:46" ht="14.5" thickBot="1" x14ac:dyDescent="0.35">
      <c r="A12" t="s">
        <v>129</v>
      </c>
      <c r="B12" s="5">
        <v>0.39</v>
      </c>
      <c r="C12" s="5">
        <f t="shared" si="0"/>
        <v>10.39</v>
      </c>
      <c r="D12" s="55">
        <v>5.8000000000000003E-2</v>
      </c>
      <c r="E12" s="55">
        <v>0.106</v>
      </c>
      <c r="F12" s="55">
        <v>0.152</v>
      </c>
      <c r="G12" s="55" t="s">
        <v>130</v>
      </c>
      <c r="H12" s="55" t="s">
        <v>130</v>
      </c>
      <c r="I12" s="55" t="s">
        <v>130</v>
      </c>
      <c r="J12" s="55" t="s">
        <v>130</v>
      </c>
      <c r="K12" s="55" t="s">
        <v>130</v>
      </c>
      <c r="L12" s="55" t="s">
        <v>130</v>
      </c>
      <c r="M12" s="55" t="s">
        <v>130</v>
      </c>
      <c r="N12" s="55" t="s">
        <v>130</v>
      </c>
      <c r="O12" s="55" t="s">
        <v>130</v>
      </c>
      <c r="P12" s="2" t="s">
        <v>140</v>
      </c>
      <c r="U12" s="2"/>
      <c r="V12" s="2"/>
      <c r="W12" s="2"/>
      <c r="X12" s="2"/>
      <c r="Y12" s="2"/>
      <c r="Z12" s="5">
        <v>0.36</v>
      </c>
      <c r="AA12" s="112">
        <v>0.36</v>
      </c>
      <c r="AB12" s="112">
        <v>5.8000000000000003E-2</v>
      </c>
      <c r="AC12" s="112">
        <v>0.106</v>
      </c>
      <c r="AD12" s="112">
        <v>0.153</v>
      </c>
      <c r="AE12" s="112" t="s">
        <v>130</v>
      </c>
      <c r="AF12" s="64" t="s">
        <v>130</v>
      </c>
      <c r="AG12" s="64" t="s">
        <v>130</v>
      </c>
      <c r="AH12" s="64" t="s">
        <v>130</v>
      </c>
      <c r="AI12" s="64" t="s">
        <v>130</v>
      </c>
      <c r="AJ12" s="24"/>
      <c r="AK12" s="24">
        <v>0.36</v>
      </c>
      <c r="AL12" s="73">
        <f t="shared" si="1"/>
        <v>372.17747222222226</v>
      </c>
      <c r="AM12" s="76">
        <f t="shared" si="2"/>
        <v>0.153</v>
      </c>
      <c r="AN12" s="24"/>
      <c r="AQ12" s="24">
        <v>0.36</v>
      </c>
      <c r="AR12">
        <v>0.153</v>
      </c>
    </row>
    <row r="13" spans="1:46" ht="14.5" thickBot="1" x14ac:dyDescent="0.35">
      <c r="A13" t="s">
        <v>129</v>
      </c>
      <c r="B13" s="5">
        <v>0.4</v>
      </c>
      <c r="C13" s="5">
        <f t="shared" si="0"/>
        <v>10.4</v>
      </c>
      <c r="D13" s="55">
        <v>5.8000000000000003E-2</v>
      </c>
      <c r="E13" s="55">
        <v>0.106</v>
      </c>
      <c r="F13" s="55">
        <v>0.152</v>
      </c>
      <c r="G13" s="55" t="s">
        <v>130</v>
      </c>
      <c r="H13" s="55" t="s">
        <v>130</v>
      </c>
      <c r="I13" s="55" t="s">
        <v>130</v>
      </c>
      <c r="J13" s="55" t="s">
        <v>130</v>
      </c>
      <c r="K13" s="55" t="s">
        <v>130</v>
      </c>
      <c r="L13" s="55" t="s">
        <v>130</v>
      </c>
      <c r="M13" s="55" t="s">
        <v>130</v>
      </c>
      <c r="N13" s="55" t="s">
        <v>130</v>
      </c>
      <c r="O13" s="55" t="s">
        <v>130</v>
      </c>
      <c r="P13" s="2" t="s">
        <v>140</v>
      </c>
      <c r="U13" s="2"/>
      <c r="V13" s="2"/>
      <c r="W13" s="2"/>
      <c r="X13" s="2"/>
      <c r="Y13" s="2"/>
      <c r="Z13" s="5">
        <v>0.37</v>
      </c>
      <c r="AB13" s="112">
        <v>5.8000000000000003E-2</v>
      </c>
      <c r="AC13" s="112">
        <v>0.106</v>
      </c>
      <c r="AD13" s="112">
        <v>0.153</v>
      </c>
      <c r="AE13" s="112" t="s">
        <v>130</v>
      </c>
      <c r="AF13" s="64" t="s">
        <v>130</v>
      </c>
      <c r="AG13" s="64" t="s">
        <v>130</v>
      </c>
      <c r="AH13" s="64" t="s">
        <v>130</v>
      </c>
      <c r="AI13" s="64" t="s">
        <v>130</v>
      </c>
      <c r="AJ13" s="24"/>
      <c r="AK13">
        <v>0.37</v>
      </c>
      <c r="AL13" s="73">
        <f t="shared" si="1"/>
        <v>362.11862162162163</v>
      </c>
      <c r="AM13" s="76">
        <f t="shared" si="2"/>
        <v>0.152</v>
      </c>
      <c r="AN13" s="24"/>
      <c r="AQ13">
        <v>0.37</v>
      </c>
      <c r="AR13">
        <v>0.152</v>
      </c>
    </row>
    <row r="14" spans="1:46" ht="14.5" thickBot="1" x14ac:dyDescent="0.35">
      <c r="A14" t="s">
        <v>129</v>
      </c>
      <c r="B14" s="5">
        <v>0.41</v>
      </c>
      <c r="C14" s="5">
        <f t="shared" si="0"/>
        <v>10.41</v>
      </c>
      <c r="D14" s="55">
        <v>5.2999999999999999E-2</v>
      </c>
      <c r="E14" s="55">
        <v>0.10199999999999999</v>
      </c>
      <c r="F14" s="55">
        <v>0.151</v>
      </c>
      <c r="G14" s="55" t="s">
        <v>130</v>
      </c>
      <c r="H14" s="55" t="s">
        <v>130</v>
      </c>
      <c r="I14" s="55" t="s">
        <v>130</v>
      </c>
      <c r="J14" s="55" t="s">
        <v>130</v>
      </c>
      <c r="K14" s="55" t="s">
        <v>130</v>
      </c>
      <c r="L14" s="55" t="s">
        <v>130</v>
      </c>
      <c r="M14" s="55" t="s">
        <v>130</v>
      </c>
      <c r="N14" s="55" t="s">
        <v>130</v>
      </c>
      <c r="O14" s="55" t="s">
        <v>130</v>
      </c>
      <c r="P14" s="2" t="s">
        <v>140</v>
      </c>
      <c r="U14" s="2"/>
      <c r="V14" s="2"/>
      <c r="W14" s="2"/>
      <c r="X14" s="2"/>
      <c r="Y14" s="2"/>
      <c r="Z14" s="5">
        <v>0.38</v>
      </c>
      <c r="AB14" s="112">
        <v>5.8000000000000003E-2</v>
      </c>
      <c r="AC14" s="112">
        <v>0.106</v>
      </c>
      <c r="AD14" s="112">
        <v>0.153</v>
      </c>
      <c r="AE14" s="112" t="s">
        <v>130</v>
      </c>
      <c r="AF14" s="64" t="s">
        <v>130</v>
      </c>
      <c r="AG14" s="64" t="s">
        <v>130</v>
      </c>
      <c r="AH14" s="64" t="s">
        <v>130</v>
      </c>
      <c r="AI14" s="64" t="s">
        <v>130</v>
      </c>
      <c r="AJ14" s="24"/>
      <c r="AK14" s="24">
        <v>0.38</v>
      </c>
      <c r="AL14" s="73">
        <f t="shared" si="1"/>
        <v>352.5891842105263</v>
      </c>
      <c r="AM14" s="76">
        <f t="shared" si="2"/>
        <v>0.152</v>
      </c>
      <c r="AN14" s="24"/>
      <c r="AQ14" s="24">
        <v>0.38</v>
      </c>
      <c r="AR14">
        <v>0.152</v>
      </c>
    </row>
    <row r="15" spans="1:46" ht="14.5" thickBot="1" x14ac:dyDescent="0.35">
      <c r="A15" t="s">
        <v>129</v>
      </c>
      <c r="B15" s="5">
        <v>0.42</v>
      </c>
      <c r="C15" s="5">
        <f t="shared" si="0"/>
        <v>10.42</v>
      </c>
      <c r="D15" s="55">
        <v>5.1999999999999998E-2</v>
      </c>
      <c r="E15" s="55">
        <v>0.10199999999999999</v>
      </c>
      <c r="F15" s="55">
        <v>0.151</v>
      </c>
      <c r="G15" s="55" t="s">
        <v>130</v>
      </c>
      <c r="H15" s="55" t="s">
        <v>130</v>
      </c>
      <c r="I15" s="55" t="s">
        <v>130</v>
      </c>
      <c r="J15" s="55" t="s">
        <v>130</v>
      </c>
      <c r="K15" s="55" t="s">
        <v>130</v>
      </c>
      <c r="L15" s="55" t="s">
        <v>130</v>
      </c>
      <c r="M15" s="55" t="s">
        <v>130</v>
      </c>
      <c r="N15" s="55" t="s">
        <v>130</v>
      </c>
      <c r="O15" s="55" t="s">
        <v>130</v>
      </c>
      <c r="P15" s="2" t="s">
        <v>140</v>
      </c>
      <c r="U15" s="2"/>
      <c r="V15" s="2"/>
      <c r="W15" s="2"/>
      <c r="X15" s="2"/>
      <c r="Y15" s="2"/>
      <c r="Z15" s="5">
        <v>0.39</v>
      </c>
      <c r="AB15" s="112">
        <v>5.8000000000000003E-2</v>
      </c>
      <c r="AC15" s="112">
        <v>0.106</v>
      </c>
      <c r="AD15" s="112">
        <v>0.153</v>
      </c>
      <c r="AE15" s="112" t="s">
        <v>130</v>
      </c>
      <c r="AF15" s="64" t="s">
        <v>130</v>
      </c>
      <c r="AG15" s="64" t="s">
        <v>130</v>
      </c>
      <c r="AH15" s="64" t="s">
        <v>130</v>
      </c>
      <c r="AI15" s="64" t="s">
        <v>130</v>
      </c>
      <c r="AJ15" s="24"/>
      <c r="AK15">
        <v>0.39</v>
      </c>
      <c r="AL15" s="73">
        <f t="shared" si="1"/>
        <v>343.54843589743587</v>
      </c>
      <c r="AM15" s="76">
        <f t="shared" si="2"/>
        <v>0.152</v>
      </c>
      <c r="AN15" s="24"/>
      <c r="AQ15">
        <v>0.39</v>
      </c>
      <c r="AR15">
        <v>0.152</v>
      </c>
    </row>
    <row r="16" spans="1:46" ht="14.5" thickBot="1" x14ac:dyDescent="0.35">
      <c r="A16" t="s">
        <v>129</v>
      </c>
      <c r="B16" s="5">
        <v>0.43</v>
      </c>
      <c r="C16" s="5">
        <f t="shared" si="0"/>
        <v>10.43</v>
      </c>
      <c r="D16" s="55">
        <v>5.0999999999999997E-2</v>
      </c>
      <c r="E16" s="55">
        <v>0.10100000000000001</v>
      </c>
      <c r="F16" s="55">
        <v>0.151</v>
      </c>
      <c r="G16" s="55" t="s">
        <v>130</v>
      </c>
      <c r="H16" s="55" t="s">
        <v>130</v>
      </c>
      <c r="I16" s="55" t="s">
        <v>130</v>
      </c>
      <c r="J16" s="55" t="s">
        <v>130</v>
      </c>
      <c r="K16" s="55" t="s">
        <v>130</v>
      </c>
      <c r="L16" s="55" t="s">
        <v>130</v>
      </c>
      <c r="M16" s="55" t="s">
        <v>130</v>
      </c>
      <c r="N16" s="55" t="s">
        <v>130</v>
      </c>
      <c r="O16" s="55" t="s">
        <v>130</v>
      </c>
      <c r="P16" s="2" t="s">
        <v>140</v>
      </c>
      <c r="R16" s="2" t="s">
        <v>155</v>
      </c>
      <c r="U16" s="2"/>
      <c r="V16" s="2"/>
      <c r="W16" s="2"/>
      <c r="X16" s="2"/>
      <c r="Y16" s="2"/>
      <c r="Z16" s="5">
        <v>0.4</v>
      </c>
      <c r="AB16" s="112">
        <v>5.8000000000000003E-2</v>
      </c>
      <c r="AC16" s="112">
        <v>0.106</v>
      </c>
      <c r="AD16" s="112">
        <v>0.153</v>
      </c>
      <c r="AE16" s="112" t="s">
        <v>130</v>
      </c>
      <c r="AF16" s="64" t="s">
        <v>130</v>
      </c>
      <c r="AG16" s="64" t="s">
        <v>130</v>
      </c>
      <c r="AH16" s="64" t="s">
        <v>130</v>
      </c>
      <c r="AI16" s="64" t="s">
        <v>130</v>
      </c>
      <c r="AJ16" s="24"/>
      <c r="AK16" s="24">
        <v>0.4</v>
      </c>
      <c r="AL16" s="73">
        <f t="shared" si="1"/>
        <v>334.95972499999999</v>
      </c>
      <c r="AM16" s="76">
        <f t="shared" si="2"/>
        <v>0.152</v>
      </c>
      <c r="AN16" s="24"/>
      <c r="AQ16" s="24">
        <v>0.4</v>
      </c>
      <c r="AR16">
        <v>0.152</v>
      </c>
    </row>
    <row r="17" spans="1:46" ht="14.5" thickBot="1" x14ac:dyDescent="0.35">
      <c r="A17" t="s">
        <v>129</v>
      </c>
      <c r="B17" s="5">
        <v>0.44</v>
      </c>
      <c r="C17" s="5">
        <f t="shared" si="0"/>
        <v>10.44</v>
      </c>
      <c r="D17" s="55">
        <v>5.0999999999999997E-2</v>
      </c>
      <c r="E17" s="55">
        <v>0.10100000000000001</v>
      </c>
      <c r="F17" s="55">
        <v>0.151</v>
      </c>
      <c r="G17" s="55" t="s">
        <v>130</v>
      </c>
      <c r="H17" s="55" t="s">
        <v>130</v>
      </c>
      <c r="I17" s="55" t="s">
        <v>130</v>
      </c>
      <c r="J17" s="55" t="s">
        <v>130</v>
      </c>
      <c r="K17" s="55" t="s">
        <v>130</v>
      </c>
      <c r="L17" s="55" t="s">
        <v>130</v>
      </c>
      <c r="M17" s="55" t="s">
        <v>130</v>
      </c>
      <c r="N17" s="55" t="s">
        <v>130</v>
      </c>
      <c r="O17" s="55" t="s">
        <v>130</v>
      </c>
      <c r="P17" s="2" t="s">
        <v>140</v>
      </c>
      <c r="U17" s="2"/>
      <c r="V17" s="2"/>
      <c r="W17" s="2"/>
      <c r="X17" s="2"/>
      <c r="Y17" s="2"/>
      <c r="Z17" s="5">
        <v>0.41</v>
      </c>
      <c r="AA17" s="112">
        <v>0.41</v>
      </c>
      <c r="AB17" s="112">
        <v>5.2999999999999999E-2</v>
      </c>
      <c r="AC17" s="112">
        <v>0.10199999999999999</v>
      </c>
      <c r="AD17" s="112">
        <v>0.151</v>
      </c>
      <c r="AE17" s="112" t="s">
        <v>130</v>
      </c>
      <c r="AF17" s="64" t="s">
        <v>130</v>
      </c>
      <c r="AG17" s="64" t="s">
        <v>130</v>
      </c>
      <c r="AH17" s="64" t="s">
        <v>130</v>
      </c>
      <c r="AI17" s="64" t="s">
        <v>130</v>
      </c>
      <c r="AJ17" s="24"/>
      <c r="AK17">
        <v>0.41</v>
      </c>
      <c r="AL17" s="73">
        <f t="shared" si="1"/>
        <v>326.78997560975614</v>
      </c>
      <c r="AM17" s="76">
        <f t="shared" si="2"/>
        <v>0.151</v>
      </c>
      <c r="AN17" s="24"/>
      <c r="AQ17">
        <v>0.41</v>
      </c>
      <c r="AR17">
        <v>0.151</v>
      </c>
    </row>
    <row r="18" spans="1:46" ht="14.5" thickBot="1" x14ac:dyDescent="0.35">
      <c r="A18" t="s">
        <v>129</v>
      </c>
      <c r="B18" s="5">
        <v>0.45</v>
      </c>
      <c r="C18" s="5">
        <f t="shared" si="0"/>
        <v>10.45</v>
      </c>
      <c r="D18" s="55">
        <v>0.05</v>
      </c>
      <c r="E18" s="55">
        <v>0.1</v>
      </c>
      <c r="F18" s="55">
        <v>0.15</v>
      </c>
      <c r="G18" s="55">
        <v>0.251</v>
      </c>
      <c r="H18" s="55">
        <v>0.35199999999999998</v>
      </c>
      <c r="I18" s="55" t="s">
        <v>130</v>
      </c>
      <c r="J18" s="55" t="s">
        <v>130</v>
      </c>
      <c r="K18" s="55" t="s">
        <v>130</v>
      </c>
      <c r="L18" s="55" t="s">
        <v>130</v>
      </c>
      <c r="M18" s="55" t="s">
        <v>130</v>
      </c>
      <c r="N18" s="55" t="s">
        <v>130</v>
      </c>
      <c r="O18" s="55" t="s">
        <v>130</v>
      </c>
      <c r="P18" s="2" t="s">
        <v>140</v>
      </c>
      <c r="R18" s="2" t="s">
        <v>151</v>
      </c>
      <c r="S18" s="71">
        <v>406</v>
      </c>
      <c r="T18" s="71">
        <v>300</v>
      </c>
      <c r="U18" s="71">
        <v>295</v>
      </c>
      <c r="V18" s="71">
        <v>160</v>
      </c>
      <c r="W18" s="71">
        <v>155</v>
      </c>
      <c r="X18" s="71">
        <v>53</v>
      </c>
      <c r="Y18" s="2"/>
      <c r="Z18" s="5">
        <v>0.42</v>
      </c>
      <c r="AA18" s="112">
        <v>0.42</v>
      </c>
      <c r="AB18" s="112">
        <v>5.1999999999999998E-2</v>
      </c>
      <c r="AC18" s="112">
        <v>0.10199999999999999</v>
      </c>
      <c r="AD18" s="112">
        <v>0.151</v>
      </c>
      <c r="AE18" s="112" t="s">
        <v>130</v>
      </c>
      <c r="AF18" s="64" t="s">
        <v>130</v>
      </c>
      <c r="AG18" s="64" t="s">
        <v>130</v>
      </c>
      <c r="AH18" s="64" t="s">
        <v>130</v>
      </c>
      <c r="AI18" s="64" t="s">
        <v>130</v>
      </c>
      <c r="AJ18" s="24"/>
      <c r="AK18" s="24">
        <v>0.42</v>
      </c>
      <c r="AL18" s="73">
        <f t="shared" si="1"/>
        <v>319.0092619047619</v>
      </c>
      <c r="AM18" s="76">
        <f t="shared" si="2"/>
        <v>0.151</v>
      </c>
      <c r="AN18" s="24"/>
      <c r="AQ18" s="24">
        <v>0.42</v>
      </c>
      <c r="AR18">
        <v>0.151</v>
      </c>
    </row>
    <row r="19" spans="1:46" ht="14.5" thickBot="1" x14ac:dyDescent="0.35">
      <c r="A19" t="s">
        <v>129</v>
      </c>
      <c r="B19" s="5">
        <v>0.46</v>
      </c>
      <c r="C19" s="5">
        <f t="shared" si="0"/>
        <v>10.46</v>
      </c>
      <c r="D19" s="94">
        <v>0.05</v>
      </c>
      <c r="E19" s="94">
        <v>0.1</v>
      </c>
      <c r="F19" s="55">
        <v>0.14699999999999999</v>
      </c>
      <c r="G19" s="55">
        <v>0.246</v>
      </c>
      <c r="H19" s="55">
        <v>0.34499999999999997</v>
      </c>
      <c r="I19" s="55" t="s">
        <v>130</v>
      </c>
      <c r="J19" s="55" t="s">
        <v>130</v>
      </c>
      <c r="K19" s="55" t="s">
        <v>130</v>
      </c>
      <c r="L19" s="55" t="s">
        <v>130</v>
      </c>
      <c r="M19" s="55" t="s">
        <v>130</v>
      </c>
      <c r="N19" s="55" t="s">
        <v>130</v>
      </c>
      <c r="O19" s="55" t="s">
        <v>130</v>
      </c>
      <c r="P19" s="2" t="s">
        <v>140</v>
      </c>
      <c r="R19" s="2" t="s">
        <v>84</v>
      </c>
      <c r="S19" s="2">
        <f>133.98389/S18</f>
        <v>0.33000958128078817</v>
      </c>
      <c r="T19" s="2">
        <f t="shared" ref="T19:X19" si="3">133.98389/T18</f>
        <v>0.44661296666666667</v>
      </c>
      <c r="U19" s="2">
        <f t="shared" si="3"/>
        <v>0.45418267796610168</v>
      </c>
      <c r="V19" s="2">
        <f t="shared" si="3"/>
        <v>0.83739931249999999</v>
      </c>
      <c r="W19" s="2">
        <f t="shared" si="3"/>
        <v>0.86441219354838716</v>
      </c>
      <c r="X19" s="2">
        <f t="shared" si="3"/>
        <v>2.527997924528302</v>
      </c>
      <c r="Y19" s="2"/>
      <c r="Z19" s="5">
        <v>0.43</v>
      </c>
      <c r="AA19" s="112">
        <v>0.43</v>
      </c>
      <c r="AB19" s="112">
        <v>5.0999999999999997E-2</v>
      </c>
      <c r="AC19" s="112">
        <v>0.10100000000000001</v>
      </c>
      <c r="AD19" s="112">
        <v>0.151</v>
      </c>
      <c r="AE19" s="112" t="s">
        <v>130</v>
      </c>
      <c r="AF19" s="64" t="s">
        <v>130</v>
      </c>
      <c r="AG19" s="64" t="s">
        <v>130</v>
      </c>
      <c r="AH19" s="64" t="s">
        <v>130</v>
      </c>
      <c r="AI19" s="64" t="s">
        <v>130</v>
      </c>
      <c r="AJ19" s="24"/>
      <c r="AK19">
        <v>0.43</v>
      </c>
      <c r="AL19" s="73">
        <f t="shared" si="1"/>
        <v>311.59044186046515</v>
      </c>
      <c r="AM19" s="76">
        <f t="shared" si="2"/>
        <v>0.151</v>
      </c>
      <c r="AN19" s="24"/>
      <c r="AQ19">
        <v>0.43</v>
      </c>
      <c r="AR19">
        <v>0.151</v>
      </c>
    </row>
    <row r="20" spans="1:46" ht="14.5" thickBot="1" x14ac:dyDescent="0.35">
      <c r="A20" t="s">
        <v>129</v>
      </c>
      <c r="B20" s="5">
        <v>0.47</v>
      </c>
      <c r="C20" s="5">
        <f t="shared" si="0"/>
        <v>10.47</v>
      </c>
      <c r="D20" s="94">
        <v>0.05</v>
      </c>
      <c r="E20" s="94">
        <v>0.1</v>
      </c>
      <c r="F20" s="55">
        <v>0.14299999999999999</v>
      </c>
      <c r="G20" s="55">
        <v>0.24</v>
      </c>
      <c r="H20" s="55">
        <v>0.33800000000000002</v>
      </c>
      <c r="I20" s="55" t="s">
        <v>130</v>
      </c>
      <c r="J20" s="55" t="s">
        <v>130</v>
      </c>
      <c r="K20" s="55" t="s">
        <v>130</v>
      </c>
      <c r="L20" s="55" t="s">
        <v>130</v>
      </c>
      <c r="M20" s="55" t="s">
        <v>130</v>
      </c>
      <c r="N20" s="55" t="s">
        <v>130</v>
      </c>
      <c r="O20" s="55" t="s">
        <v>130</v>
      </c>
      <c r="P20" s="2" t="s">
        <v>140</v>
      </c>
      <c r="U20" s="2"/>
      <c r="V20" s="2"/>
      <c r="W20" s="2"/>
      <c r="X20" s="2"/>
      <c r="Y20" s="2"/>
      <c r="Z20" s="5">
        <v>0.44</v>
      </c>
      <c r="AB20" s="112">
        <v>5.0999999999999997E-2</v>
      </c>
      <c r="AC20" s="112">
        <v>0.10100000000000001</v>
      </c>
      <c r="AD20" s="112">
        <v>0.151</v>
      </c>
      <c r="AE20" s="112" t="s">
        <v>130</v>
      </c>
      <c r="AF20" s="64" t="s">
        <v>130</v>
      </c>
      <c r="AG20" s="64" t="s">
        <v>130</v>
      </c>
      <c r="AH20" s="64" t="s">
        <v>130</v>
      </c>
      <c r="AI20" s="64" t="s">
        <v>130</v>
      </c>
      <c r="AJ20" s="24"/>
      <c r="AK20" s="24">
        <v>0.44</v>
      </c>
      <c r="AL20" s="73">
        <f t="shared" si="1"/>
        <v>304.50884090909091</v>
      </c>
      <c r="AM20" s="76">
        <f t="shared" si="2"/>
        <v>0.151</v>
      </c>
      <c r="AN20" s="24"/>
      <c r="AQ20" s="24">
        <v>0.44</v>
      </c>
      <c r="AR20">
        <v>0.151</v>
      </c>
    </row>
    <row r="21" spans="1:46" ht="15" thickBot="1" x14ac:dyDescent="0.35">
      <c r="A21" t="s">
        <v>129</v>
      </c>
      <c r="B21" s="5">
        <v>0.48</v>
      </c>
      <c r="C21" s="5">
        <f t="shared" si="0"/>
        <v>10.48</v>
      </c>
      <c r="D21" s="55">
        <v>4.9000000000000002E-2</v>
      </c>
      <c r="E21" s="55">
        <v>9.1999999999999998E-2</v>
      </c>
      <c r="F21" s="55">
        <v>0.14000000000000001</v>
      </c>
      <c r="G21" s="55">
        <v>0.23499999999999999</v>
      </c>
      <c r="H21" s="55">
        <v>0.33100000000000002</v>
      </c>
      <c r="I21" s="55" t="s">
        <v>130</v>
      </c>
      <c r="J21" s="55" t="s">
        <v>130</v>
      </c>
      <c r="K21" s="55" t="s">
        <v>130</v>
      </c>
      <c r="L21" s="55" t="s">
        <v>130</v>
      </c>
      <c r="M21" s="55" t="s">
        <v>130</v>
      </c>
      <c r="N21" s="55" t="s">
        <v>130</v>
      </c>
      <c r="O21" s="55" t="s">
        <v>130</v>
      </c>
      <c r="P21" s="2" t="s">
        <v>140</v>
      </c>
      <c r="U21" s="2"/>
      <c r="V21" s="2"/>
      <c r="W21" s="2"/>
      <c r="X21" s="2"/>
      <c r="Y21" s="2"/>
      <c r="Z21" s="5">
        <v>0.45</v>
      </c>
      <c r="AA21" s="113">
        <v>0.45</v>
      </c>
      <c r="AB21" s="112">
        <v>0.05</v>
      </c>
      <c r="AC21" s="112">
        <v>0.1</v>
      </c>
      <c r="AD21" s="112">
        <v>0.151</v>
      </c>
      <c r="AE21" s="112">
        <v>0.251</v>
      </c>
      <c r="AF21" s="64">
        <v>0.35199999999999998</v>
      </c>
      <c r="AG21" s="64" t="s">
        <v>130</v>
      </c>
      <c r="AH21" s="64" t="s">
        <v>130</v>
      </c>
      <c r="AI21" s="64" t="s">
        <v>130</v>
      </c>
      <c r="AJ21" s="24"/>
      <c r="AK21">
        <v>0.45</v>
      </c>
      <c r="AL21" s="77">
        <f t="shared" si="1"/>
        <v>297.74197777777778</v>
      </c>
      <c r="AM21" s="76">
        <f t="shared" si="2"/>
        <v>0.15</v>
      </c>
      <c r="AN21" s="78">
        <f>ROUND(((0.0217*AL21)-0.0815)*0.03937,3)</f>
        <v>0.251</v>
      </c>
      <c r="AO21" s="55">
        <f>ROUND(((0.0283*AL21)+0.5201)*0.03937,3)</f>
        <v>0.35199999999999998</v>
      </c>
      <c r="AQ21">
        <v>0.45</v>
      </c>
      <c r="AR21">
        <v>0.15</v>
      </c>
      <c r="AS21">
        <v>0.251</v>
      </c>
      <c r="AT21">
        <v>0.35199999999999998</v>
      </c>
    </row>
    <row r="22" spans="1:46" ht="14.5" thickBot="1" x14ac:dyDescent="0.35">
      <c r="A22" t="s">
        <v>129</v>
      </c>
      <c r="B22" s="5">
        <v>0.49</v>
      </c>
      <c r="C22" s="5">
        <f t="shared" si="0"/>
        <v>10.49</v>
      </c>
      <c r="D22" s="55">
        <v>4.9000000000000002E-2</v>
      </c>
      <c r="E22" s="55">
        <v>0.09</v>
      </c>
      <c r="F22" s="55">
        <v>0.13700000000000001</v>
      </c>
      <c r="G22" s="55">
        <v>0.23</v>
      </c>
      <c r="H22" s="55">
        <v>0.32500000000000001</v>
      </c>
      <c r="I22" s="55" t="s">
        <v>130</v>
      </c>
      <c r="J22" s="55" t="s">
        <v>130</v>
      </c>
      <c r="K22" s="55" t="s">
        <v>130</v>
      </c>
      <c r="L22" s="55" t="s">
        <v>130</v>
      </c>
      <c r="M22" s="55" t="s">
        <v>130</v>
      </c>
      <c r="N22" s="55" t="s">
        <v>130</v>
      </c>
      <c r="O22" s="55" t="s">
        <v>130</v>
      </c>
      <c r="P22" s="2" t="s">
        <v>140</v>
      </c>
      <c r="U22" s="2"/>
      <c r="V22" s="2"/>
      <c r="W22" s="2"/>
      <c r="X22" s="2"/>
      <c r="Y22" s="2"/>
      <c r="Z22" s="5">
        <v>0.46</v>
      </c>
      <c r="AB22" s="112">
        <v>0.05</v>
      </c>
      <c r="AC22" s="112">
        <v>0.1</v>
      </c>
      <c r="AD22" s="112">
        <v>0.151</v>
      </c>
      <c r="AE22" s="112">
        <v>0.251</v>
      </c>
      <c r="AF22" s="64">
        <v>0.35199999999999998</v>
      </c>
      <c r="AG22" s="64" t="s">
        <v>130</v>
      </c>
      <c r="AH22" s="64" t="s">
        <v>130</v>
      </c>
      <c r="AI22" s="64" t="s">
        <v>130</v>
      </c>
      <c r="AJ22" s="24"/>
      <c r="AK22" s="24">
        <v>0.46</v>
      </c>
      <c r="AL22" s="74">
        <f t="shared" si="1"/>
        <v>291.26932608695654</v>
      </c>
      <c r="AM22" s="78">
        <f>ROUND(((0.0142*AL22)-0.4131)*0.03937,3)</f>
        <v>0.14699999999999999</v>
      </c>
      <c r="AN22" s="78">
        <f t="shared" ref="AN22:AN62" si="4">ROUND(((0.0217*AL22)-0.0815)*0.03937,3)</f>
        <v>0.246</v>
      </c>
      <c r="AO22" s="55">
        <f t="shared" ref="AO22:AO85" si="5">ROUND(((0.0283*AL22)+0.5201)*0.03937,3)</f>
        <v>0.34499999999999997</v>
      </c>
      <c r="AQ22" s="24">
        <v>0.46</v>
      </c>
      <c r="AR22">
        <v>0.14699999999999999</v>
      </c>
      <c r="AS22">
        <v>0.246</v>
      </c>
      <c r="AT22">
        <v>0.34499999999999997</v>
      </c>
    </row>
    <row r="23" spans="1:46" ht="14.5" thickBot="1" x14ac:dyDescent="0.35">
      <c r="A23" t="s">
        <v>129</v>
      </c>
      <c r="B23" s="5">
        <v>0.5</v>
      </c>
      <c r="C23" s="5">
        <f t="shared" si="0"/>
        <v>10.5</v>
      </c>
      <c r="D23" s="55">
        <v>4.9000000000000002E-2</v>
      </c>
      <c r="E23" s="55">
        <v>8.7999999999999995E-2</v>
      </c>
      <c r="F23" s="55">
        <v>0.13400000000000001</v>
      </c>
      <c r="G23" s="55">
        <v>0.22600000000000001</v>
      </c>
      <c r="H23" s="55">
        <v>0.31900000000000001</v>
      </c>
      <c r="I23" s="55" t="s">
        <v>130</v>
      </c>
      <c r="J23" s="55" t="s">
        <v>130</v>
      </c>
      <c r="K23" s="55" t="s">
        <v>130</v>
      </c>
      <c r="L23" s="55" t="s">
        <v>130</v>
      </c>
      <c r="M23" s="55" t="s">
        <v>130</v>
      </c>
      <c r="N23" s="55" t="s">
        <v>130</v>
      </c>
      <c r="O23" s="55" t="s">
        <v>130</v>
      </c>
      <c r="P23" s="2" t="s">
        <v>140</v>
      </c>
      <c r="U23" s="2"/>
      <c r="V23" s="2"/>
      <c r="W23" s="2"/>
      <c r="X23" s="2"/>
      <c r="Y23" s="2"/>
      <c r="Z23" s="5">
        <v>0.47</v>
      </c>
      <c r="AB23" s="112">
        <v>0.05</v>
      </c>
      <c r="AC23" s="112">
        <v>0.1</v>
      </c>
      <c r="AD23" s="112">
        <v>0.151</v>
      </c>
      <c r="AE23" s="112">
        <v>0.251</v>
      </c>
      <c r="AF23" s="64">
        <v>0.35199999999999998</v>
      </c>
      <c r="AG23" s="64" t="s">
        <v>130</v>
      </c>
      <c r="AH23" s="64" t="s">
        <v>130</v>
      </c>
      <c r="AI23" s="64" t="s">
        <v>130</v>
      </c>
      <c r="AJ23" s="24"/>
      <c r="AK23">
        <v>0.47</v>
      </c>
      <c r="AL23" s="74">
        <f t="shared" si="1"/>
        <v>285.07210638297875</v>
      </c>
      <c r="AM23" s="78">
        <f t="shared" ref="AM23:AM62" si="6">ROUND(((0.0142*AL23)-0.4131)*0.03937,3)</f>
        <v>0.14299999999999999</v>
      </c>
      <c r="AN23" s="78">
        <f t="shared" si="4"/>
        <v>0.24</v>
      </c>
      <c r="AO23" s="55">
        <f t="shared" si="5"/>
        <v>0.33800000000000002</v>
      </c>
      <c r="AQ23">
        <v>0.47</v>
      </c>
      <c r="AR23">
        <v>0.14299999999999999</v>
      </c>
      <c r="AS23">
        <v>0.24</v>
      </c>
      <c r="AT23">
        <v>0.33800000000000002</v>
      </c>
    </row>
    <row r="24" spans="1:46" ht="15" thickBot="1" x14ac:dyDescent="0.35">
      <c r="A24" t="s">
        <v>129</v>
      </c>
      <c r="B24" s="5">
        <v>0.51</v>
      </c>
      <c r="C24" s="5">
        <f t="shared" si="0"/>
        <v>10.51</v>
      </c>
      <c r="D24" s="94">
        <v>4.9000000000000002E-2</v>
      </c>
      <c r="E24" s="94">
        <v>8.7999999999999995E-2</v>
      </c>
      <c r="F24" s="55">
        <v>0.13100000000000001</v>
      </c>
      <c r="G24" s="55">
        <v>0.221</v>
      </c>
      <c r="H24" s="55">
        <v>0.313</v>
      </c>
      <c r="I24" s="55" t="s">
        <v>130</v>
      </c>
      <c r="J24" s="55" t="s">
        <v>130</v>
      </c>
      <c r="K24" s="55" t="s">
        <v>130</v>
      </c>
      <c r="L24" s="55" t="s">
        <v>130</v>
      </c>
      <c r="M24" s="55" t="s">
        <v>130</v>
      </c>
      <c r="N24" s="55" t="s">
        <v>130</v>
      </c>
      <c r="O24" s="55" t="s">
        <v>130</v>
      </c>
      <c r="P24" s="2" t="s">
        <v>140</v>
      </c>
      <c r="U24" s="2"/>
      <c r="V24" s="2"/>
      <c r="W24" s="2"/>
      <c r="X24" s="2"/>
      <c r="Y24" s="2"/>
      <c r="Z24" s="5">
        <v>0.48</v>
      </c>
      <c r="AA24" s="113">
        <v>0.48</v>
      </c>
      <c r="AB24" s="112">
        <v>4.9000000000000002E-2</v>
      </c>
      <c r="AC24" s="112">
        <v>9.1999999999999998E-2</v>
      </c>
      <c r="AD24" s="112">
        <v>0.14000000000000001</v>
      </c>
      <c r="AE24" s="112">
        <v>0.23499999999999999</v>
      </c>
      <c r="AF24" s="64">
        <v>0.33200000000000002</v>
      </c>
      <c r="AG24" s="64" t="s">
        <v>130</v>
      </c>
      <c r="AH24" s="64" t="s">
        <v>130</v>
      </c>
      <c r="AI24" s="64" t="s">
        <v>130</v>
      </c>
      <c r="AJ24" s="24"/>
      <c r="AK24" s="24">
        <v>0.48</v>
      </c>
      <c r="AL24" s="74">
        <f t="shared" si="1"/>
        <v>279.13310416666667</v>
      </c>
      <c r="AM24" s="78">
        <f t="shared" si="6"/>
        <v>0.14000000000000001</v>
      </c>
      <c r="AN24" s="78">
        <f t="shared" si="4"/>
        <v>0.23499999999999999</v>
      </c>
      <c r="AO24" s="55">
        <f t="shared" si="5"/>
        <v>0.33100000000000002</v>
      </c>
      <c r="AQ24" s="24">
        <v>0.48</v>
      </c>
      <c r="AR24">
        <v>0.14000000000000001</v>
      </c>
      <c r="AS24">
        <v>0.23499999999999999</v>
      </c>
      <c r="AT24">
        <v>0.33100000000000002</v>
      </c>
    </row>
    <row r="25" spans="1:46" ht="15" thickBot="1" x14ac:dyDescent="0.35">
      <c r="A25" t="s">
        <v>129</v>
      </c>
      <c r="B25" s="5">
        <v>0.52</v>
      </c>
      <c r="C25" s="5">
        <f t="shared" si="0"/>
        <v>10.52</v>
      </c>
      <c r="D25" s="55">
        <v>4.8000000000000001E-2</v>
      </c>
      <c r="E25" s="55">
        <v>8.4000000000000005E-2</v>
      </c>
      <c r="F25" s="55">
        <v>0.128</v>
      </c>
      <c r="G25" s="55">
        <v>0.217</v>
      </c>
      <c r="H25" s="55">
        <v>0.308</v>
      </c>
      <c r="I25" s="55" t="s">
        <v>130</v>
      </c>
      <c r="J25" s="55" t="s">
        <v>130</v>
      </c>
      <c r="K25" s="55" t="s">
        <v>130</v>
      </c>
      <c r="L25" s="55" t="s">
        <v>130</v>
      </c>
      <c r="M25" s="55" t="s">
        <v>130</v>
      </c>
      <c r="N25" s="55" t="s">
        <v>130</v>
      </c>
      <c r="O25" s="55" t="s">
        <v>130</v>
      </c>
      <c r="P25" s="2" t="s">
        <v>140</v>
      </c>
      <c r="U25" s="2"/>
      <c r="V25" s="2"/>
      <c r="W25" s="2"/>
      <c r="X25" s="2"/>
      <c r="Y25" s="2"/>
      <c r="Z25" s="5">
        <v>0.49</v>
      </c>
      <c r="AA25" s="113">
        <v>0.49</v>
      </c>
      <c r="AB25" s="112">
        <v>4.9000000000000002E-2</v>
      </c>
      <c r="AC25" s="112">
        <v>0.09</v>
      </c>
      <c r="AD25" s="112">
        <v>0.13700000000000001</v>
      </c>
      <c r="AE25" s="112">
        <v>0.23</v>
      </c>
      <c r="AF25" s="64">
        <v>0.32500000000000001</v>
      </c>
      <c r="AG25" s="64" t="s">
        <v>130</v>
      </c>
      <c r="AH25" s="64" t="s">
        <v>130</v>
      </c>
      <c r="AI25" s="64" t="s">
        <v>130</v>
      </c>
      <c r="AJ25" s="24"/>
      <c r="AK25">
        <v>0.49</v>
      </c>
      <c r="AL25" s="74">
        <f t="shared" si="1"/>
        <v>273.43651020408163</v>
      </c>
      <c r="AM25" s="78">
        <f t="shared" si="6"/>
        <v>0.13700000000000001</v>
      </c>
      <c r="AN25" s="78">
        <f t="shared" si="4"/>
        <v>0.23</v>
      </c>
      <c r="AO25" s="55">
        <f t="shared" si="5"/>
        <v>0.32500000000000001</v>
      </c>
      <c r="AQ25">
        <v>0.49</v>
      </c>
      <c r="AR25">
        <v>0.13700000000000001</v>
      </c>
      <c r="AS25">
        <v>0.23</v>
      </c>
      <c r="AT25">
        <v>0.32500000000000001</v>
      </c>
    </row>
    <row r="26" spans="1:46" ht="15" thickBot="1" x14ac:dyDescent="0.35">
      <c r="A26" t="s">
        <v>129</v>
      </c>
      <c r="B26" s="5">
        <v>0.53</v>
      </c>
      <c r="C26" s="5">
        <f t="shared" si="0"/>
        <v>10.53</v>
      </c>
      <c r="D26" s="55">
        <v>4.8000000000000001E-2</v>
      </c>
      <c r="E26" s="55">
        <v>8.2000000000000003E-2</v>
      </c>
      <c r="F26" s="55">
        <v>0.125</v>
      </c>
      <c r="G26" s="55">
        <v>0.21299999999999999</v>
      </c>
      <c r="H26" s="55">
        <v>0.30199999999999999</v>
      </c>
      <c r="I26" s="55" t="s">
        <v>130</v>
      </c>
      <c r="J26" s="55" t="s">
        <v>130</v>
      </c>
      <c r="K26" s="55" t="s">
        <v>130</v>
      </c>
      <c r="L26" s="55" t="s">
        <v>130</v>
      </c>
      <c r="M26" s="55" t="s">
        <v>130</v>
      </c>
      <c r="N26" s="55" t="s">
        <v>130</v>
      </c>
      <c r="O26" s="55" t="s">
        <v>130</v>
      </c>
      <c r="P26" s="2" t="s">
        <v>140</v>
      </c>
      <c r="U26" s="2"/>
      <c r="V26" s="2"/>
      <c r="W26" s="2"/>
      <c r="X26" s="2"/>
      <c r="Y26" s="2"/>
      <c r="Z26" s="5">
        <v>0.5</v>
      </c>
      <c r="AA26" s="113">
        <v>0.5</v>
      </c>
      <c r="AB26" s="112">
        <v>4.9000000000000002E-2</v>
      </c>
      <c r="AC26" s="112">
        <v>8.7999999999999995E-2</v>
      </c>
      <c r="AD26" s="112">
        <v>0.13400000000000001</v>
      </c>
      <c r="AE26" s="112">
        <v>0.22600000000000001</v>
      </c>
      <c r="AF26" s="64">
        <v>0.31900000000000001</v>
      </c>
      <c r="AG26" s="64" t="s">
        <v>130</v>
      </c>
      <c r="AH26" s="64" t="s">
        <v>130</v>
      </c>
      <c r="AI26" s="64" t="s">
        <v>130</v>
      </c>
      <c r="AJ26" s="24"/>
      <c r="AK26" s="24">
        <v>0.5</v>
      </c>
      <c r="AL26" s="74">
        <f t="shared" si="1"/>
        <v>267.96778</v>
      </c>
      <c r="AM26" s="78">
        <f t="shared" si="6"/>
        <v>0.13400000000000001</v>
      </c>
      <c r="AN26" s="78">
        <f t="shared" si="4"/>
        <v>0.22600000000000001</v>
      </c>
      <c r="AO26" s="55">
        <f t="shared" si="5"/>
        <v>0.31900000000000001</v>
      </c>
      <c r="AQ26" s="24">
        <v>0.5</v>
      </c>
      <c r="AR26">
        <v>0.13400000000000001</v>
      </c>
      <c r="AS26">
        <v>0.22600000000000001</v>
      </c>
      <c r="AT26">
        <v>0.31900000000000001</v>
      </c>
    </row>
    <row r="27" spans="1:46" ht="15" thickBot="1" x14ac:dyDescent="0.35">
      <c r="A27" t="s">
        <v>129</v>
      </c>
      <c r="B27" s="5">
        <v>0.54</v>
      </c>
      <c r="C27" s="5">
        <f t="shared" si="0"/>
        <v>10.54</v>
      </c>
      <c r="D27" s="55">
        <v>4.8000000000000001E-2</v>
      </c>
      <c r="E27" s="55">
        <v>0.08</v>
      </c>
      <c r="F27" s="55">
        <v>0.122</v>
      </c>
      <c r="G27" s="55">
        <v>0.20899999999999999</v>
      </c>
      <c r="H27" s="55">
        <v>0.29699999999999999</v>
      </c>
      <c r="I27" s="55" t="s">
        <v>130</v>
      </c>
      <c r="J27" s="55" t="s">
        <v>130</v>
      </c>
      <c r="K27" s="55" t="s">
        <v>130</v>
      </c>
      <c r="L27" s="55" t="s">
        <v>130</v>
      </c>
      <c r="M27" s="55" t="s">
        <v>130</v>
      </c>
      <c r="N27" s="55" t="s">
        <v>130</v>
      </c>
      <c r="O27" s="55" t="s">
        <v>130</v>
      </c>
      <c r="P27" s="2" t="s">
        <v>140</v>
      </c>
      <c r="U27" s="2"/>
      <c r="V27" s="2"/>
      <c r="W27" s="2"/>
      <c r="X27" s="2"/>
      <c r="Y27" s="2"/>
      <c r="Z27" s="5">
        <v>0.51</v>
      </c>
      <c r="AA27" s="113"/>
      <c r="AB27" s="112">
        <v>4.9000000000000002E-2</v>
      </c>
      <c r="AC27" s="112">
        <v>8.7999999999999995E-2</v>
      </c>
      <c r="AD27" s="112">
        <v>0.13400000000000001</v>
      </c>
      <c r="AE27" s="112">
        <v>0.22600000000000001</v>
      </c>
      <c r="AF27" s="64">
        <v>0.31900000000000001</v>
      </c>
      <c r="AG27" s="64" t="s">
        <v>130</v>
      </c>
      <c r="AH27" s="64" t="s">
        <v>130</v>
      </c>
      <c r="AI27" s="64" t="s">
        <v>130</v>
      </c>
      <c r="AJ27" s="24"/>
      <c r="AK27">
        <v>0.51</v>
      </c>
      <c r="AL27" s="74">
        <f t="shared" si="1"/>
        <v>262.71350980392157</v>
      </c>
      <c r="AM27" s="78">
        <f t="shared" si="6"/>
        <v>0.13100000000000001</v>
      </c>
      <c r="AN27" s="78">
        <f t="shared" si="4"/>
        <v>0.221</v>
      </c>
      <c r="AO27" s="55">
        <f t="shared" si="5"/>
        <v>0.313</v>
      </c>
      <c r="AQ27">
        <v>0.51</v>
      </c>
      <c r="AR27">
        <v>0.13100000000000001</v>
      </c>
      <c r="AS27">
        <v>0.221</v>
      </c>
      <c r="AT27">
        <v>0.313</v>
      </c>
    </row>
    <row r="28" spans="1:46" ht="15" thickBot="1" x14ac:dyDescent="0.35">
      <c r="A28" t="s">
        <v>129</v>
      </c>
      <c r="B28" s="5">
        <v>0.55000000000000004</v>
      </c>
      <c r="C28" s="5">
        <f t="shared" si="0"/>
        <v>10.55</v>
      </c>
      <c r="D28" s="55">
        <v>4.8000000000000001E-2</v>
      </c>
      <c r="E28" s="55">
        <v>7.8E-2</v>
      </c>
      <c r="F28" s="55">
        <v>0.12</v>
      </c>
      <c r="G28" s="55">
        <v>0.20499999999999999</v>
      </c>
      <c r="H28" s="55">
        <v>0.29199999999999998</v>
      </c>
      <c r="I28" s="55" t="s">
        <v>130</v>
      </c>
      <c r="J28" s="55" t="s">
        <v>130</v>
      </c>
      <c r="K28" s="55" t="s">
        <v>130</v>
      </c>
      <c r="L28" s="55" t="s">
        <v>130</v>
      </c>
      <c r="M28" s="55" t="s">
        <v>130</v>
      </c>
      <c r="N28" s="55" t="s">
        <v>130</v>
      </c>
      <c r="O28" s="55" t="s">
        <v>130</v>
      </c>
      <c r="P28" s="2" t="s">
        <v>140</v>
      </c>
      <c r="U28" s="2"/>
      <c r="V28" s="2"/>
      <c r="W28" s="2"/>
      <c r="X28" s="2"/>
      <c r="Y28" s="2"/>
      <c r="Z28" s="5">
        <v>0.52</v>
      </c>
      <c r="AA28" s="113">
        <v>0.52</v>
      </c>
      <c r="AB28" s="112">
        <v>4.8000000000000001E-2</v>
      </c>
      <c r="AC28" s="112">
        <v>8.4000000000000005E-2</v>
      </c>
      <c r="AD28" s="112">
        <v>0.128</v>
      </c>
      <c r="AE28" s="112">
        <v>0.217</v>
      </c>
      <c r="AF28" s="64">
        <v>0.308</v>
      </c>
      <c r="AG28" s="64" t="s">
        <v>130</v>
      </c>
      <c r="AH28" s="64" t="s">
        <v>130</v>
      </c>
      <c r="AI28" s="64" t="s">
        <v>130</v>
      </c>
      <c r="AJ28" s="24"/>
      <c r="AK28" s="24">
        <v>0.52</v>
      </c>
      <c r="AL28" s="74">
        <f t="shared" si="1"/>
        <v>257.6613269230769</v>
      </c>
      <c r="AM28" s="78">
        <f t="shared" si="6"/>
        <v>0.128</v>
      </c>
      <c r="AN28" s="78">
        <f t="shared" si="4"/>
        <v>0.217</v>
      </c>
      <c r="AO28" s="55">
        <f t="shared" si="5"/>
        <v>0.308</v>
      </c>
      <c r="AQ28" s="24">
        <v>0.52</v>
      </c>
      <c r="AR28">
        <v>0.128</v>
      </c>
      <c r="AS28">
        <v>0.217</v>
      </c>
      <c r="AT28">
        <v>0.308</v>
      </c>
    </row>
    <row r="29" spans="1:46" ht="15" thickBot="1" x14ac:dyDescent="0.35">
      <c r="A29" t="s">
        <v>129</v>
      </c>
      <c r="B29" s="5">
        <v>0.56000000000000005</v>
      </c>
      <c r="C29" s="5">
        <f t="shared" si="0"/>
        <v>10.56</v>
      </c>
      <c r="D29" s="55">
        <v>4.8000000000000001E-2</v>
      </c>
      <c r="E29" s="55">
        <v>7.5999999999999998E-2</v>
      </c>
      <c r="F29" s="55">
        <v>0.11700000000000001</v>
      </c>
      <c r="G29" s="55">
        <v>0.20100000000000001</v>
      </c>
      <c r="H29" s="55">
        <v>0.28699999999999998</v>
      </c>
      <c r="I29" s="55" t="s">
        <v>130</v>
      </c>
      <c r="J29" s="55" t="s">
        <v>130</v>
      </c>
      <c r="K29" s="55" t="s">
        <v>130</v>
      </c>
      <c r="L29" s="55" t="s">
        <v>130</v>
      </c>
      <c r="M29" s="55" t="s">
        <v>130</v>
      </c>
      <c r="N29" s="55" t="s">
        <v>130</v>
      </c>
      <c r="O29" s="55" t="s">
        <v>130</v>
      </c>
      <c r="P29" s="2" t="s">
        <v>140</v>
      </c>
      <c r="U29" s="2"/>
      <c r="V29" s="2"/>
      <c r="W29" s="2"/>
      <c r="X29" s="2"/>
      <c r="Y29" s="2"/>
      <c r="Z29" s="5">
        <v>0.53</v>
      </c>
      <c r="AA29" s="113">
        <v>0.53</v>
      </c>
      <c r="AB29" s="112">
        <v>4.8000000000000001E-2</v>
      </c>
      <c r="AC29" s="112">
        <v>8.2000000000000003E-2</v>
      </c>
      <c r="AD29" s="112">
        <v>0.125</v>
      </c>
      <c r="AE29" s="112">
        <v>0.21299999999999999</v>
      </c>
      <c r="AF29" s="64">
        <v>0.30199999999999999</v>
      </c>
      <c r="AG29" s="64" t="s">
        <v>130</v>
      </c>
      <c r="AH29" s="64" t="s">
        <v>130</v>
      </c>
      <c r="AI29" s="64" t="s">
        <v>130</v>
      </c>
      <c r="AJ29" s="24"/>
      <c r="AK29">
        <v>0.53</v>
      </c>
      <c r="AL29" s="74">
        <f t="shared" si="1"/>
        <v>252.79979245283019</v>
      </c>
      <c r="AM29" s="78">
        <f t="shared" si="6"/>
        <v>0.125</v>
      </c>
      <c r="AN29" s="78">
        <f t="shared" si="4"/>
        <v>0.21299999999999999</v>
      </c>
      <c r="AO29" s="55">
        <f t="shared" si="5"/>
        <v>0.30199999999999999</v>
      </c>
      <c r="AQ29">
        <v>0.53</v>
      </c>
      <c r="AR29">
        <v>0.125</v>
      </c>
      <c r="AS29">
        <v>0.21299999999999999</v>
      </c>
      <c r="AT29">
        <v>0.30199999999999999</v>
      </c>
    </row>
    <row r="30" spans="1:46" ht="15" thickBot="1" x14ac:dyDescent="0.35">
      <c r="A30" t="s">
        <v>129</v>
      </c>
      <c r="B30" s="5">
        <v>0.56999999999999995</v>
      </c>
      <c r="C30" s="5">
        <f t="shared" si="0"/>
        <v>10.57</v>
      </c>
      <c r="D30" s="94">
        <v>4.8000000000000001E-2</v>
      </c>
      <c r="E30" s="94">
        <v>7.5999999999999998E-2</v>
      </c>
      <c r="F30" s="55">
        <v>0.115</v>
      </c>
      <c r="G30" s="55">
        <v>0.19800000000000001</v>
      </c>
      <c r="H30" s="55">
        <v>0.28199999999999997</v>
      </c>
      <c r="I30" s="55" t="s">
        <v>130</v>
      </c>
      <c r="J30" s="55" t="s">
        <v>130</v>
      </c>
      <c r="K30" s="55" t="s">
        <v>130</v>
      </c>
      <c r="L30" s="55" t="s">
        <v>130</v>
      </c>
      <c r="M30" s="55" t="s">
        <v>130</v>
      </c>
      <c r="N30" s="55" t="s">
        <v>130</v>
      </c>
      <c r="O30" s="55" t="s">
        <v>130</v>
      </c>
      <c r="P30" s="2" t="s">
        <v>140</v>
      </c>
      <c r="U30" s="2"/>
      <c r="V30" s="2"/>
      <c r="W30" s="2"/>
      <c r="X30" s="2"/>
      <c r="Y30" s="2"/>
      <c r="Z30" s="5">
        <v>0.54</v>
      </c>
      <c r="AA30" s="113">
        <v>0.54</v>
      </c>
      <c r="AB30" s="112">
        <v>4.8000000000000001E-2</v>
      </c>
      <c r="AC30" s="112">
        <v>0.08</v>
      </c>
      <c r="AD30" s="112">
        <v>0.122</v>
      </c>
      <c r="AE30" s="112">
        <v>0.20899999999999999</v>
      </c>
      <c r="AF30" s="64">
        <v>0.29699999999999999</v>
      </c>
      <c r="AG30" s="64" t="s">
        <v>130</v>
      </c>
      <c r="AH30" s="64" t="s">
        <v>130</v>
      </c>
      <c r="AI30" s="64" t="s">
        <v>130</v>
      </c>
      <c r="AJ30" s="24"/>
      <c r="AK30" s="24">
        <v>0.54</v>
      </c>
      <c r="AL30" s="74">
        <f t="shared" si="1"/>
        <v>248.11831481481479</v>
      </c>
      <c r="AM30" s="78">
        <f t="shared" si="6"/>
        <v>0.122</v>
      </c>
      <c r="AN30" s="78">
        <f t="shared" si="4"/>
        <v>0.20899999999999999</v>
      </c>
      <c r="AO30" s="55">
        <f t="shared" si="5"/>
        <v>0.29699999999999999</v>
      </c>
      <c r="AQ30" s="24">
        <v>0.54</v>
      </c>
      <c r="AR30">
        <v>0.122</v>
      </c>
      <c r="AS30">
        <v>0.20899999999999999</v>
      </c>
      <c r="AT30">
        <v>0.29699999999999999</v>
      </c>
    </row>
    <row r="31" spans="1:46" ht="15" thickBot="1" x14ac:dyDescent="0.35">
      <c r="A31" t="s">
        <v>129</v>
      </c>
      <c r="B31" s="5">
        <v>0.57999999999999996</v>
      </c>
      <c r="C31" s="5">
        <f t="shared" si="0"/>
        <v>10.58</v>
      </c>
      <c r="D31" s="55">
        <v>4.7E-2</v>
      </c>
      <c r="E31" s="55">
        <v>7.2999999999999995E-2</v>
      </c>
      <c r="F31" s="55">
        <v>0.113</v>
      </c>
      <c r="G31" s="55">
        <v>0.19400000000000001</v>
      </c>
      <c r="H31" s="55">
        <v>0.27800000000000002</v>
      </c>
      <c r="I31" s="55" t="s">
        <v>130</v>
      </c>
      <c r="J31" s="55" t="s">
        <v>130</v>
      </c>
      <c r="K31" s="55" t="s">
        <v>130</v>
      </c>
      <c r="L31" s="55" t="s">
        <v>130</v>
      </c>
      <c r="M31" s="55" t="s">
        <v>130</v>
      </c>
      <c r="N31" s="55" t="s">
        <v>130</v>
      </c>
      <c r="O31" s="55" t="s">
        <v>130</v>
      </c>
      <c r="P31" s="2" t="s">
        <v>140</v>
      </c>
      <c r="X31" s="2"/>
      <c r="Y31" s="2"/>
      <c r="Z31" s="5">
        <v>0.55000000000000004</v>
      </c>
      <c r="AA31" s="113">
        <v>0.55000000000000004</v>
      </c>
      <c r="AB31" s="112">
        <v>4.8000000000000001E-2</v>
      </c>
      <c r="AC31" s="112">
        <v>7.8E-2</v>
      </c>
      <c r="AD31" s="112">
        <v>0.12</v>
      </c>
      <c r="AE31" s="112">
        <v>0.20499999999999999</v>
      </c>
      <c r="AF31" s="64">
        <v>0.29199999999999998</v>
      </c>
      <c r="AG31" s="64" t="s">
        <v>130</v>
      </c>
      <c r="AH31" s="64" t="s">
        <v>130</v>
      </c>
      <c r="AI31" s="64" t="s">
        <v>130</v>
      </c>
      <c r="AJ31" s="24"/>
      <c r="AK31">
        <v>0.55000000000000004</v>
      </c>
      <c r="AL31" s="74">
        <f t="shared" si="1"/>
        <v>243.60707272727271</v>
      </c>
      <c r="AM31" s="78">
        <f t="shared" si="6"/>
        <v>0.12</v>
      </c>
      <c r="AN31" s="78">
        <f t="shared" si="4"/>
        <v>0.20499999999999999</v>
      </c>
      <c r="AO31" s="55">
        <f t="shared" si="5"/>
        <v>0.29199999999999998</v>
      </c>
      <c r="AQ31">
        <v>0.55000000000000004</v>
      </c>
      <c r="AR31">
        <v>0.12</v>
      </c>
      <c r="AS31">
        <v>0.20499999999999999</v>
      </c>
      <c r="AT31">
        <v>0.29199999999999998</v>
      </c>
    </row>
    <row r="32" spans="1:46" ht="15" thickBot="1" x14ac:dyDescent="0.35">
      <c r="A32" t="s">
        <v>129</v>
      </c>
      <c r="B32" s="5">
        <v>0.59</v>
      </c>
      <c r="C32" s="5">
        <f t="shared" si="0"/>
        <v>10.59</v>
      </c>
      <c r="D32" s="55">
        <v>4.7E-2</v>
      </c>
      <c r="E32" s="55">
        <v>7.0999999999999994E-2</v>
      </c>
      <c r="F32" s="55">
        <v>0.111</v>
      </c>
      <c r="G32" s="55">
        <v>0.191</v>
      </c>
      <c r="H32" s="94">
        <v>0.27300000000000002</v>
      </c>
      <c r="I32" s="55" t="s">
        <v>130</v>
      </c>
      <c r="J32" s="55" t="s">
        <v>130</v>
      </c>
      <c r="K32" s="55" t="s">
        <v>130</v>
      </c>
      <c r="L32" s="55" t="s">
        <v>130</v>
      </c>
      <c r="M32" s="55" t="s">
        <v>130</v>
      </c>
      <c r="N32" s="55" t="s">
        <v>130</v>
      </c>
      <c r="O32" s="55" t="s">
        <v>130</v>
      </c>
      <c r="P32" s="2" t="s">
        <v>140</v>
      </c>
      <c r="X32" s="2"/>
      <c r="Y32" s="2"/>
      <c r="Z32" s="5">
        <v>0.56000000000000005</v>
      </c>
      <c r="AA32" s="113">
        <v>0.56000000000000005</v>
      </c>
      <c r="AB32" s="112">
        <v>4.8000000000000001E-2</v>
      </c>
      <c r="AC32" s="112">
        <v>7.5999999999999998E-2</v>
      </c>
      <c r="AD32" s="112">
        <v>0.11700000000000001</v>
      </c>
      <c r="AE32" s="112">
        <v>0.20100000000000001</v>
      </c>
      <c r="AF32" s="64">
        <v>0.28699999999999998</v>
      </c>
      <c r="AG32" s="64" t="s">
        <v>130</v>
      </c>
      <c r="AH32" s="64" t="s">
        <v>130</v>
      </c>
      <c r="AI32" s="64" t="s">
        <v>130</v>
      </c>
      <c r="AJ32" s="24"/>
      <c r="AK32" s="24">
        <v>0.56000000000000005</v>
      </c>
      <c r="AL32" s="74">
        <f t="shared" si="1"/>
        <v>239.25694642857141</v>
      </c>
      <c r="AM32" s="78">
        <f t="shared" si="6"/>
        <v>0.11700000000000001</v>
      </c>
      <c r="AN32" s="78">
        <f t="shared" si="4"/>
        <v>0.20100000000000001</v>
      </c>
      <c r="AO32" s="55">
        <f t="shared" si="5"/>
        <v>0.28699999999999998</v>
      </c>
      <c r="AQ32" s="24">
        <v>0.56000000000000005</v>
      </c>
      <c r="AR32">
        <v>0.11700000000000001</v>
      </c>
      <c r="AS32">
        <v>0.20100000000000001</v>
      </c>
      <c r="AT32">
        <v>0.28699999999999998</v>
      </c>
    </row>
    <row r="33" spans="1:46" ht="15" thickBot="1" x14ac:dyDescent="0.35">
      <c r="A33" t="s">
        <v>129</v>
      </c>
      <c r="B33" s="5">
        <v>0.6</v>
      </c>
      <c r="C33" s="5">
        <f t="shared" si="0"/>
        <v>10.6</v>
      </c>
      <c r="D33" s="55">
        <v>4.7E-2</v>
      </c>
      <c r="E33" s="55">
        <v>7.0000000000000007E-2</v>
      </c>
      <c r="F33" s="55">
        <v>0.109</v>
      </c>
      <c r="G33" s="55">
        <v>0.188</v>
      </c>
      <c r="H33" s="55">
        <v>0.26900000000000002</v>
      </c>
      <c r="I33" s="55" t="s">
        <v>130</v>
      </c>
      <c r="J33" s="55" t="s">
        <v>130</v>
      </c>
      <c r="K33" s="55" t="s">
        <v>130</v>
      </c>
      <c r="L33" s="55" t="s">
        <v>130</v>
      </c>
      <c r="M33" s="55" t="s">
        <v>130</v>
      </c>
      <c r="N33" s="55" t="s">
        <v>130</v>
      </c>
      <c r="O33" s="55" t="s">
        <v>130</v>
      </c>
      <c r="P33" s="2" t="s">
        <v>140</v>
      </c>
      <c r="X33" s="2"/>
      <c r="Y33" s="2"/>
      <c r="Z33" s="5">
        <v>0.56999999999999995</v>
      </c>
      <c r="AA33" s="113"/>
      <c r="AB33" s="112">
        <v>4.8000000000000001E-2</v>
      </c>
      <c r="AC33" s="112">
        <v>7.5999999999999998E-2</v>
      </c>
      <c r="AD33" s="112">
        <v>0.11700000000000001</v>
      </c>
      <c r="AE33" s="112">
        <v>0.20100000000000001</v>
      </c>
      <c r="AF33" s="64">
        <v>0.28699999999999998</v>
      </c>
      <c r="AG33" s="64" t="s">
        <v>130</v>
      </c>
      <c r="AH33" s="64" t="s">
        <v>130</v>
      </c>
      <c r="AI33" s="64" t="s">
        <v>130</v>
      </c>
      <c r="AJ33" s="24"/>
      <c r="AK33">
        <v>0.56999999999999995</v>
      </c>
      <c r="AL33" s="74">
        <f t="shared" si="1"/>
        <v>235.0594561403509</v>
      </c>
      <c r="AM33" s="78">
        <f t="shared" si="6"/>
        <v>0.115</v>
      </c>
      <c r="AN33" s="78">
        <f t="shared" si="4"/>
        <v>0.19800000000000001</v>
      </c>
      <c r="AO33" s="55">
        <f t="shared" si="5"/>
        <v>0.28199999999999997</v>
      </c>
      <c r="AQ33">
        <v>0.56999999999999995</v>
      </c>
      <c r="AR33">
        <v>0.115</v>
      </c>
      <c r="AS33">
        <v>0.19800000000000001</v>
      </c>
      <c r="AT33">
        <v>0.28199999999999997</v>
      </c>
    </row>
    <row r="34" spans="1:46" ht="15" thickBot="1" x14ac:dyDescent="0.35">
      <c r="A34" t="s">
        <v>129</v>
      </c>
      <c r="B34" s="5">
        <v>0.61</v>
      </c>
      <c r="C34" s="5">
        <f t="shared" si="0"/>
        <v>10.61</v>
      </c>
      <c r="D34" s="55">
        <v>4.7E-2</v>
      </c>
      <c r="E34" s="55">
        <v>6.8000000000000005E-2</v>
      </c>
      <c r="F34" s="55">
        <v>0.106</v>
      </c>
      <c r="G34" s="55">
        <v>0.184</v>
      </c>
      <c r="H34" s="55">
        <v>0.26500000000000001</v>
      </c>
      <c r="I34" s="55" t="s">
        <v>130</v>
      </c>
      <c r="J34" s="55" t="s">
        <v>130</v>
      </c>
      <c r="K34" s="55" t="s">
        <v>130</v>
      </c>
      <c r="L34" s="55" t="s">
        <v>130</v>
      </c>
      <c r="M34" s="55" t="s">
        <v>130</v>
      </c>
      <c r="N34" s="55" t="s">
        <v>130</v>
      </c>
      <c r="O34" s="55" t="s">
        <v>130</v>
      </c>
      <c r="P34" s="2" t="s">
        <v>140</v>
      </c>
      <c r="X34" s="2"/>
      <c r="Y34" s="2"/>
      <c r="Z34" s="5">
        <v>0.57999999999999996</v>
      </c>
      <c r="AA34" s="113">
        <v>0.57999999999999996</v>
      </c>
      <c r="AB34" s="112">
        <v>4.7E-2</v>
      </c>
      <c r="AC34" s="112">
        <v>7.2999999999999995E-2</v>
      </c>
      <c r="AD34" s="112">
        <v>0.113</v>
      </c>
      <c r="AE34" s="112">
        <v>0.19400000000000001</v>
      </c>
      <c r="AF34" s="64">
        <v>0.27800000000000002</v>
      </c>
      <c r="AG34" s="64" t="s">
        <v>130</v>
      </c>
      <c r="AH34" s="64" t="s">
        <v>130</v>
      </c>
      <c r="AI34" s="64" t="s">
        <v>130</v>
      </c>
      <c r="AJ34" s="24"/>
      <c r="AK34" s="24">
        <v>0.57999999999999996</v>
      </c>
      <c r="AL34" s="74">
        <f t="shared" si="1"/>
        <v>231.00670689655175</v>
      </c>
      <c r="AM34" s="78">
        <f t="shared" si="6"/>
        <v>0.113</v>
      </c>
      <c r="AN34" s="78">
        <f t="shared" si="4"/>
        <v>0.19400000000000001</v>
      </c>
      <c r="AO34" s="55">
        <f t="shared" si="5"/>
        <v>0.27800000000000002</v>
      </c>
      <c r="AQ34" s="24">
        <v>0.57999999999999996</v>
      </c>
      <c r="AR34">
        <v>0.113</v>
      </c>
      <c r="AS34">
        <v>0.19400000000000001</v>
      </c>
      <c r="AT34">
        <v>0.27800000000000002</v>
      </c>
    </row>
    <row r="35" spans="1:46" ht="15" thickBot="1" x14ac:dyDescent="0.35">
      <c r="A35" t="s">
        <v>129</v>
      </c>
      <c r="B35" s="5">
        <v>0.62</v>
      </c>
      <c r="C35" s="5">
        <f t="shared" si="0"/>
        <v>10.62</v>
      </c>
      <c r="D35" s="55">
        <v>4.7E-2</v>
      </c>
      <c r="E35" s="55">
        <v>6.7000000000000004E-2</v>
      </c>
      <c r="F35" s="55">
        <v>0.105</v>
      </c>
      <c r="G35" s="55">
        <v>0.18099999999999999</v>
      </c>
      <c r="H35" s="55">
        <v>0.26100000000000001</v>
      </c>
      <c r="I35" s="55" t="s">
        <v>130</v>
      </c>
      <c r="J35" s="55" t="s">
        <v>130</v>
      </c>
      <c r="K35" s="55" t="s">
        <v>130</v>
      </c>
      <c r="L35" s="55" t="s">
        <v>130</v>
      </c>
      <c r="M35" s="55" t="s">
        <v>130</v>
      </c>
      <c r="N35" s="55" t="s">
        <v>130</v>
      </c>
      <c r="O35" s="55" t="s">
        <v>130</v>
      </c>
      <c r="P35" s="2" t="s">
        <v>140</v>
      </c>
      <c r="X35" s="2"/>
      <c r="Y35" s="2"/>
      <c r="Z35" s="5">
        <v>0.59</v>
      </c>
      <c r="AA35" s="113">
        <v>0.59</v>
      </c>
      <c r="AB35" s="112">
        <v>4.7E-2</v>
      </c>
      <c r="AC35" s="112">
        <v>7.0999999999999994E-2</v>
      </c>
      <c r="AD35" s="112">
        <v>0.111</v>
      </c>
      <c r="AE35" s="112">
        <v>0.191</v>
      </c>
      <c r="AF35" s="64">
        <v>0.27400000000000002</v>
      </c>
      <c r="AG35" s="64" t="s">
        <v>130</v>
      </c>
      <c r="AH35" s="64" t="s">
        <v>130</v>
      </c>
      <c r="AI35" s="64" t="s">
        <v>130</v>
      </c>
      <c r="AJ35" s="24"/>
      <c r="AK35">
        <v>0.59</v>
      </c>
      <c r="AL35" s="74">
        <f t="shared" si="1"/>
        <v>227.09133898305086</v>
      </c>
      <c r="AM35" s="78">
        <f t="shared" si="6"/>
        <v>0.111</v>
      </c>
      <c r="AN35" s="78">
        <f t="shared" si="4"/>
        <v>0.191</v>
      </c>
      <c r="AO35" s="55">
        <f t="shared" si="5"/>
        <v>0.27300000000000002</v>
      </c>
      <c r="AQ35">
        <v>0.59</v>
      </c>
      <c r="AR35">
        <v>0.111</v>
      </c>
      <c r="AS35">
        <v>0.191</v>
      </c>
      <c r="AT35">
        <v>0.27300000000000002</v>
      </c>
    </row>
    <row r="36" spans="1:46" ht="15" thickBot="1" x14ac:dyDescent="0.35">
      <c r="A36" t="s">
        <v>129</v>
      </c>
      <c r="B36" s="5">
        <v>0.63</v>
      </c>
      <c r="C36" s="5">
        <f t="shared" si="0"/>
        <v>10.63</v>
      </c>
      <c r="D36" s="55">
        <v>4.5999999999999999E-2</v>
      </c>
      <c r="E36" s="55">
        <v>6.5000000000000002E-2</v>
      </c>
      <c r="F36" s="55">
        <v>0.10299999999999999</v>
      </c>
      <c r="G36" s="55">
        <v>0.17799999999999999</v>
      </c>
      <c r="H36" s="55">
        <v>0.25700000000000001</v>
      </c>
      <c r="I36" s="55" t="s">
        <v>130</v>
      </c>
      <c r="J36" s="55" t="s">
        <v>130</v>
      </c>
      <c r="K36" s="55" t="s">
        <v>130</v>
      </c>
      <c r="L36" s="55" t="s">
        <v>130</v>
      </c>
      <c r="M36" s="55" t="s">
        <v>130</v>
      </c>
      <c r="N36" s="55" t="s">
        <v>130</v>
      </c>
      <c r="O36" s="55" t="s">
        <v>130</v>
      </c>
      <c r="P36" s="2" t="s">
        <v>140</v>
      </c>
      <c r="X36" s="2"/>
      <c r="Y36" s="2"/>
      <c r="Z36" s="5">
        <v>0.6</v>
      </c>
      <c r="AA36" s="113">
        <v>0.6</v>
      </c>
      <c r="AB36" s="112">
        <v>4.7E-2</v>
      </c>
      <c r="AC36" s="112">
        <v>7.0000000000000007E-2</v>
      </c>
      <c r="AD36" s="112">
        <v>0.109</v>
      </c>
      <c r="AE36" s="112">
        <v>0.188</v>
      </c>
      <c r="AF36" s="64">
        <v>0.26900000000000002</v>
      </c>
      <c r="AG36" s="64" t="s">
        <v>130</v>
      </c>
      <c r="AH36" s="64" t="s">
        <v>130</v>
      </c>
      <c r="AI36" s="64" t="s">
        <v>130</v>
      </c>
      <c r="AJ36" s="24"/>
      <c r="AK36" s="24">
        <v>0.6</v>
      </c>
      <c r="AL36" s="74">
        <f t="shared" si="1"/>
        <v>223.30648333333335</v>
      </c>
      <c r="AM36" s="78">
        <f t="shared" si="6"/>
        <v>0.109</v>
      </c>
      <c r="AN36" s="78">
        <f t="shared" si="4"/>
        <v>0.188</v>
      </c>
      <c r="AO36" s="55">
        <f t="shared" si="5"/>
        <v>0.26900000000000002</v>
      </c>
      <c r="AQ36" s="24">
        <v>0.6</v>
      </c>
      <c r="AR36">
        <v>0.109</v>
      </c>
      <c r="AS36">
        <v>0.188</v>
      </c>
      <c r="AT36">
        <v>0.26900000000000002</v>
      </c>
    </row>
    <row r="37" spans="1:46" ht="15" thickBot="1" x14ac:dyDescent="0.35">
      <c r="A37" t="s">
        <v>129</v>
      </c>
      <c r="B37" s="5">
        <v>0.64</v>
      </c>
      <c r="C37" s="5">
        <f t="shared" si="0"/>
        <v>10.64</v>
      </c>
      <c r="D37" s="55">
        <v>4.5999999999999999E-2</v>
      </c>
      <c r="E37" s="55">
        <v>6.4000000000000001E-2</v>
      </c>
      <c r="F37" s="55">
        <v>0.10100000000000001</v>
      </c>
      <c r="G37" s="55">
        <v>0.17599999999999999</v>
      </c>
      <c r="H37" s="55">
        <v>0.254</v>
      </c>
      <c r="I37" s="55" t="s">
        <v>130</v>
      </c>
      <c r="J37" s="55" t="s">
        <v>130</v>
      </c>
      <c r="K37" s="55" t="s">
        <v>130</v>
      </c>
      <c r="L37" s="55" t="s">
        <v>130</v>
      </c>
      <c r="M37" s="55" t="s">
        <v>130</v>
      </c>
      <c r="N37" s="55" t="s">
        <v>130</v>
      </c>
      <c r="O37" s="55" t="s">
        <v>130</v>
      </c>
      <c r="P37" s="2" t="s">
        <v>140</v>
      </c>
      <c r="X37" s="2"/>
      <c r="Y37" s="2"/>
      <c r="Z37" s="5">
        <v>0.61</v>
      </c>
      <c r="AA37" s="113">
        <v>0.61</v>
      </c>
      <c r="AB37" s="112">
        <v>4.7E-2</v>
      </c>
      <c r="AC37" s="112">
        <v>6.8000000000000005E-2</v>
      </c>
      <c r="AD37" s="112">
        <v>0.106</v>
      </c>
      <c r="AE37" s="112">
        <v>0.184</v>
      </c>
      <c r="AF37" s="64">
        <v>0.26500000000000001</v>
      </c>
      <c r="AG37" s="64" t="s">
        <v>130</v>
      </c>
      <c r="AH37" s="64" t="s">
        <v>130</v>
      </c>
      <c r="AI37" s="64" t="s">
        <v>130</v>
      </c>
      <c r="AJ37" s="24"/>
      <c r="AK37">
        <v>0.61</v>
      </c>
      <c r="AL37" s="74">
        <f t="shared" si="1"/>
        <v>219.64572131147543</v>
      </c>
      <c r="AM37" s="78">
        <f t="shared" si="6"/>
        <v>0.107</v>
      </c>
      <c r="AN37" s="78">
        <f t="shared" si="4"/>
        <v>0.184</v>
      </c>
      <c r="AO37" s="55">
        <f t="shared" si="5"/>
        <v>0.26500000000000001</v>
      </c>
      <c r="AQ37">
        <v>0.61</v>
      </c>
      <c r="AR37">
        <v>0.106</v>
      </c>
      <c r="AS37">
        <v>0.184</v>
      </c>
      <c r="AT37">
        <v>0.26500000000000001</v>
      </c>
    </row>
    <row r="38" spans="1:46" ht="15" thickBot="1" x14ac:dyDescent="0.35">
      <c r="A38" t="s">
        <v>129</v>
      </c>
      <c r="B38" s="5">
        <v>0.65</v>
      </c>
      <c r="C38" s="5">
        <f t="shared" si="0"/>
        <v>10.65</v>
      </c>
      <c r="D38" s="94">
        <v>4.5999999999999999E-2</v>
      </c>
      <c r="E38" s="94">
        <v>6.4000000000000001E-2</v>
      </c>
      <c r="F38" s="55">
        <v>9.9000000000000005E-2</v>
      </c>
      <c r="G38" s="55">
        <v>0.17299999999999999</v>
      </c>
      <c r="H38" s="55">
        <v>0.25</v>
      </c>
      <c r="I38" s="55" t="s">
        <v>130</v>
      </c>
      <c r="J38" s="55" t="s">
        <v>130</v>
      </c>
      <c r="K38" s="55" t="s">
        <v>130</v>
      </c>
      <c r="L38" s="55" t="s">
        <v>130</v>
      </c>
      <c r="M38" s="55" t="s">
        <v>130</v>
      </c>
      <c r="N38" s="55" t="s">
        <v>130</v>
      </c>
      <c r="O38" s="55" t="s">
        <v>130</v>
      </c>
      <c r="P38" s="2" t="s">
        <v>140</v>
      </c>
      <c r="X38" s="2"/>
      <c r="Y38" s="2"/>
      <c r="Z38" s="5">
        <v>0.62</v>
      </c>
      <c r="AA38" s="113">
        <v>0.62</v>
      </c>
      <c r="AB38" s="112">
        <v>4.7E-2</v>
      </c>
      <c r="AC38" s="112">
        <v>6.7000000000000004E-2</v>
      </c>
      <c r="AD38" s="112">
        <v>0.105</v>
      </c>
      <c r="AE38" s="112">
        <v>0.18099999999999999</v>
      </c>
      <c r="AF38" s="64">
        <v>0.26100000000000001</v>
      </c>
      <c r="AG38" s="64" t="s">
        <v>130</v>
      </c>
      <c r="AH38" s="64" t="s">
        <v>130</v>
      </c>
      <c r="AI38" s="64" t="s">
        <v>130</v>
      </c>
      <c r="AJ38" s="24"/>
      <c r="AK38" s="24">
        <v>0.62</v>
      </c>
      <c r="AL38" s="74">
        <f t="shared" si="1"/>
        <v>216.10304838709678</v>
      </c>
      <c r="AM38" s="78">
        <f t="shared" si="6"/>
        <v>0.105</v>
      </c>
      <c r="AN38" s="78">
        <f t="shared" si="4"/>
        <v>0.18099999999999999</v>
      </c>
      <c r="AO38" s="55">
        <f t="shared" si="5"/>
        <v>0.26100000000000001</v>
      </c>
      <c r="AQ38" s="24">
        <v>0.62</v>
      </c>
      <c r="AR38">
        <v>0.105</v>
      </c>
      <c r="AS38">
        <v>0.18099999999999999</v>
      </c>
      <c r="AT38">
        <v>0.26100000000000001</v>
      </c>
    </row>
    <row r="39" spans="1:46" ht="15" thickBot="1" x14ac:dyDescent="0.35">
      <c r="A39" t="s">
        <v>129</v>
      </c>
      <c r="B39" s="5">
        <v>0.66</v>
      </c>
      <c r="C39" s="5">
        <f t="shared" si="0"/>
        <v>10.66</v>
      </c>
      <c r="D39" s="55">
        <v>4.5999999999999999E-2</v>
      </c>
      <c r="E39" s="55">
        <v>6.0999999999999999E-2</v>
      </c>
      <c r="F39" s="55">
        <v>9.7000000000000003E-2</v>
      </c>
      <c r="G39" s="55">
        <v>0.17</v>
      </c>
      <c r="H39" s="55">
        <v>0.247</v>
      </c>
      <c r="I39" s="55" t="s">
        <v>130</v>
      </c>
      <c r="J39" s="55" t="s">
        <v>130</v>
      </c>
      <c r="K39" s="55" t="s">
        <v>130</v>
      </c>
      <c r="L39" s="55" t="s">
        <v>130</v>
      </c>
      <c r="M39" s="55" t="s">
        <v>130</v>
      </c>
      <c r="N39" s="55" t="s">
        <v>130</v>
      </c>
      <c r="O39" s="55" t="s">
        <v>130</v>
      </c>
      <c r="P39" s="2" t="s">
        <v>140</v>
      </c>
      <c r="X39" s="2"/>
      <c r="Y39" s="2"/>
      <c r="Z39" s="5">
        <v>0.63</v>
      </c>
      <c r="AA39" s="113">
        <v>0.63</v>
      </c>
      <c r="AB39" s="112">
        <v>4.5999999999999999E-2</v>
      </c>
      <c r="AC39" s="112">
        <v>6.5000000000000002E-2</v>
      </c>
      <c r="AD39" s="112">
        <v>0.10299999999999999</v>
      </c>
      <c r="AE39" s="112">
        <v>0.17899999999999999</v>
      </c>
      <c r="AF39" s="64">
        <v>0.25700000000000001</v>
      </c>
      <c r="AG39" s="64" t="s">
        <v>130</v>
      </c>
      <c r="AH39" s="64" t="s">
        <v>130</v>
      </c>
      <c r="AI39" s="64" t="s">
        <v>130</v>
      </c>
      <c r="AJ39" s="24"/>
      <c r="AK39">
        <v>0.63</v>
      </c>
      <c r="AL39" s="74">
        <f t="shared" si="1"/>
        <v>212.67284126984129</v>
      </c>
      <c r="AM39" s="78">
        <f t="shared" si="6"/>
        <v>0.10299999999999999</v>
      </c>
      <c r="AN39" s="78">
        <f t="shared" si="4"/>
        <v>0.17799999999999999</v>
      </c>
      <c r="AO39" s="55">
        <f t="shared" si="5"/>
        <v>0.25700000000000001</v>
      </c>
      <c r="AQ39">
        <v>0.63</v>
      </c>
      <c r="AR39">
        <v>0.10299999999999999</v>
      </c>
      <c r="AS39">
        <v>0.17799999999999999</v>
      </c>
      <c r="AT39">
        <v>0.25700000000000001</v>
      </c>
    </row>
    <row r="40" spans="1:46" ht="15" thickBot="1" x14ac:dyDescent="0.35">
      <c r="A40" t="s">
        <v>129</v>
      </c>
      <c r="B40" s="5">
        <v>0.67</v>
      </c>
      <c r="C40" s="5">
        <f t="shared" si="0"/>
        <v>10.67</v>
      </c>
      <c r="D40" s="55">
        <v>4.5999999999999999E-2</v>
      </c>
      <c r="E40" s="55">
        <v>0.06</v>
      </c>
      <c r="F40" s="55">
        <v>9.6000000000000002E-2</v>
      </c>
      <c r="G40" s="55">
        <v>0.16800000000000001</v>
      </c>
      <c r="H40" s="55">
        <v>0.24299999999999999</v>
      </c>
      <c r="I40" s="55" t="s">
        <v>130</v>
      </c>
      <c r="J40" s="55" t="s">
        <v>130</v>
      </c>
      <c r="K40" s="55" t="s">
        <v>130</v>
      </c>
      <c r="L40" s="55" t="s">
        <v>130</v>
      </c>
      <c r="M40" s="55" t="s">
        <v>130</v>
      </c>
      <c r="N40" s="55" t="s">
        <v>130</v>
      </c>
      <c r="O40" s="55" t="s">
        <v>130</v>
      </c>
      <c r="P40" s="2" t="s">
        <v>140</v>
      </c>
      <c r="X40" s="2"/>
      <c r="Y40" s="2"/>
      <c r="Z40" s="5">
        <v>0.64</v>
      </c>
      <c r="AA40" s="113">
        <v>0.64</v>
      </c>
      <c r="AB40" s="112">
        <v>4.5999999999999999E-2</v>
      </c>
      <c r="AC40" s="112">
        <v>6.4000000000000001E-2</v>
      </c>
      <c r="AD40" s="112">
        <v>0.10100000000000001</v>
      </c>
      <c r="AE40" s="112">
        <v>0.17599999999999999</v>
      </c>
      <c r="AF40" s="64">
        <v>0.254</v>
      </c>
      <c r="AG40" s="64" t="s">
        <v>130</v>
      </c>
      <c r="AH40" s="64" t="s">
        <v>130</v>
      </c>
      <c r="AI40" s="64" t="s">
        <v>130</v>
      </c>
      <c r="AJ40" s="24"/>
      <c r="AK40" s="24">
        <v>0.64</v>
      </c>
      <c r="AL40" s="74">
        <f t="shared" si="1"/>
        <v>209.34982812499999</v>
      </c>
      <c r="AM40" s="78">
        <f t="shared" si="6"/>
        <v>0.10100000000000001</v>
      </c>
      <c r="AN40" s="78">
        <f t="shared" si="4"/>
        <v>0.17599999999999999</v>
      </c>
      <c r="AO40" s="55">
        <f t="shared" si="5"/>
        <v>0.254</v>
      </c>
      <c r="AQ40" s="24">
        <v>0.64</v>
      </c>
      <c r="AR40">
        <v>0.10100000000000001</v>
      </c>
      <c r="AS40">
        <v>0.17599999999999999</v>
      </c>
      <c r="AT40">
        <v>0.254</v>
      </c>
    </row>
    <row r="41" spans="1:46" ht="14.5" thickBot="1" x14ac:dyDescent="0.35">
      <c r="A41" t="s">
        <v>129</v>
      </c>
      <c r="B41" s="5">
        <v>0.68</v>
      </c>
      <c r="C41" s="5">
        <f t="shared" si="0"/>
        <v>10.68</v>
      </c>
      <c r="D41" s="94">
        <v>4.5999999999999999E-2</v>
      </c>
      <c r="E41" s="94">
        <v>0.06</v>
      </c>
      <c r="F41" s="55">
        <v>9.4E-2</v>
      </c>
      <c r="G41" s="55">
        <v>0.16500000000000001</v>
      </c>
      <c r="H41" s="55">
        <v>0.24</v>
      </c>
      <c r="I41" s="55" t="s">
        <v>130</v>
      </c>
      <c r="J41" s="55" t="s">
        <v>130</v>
      </c>
      <c r="K41" s="55" t="s">
        <v>130</v>
      </c>
      <c r="L41" s="55" t="s">
        <v>130</v>
      </c>
      <c r="M41" s="55" t="s">
        <v>130</v>
      </c>
      <c r="N41" s="55" t="s">
        <v>130</v>
      </c>
      <c r="O41" s="55" t="s">
        <v>130</v>
      </c>
      <c r="P41" s="2" t="s">
        <v>140</v>
      </c>
      <c r="X41" s="2"/>
      <c r="Y41" s="2"/>
      <c r="Z41" s="5">
        <v>0.65</v>
      </c>
      <c r="AB41" s="112">
        <v>4.5999999999999999E-2</v>
      </c>
      <c r="AC41" s="112">
        <v>6.4000000000000001E-2</v>
      </c>
      <c r="AD41" s="112">
        <v>0.10100000000000001</v>
      </c>
      <c r="AE41" s="112">
        <v>0.17599999999999999</v>
      </c>
      <c r="AF41" s="64">
        <v>0.254</v>
      </c>
      <c r="AG41" s="64" t="s">
        <v>130</v>
      </c>
      <c r="AH41" s="64" t="s">
        <v>130</v>
      </c>
      <c r="AI41" s="64" t="s">
        <v>130</v>
      </c>
      <c r="AJ41" s="24"/>
      <c r="AK41">
        <v>0.65</v>
      </c>
      <c r="AL41" s="74">
        <f t="shared" si="1"/>
        <v>206.12906153846154</v>
      </c>
      <c r="AM41" s="78">
        <f t="shared" si="6"/>
        <v>9.9000000000000005E-2</v>
      </c>
      <c r="AN41" s="78">
        <f t="shared" si="4"/>
        <v>0.17299999999999999</v>
      </c>
      <c r="AO41" s="55">
        <f t="shared" si="5"/>
        <v>0.25</v>
      </c>
      <c r="AQ41">
        <v>0.65</v>
      </c>
      <c r="AR41">
        <v>9.9000000000000005E-2</v>
      </c>
      <c r="AS41">
        <v>0.17299999999999999</v>
      </c>
      <c r="AT41">
        <v>0.25</v>
      </c>
    </row>
    <row r="42" spans="1:46" ht="15" thickBot="1" x14ac:dyDescent="0.35">
      <c r="A42" t="s">
        <v>129</v>
      </c>
      <c r="B42" s="5">
        <v>0.69</v>
      </c>
      <c r="C42" s="5">
        <f t="shared" si="0"/>
        <v>10.69</v>
      </c>
      <c r="D42" s="55">
        <v>4.5999999999999999E-2</v>
      </c>
      <c r="E42" s="55">
        <v>5.8000000000000003E-2</v>
      </c>
      <c r="F42" s="55">
        <v>9.1999999999999998E-2</v>
      </c>
      <c r="G42" s="55">
        <v>0.16300000000000001</v>
      </c>
      <c r="H42" s="55">
        <v>0.23699999999999999</v>
      </c>
      <c r="I42" s="55" t="s">
        <v>130</v>
      </c>
      <c r="J42" s="55" t="s">
        <v>130</v>
      </c>
      <c r="K42" s="55" t="s">
        <v>130</v>
      </c>
      <c r="L42" s="55" t="s">
        <v>130</v>
      </c>
      <c r="M42" s="55" t="s">
        <v>130</v>
      </c>
      <c r="N42" s="55" t="s">
        <v>130</v>
      </c>
      <c r="O42" s="55" t="s">
        <v>130</v>
      </c>
      <c r="P42" s="2" t="s">
        <v>140</v>
      </c>
      <c r="X42" s="2"/>
      <c r="Y42" s="2"/>
      <c r="Z42" s="5">
        <v>0.66</v>
      </c>
      <c r="AA42" s="113">
        <v>0.66</v>
      </c>
      <c r="AB42" s="112">
        <v>4.5999999999999999E-2</v>
      </c>
      <c r="AC42" s="112">
        <v>6.0999999999999999E-2</v>
      </c>
      <c r="AD42" s="112">
        <v>9.7000000000000003E-2</v>
      </c>
      <c r="AE42" s="112">
        <v>0.17</v>
      </c>
      <c r="AF42" s="64">
        <v>0.247</v>
      </c>
      <c r="AG42" s="64" t="s">
        <v>130</v>
      </c>
      <c r="AH42" s="64" t="s">
        <v>130</v>
      </c>
      <c r="AI42" s="64" t="s">
        <v>130</v>
      </c>
      <c r="AJ42" s="24"/>
      <c r="AK42" s="24">
        <v>0.66</v>
      </c>
      <c r="AL42" s="74">
        <f t="shared" si="1"/>
        <v>203.00589393939393</v>
      </c>
      <c r="AM42" s="78">
        <f t="shared" si="6"/>
        <v>9.7000000000000003E-2</v>
      </c>
      <c r="AN42" s="78">
        <f t="shared" si="4"/>
        <v>0.17</v>
      </c>
      <c r="AO42" s="55">
        <f t="shared" si="5"/>
        <v>0.247</v>
      </c>
      <c r="AQ42" s="24">
        <v>0.66</v>
      </c>
      <c r="AR42">
        <v>9.7000000000000003E-2</v>
      </c>
      <c r="AS42">
        <v>0.17</v>
      </c>
      <c r="AT42">
        <v>0.247</v>
      </c>
    </row>
    <row r="43" spans="1:46" ht="15" thickBot="1" x14ac:dyDescent="0.35">
      <c r="A43" t="s">
        <v>129</v>
      </c>
      <c r="B43" s="5">
        <v>0.7</v>
      </c>
      <c r="C43" s="5">
        <f t="shared" si="0"/>
        <v>10.7</v>
      </c>
      <c r="D43" s="55">
        <v>4.5999999999999999E-2</v>
      </c>
      <c r="E43" s="55">
        <v>5.7000000000000002E-2</v>
      </c>
      <c r="F43" s="55">
        <v>9.0999999999999998E-2</v>
      </c>
      <c r="G43" s="55">
        <v>0.16</v>
      </c>
      <c r="H43" s="55">
        <v>0.23400000000000001</v>
      </c>
      <c r="I43" s="55" t="s">
        <v>130</v>
      </c>
      <c r="J43" s="55" t="s">
        <v>130</v>
      </c>
      <c r="K43" s="55" t="s">
        <v>130</v>
      </c>
      <c r="L43" s="55" t="s">
        <v>130</v>
      </c>
      <c r="M43" s="55" t="s">
        <v>130</v>
      </c>
      <c r="N43" s="55" t="s">
        <v>130</v>
      </c>
      <c r="O43" s="55" t="s">
        <v>130</v>
      </c>
      <c r="P43" s="2" t="s">
        <v>140</v>
      </c>
      <c r="X43" s="2"/>
      <c r="Y43" s="2"/>
      <c r="Z43" s="5">
        <v>0.67</v>
      </c>
      <c r="AA43" s="113">
        <v>0.67</v>
      </c>
      <c r="AB43" s="112">
        <v>4.5999999999999999E-2</v>
      </c>
      <c r="AC43" s="112">
        <v>0.06</v>
      </c>
      <c r="AD43" s="112">
        <v>9.6000000000000002E-2</v>
      </c>
      <c r="AE43" s="112">
        <v>0.16800000000000001</v>
      </c>
      <c r="AF43" s="64">
        <v>0.24299999999999999</v>
      </c>
      <c r="AG43" s="64" t="s">
        <v>130</v>
      </c>
      <c r="AH43" s="64" t="s">
        <v>130</v>
      </c>
      <c r="AI43" s="64" t="s">
        <v>130</v>
      </c>
      <c r="AJ43" s="24"/>
      <c r="AK43">
        <v>0.67</v>
      </c>
      <c r="AL43" s="74">
        <f t="shared" si="1"/>
        <v>199.97595522388059</v>
      </c>
      <c r="AM43" s="78">
        <f t="shared" si="6"/>
        <v>9.6000000000000002E-2</v>
      </c>
      <c r="AN43" s="78">
        <f t="shared" si="4"/>
        <v>0.16800000000000001</v>
      </c>
      <c r="AO43" s="55">
        <f t="shared" si="5"/>
        <v>0.24299999999999999</v>
      </c>
      <c r="AQ43">
        <v>0.67</v>
      </c>
      <c r="AR43">
        <v>9.6000000000000002E-2</v>
      </c>
      <c r="AS43">
        <v>0.16800000000000001</v>
      </c>
      <c r="AT43">
        <v>0.24299999999999999</v>
      </c>
    </row>
    <row r="44" spans="1:46" ht="15" thickBot="1" x14ac:dyDescent="0.35">
      <c r="A44" t="s">
        <v>129</v>
      </c>
      <c r="B44" s="5">
        <v>0.71</v>
      </c>
      <c r="C44" s="5">
        <f t="shared" si="0"/>
        <v>10.71</v>
      </c>
      <c r="D44" s="55">
        <v>4.4999999999999998E-2</v>
      </c>
      <c r="E44" s="55">
        <v>5.6000000000000001E-2</v>
      </c>
      <c r="F44" s="55">
        <v>8.8999999999999996E-2</v>
      </c>
      <c r="G44" s="55">
        <v>0.158</v>
      </c>
      <c r="H44" s="55">
        <v>0.23100000000000001</v>
      </c>
      <c r="I44" s="55" t="s">
        <v>130</v>
      </c>
      <c r="J44" s="55" t="s">
        <v>130</v>
      </c>
      <c r="K44" s="55" t="s">
        <v>130</v>
      </c>
      <c r="L44" s="55" t="s">
        <v>130</v>
      </c>
      <c r="M44" s="55" t="s">
        <v>130</v>
      </c>
      <c r="N44" s="55" t="s">
        <v>130</v>
      </c>
      <c r="O44" s="55" t="s">
        <v>130</v>
      </c>
      <c r="P44" s="2" t="s">
        <v>140</v>
      </c>
      <c r="X44" s="2"/>
      <c r="Y44" s="2"/>
      <c r="Z44" s="5">
        <v>0.68</v>
      </c>
      <c r="AA44" s="113"/>
      <c r="AB44" s="112">
        <v>4.5999999999999999E-2</v>
      </c>
      <c r="AC44" s="112">
        <v>0.06</v>
      </c>
      <c r="AD44" s="112">
        <v>9.6000000000000002E-2</v>
      </c>
      <c r="AE44" s="112">
        <v>0.16800000000000001</v>
      </c>
      <c r="AF44" s="64">
        <v>0.24299999999999999</v>
      </c>
      <c r="AG44" s="64" t="s">
        <v>130</v>
      </c>
      <c r="AH44" s="64" t="s">
        <v>130</v>
      </c>
      <c r="AI44" s="64" t="s">
        <v>130</v>
      </c>
      <c r="AJ44" s="24"/>
      <c r="AK44" s="24">
        <v>0.68</v>
      </c>
      <c r="AL44" s="74">
        <f t="shared" si="1"/>
        <v>197.03513235294116</v>
      </c>
      <c r="AM44" s="78">
        <f t="shared" si="6"/>
        <v>9.4E-2</v>
      </c>
      <c r="AN44" s="78">
        <f t="shared" si="4"/>
        <v>0.16500000000000001</v>
      </c>
      <c r="AO44" s="55">
        <f t="shared" si="5"/>
        <v>0.24</v>
      </c>
      <c r="AQ44" s="24">
        <v>0.68</v>
      </c>
      <c r="AR44">
        <v>9.4E-2</v>
      </c>
      <c r="AS44">
        <v>0.16500000000000001</v>
      </c>
      <c r="AT44">
        <v>0.24</v>
      </c>
    </row>
    <row r="45" spans="1:46" ht="15" thickBot="1" x14ac:dyDescent="0.35">
      <c r="A45" t="s">
        <v>129</v>
      </c>
      <c r="B45" s="5">
        <v>0.72</v>
      </c>
      <c r="C45" s="5">
        <f t="shared" si="0"/>
        <v>10.72</v>
      </c>
      <c r="D45" s="94">
        <v>4.4999999999999998E-2</v>
      </c>
      <c r="E45" s="94">
        <v>5.6000000000000001E-2</v>
      </c>
      <c r="F45" s="55">
        <v>8.7999999999999995E-2</v>
      </c>
      <c r="G45" s="55">
        <v>0.156</v>
      </c>
      <c r="H45" s="55">
        <v>0.22800000000000001</v>
      </c>
      <c r="I45" s="55" t="s">
        <v>130</v>
      </c>
      <c r="J45" s="55" t="s">
        <v>130</v>
      </c>
      <c r="K45" s="55" t="s">
        <v>130</v>
      </c>
      <c r="L45" s="55" t="s">
        <v>130</v>
      </c>
      <c r="M45" s="55" t="s">
        <v>130</v>
      </c>
      <c r="N45" s="55" t="s">
        <v>130</v>
      </c>
      <c r="O45" s="55" t="s">
        <v>130</v>
      </c>
      <c r="P45" s="2" t="s">
        <v>140</v>
      </c>
      <c r="X45" s="2"/>
      <c r="Y45" s="2"/>
      <c r="Z45" s="5">
        <v>0.69</v>
      </c>
      <c r="AA45" s="113">
        <v>0.69</v>
      </c>
      <c r="AB45" s="112">
        <v>4.5999999999999999E-2</v>
      </c>
      <c r="AC45" s="112">
        <v>5.8000000000000003E-2</v>
      </c>
      <c r="AD45" s="112">
        <v>9.1999999999999998E-2</v>
      </c>
      <c r="AE45" s="112">
        <v>0.16300000000000001</v>
      </c>
      <c r="AF45" s="64">
        <v>0.23699999999999999</v>
      </c>
      <c r="AG45" s="64" t="s">
        <v>130</v>
      </c>
      <c r="AH45" s="64" t="s">
        <v>130</v>
      </c>
      <c r="AI45" s="64" t="s">
        <v>130</v>
      </c>
      <c r="AJ45" s="24"/>
      <c r="AK45">
        <v>0.69</v>
      </c>
      <c r="AL45" s="74">
        <f t="shared" si="1"/>
        <v>194.17955072463769</v>
      </c>
      <c r="AM45" s="78">
        <f t="shared" si="6"/>
        <v>9.1999999999999998E-2</v>
      </c>
      <c r="AN45" s="78">
        <f t="shared" si="4"/>
        <v>0.16300000000000001</v>
      </c>
      <c r="AO45" s="55">
        <f t="shared" si="5"/>
        <v>0.23699999999999999</v>
      </c>
      <c r="AQ45">
        <v>0.69</v>
      </c>
      <c r="AR45">
        <v>9.1999999999999998E-2</v>
      </c>
      <c r="AS45">
        <v>0.16300000000000001</v>
      </c>
      <c r="AT45">
        <v>0.23699999999999999</v>
      </c>
    </row>
    <row r="46" spans="1:46" ht="15" thickBot="1" x14ac:dyDescent="0.35">
      <c r="A46" t="s">
        <v>129</v>
      </c>
      <c r="B46" s="5">
        <v>0.73</v>
      </c>
      <c r="C46" s="5">
        <f t="shared" si="0"/>
        <v>10.73</v>
      </c>
      <c r="D46" s="55">
        <v>4.4999999999999998E-2</v>
      </c>
      <c r="E46" s="55">
        <v>5.3999999999999999E-2</v>
      </c>
      <c r="F46" s="55">
        <v>8.5999999999999993E-2</v>
      </c>
      <c r="G46" s="55">
        <v>0.154</v>
      </c>
      <c r="H46" s="55">
        <v>0.22500000000000001</v>
      </c>
      <c r="I46" s="55" t="s">
        <v>130</v>
      </c>
      <c r="J46" s="55" t="s">
        <v>130</v>
      </c>
      <c r="K46" s="55" t="s">
        <v>130</v>
      </c>
      <c r="L46" s="55" t="s">
        <v>130</v>
      </c>
      <c r="M46" s="55" t="s">
        <v>130</v>
      </c>
      <c r="N46" s="55" t="s">
        <v>130</v>
      </c>
      <c r="O46" s="55" t="s">
        <v>130</v>
      </c>
      <c r="P46" s="2" t="s">
        <v>140</v>
      </c>
      <c r="X46" s="2"/>
      <c r="Y46" s="2"/>
      <c r="Z46" s="5">
        <v>0.7</v>
      </c>
      <c r="AA46" s="113">
        <v>0.7</v>
      </c>
      <c r="AB46" s="112">
        <v>4.5999999999999999E-2</v>
      </c>
      <c r="AC46" s="112">
        <v>5.7000000000000002E-2</v>
      </c>
      <c r="AD46" s="112">
        <v>9.0999999999999998E-2</v>
      </c>
      <c r="AE46" s="112">
        <v>0.16</v>
      </c>
      <c r="AF46" s="64">
        <v>0.23400000000000001</v>
      </c>
      <c r="AG46" s="64" t="s">
        <v>130</v>
      </c>
      <c r="AH46" s="64" t="s">
        <v>130</v>
      </c>
      <c r="AI46" s="64" t="s">
        <v>130</v>
      </c>
      <c r="AJ46" s="24"/>
      <c r="AK46" s="24">
        <v>0.7</v>
      </c>
      <c r="AL46" s="74">
        <f t="shared" si="1"/>
        <v>191.40555714285716</v>
      </c>
      <c r="AM46" s="78">
        <f t="shared" si="6"/>
        <v>9.0999999999999998E-2</v>
      </c>
      <c r="AN46" s="78">
        <f t="shared" si="4"/>
        <v>0.16</v>
      </c>
      <c r="AO46" s="55">
        <f t="shared" si="5"/>
        <v>0.23400000000000001</v>
      </c>
      <c r="AQ46" s="24">
        <v>0.7</v>
      </c>
      <c r="AR46">
        <v>9.0999999999999998E-2</v>
      </c>
      <c r="AS46">
        <v>0.16</v>
      </c>
      <c r="AT46">
        <v>0.23400000000000001</v>
      </c>
    </row>
    <row r="47" spans="1:46" ht="15" thickBot="1" x14ac:dyDescent="0.35">
      <c r="A47" t="s">
        <v>129</v>
      </c>
      <c r="B47" s="5">
        <v>0.74</v>
      </c>
      <c r="C47" s="5">
        <f t="shared" si="0"/>
        <v>10.74</v>
      </c>
      <c r="D47" s="94">
        <v>4.4999999999999998E-2</v>
      </c>
      <c r="E47" s="94">
        <v>5.3999999999999999E-2</v>
      </c>
      <c r="F47" s="55">
        <v>8.5000000000000006E-2</v>
      </c>
      <c r="G47" s="55">
        <v>0.151</v>
      </c>
      <c r="H47" s="55">
        <v>0.222</v>
      </c>
      <c r="I47" s="55" t="s">
        <v>130</v>
      </c>
      <c r="J47" s="55" t="s">
        <v>130</v>
      </c>
      <c r="K47" s="55" t="s">
        <v>130</v>
      </c>
      <c r="L47" s="55" t="s">
        <v>130</v>
      </c>
      <c r="M47" s="55" t="s">
        <v>130</v>
      </c>
      <c r="N47" s="55" t="s">
        <v>130</v>
      </c>
      <c r="O47" s="55" t="s">
        <v>130</v>
      </c>
      <c r="P47" s="2" t="s">
        <v>140</v>
      </c>
      <c r="X47" s="2"/>
      <c r="Y47" s="2"/>
      <c r="Z47" s="5">
        <v>0.71</v>
      </c>
      <c r="AA47" s="113">
        <v>0.71</v>
      </c>
      <c r="AB47" s="112">
        <v>4.4999999999999998E-2</v>
      </c>
      <c r="AC47" s="112">
        <v>5.6000000000000001E-2</v>
      </c>
      <c r="AD47" s="112">
        <v>8.8999999999999996E-2</v>
      </c>
      <c r="AE47" s="112">
        <v>0.158</v>
      </c>
      <c r="AF47" s="64">
        <v>0.23100000000000001</v>
      </c>
      <c r="AG47" s="64" t="s">
        <v>130</v>
      </c>
      <c r="AH47" s="64" t="s">
        <v>130</v>
      </c>
      <c r="AI47" s="64" t="s">
        <v>130</v>
      </c>
      <c r="AJ47" s="24"/>
      <c r="AK47">
        <v>0.71</v>
      </c>
      <c r="AL47" s="74">
        <f t="shared" si="1"/>
        <v>188.70970422535211</v>
      </c>
      <c r="AM47" s="78">
        <f t="shared" si="6"/>
        <v>8.8999999999999996E-2</v>
      </c>
      <c r="AN47" s="78">
        <f t="shared" si="4"/>
        <v>0.158</v>
      </c>
      <c r="AO47" s="55">
        <f t="shared" si="5"/>
        <v>0.23100000000000001</v>
      </c>
      <c r="AQ47">
        <v>0.71</v>
      </c>
      <c r="AR47">
        <v>8.8999999999999996E-2</v>
      </c>
      <c r="AS47">
        <v>0.158</v>
      </c>
      <c r="AT47">
        <v>0.23100000000000001</v>
      </c>
    </row>
    <row r="48" spans="1:46" ht="14.5" thickBot="1" x14ac:dyDescent="0.35">
      <c r="A48" t="s">
        <v>129</v>
      </c>
      <c r="B48" s="5">
        <v>0.75</v>
      </c>
      <c r="C48" s="5">
        <f t="shared" si="0"/>
        <v>10.75</v>
      </c>
      <c r="D48" s="55">
        <v>4.4999999999999998E-2</v>
      </c>
      <c r="E48" s="55">
        <v>5.1999999999999998E-2</v>
      </c>
      <c r="F48" s="55">
        <v>8.4000000000000005E-2</v>
      </c>
      <c r="G48" s="55">
        <v>0.14899999999999999</v>
      </c>
      <c r="H48" s="55">
        <v>0.22</v>
      </c>
      <c r="I48" s="55" t="s">
        <v>130</v>
      </c>
      <c r="J48" s="55" t="s">
        <v>130</v>
      </c>
      <c r="K48" s="55" t="s">
        <v>130</v>
      </c>
      <c r="L48" s="55" t="s">
        <v>130</v>
      </c>
      <c r="M48" s="55" t="s">
        <v>130</v>
      </c>
      <c r="N48" s="55" t="s">
        <v>130</v>
      </c>
      <c r="O48" s="55" t="s">
        <v>130</v>
      </c>
      <c r="P48" s="2" t="s">
        <v>140</v>
      </c>
      <c r="X48" s="2"/>
      <c r="Y48" s="2"/>
      <c r="Z48" s="5">
        <v>0.72</v>
      </c>
      <c r="AB48" s="112">
        <v>4.4999999999999998E-2</v>
      </c>
      <c r="AC48" s="112">
        <v>5.6000000000000001E-2</v>
      </c>
      <c r="AD48" s="112">
        <v>8.8999999999999996E-2</v>
      </c>
      <c r="AE48" s="112">
        <v>0.158</v>
      </c>
      <c r="AF48" s="64">
        <v>0.23100000000000001</v>
      </c>
      <c r="AG48" s="64" t="s">
        <v>130</v>
      </c>
      <c r="AH48" s="64" t="s">
        <v>130</v>
      </c>
      <c r="AI48" s="64" t="s">
        <v>130</v>
      </c>
      <c r="AJ48" s="24"/>
      <c r="AK48" s="24">
        <v>0.72</v>
      </c>
      <c r="AL48" s="74">
        <f t="shared" si="1"/>
        <v>186.08873611111113</v>
      </c>
      <c r="AM48" s="78">
        <f t="shared" si="6"/>
        <v>8.7999999999999995E-2</v>
      </c>
      <c r="AN48" s="78">
        <f t="shared" si="4"/>
        <v>0.156</v>
      </c>
      <c r="AO48" s="55">
        <f t="shared" si="5"/>
        <v>0.22800000000000001</v>
      </c>
      <c r="AQ48" s="24">
        <v>0.72</v>
      </c>
      <c r="AR48">
        <v>8.7999999999999995E-2</v>
      </c>
      <c r="AS48">
        <v>0.156</v>
      </c>
      <c r="AT48">
        <v>0.22800000000000001</v>
      </c>
    </row>
    <row r="49" spans="1:46" ht="15" thickBot="1" x14ac:dyDescent="0.35">
      <c r="A49" t="s">
        <v>129</v>
      </c>
      <c r="B49" s="5">
        <v>0.76</v>
      </c>
      <c r="C49" s="5">
        <f t="shared" si="0"/>
        <v>10.76</v>
      </c>
      <c r="D49" s="94">
        <v>4.4999999999999998E-2</v>
      </c>
      <c r="E49" s="94">
        <v>5.1999999999999998E-2</v>
      </c>
      <c r="F49" s="55">
        <v>8.2000000000000003E-2</v>
      </c>
      <c r="G49" s="55">
        <v>0.14699999999999999</v>
      </c>
      <c r="H49" s="55">
        <v>0.217</v>
      </c>
      <c r="I49" s="55" t="s">
        <v>130</v>
      </c>
      <c r="J49" s="55" t="s">
        <v>130</v>
      </c>
      <c r="K49" s="55" t="s">
        <v>130</v>
      </c>
      <c r="L49" s="55" t="s">
        <v>130</v>
      </c>
      <c r="M49" s="55" t="s">
        <v>130</v>
      </c>
      <c r="N49" s="55" t="s">
        <v>130</v>
      </c>
      <c r="O49" s="55" t="s">
        <v>130</v>
      </c>
      <c r="P49" s="2" t="s">
        <v>140</v>
      </c>
      <c r="X49" s="2"/>
      <c r="Y49" s="2"/>
      <c r="Z49" s="5">
        <v>0.73</v>
      </c>
      <c r="AA49" s="113">
        <v>0.73</v>
      </c>
      <c r="AB49" s="112">
        <v>4.4999999999999998E-2</v>
      </c>
      <c r="AC49" s="112">
        <v>5.3999999999999999E-2</v>
      </c>
      <c r="AD49" s="112">
        <v>8.5999999999999993E-2</v>
      </c>
      <c r="AE49" s="112">
        <v>0.154</v>
      </c>
      <c r="AF49" s="64">
        <v>0.22500000000000001</v>
      </c>
      <c r="AG49" s="64" t="s">
        <v>130</v>
      </c>
      <c r="AH49" s="64" t="s">
        <v>130</v>
      </c>
      <c r="AI49" s="64" t="s">
        <v>130</v>
      </c>
      <c r="AJ49" s="24"/>
      <c r="AK49">
        <v>0.73</v>
      </c>
      <c r="AL49" s="74">
        <f t="shared" si="1"/>
        <v>183.53957534246575</v>
      </c>
      <c r="AM49" s="78">
        <f t="shared" si="6"/>
        <v>8.5999999999999993E-2</v>
      </c>
      <c r="AN49" s="78">
        <f t="shared" si="4"/>
        <v>0.154</v>
      </c>
      <c r="AO49" s="55">
        <f t="shared" si="5"/>
        <v>0.22500000000000001</v>
      </c>
      <c r="AQ49">
        <v>0.73</v>
      </c>
      <c r="AR49">
        <v>8.5999999999999993E-2</v>
      </c>
      <c r="AS49">
        <v>0.154</v>
      </c>
      <c r="AT49">
        <v>0.22500000000000001</v>
      </c>
    </row>
    <row r="50" spans="1:46" ht="15" thickBot="1" x14ac:dyDescent="0.35">
      <c r="A50" t="s">
        <v>129</v>
      </c>
      <c r="B50" s="5">
        <v>0.77</v>
      </c>
      <c r="C50" s="5">
        <f t="shared" si="0"/>
        <v>10.77</v>
      </c>
      <c r="D50" s="55">
        <v>4.4999999999999998E-2</v>
      </c>
      <c r="E50" s="55">
        <v>0.05</v>
      </c>
      <c r="F50" s="55">
        <v>8.1000000000000003E-2</v>
      </c>
      <c r="G50" s="55">
        <v>0.14499999999999999</v>
      </c>
      <c r="H50" s="55">
        <v>0.214</v>
      </c>
      <c r="I50" s="55" t="s">
        <v>130</v>
      </c>
      <c r="J50" s="55" t="s">
        <v>130</v>
      </c>
      <c r="K50" s="55" t="s">
        <v>130</v>
      </c>
      <c r="L50" s="55" t="s">
        <v>130</v>
      </c>
      <c r="M50" s="55" t="s">
        <v>130</v>
      </c>
      <c r="N50" s="55" t="s">
        <v>130</v>
      </c>
      <c r="O50" s="55" t="s">
        <v>130</v>
      </c>
      <c r="P50" s="2" t="s">
        <v>140</v>
      </c>
      <c r="Y50" s="2"/>
      <c r="Z50" s="5">
        <v>0.74</v>
      </c>
      <c r="AA50" s="113"/>
      <c r="AB50" s="112">
        <v>4.4999999999999998E-2</v>
      </c>
      <c r="AC50" s="112">
        <v>5.3999999999999999E-2</v>
      </c>
      <c r="AD50" s="112">
        <v>8.5999999999999993E-2</v>
      </c>
      <c r="AE50" s="112">
        <v>0.154</v>
      </c>
      <c r="AF50" s="64">
        <v>0.22500000000000001</v>
      </c>
      <c r="AG50" s="64" t="s">
        <v>130</v>
      </c>
      <c r="AH50" s="64" t="s">
        <v>130</v>
      </c>
      <c r="AI50" s="64" t="s">
        <v>130</v>
      </c>
      <c r="AJ50" s="24"/>
      <c r="AK50" s="24">
        <v>0.74</v>
      </c>
      <c r="AL50" s="74">
        <f t="shared" si="1"/>
        <v>181.05931081081081</v>
      </c>
      <c r="AM50" s="78">
        <f t="shared" si="6"/>
        <v>8.5000000000000006E-2</v>
      </c>
      <c r="AN50" s="78">
        <f t="shared" si="4"/>
        <v>0.151</v>
      </c>
      <c r="AO50" s="55">
        <f t="shared" si="5"/>
        <v>0.222</v>
      </c>
      <c r="AQ50" s="24">
        <v>0.74</v>
      </c>
      <c r="AR50">
        <v>8.5000000000000006E-2</v>
      </c>
      <c r="AS50">
        <v>0.151</v>
      </c>
      <c r="AT50">
        <v>0.222</v>
      </c>
    </row>
    <row r="51" spans="1:46" ht="15" thickBot="1" x14ac:dyDescent="0.35">
      <c r="A51" t="s">
        <v>129</v>
      </c>
      <c r="B51" s="5">
        <v>0.78</v>
      </c>
      <c r="C51" s="5">
        <f t="shared" si="0"/>
        <v>10.78</v>
      </c>
      <c r="D51" s="55">
        <v>4.4999999999999998E-2</v>
      </c>
      <c r="E51" s="55">
        <v>4.9000000000000002E-2</v>
      </c>
      <c r="F51" s="55">
        <v>0.08</v>
      </c>
      <c r="G51" s="55">
        <v>0.14399999999999999</v>
      </c>
      <c r="H51" s="55">
        <v>0.21199999999999999</v>
      </c>
      <c r="I51" s="55" t="s">
        <v>130</v>
      </c>
      <c r="J51" s="55" t="s">
        <v>130</v>
      </c>
      <c r="K51" s="55" t="s">
        <v>130</v>
      </c>
      <c r="L51" s="55" t="s">
        <v>130</v>
      </c>
      <c r="M51" s="55" t="s">
        <v>130</v>
      </c>
      <c r="N51" s="55" t="s">
        <v>130</v>
      </c>
      <c r="O51" s="55" t="s">
        <v>130</v>
      </c>
      <c r="P51" s="2" t="s">
        <v>140</v>
      </c>
      <c r="Y51" s="2"/>
      <c r="Z51" s="5">
        <v>0.75</v>
      </c>
      <c r="AA51" s="113">
        <v>0.75</v>
      </c>
      <c r="AB51" s="112">
        <v>4.4999999999999998E-2</v>
      </c>
      <c r="AC51" s="112">
        <v>5.1999999999999998E-2</v>
      </c>
      <c r="AD51" s="112">
        <v>8.4000000000000005E-2</v>
      </c>
      <c r="AE51" s="112">
        <v>0.14899999999999999</v>
      </c>
      <c r="AF51" s="64">
        <v>0.22</v>
      </c>
      <c r="AG51" s="64" t="s">
        <v>130</v>
      </c>
      <c r="AH51" s="64" t="s">
        <v>130</v>
      </c>
      <c r="AI51" s="64" t="s">
        <v>130</v>
      </c>
      <c r="AJ51" s="24"/>
      <c r="AK51">
        <v>0.75</v>
      </c>
      <c r="AL51" s="74">
        <f t="shared" si="1"/>
        <v>178.64518666666666</v>
      </c>
      <c r="AM51" s="78">
        <f t="shared" si="6"/>
        <v>8.4000000000000005E-2</v>
      </c>
      <c r="AN51" s="78">
        <f t="shared" si="4"/>
        <v>0.14899999999999999</v>
      </c>
      <c r="AO51" s="55">
        <f t="shared" si="5"/>
        <v>0.22</v>
      </c>
      <c r="AQ51">
        <v>0.75</v>
      </c>
      <c r="AR51">
        <v>8.4000000000000005E-2</v>
      </c>
      <c r="AS51">
        <v>0.14899999999999999</v>
      </c>
      <c r="AT51">
        <v>0.22</v>
      </c>
    </row>
    <row r="52" spans="1:46" ht="15" thickBot="1" x14ac:dyDescent="0.35">
      <c r="A52" t="s">
        <v>129</v>
      </c>
      <c r="B52" s="5">
        <v>0.79</v>
      </c>
      <c r="C52" s="5">
        <f t="shared" si="0"/>
        <v>10.79</v>
      </c>
      <c r="D52" s="55">
        <v>4.4999999999999998E-2</v>
      </c>
      <c r="E52" s="55">
        <v>4.8000000000000001E-2</v>
      </c>
      <c r="F52" s="55">
        <v>7.9000000000000001E-2</v>
      </c>
      <c r="G52" s="55">
        <v>0.14199999999999999</v>
      </c>
      <c r="H52" s="55">
        <v>0.20899999999999999</v>
      </c>
      <c r="I52" s="55" t="s">
        <v>130</v>
      </c>
      <c r="J52" s="55" t="s">
        <v>130</v>
      </c>
      <c r="K52" s="55" t="s">
        <v>130</v>
      </c>
      <c r="L52" s="55" t="s">
        <v>130</v>
      </c>
      <c r="M52" s="55" t="s">
        <v>130</v>
      </c>
      <c r="N52" s="55" t="s">
        <v>130</v>
      </c>
      <c r="O52" s="55" t="s">
        <v>130</v>
      </c>
      <c r="P52" s="2" t="s">
        <v>140</v>
      </c>
      <c r="Y52" s="2"/>
      <c r="Z52" s="5">
        <v>0.76</v>
      </c>
      <c r="AA52" s="113"/>
      <c r="AB52" s="112">
        <v>4.4999999999999998E-2</v>
      </c>
      <c r="AC52" s="112">
        <v>5.1999999999999998E-2</v>
      </c>
      <c r="AD52" s="112">
        <v>8.4000000000000005E-2</v>
      </c>
      <c r="AE52" s="112">
        <v>0.14899999999999999</v>
      </c>
      <c r="AF52" s="64">
        <v>0.22</v>
      </c>
      <c r="AG52" s="64" t="s">
        <v>130</v>
      </c>
      <c r="AH52" s="64" t="s">
        <v>130</v>
      </c>
      <c r="AI52" s="64" t="s">
        <v>130</v>
      </c>
      <c r="AJ52" s="24"/>
      <c r="AK52" s="24">
        <v>0.76</v>
      </c>
      <c r="AL52" s="74">
        <f t="shared" si="1"/>
        <v>176.29459210526315</v>
      </c>
      <c r="AM52" s="78">
        <f t="shared" si="6"/>
        <v>8.2000000000000003E-2</v>
      </c>
      <c r="AN52" s="78">
        <f t="shared" si="4"/>
        <v>0.14699999999999999</v>
      </c>
      <c r="AO52" s="55">
        <f t="shared" si="5"/>
        <v>0.217</v>
      </c>
      <c r="AQ52" s="24">
        <v>0.76</v>
      </c>
      <c r="AR52">
        <v>8.2000000000000003E-2</v>
      </c>
      <c r="AS52">
        <v>0.14699999999999999</v>
      </c>
      <c r="AT52">
        <v>0.217</v>
      </c>
    </row>
    <row r="53" spans="1:46" ht="15" thickBot="1" x14ac:dyDescent="0.35">
      <c r="A53" t="s">
        <v>129</v>
      </c>
      <c r="B53" s="5">
        <v>0.8</v>
      </c>
      <c r="C53" s="5">
        <f t="shared" si="0"/>
        <v>10.8</v>
      </c>
      <c r="D53" s="94">
        <v>4.4999999999999998E-2</v>
      </c>
      <c r="E53" s="94">
        <v>4.8000000000000001E-2</v>
      </c>
      <c r="F53" s="55">
        <v>7.6999999999999999E-2</v>
      </c>
      <c r="G53" s="55">
        <v>0.14000000000000001</v>
      </c>
      <c r="H53" s="55">
        <v>0.20699999999999999</v>
      </c>
      <c r="I53" s="55" t="s">
        <v>130</v>
      </c>
      <c r="J53" s="55" t="s">
        <v>130</v>
      </c>
      <c r="K53" s="55" t="s">
        <v>130</v>
      </c>
      <c r="L53" s="55" t="s">
        <v>130</v>
      </c>
      <c r="M53" s="55" t="s">
        <v>130</v>
      </c>
      <c r="N53" s="55" t="s">
        <v>130</v>
      </c>
      <c r="O53" s="55" t="s">
        <v>130</v>
      </c>
      <c r="P53" s="2" t="s">
        <v>140</v>
      </c>
      <c r="Y53" s="2"/>
      <c r="Z53" s="5">
        <v>0.77</v>
      </c>
      <c r="AA53" s="113">
        <v>0.77</v>
      </c>
      <c r="AB53" s="112">
        <v>4.4999999999999998E-2</v>
      </c>
      <c r="AC53" s="112">
        <v>0.05</v>
      </c>
      <c r="AD53" s="112">
        <v>8.1000000000000003E-2</v>
      </c>
      <c r="AE53" s="112">
        <v>0.14499999999999999</v>
      </c>
      <c r="AF53" s="64">
        <v>0.214</v>
      </c>
      <c r="AG53" s="64" t="s">
        <v>130</v>
      </c>
      <c r="AH53" s="64" t="s">
        <v>130</v>
      </c>
      <c r="AI53" s="64" t="s">
        <v>130</v>
      </c>
      <c r="AJ53" s="24"/>
      <c r="AK53">
        <v>0.77</v>
      </c>
      <c r="AL53" s="74">
        <f t="shared" si="1"/>
        <v>174.00505194805194</v>
      </c>
      <c r="AM53" s="78">
        <f t="shared" si="6"/>
        <v>8.1000000000000003E-2</v>
      </c>
      <c r="AN53" s="78">
        <f t="shared" si="4"/>
        <v>0.14499999999999999</v>
      </c>
      <c r="AO53" s="55">
        <f t="shared" si="5"/>
        <v>0.214</v>
      </c>
      <c r="AQ53">
        <v>0.77</v>
      </c>
      <c r="AR53">
        <v>8.1000000000000003E-2</v>
      </c>
      <c r="AS53">
        <v>0.14499999999999999</v>
      </c>
      <c r="AT53">
        <v>0.214</v>
      </c>
    </row>
    <row r="54" spans="1:46" ht="15" thickBot="1" x14ac:dyDescent="0.35">
      <c r="A54" t="s">
        <v>129</v>
      </c>
      <c r="B54" s="5">
        <v>0.81</v>
      </c>
      <c r="C54" s="5">
        <f t="shared" si="0"/>
        <v>10.81</v>
      </c>
      <c r="D54" s="94">
        <v>4.4999999999999998E-2</v>
      </c>
      <c r="E54" s="94">
        <v>4.8000000000000001E-2</v>
      </c>
      <c r="F54" s="55">
        <v>7.5999999999999998E-2</v>
      </c>
      <c r="G54" s="55">
        <v>0.13800000000000001</v>
      </c>
      <c r="H54" s="55">
        <v>0.20499999999999999</v>
      </c>
      <c r="I54" s="55" t="s">
        <v>130</v>
      </c>
      <c r="J54" s="55" t="s">
        <v>130</v>
      </c>
      <c r="K54" s="55" t="s">
        <v>130</v>
      </c>
      <c r="L54" s="55" t="s">
        <v>130</v>
      </c>
      <c r="M54" s="55" t="s">
        <v>130</v>
      </c>
      <c r="N54" s="55" t="s">
        <v>130</v>
      </c>
      <c r="O54" s="55" t="s">
        <v>130</v>
      </c>
      <c r="P54" s="2" t="s">
        <v>140</v>
      </c>
      <c r="Y54" s="2"/>
      <c r="Z54" s="5">
        <v>0.78</v>
      </c>
      <c r="AA54" s="113">
        <v>0.78</v>
      </c>
      <c r="AB54" s="112">
        <v>4.4999999999999998E-2</v>
      </c>
      <c r="AC54" s="112">
        <v>4.9000000000000002E-2</v>
      </c>
      <c r="AD54" s="112">
        <v>0.08</v>
      </c>
      <c r="AE54" s="112">
        <v>0.14399999999999999</v>
      </c>
      <c r="AF54" s="64">
        <v>0.21199999999999999</v>
      </c>
      <c r="AG54" s="64" t="s">
        <v>130</v>
      </c>
      <c r="AH54" s="64" t="s">
        <v>130</v>
      </c>
      <c r="AI54" s="64" t="s">
        <v>130</v>
      </c>
      <c r="AJ54" s="24"/>
      <c r="AK54" s="24">
        <v>0.78</v>
      </c>
      <c r="AL54" s="74">
        <f t="shared" si="1"/>
        <v>171.77421794871793</v>
      </c>
      <c r="AM54" s="78">
        <f t="shared" si="6"/>
        <v>0.08</v>
      </c>
      <c r="AN54" s="78">
        <f t="shared" si="4"/>
        <v>0.14399999999999999</v>
      </c>
      <c r="AO54" s="55">
        <f t="shared" si="5"/>
        <v>0.21199999999999999</v>
      </c>
      <c r="AQ54" s="24">
        <v>0.78</v>
      </c>
      <c r="AR54">
        <v>0.08</v>
      </c>
      <c r="AS54">
        <v>0.14399999999999999</v>
      </c>
      <c r="AT54">
        <v>0.21199999999999999</v>
      </c>
    </row>
    <row r="55" spans="1:46" ht="15" thickBot="1" x14ac:dyDescent="0.35">
      <c r="A55" t="s">
        <v>129</v>
      </c>
      <c r="B55" s="5">
        <v>0.82</v>
      </c>
      <c r="C55" s="5">
        <f t="shared" si="0"/>
        <v>10.82</v>
      </c>
      <c r="D55" s="94">
        <v>4.4999999999999998E-2</v>
      </c>
      <c r="E55" s="94">
        <v>4.8000000000000001E-2</v>
      </c>
      <c r="F55" s="55">
        <v>7.4999999999999997E-2</v>
      </c>
      <c r="G55" s="55">
        <v>0.13600000000000001</v>
      </c>
      <c r="H55" s="55">
        <v>0.20300000000000001</v>
      </c>
      <c r="I55" s="55" t="s">
        <v>130</v>
      </c>
      <c r="J55" s="55" t="s">
        <v>130</v>
      </c>
      <c r="K55" s="55" t="s">
        <v>130</v>
      </c>
      <c r="L55" s="55" t="s">
        <v>130</v>
      </c>
      <c r="M55" s="55" t="s">
        <v>130</v>
      </c>
      <c r="N55" s="55" t="s">
        <v>130</v>
      </c>
      <c r="O55" s="55" t="s">
        <v>130</v>
      </c>
      <c r="P55" s="2" t="s">
        <v>140</v>
      </c>
      <c r="Y55" s="2"/>
      <c r="Z55" s="5">
        <v>0.79</v>
      </c>
      <c r="AA55" s="113">
        <v>0.79</v>
      </c>
      <c r="AB55" s="112">
        <v>4.4999999999999998E-2</v>
      </c>
      <c r="AC55" s="112">
        <v>4.8000000000000001E-2</v>
      </c>
      <c r="AD55" s="112">
        <v>7.9000000000000001E-2</v>
      </c>
      <c r="AE55" s="112">
        <v>0.14199999999999999</v>
      </c>
      <c r="AF55" s="64">
        <v>0.20899999999999999</v>
      </c>
      <c r="AG55" s="64" t="s">
        <v>130</v>
      </c>
      <c r="AH55" s="64" t="s">
        <v>130</v>
      </c>
      <c r="AI55" s="64" t="s">
        <v>130</v>
      </c>
      <c r="AJ55" s="24"/>
      <c r="AK55">
        <v>0.79</v>
      </c>
      <c r="AL55" s="74">
        <f t="shared" si="1"/>
        <v>169.59986075949368</v>
      </c>
      <c r="AM55" s="78">
        <f t="shared" si="6"/>
        <v>7.9000000000000001E-2</v>
      </c>
      <c r="AN55" s="78">
        <f t="shared" si="4"/>
        <v>0.14199999999999999</v>
      </c>
      <c r="AO55" s="55">
        <f t="shared" si="5"/>
        <v>0.20899999999999999</v>
      </c>
      <c r="AQ55">
        <v>0.79</v>
      </c>
      <c r="AR55">
        <v>7.9000000000000001E-2</v>
      </c>
      <c r="AS55">
        <v>0.14199999999999999</v>
      </c>
      <c r="AT55">
        <v>0.20899999999999999</v>
      </c>
    </row>
    <row r="56" spans="1:46" ht="14.5" thickBot="1" x14ac:dyDescent="0.35">
      <c r="A56" t="s">
        <v>129</v>
      </c>
      <c r="B56" s="5">
        <v>0.83</v>
      </c>
      <c r="C56" s="5">
        <f t="shared" si="0"/>
        <v>10.83</v>
      </c>
      <c r="D56" s="55">
        <v>4.3999999999999997E-2</v>
      </c>
      <c r="E56" s="55">
        <v>4.4999999999999998E-2</v>
      </c>
      <c r="F56" s="55">
        <v>7.3999999999999996E-2</v>
      </c>
      <c r="G56" s="55">
        <v>0.13500000000000001</v>
      </c>
      <c r="H56" s="55">
        <v>0.2</v>
      </c>
      <c r="I56" s="55" t="s">
        <v>130</v>
      </c>
      <c r="J56" s="55" t="s">
        <v>130</v>
      </c>
      <c r="K56" s="55" t="s">
        <v>130</v>
      </c>
      <c r="L56" s="55" t="s">
        <v>130</v>
      </c>
      <c r="M56" s="55" t="s">
        <v>130</v>
      </c>
      <c r="N56" s="55" t="s">
        <v>130</v>
      </c>
      <c r="O56" s="55" t="s">
        <v>130</v>
      </c>
      <c r="P56" s="2" t="s">
        <v>140</v>
      </c>
      <c r="Y56" s="2"/>
      <c r="Z56" s="5">
        <v>0.8</v>
      </c>
      <c r="AB56" s="112">
        <v>4.4999999999999998E-2</v>
      </c>
      <c r="AC56" s="112">
        <v>4.8000000000000001E-2</v>
      </c>
      <c r="AD56" s="112">
        <v>7.9000000000000001E-2</v>
      </c>
      <c r="AE56" s="112">
        <v>0.14199999999999999</v>
      </c>
      <c r="AF56" s="64">
        <v>0.20899999999999999</v>
      </c>
      <c r="AG56" s="64" t="s">
        <v>130</v>
      </c>
      <c r="AH56" s="64" t="s">
        <v>130</v>
      </c>
      <c r="AI56" s="64" t="s">
        <v>130</v>
      </c>
      <c r="AJ56" s="24"/>
      <c r="AK56" s="24">
        <v>0.8</v>
      </c>
      <c r="AL56" s="74">
        <f t="shared" si="1"/>
        <v>167.4798625</v>
      </c>
      <c r="AM56" s="78">
        <f t="shared" si="6"/>
        <v>7.6999999999999999E-2</v>
      </c>
      <c r="AN56" s="78">
        <f t="shared" si="4"/>
        <v>0.14000000000000001</v>
      </c>
      <c r="AO56" s="55">
        <f t="shared" si="5"/>
        <v>0.20699999999999999</v>
      </c>
      <c r="AQ56" s="24">
        <v>0.8</v>
      </c>
      <c r="AR56">
        <v>7.6999999999999999E-2</v>
      </c>
      <c r="AS56">
        <v>0.14000000000000001</v>
      </c>
      <c r="AT56">
        <v>0.20699999999999999</v>
      </c>
    </row>
    <row r="57" spans="1:46" ht="14.5" thickBot="1" x14ac:dyDescent="0.35">
      <c r="A57" t="s">
        <v>129</v>
      </c>
      <c r="B57" s="5">
        <v>0.84</v>
      </c>
      <c r="C57" s="5">
        <f t="shared" si="0"/>
        <v>10.84</v>
      </c>
      <c r="D57" s="55">
        <v>4.3999999999999997E-2</v>
      </c>
      <c r="E57" s="55">
        <v>4.3999999999999997E-2</v>
      </c>
      <c r="F57" s="55">
        <v>7.2999999999999995E-2</v>
      </c>
      <c r="G57" s="55">
        <v>0.13300000000000001</v>
      </c>
      <c r="H57" s="55">
        <v>0.19800000000000001</v>
      </c>
      <c r="I57" s="55" t="s">
        <v>130</v>
      </c>
      <c r="J57" s="55" t="s">
        <v>130</v>
      </c>
      <c r="K57" s="55" t="s">
        <v>130</v>
      </c>
      <c r="L57" s="55" t="s">
        <v>130</v>
      </c>
      <c r="M57" s="55" t="s">
        <v>130</v>
      </c>
      <c r="N57" s="55" t="s">
        <v>130</v>
      </c>
      <c r="O57" s="55" t="s">
        <v>130</v>
      </c>
      <c r="P57" s="2" t="s">
        <v>140</v>
      </c>
      <c r="Y57" s="2"/>
      <c r="Z57" s="5">
        <v>0.81</v>
      </c>
      <c r="AB57" s="112">
        <v>4.4999999999999998E-2</v>
      </c>
      <c r="AC57" s="112">
        <v>4.8000000000000001E-2</v>
      </c>
      <c r="AD57" s="112">
        <v>7.9000000000000001E-2</v>
      </c>
      <c r="AE57" s="112">
        <v>0.14199999999999999</v>
      </c>
      <c r="AF57" s="64">
        <v>0.20899999999999999</v>
      </c>
      <c r="AG57" s="64" t="s">
        <v>130</v>
      </c>
      <c r="AH57" s="64" t="s">
        <v>130</v>
      </c>
      <c r="AI57" s="64" t="s">
        <v>130</v>
      </c>
      <c r="AJ57" s="24"/>
      <c r="AK57">
        <v>0.81</v>
      </c>
      <c r="AL57" s="74">
        <f t="shared" si="1"/>
        <v>165.41220987654322</v>
      </c>
      <c r="AM57" s="78">
        <f t="shared" si="6"/>
        <v>7.5999999999999998E-2</v>
      </c>
      <c r="AN57" s="78">
        <f t="shared" si="4"/>
        <v>0.13800000000000001</v>
      </c>
      <c r="AO57" s="55">
        <f t="shared" si="5"/>
        <v>0.20499999999999999</v>
      </c>
      <c r="AQ57">
        <v>0.81</v>
      </c>
      <c r="AR57">
        <v>7.5999999999999998E-2</v>
      </c>
      <c r="AS57">
        <v>0.13800000000000001</v>
      </c>
      <c r="AT57">
        <v>0.20499999999999999</v>
      </c>
    </row>
    <row r="58" spans="1:46" ht="14.5" thickBot="1" x14ac:dyDescent="0.35">
      <c r="A58" t="s">
        <v>129</v>
      </c>
      <c r="B58" s="5">
        <v>0.85</v>
      </c>
      <c r="C58" s="5">
        <f t="shared" si="0"/>
        <v>10.85</v>
      </c>
      <c r="D58" s="55">
        <v>4.3999999999999997E-2</v>
      </c>
      <c r="E58" s="55">
        <v>4.3999999999999997E-2</v>
      </c>
      <c r="F58" s="55">
        <v>7.1999999999999995E-2</v>
      </c>
      <c r="G58" s="55">
        <v>0.13100000000000001</v>
      </c>
      <c r="H58" s="55">
        <v>0.19600000000000001</v>
      </c>
      <c r="I58" s="55" t="s">
        <v>130</v>
      </c>
      <c r="J58" s="55" t="s">
        <v>130</v>
      </c>
      <c r="K58" s="55" t="s">
        <v>130</v>
      </c>
      <c r="L58" s="55" t="s">
        <v>130</v>
      </c>
      <c r="M58" s="55" t="s">
        <v>130</v>
      </c>
      <c r="N58" s="55" t="s">
        <v>130</v>
      </c>
      <c r="O58" s="55" t="s">
        <v>130</v>
      </c>
      <c r="P58" s="2" t="s">
        <v>140</v>
      </c>
      <c r="Y58" s="2"/>
      <c r="Z58" s="5">
        <v>0.82</v>
      </c>
      <c r="AB58" s="112">
        <v>4.4999999999999998E-2</v>
      </c>
      <c r="AC58" s="112">
        <v>4.8000000000000001E-2</v>
      </c>
      <c r="AD58" s="112">
        <v>7.9000000000000001E-2</v>
      </c>
      <c r="AE58" s="112">
        <v>0.14199999999999999</v>
      </c>
      <c r="AF58" s="64">
        <v>0.20899999999999999</v>
      </c>
      <c r="AG58" s="64" t="s">
        <v>130</v>
      </c>
      <c r="AH58" s="64" t="s">
        <v>130</v>
      </c>
      <c r="AI58" s="64" t="s">
        <v>130</v>
      </c>
      <c r="AJ58" s="24"/>
      <c r="AK58" s="24">
        <v>0.82</v>
      </c>
      <c r="AL58" s="74">
        <f t="shared" si="1"/>
        <v>163.39498780487807</v>
      </c>
      <c r="AM58" s="78">
        <f t="shared" si="6"/>
        <v>7.4999999999999997E-2</v>
      </c>
      <c r="AN58" s="78">
        <f t="shared" si="4"/>
        <v>0.13600000000000001</v>
      </c>
      <c r="AO58" s="55">
        <f t="shared" si="5"/>
        <v>0.20300000000000001</v>
      </c>
      <c r="AQ58" s="24">
        <v>0.82</v>
      </c>
      <c r="AR58">
        <v>7.4999999999999997E-2</v>
      </c>
      <c r="AS58">
        <v>0.13600000000000001</v>
      </c>
      <c r="AT58">
        <v>0.20300000000000001</v>
      </c>
    </row>
    <row r="59" spans="1:46" ht="15" thickBot="1" x14ac:dyDescent="0.35">
      <c r="A59" t="s">
        <v>129</v>
      </c>
      <c r="B59" s="5">
        <v>0.86</v>
      </c>
      <c r="C59" s="5">
        <f t="shared" si="0"/>
        <v>10.86</v>
      </c>
      <c r="D59" s="55">
        <v>4.2999999999999997E-2</v>
      </c>
      <c r="E59" s="55">
        <v>4.2999999999999997E-2</v>
      </c>
      <c r="F59" s="55">
        <v>7.0999999999999994E-2</v>
      </c>
      <c r="G59" s="55">
        <v>0.13</v>
      </c>
      <c r="H59" s="55">
        <v>0.19400000000000001</v>
      </c>
      <c r="I59" s="55" t="s">
        <v>130</v>
      </c>
      <c r="J59" s="55" t="s">
        <v>130</v>
      </c>
      <c r="K59" s="55" t="s">
        <v>130</v>
      </c>
      <c r="L59" s="55" t="s">
        <v>130</v>
      </c>
      <c r="M59" s="55" t="s">
        <v>130</v>
      </c>
      <c r="N59" s="55" t="s">
        <v>130</v>
      </c>
      <c r="O59" s="55" t="s">
        <v>130</v>
      </c>
      <c r="P59" s="2" t="s">
        <v>140</v>
      </c>
      <c r="Y59" s="2"/>
      <c r="Z59" s="5">
        <v>0.83</v>
      </c>
      <c r="AA59" s="113">
        <v>0.83</v>
      </c>
      <c r="AB59" s="112">
        <v>4.3999999999999997E-2</v>
      </c>
      <c r="AC59" s="112">
        <v>4.4999999999999998E-2</v>
      </c>
      <c r="AD59" s="112">
        <v>7.3999999999999996E-2</v>
      </c>
      <c r="AE59" s="112">
        <v>0.13500000000000001</v>
      </c>
      <c r="AF59" s="64">
        <v>0.2</v>
      </c>
      <c r="AG59" s="64" t="s">
        <v>130</v>
      </c>
      <c r="AH59" s="64" t="s">
        <v>130</v>
      </c>
      <c r="AI59" s="64" t="s">
        <v>130</v>
      </c>
      <c r="AJ59" s="24"/>
      <c r="AK59">
        <v>0.83</v>
      </c>
      <c r="AL59" s="74">
        <f t="shared" si="1"/>
        <v>161.42637349397592</v>
      </c>
      <c r="AM59" s="78">
        <f t="shared" si="6"/>
        <v>7.3999999999999996E-2</v>
      </c>
      <c r="AN59" s="78">
        <f t="shared" si="4"/>
        <v>0.13500000000000001</v>
      </c>
      <c r="AO59" s="55">
        <f t="shared" si="5"/>
        <v>0.2</v>
      </c>
      <c r="AQ59">
        <v>0.83</v>
      </c>
      <c r="AR59">
        <v>7.3999999999999996E-2</v>
      </c>
      <c r="AS59">
        <v>0.13500000000000001</v>
      </c>
      <c r="AT59">
        <v>0.2</v>
      </c>
    </row>
    <row r="60" spans="1:46" ht="15" thickBot="1" x14ac:dyDescent="0.35">
      <c r="A60" t="s">
        <v>129</v>
      </c>
      <c r="B60" s="5">
        <v>0.87</v>
      </c>
      <c r="C60" s="5">
        <f t="shared" si="0"/>
        <v>10.87</v>
      </c>
      <c r="D60" s="94">
        <v>4.2999999999999997E-2</v>
      </c>
      <c r="E60" s="94">
        <v>4.2999999999999997E-2</v>
      </c>
      <c r="F60" s="55">
        <v>7.0999999999999994E-2</v>
      </c>
      <c r="G60" s="55">
        <v>0.129</v>
      </c>
      <c r="H60" s="55">
        <v>0.192</v>
      </c>
      <c r="I60" s="55" t="s">
        <v>130</v>
      </c>
      <c r="J60" s="55" t="s">
        <v>130</v>
      </c>
      <c r="K60" s="55" t="s">
        <v>130</v>
      </c>
      <c r="L60" s="55" t="s">
        <v>130</v>
      </c>
      <c r="M60" s="55" t="s">
        <v>130</v>
      </c>
      <c r="N60" s="55" t="s">
        <v>130</v>
      </c>
      <c r="O60" s="55" t="s">
        <v>130</v>
      </c>
      <c r="P60" s="2" t="s">
        <v>140</v>
      </c>
      <c r="Y60" s="2"/>
      <c r="Z60" s="5">
        <v>0.84</v>
      </c>
      <c r="AA60" s="113">
        <v>0.84</v>
      </c>
      <c r="AB60" s="112">
        <v>4.3999999999999997E-2</v>
      </c>
      <c r="AC60" s="112">
        <v>4.3999999999999997E-2</v>
      </c>
      <c r="AD60" s="112">
        <v>7.2999999999999995E-2</v>
      </c>
      <c r="AE60" s="112">
        <v>0.13300000000000001</v>
      </c>
      <c r="AF60" s="64">
        <v>0.19800000000000001</v>
      </c>
      <c r="AG60" s="64" t="s">
        <v>130</v>
      </c>
      <c r="AH60" s="64" t="s">
        <v>130</v>
      </c>
      <c r="AI60" s="64" t="s">
        <v>130</v>
      </c>
      <c r="AJ60" s="24"/>
      <c r="AK60" s="24">
        <v>0.84</v>
      </c>
      <c r="AL60" s="74">
        <f t="shared" si="1"/>
        <v>159.50463095238095</v>
      </c>
      <c r="AM60" s="78">
        <f t="shared" si="6"/>
        <v>7.2999999999999995E-2</v>
      </c>
      <c r="AN60" s="78">
        <f t="shared" si="4"/>
        <v>0.13300000000000001</v>
      </c>
      <c r="AO60" s="55">
        <f t="shared" si="5"/>
        <v>0.19800000000000001</v>
      </c>
      <c r="AQ60" s="24">
        <v>0.84</v>
      </c>
      <c r="AR60">
        <v>7.2999999999999995E-2</v>
      </c>
      <c r="AS60">
        <v>0.13300000000000001</v>
      </c>
      <c r="AT60">
        <v>0.19800000000000001</v>
      </c>
    </row>
    <row r="61" spans="1:46" ht="15" thickBot="1" x14ac:dyDescent="0.35">
      <c r="A61" t="s">
        <v>129</v>
      </c>
      <c r="B61" s="5">
        <v>0.88</v>
      </c>
      <c r="C61" s="5">
        <f t="shared" si="0"/>
        <v>10.88</v>
      </c>
      <c r="D61" s="94">
        <v>4.2999999999999997E-2</v>
      </c>
      <c r="E61" s="94">
        <v>4.2999999999999997E-2</v>
      </c>
      <c r="F61" s="55">
        <v>7.0000000000000007E-2</v>
      </c>
      <c r="G61" s="55">
        <v>0.127</v>
      </c>
      <c r="H61" s="55">
        <v>0.19</v>
      </c>
      <c r="I61" s="55" t="s">
        <v>130</v>
      </c>
      <c r="J61" s="55" t="s">
        <v>130</v>
      </c>
      <c r="K61" s="55" t="s">
        <v>130</v>
      </c>
      <c r="L61" s="55" t="s">
        <v>130</v>
      </c>
      <c r="M61" s="55" t="s">
        <v>130</v>
      </c>
      <c r="N61" s="55" t="s">
        <v>130</v>
      </c>
      <c r="O61" s="55" t="s">
        <v>130</v>
      </c>
      <c r="P61" s="2" t="s">
        <v>140</v>
      </c>
      <c r="Y61" s="2"/>
      <c r="Z61" s="5">
        <v>0.85</v>
      </c>
      <c r="AA61" s="113">
        <v>0.85</v>
      </c>
      <c r="AB61" s="112">
        <v>4.3999999999999997E-2</v>
      </c>
      <c r="AC61" s="112">
        <v>4.3999999999999997E-2</v>
      </c>
      <c r="AD61" s="112">
        <v>7.1999999999999995E-2</v>
      </c>
      <c r="AE61" s="112">
        <v>0.13200000000000001</v>
      </c>
      <c r="AF61" s="64">
        <v>0.19600000000000001</v>
      </c>
      <c r="AG61" s="64" t="s">
        <v>130</v>
      </c>
      <c r="AH61" s="64" t="s">
        <v>130</v>
      </c>
      <c r="AI61" s="64" t="s">
        <v>130</v>
      </c>
      <c r="AJ61" s="24"/>
      <c r="AK61">
        <v>0.85</v>
      </c>
      <c r="AL61" s="79">
        <f t="shared" si="1"/>
        <v>157.62810588235294</v>
      </c>
      <c r="AM61" s="78">
        <f t="shared" si="6"/>
        <v>7.1999999999999995E-2</v>
      </c>
      <c r="AN61" s="78">
        <f t="shared" si="4"/>
        <v>0.13100000000000001</v>
      </c>
      <c r="AO61" s="55">
        <f t="shared" si="5"/>
        <v>0.19600000000000001</v>
      </c>
      <c r="AQ61">
        <v>0.85</v>
      </c>
      <c r="AR61">
        <v>7.1999999999999995E-2</v>
      </c>
      <c r="AS61">
        <v>0.13100000000000001</v>
      </c>
      <c r="AT61">
        <v>0.19600000000000001</v>
      </c>
    </row>
    <row r="62" spans="1:46" ht="15" thickBot="1" x14ac:dyDescent="0.35">
      <c r="A62" t="s">
        <v>129</v>
      </c>
      <c r="B62" s="5">
        <v>0.89</v>
      </c>
      <c r="C62" s="5">
        <f t="shared" si="0"/>
        <v>10.89</v>
      </c>
      <c r="D62" s="55">
        <v>4.2000000000000003E-2</v>
      </c>
      <c r="E62" s="55">
        <v>4.2000000000000003E-2</v>
      </c>
      <c r="F62" s="55">
        <v>6.9000000000000006E-2</v>
      </c>
      <c r="G62" s="55">
        <v>0.126</v>
      </c>
      <c r="H62" s="55">
        <v>0.188</v>
      </c>
      <c r="I62" s="55" t="s">
        <v>130</v>
      </c>
      <c r="J62" s="55" t="s">
        <v>130</v>
      </c>
      <c r="K62" s="55" t="s">
        <v>130</v>
      </c>
      <c r="L62" s="55" t="s">
        <v>130</v>
      </c>
      <c r="M62" s="55" t="s">
        <v>130</v>
      </c>
      <c r="N62" s="55" t="s">
        <v>130</v>
      </c>
      <c r="O62" s="55" t="s">
        <v>130</v>
      </c>
      <c r="P62" s="2" t="s">
        <v>140</v>
      </c>
      <c r="Z62" s="5">
        <v>0.86</v>
      </c>
      <c r="AA62" s="113">
        <v>0.86</v>
      </c>
      <c r="AB62" s="112">
        <v>4.2999999999999997E-2</v>
      </c>
      <c r="AC62" s="112">
        <v>4.2999999999999997E-2</v>
      </c>
      <c r="AD62" s="112">
        <v>7.1999999999999995E-2</v>
      </c>
      <c r="AE62" s="112">
        <v>0.13</v>
      </c>
      <c r="AF62" s="64">
        <v>0.19400000000000001</v>
      </c>
      <c r="AG62" s="64" t="s">
        <v>130</v>
      </c>
      <c r="AH62" s="64" t="s">
        <v>130</v>
      </c>
      <c r="AI62" s="64" t="s">
        <v>130</v>
      </c>
      <c r="AJ62" s="24"/>
      <c r="AK62" s="24">
        <v>0.86</v>
      </c>
      <c r="AL62" s="79">
        <f t="shared" si="1"/>
        <v>155.79522093023257</v>
      </c>
      <c r="AM62" s="78">
        <f t="shared" si="6"/>
        <v>7.0999999999999994E-2</v>
      </c>
      <c r="AN62" s="78">
        <f t="shared" si="4"/>
        <v>0.13</v>
      </c>
      <c r="AO62" s="55">
        <f t="shared" si="5"/>
        <v>0.19400000000000001</v>
      </c>
      <c r="AQ62" s="24">
        <v>0.86</v>
      </c>
      <c r="AR62">
        <v>7.0999999999999994E-2</v>
      </c>
      <c r="AS62">
        <v>0.13</v>
      </c>
      <c r="AT62">
        <v>0.19400000000000001</v>
      </c>
    </row>
    <row r="63" spans="1:46" ht="14.5" thickBot="1" x14ac:dyDescent="0.35">
      <c r="A63" t="s">
        <v>129</v>
      </c>
      <c r="B63" s="5">
        <v>0.9</v>
      </c>
      <c r="C63" s="5">
        <f t="shared" si="0"/>
        <v>10.9</v>
      </c>
      <c r="D63" s="94">
        <v>4.2000000000000003E-2</v>
      </c>
      <c r="E63" s="94">
        <v>4.2000000000000003E-2</v>
      </c>
      <c r="F63" s="55">
        <v>6.8000000000000005E-2</v>
      </c>
      <c r="G63" s="55">
        <v>0.124</v>
      </c>
      <c r="H63" s="55">
        <v>0.186</v>
      </c>
      <c r="I63" s="55" t="s">
        <v>130</v>
      </c>
      <c r="J63" s="55" t="s">
        <v>130</v>
      </c>
      <c r="K63" s="55" t="s">
        <v>130</v>
      </c>
      <c r="L63" s="55" t="s">
        <v>130</v>
      </c>
      <c r="M63" s="55" t="s">
        <v>130</v>
      </c>
      <c r="N63" s="55" t="s">
        <v>130</v>
      </c>
      <c r="O63" s="55" t="s">
        <v>130</v>
      </c>
      <c r="P63" s="2" t="s">
        <v>140</v>
      </c>
      <c r="Z63" s="5">
        <v>0.87</v>
      </c>
      <c r="AB63" s="112">
        <v>4.2999999999999997E-2</v>
      </c>
      <c r="AC63" s="112">
        <v>4.2999999999999997E-2</v>
      </c>
      <c r="AD63" s="112">
        <v>7.1999999999999995E-2</v>
      </c>
      <c r="AE63" s="112">
        <v>0.13</v>
      </c>
      <c r="AF63" s="64">
        <v>0.19400000000000001</v>
      </c>
      <c r="AG63" s="64" t="s">
        <v>130</v>
      </c>
      <c r="AH63" s="64" t="s">
        <v>130</v>
      </c>
      <c r="AI63" s="64" t="s">
        <v>130</v>
      </c>
      <c r="AJ63" s="24"/>
      <c r="AK63">
        <v>0.87</v>
      </c>
      <c r="AL63" s="75">
        <f t="shared" si="1"/>
        <v>154.00447126436782</v>
      </c>
      <c r="AM63" s="80">
        <f>ROUND(((0.0131*AL63)-0.225)*0.03937,3)</f>
        <v>7.0999999999999994E-2</v>
      </c>
      <c r="AN63" s="81">
        <f>ROUND(((0.0203*AL63)+0.14)*0.03937,3)</f>
        <v>0.129</v>
      </c>
      <c r="AO63" s="55">
        <f t="shared" si="5"/>
        <v>0.192</v>
      </c>
      <c r="AQ63">
        <v>0.87</v>
      </c>
      <c r="AR63">
        <v>7.0999999999999994E-2</v>
      </c>
      <c r="AS63">
        <v>0.129</v>
      </c>
      <c r="AT63">
        <v>0.192</v>
      </c>
    </row>
    <row r="64" spans="1:46" ht="14.5" thickBot="1" x14ac:dyDescent="0.35">
      <c r="A64" t="s">
        <v>129</v>
      </c>
      <c r="B64" s="5">
        <v>0.91</v>
      </c>
      <c r="C64" s="5">
        <f t="shared" si="0"/>
        <v>10.91</v>
      </c>
      <c r="D64" s="55">
        <v>4.1000000000000002E-2</v>
      </c>
      <c r="E64" s="55">
        <v>4.1000000000000002E-2</v>
      </c>
      <c r="F64" s="55">
        <v>6.7000000000000004E-2</v>
      </c>
      <c r="G64" s="55">
        <v>0.123</v>
      </c>
      <c r="H64" s="55">
        <v>0.185</v>
      </c>
      <c r="I64" s="55" t="s">
        <v>130</v>
      </c>
      <c r="J64" s="55" t="s">
        <v>130</v>
      </c>
      <c r="K64" s="55" t="s">
        <v>130</v>
      </c>
      <c r="L64" s="55" t="s">
        <v>130</v>
      </c>
      <c r="M64" s="55" t="s">
        <v>130</v>
      </c>
      <c r="N64" s="55" t="s">
        <v>130</v>
      </c>
      <c r="O64" s="55" t="s">
        <v>130</v>
      </c>
      <c r="P64" s="2" t="s">
        <v>140</v>
      </c>
      <c r="Z64" s="5">
        <v>0.88</v>
      </c>
      <c r="AB64" s="112">
        <v>4.2999999999999997E-2</v>
      </c>
      <c r="AC64" s="112">
        <v>4.2999999999999997E-2</v>
      </c>
      <c r="AD64" s="112">
        <v>7.1999999999999995E-2</v>
      </c>
      <c r="AE64" s="112">
        <v>0.13</v>
      </c>
      <c r="AF64" s="64">
        <v>0.19400000000000001</v>
      </c>
      <c r="AG64" s="64" t="s">
        <v>130</v>
      </c>
      <c r="AH64" s="64" t="s">
        <v>130</v>
      </c>
      <c r="AI64" s="64" t="s">
        <v>130</v>
      </c>
      <c r="AJ64" s="24"/>
      <c r="AK64" s="24">
        <v>0.88</v>
      </c>
      <c r="AL64" s="75">
        <f t="shared" si="1"/>
        <v>152.25442045454545</v>
      </c>
      <c r="AM64" s="80">
        <f t="shared" ref="AM64:AM127" si="7">ROUND(((0.0131*AL64)-0.225)*0.03937,3)</f>
        <v>7.0000000000000007E-2</v>
      </c>
      <c r="AN64" s="81">
        <f t="shared" ref="AN64:AN127" si="8">ROUND(((0.0203*AL64)+0.14)*0.03937,3)</f>
        <v>0.127</v>
      </c>
      <c r="AO64" s="55">
        <f t="shared" si="5"/>
        <v>0.19</v>
      </c>
      <c r="AQ64" s="24">
        <v>0.88</v>
      </c>
      <c r="AR64">
        <v>7.0000000000000007E-2</v>
      </c>
      <c r="AS64">
        <v>0.127</v>
      </c>
      <c r="AT64">
        <v>0.19</v>
      </c>
    </row>
    <row r="65" spans="1:46" ht="15" thickBot="1" x14ac:dyDescent="0.35">
      <c r="A65" t="s">
        <v>129</v>
      </c>
      <c r="B65" s="5">
        <v>0.92</v>
      </c>
      <c r="C65" s="5">
        <f t="shared" si="0"/>
        <v>10.92</v>
      </c>
      <c r="D65" s="55">
        <v>4.1000000000000002E-2</v>
      </c>
      <c r="E65" s="55">
        <v>4.1000000000000002E-2</v>
      </c>
      <c r="F65" s="55">
        <v>6.6000000000000003E-2</v>
      </c>
      <c r="G65" s="55">
        <v>0.122</v>
      </c>
      <c r="H65" s="55">
        <v>0.183</v>
      </c>
      <c r="I65" s="55" t="s">
        <v>130</v>
      </c>
      <c r="J65" s="55" t="s">
        <v>130</v>
      </c>
      <c r="K65" s="55" t="s">
        <v>130</v>
      </c>
      <c r="L65" s="55" t="s">
        <v>130</v>
      </c>
      <c r="M65" s="55" t="s">
        <v>130</v>
      </c>
      <c r="N65" s="55" t="s">
        <v>130</v>
      </c>
      <c r="O65" s="55" t="s">
        <v>130</v>
      </c>
      <c r="P65" s="2" t="s">
        <v>140</v>
      </c>
      <c r="Z65" s="5">
        <v>0.89</v>
      </c>
      <c r="AA65" s="113">
        <v>0.89</v>
      </c>
      <c r="AB65" s="112">
        <v>4.2000000000000003E-2</v>
      </c>
      <c r="AC65" s="112">
        <v>4.2000000000000003E-2</v>
      </c>
      <c r="AD65" s="112">
        <v>6.9000000000000006E-2</v>
      </c>
      <c r="AE65" s="112">
        <v>0.126</v>
      </c>
      <c r="AF65" s="64">
        <v>0.188</v>
      </c>
      <c r="AG65" s="64" t="s">
        <v>130</v>
      </c>
      <c r="AH65" s="64" t="s">
        <v>130</v>
      </c>
      <c r="AI65" s="64" t="s">
        <v>130</v>
      </c>
      <c r="AJ65" s="24"/>
      <c r="AK65">
        <v>0.89</v>
      </c>
      <c r="AL65" s="75">
        <f t="shared" si="1"/>
        <v>150.54369662921349</v>
      </c>
      <c r="AM65" s="80">
        <f t="shared" si="7"/>
        <v>6.9000000000000006E-2</v>
      </c>
      <c r="AN65" s="81">
        <f t="shared" si="8"/>
        <v>0.126</v>
      </c>
      <c r="AO65" s="55">
        <f t="shared" si="5"/>
        <v>0.188</v>
      </c>
      <c r="AQ65">
        <v>0.89</v>
      </c>
      <c r="AR65">
        <v>6.9000000000000006E-2</v>
      </c>
      <c r="AS65">
        <v>0.126</v>
      </c>
      <c r="AT65">
        <v>0.188</v>
      </c>
    </row>
    <row r="66" spans="1:46" ht="14.5" thickBot="1" x14ac:dyDescent="0.35">
      <c r="A66" t="s">
        <v>129</v>
      </c>
      <c r="B66" s="5">
        <v>0.93</v>
      </c>
      <c r="C66" s="5">
        <f t="shared" si="0"/>
        <v>10.93</v>
      </c>
      <c r="D66" s="55">
        <v>0.04</v>
      </c>
      <c r="E66" s="55">
        <v>0.04</v>
      </c>
      <c r="F66" s="55">
        <v>6.5000000000000002E-2</v>
      </c>
      <c r="G66" s="55">
        <v>0.121</v>
      </c>
      <c r="H66" s="55">
        <v>0.18099999999999999</v>
      </c>
      <c r="I66" s="55" t="s">
        <v>130</v>
      </c>
      <c r="J66" s="55" t="s">
        <v>130</v>
      </c>
      <c r="K66" s="55" t="s">
        <v>130</v>
      </c>
      <c r="L66" s="55" t="s">
        <v>130</v>
      </c>
      <c r="M66" s="55" t="s">
        <v>130</v>
      </c>
      <c r="N66" s="55" t="s">
        <v>130</v>
      </c>
      <c r="O66" s="55" t="s">
        <v>130</v>
      </c>
      <c r="P66" s="2" t="s">
        <v>140</v>
      </c>
      <c r="Z66" s="5">
        <v>0.9</v>
      </c>
      <c r="AB66" s="112">
        <v>4.2000000000000003E-2</v>
      </c>
      <c r="AC66" s="112">
        <v>4.2000000000000003E-2</v>
      </c>
      <c r="AD66" s="112">
        <v>6.9000000000000006E-2</v>
      </c>
      <c r="AE66" s="112">
        <v>0.126</v>
      </c>
      <c r="AF66" s="64">
        <v>0.188</v>
      </c>
      <c r="AG66" s="64" t="s">
        <v>130</v>
      </c>
      <c r="AH66" s="64" t="s">
        <v>130</v>
      </c>
      <c r="AI66" s="64" t="s">
        <v>130</v>
      </c>
      <c r="AJ66" s="24"/>
      <c r="AK66" s="24">
        <v>0.90000000000000102</v>
      </c>
      <c r="AL66" s="75">
        <f t="shared" si="1"/>
        <v>148.87098888888872</v>
      </c>
      <c r="AM66" s="80">
        <f t="shared" si="7"/>
        <v>6.8000000000000005E-2</v>
      </c>
      <c r="AN66" s="81">
        <f t="shared" si="8"/>
        <v>0.124</v>
      </c>
      <c r="AO66" s="55">
        <f t="shared" si="5"/>
        <v>0.186</v>
      </c>
      <c r="AQ66" s="24">
        <v>0.90000000000000102</v>
      </c>
      <c r="AR66">
        <v>6.8000000000000005E-2</v>
      </c>
      <c r="AS66">
        <v>0.124</v>
      </c>
      <c r="AT66">
        <v>0.186</v>
      </c>
    </row>
    <row r="67" spans="1:46" ht="15" thickBot="1" x14ac:dyDescent="0.35">
      <c r="A67" t="s">
        <v>129</v>
      </c>
      <c r="B67" s="5">
        <v>0.94</v>
      </c>
      <c r="C67" s="5">
        <f t="shared" si="0"/>
        <v>10.94</v>
      </c>
      <c r="D67" s="55">
        <v>0.04</v>
      </c>
      <c r="E67" s="55">
        <v>0.04</v>
      </c>
      <c r="F67" s="55">
        <v>6.5000000000000002E-2</v>
      </c>
      <c r="G67" s="55">
        <v>0.11899999999999999</v>
      </c>
      <c r="H67" s="55">
        <v>0.17899999999999999</v>
      </c>
      <c r="I67" s="55" t="s">
        <v>130</v>
      </c>
      <c r="J67" s="55" t="s">
        <v>130</v>
      </c>
      <c r="K67" s="55" t="s">
        <v>130</v>
      </c>
      <c r="L67" s="55" t="s">
        <v>130</v>
      </c>
      <c r="M67" s="55" t="s">
        <v>130</v>
      </c>
      <c r="N67" s="55" t="s">
        <v>130</v>
      </c>
      <c r="O67" s="55" t="s">
        <v>130</v>
      </c>
      <c r="P67" s="2" t="s">
        <v>140</v>
      </c>
      <c r="Z67" s="5">
        <v>0.91</v>
      </c>
      <c r="AA67" s="113">
        <v>0.91</v>
      </c>
      <c r="AB67" s="112">
        <v>4.1000000000000002E-2</v>
      </c>
      <c r="AC67" s="112">
        <v>4.1000000000000002E-2</v>
      </c>
      <c r="AD67" s="112">
        <v>6.7000000000000004E-2</v>
      </c>
      <c r="AE67" s="112">
        <v>0.123</v>
      </c>
      <c r="AF67" s="64">
        <v>0.185</v>
      </c>
      <c r="AG67" s="64" t="s">
        <v>130</v>
      </c>
      <c r="AH67" s="64" t="s">
        <v>130</v>
      </c>
      <c r="AI67" s="64" t="s">
        <v>130</v>
      </c>
      <c r="AJ67" s="24"/>
      <c r="AK67">
        <v>0.91000000000000103</v>
      </c>
      <c r="AL67" s="75">
        <f t="shared" si="1"/>
        <v>147.2350439560438</v>
      </c>
      <c r="AM67" s="80">
        <f t="shared" si="7"/>
        <v>6.7000000000000004E-2</v>
      </c>
      <c r="AN67" s="81">
        <f t="shared" si="8"/>
        <v>0.123</v>
      </c>
      <c r="AO67" s="55">
        <f t="shared" si="5"/>
        <v>0.185</v>
      </c>
      <c r="AQ67">
        <v>0.91000000000000103</v>
      </c>
      <c r="AR67">
        <v>6.7000000000000004E-2</v>
      </c>
      <c r="AS67">
        <v>0.123</v>
      </c>
      <c r="AT67">
        <v>0.185</v>
      </c>
    </row>
    <row r="68" spans="1:46" ht="15" thickBot="1" x14ac:dyDescent="0.35">
      <c r="A68" t="s">
        <v>129</v>
      </c>
      <c r="B68" s="5">
        <v>0.95</v>
      </c>
      <c r="C68" s="5">
        <f t="shared" si="0"/>
        <v>10.95</v>
      </c>
      <c r="D68" s="94">
        <v>0.04</v>
      </c>
      <c r="E68" s="94">
        <v>0.04</v>
      </c>
      <c r="F68" s="55">
        <v>6.4000000000000001E-2</v>
      </c>
      <c r="G68" s="55">
        <v>0.11799999999999999</v>
      </c>
      <c r="H68" s="55">
        <v>0.17799999999999999</v>
      </c>
      <c r="I68" s="55" t="s">
        <v>130</v>
      </c>
      <c r="J68" s="55" t="s">
        <v>130</v>
      </c>
      <c r="K68" s="55" t="s">
        <v>130</v>
      </c>
      <c r="L68" s="55" t="s">
        <v>130</v>
      </c>
      <c r="M68" s="55" t="s">
        <v>130</v>
      </c>
      <c r="N68" s="55" t="s">
        <v>130</v>
      </c>
      <c r="O68" s="55" t="s">
        <v>130</v>
      </c>
      <c r="P68" s="2" t="s">
        <v>140</v>
      </c>
      <c r="Z68" s="5">
        <v>0.92</v>
      </c>
      <c r="AA68" s="113">
        <v>0.92</v>
      </c>
      <c r="AB68" s="112">
        <v>4.1000000000000002E-2</v>
      </c>
      <c r="AC68" s="112">
        <v>4.1000000000000002E-2</v>
      </c>
      <c r="AD68" s="112">
        <v>6.6000000000000003E-2</v>
      </c>
      <c r="AE68" s="112">
        <v>0.122</v>
      </c>
      <c r="AF68" s="64">
        <v>0.183</v>
      </c>
      <c r="AG68" s="64" t="s">
        <v>130</v>
      </c>
      <c r="AH68" s="64" t="s">
        <v>130</v>
      </c>
      <c r="AI68" s="64" t="s">
        <v>130</v>
      </c>
      <c r="AJ68" s="24"/>
      <c r="AK68" s="24">
        <v>0.92000000000000104</v>
      </c>
      <c r="AL68" s="75">
        <f t="shared" si="1"/>
        <v>145.6346630434781</v>
      </c>
      <c r="AM68" s="80">
        <f t="shared" si="7"/>
        <v>6.6000000000000003E-2</v>
      </c>
      <c r="AN68" s="81">
        <f t="shared" si="8"/>
        <v>0.122</v>
      </c>
      <c r="AO68" s="55">
        <f t="shared" si="5"/>
        <v>0.183</v>
      </c>
      <c r="AQ68" s="24">
        <v>0.92000000000000104</v>
      </c>
      <c r="AR68">
        <v>6.6000000000000003E-2</v>
      </c>
      <c r="AS68">
        <v>0.122</v>
      </c>
      <c r="AT68">
        <v>0.183</v>
      </c>
    </row>
    <row r="69" spans="1:46" ht="15" thickBot="1" x14ac:dyDescent="0.35">
      <c r="A69" t="s">
        <v>129</v>
      </c>
      <c r="B69" s="5">
        <v>0.96</v>
      </c>
      <c r="C69" s="5">
        <f t="shared" si="0"/>
        <v>10.96</v>
      </c>
      <c r="D69" s="55">
        <v>3.9E-2</v>
      </c>
      <c r="E69" s="55">
        <v>3.9E-2</v>
      </c>
      <c r="F69" s="55">
        <v>6.3E-2</v>
      </c>
      <c r="G69" s="55">
        <v>0.11700000000000001</v>
      </c>
      <c r="H69" s="55">
        <v>0.17599999999999999</v>
      </c>
      <c r="I69" s="55" t="s">
        <v>130</v>
      </c>
      <c r="J69" s="55" t="s">
        <v>130</v>
      </c>
      <c r="K69" s="55" t="s">
        <v>130</v>
      </c>
      <c r="L69" s="55" t="s">
        <v>130</v>
      </c>
      <c r="M69" s="55" t="s">
        <v>130</v>
      </c>
      <c r="N69" s="55" t="s">
        <v>130</v>
      </c>
      <c r="O69" s="55" t="s">
        <v>130</v>
      </c>
      <c r="P69" s="2" t="s">
        <v>140</v>
      </c>
      <c r="Z69" s="5">
        <v>0.93</v>
      </c>
      <c r="AA69" s="113">
        <v>0.93</v>
      </c>
      <c r="AB69" s="112">
        <v>0.04</v>
      </c>
      <c r="AC69" s="112">
        <v>0.04</v>
      </c>
      <c r="AD69" s="112">
        <v>6.5000000000000002E-2</v>
      </c>
      <c r="AE69" s="112">
        <v>0.121</v>
      </c>
      <c r="AF69" s="64">
        <v>0.18099999999999999</v>
      </c>
      <c r="AG69" s="64" t="s">
        <v>130</v>
      </c>
      <c r="AH69" s="64" t="s">
        <v>130</v>
      </c>
      <c r="AI69" s="64" t="s">
        <v>130</v>
      </c>
      <c r="AJ69" s="24"/>
      <c r="AK69">
        <v>0.93000000000000105</v>
      </c>
      <c r="AL69" s="75">
        <f t="shared" si="1"/>
        <v>144.06869892473102</v>
      </c>
      <c r="AM69" s="80">
        <f t="shared" si="7"/>
        <v>6.5000000000000002E-2</v>
      </c>
      <c r="AN69" s="81">
        <f t="shared" si="8"/>
        <v>0.121</v>
      </c>
      <c r="AO69" s="55">
        <f t="shared" si="5"/>
        <v>0.18099999999999999</v>
      </c>
      <c r="AQ69">
        <v>0.93000000000000105</v>
      </c>
      <c r="AR69">
        <v>6.5000000000000002E-2</v>
      </c>
      <c r="AS69">
        <v>0.121</v>
      </c>
      <c r="AT69">
        <v>0.18099999999999999</v>
      </c>
    </row>
    <row r="70" spans="1:46" ht="15" thickBot="1" x14ac:dyDescent="0.35">
      <c r="A70" t="s">
        <v>129</v>
      </c>
      <c r="B70" s="5">
        <v>0.97</v>
      </c>
      <c r="C70" s="5">
        <f t="shared" ref="C70:C133" si="9">VALUE(SUBSTITUTE(1&amp;B70," ",""))</f>
        <v>10.97</v>
      </c>
      <c r="D70" s="55">
        <v>3.9E-2</v>
      </c>
      <c r="E70" s="55">
        <v>3.9E-2</v>
      </c>
      <c r="F70" s="55">
        <v>6.2E-2</v>
      </c>
      <c r="G70" s="55">
        <v>0.11600000000000001</v>
      </c>
      <c r="H70" s="55">
        <v>0.17399999999999999</v>
      </c>
      <c r="I70" s="55" t="s">
        <v>130</v>
      </c>
      <c r="J70" s="55" t="s">
        <v>130</v>
      </c>
      <c r="K70" s="55" t="s">
        <v>130</v>
      </c>
      <c r="L70" s="55" t="s">
        <v>130</v>
      </c>
      <c r="M70" s="55" t="s">
        <v>130</v>
      </c>
      <c r="N70" s="55" t="s">
        <v>130</v>
      </c>
      <c r="O70" s="55" t="s">
        <v>130</v>
      </c>
      <c r="P70" s="2" t="s">
        <v>140</v>
      </c>
      <c r="Z70" s="5">
        <v>0.94</v>
      </c>
      <c r="AA70" s="113">
        <v>0.94</v>
      </c>
      <c r="AB70" s="112">
        <v>0.04</v>
      </c>
      <c r="AC70" s="112">
        <v>0.04</v>
      </c>
      <c r="AD70" s="112">
        <v>6.5000000000000002E-2</v>
      </c>
      <c r="AE70" s="112">
        <v>0.11899999999999999</v>
      </c>
      <c r="AF70" s="64">
        <v>0.17899999999999999</v>
      </c>
      <c r="AG70" s="64" t="s">
        <v>130</v>
      </c>
      <c r="AH70" s="64" t="s">
        <v>130</v>
      </c>
      <c r="AI70" s="64" t="s">
        <v>130</v>
      </c>
      <c r="AJ70" s="24"/>
      <c r="AK70" s="24">
        <v>0.94000000000000095</v>
      </c>
      <c r="AL70" s="75">
        <f t="shared" si="1"/>
        <v>142.53605319148923</v>
      </c>
      <c r="AM70" s="80">
        <f t="shared" si="7"/>
        <v>6.5000000000000002E-2</v>
      </c>
      <c r="AN70" s="81">
        <f t="shared" si="8"/>
        <v>0.11899999999999999</v>
      </c>
      <c r="AO70" s="55">
        <f t="shared" si="5"/>
        <v>0.17899999999999999</v>
      </c>
      <c r="AQ70" s="24">
        <v>0.94000000000000095</v>
      </c>
      <c r="AR70">
        <v>6.5000000000000002E-2</v>
      </c>
      <c r="AS70">
        <v>0.11899999999999999</v>
      </c>
      <c r="AT70">
        <v>0.17899999999999999</v>
      </c>
    </row>
    <row r="71" spans="1:46" ht="14.5" thickBot="1" x14ac:dyDescent="0.35">
      <c r="A71" t="s">
        <v>129</v>
      </c>
      <c r="B71" s="5">
        <v>0.98</v>
      </c>
      <c r="C71" s="5">
        <f t="shared" si="9"/>
        <v>10.98</v>
      </c>
      <c r="D71" s="94">
        <v>3.9E-2</v>
      </c>
      <c r="E71" s="94">
        <v>3.9E-2</v>
      </c>
      <c r="F71" s="55">
        <v>6.2E-2</v>
      </c>
      <c r="G71" s="55">
        <v>0.115</v>
      </c>
      <c r="H71" s="55">
        <v>0.17299999999999999</v>
      </c>
      <c r="I71" s="55" t="s">
        <v>130</v>
      </c>
      <c r="J71" s="55" t="s">
        <v>130</v>
      </c>
      <c r="K71" s="55" t="s">
        <v>130</v>
      </c>
      <c r="L71" s="55" t="s">
        <v>130</v>
      </c>
      <c r="M71" s="55" t="s">
        <v>130</v>
      </c>
      <c r="N71" s="55" t="s">
        <v>130</v>
      </c>
      <c r="O71" s="55" t="s">
        <v>130</v>
      </c>
      <c r="P71" s="2" t="s">
        <v>140</v>
      </c>
      <c r="Z71" s="5">
        <v>0.95</v>
      </c>
      <c r="AB71" s="112">
        <v>0.04</v>
      </c>
      <c r="AC71" s="112">
        <v>0.04</v>
      </c>
      <c r="AD71" s="112">
        <v>6.5000000000000002E-2</v>
      </c>
      <c r="AE71" s="112">
        <v>0.11899999999999999</v>
      </c>
      <c r="AF71" s="64">
        <v>0.17899999999999999</v>
      </c>
      <c r="AG71" s="64" t="s">
        <v>130</v>
      </c>
      <c r="AH71" s="64" t="s">
        <v>130</v>
      </c>
      <c r="AI71" s="64" t="s">
        <v>130</v>
      </c>
      <c r="AJ71" s="24"/>
      <c r="AK71">
        <v>0.95000000000000095</v>
      </c>
      <c r="AL71" s="75">
        <f t="shared" si="1"/>
        <v>141.03567368421039</v>
      </c>
      <c r="AM71" s="80">
        <f t="shared" si="7"/>
        <v>6.4000000000000001E-2</v>
      </c>
      <c r="AN71" s="81">
        <f t="shared" si="8"/>
        <v>0.11799999999999999</v>
      </c>
      <c r="AO71" s="55">
        <f t="shared" si="5"/>
        <v>0.17799999999999999</v>
      </c>
      <c r="AQ71">
        <v>0.95000000000000095</v>
      </c>
      <c r="AR71">
        <v>6.4000000000000001E-2</v>
      </c>
      <c r="AS71">
        <v>0.11799999999999999</v>
      </c>
      <c r="AT71">
        <v>0.17799999999999999</v>
      </c>
    </row>
    <row r="72" spans="1:46" ht="15" thickBot="1" x14ac:dyDescent="0.35">
      <c r="A72" t="s">
        <v>129</v>
      </c>
      <c r="B72" s="5">
        <v>0.99</v>
      </c>
      <c r="C72" s="5">
        <f t="shared" si="9"/>
        <v>10.99</v>
      </c>
      <c r="D72" s="55">
        <v>3.7999999999999999E-2</v>
      </c>
      <c r="E72" s="55">
        <v>3.7999999999999999E-2</v>
      </c>
      <c r="F72" s="55">
        <v>6.0999999999999999E-2</v>
      </c>
      <c r="G72" s="55">
        <v>0.114</v>
      </c>
      <c r="H72" s="55">
        <v>0.17100000000000001</v>
      </c>
      <c r="I72" s="55" t="s">
        <v>130</v>
      </c>
      <c r="J72" s="55" t="s">
        <v>130</v>
      </c>
      <c r="K72" s="55" t="s">
        <v>130</v>
      </c>
      <c r="L72" s="55" t="s">
        <v>130</v>
      </c>
      <c r="M72" s="55" t="s">
        <v>130</v>
      </c>
      <c r="N72" s="55" t="s">
        <v>130</v>
      </c>
      <c r="O72" s="55" t="s">
        <v>130</v>
      </c>
      <c r="P72" s="2" t="s">
        <v>140</v>
      </c>
      <c r="Z72" s="5">
        <v>0.96</v>
      </c>
      <c r="AA72" s="113">
        <v>0.96</v>
      </c>
      <c r="AB72" s="112">
        <v>3.9E-2</v>
      </c>
      <c r="AC72" s="112">
        <v>3.9E-2</v>
      </c>
      <c r="AD72" s="112">
        <v>6.3E-2</v>
      </c>
      <c r="AE72" s="112">
        <v>0.11700000000000001</v>
      </c>
      <c r="AF72" s="64">
        <v>0.17599999999999999</v>
      </c>
      <c r="AG72" s="64" t="s">
        <v>130</v>
      </c>
      <c r="AH72" s="64" t="s">
        <v>130</v>
      </c>
      <c r="AI72" s="64" t="s">
        <v>130</v>
      </c>
      <c r="AJ72" s="24"/>
      <c r="AK72" s="24">
        <v>0.96000000000000096</v>
      </c>
      <c r="AL72" s="75">
        <f t="shared" si="1"/>
        <v>139.56655208333319</v>
      </c>
      <c r="AM72" s="80">
        <f t="shared" si="7"/>
        <v>6.3E-2</v>
      </c>
      <c r="AN72" s="81">
        <f t="shared" si="8"/>
        <v>0.11700000000000001</v>
      </c>
      <c r="AO72" s="55">
        <f t="shared" si="5"/>
        <v>0.17599999999999999</v>
      </c>
      <c r="AQ72" s="24">
        <v>0.96000000000000096</v>
      </c>
      <c r="AR72">
        <v>6.3E-2</v>
      </c>
      <c r="AS72">
        <v>0.11700000000000001</v>
      </c>
      <c r="AT72">
        <v>0.17599999999999999</v>
      </c>
    </row>
    <row r="73" spans="1:46" ht="15" thickBot="1" x14ac:dyDescent="0.35">
      <c r="A73" t="s">
        <v>129</v>
      </c>
      <c r="B73" s="5">
        <v>1</v>
      </c>
      <c r="C73" s="5">
        <f t="shared" si="9"/>
        <v>11</v>
      </c>
      <c r="D73" s="55">
        <v>3.7999999999999999E-2</v>
      </c>
      <c r="E73" s="55">
        <v>3.7999999999999999E-2</v>
      </c>
      <c r="F73" s="55">
        <v>0.06</v>
      </c>
      <c r="G73" s="55">
        <v>0.113</v>
      </c>
      <c r="H73" s="55">
        <v>0.17</v>
      </c>
      <c r="I73" s="55" t="s">
        <v>130</v>
      </c>
      <c r="J73" s="55" t="s">
        <v>130</v>
      </c>
      <c r="K73" s="55" t="s">
        <v>130</v>
      </c>
      <c r="L73" s="55" t="s">
        <v>130</v>
      </c>
      <c r="M73" s="55" t="s">
        <v>130</v>
      </c>
      <c r="N73" s="55" t="s">
        <v>130</v>
      </c>
      <c r="O73" s="55" t="s">
        <v>130</v>
      </c>
      <c r="P73" s="2" t="s">
        <v>140</v>
      </c>
      <c r="Z73" s="5">
        <v>0.97</v>
      </c>
      <c r="AA73" s="113">
        <v>0.97</v>
      </c>
      <c r="AB73" s="112">
        <v>3.9E-2</v>
      </c>
      <c r="AC73" s="112">
        <v>3.9E-2</v>
      </c>
      <c r="AD73" s="112">
        <v>6.2E-2</v>
      </c>
      <c r="AE73" s="112">
        <v>0.11600000000000001</v>
      </c>
      <c r="AF73" s="64">
        <v>0.17399999999999999</v>
      </c>
      <c r="AG73" s="64" t="s">
        <v>130</v>
      </c>
      <c r="AH73" s="64" t="s">
        <v>130</v>
      </c>
      <c r="AI73" s="64" t="s">
        <v>130</v>
      </c>
      <c r="AJ73" s="24"/>
      <c r="AK73">
        <v>0.97000000000000097</v>
      </c>
      <c r="AL73" s="75">
        <f t="shared" si="1"/>
        <v>138.12772164948441</v>
      </c>
      <c r="AM73" s="80">
        <f t="shared" si="7"/>
        <v>6.2E-2</v>
      </c>
      <c r="AN73" s="81">
        <f t="shared" si="8"/>
        <v>0.11600000000000001</v>
      </c>
      <c r="AO73" s="55">
        <f t="shared" si="5"/>
        <v>0.17399999999999999</v>
      </c>
      <c r="AQ73">
        <v>0.97000000000000097</v>
      </c>
      <c r="AR73">
        <v>6.2E-2</v>
      </c>
      <c r="AS73">
        <v>0.11600000000000001</v>
      </c>
      <c r="AT73">
        <v>0.17399999999999999</v>
      </c>
    </row>
    <row r="74" spans="1:46" ht="14.5" thickBot="1" x14ac:dyDescent="0.35">
      <c r="A74" t="s">
        <v>129</v>
      </c>
      <c r="B74" s="5">
        <v>1.01</v>
      </c>
      <c r="C74" s="5">
        <f t="shared" si="9"/>
        <v>11.01</v>
      </c>
      <c r="D74" s="55">
        <v>3.7999999999999999E-2</v>
      </c>
      <c r="E74" s="55">
        <v>3.7999999999999999E-2</v>
      </c>
      <c r="F74" s="55">
        <v>0.06</v>
      </c>
      <c r="G74" s="55">
        <v>0.112</v>
      </c>
      <c r="H74" s="55">
        <v>0.16800000000000001</v>
      </c>
      <c r="I74" s="55" t="s">
        <v>130</v>
      </c>
      <c r="J74" s="55" t="s">
        <v>130</v>
      </c>
      <c r="K74" s="55" t="s">
        <v>130</v>
      </c>
      <c r="L74" s="55" t="s">
        <v>130</v>
      </c>
      <c r="M74" s="55" t="s">
        <v>130</v>
      </c>
      <c r="N74" s="55" t="s">
        <v>130</v>
      </c>
      <c r="O74" s="55" t="s">
        <v>130</v>
      </c>
      <c r="P74" s="2" t="s">
        <v>140</v>
      </c>
      <c r="Z74" s="5">
        <v>0.98</v>
      </c>
      <c r="AB74" s="112">
        <v>3.9E-2</v>
      </c>
      <c r="AC74" s="112">
        <v>3.9E-2</v>
      </c>
      <c r="AD74" s="112">
        <v>6.2E-2</v>
      </c>
      <c r="AE74" s="112">
        <v>0.11600000000000001</v>
      </c>
      <c r="AF74" s="64">
        <v>0.17399999999999999</v>
      </c>
      <c r="AG74" s="64" t="s">
        <v>130</v>
      </c>
      <c r="AH74" s="64" t="s">
        <v>130</v>
      </c>
      <c r="AI74" s="64" t="s">
        <v>130</v>
      </c>
      <c r="AJ74" s="24"/>
      <c r="AK74" s="24">
        <v>0.98000000000000098</v>
      </c>
      <c r="AL74" s="75">
        <f t="shared" ref="AL74:AL137" si="10">133.98389/AK74</f>
        <v>136.71825510204067</v>
      </c>
      <c r="AM74" s="80">
        <f t="shared" si="7"/>
        <v>6.2E-2</v>
      </c>
      <c r="AN74" s="81">
        <f t="shared" si="8"/>
        <v>0.115</v>
      </c>
      <c r="AO74" s="55">
        <f t="shared" si="5"/>
        <v>0.17299999999999999</v>
      </c>
      <c r="AQ74" s="24">
        <v>0.98000000000000098</v>
      </c>
      <c r="AR74">
        <v>6.2E-2</v>
      </c>
      <c r="AS74">
        <v>0.115</v>
      </c>
      <c r="AT74">
        <v>0.17299999999999999</v>
      </c>
    </row>
    <row r="75" spans="1:46" ht="15" thickBot="1" x14ac:dyDescent="0.35">
      <c r="A75" t="s">
        <v>129</v>
      </c>
      <c r="B75" s="5">
        <v>1.02</v>
      </c>
      <c r="C75" s="5">
        <f t="shared" si="9"/>
        <v>11.02</v>
      </c>
      <c r="D75" s="55">
        <v>3.6999999999999998E-2</v>
      </c>
      <c r="E75" s="55">
        <v>3.6999999999999998E-2</v>
      </c>
      <c r="F75" s="55">
        <v>5.8999999999999997E-2</v>
      </c>
      <c r="G75" s="55">
        <v>0.11</v>
      </c>
      <c r="H75" s="55">
        <v>0.16700000000000001</v>
      </c>
      <c r="I75" s="55" t="s">
        <v>130</v>
      </c>
      <c r="J75" s="55" t="s">
        <v>130</v>
      </c>
      <c r="K75" s="55" t="s">
        <v>130</v>
      </c>
      <c r="L75" s="55" t="s">
        <v>130</v>
      </c>
      <c r="M75" s="55" t="s">
        <v>130</v>
      </c>
      <c r="N75" s="55" t="s">
        <v>130</v>
      </c>
      <c r="O75" s="55" t="s">
        <v>130</v>
      </c>
      <c r="P75" s="2" t="s">
        <v>140</v>
      </c>
      <c r="Z75" s="5">
        <v>0.99</v>
      </c>
      <c r="AA75" s="113">
        <v>0.99</v>
      </c>
      <c r="AB75" s="112">
        <v>3.7999999999999999E-2</v>
      </c>
      <c r="AC75" s="112">
        <v>3.7999999999999999E-2</v>
      </c>
      <c r="AD75" s="112">
        <v>6.0999999999999999E-2</v>
      </c>
      <c r="AE75" s="112">
        <v>0.114</v>
      </c>
      <c r="AF75" s="64">
        <v>0.17100000000000001</v>
      </c>
      <c r="AG75" s="64" t="s">
        <v>130</v>
      </c>
      <c r="AH75" s="64" t="s">
        <v>130</v>
      </c>
      <c r="AI75" s="64" t="s">
        <v>130</v>
      </c>
      <c r="AJ75" s="24"/>
      <c r="AK75">
        <v>0.99000000000000099</v>
      </c>
      <c r="AL75" s="75">
        <f t="shared" si="10"/>
        <v>135.33726262626249</v>
      </c>
      <c r="AM75" s="80">
        <f t="shared" si="7"/>
        <v>6.0999999999999999E-2</v>
      </c>
      <c r="AN75" s="81">
        <f t="shared" si="8"/>
        <v>0.114</v>
      </c>
      <c r="AO75" s="55">
        <f t="shared" si="5"/>
        <v>0.17100000000000001</v>
      </c>
      <c r="AQ75">
        <v>0.99000000000000099</v>
      </c>
      <c r="AR75">
        <v>6.0999999999999999E-2</v>
      </c>
      <c r="AS75">
        <v>0.114</v>
      </c>
      <c r="AT75">
        <v>0.17100000000000001</v>
      </c>
    </row>
    <row r="76" spans="1:46" ht="15" thickBot="1" x14ac:dyDescent="0.35">
      <c r="A76" t="s">
        <v>129</v>
      </c>
      <c r="B76" s="5">
        <v>1.03</v>
      </c>
      <c r="C76" s="5">
        <f t="shared" si="9"/>
        <v>11.03</v>
      </c>
      <c r="D76" s="55">
        <v>3.6999999999999998E-2</v>
      </c>
      <c r="E76" s="55">
        <v>3.6999999999999998E-2</v>
      </c>
      <c r="F76" s="55">
        <v>5.8000000000000003E-2</v>
      </c>
      <c r="G76" s="55">
        <v>0.109</v>
      </c>
      <c r="H76" s="55">
        <v>0.16500000000000001</v>
      </c>
      <c r="I76" s="55" t="s">
        <v>130</v>
      </c>
      <c r="J76" s="55" t="s">
        <v>130</v>
      </c>
      <c r="K76" s="55" t="s">
        <v>130</v>
      </c>
      <c r="L76" s="55" t="s">
        <v>130</v>
      </c>
      <c r="M76" s="55" t="s">
        <v>130</v>
      </c>
      <c r="N76" s="55" t="s">
        <v>130</v>
      </c>
      <c r="O76" s="55" t="s">
        <v>130</v>
      </c>
      <c r="P76" s="2" t="s">
        <v>140</v>
      </c>
      <c r="Z76" s="5">
        <v>1</v>
      </c>
      <c r="AA76" s="113">
        <v>1</v>
      </c>
      <c r="AB76" s="112">
        <v>3.7999999999999999E-2</v>
      </c>
      <c r="AC76" s="112">
        <v>3.7999999999999999E-2</v>
      </c>
      <c r="AD76" s="112">
        <v>0.06</v>
      </c>
      <c r="AE76" s="112">
        <v>0.113</v>
      </c>
      <c r="AF76" s="64">
        <v>0.17</v>
      </c>
      <c r="AG76" s="64" t="s">
        <v>130</v>
      </c>
      <c r="AH76" s="64" t="s">
        <v>130</v>
      </c>
      <c r="AI76" s="64" t="s">
        <v>130</v>
      </c>
      <c r="AJ76" s="24"/>
      <c r="AK76" s="24">
        <v>1</v>
      </c>
      <c r="AL76" s="75">
        <f t="shared" si="10"/>
        <v>133.98389</v>
      </c>
      <c r="AM76" s="80">
        <f t="shared" si="7"/>
        <v>0.06</v>
      </c>
      <c r="AN76" s="81">
        <f t="shared" si="8"/>
        <v>0.113</v>
      </c>
      <c r="AO76" s="55">
        <f t="shared" si="5"/>
        <v>0.17</v>
      </c>
      <c r="AQ76" s="24">
        <v>1</v>
      </c>
      <c r="AR76">
        <v>0.06</v>
      </c>
      <c r="AS76">
        <v>0.113</v>
      </c>
      <c r="AT76">
        <v>0.17</v>
      </c>
    </row>
    <row r="77" spans="1:46" ht="15" thickBot="1" x14ac:dyDescent="0.35">
      <c r="A77" t="s">
        <v>129</v>
      </c>
      <c r="B77" s="5">
        <v>1.04</v>
      </c>
      <c r="C77" s="5">
        <f t="shared" si="9"/>
        <v>11.04</v>
      </c>
      <c r="D77" s="55">
        <v>3.6999999999999998E-2</v>
      </c>
      <c r="E77" s="55">
        <v>3.6999999999999998E-2</v>
      </c>
      <c r="F77" s="55">
        <v>5.8000000000000003E-2</v>
      </c>
      <c r="G77" s="55">
        <v>0.108</v>
      </c>
      <c r="H77" s="55">
        <v>0.16400000000000001</v>
      </c>
      <c r="I77" s="55" t="s">
        <v>130</v>
      </c>
      <c r="J77" s="55" t="s">
        <v>130</v>
      </c>
      <c r="K77" s="55" t="s">
        <v>130</v>
      </c>
      <c r="L77" s="55" t="s">
        <v>130</v>
      </c>
      <c r="M77" s="55" t="s">
        <v>130</v>
      </c>
      <c r="N77" s="55" t="s">
        <v>130</v>
      </c>
      <c r="O77" s="55" t="s">
        <v>130</v>
      </c>
      <c r="P77" s="2" t="s">
        <v>140</v>
      </c>
      <c r="Z77" s="5">
        <v>1.01</v>
      </c>
      <c r="AA77" s="113">
        <v>1.01</v>
      </c>
      <c r="AB77" s="112">
        <v>3.7999999999999999E-2</v>
      </c>
      <c r="AC77" s="112">
        <v>3.7999999999999999E-2</v>
      </c>
      <c r="AD77" s="112">
        <v>0.06</v>
      </c>
      <c r="AE77" s="112">
        <v>0.112</v>
      </c>
      <c r="AF77" s="64">
        <v>0.16800000000000001</v>
      </c>
      <c r="AG77" s="64" t="s">
        <v>130</v>
      </c>
      <c r="AH77" s="64" t="s">
        <v>130</v>
      </c>
      <c r="AI77" s="64" t="s">
        <v>130</v>
      </c>
      <c r="AJ77" s="24"/>
      <c r="AK77">
        <v>1.01</v>
      </c>
      <c r="AL77" s="75">
        <f t="shared" si="10"/>
        <v>132.65731683168318</v>
      </c>
      <c r="AM77" s="80">
        <f t="shared" si="7"/>
        <v>0.06</v>
      </c>
      <c r="AN77" s="81">
        <f t="shared" si="8"/>
        <v>0.112</v>
      </c>
      <c r="AO77" s="55">
        <f t="shared" si="5"/>
        <v>0.16800000000000001</v>
      </c>
      <c r="AQ77">
        <v>1.01</v>
      </c>
      <c r="AR77">
        <v>0.06</v>
      </c>
      <c r="AS77">
        <v>0.112</v>
      </c>
      <c r="AT77">
        <v>0.16800000000000001</v>
      </c>
    </row>
    <row r="78" spans="1:46" ht="15" thickBot="1" x14ac:dyDescent="0.35">
      <c r="A78" t="s">
        <v>129</v>
      </c>
      <c r="B78" s="5">
        <v>1.05</v>
      </c>
      <c r="C78" s="5">
        <f t="shared" si="9"/>
        <v>11.05</v>
      </c>
      <c r="D78" s="94">
        <v>3.6999999999999998E-2</v>
      </c>
      <c r="E78" s="94">
        <v>3.6999999999999998E-2</v>
      </c>
      <c r="F78" s="55">
        <v>5.7000000000000002E-2</v>
      </c>
      <c r="G78" s="55">
        <v>0.107</v>
      </c>
      <c r="H78" s="55">
        <v>0.16300000000000001</v>
      </c>
      <c r="I78" s="55" t="s">
        <v>130</v>
      </c>
      <c r="J78" s="55" t="s">
        <v>130</v>
      </c>
      <c r="K78" s="55" t="s">
        <v>130</v>
      </c>
      <c r="L78" s="55" t="s">
        <v>130</v>
      </c>
      <c r="M78" s="55" t="s">
        <v>130</v>
      </c>
      <c r="N78" s="55" t="s">
        <v>130</v>
      </c>
      <c r="O78" s="55" t="s">
        <v>130</v>
      </c>
      <c r="P78" s="2" t="s">
        <v>140</v>
      </c>
      <c r="Z78" s="5">
        <v>1.02</v>
      </c>
      <c r="AA78" s="113">
        <v>1.02</v>
      </c>
      <c r="AB78" s="112">
        <v>3.6999999999999998E-2</v>
      </c>
      <c r="AC78" s="112">
        <v>3.6999999999999998E-2</v>
      </c>
      <c r="AD78" s="112">
        <v>5.8999999999999997E-2</v>
      </c>
      <c r="AE78" s="112">
        <v>0.111</v>
      </c>
      <c r="AF78" s="64">
        <v>0.16700000000000001</v>
      </c>
      <c r="AG78" s="64" t="s">
        <v>130</v>
      </c>
      <c r="AH78" s="64" t="s">
        <v>130</v>
      </c>
      <c r="AI78" s="64" t="s">
        <v>130</v>
      </c>
      <c r="AJ78" s="24"/>
      <c r="AK78" s="24">
        <v>1.02</v>
      </c>
      <c r="AL78" s="75">
        <f t="shared" si="10"/>
        <v>131.35675490196078</v>
      </c>
      <c r="AM78" s="80">
        <f t="shared" si="7"/>
        <v>5.8999999999999997E-2</v>
      </c>
      <c r="AN78" s="81">
        <f t="shared" si="8"/>
        <v>0.11</v>
      </c>
      <c r="AO78" s="55">
        <f t="shared" si="5"/>
        <v>0.16700000000000001</v>
      </c>
      <c r="AQ78" s="24">
        <v>1.02</v>
      </c>
      <c r="AR78">
        <v>5.8999999999999997E-2</v>
      </c>
      <c r="AS78">
        <v>0.11</v>
      </c>
      <c r="AT78">
        <v>0.16700000000000001</v>
      </c>
    </row>
    <row r="79" spans="1:46" ht="15" thickBot="1" x14ac:dyDescent="0.35">
      <c r="A79" t="s">
        <v>129</v>
      </c>
      <c r="B79" s="5">
        <v>1.06</v>
      </c>
      <c r="C79" s="5">
        <f t="shared" si="9"/>
        <v>11.06</v>
      </c>
      <c r="D79" s="94">
        <v>3.6999999999999998E-2</v>
      </c>
      <c r="E79" s="94">
        <v>3.6999999999999998E-2</v>
      </c>
      <c r="F79" s="55">
        <v>5.6000000000000001E-2</v>
      </c>
      <c r="G79" s="55">
        <v>0.107</v>
      </c>
      <c r="H79" s="55">
        <v>0.161</v>
      </c>
      <c r="I79" s="55" t="s">
        <v>130</v>
      </c>
      <c r="J79" s="55" t="s">
        <v>130</v>
      </c>
      <c r="K79" s="55" t="s">
        <v>130</v>
      </c>
      <c r="L79" s="55" t="s">
        <v>130</v>
      </c>
      <c r="M79" s="55" t="s">
        <v>130</v>
      </c>
      <c r="N79" s="55" t="s">
        <v>130</v>
      </c>
      <c r="O79" s="55" t="s">
        <v>130</v>
      </c>
      <c r="P79" s="2" t="s">
        <v>140</v>
      </c>
      <c r="Z79" s="5">
        <v>1.03</v>
      </c>
      <c r="AA79" s="113">
        <v>1.03</v>
      </c>
      <c r="AB79" s="112">
        <v>3.6999999999999998E-2</v>
      </c>
      <c r="AC79" s="112">
        <v>3.6999999999999998E-2</v>
      </c>
      <c r="AD79" s="112">
        <v>5.8000000000000003E-2</v>
      </c>
      <c r="AE79" s="112">
        <v>0.109</v>
      </c>
      <c r="AF79" s="64">
        <v>0.16500000000000001</v>
      </c>
      <c r="AG79" s="64" t="s">
        <v>130</v>
      </c>
      <c r="AH79" s="64" t="s">
        <v>130</v>
      </c>
      <c r="AI79" s="64" t="s">
        <v>130</v>
      </c>
      <c r="AJ79" s="24"/>
      <c r="AK79">
        <v>1.03</v>
      </c>
      <c r="AL79" s="75">
        <f t="shared" si="10"/>
        <v>130.08144660194174</v>
      </c>
      <c r="AM79" s="80">
        <f t="shared" si="7"/>
        <v>5.8000000000000003E-2</v>
      </c>
      <c r="AN79" s="81">
        <f t="shared" si="8"/>
        <v>0.109</v>
      </c>
      <c r="AO79" s="55">
        <f t="shared" si="5"/>
        <v>0.16500000000000001</v>
      </c>
      <c r="AQ79">
        <v>1.03</v>
      </c>
      <c r="AR79">
        <v>5.8000000000000003E-2</v>
      </c>
      <c r="AS79">
        <v>0.109</v>
      </c>
      <c r="AT79">
        <v>0.16500000000000001</v>
      </c>
    </row>
    <row r="80" spans="1:46" ht="15" thickBot="1" x14ac:dyDescent="0.35">
      <c r="A80" t="s">
        <v>129</v>
      </c>
      <c r="B80" s="5">
        <v>1.07</v>
      </c>
      <c r="C80" s="5">
        <f t="shared" si="9"/>
        <v>11.07</v>
      </c>
      <c r="D80" s="55">
        <v>3.5999999999999997E-2</v>
      </c>
      <c r="E80" s="55">
        <v>3.5999999999999997E-2</v>
      </c>
      <c r="F80" s="55">
        <v>5.6000000000000001E-2</v>
      </c>
      <c r="G80" s="55">
        <v>0.106</v>
      </c>
      <c r="H80" s="55">
        <v>0.16</v>
      </c>
      <c r="I80" s="55" t="s">
        <v>130</v>
      </c>
      <c r="J80" s="55" t="s">
        <v>130</v>
      </c>
      <c r="K80" s="55" t="s">
        <v>130</v>
      </c>
      <c r="L80" s="55" t="s">
        <v>130</v>
      </c>
      <c r="M80" s="55" t="s">
        <v>130</v>
      </c>
      <c r="N80" s="55" t="s">
        <v>130</v>
      </c>
      <c r="O80" s="55" t="s">
        <v>130</v>
      </c>
      <c r="P80" s="2" t="s">
        <v>140</v>
      </c>
      <c r="Z80" s="5">
        <v>1.04</v>
      </c>
      <c r="AA80" s="113">
        <v>1.04</v>
      </c>
      <c r="AB80" s="112">
        <v>3.6999999999999998E-2</v>
      </c>
      <c r="AC80" s="112">
        <v>3.6999999999999998E-2</v>
      </c>
      <c r="AD80" s="112">
        <v>5.8000000000000003E-2</v>
      </c>
      <c r="AE80" s="112">
        <v>0.108</v>
      </c>
      <c r="AF80" s="64">
        <v>0.16400000000000001</v>
      </c>
      <c r="AG80" s="64" t="s">
        <v>130</v>
      </c>
      <c r="AH80" s="64" t="s">
        <v>130</v>
      </c>
      <c r="AI80" s="64" t="s">
        <v>130</v>
      </c>
      <c r="AJ80" s="24"/>
      <c r="AK80" s="24">
        <v>1.04</v>
      </c>
      <c r="AL80" s="75">
        <f t="shared" si="10"/>
        <v>128.83066346153845</v>
      </c>
      <c r="AM80" s="80">
        <f t="shared" si="7"/>
        <v>5.8000000000000003E-2</v>
      </c>
      <c r="AN80" s="81">
        <f t="shared" si="8"/>
        <v>0.108</v>
      </c>
      <c r="AO80" s="55">
        <f t="shared" si="5"/>
        <v>0.16400000000000001</v>
      </c>
      <c r="AQ80" s="24">
        <v>1.04</v>
      </c>
      <c r="AR80">
        <v>5.8000000000000003E-2</v>
      </c>
      <c r="AS80">
        <v>0.108</v>
      </c>
      <c r="AT80">
        <v>0.16400000000000001</v>
      </c>
    </row>
    <row r="81" spans="1:46" ht="14.5" thickBot="1" x14ac:dyDescent="0.35">
      <c r="A81" t="s">
        <v>129</v>
      </c>
      <c r="B81" s="5">
        <v>1.08</v>
      </c>
      <c r="C81" s="5">
        <f t="shared" si="9"/>
        <v>11.08</v>
      </c>
      <c r="D81" s="55">
        <v>3.5999999999999997E-2</v>
      </c>
      <c r="E81" s="55">
        <v>3.5999999999999997E-2</v>
      </c>
      <c r="F81" s="55">
        <v>5.5E-2</v>
      </c>
      <c r="G81" s="55">
        <v>0.105</v>
      </c>
      <c r="H81" s="55">
        <v>0.159</v>
      </c>
      <c r="I81" s="55" t="s">
        <v>130</v>
      </c>
      <c r="J81" s="55" t="s">
        <v>130</v>
      </c>
      <c r="K81" s="55" t="s">
        <v>130</v>
      </c>
      <c r="L81" s="55" t="s">
        <v>130</v>
      </c>
      <c r="M81" s="55" t="s">
        <v>130</v>
      </c>
      <c r="N81" s="55" t="s">
        <v>130</v>
      </c>
      <c r="O81" s="55" t="s">
        <v>130</v>
      </c>
      <c r="P81" s="2" t="s">
        <v>140</v>
      </c>
      <c r="Z81" s="5">
        <v>1.05</v>
      </c>
      <c r="AB81" s="112">
        <v>3.6999999999999998E-2</v>
      </c>
      <c r="AC81" s="112">
        <v>3.6999999999999998E-2</v>
      </c>
      <c r="AD81" s="112">
        <v>5.8000000000000003E-2</v>
      </c>
      <c r="AE81" s="112">
        <v>0.108</v>
      </c>
      <c r="AF81" s="64">
        <v>0.16400000000000001</v>
      </c>
      <c r="AG81" s="64" t="s">
        <v>130</v>
      </c>
      <c r="AH81" s="64" t="s">
        <v>130</v>
      </c>
      <c r="AI81" s="64" t="s">
        <v>130</v>
      </c>
      <c r="AJ81" s="24"/>
      <c r="AK81">
        <v>1.05</v>
      </c>
      <c r="AL81" s="75">
        <f t="shared" si="10"/>
        <v>127.60370476190477</v>
      </c>
      <c r="AM81" s="80">
        <f t="shared" si="7"/>
        <v>5.7000000000000002E-2</v>
      </c>
      <c r="AN81" s="81">
        <f t="shared" si="8"/>
        <v>0.107</v>
      </c>
      <c r="AO81" s="55">
        <f t="shared" si="5"/>
        <v>0.16300000000000001</v>
      </c>
      <c r="AQ81">
        <v>1.05</v>
      </c>
      <c r="AR81">
        <v>5.7000000000000002E-2</v>
      </c>
      <c r="AS81">
        <v>0.107</v>
      </c>
      <c r="AT81">
        <v>0.16300000000000001</v>
      </c>
    </row>
    <row r="82" spans="1:46" ht="15" thickBot="1" x14ac:dyDescent="0.35">
      <c r="A82" t="s">
        <v>129</v>
      </c>
      <c r="B82" s="5">
        <v>1.0900000000000001</v>
      </c>
      <c r="C82" s="5">
        <f t="shared" si="9"/>
        <v>11.09</v>
      </c>
      <c r="D82" s="55">
        <v>3.5000000000000003E-2</v>
      </c>
      <c r="E82" s="55">
        <v>3.5000000000000003E-2</v>
      </c>
      <c r="F82" s="55">
        <v>5.5E-2</v>
      </c>
      <c r="G82" s="55">
        <v>0.104</v>
      </c>
      <c r="H82" s="55">
        <v>0.157</v>
      </c>
      <c r="I82" s="55" t="s">
        <v>130</v>
      </c>
      <c r="J82" s="55" t="s">
        <v>130</v>
      </c>
      <c r="K82" s="55" t="s">
        <v>130</v>
      </c>
      <c r="L82" s="55" t="s">
        <v>130</v>
      </c>
      <c r="M82" s="55" t="s">
        <v>130</v>
      </c>
      <c r="N82" s="55" t="s">
        <v>130</v>
      </c>
      <c r="O82" s="55" t="s">
        <v>130</v>
      </c>
      <c r="P82" s="2" t="s">
        <v>140</v>
      </c>
      <c r="Z82" s="5">
        <v>1.06</v>
      </c>
      <c r="AA82" s="113"/>
      <c r="AB82" s="112">
        <v>3.6999999999999998E-2</v>
      </c>
      <c r="AC82" s="112">
        <v>3.6999999999999998E-2</v>
      </c>
      <c r="AD82" s="112">
        <v>5.8000000000000003E-2</v>
      </c>
      <c r="AE82" s="112">
        <v>0.108</v>
      </c>
      <c r="AF82" s="64">
        <v>0.16400000000000001</v>
      </c>
      <c r="AG82" s="64" t="s">
        <v>130</v>
      </c>
      <c r="AH82" s="64" t="s">
        <v>130</v>
      </c>
      <c r="AI82" s="64" t="s">
        <v>130</v>
      </c>
      <c r="AJ82" s="24"/>
      <c r="AK82" s="24">
        <v>1.06</v>
      </c>
      <c r="AL82" s="75">
        <f t="shared" si="10"/>
        <v>126.39989622641509</v>
      </c>
      <c r="AM82" s="80">
        <f t="shared" si="7"/>
        <v>5.6000000000000001E-2</v>
      </c>
      <c r="AN82" s="81">
        <f t="shared" si="8"/>
        <v>0.107</v>
      </c>
      <c r="AO82" s="55">
        <f t="shared" si="5"/>
        <v>0.161</v>
      </c>
      <c r="AQ82" s="24">
        <v>1.06</v>
      </c>
      <c r="AR82">
        <v>5.6000000000000001E-2</v>
      </c>
      <c r="AS82">
        <v>0.107</v>
      </c>
      <c r="AT82">
        <v>0.161</v>
      </c>
    </row>
    <row r="83" spans="1:46" ht="15" thickBot="1" x14ac:dyDescent="0.35">
      <c r="A83" t="s">
        <v>129</v>
      </c>
      <c r="B83" s="5">
        <v>1.1000000000000001</v>
      </c>
      <c r="C83" s="5">
        <f t="shared" si="9"/>
        <v>11.1</v>
      </c>
      <c r="D83" s="94">
        <v>3.5000000000000003E-2</v>
      </c>
      <c r="E83" s="94">
        <v>3.5000000000000003E-2</v>
      </c>
      <c r="F83" s="55">
        <v>5.3999999999999999E-2</v>
      </c>
      <c r="G83" s="55">
        <v>0.10299999999999999</v>
      </c>
      <c r="H83" s="55">
        <v>0.156</v>
      </c>
      <c r="I83" s="55" t="s">
        <v>130</v>
      </c>
      <c r="J83" s="55" t="s">
        <v>130</v>
      </c>
      <c r="K83" s="55" t="s">
        <v>130</v>
      </c>
      <c r="L83" s="55" t="s">
        <v>130</v>
      </c>
      <c r="M83" s="55" t="s">
        <v>130</v>
      </c>
      <c r="N83" s="55" t="s">
        <v>130</v>
      </c>
      <c r="O83" s="55" t="s">
        <v>130</v>
      </c>
      <c r="P83" s="2" t="s">
        <v>140</v>
      </c>
      <c r="Z83" s="5">
        <v>1.07</v>
      </c>
      <c r="AA83" s="113">
        <v>1.07</v>
      </c>
      <c r="AB83" s="112">
        <v>3.5999999999999997E-2</v>
      </c>
      <c r="AC83" s="112">
        <v>3.5999999999999997E-2</v>
      </c>
      <c r="AD83" s="112">
        <v>5.6000000000000001E-2</v>
      </c>
      <c r="AE83" s="112">
        <v>0.106</v>
      </c>
      <c r="AF83" s="64">
        <v>0.16</v>
      </c>
      <c r="AG83" s="64" t="s">
        <v>130</v>
      </c>
      <c r="AH83" s="64" t="s">
        <v>130</v>
      </c>
      <c r="AI83" s="64" t="s">
        <v>130</v>
      </c>
      <c r="AJ83" s="24"/>
      <c r="AK83">
        <v>1.07</v>
      </c>
      <c r="AL83" s="75">
        <f t="shared" si="10"/>
        <v>125.21858878504672</v>
      </c>
      <c r="AM83" s="80">
        <f t="shared" si="7"/>
        <v>5.6000000000000001E-2</v>
      </c>
      <c r="AN83" s="81">
        <f t="shared" si="8"/>
        <v>0.106</v>
      </c>
      <c r="AO83" s="55">
        <f t="shared" si="5"/>
        <v>0.16</v>
      </c>
      <c r="AQ83">
        <v>1.07</v>
      </c>
      <c r="AR83">
        <v>5.6000000000000001E-2</v>
      </c>
      <c r="AS83">
        <v>0.106</v>
      </c>
      <c r="AT83">
        <v>0.16</v>
      </c>
    </row>
    <row r="84" spans="1:46" ht="15" thickBot="1" x14ac:dyDescent="0.35">
      <c r="A84" t="s">
        <v>129</v>
      </c>
      <c r="B84" s="5">
        <v>1.1100000000000001</v>
      </c>
      <c r="C84" s="5">
        <f t="shared" si="9"/>
        <v>11.11</v>
      </c>
      <c r="D84" s="55">
        <v>3.5000000000000003E-2</v>
      </c>
      <c r="E84" s="55">
        <v>3.5000000000000003E-2</v>
      </c>
      <c r="F84" s="55">
        <v>5.2999999999999999E-2</v>
      </c>
      <c r="G84" s="55">
        <v>0.10199999999999999</v>
      </c>
      <c r="H84" s="55">
        <v>0.155</v>
      </c>
      <c r="I84" s="55" t="s">
        <v>130</v>
      </c>
      <c r="J84" s="55" t="s">
        <v>130</v>
      </c>
      <c r="K84" s="55" t="s">
        <v>130</v>
      </c>
      <c r="L84" s="55" t="s">
        <v>130</v>
      </c>
      <c r="M84" s="55" t="s">
        <v>130</v>
      </c>
      <c r="N84" s="55" t="s">
        <v>130</v>
      </c>
      <c r="O84" s="55" t="s">
        <v>130</v>
      </c>
      <c r="P84" s="2" t="s">
        <v>140</v>
      </c>
      <c r="Z84" s="5">
        <v>1.08</v>
      </c>
      <c r="AA84" s="113">
        <v>1.08</v>
      </c>
      <c r="AB84" s="112">
        <v>3.5999999999999997E-2</v>
      </c>
      <c r="AC84" s="112">
        <v>3.5999999999999997E-2</v>
      </c>
      <c r="AD84" s="112">
        <v>5.5E-2</v>
      </c>
      <c r="AE84" s="112">
        <v>0.105</v>
      </c>
      <c r="AF84" s="64">
        <v>0.159</v>
      </c>
      <c r="AG84" s="64" t="s">
        <v>130</v>
      </c>
      <c r="AH84" s="64" t="s">
        <v>130</v>
      </c>
      <c r="AI84" s="64" t="s">
        <v>130</v>
      </c>
      <c r="AJ84" s="24"/>
      <c r="AK84" s="24">
        <v>1.08</v>
      </c>
      <c r="AL84" s="75">
        <f t="shared" si="10"/>
        <v>124.0591574074074</v>
      </c>
      <c r="AM84" s="80">
        <f t="shared" si="7"/>
        <v>5.5E-2</v>
      </c>
      <c r="AN84" s="81">
        <f t="shared" si="8"/>
        <v>0.105</v>
      </c>
      <c r="AO84" s="55">
        <f t="shared" si="5"/>
        <v>0.159</v>
      </c>
      <c r="AQ84" s="24">
        <v>1.08</v>
      </c>
      <c r="AR84">
        <v>5.5E-2</v>
      </c>
      <c r="AS84">
        <v>0.105</v>
      </c>
      <c r="AT84">
        <v>0.159</v>
      </c>
    </row>
    <row r="85" spans="1:46" ht="15" thickBot="1" x14ac:dyDescent="0.35">
      <c r="A85" t="s">
        <v>129</v>
      </c>
      <c r="B85" s="5">
        <v>1.1200000000000001</v>
      </c>
      <c r="C85" s="5">
        <f t="shared" si="9"/>
        <v>11.12</v>
      </c>
      <c r="D85" s="55">
        <v>3.4000000000000002E-2</v>
      </c>
      <c r="E85" s="55">
        <v>3.4000000000000002E-2</v>
      </c>
      <c r="F85" s="55">
        <v>5.2999999999999999E-2</v>
      </c>
      <c r="G85" s="55">
        <v>0.10100000000000001</v>
      </c>
      <c r="H85" s="55">
        <v>0.154</v>
      </c>
      <c r="I85" s="55" t="s">
        <v>130</v>
      </c>
      <c r="J85" s="55" t="s">
        <v>130</v>
      </c>
      <c r="K85" s="55" t="s">
        <v>130</v>
      </c>
      <c r="L85" s="55" t="s">
        <v>130</v>
      </c>
      <c r="M85" s="55" t="s">
        <v>130</v>
      </c>
      <c r="N85" s="55" t="s">
        <v>130</v>
      </c>
      <c r="O85" s="55" t="s">
        <v>130</v>
      </c>
      <c r="P85" s="2" t="s">
        <v>140</v>
      </c>
      <c r="Z85" s="5">
        <v>1.0900000000000001</v>
      </c>
      <c r="AA85" s="113">
        <v>1.0900000000000001</v>
      </c>
      <c r="AB85" s="112">
        <v>3.5000000000000003E-2</v>
      </c>
      <c r="AC85" s="112">
        <v>3.5000000000000003E-2</v>
      </c>
      <c r="AD85" s="112">
        <v>5.5E-2</v>
      </c>
      <c r="AE85" s="112">
        <v>0.104</v>
      </c>
      <c r="AF85" s="64">
        <v>0.157</v>
      </c>
      <c r="AG85" s="64" t="s">
        <v>130</v>
      </c>
      <c r="AH85" s="64" t="s">
        <v>130</v>
      </c>
      <c r="AI85" s="64" t="s">
        <v>130</v>
      </c>
      <c r="AJ85" s="24"/>
      <c r="AK85">
        <v>1.0900000000000001</v>
      </c>
      <c r="AL85" s="75">
        <f t="shared" si="10"/>
        <v>122.92099999999999</v>
      </c>
      <c r="AM85" s="80">
        <f t="shared" si="7"/>
        <v>5.5E-2</v>
      </c>
      <c r="AN85" s="81">
        <f t="shared" si="8"/>
        <v>0.104</v>
      </c>
      <c r="AO85" s="55">
        <f t="shared" si="5"/>
        <v>0.157</v>
      </c>
      <c r="AQ85">
        <v>1.0900000000000001</v>
      </c>
      <c r="AR85">
        <v>5.5E-2</v>
      </c>
      <c r="AS85">
        <v>0.104</v>
      </c>
      <c r="AT85">
        <v>0.157</v>
      </c>
    </row>
    <row r="86" spans="1:46" ht="14.5" thickBot="1" x14ac:dyDescent="0.35">
      <c r="A86" t="s">
        <v>129</v>
      </c>
      <c r="B86" s="5">
        <v>1.1299999999999999</v>
      </c>
      <c r="C86" s="5">
        <f t="shared" si="9"/>
        <v>11.13</v>
      </c>
      <c r="D86" s="55">
        <v>3.4000000000000002E-2</v>
      </c>
      <c r="E86" s="55">
        <v>3.4000000000000002E-2</v>
      </c>
      <c r="F86" s="55">
        <v>5.1999999999999998E-2</v>
      </c>
      <c r="G86" s="55">
        <v>0.1</v>
      </c>
      <c r="H86" s="55">
        <v>0.153</v>
      </c>
      <c r="I86" s="55" t="s">
        <v>130</v>
      </c>
      <c r="J86" s="55" t="s">
        <v>130</v>
      </c>
      <c r="K86" s="55" t="s">
        <v>130</v>
      </c>
      <c r="L86" s="55" t="s">
        <v>130</v>
      </c>
      <c r="M86" s="55" t="s">
        <v>130</v>
      </c>
      <c r="N86" s="55" t="s">
        <v>130</v>
      </c>
      <c r="O86" s="55" t="s">
        <v>130</v>
      </c>
      <c r="P86" s="2" t="s">
        <v>140</v>
      </c>
      <c r="Z86" s="5">
        <v>1.1000000000000001</v>
      </c>
      <c r="AB86" s="112">
        <v>3.5000000000000003E-2</v>
      </c>
      <c r="AC86" s="112">
        <v>3.5000000000000003E-2</v>
      </c>
      <c r="AD86" s="112">
        <v>5.5E-2</v>
      </c>
      <c r="AE86" s="112">
        <v>0.104</v>
      </c>
      <c r="AF86" s="64">
        <v>0.157</v>
      </c>
      <c r="AG86" s="64" t="s">
        <v>130</v>
      </c>
      <c r="AH86" s="64" t="s">
        <v>130</v>
      </c>
      <c r="AI86" s="64" t="s">
        <v>130</v>
      </c>
      <c r="AJ86" s="24"/>
      <c r="AK86" s="24">
        <v>1.1000000000000001</v>
      </c>
      <c r="AL86" s="75">
        <f t="shared" si="10"/>
        <v>121.80353636363635</v>
      </c>
      <c r="AM86" s="80">
        <f t="shared" si="7"/>
        <v>5.3999999999999999E-2</v>
      </c>
      <c r="AN86" s="81">
        <f t="shared" si="8"/>
        <v>0.10299999999999999</v>
      </c>
      <c r="AO86" s="55">
        <f t="shared" ref="AO86:AO149" si="11">ROUND(((0.0283*AL86)+0.5201)*0.03937,3)</f>
        <v>0.156</v>
      </c>
      <c r="AQ86" s="24">
        <v>1.1000000000000001</v>
      </c>
      <c r="AR86">
        <v>5.3999999999999999E-2</v>
      </c>
      <c r="AS86">
        <v>0.10299999999999999</v>
      </c>
      <c r="AT86">
        <v>0.156</v>
      </c>
    </row>
    <row r="87" spans="1:46" ht="15" thickBot="1" x14ac:dyDescent="0.35">
      <c r="A87" t="s">
        <v>129</v>
      </c>
      <c r="B87" s="5">
        <v>1.1399999999999999</v>
      </c>
      <c r="C87" s="5">
        <f t="shared" si="9"/>
        <v>11.14</v>
      </c>
      <c r="D87" s="55">
        <v>3.4000000000000002E-2</v>
      </c>
      <c r="E87" s="55">
        <v>3.4000000000000002E-2</v>
      </c>
      <c r="F87" s="55">
        <v>5.1999999999999998E-2</v>
      </c>
      <c r="G87" s="55">
        <v>9.9000000000000005E-2</v>
      </c>
      <c r="H87" s="55">
        <v>0.151</v>
      </c>
      <c r="I87" s="55" t="s">
        <v>130</v>
      </c>
      <c r="J87" s="55" t="s">
        <v>130</v>
      </c>
      <c r="K87" s="55" t="s">
        <v>130</v>
      </c>
      <c r="L87" s="55" t="s">
        <v>130</v>
      </c>
      <c r="M87" s="55" t="s">
        <v>130</v>
      </c>
      <c r="N87" s="55" t="s">
        <v>130</v>
      </c>
      <c r="O87" s="55" t="s">
        <v>130</v>
      </c>
      <c r="P87" s="2" t="s">
        <v>140</v>
      </c>
      <c r="Z87" s="5">
        <v>1.1100000000000001</v>
      </c>
      <c r="AA87" s="113">
        <v>1.1100000000000001</v>
      </c>
      <c r="AB87" s="112">
        <v>3.5000000000000003E-2</v>
      </c>
      <c r="AC87" s="112">
        <v>3.5000000000000003E-2</v>
      </c>
      <c r="AD87" s="112">
        <v>5.2999999999999999E-2</v>
      </c>
      <c r="AE87" s="112">
        <v>0.10199999999999999</v>
      </c>
      <c r="AF87" s="64">
        <v>0.155</v>
      </c>
      <c r="AG87" s="64" t="s">
        <v>130</v>
      </c>
      <c r="AH87" s="64" t="s">
        <v>130</v>
      </c>
      <c r="AI87" s="64" t="s">
        <v>130</v>
      </c>
      <c r="AJ87" s="24"/>
      <c r="AK87">
        <v>1.1100000000000001</v>
      </c>
      <c r="AL87" s="75">
        <f t="shared" si="10"/>
        <v>120.7062072072072</v>
      </c>
      <c r="AM87" s="80">
        <f t="shared" si="7"/>
        <v>5.2999999999999999E-2</v>
      </c>
      <c r="AN87" s="81">
        <f t="shared" si="8"/>
        <v>0.10199999999999999</v>
      </c>
      <c r="AO87" s="55">
        <f t="shared" si="11"/>
        <v>0.155</v>
      </c>
      <c r="AQ87">
        <v>1.1100000000000001</v>
      </c>
      <c r="AR87">
        <v>5.2999999999999999E-2</v>
      </c>
      <c r="AS87">
        <v>0.10199999999999999</v>
      </c>
      <c r="AT87">
        <v>0.155</v>
      </c>
    </row>
    <row r="88" spans="1:46" ht="15" thickBot="1" x14ac:dyDescent="0.35">
      <c r="A88" t="s">
        <v>129</v>
      </c>
      <c r="B88" s="5">
        <v>1.1499999999999999</v>
      </c>
      <c r="C88" s="5">
        <f t="shared" si="9"/>
        <v>11.15</v>
      </c>
      <c r="D88" s="55">
        <v>3.4000000000000002E-2</v>
      </c>
      <c r="E88" s="55">
        <v>3.4000000000000002E-2</v>
      </c>
      <c r="F88" s="55">
        <v>5.0999999999999997E-2</v>
      </c>
      <c r="G88" s="55">
        <v>9.9000000000000005E-2</v>
      </c>
      <c r="H88" s="55">
        <v>0.15</v>
      </c>
      <c r="I88" s="55" t="s">
        <v>130</v>
      </c>
      <c r="J88" s="55" t="s">
        <v>130</v>
      </c>
      <c r="K88" s="55" t="s">
        <v>130</v>
      </c>
      <c r="L88" s="55" t="s">
        <v>130</v>
      </c>
      <c r="M88" s="55" t="s">
        <v>130</v>
      </c>
      <c r="N88" s="55" t="s">
        <v>130</v>
      </c>
      <c r="O88" s="55" t="s">
        <v>130</v>
      </c>
      <c r="P88" s="2" t="s">
        <v>140</v>
      </c>
      <c r="Z88" s="5">
        <v>1.1200000000000001</v>
      </c>
      <c r="AA88" s="113">
        <v>1.1200000000000001</v>
      </c>
      <c r="AB88" s="112">
        <v>3.4000000000000002E-2</v>
      </c>
      <c r="AC88" s="112">
        <v>3.4000000000000002E-2</v>
      </c>
      <c r="AD88" s="112">
        <v>5.2999999999999999E-2</v>
      </c>
      <c r="AE88" s="112">
        <v>0.10100000000000001</v>
      </c>
      <c r="AF88" s="64">
        <v>0.154</v>
      </c>
      <c r="AG88" s="64" t="s">
        <v>130</v>
      </c>
      <c r="AH88" s="64" t="s">
        <v>130</v>
      </c>
      <c r="AI88" s="64" t="s">
        <v>130</v>
      </c>
      <c r="AJ88" s="24"/>
      <c r="AK88" s="24">
        <v>1.1200000000000001</v>
      </c>
      <c r="AL88" s="75">
        <f t="shared" si="10"/>
        <v>119.62847321428571</v>
      </c>
      <c r="AM88" s="80">
        <f t="shared" si="7"/>
        <v>5.2999999999999999E-2</v>
      </c>
      <c r="AN88" s="81">
        <f t="shared" si="8"/>
        <v>0.10100000000000001</v>
      </c>
      <c r="AO88" s="55">
        <f t="shared" si="11"/>
        <v>0.154</v>
      </c>
      <c r="AQ88" s="24">
        <v>1.1200000000000001</v>
      </c>
      <c r="AR88">
        <v>5.2999999999999999E-2</v>
      </c>
      <c r="AS88">
        <v>0.10100000000000001</v>
      </c>
      <c r="AT88">
        <v>0.154</v>
      </c>
    </row>
    <row r="89" spans="1:46" ht="15" thickBot="1" x14ac:dyDescent="0.35">
      <c r="A89" t="s">
        <v>129</v>
      </c>
      <c r="B89" s="5">
        <v>1.1599999999999999</v>
      </c>
      <c r="C89" s="5">
        <f t="shared" si="9"/>
        <v>11.16</v>
      </c>
      <c r="D89" s="55">
        <v>3.3000000000000002E-2</v>
      </c>
      <c r="E89" s="55">
        <v>3.3000000000000002E-2</v>
      </c>
      <c r="F89" s="55">
        <v>5.0999999999999997E-2</v>
      </c>
      <c r="G89" s="55">
        <v>9.8000000000000004E-2</v>
      </c>
      <c r="H89" s="55">
        <v>0.14899999999999999</v>
      </c>
      <c r="I89" s="55" t="s">
        <v>130</v>
      </c>
      <c r="J89" s="55" t="s">
        <v>130</v>
      </c>
      <c r="K89" s="55" t="s">
        <v>130</v>
      </c>
      <c r="L89" s="55" t="s">
        <v>130</v>
      </c>
      <c r="M89" s="55" t="s">
        <v>130</v>
      </c>
      <c r="N89" s="55" t="s">
        <v>130</v>
      </c>
      <c r="O89" s="55" t="s">
        <v>130</v>
      </c>
      <c r="P89" s="2" t="s">
        <v>140</v>
      </c>
      <c r="Z89" s="5">
        <v>1.1299999999999999</v>
      </c>
      <c r="AA89" s="113">
        <v>1.1299999999999999</v>
      </c>
      <c r="AB89" s="112">
        <v>3.4000000000000002E-2</v>
      </c>
      <c r="AC89" s="112">
        <v>3.4000000000000002E-2</v>
      </c>
      <c r="AD89" s="112">
        <v>5.1999999999999998E-2</v>
      </c>
      <c r="AE89" s="112">
        <v>0.1</v>
      </c>
      <c r="AF89" s="64">
        <v>0.153</v>
      </c>
      <c r="AG89" s="64" t="s">
        <v>130</v>
      </c>
      <c r="AH89" s="64" t="s">
        <v>130</v>
      </c>
      <c r="AI89" s="64" t="s">
        <v>130</v>
      </c>
      <c r="AJ89" s="24"/>
      <c r="AK89">
        <v>1.1299999999999999</v>
      </c>
      <c r="AL89" s="75">
        <f t="shared" si="10"/>
        <v>118.56981415929205</v>
      </c>
      <c r="AM89" s="80">
        <f t="shared" si="7"/>
        <v>5.1999999999999998E-2</v>
      </c>
      <c r="AN89" s="81">
        <f t="shared" si="8"/>
        <v>0.1</v>
      </c>
      <c r="AO89" s="55">
        <f t="shared" si="11"/>
        <v>0.153</v>
      </c>
      <c r="AQ89">
        <v>1.1299999999999999</v>
      </c>
      <c r="AR89">
        <v>5.1999999999999998E-2</v>
      </c>
      <c r="AS89">
        <v>0.1</v>
      </c>
      <c r="AT89">
        <v>0.153</v>
      </c>
    </row>
    <row r="90" spans="1:46" ht="15" thickBot="1" x14ac:dyDescent="0.35">
      <c r="A90" t="s">
        <v>129</v>
      </c>
      <c r="B90" s="5">
        <v>1.17</v>
      </c>
      <c r="C90" s="5">
        <f t="shared" si="9"/>
        <v>11.17</v>
      </c>
      <c r="D90" s="94">
        <v>3.3000000000000002E-2</v>
      </c>
      <c r="E90" s="94">
        <v>3.3000000000000002E-2</v>
      </c>
      <c r="F90" s="55">
        <v>0.05</v>
      </c>
      <c r="G90" s="55">
        <v>9.7000000000000003E-2</v>
      </c>
      <c r="H90" s="55">
        <v>0.14799999999999999</v>
      </c>
      <c r="I90" s="55" t="s">
        <v>130</v>
      </c>
      <c r="J90" s="55" t="s">
        <v>130</v>
      </c>
      <c r="K90" s="55" t="s">
        <v>130</v>
      </c>
      <c r="L90" s="55" t="s">
        <v>130</v>
      </c>
      <c r="M90" s="55" t="s">
        <v>130</v>
      </c>
      <c r="N90" s="55" t="s">
        <v>130</v>
      </c>
      <c r="O90" s="55" t="s">
        <v>130</v>
      </c>
      <c r="P90" s="2" t="s">
        <v>140</v>
      </c>
      <c r="Z90" s="5">
        <v>1.1399999999999999</v>
      </c>
      <c r="AA90" s="113">
        <v>1.1399999999999999</v>
      </c>
      <c r="AB90" s="112">
        <v>3.4000000000000002E-2</v>
      </c>
      <c r="AC90" s="112">
        <v>3.4000000000000002E-2</v>
      </c>
      <c r="AD90" s="112">
        <v>5.1999999999999998E-2</v>
      </c>
      <c r="AE90" s="112">
        <v>9.9000000000000005E-2</v>
      </c>
      <c r="AF90" s="64">
        <v>0.151</v>
      </c>
      <c r="AG90" s="64" t="s">
        <v>130</v>
      </c>
      <c r="AH90" s="64" t="s">
        <v>130</v>
      </c>
      <c r="AI90" s="64" t="s">
        <v>130</v>
      </c>
      <c r="AJ90" s="24"/>
      <c r="AK90" s="24">
        <v>1.1399999999999999</v>
      </c>
      <c r="AL90" s="75">
        <f t="shared" si="10"/>
        <v>117.52972807017545</v>
      </c>
      <c r="AM90" s="80">
        <f t="shared" si="7"/>
        <v>5.1999999999999998E-2</v>
      </c>
      <c r="AN90" s="81">
        <f t="shared" si="8"/>
        <v>9.9000000000000005E-2</v>
      </c>
      <c r="AO90" s="55">
        <f t="shared" si="11"/>
        <v>0.151</v>
      </c>
      <c r="AQ90" s="24">
        <v>1.1399999999999999</v>
      </c>
      <c r="AR90">
        <v>5.1999999999999998E-2</v>
      </c>
      <c r="AS90">
        <v>9.9000000000000005E-2</v>
      </c>
      <c r="AT90">
        <v>0.151</v>
      </c>
    </row>
    <row r="91" spans="1:46" ht="15" thickBot="1" x14ac:dyDescent="0.35">
      <c r="A91" t="s">
        <v>129</v>
      </c>
      <c r="B91" s="5">
        <v>1.18</v>
      </c>
      <c r="C91" s="5">
        <f t="shared" si="9"/>
        <v>11.18</v>
      </c>
      <c r="D91" s="55">
        <v>3.3000000000000002E-2</v>
      </c>
      <c r="E91" s="55">
        <v>3.3000000000000002E-2</v>
      </c>
      <c r="F91" s="55">
        <v>0.05</v>
      </c>
      <c r="G91" s="55">
        <v>9.6000000000000002E-2</v>
      </c>
      <c r="H91" s="55">
        <v>0.14699999999999999</v>
      </c>
      <c r="I91" s="55" t="s">
        <v>130</v>
      </c>
      <c r="J91" s="55" t="s">
        <v>130</v>
      </c>
      <c r="K91" s="55" t="s">
        <v>130</v>
      </c>
      <c r="L91" s="55" t="s">
        <v>130</v>
      </c>
      <c r="M91" s="55" t="s">
        <v>130</v>
      </c>
      <c r="N91" s="55" t="s">
        <v>130</v>
      </c>
      <c r="O91" s="55" t="s">
        <v>130</v>
      </c>
      <c r="P91" s="2" t="s">
        <v>140</v>
      </c>
      <c r="Z91" s="5">
        <v>1.1499999999999999</v>
      </c>
      <c r="AA91" s="113">
        <v>1.1499999999999999</v>
      </c>
      <c r="AB91" s="112">
        <v>3.4000000000000002E-2</v>
      </c>
      <c r="AC91" s="112">
        <v>3.4000000000000002E-2</v>
      </c>
      <c r="AD91" s="112">
        <v>5.0999999999999997E-2</v>
      </c>
      <c r="AE91" s="112">
        <v>9.9000000000000005E-2</v>
      </c>
      <c r="AF91" s="64">
        <v>0.15</v>
      </c>
      <c r="AG91" s="64" t="s">
        <v>130</v>
      </c>
      <c r="AH91" s="64" t="s">
        <v>130</v>
      </c>
      <c r="AI91" s="64" t="s">
        <v>130</v>
      </c>
      <c r="AJ91" s="24"/>
      <c r="AK91">
        <v>1.1499999999999999</v>
      </c>
      <c r="AL91" s="75">
        <f t="shared" si="10"/>
        <v>116.50773043478262</v>
      </c>
      <c r="AM91" s="80">
        <f t="shared" si="7"/>
        <v>5.0999999999999997E-2</v>
      </c>
      <c r="AN91" s="81">
        <f t="shared" si="8"/>
        <v>9.9000000000000005E-2</v>
      </c>
      <c r="AO91" s="55">
        <f t="shared" si="11"/>
        <v>0.15</v>
      </c>
      <c r="AQ91">
        <v>1.1499999999999999</v>
      </c>
      <c r="AR91">
        <v>5.0999999999999997E-2</v>
      </c>
      <c r="AS91">
        <v>9.9000000000000005E-2</v>
      </c>
      <c r="AT91">
        <v>0.15</v>
      </c>
    </row>
    <row r="92" spans="1:46" ht="15" thickBot="1" x14ac:dyDescent="0.35">
      <c r="A92" t="s">
        <v>129</v>
      </c>
      <c r="B92" s="5">
        <v>1.19</v>
      </c>
      <c r="C92" s="5">
        <f t="shared" si="9"/>
        <v>11.19</v>
      </c>
      <c r="D92" s="94">
        <v>3.3000000000000002E-2</v>
      </c>
      <c r="E92" s="94">
        <v>3.3000000000000002E-2</v>
      </c>
      <c r="F92" s="55">
        <v>4.9000000000000002E-2</v>
      </c>
      <c r="G92" s="55">
        <v>9.5000000000000001E-2</v>
      </c>
      <c r="H92" s="55">
        <v>0.14599999999999999</v>
      </c>
      <c r="I92" s="55" t="s">
        <v>130</v>
      </c>
      <c r="J92" s="55" t="s">
        <v>130</v>
      </c>
      <c r="K92" s="55" t="s">
        <v>130</v>
      </c>
      <c r="L92" s="55" t="s">
        <v>130</v>
      </c>
      <c r="M92" s="55" t="s">
        <v>130</v>
      </c>
      <c r="N92" s="55" t="s">
        <v>130</v>
      </c>
      <c r="O92" s="55" t="s">
        <v>130</v>
      </c>
      <c r="P92" s="2" t="s">
        <v>140</v>
      </c>
      <c r="Z92" s="5">
        <v>1.1599999999999999</v>
      </c>
      <c r="AA92" s="113">
        <v>1.1599999999999999</v>
      </c>
      <c r="AB92" s="112">
        <v>3.3000000000000002E-2</v>
      </c>
      <c r="AC92" s="112">
        <v>3.3000000000000002E-2</v>
      </c>
      <c r="AD92" s="112">
        <v>5.0999999999999997E-2</v>
      </c>
      <c r="AE92" s="112">
        <v>9.8000000000000004E-2</v>
      </c>
      <c r="AF92" s="64">
        <v>0.14899999999999999</v>
      </c>
      <c r="AG92" s="64" t="s">
        <v>130</v>
      </c>
      <c r="AH92" s="64" t="s">
        <v>130</v>
      </c>
      <c r="AI92" s="64" t="s">
        <v>130</v>
      </c>
      <c r="AJ92" s="24"/>
      <c r="AK92" s="24">
        <v>1.1599999999999999</v>
      </c>
      <c r="AL92" s="75">
        <f t="shared" si="10"/>
        <v>115.50335344827587</v>
      </c>
      <c r="AM92" s="80">
        <f t="shared" si="7"/>
        <v>5.0999999999999997E-2</v>
      </c>
      <c r="AN92" s="81">
        <f t="shared" si="8"/>
        <v>9.8000000000000004E-2</v>
      </c>
      <c r="AO92" s="55">
        <f t="shared" si="11"/>
        <v>0.14899999999999999</v>
      </c>
      <c r="AQ92" s="24">
        <v>1.1599999999999999</v>
      </c>
      <c r="AR92">
        <v>5.0999999999999997E-2</v>
      </c>
      <c r="AS92">
        <v>9.8000000000000004E-2</v>
      </c>
      <c r="AT92">
        <v>0.14899999999999999</v>
      </c>
    </row>
    <row r="93" spans="1:46" ht="14.5" thickBot="1" x14ac:dyDescent="0.35">
      <c r="A93" t="s">
        <v>129</v>
      </c>
      <c r="B93" s="5">
        <v>1.2</v>
      </c>
      <c r="C93" s="5">
        <f t="shared" si="9"/>
        <v>11.2</v>
      </c>
      <c r="D93" s="55">
        <v>3.3000000000000002E-2</v>
      </c>
      <c r="E93" s="55">
        <v>3.3000000000000002E-2</v>
      </c>
      <c r="F93" s="55">
        <v>4.9000000000000002E-2</v>
      </c>
      <c r="G93" s="55">
        <v>9.5000000000000001E-2</v>
      </c>
      <c r="H93" s="55">
        <v>0.14499999999999999</v>
      </c>
      <c r="I93" s="55" t="s">
        <v>130</v>
      </c>
      <c r="J93" s="55" t="s">
        <v>130</v>
      </c>
      <c r="K93" s="55" t="s">
        <v>130</v>
      </c>
      <c r="L93" s="55" t="s">
        <v>130</v>
      </c>
      <c r="M93" s="55" t="s">
        <v>130</v>
      </c>
      <c r="N93" s="55" t="s">
        <v>130</v>
      </c>
      <c r="O93" s="55" t="s">
        <v>130</v>
      </c>
      <c r="P93" s="2" t="s">
        <v>140</v>
      </c>
      <c r="Z93" s="5">
        <v>1.17</v>
      </c>
      <c r="AB93" s="112">
        <v>3.3000000000000002E-2</v>
      </c>
      <c r="AC93" s="112">
        <v>3.3000000000000002E-2</v>
      </c>
      <c r="AD93" s="112">
        <v>5.0999999999999997E-2</v>
      </c>
      <c r="AE93" s="112">
        <v>9.8000000000000004E-2</v>
      </c>
      <c r="AF93" s="64">
        <v>0.14899999999999999</v>
      </c>
      <c r="AG93" s="64" t="s">
        <v>130</v>
      </c>
      <c r="AH93" s="64" t="s">
        <v>130</v>
      </c>
      <c r="AI93" s="64" t="s">
        <v>130</v>
      </c>
      <c r="AJ93" s="24"/>
      <c r="AK93">
        <v>1.17</v>
      </c>
      <c r="AL93" s="75">
        <f t="shared" si="10"/>
        <v>114.51614529914531</v>
      </c>
      <c r="AM93" s="80">
        <f t="shared" si="7"/>
        <v>0.05</v>
      </c>
      <c r="AN93" s="81">
        <f t="shared" si="8"/>
        <v>9.7000000000000003E-2</v>
      </c>
      <c r="AO93" s="55">
        <f t="shared" si="11"/>
        <v>0.14799999999999999</v>
      </c>
      <c r="AQ93">
        <v>1.17</v>
      </c>
      <c r="AR93">
        <v>0.05</v>
      </c>
      <c r="AS93">
        <v>9.7000000000000003E-2</v>
      </c>
      <c r="AT93">
        <v>0.14799999999999999</v>
      </c>
    </row>
    <row r="94" spans="1:46" ht="15" thickBot="1" x14ac:dyDescent="0.35">
      <c r="A94" t="s">
        <v>129</v>
      </c>
      <c r="B94" s="5">
        <v>1.21</v>
      </c>
      <c r="C94" s="5">
        <f t="shared" si="9"/>
        <v>11.21</v>
      </c>
      <c r="D94" s="94">
        <v>3.3000000000000002E-2</v>
      </c>
      <c r="E94" s="94">
        <v>3.3000000000000002E-2</v>
      </c>
      <c r="F94" s="55">
        <v>4.8000000000000001E-2</v>
      </c>
      <c r="G94" s="55">
        <v>9.4E-2</v>
      </c>
      <c r="H94" s="55">
        <v>0.14399999999999999</v>
      </c>
      <c r="I94" s="55" t="s">
        <v>130</v>
      </c>
      <c r="J94" s="55" t="s">
        <v>130</v>
      </c>
      <c r="K94" s="55" t="s">
        <v>130</v>
      </c>
      <c r="L94" s="55" t="s">
        <v>130</v>
      </c>
      <c r="M94" s="55" t="s">
        <v>130</v>
      </c>
      <c r="N94" s="55" t="s">
        <v>130</v>
      </c>
      <c r="O94" s="55" t="s">
        <v>130</v>
      </c>
      <c r="P94" s="2" t="s">
        <v>140</v>
      </c>
      <c r="Z94" s="5">
        <v>1.18</v>
      </c>
      <c r="AA94" s="113">
        <v>1.18</v>
      </c>
      <c r="AB94" s="112">
        <v>3.3000000000000002E-2</v>
      </c>
      <c r="AC94" s="112">
        <v>3.3000000000000002E-2</v>
      </c>
      <c r="AD94" s="112">
        <v>0.05</v>
      </c>
      <c r="AE94" s="112">
        <v>9.6000000000000002E-2</v>
      </c>
      <c r="AF94" s="64">
        <v>0.14699999999999999</v>
      </c>
      <c r="AG94" s="64" t="s">
        <v>130</v>
      </c>
      <c r="AH94" s="64" t="s">
        <v>130</v>
      </c>
      <c r="AI94" s="64" t="s">
        <v>130</v>
      </c>
      <c r="AJ94" s="24"/>
      <c r="AK94" s="24">
        <v>1.18</v>
      </c>
      <c r="AL94" s="75">
        <f t="shared" si="10"/>
        <v>113.54566949152543</v>
      </c>
      <c r="AM94" s="80">
        <f t="shared" si="7"/>
        <v>0.05</v>
      </c>
      <c r="AN94" s="81">
        <f t="shared" si="8"/>
        <v>9.6000000000000002E-2</v>
      </c>
      <c r="AO94" s="55">
        <f t="shared" si="11"/>
        <v>0.14699999999999999</v>
      </c>
      <c r="AQ94" s="24">
        <v>1.18</v>
      </c>
      <c r="AR94">
        <v>0.05</v>
      </c>
      <c r="AS94">
        <v>9.6000000000000002E-2</v>
      </c>
      <c r="AT94">
        <v>0.14699999999999999</v>
      </c>
    </row>
    <row r="95" spans="1:46" ht="14.5" thickBot="1" x14ac:dyDescent="0.35">
      <c r="A95" t="s">
        <v>129</v>
      </c>
      <c r="B95" s="5">
        <v>1.22</v>
      </c>
      <c r="C95" s="5">
        <f t="shared" si="9"/>
        <v>11.22</v>
      </c>
      <c r="D95" s="55">
        <v>3.2000000000000001E-2</v>
      </c>
      <c r="E95" s="55">
        <v>3.2000000000000001E-2</v>
      </c>
      <c r="F95" s="55">
        <v>4.8000000000000001E-2</v>
      </c>
      <c r="G95" s="55">
        <v>9.2999999999999999E-2</v>
      </c>
      <c r="H95" s="55">
        <v>0.14299999999999999</v>
      </c>
      <c r="I95" s="55" t="s">
        <v>130</v>
      </c>
      <c r="J95" s="55" t="s">
        <v>130</v>
      </c>
      <c r="K95" s="55" t="s">
        <v>130</v>
      </c>
      <c r="L95" s="55" t="s">
        <v>130</v>
      </c>
      <c r="M95" s="55" t="s">
        <v>130</v>
      </c>
      <c r="N95" s="55" t="s">
        <v>130</v>
      </c>
      <c r="O95" s="55" t="s">
        <v>130</v>
      </c>
      <c r="P95" s="2" t="s">
        <v>140</v>
      </c>
      <c r="Z95" s="5">
        <v>1.19</v>
      </c>
      <c r="AB95" s="112">
        <v>3.3000000000000002E-2</v>
      </c>
      <c r="AC95" s="112">
        <v>3.3000000000000002E-2</v>
      </c>
      <c r="AD95" s="112">
        <v>0.05</v>
      </c>
      <c r="AE95" s="112">
        <v>9.6000000000000002E-2</v>
      </c>
      <c r="AF95" s="64">
        <v>0.14699999999999999</v>
      </c>
      <c r="AG95" s="64" t="s">
        <v>130</v>
      </c>
      <c r="AH95" s="64" t="s">
        <v>130</v>
      </c>
      <c r="AI95" s="64" t="s">
        <v>130</v>
      </c>
      <c r="AJ95" s="24"/>
      <c r="AK95">
        <v>1.19</v>
      </c>
      <c r="AL95" s="75">
        <f t="shared" si="10"/>
        <v>112.59150420168068</v>
      </c>
      <c r="AM95" s="80">
        <f t="shared" si="7"/>
        <v>4.9000000000000002E-2</v>
      </c>
      <c r="AN95" s="81">
        <f t="shared" si="8"/>
        <v>9.5000000000000001E-2</v>
      </c>
      <c r="AO95" s="55">
        <f t="shared" si="11"/>
        <v>0.14599999999999999</v>
      </c>
      <c r="AQ95">
        <v>1.19</v>
      </c>
      <c r="AR95">
        <v>4.9000000000000002E-2</v>
      </c>
      <c r="AS95">
        <v>9.5000000000000001E-2</v>
      </c>
      <c r="AT95">
        <v>0.14599999999999999</v>
      </c>
    </row>
    <row r="96" spans="1:46" ht="15" thickBot="1" x14ac:dyDescent="0.35">
      <c r="A96" t="s">
        <v>129</v>
      </c>
      <c r="B96" s="5">
        <v>1.23</v>
      </c>
      <c r="C96" s="5">
        <f t="shared" si="9"/>
        <v>11.23</v>
      </c>
      <c r="D96" s="55">
        <v>3.2000000000000001E-2</v>
      </c>
      <c r="E96" s="55">
        <v>3.2000000000000001E-2</v>
      </c>
      <c r="F96" s="55">
        <v>4.7E-2</v>
      </c>
      <c r="G96" s="55">
        <v>9.2999999999999999E-2</v>
      </c>
      <c r="H96" s="55">
        <v>0.14199999999999999</v>
      </c>
      <c r="I96" s="55" t="s">
        <v>130</v>
      </c>
      <c r="J96" s="55" t="s">
        <v>130</v>
      </c>
      <c r="K96" s="55" t="s">
        <v>130</v>
      </c>
      <c r="L96" s="55" t="s">
        <v>130</v>
      </c>
      <c r="M96" s="55" t="s">
        <v>130</v>
      </c>
      <c r="N96" s="55" t="s">
        <v>130</v>
      </c>
      <c r="O96" s="55" t="s">
        <v>130</v>
      </c>
      <c r="P96" s="2" t="s">
        <v>140</v>
      </c>
      <c r="Z96" s="5">
        <v>1.2</v>
      </c>
      <c r="AA96" s="113">
        <v>1.2</v>
      </c>
      <c r="AB96" s="112">
        <v>3.3000000000000002E-2</v>
      </c>
      <c r="AC96" s="112">
        <v>3.3000000000000002E-2</v>
      </c>
      <c r="AD96" s="112">
        <v>4.9000000000000002E-2</v>
      </c>
      <c r="AE96" s="112">
        <v>9.5000000000000001E-2</v>
      </c>
      <c r="AF96" s="64">
        <v>0.14499999999999999</v>
      </c>
      <c r="AG96" s="64" t="s">
        <v>130</v>
      </c>
      <c r="AH96" s="64" t="s">
        <v>130</v>
      </c>
      <c r="AI96" s="64" t="s">
        <v>130</v>
      </c>
      <c r="AJ96" s="24"/>
      <c r="AK96" s="24">
        <v>1.2</v>
      </c>
      <c r="AL96" s="75">
        <f t="shared" si="10"/>
        <v>111.65324166666667</v>
      </c>
      <c r="AM96" s="80">
        <f t="shared" si="7"/>
        <v>4.9000000000000002E-2</v>
      </c>
      <c r="AN96" s="81">
        <f t="shared" si="8"/>
        <v>9.5000000000000001E-2</v>
      </c>
      <c r="AO96" s="55">
        <f t="shared" si="11"/>
        <v>0.14499999999999999</v>
      </c>
      <c r="AQ96" s="24">
        <v>1.2</v>
      </c>
      <c r="AR96">
        <v>4.9000000000000002E-2</v>
      </c>
      <c r="AS96">
        <v>9.5000000000000001E-2</v>
      </c>
      <c r="AT96">
        <v>0.14499999999999999</v>
      </c>
    </row>
    <row r="97" spans="1:46" ht="14.5" thickBot="1" x14ac:dyDescent="0.35">
      <c r="A97" t="s">
        <v>129</v>
      </c>
      <c r="B97" s="5">
        <v>1.24</v>
      </c>
      <c r="C97" s="5">
        <f t="shared" si="9"/>
        <v>11.24</v>
      </c>
      <c r="D97" s="55">
        <v>3.2000000000000001E-2</v>
      </c>
      <c r="E97" s="55">
        <v>3.2000000000000001E-2</v>
      </c>
      <c r="F97" s="55">
        <v>4.7E-2</v>
      </c>
      <c r="G97" s="55">
        <v>9.1999999999999998E-2</v>
      </c>
      <c r="H97" s="55">
        <v>0.14099999999999999</v>
      </c>
      <c r="I97" s="55" t="s">
        <v>130</v>
      </c>
      <c r="J97" s="55" t="s">
        <v>130</v>
      </c>
      <c r="K97" s="55" t="s">
        <v>130</v>
      </c>
      <c r="L97" s="55" t="s">
        <v>130</v>
      </c>
      <c r="M97" s="55" t="s">
        <v>130</v>
      </c>
      <c r="N97" s="55" t="s">
        <v>130</v>
      </c>
      <c r="O97" s="55" t="s">
        <v>130</v>
      </c>
      <c r="P97" s="2" t="s">
        <v>140</v>
      </c>
      <c r="Z97" s="5">
        <v>1.21</v>
      </c>
      <c r="AB97" s="112">
        <v>3.3000000000000002E-2</v>
      </c>
      <c r="AC97" s="112">
        <v>3.3000000000000002E-2</v>
      </c>
      <c r="AD97" s="112">
        <v>4.9000000000000002E-2</v>
      </c>
      <c r="AE97" s="112">
        <v>9.5000000000000001E-2</v>
      </c>
      <c r="AF97" s="64">
        <v>0.14499999999999999</v>
      </c>
      <c r="AG97" s="64" t="s">
        <v>130</v>
      </c>
      <c r="AH97" s="64" t="s">
        <v>130</v>
      </c>
      <c r="AI97" s="64" t="s">
        <v>130</v>
      </c>
      <c r="AJ97" s="24"/>
      <c r="AK97">
        <v>1.21</v>
      </c>
      <c r="AL97" s="75">
        <f t="shared" si="10"/>
        <v>110.73048760330579</v>
      </c>
      <c r="AM97" s="80">
        <f t="shared" si="7"/>
        <v>4.8000000000000001E-2</v>
      </c>
      <c r="AN97" s="81">
        <f t="shared" si="8"/>
        <v>9.4E-2</v>
      </c>
      <c r="AO97" s="55">
        <f t="shared" si="11"/>
        <v>0.14399999999999999</v>
      </c>
      <c r="AQ97">
        <v>1.21</v>
      </c>
      <c r="AR97">
        <v>4.8000000000000001E-2</v>
      </c>
      <c r="AS97">
        <v>9.4E-2</v>
      </c>
      <c r="AT97">
        <v>0.14399999999999999</v>
      </c>
    </row>
    <row r="98" spans="1:46" ht="15" thickBot="1" x14ac:dyDescent="0.35">
      <c r="A98" t="s">
        <v>129</v>
      </c>
      <c r="B98" s="5">
        <v>1.25</v>
      </c>
      <c r="C98" s="5">
        <f t="shared" si="9"/>
        <v>11.25</v>
      </c>
      <c r="D98" s="94">
        <v>3.2000000000000001E-2</v>
      </c>
      <c r="E98" s="94">
        <v>3.2000000000000001E-2</v>
      </c>
      <c r="F98" s="55">
        <v>4.5999999999999999E-2</v>
      </c>
      <c r="G98" s="55">
        <v>9.0999999999999998E-2</v>
      </c>
      <c r="H98" s="55">
        <v>0.14000000000000001</v>
      </c>
      <c r="I98" s="55" t="s">
        <v>130</v>
      </c>
      <c r="J98" s="55" t="s">
        <v>130</v>
      </c>
      <c r="K98" s="55" t="s">
        <v>130</v>
      </c>
      <c r="L98" s="55" t="s">
        <v>130</v>
      </c>
      <c r="M98" s="55" t="s">
        <v>130</v>
      </c>
      <c r="N98" s="55" t="s">
        <v>130</v>
      </c>
      <c r="O98" s="55" t="s">
        <v>130</v>
      </c>
      <c r="P98" s="2" t="s">
        <v>140</v>
      </c>
      <c r="Z98" s="5">
        <v>1.22</v>
      </c>
      <c r="AA98" s="113">
        <v>1.22</v>
      </c>
      <c r="AB98" s="112">
        <v>3.2000000000000001E-2</v>
      </c>
      <c r="AC98" s="112">
        <v>3.2000000000000001E-2</v>
      </c>
      <c r="AD98" s="112">
        <v>4.8000000000000001E-2</v>
      </c>
      <c r="AE98" s="112">
        <v>9.2999999999999999E-2</v>
      </c>
      <c r="AF98" s="64">
        <v>0.14299999999999999</v>
      </c>
      <c r="AG98" s="64" t="s">
        <v>130</v>
      </c>
      <c r="AH98" s="64" t="s">
        <v>130</v>
      </c>
      <c r="AI98" s="64" t="s">
        <v>130</v>
      </c>
      <c r="AJ98" s="24"/>
      <c r="AK98" s="24">
        <v>1.22</v>
      </c>
      <c r="AL98" s="75">
        <f t="shared" si="10"/>
        <v>109.82286065573771</v>
      </c>
      <c r="AM98" s="80">
        <f t="shared" si="7"/>
        <v>4.8000000000000001E-2</v>
      </c>
      <c r="AN98" s="81">
        <f t="shared" si="8"/>
        <v>9.2999999999999999E-2</v>
      </c>
      <c r="AO98" s="55">
        <f t="shared" si="11"/>
        <v>0.14299999999999999</v>
      </c>
      <c r="AQ98" s="24">
        <v>1.22</v>
      </c>
      <c r="AR98">
        <v>4.8000000000000001E-2</v>
      </c>
      <c r="AS98">
        <v>9.2999999999999999E-2</v>
      </c>
      <c r="AT98">
        <v>0.14299999999999999</v>
      </c>
    </row>
    <row r="99" spans="1:46" ht="15" thickBot="1" x14ac:dyDescent="0.35">
      <c r="A99" t="s">
        <v>129</v>
      </c>
      <c r="B99" s="5">
        <v>1.26</v>
      </c>
      <c r="C99" s="5">
        <f t="shared" si="9"/>
        <v>11.26</v>
      </c>
      <c r="D99" s="94">
        <v>3.2000000000000001E-2</v>
      </c>
      <c r="E99" s="94">
        <v>3.2000000000000001E-2</v>
      </c>
      <c r="F99" s="55">
        <v>4.5999999999999999E-2</v>
      </c>
      <c r="G99" s="55">
        <v>0.09</v>
      </c>
      <c r="H99" s="55">
        <v>0.13900000000000001</v>
      </c>
      <c r="I99" s="55" t="s">
        <v>130</v>
      </c>
      <c r="J99" s="55" t="s">
        <v>130</v>
      </c>
      <c r="K99" s="55" t="s">
        <v>130</v>
      </c>
      <c r="L99" s="55" t="s">
        <v>130</v>
      </c>
      <c r="M99" s="55" t="s">
        <v>130</v>
      </c>
      <c r="N99" s="55" t="s">
        <v>130</v>
      </c>
      <c r="O99" s="55" t="s">
        <v>130</v>
      </c>
      <c r="P99" s="2" t="s">
        <v>140</v>
      </c>
      <c r="Z99" s="5">
        <v>1.23</v>
      </c>
      <c r="AA99" s="113">
        <v>1.23</v>
      </c>
      <c r="AB99" s="112">
        <v>3.2000000000000001E-2</v>
      </c>
      <c r="AC99" s="112">
        <v>3.2000000000000001E-2</v>
      </c>
      <c r="AD99" s="112">
        <v>4.7E-2</v>
      </c>
      <c r="AE99" s="112">
        <v>9.2999999999999999E-2</v>
      </c>
      <c r="AF99" s="64">
        <v>0.14199999999999999</v>
      </c>
      <c r="AG99" s="64" t="s">
        <v>130</v>
      </c>
      <c r="AH99" s="64" t="s">
        <v>130</v>
      </c>
      <c r="AI99" s="64" t="s">
        <v>130</v>
      </c>
      <c r="AJ99" s="24"/>
      <c r="AK99">
        <v>1.23</v>
      </c>
      <c r="AL99" s="75">
        <f t="shared" si="10"/>
        <v>108.92999186991871</v>
      </c>
      <c r="AM99" s="80">
        <f t="shared" si="7"/>
        <v>4.7E-2</v>
      </c>
      <c r="AN99" s="81">
        <f t="shared" si="8"/>
        <v>9.2999999999999999E-2</v>
      </c>
      <c r="AO99" s="55">
        <f t="shared" si="11"/>
        <v>0.14199999999999999</v>
      </c>
      <c r="AQ99">
        <v>1.23</v>
      </c>
      <c r="AR99">
        <v>4.7E-2</v>
      </c>
      <c r="AS99">
        <v>9.2999999999999999E-2</v>
      </c>
      <c r="AT99">
        <v>0.14199999999999999</v>
      </c>
    </row>
    <row r="100" spans="1:46" ht="15" thickBot="1" x14ac:dyDescent="0.35">
      <c r="A100" t="s">
        <v>129</v>
      </c>
      <c r="B100" s="5">
        <v>1.27</v>
      </c>
      <c r="C100" s="5">
        <f t="shared" si="9"/>
        <v>11.27</v>
      </c>
      <c r="D100" s="94">
        <v>3.2000000000000001E-2</v>
      </c>
      <c r="E100" s="94">
        <v>3.2000000000000001E-2</v>
      </c>
      <c r="F100" s="55">
        <v>4.5999999999999999E-2</v>
      </c>
      <c r="G100" s="55">
        <v>0.09</v>
      </c>
      <c r="H100" s="55">
        <v>0.13800000000000001</v>
      </c>
      <c r="I100" s="55" t="s">
        <v>130</v>
      </c>
      <c r="J100" s="55" t="s">
        <v>130</v>
      </c>
      <c r="K100" s="55" t="s">
        <v>130</v>
      </c>
      <c r="L100" s="55" t="s">
        <v>130</v>
      </c>
      <c r="M100" s="55" t="s">
        <v>130</v>
      </c>
      <c r="N100" s="55" t="s">
        <v>130</v>
      </c>
      <c r="O100" s="55" t="s">
        <v>130</v>
      </c>
      <c r="P100" s="2" t="s">
        <v>140</v>
      </c>
      <c r="Z100" s="5">
        <v>1.24</v>
      </c>
      <c r="AA100" s="113">
        <v>1.24</v>
      </c>
      <c r="AB100" s="112">
        <v>3.2000000000000001E-2</v>
      </c>
      <c r="AC100" s="112">
        <v>3.2000000000000001E-2</v>
      </c>
      <c r="AD100" s="112">
        <v>4.7E-2</v>
      </c>
      <c r="AE100" s="112">
        <v>9.1999999999999998E-2</v>
      </c>
      <c r="AF100" s="64">
        <v>0.14099999999999999</v>
      </c>
      <c r="AG100" s="64" t="s">
        <v>130</v>
      </c>
      <c r="AH100" s="64" t="s">
        <v>130</v>
      </c>
      <c r="AI100" s="64" t="s">
        <v>130</v>
      </c>
      <c r="AJ100" s="24"/>
      <c r="AK100" s="24">
        <v>1.24</v>
      </c>
      <c r="AL100" s="75">
        <f t="shared" si="10"/>
        <v>108.05152419354839</v>
      </c>
      <c r="AM100" s="80">
        <f t="shared" si="7"/>
        <v>4.7E-2</v>
      </c>
      <c r="AN100" s="81">
        <f t="shared" si="8"/>
        <v>9.1999999999999998E-2</v>
      </c>
      <c r="AO100" s="55">
        <f t="shared" si="11"/>
        <v>0.14099999999999999</v>
      </c>
      <c r="AQ100" s="24">
        <v>1.24</v>
      </c>
      <c r="AR100">
        <v>4.7E-2</v>
      </c>
      <c r="AS100">
        <v>9.1999999999999998E-2</v>
      </c>
      <c r="AT100">
        <v>0.14099999999999999</v>
      </c>
    </row>
    <row r="101" spans="1:46" ht="15" thickBot="1" x14ac:dyDescent="0.35">
      <c r="A101" t="s">
        <v>129</v>
      </c>
      <c r="B101" s="5">
        <v>1.28</v>
      </c>
      <c r="C101" s="5">
        <f t="shared" si="9"/>
        <v>11.28</v>
      </c>
      <c r="D101" s="55">
        <v>3.1E-2</v>
      </c>
      <c r="E101" s="55">
        <v>3.1E-2</v>
      </c>
      <c r="F101" s="55">
        <v>4.4999999999999998E-2</v>
      </c>
      <c r="G101" s="55">
        <v>8.8999999999999996E-2</v>
      </c>
      <c r="H101" s="55">
        <v>0.13700000000000001</v>
      </c>
      <c r="I101" s="55" t="s">
        <v>130</v>
      </c>
      <c r="J101" s="55" t="s">
        <v>130</v>
      </c>
      <c r="K101" s="55" t="s">
        <v>130</v>
      </c>
      <c r="L101" s="55" t="s">
        <v>130</v>
      </c>
      <c r="M101" s="55" t="s">
        <v>130</v>
      </c>
      <c r="N101" s="55" t="s">
        <v>130</v>
      </c>
      <c r="O101" s="55" t="s">
        <v>130</v>
      </c>
      <c r="P101" s="2" t="s">
        <v>140</v>
      </c>
      <c r="Z101" s="5">
        <v>1.25</v>
      </c>
      <c r="AA101" s="113"/>
      <c r="AB101" s="112">
        <v>3.2000000000000001E-2</v>
      </c>
      <c r="AC101" s="112">
        <v>3.2000000000000001E-2</v>
      </c>
      <c r="AD101" s="112">
        <v>4.7E-2</v>
      </c>
      <c r="AE101" s="112">
        <v>9.1999999999999998E-2</v>
      </c>
      <c r="AF101" s="64">
        <v>0.14099999999999999</v>
      </c>
      <c r="AG101" s="64" t="s">
        <v>130</v>
      </c>
      <c r="AH101" s="64" t="s">
        <v>130</v>
      </c>
      <c r="AI101" s="64" t="s">
        <v>130</v>
      </c>
      <c r="AJ101" s="24"/>
      <c r="AK101">
        <v>1.25</v>
      </c>
      <c r="AL101" s="75">
        <f t="shared" si="10"/>
        <v>107.187112</v>
      </c>
      <c r="AM101" s="80">
        <f t="shared" si="7"/>
        <v>4.5999999999999999E-2</v>
      </c>
      <c r="AN101" s="81">
        <f t="shared" si="8"/>
        <v>9.0999999999999998E-2</v>
      </c>
      <c r="AO101" s="55">
        <f t="shared" si="11"/>
        <v>0.14000000000000001</v>
      </c>
      <c r="AQ101">
        <v>1.25</v>
      </c>
      <c r="AR101">
        <v>4.5999999999999999E-2</v>
      </c>
      <c r="AS101">
        <v>9.0999999999999998E-2</v>
      </c>
      <c r="AT101">
        <v>0.14000000000000001</v>
      </c>
    </row>
    <row r="102" spans="1:46" ht="14.5" thickBot="1" x14ac:dyDescent="0.35">
      <c r="A102" t="s">
        <v>129</v>
      </c>
      <c r="B102" s="5">
        <v>1.29</v>
      </c>
      <c r="C102" s="5">
        <f t="shared" si="9"/>
        <v>11.29</v>
      </c>
      <c r="D102" s="55">
        <v>3.1E-2</v>
      </c>
      <c r="E102" s="55">
        <v>3.1E-2</v>
      </c>
      <c r="F102" s="55">
        <v>4.4999999999999998E-2</v>
      </c>
      <c r="G102" s="55">
        <v>8.8999999999999996E-2</v>
      </c>
      <c r="H102" s="55">
        <v>0.13600000000000001</v>
      </c>
      <c r="I102" s="55" t="s">
        <v>130</v>
      </c>
      <c r="J102" s="55" t="s">
        <v>130</v>
      </c>
      <c r="K102" s="55" t="s">
        <v>130</v>
      </c>
      <c r="L102" s="55" t="s">
        <v>130</v>
      </c>
      <c r="M102" s="55" t="s">
        <v>130</v>
      </c>
      <c r="N102" s="55" t="s">
        <v>130</v>
      </c>
      <c r="O102" s="55" t="s">
        <v>130</v>
      </c>
      <c r="P102" s="2" t="s">
        <v>140</v>
      </c>
      <c r="Z102" s="5">
        <v>1.26</v>
      </c>
      <c r="AB102" s="112">
        <v>3.2000000000000001E-2</v>
      </c>
      <c r="AC102" s="112">
        <v>3.2000000000000001E-2</v>
      </c>
      <c r="AD102" s="112">
        <v>4.7E-2</v>
      </c>
      <c r="AE102" s="112">
        <v>9.1999999999999998E-2</v>
      </c>
      <c r="AF102" s="64">
        <v>0.14099999999999999</v>
      </c>
      <c r="AG102" s="64" t="s">
        <v>130</v>
      </c>
      <c r="AH102" s="64" t="s">
        <v>130</v>
      </c>
      <c r="AI102" s="64" t="s">
        <v>130</v>
      </c>
      <c r="AJ102" s="24"/>
      <c r="AK102" s="24">
        <v>1.26</v>
      </c>
      <c r="AL102" s="75">
        <f t="shared" si="10"/>
        <v>106.33642063492064</v>
      </c>
      <c r="AM102" s="80">
        <f t="shared" si="7"/>
        <v>4.5999999999999999E-2</v>
      </c>
      <c r="AN102" s="81">
        <f t="shared" si="8"/>
        <v>0.09</v>
      </c>
      <c r="AO102" s="55">
        <f t="shared" si="11"/>
        <v>0.13900000000000001</v>
      </c>
      <c r="AQ102" s="24">
        <v>1.26</v>
      </c>
      <c r="AR102">
        <v>4.5999999999999999E-2</v>
      </c>
      <c r="AS102">
        <v>0.09</v>
      </c>
      <c r="AT102">
        <v>0.13900000000000001</v>
      </c>
    </row>
    <row r="103" spans="1:46" ht="15" thickBot="1" x14ac:dyDescent="0.35">
      <c r="A103" t="s">
        <v>129</v>
      </c>
      <c r="B103" s="5">
        <v>1.3</v>
      </c>
      <c r="C103" s="5">
        <f t="shared" si="9"/>
        <v>11.3</v>
      </c>
      <c r="D103" s="94">
        <v>3.1E-2</v>
      </c>
      <c r="E103" s="94">
        <v>3.1E-2</v>
      </c>
      <c r="F103" s="55">
        <v>4.3999999999999997E-2</v>
      </c>
      <c r="G103" s="55">
        <v>8.7999999999999995E-2</v>
      </c>
      <c r="H103" s="55">
        <v>0.13500000000000001</v>
      </c>
      <c r="I103" s="55" t="s">
        <v>130</v>
      </c>
      <c r="J103" s="55" t="s">
        <v>130</v>
      </c>
      <c r="K103" s="55" t="s">
        <v>130</v>
      </c>
      <c r="L103" s="55" t="s">
        <v>130</v>
      </c>
      <c r="M103" s="55" t="s">
        <v>130</v>
      </c>
      <c r="N103" s="55" t="s">
        <v>130</v>
      </c>
      <c r="O103" s="55" t="s">
        <v>130</v>
      </c>
      <c r="P103" s="2" t="s">
        <v>140</v>
      </c>
      <c r="Z103" s="5">
        <v>1.27</v>
      </c>
      <c r="AA103" s="113"/>
      <c r="AB103" s="112">
        <v>3.2000000000000001E-2</v>
      </c>
      <c r="AC103" s="112">
        <v>3.2000000000000001E-2</v>
      </c>
      <c r="AD103" s="112">
        <v>4.7E-2</v>
      </c>
      <c r="AE103" s="112">
        <v>9.1999999999999998E-2</v>
      </c>
      <c r="AF103" s="64">
        <v>0.14099999999999999</v>
      </c>
      <c r="AG103" s="64" t="s">
        <v>130</v>
      </c>
      <c r="AH103" s="64" t="s">
        <v>130</v>
      </c>
      <c r="AI103" s="64" t="s">
        <v>130</v>
      </c>
      <c r="AJ103" s="24"/>
      <c r="AK103">
        <v>1.27</v>
      </c>
      <c r="AL103" s="75">
        <f t="shared" si="10"/>
        <v>105.49912598425198</v>
      </c>
      <c r="AM103" s="80">
        <f t="shared" si="7"/>
        <v>4.5999999999999999E-2</v>
      </c>
      <c r="AN103" s="81">
        <f t="shared" si="8"/>
        <v>0.09</v>
      </c>
      <c r="AO103" s="55">
        <f t="shared" si="11"/>
        <v>0.13800000000000001</v>
      </c>
      <c r="AQ103">
        <v>1.27</v>
      </c>
      <c r="AR103">
        <v>4.5999999999999999E-2</v>
      </c>
      <c r="AS103">
        <v>0.09</v>
      </c>
      <c r="AT103">
        <v>0.13800000000000001</v>
      </c>
    </row>
    <row r="104" spans="1:46" ht="15" thickBot="1" x14ac:dyDescent="0.35">
      <c r="A104" t="s">
        <v>129</v>
      </c>
      <c r="B104" s="5">
        <v>1.31</v>
      </c>
      <c r="C104" s="5">
        <f t="shared" si="9"/>
        <v>11.31</v>
      </c>
      <c r="D104" s="94">
        <v>3.1E-2</v>
      </c>
      <c r="E104" s="94">
        <v>3.1E-2</v>
      </c>
      <c r="F104" s="55">
        <v>4.3999999999999997E-2</v>
      </c>
      <c r="G104" s="55">
        <v>8.6999999999999994E-2</v>
      </c>
      <c r="H104" s="55">
        <v>0.13400000000000001</v>
      </c>
      <c r="I104" s="55" t="s">
        <v>130</v>
      </c>
      <c r="J104" s="55" t="s">
        <v>130</v>
      </c>
      <c r="K104" s="55" t="s">
        <v>130</v>
      </c>
      <c r="L104" s="55" t="s">
        <v>130</v>
      </c>
      <c r="M104" s="55" t="s">
        <v>130</v>
      </c>
      <c r="N104" s="55" t="s">
        <v>130</v>
      </c>
      <c r="O104" s="55" t="s">
        <v>130</v>
      </c>
      <c r="P104" s="2" t="s">
        <v>140</v>
      </c>
      <c r="Z104" s="5">
        <v>1.28</v>
      </c>
      <c r="AA104" s="113">
        <v>1.28</v>
      </c>
      <c r="AB104" s="112">
        <v>3.1E-2</v>
      </c>
      <c r="AC104" s="112">
        <v>3.1E-2</v>
      </c>
      <c r="AD104" s="112">
        <v>4.4999999999999998E-2</v>
      </c>
      <c r="AE104" s="112">
        <v>8.8999999999999996E-2</v>
      </c>
      <c r="AF104" s="64">
        <v>0.13700000000000001</v>
      </c>
      <c r="AG104" s="64" t="s">
        <v>130</v>
      </c>
      <c r="AH104" s="64" t="s">
        <v>130</v>
      </c>
      <c r="AI104" s="64" t="s">
        <v>130</v>
      </c>
      <c r="AJ104" s="24"/>
      <c r="AK104" s="24">
        <v>1.28</v>
      </c>
      <c r="AL104" s="75">
        <f t="shared" si="10"/>
        <v>104.67491406249999</v>
      </c>
      <c r="AM104" s="80">
        <f t="shared" si="7"/>
        <v>4.4999999999999998E-2</v>
      </c>
      <c r="AN104" s="81">
        <f t="shared" si="8"/>
        <v>8.8999999999999996E-2</v>
      </c>
      <c r="AO104" s="55">
        <f t="shared" si="11"/>
        <v>0.13700000000000001</v>
      </c>
      <c r="AQ104" s="24">
        <v>1.28</v>
      </c>
      <c r="AR104">
        <v>4.4999999999999998E-2</v>
      </c>
      <c r="AS104">
        <v>8.8999999999999996E-2</v>
      </c>
      <c r="AT104">
        <v>0.13700000000000001</v>
      </c>
    </row>
    <row r="105" spans="1:46" ht="15" thickBot="1" x14ac:dyDescent="0.35">
      <c r="A105" t="s">
        <v>129</v>
      </c>
      <c r="B105" s="5">
        <v>1.32</v>
      </c>
      <c r="C105" s="5">
        <f t="shared" si="9"/>
        <v>11.32</v>
      </c>
      <c r="D105" s="55">
        <v>0.03</v>
      </c>
      <c r="E105" s="55">
        <v>0.03</v>
      </c>
      <c r="F105" s="55">
        <v>4.2999999999999997E-2</v>
      </c>
      <c r="G105" s="55">
        <v>8.6999999999999994E-2</v>
      </c>
      <c r="H105" s="55">
        <v>0.13400000000000001</v>
      </c>
      <c r="I105" s="55" t="s">
        <v>130</v>
      </c>
      <c r="J105" s="55" t="s">
        <v>130</v>
      </c>
      <c r="K105" s="55" t="s">
        <v>130</v>
      </c>
      <c r="L105" s="55" t="s">
        <v>130</v>
      </c>
      <c r="M105" s="55" t="s">
        <v>130</v>
      </c>
      <c r="N105" s="55" t="s">
        <v>130</v>
      </c>
      <c r="O105" s="55" t="s">
        <v>130</v>
      </c>
      <c r="P105" s="2" t="s">
        <v>140</v>
      </c>
      <c r="Z105" s="5">
        <v>1.29</v>
      </c>
      <c r="AA105" s="113">
        <v>1.29</v>
      </c>
      <c r="AB105" s="112">
        <v>3.1E-2</v>
      </c>
      <c r="AC105" s="112">
        <v>3.1E-2</v>
      </c>
      <c r="AD105" s="112">
        <v>4.4999999999999998E-2</v>
      </c>
      <c r="AE105" s="112">
        <v>8.8999999999999996E-2</v>
      </c>
      <c r="AF105" s="64">
        <v>0.13600000000000001</v>
      </c>
      <c r="AG105" s="64" t="s">
        <v>130</v>
      </c>
      <c r="AH105" s="64" t="s">
        <v>130</v>
      </c>
      <c r="AI105" s="64" t="s">
        <v>130</v>
      </c>
      <c r="AJ105" s="24"/>
      <c r="AK105">
        <v>1.29</v>
      </c>
      <c r="AL105" s="75">
        <f t="shared" si="10"/>
        <v>103.86348062015504</v>
      </c>
      <c r="AM105" s="80">
        <f t="shared" si="7"/>
        <v>4.4999999999999998E-2</v>
      </c>
      <c r="AN105" s="81">
        <f t="shared" si="8"/>
        <v>8.8999999999999996E-2</v>
      </c>
      <c r="AO105" s="55">
        <f t="shared" si="11"/>
        <v>0.13600000000000001</v>
      </c>
      <c r="AQ105">
        <v>1.29</v>
      </c>
      <c r="AR105">
        <v>4.4999999999999998E-2</v>
      </c>
      <c r="AS105">
        <v>8.8999999999999996E-2</v>
      </c>
      <c r="AT105">
        <v>0.13600000000000001</v>
      </c>
    </row>
    <row r="106" spans="1:46" ht="15" thickBot="1" x14ac:dyDescent="0.35">
      <c r="A106" t="s">
        <v>129</v>
      </c>
      <c r="B106" s="5">
        <v>1.33</v>
      </c>
      <c r="C106" s="5">
        <f t="shared" si="9"/>
        <v>11.33</v>
      </c>
      <c r="D106" s="55">
        <v>0.03</v>
      </c>
      <c r="E106" s="55">
        <v>0.03</v>
      </c>
      <c r="F106" s="55">
        <v>4.2999999999999997E-2</v>
      </c>
      <c r="G106" s="55">
        <v>8.5999999999999993E-2</v>
      </c>
      <c r="H106" s="55">
        <v>0.13300000000000001</v>
      </c>
      <c r="I106" s="55" t="s">
        <v>130</v>
      </c>
      <c r="J106" s="55" t="s">
        <v>130</v>
      </c>
      <c r="K106" s="55" t="s">
        <v>130</v>
      </c>
      <c r="L106" s="55" t="s">
        <v>130</v>
      </c>
      <c r="M106" s="55" t="s">
        <v>130</v>
      </c>
      <c r="N106" s="55" t="s">
        <v>130</v>
      </c>
      <c r="O106" s="55" t="s">
        <v>130</v>
      </c>
      <c r="P106" s="2" t="s">
        <v>140</v>
      </c>
      <c r="Z106" s="5">
        <v>1.3</v>
      </c>
      <c r="AA106" s="113"/>
      <c r="AB106" s="112">
        <v>3.1E-2</v>
      </c>
      <c r="AC106" s="112">
        <v>3.1E-2</v>
      </c>
      <c r="AD106" s="112">
        <v>4.4999999999999998E-2</v>
      </c>
      <c r="AE106" s="112">
        <v>8.8999999999999996E-2</v>
      </c>
      <c r="AF106" s="64">
        <v>0.13600000000000001</v>
      </c>
      <c r="AG106" s="64" t="s">
        <v>130</v>
      </c>
      <c r="AH106" s="64" t="s">
        <v>130</v>
      </c>
      <c r="AI106" s="64" t="s">
        <v>130</v>
      </c>
      <c r="AJ106" s="24"/>
      <c r="AK106" s="24">
        <v>1.3</v>
      </c>
      <c r="AL106" s="75">
        <f t="shared" si="10"/>
        <v>103.06453076923077</v>
      </c>
      <c r="AM106" s="80">
        <f t="shared" si="7"/>
        <v>4.3999999999999997E-2</v>
      </c>
      <c r="AN106" s="81">
        <f t="shared" si="8"/>
        <v>8.7999999999999995E-2</v>
      </c>
      <c r="AO106" s="55">
        <f t="shared" si="11"/>
        <v>0.13500000000000001</v>
      </c>
      <c r="AQ106" s="24">
        <v>1.3</v>
      </c>
      <c r="AR106">
        <v>4.3999999999999997E-2</v>
      </c>
      <c r="AS106">
        <v>8.7999999999999995E-2</v>
      </c>
      <c r="AT106">
        <v>0.13500000000000001</v>
      </c>
    </row>
    <row r="107" spans="1:46" ht="14.5" thickBot="1" x14ac:dyDescent="0.35">
      <c r="A107" t="s">
        <v>129</v>
      </c>
      <c r="B107" s="5">
        <v>1.34</v>
      </c>
      <c r="C107" s="5">
        <f t="shared" si="9"/>
        <v>11.34</v>
      </c>
      <c r="D107" s="55">
        <v>0.03</v>
      </c>
      <c r="E107" s="55">
        <v>0.03</v>
      </c>
      <c r="F107" s="55">
        <v>4.2999999999999997E-2</v>
      </c>
      <c r="G107" s="55">
        <v>8.5000000000000006E-2</v>
      </c>
      <c r="H107" s="55">
        <v>0.13200000000000001</v>
      </c>
      <c r="I107" s="55" t="s">
        <v>130</v>
      </c>
      <c r="J107" s="55" t="s">
        <v>130</v>
      </c>
      <c r="K107" s="55" t="s">
        <v>130</v>
      </c>
      <c r="L107" s="55" t="s">
        <v>130</v>
      </c>
      <c r="M107" s="55" t="s">
        <v>130</v>
      </c>
      <c r="N107" s="55" t="s">
        <v>130</v>
      </c>
      <c r="O107" s="55" t="s">
        <v>130</v>
      </c>
      <c r="P107" s="2" t="s">
        <v>140</v>
      </c>
      <c r="Z107" s="5">
        <v>1.31</v>
      </c>
      <c r="AB107" s="112">
        <v>3.1E-2</v>
      </c>
      <c r="AC107" s="112">
        <v>3.1E-2</v>
      </c>
      <c r="AD107" s="112">
        <v>4.4999999999999998E-2</v>
      </c>
      <c r="AE107" s="112">
        <v>8.8999999999999996E-2</v>
      </c>
      <c r="AF107" s="64">
        <v>0.13600000000000001</v>
      </c>
      <c r="AG107" s="64" t="s">
        <v>130</v>
      </c>
      <c r="AH107" s="64" t="s">
        <v>130</v>
      </c>
      <c r="AI107" s="64" t="s">
        <v>130</v>
      </c>
      <c r="AJ107" s="24"/>
      <c r="AK107">
        <v>1.31</v>
      </c>
      <c r="AL107" s="75">
        <f t="shared" si="10"/>
        <v>102.2777786259542</v>
      </c>
      <c r="AM107" s="80">
        <f t="shared" si="7"/>
        <v>4.3999999999999997E-2</v>
      </c>
      <c r="AN107" s="81">
        <f t="shared" si="8"/>
        <v>8.6999999999999994E-2</v>
      </c>
      <c r="AO107" s="55">
        <f t="shared" si="11"/>
        <v>0.13400000000000001</v>
      </c>
      <c r="AQ107">
        <v>1.31</v>
      </c>
      <c r="AR107">
        <v>4.3999999999999997E-2</v>
      </c>
      <c r="AS107">
        <v>8.6999999999999994E-2</v>
      </c>
      <c r="AT107">
        <v>0.13400000000000001</v>
      </c>
    </row>
    <row r="108" spans="1:46" ht="15" thickBot="1" x14ac:dyDescent="0.35">
      <c r="A108" t="s">
        <v>129</v>
      </c>
      <c r="B108" s="5">
        <v>1.35</v>
      </c>
      <c r="C108" s="5">
        <f t="shared" si="9"/>
        <v>11.35</v>
      </c>
      <c r="D108" s="55">
        <v>0.03</v>
      </c>
      <c r="E108" s="55">
        <v>0.03</v>
      </c>
      <c r="F108" s="55">
        <v>4.2000000000000003E-2</v>
      </c>
      <c r="G108" s="55">
        <v>8.5000000000000006E-2</v>
      </c>
      <c r="H108" s="55">
        <v>0.13100000000000001</v>
      </c>
      <c r="I108" s="55" t="s">
        <v>130</v>
      </c>
      <c r="J108" s="55" t="s">
        <v>130</v>
      </c>
      <c r="K108" s="55" t="s">
        <v>130</v>
      </c>
      <c r="L108" s="55" t="s">
        <v>130</v>
      </c>
      <c r="M108" s="55" t="s">
        <v>130</v>
      </c>
      <c r="N108" s="55" t="s">
        <v>130</v>
      </c>
      <c r="O108" s="55" t="s">
        <v>130</v>
      </c>
      <c r="P108" s="2" t="s">
        <v>140</v>
      </c>
      <c r="Z108" s="5">
        <v>1.32</v>
      </c>
      <c r="AA108" s="113">
        <v>1.32</v>
      </c>
      <c r="AB108" s="112">
        <v>0.03</v>
      </c>
      <c r="AC108" s="112">
        <v>0.03</v>
      </c>
      <c r="AD108" s="112">
        <v>4.2999999999999997E-2</v>
      </c>
      <c r="AE108" s="112">
        <v>8.6999999999999994E-2</v>
      </c>
      <c r="AF108" s="64">
        <v>0.13400000000000001</v>
      </c>
      <c r="AG108" s="64" t="s">
        <v>130</v>
      </c>
      <c r="AH108" s="64" t="s">
        <v>130</v>
      </c>
      <c r="AI108" s="64" t="s">
        <v>130</v>
      </c>
      <c r="AJ108" s="24"/>
      <c r="AK108" s="24">
        <v>1.32</v>
      </c>
      <c r="AL108" s="75">
        <f t="shared" si="10"/>
        <v>101.50294696969696</v>
      </c>
      <c r="AM108" s="80">
        <f t="shared" si="7"/>
        <v>4.2999999999999997E-2</v>
      </c>
      <c r="AN108" s="81">
        <f t="shared" si="8"/>
        <v>8.6999999999999994E-2</v>
      </c>
      <c r="AO108" s="55">
        <f t="shared" si="11"/>
        <v>0.13400000000000001</v>
      </c>
      <c r="AQ108" s="24">
        <v>1.32</v>
      </c>
      <c r="AR108">
        <v>4.2999999999999997E-2</v>
      </c>
      <c r="AS108">
        <v>8.6999999999999994E-2</v>
      </c>
      <c r="AT108">
        <v>0.13400000000000001</v>
      </c>
    </row>
    <row r="109" spans="1:46" ht="15" thickBot="1" x14ac:dyDescent="0.35">
      <c r="A109" t="s">
        <v>129</v>
      </c>
      <c r="B109" s="5">
        <v>1.36</v>
      </c>
      <c r="C109" s="5">
        <f t="shared" si="9"/>
        <v>11.36</v>
      </c>
      <c r="D109" s="55">
        <v>2.9000000000000001E-2</v>
      </c>
      <c r="E109" s="55">
        <v>2.9000000000000001E-2</v>
      </c>
      <c r="F109" s="55">
        <v>4.2000000000000003E-2</v>
      </c>
      <c r="G109" s="55">
        <v>8.4000000000000005E-2</v>
      </c>
      <c r="H109" s="55">
        <v>0.13</v>
      </c>
      <c r="I109" s="55" t="s">
        <v>130</v>
      </c>
      <c r="J109" s="55" t="s">
        <v>130</v>
      </c>
      <c r="K109" s="55" t="s">
        <v>130</v>
      </c>
      <c r="L109" s="55" t="s">
        <v>130</v>
      </c>
      <c r="M109" s="55" t="s">
        <v>130</v>
      </c>
      <c r="N109" s="55" t="s">
        <v>130</v>
      </c>
      <c r="O109" s="55" t="s">
        <v>130</v>
      </c>
      <c r="P109" s="2" t="s">
        <v>140</v>
      </c>
      <c r="Z109" s="5">
        <v>1.33</v>
      </c>
      <c r="AA109" s="113">
        <v>1.33</v>
      </c>
      <c r="AB109" s="112">
        <v>0.03</v>
      </c>
      <c r="AC109" s="112">
        <v>0.03</v>
      </c>
      <c r="AD109" s="112">
        <v>4.2999999999999997E-2</v>
      </c>
      <c r="AE109" s="112">
        <v>8.5999999999999993E-2</v>
      </c>
      <c r="AF109" s="64">
        <v>0.13300000000000001</v>
      </c>
      <c r="AG109" s="64" t="s">
        <v>130</v>
      </c>
      <c r="AH109" s="64" t="s">
        <v>130</v>
      </c>
      <c r="AI109" s="64" t="s">
        <v>130</v>
      </c>
      <c r="AJ109" s="24"/>
      <c r="AK109">
        <v>1.33</v>
      </c>
      <c r="AL109" s="75">
        <f t="shared" si="10"/>
        <v>100.73976691729322</v>
      </c>
      <c r="AM109" s="80">
        <f t="shared" si="7"/>
        <v>4.2999999999999997E-2</v>
      </c>
      <c r="AN109" s="81">
        <f t="shared" si="8"/>
        <v>8.5999999999999993E-2</v>
      </c>
      <c r="AO109" s="55">
        <f t="shared" si="11"/>
        <v>0.13300000000000001</v>
      </c>
      <c r="AQ109">
        <v>1.33</v>
      </c>
      <c r="AR109">
        <v>4.2999999999999997E-2</v>
      </c>
      <c r="AS109">
        <v>8.5999999999999993E-2</v>
      </c>
      <c r="AT109">
        <v>0.13300000000000001</v>
      </c>
    </row>
    <row r="110" spans="1:46" ht="15" thickBot="1" x14ac:dyDescent="0.35">
      <c r="A110" t="s">
        <v>129</v>
      </c>
      <c r="B110" s="5">
        <v>1.37</v>
      </c>
      <c r="C110" s="5">
        <f t="shared" si="9"/>
        <v>11.37</v>
      </c>
      <c r="D110" s="55">
        <v>2.9000000000000001E-2</v>
      </c>
      <c r="E110" s="55">
        <v>2.9000000000000001E-2</v>
      </c>
      <c r="F110" s="55">
        <v>4.2000000000000003E-2</v>
      </c>
      <c r="G110" s="55">
        <v>8.4000000000000005E-2</v>
      </c>
      <c r="H110" s="55">
        <v>0.129</v>
      </c>
      <c r="I110" s="55" t="s">
        <v>130</v>
      </c>
      <c r="J110" s="55" t="s">
        <v>130</v>
      </c>
      <c r="K110" s="55" t="s">
        <v>130</v>
      </c>
      <c r="L110" s="55" t="s">
        <v>130</v>
      </c>
      <c r="M110" s="55" t="s">
        <v>130</v>
      </c>
      <c r="N110" s="55" t="s">
        <v>130</v>
      </c>
      <c r="O110" s="55" t="s">
        <v>130</v>
      </c>
      <c r="P110" s="2" t="s">
        <v>140</v>
      </c>
      <c r="Z110" s="5">
        <v>1.34</v>
      </c>
      <c r="AA110" s="113">
        <v>1.34</v>
      </c>
      <c r="AB110" s="112">
        <v>0.03</v>
      </c>
      <c r="AC110" s="112">
        <v>0.03</v>
      </c>
      <c r="AD110" s="112">
        <v>4.2999999999999997E-2</v>
      </c>
      <c r="AE110" s="112">
        <v>8.5000000000000006E-2</v>
      </c>
      <c r="AF110" s="64">
        <v>0.13200000000000001</v>
      </c>
      <c r="AG110" s="64" t="s">
        <v>130</v>
      </c>
      <c r="AH110" s="64" t="s">
        <v>130</v>
      </c>
      <c r="AI110" s="64" t="s">
        <v>130</v>
      </c>
      <c r="AJ110" s="24"/>
      <c r="AK110" s="24">
        <v>1.34</v>
      </c>
      <c r="AL110" s="75">
        <f t="shared" si="10"/>
        <v>99.987977611940295</v>
      </c>
      <c r="AM110" s="80">
        <f t="shared" si="7"/>
        <v>4.2999999999999997E-2</v>
      </c>
      <c r="AN110" s="81">
        <f t="shared" si="8"/>
        <v>8.5000000000000006E-2</v>
      </c>
      <c r="AO110" s="55">
        <f t="shared" si="11"/>
        <v>0.13200000000000001</v>
      </c>
      <c r="AQ110" s="24">
        <v>1.34</v>
      </c>
      <c r="AR110">
        <v>4.2999999999999997E-2</v>
      </c>
      <c r="AS110">
        <v>8.5000000000000006E-2</v>
      </c>
      <c r="AT110">
        <v>0.13200000000000001</v>
      </c>
    </row>
    <row r="111" spans="1:46" ht="15" thickBot="1" x14ac:dyDescent="0.35">
      <c r="A111" t="s">
        <v>129</v>
      </c>
      <c r="B111" s="5">
        <v>1.38</v>
      </c>
      <c r="C111" s="5">
        <f t="shared" si="9"/>
        <v>11.38</v>
      </c>
      <c r="D111" s="94">
        <v>2.9000000000000001E-2</v>
      </c>
      <c r="E111" s="94">
        <v>2.9000000000000001E-2</v>
      </c>
      <c r="F111" s="55">
        <v>4.1000000000000002E-2</v>
      </c>
      <c r="G111" s="55">
        <v>8.3000000000000004E-2</v>
      </c>
      <c r="H111" s="55">
        <v>0.129</v>
      </c>
      <c r="I111" s="55" t="s">
        <v>130</v>
      </c>
      <c r="J111" s="55" t="s">
        <v>130</v>
      </c>
      <c r="K111" s="55" t="s">
        <v>130</v>
      </c>
      <c r="L111" s="55" t="s">
        <v>130</v>
      </c>
      <c r="M111" s="55" t="s">
        <v>130</v>
      </c>
      <c r="N111" s="55" t="s">
        <v>130</v>
      </c>
      <c r="O111" s="55" t="s">
        <v>130</v>
      </c>
      <c r="P111" s="2" t="s">
        <v>140</v>
      </c>
      <c r="Z111" s="5">
        <v>1.35</v>
      </c>
      <c r="AA111" s="113">
        <v>1.35</v>
      </c>
      <c r="AB111" s="112">
        <v>0.03</v>
      </c>
      <c r="AC111" s="112">
        <v>0.03</v>
      </c>
      <c r="AD111" s="112">
        <v>4.2000000000000003E-2</v>
      </c>
      <c r="AE111" s="112">
        <v>8.5000000000000006E-2</v>
      </c>
      <c r="AF111" s="64">
        <v>0.13100000000000001</v>
      </c>
      <c r="AG111" s="64" t="s">
        <v>130</v>
      </c>
      <c r="AH111" s="64" t="s">
        <v>130</v>
      </c>
      <c r="AI111" s="64" t="s">
        <v>130</v>
      </c>
      <c r="AJ111" s="24"/>
      <c r="AK111">
        <v>1.35</v>
      </c>
      <c r="AL111" s="75">
        <f t="shared" si="10"/>
        <v>99.247325925925921</v>
      </c>
      <c r="AM111" s="80">
        <f t="shared" si="7"/>
        <v>4.2000000000000003E-2</v>
      </c>
      <c r="AN111" s="81">
        <f t="shared" si="8"/>
        <v>8.5000000000000006E-2</v>
      </c>
      <c r="AO111" s="55">
        <f t="shared" si="11"/>
        <v>0.13100000000000001</v>
      </c>
      <c r="AQ111">
        <v>1.35</v>
      </c>
      <c r="AR111">
        <v>4.2000000000000003E-2</v>
      </c>
      <c r="AS111">
        <v>8.5000000000000006E-2</v>
      </c>
      <c r="AT111">
        <v>0.13100000000000001</v>
      </c>
    </row>
    <row r="112" spans="1:46" ht="15" thickBot="1" x14ac:dyDescent="0.35">
      <c r="A112" t="s">
        <v>129</v>
      </c>
      <c r="B112" s="5">
        <v>1.39</v>
      </c>
      <c r="C112" s="5">
        <f t="shared" si="9"/>
        <v>11.39</v>
      </c>
      <c r="D112" s="94">
        <v>2.9000000000000001E-2</v>
      </c>
      <c r="E112" s="94">
        <v>2.9000000000000001E-2</v>
      </c>
      <c r="F112" s="55">
        <v>4.1000000000000002E-2</v>
      </c>
      <c r="G112" s="55">
        <v>8.3000000000000004E-2</v>
      </c>
      <c r="H112" s="55">
        <v>0.128</v>
      </c>
      <c r="I112" s="55" t="s">
        <v>130</v>
      </c>
      <c r="J112" s="55" t="s">
        <v>130</v>
      </c>
      <c r="K112" s="55" t="s">
        <v>130</v>
      </c>
      <c r="L112" s="55" t="s">
        <v>130</v>
      </c>
      <c r="M112" s="55" t="s">
        <v>130</v>
      </c>
      <c r="N112" s="55" t="s">
        <v>130</v>
      </c>
      <c r="O112" s="55" t="s">
        <v>130</v>
      </c>
      <c r="P112" s="2" t="s">
        <v>140</v>
      </c>
      <c r="Z112" s="5">
        <v>1.36</v>
      </c>
      <c r="AA112" s="113">
        <v>1.36</v>
      </c>
      <c r="AB112" s="112">
        <v>2.9000000000000001E-2</v>
      </c>
      <c r="AC112" s="112">
        <v>2.9000000000000001E-2</v>
      </c>
      <c r="AD112" s="112">
        <v>4.2000000000000003E-2</v>
      </c>
      <c r="AE112" s="112">
        <v>8.4000000000000005E-2</v>
      </c>
      <c r="AF112" s="64">
        <v>0.13</v>
      </c>
      <c r="AG112" s="64" t="s">
        <v>130</v>
      </c>
      <c r="AH112" s="64" t="s">
        <v>130</v>
      </c>
      <c r="AI112" s="64" t="s">
        <v>130</v>
      </c>
      <c r="AJ112" s="24"/>
      <c r="AK112" s="24">
        <v>1.36</v>
      </c>
      <c r="AL112" s="75">
        <f t="shared" si="10"/>
        <v>98.517566176470581</v>
      </c>
      <c r="AM112" s="80">
        <f t="shared" si="7"/>
        <v>4.2000000000000003E-2</v>
      </c>
      <c r="AN112" s="81">
        <f t="shared" si="8"/>
        <v>8.4000000000000005E-2</v>
      </c>
      <c r="AO112" s="55">
        <f t="shared" si="11"/>
        <v>0.13</v>
      </c>
      <c r="AQ112" s="24">
        <v>1.36</v>
      </c>
      <c r="AR112">
        <v>4.2000000000000003E-2</v>
      </c>
      <c r="AS112">
        <v>8.4000000000000005E-2</v>
      </c>
      <c r="AT112">
        <v>0.13</v>
      </c>
    </row>
    <row r="113" spans="1:46" ht="15" thickBot="1" x14ac:dyDescent="0.35">
      <c r="A113" t="s">
        <v>129</v>
      </c>
      <c r="B113" s="5">
        <v>1.4</v>
      </c>
      <c r="C113" s="5">
        <f t="shared" si="9"/>
        <v>11.4</v>
      </c>
      <c r="D113" s="94">
        <v>2.9000000000000001E-2</v>
      </c>
      <c r="E113" s="94">
        <v>2.9000000000000001E-2</v>
      </c>
      <c r="F113" s="55">
        <v>4.1000000000000002E-2</v>
      </c>
      <c r="G113" s="55">
        <v>8.2000000000000003E-2</v>
      </c>
      <c r="H113" s="55">
        <v>0.127</v>
      </c>
      <c r="I113" s="55" t="s">
        <v>130</v>
      </c>
      <c r="J113" s="55" t="s">
        <v>130</v>
      </c>
      <c r="K113" s="55" t="s">
        <v>130</v>
      </c>
      <c r="L113" s="55" t="s">
        <v>130</v>
      </c>
      <c r="M113" s="55" t="s">
        <v>130</v>
      </c>
      <c r="N113" s="55" t="s">
        <v>130</v>
      </c>
      <c r="O113" s="55" t="s">
        <v>130</v>
      </c>
      <c r="P113" s="2" t="s">
        <v>140</v>
      </c>
      <c r="Z113" s="5">
        <v>1.37</v>
      </c>
      <c r="AA113" s="113">
        <v>1.37</v>
      </c>
      <c r="AB113" s="112">
        <v>2.9000000000000001E-2</v>
      </c>
      <c r="AC113" s="112">
        <v>2.9000000000000001E-2</v>
      </c>
      <c r="AD113" s="112">
        <v>4.2000000000000003E-2</v>
      </c>
      <c r="AE113" s="112">
        <v>8.4000000000000005E-2</v>
      </c>
      <c r="AF113" s="64">
        <v>0.129</v>
      </c>
      <c r="AG113" s="64" t="s">
        <v>130</v>
      </c>
      <c r="AH113" s="64" t="s">
        <v>130</v>
      </c>
      <c r="AI113" s="64" t="s">
        <v>130</v>
      </c>
      <c r="AJ113" s="24"/>
      <c r="AK113">
        <v>1.37</v>
      </c>
      <c r="AL113" s="75">
        <f t="shared" si="10"/>
        <v>97.798459854014595</v>
      </c>
      <c r="AM113" s="80">
        <f t="shared" si="7"/>
        <v>4.2000000000000003E-2</v>
      </c>
      <c r="AN113" s="81">
        <f t="shared" si="8"/>
        <v>8.4000000000000005E-2</v>
      </c>
      <c r="AO113" s="55">
        <f t="shared" si="11"/>
        <v>0.129</v>
      </c>
      <c r="AQ113">
        <v>1.37</v>
      </c>
      <c r="AR113">
        <v>4.2000000000000003E-2</v>
      </c>
      <c r="AS113">
        <v>8.4000000000000005E-2</v>
      </c>
      <c r="AT113">
        <v>0.129</v>
      </c>
    </row>
    <row r="114" spans="1:46" ht="14.5" thickBot="1" x14ac:dyDescent="0.35">
      <c r="A114" t="s">
        <v>129</v>
      </c>
      <c r="B114" s="5">
        <v>1.41</v>
      </c>
      <c r="C114" s="5">
        <f t="shared" si="9"/>
        <v>11.41</v>
      </c>
      <c r="D114" s="94">
        <v>2.9000000000000001E-2</v>
      </c>
      <c r="E114" s="94">
        <v>2.9000000000000001E-2</v>
      </c>
      <c r="F114" s="55">
        <v>0.04</v>
      </c>
      <c r="G114" s="55">
        <v>8.1000000000000003E-2</v>
      </c>
      <c r="H114" s="55">
        <v>0.126</v>
      </c>
      <c r="I114" s="55" t="s">
        <v>130</v>
      </c>
      <c r="J114" s="55" t="s">
        <v>130</v>
      </c>
      <c r="K114" s="55" t="s">
        <v>130</v>
      </c>
      <c r="L114" s="55" t="s">
        <v>130</v>
      </c>
      <c r="M114" s="55" t="s">
        <v>130</v>
      </c>
      <c r="N114" s="55" t="s">
        <v>130</v>
      </c>
      <c r="O114" s="55" t="s">
        <v>130</v>
      </c>
      <c r="P114" s="2" t="s">
        <v>140</v>
      </c>
      <c r="Z114" s="5">
        <v>1.38</v>
      </c>
      <c r="AB114" s="112">
        <v>2.9000000000000001E-2</v>
      </c>
      <c r="AC114" s="112">
        <v>2.9000000000000001E-2</v>
      </c>
      <c r="AD114" s="112">
        <v>4.2000000000000003E-2</v>
      </c>
      <c r="AE114" s="112">
        <v>8.4000000000000005E-2</v>
      </c>
      <c r="AF114" s="64">
        <v>0.129</v>
      </c>
      <c r="AG114" s="64" t="s">
        <v>130</v>
      </c>
      <c r="AH114" s="64" t="s">
        <v>130</v>
      </c>
      <c r="AI114" s="64" t="s">
        <v>130</v>
      </c>
      <c r="AJ114" s="24"/>
      <c r="AK114" s="24">
        <v>1.38</v>
      </c>
      <c r="AL114" s="75">
        <f t="shared" si="10"/>
        <v>97.089775362318846</v>
      </c>
      <c r="AM114" s="80">
        <f t="shared" si="7"/>
        <v>4.1000000000000002E-2</v>
      </c>
      <c r="AN114" s="81">
        <f t="shared" si="8"/>
        <v>8.3000000000000004E-2</v>
      </c>
      <c r="AO114" s="55">
        <f t="shared" si="11"/>
        <v>0.129</v>
      </c>
      <c r="AQ114" s="24">
        <v>1.38</v>
      </c>
      <c r="AR114">
        <v>4.1000000000000002E-2</v>
      </c>
      <c r="AS114">
        <v>8.3000000000000004E-2</v>
      </c>
      <c r="AT114">
        <v>0.129</v>
      </c>
    </row>
    <row r="115" spans="1:46" ht="14.5" thickBot="1" x14ac:dyDescent="0.35">
      <c r="A115" t="s">
        <v>129</v>
      </c>
      <c r="B115" s="5">
        <v>1.42</v>
      </c>
      <c r="C115" s="5">
        <f t="shared" si="9"/>
        <v>11.42</v>
      </c>
      <c r="D115" s="55">
        <v>2.8000000000000001E-2</v>
      </c>
      <c r="E115" s="55">
        <v>2.8000000000000001E-2</v>
      </c>
      <c r="F115" s="55">
        <v>0.04</v>
      </c>
      <c r="G115" s="55">
        <v>8.1000000000000003E-2</v>
      </c>
      <c r="H115" s="55">
        <v>0.126</v>
      </c>
      <c r="I115" s="55" t="s">
        <v>130</v>
      </c>
      <c r="J115" s="55" t="s">
        <v>130</v>
      </c>
      <c r="K115" s="55" t="s">
        <v>130</v>
      </c>
      <c r="L115" s="55" t="s">
        <v>130</v>
      </c>
      <c r="M115" s="55" t="s">
        <v>130</v>
      </c>
      <c r="N115" s="55" t="s">
        <v>130</v>
      </c>
      <c r="O115" s="55" t="s">
        <v>130</v>
      </c>
      <c r="P115" s="2" t="s">
        <v>140</v>
      </c>
      <c r="Z115" s="5">
        <v>1.39</v>
      </c>
      <c r="AB115" s="112">
        <v>2.9000000000000001E-2</v>
      </c>
      <c r="AC115" s="112">
        <v>2.9000000000000001E-2</v>
      </c>
      <c r="AD115" s="112">
        <v>4.2000000000000003E-2</v>
      </c>
      <c r="AE115" s="112">
        <v>8.4000000000000005E-2</v>
      </c>
      <c r="AF115" s="64">
        <v>0.129</v>
      </c>
      <c r="AG115" s="64" t="s">
        <v>130</v>
      </c>
      <c r="AH115" s="64" t="s">
        <v>130</v>
      </c>
      <c r="AI115" s="64" t="s">
        <v>130</v>
      </c>
      <c r="AJ115" s="24"/>
      <c r="AK115">
        <v>1.39</v>
      </c>
      <c r="AL115" s="75">
        <f t="shared" si="10"/>
        <v>96.391287769784185</v>
      </c>
      <c r="AM115" s="80">
        <f t="shared" si="7"/>
        <v>4.1000000000000002E-2</v>
      </c>
      <c r="AN115" s="81">
        <f t="shared" si="8"/>
        <v>8.3000000000000004E-2</v>
      </c>
      <c r="AO115" s="55">
        <f t="shared" si="11"/>
        <v>0.128</v>
      </c>
      <c r="AQ115">
        <v>1.39</v>
      </c>
      <c r="AR115">
        <v>4.1000000000000002E-2</v>
      </c>
      <c r="AS115">
        <v>8.3000000000000004E-2</v>
      </c>
      <c r="AT115">
        <v>0.128</v>
      </c>
    </row>
    <row r="116" spans="1:46" ht="15" thickBot="1" x14ac:dyDescent="0.35">
      <c r="A116" t="s">
        <v>129</v>
      </c>
      <c r="B116" s="5">
        <v>1.43</v>
      </c>
      <c r="C116" s="5">
        <f t="shared" si="9"/>
        <v>11.43</v>
      </c>
      <c r="D116" s="94">
        <v>2.8000000000000001E-2</v>
      </c>
      <c r="E116" s="94">
        <v>2.8000000000000001E-2</v>
      </c>
      <c r="F116" s="55">
        <v>3.9E-2</v>
      </c>
      <c r="G116" s="55">
        <v>0.08</v>
      </c>
      <c r="H116" s="55">
        <v>0.125</v>
      </c>
      <c r="I116" s="55" t="s">
        <v>130</v>
      </c>
      <c r="J116" s="55" t="s">
        <v>130</v>
      </c>
      <c r="K116" s="55" t="s">
        <v>130</v>
      </c>
      <c r="L116" s="55" t="s">
        <v>130</v>
      </c>
      <c r="M116" s="55" t="s">
        <v>130</v>
      </c>
      <c r="N116" s="55" t="s">
        <v>130</v>
      </c>
      <c r="O116" s="55" t="s">
        <v>130</v>
      </c>
      <c r="P116" s="2" t="s">
        <v>140</v>
      </c>
      <c r="Z116" s="5">
        <v>1.4</v>
      </c>
      <c r="AA116" s="113"/>
      <c r="AB116" s="112">
        <v>2.9000000000000001E-2</v>
      </c>
      <c r="AC116" s="112">
        <v>2.9000000000000001E-2</v>
      </c>
      <c r="AD116" s="112">
        <v>4.2000000000000003E-2</v>
      </c>
      <c r="AE116" s="112">
        <v>8.4000000000000005E-2</v>
      </c>
      <c r="AF116" s="64">
        <v>0.129</v>
      </c>
      <c r="AG116" s="64" t="s">
        <v>130</v>
      </c>
      <c r="AH116" s="64" t="s">
        <v>130</v>
      </c>
      <c r="AI116" s="64" t="s">
        <v>130</v>
      </c>
      <c r="AJ116" s="24"/>
      <c r="AK116" s="24">
        <v>1.4</v>
      </c>
      <c r="AL116" s="75">
        <f t="shared" si="10"/>
        <v>95.702778571428581</v>
      </c>
      <c r="AM116" s="80">
        <f t="shared" si="7"/>
        <v>4.1000000000000002E-2</v>
      </c>
      <c r="AN116" s="81">
        <f t="shared" si="8"/>
        <v>8.2000000000000003E-2</v>
      </c>
      <c r="AO116" s="55">
        <f t="shared" si="11"/>
        <v>0.127</v>
      </c>
      <c r="AQ116" s="24">
        <v>1.4</v>
      </c>
      <c r="AR116">
        <v>4.1000000000000002E-2</v>
      </c>
      <c r="AS116">
        <v>8.2000000000000003E-2</v>
      </c>
      <c r="AT116">
        <v>0.127</v>
      </c>
    </row>
    <row r="117" spans="1:46" ht="14.5" thickBot="1" x14ac:dyDescent="0.35">
      <c r="A117" t="s">
        <v>129</v>
      </c>
      <c r="B117" s="5">
        <v>1.44</v>
      </c>
      <c r="C117" s="5">
        <f t="shared" si="9"/>
        <v>11.44</v>
      </c>
      <c r="D117" s="55">
        <v>2.8000000000000001E-2</v>
      </c>
      <c r="E117" s="55">
        <v>2.8000000000000001E-2</v>
      </c>
      <c r="F117" s="55">
        <v>3.9E-2</v>
      </c>
      <c r="G117" s="55">
        <v>0.08</v>
      </c>
      <c r="H117" s="55">
        <v>0.124</v>
      </c>
      <c r="I117" s="55" t="s">
        <v>130</v>
      </c>
      <c r="J117" s="55" t="s">
        <v>130</v>
      </c>
      <c r="K117" s="55" t="s">
        <v>130</v>
      </c>
      <c r="L117" s="55" t="s">
        <v>130</v>
      </c>
      <c r="M117" s="55" t="s">
        <v>130</v>
      </c>
      <c r="N117" s="55" t="s">
        <v>130</v>
      </c>
      <c r="O117" s="55" t="s">
        <v>130</v>
      </c>
      <c r="P117" s="2" t="s">
        <v>140</v>
      </c>
      <c r="Z117" s="5">
        <v>1.41</v>
      </c>
      <c r="AB117" s="112">
        <v>2.9000000000000001E-2</v>
      </c>
      <c r="AC117" s="112">
        <v>2.9000000000000001E-2</v>
      </c>
      <c r="AD117" s="112">
        <v>4.2000000000000003E-2</v>
      </c>
      <c r="AE117" s="112">
        <v>8.4000000000000005E-2</v>
      </c>
      <c r="AF117" s="64">
        <v>0.129</v>
      </c>
      <c r="AG117" s="64" t="s">
        <v>130</v>
      </c>
      <c r="AH117" s="64" t="s">
        <v>130</v>
      </c>
      <c r="AI117" s="64" t="s">
        <v>130</v>
      </c>
      <c r="AJ117" s="24"/>
      <c r="AK117">
        <v>1.41</v>
      </c>
      <c r="AL117" s="75">
        <f t="shared" si="10"/>
        <v>95.02403546099292</v>
      </c>
      <c r="AM117" s="80">
        <f t="shared" si="7"/>
        <v>0.04</v>
      </c>
      <c r="AN117" s="81">
        <f t="shared" si="8"/>
        <v>8.1000000000000003E-2</v>
      </c>
      <c r="AO117" s="55">
        <f t="shared" si="11"/>
        <v>0.126</v>
      </c>
      <c r="AQ117">
        <v>1.41</v>
      </c>
      <c r="AR117">
        <v>0.04</v>
      </c>
      <c r="AS117">
        <v>8.1000000000000003E-2</v>
      </c>
      <c r="AT117">
        <v>0.126</v>
      </c>
    </row>
    <row r="118" spans="1:46" ht="15" thickBot="1" x14ac:dyDescent="0.35">
      <c r="A118" t="s">
        <v>129</v>
      </c>
      <c r="B118" s="5">
        <v>1.45</v>
      </c>
      <c r="C118" s="5">
        <f t="shared" si="9"/>
        <v>11.45</v>
      </c>
      <c r="D118" s="55">
        <v>2.8000000000000001E-2</v>
      </c>
      <c r="E118" s="55">
        <v>2.8000000000000001E-2</v>
      </c>
      <c r="F118" s="55">
        <v>3.9E-2</v>
      </c>
      <c r="G118" s="55">
        <v>7.9000000000000001E-2</v>
      </c>
      <c r="H118" s="55">
        <v>0.123</v>
      </c>
      <c r="I118" s="55" t="s">
        <v>130</v>
      </c>
      <c r="J118" s="55" t="s">
        <v>130</v>
      </c>
      <c r="K118" s="55" t="s">
        <v>130</v>
      </c>
      <c r="L118" s="55" t="s">
        <v>130</v>
      </c>
      <c r="M118" s="55" t="s">
        <v>130</v>
      </c>
      <c r="N118" s="55" t="s">
        <v>130</v>
      </c>
      <c r="O118" s="55" t="s">
        <v>130</v>
      </c>
      <c r="P118" s="2" t="s">
        <v>140</v>
      </c>
      <c r="Z118" s="5">
        <v>1.42</v>
      </c>
      <c r="AA118" s="113">
        <v>1.42</v>
      </c>
      <c r="AB118" s="112">
        <v>2.8000000000000001E-2</v>
      </c>
      <c r="AC118" s="112">
        <v>2.8000000000000001E-2</v>
      </c>
      <c r="AD118" s="112">
        <v>0.04</v>
      </c>
      <c r="AE118" s="112">
        <v>8.1000000000000003E-2</v>
      </c>
      <c r="AF118" s="64">
        <v>0.126</v>
      </c>
      <c r="AG118" s="64" t="s">
        <v>130</v>
      </c>
      <c r="AH118" s="64" t="s">
        <v>130</v>
      </c>
      <c r="AI118" s="64" t="s">
        <v>130</v>
      </c>
      <c r="AJ118" s="24"/>
      <c r="AK118" s="24">
        <v>1.42</v>
      </c>
      <c r="AL118" s="75">
        <f t="shared" si="10"/>
        <v>94.354852112676056</v>
      </c>
      <c r="AM118" s="80">
        <f t="shared" si="7"/>
        <v>0.04</v>
      </c>
      <c r="AN118" s="81">
        <f t="shared" si="8"/>
        <v>8.1000000000000003E-2</v>
      </c>
      <c r="AO118" s="55">
        <f t="shared" si="11"/>
        <v>0.126</v>
      </c>
      <c r="AQ118" s="24">
        <v>1.42</v>
      </c>
      <c r="AR118">
        <v>0.04</v>
      </c>
      <c r="AS118">
        <v>8.1000000000000003E-2</v>
      </c>
      <c r="AT118">
        <v>0.126</v>
      </c>
    </row>
    <row r="119" spans="1:46" ht="14.5" thickBot="1" x14ac:dyDescent="0.35">
      <c r="A119" t="s">
        <v>129</v>
      </c>
      <c r="B119" s="5">
        <v>1.46</v>
      </c>
      <c r="C119" s="5">
        <f t="shared" si="9"/>
        <v>11.46</v>
      </c>
      <c r="D119" s="94">
        <v>2.8000000000000001E-2</v>
      </c>
      <c r="E119" s="94">
        <v>2.8000000000000001E-2</v>
      </c>
      <c r="F119" s="55">
        <v>3.7999999999999999E-2</v>
      </c>
      <c r="G119" s="55">
        <v>7.9000000000000001E-2</v>
      </c>
      <c r="H119" s="55">
        <v>0.123</v>
      </c>
      <c r="I119" s="55" t="s">
        <v>130</v>
      </c>
      <c r="J119" s="55" t="s">
        <v>130</v>
      </c>
      <c r="K119" s="55" t="s">
        <v>130</v>
      </c>
      <c r="L119" s="55" t="s">
        <v>130</v>
      </c>
      <c r="M119" s="55" t="s">
        <v>130</v>
      </c>
      <c r="N119" s="55" t="s">
        <v>130</v>
      </c>
      <c r="O119" s="55" t="s">
        <v>130</v>
      </c>
      <c r="P119" s="2" t="s">
        <v>140</v>
      </c>
      <c r="Z119" s="5">
        <v>1.43</v>
      </c>
      <c r="AB119" s="112">
        <v>2.8000000000000001E-2</v>
      </c>
      <c r="AC119" s="112">
        <v>2.8000000000000001E-2</v>
      </c>
      <c r="AD119" s="112">
        <v>0.04</v>
      </c>
      <c r="AE119" s="112">
        <v>8.1000000000000003E-2</v>
      </c>
      <c r="AF119" s="64">
        <v>0.126</v>
      </c>
      <c r="AG119" s="64" t="s">
        <v>130</v>
      </c>
      <c r="AH119" s="64" t="s">
        <v>130</v>
      </c>
      <c r="AI119" s="64" t="s">
        <v>130</v>
      </c>
      <c r="AJ119" s="24"/>
      <c r="AK119">
        <v>1.43</v>
      </c>
      <c r="AL119" s="75">
        <f t="shared" si="10"/>
        <v>93.695027972027972</v>
      </c>
      <c r="AM119" s="80">
        <f t="shared" si="7"/>
        <v>3.9E-2</v>
      </c>
      <c r="AN119" s="81">
        <f t="shared" si="8"/>
        <v>0.08</v>
      </c>
      <c r="AO119" s="55">
        <f t="shared" si="11"/>
        <v>0.125</v>
      </c>
      <c r="AQ119">
        <v>1.43</v>
      </c>
      <c r="AR119">
        <v>3.9E-2</v>
      </c>
      <c r="AS119">
        <v>0.08</v>
      </c>
      <c r="AT119">
        <v>0.125</v>
      </c>
    </row>
    <row r="120" spans="1:46" ht="15" thickBot="1" x14ac:dyDescent="0.35">
      <c r="A120" t="s">
        <v>129</v>
      </c>
      <c r="B120" s="5">
        <v>1.47</v>
      </c>
      <c r="C120" s="5">
        <f t="shared" si="9"/>
        <v>11.47</v>
      </c>
      <c r="D120" s="55">
        <v>2.8000000000000001E-2</v>
      </c>
      <c r="E120" s="55">
        <v>2.8000000000000001E-2</v>
      </c>
      <c r="F120" s="55">
        <v>3.7999999999999999E-2</v>
      </c>
      <c r="G120" s="55">
        <v>7.8E-2</v>
      </c>
      <c r="H120" s="55">
        <v>0.122</v>
      </c>
      <c r="I120" s="55" t="s">
        <v>130</v>
      </c>
      <c r="J120" s="55" t="s">
        <v>130</v>
      </c>
      <c r="K120" s="55" t="s">
        <v>130</v>
      </c>
      <c r="L120" s="55" t="s">
        <v>130</v>
      </c>
      <c r="M120" s="55" t="s">
        <v>130</v>
      </c>
      <c r="N120" s="55" t="s">
        <v>130</v>
      </c>
      <c r="O120" s="55" t="s">
        <v>130</v>
      </c>
      <c r="P120" s="2" t="s">
        <v>140</v>
      </c>
      <c r="Z120" s="5">
        <v>1.44</v>
      </c>
      <c r="AA120" s="113">
        <v>1.44</v>
      </c>
      <c r="AB120" s="112">
        <v>2.8000000000000001E-2</v>
      </c>
      <c r="AC120" s="112">
        <v>2.8000000000000001E-2</v>
      </c>
      <c r="AD120" s="112">
        <v>3.9E-2</v>
      </c>
      <c r="AE120" s="112">
        <v>0.08</v>
      </c>
      <c r="AF120" s="64">
        <v>0.124</v>
      </c>
      <c r="AG120" s="64" t="s">
        <v>130</v>
      </c>
      <c r="AH120" s="64" t="s">
        <v>130</v>
      </c>
      <c r="AI120" s="64" t="s">
        <v>130</v>
      </c>
      <c r="AJ120" s="24"/>
      <c r="AK120" s="24">
        <v>1.44</v>
      </c>
      <c r="AL120" s="75">
        <f t="shared" si="10"/>
        <v>93.044368055555566</v>
      </c>
      <c r="AM120" s="80">
        <f t="shared" si="7"/>
        <v>3.9E-2</v>
      </c>
      <c r="AN120" s="81">
        <f t="shared" si="8"/>
        <v>0.08</v>
      </c>
      <c r="AO120" s="55">
        <f t="shared" si="11"/>
        <v>0.124</v>
      </c>
      <c r="AQ120" s="24">
        <v>1.44</v>
      </c>
      <c r="AR120">
        <v>3.9E-2</v>
      </c>
      <c r="AS120">
        <v>0.08</v>
      </c>
      <c r="AT120">
        <v>0.124</v>
      </c>
    </row>
    <row r="121" spans="1:46" ht="15" thickBot="1" x14ac:dyDescent="0.35">
      <c r="A121" t="s">
        <v>129</v>
      </c>
      <c r="B121" s="5">
        <v>1.48</v>
      </c>
      <c r="C121" s="5">
        <f t="shared" si="9"/>
        <v>11.48</v>
      </c>
      <c r="D121" s="55">
        <v>2.7E-2</v>
      </c>
      <c r="E121" s="55">
        <v>2.7E-2</v>
      </c>
      <c r="F121" s="55">
        <v>3.7999999999999999E-2</v>
      </c>
      <c r="G121" s="55">
        <v>7.8E-2</v>
      </c>
      <c r="H121" s="55">
        <v>0.121</v>
      </c>
      <c r="I121" s="55" t="s">
        <v>130</v>
      </c>
      <c r="J121" s="55" t="s">
        <v>130</v>
      </c>
      <c r="K121" s="55" t="s">
        <v>130</v>
      </c>
      <c r="L121" s="55" t="s">
        <v>130</v>
      </c>
      <c r="M121" s="55" t="s">
        <v>130</v>
      </c>
      <c r="N121" s="55" t="s">
        <v>130</v>
      </c>
      <c r="O121" s="55" t="s">
        <v>130</v>
      </c>
      <c r="P121" s="2" t="s">
        <v>140</v>
      </c>
      <c r="Z121" s="5">
        <v>1.45</v>
      </c>
      <c r="AA121" s="113">
        <v>1.45</v>
      </c>
      <c r="AB121" s="112">
        <v>2.8000000000000001E-2</v>
      </c>
      <c r="AC121" s="112">
        <v>2.8000000000000001E-2</v>
      </c>
      <c r="AD121" s="112">
        <v>3.9E-2</v>
      </c>
      <c r="AE121" s="112">
        <v>7.9000000000000001E-2</v>
      </c>
      <c r="AF121" s="64">
        <v>0.123</v>
      </c>
      <c r="AG121" s="64" t="s">
        <v>130</v>
      </c>
      <c r="AH121" s="64" t="s">
        <v>130</v>
      </c>
      <c r="AI121" s="64" t="s">
        <v>130</v>
      </c>
      <c r="AJ121" s="24"/>
      <c r="AK121">
        <v>1.45</v>
      </c>
      <c r="AL121" s="75">
        <f t="shared" si="10"/>
        <v>92.402682758620699</v>
      </c>
      <c r="AM121" s="80">
        <f t="shared" si="7"/>
        <v>3.9E-2</v>
      </c>
      <c r="AN121" s="81">
        <f t="shared" si="8"/>
        <v>7.9000000000000001E-2</v>
      </c>
      <c r="AO121" s="55">
        <f t="shared" si="11"/>
        <v>0.123</v>
      </c>
      <c r="AQ121">
        <v>1.45</v>
      </c>
      <c r="AR121">
        <v>3.9E-2</v>
      </c>
      <c r="AS121">
        <v>7.9000000000000001E-2</v>
      </c>
      <c r="AT121">
        <v>0.123</v>
      </c>
    </row>
    <row r="122" spans="1:46" ht="15" thickBot="1" x14ac:dyDescent="0.35">
      <c r="A122" t="s">
        <v>129</v>
      </c>
      <c r="B122" s="5">
        <v>1.49</v>
      </c>
      <c r="C122" s="5">
        <f t="shared" si="9"/>
        <v>11.49</v>
      </c>
      <c r="D122" s="94">
        <v>2.7E-2</v>
      </c>
      <c r="E122" s="94">
        <v>2.7E-2</v>
      </c>
      <c r="F122" s="55">
        <v>3.7999999999999999E-2</v>
      </c>
      <c r="G122" s="55">
        <v>7.6999999999999999E-2</v>
      </c>
      <c r="H122" s="55">
        <v>0.121</v>
      </c>
      <c r="I122" s="55" t="s">
        <v>130</v>
      </c>
      <c r="J122" s="55" t="s">
        <v>130</v>
      </c>
      <c r="K122" s="55" t="s">
        <v>130</v>
      </c>
      <c r="L122" s="55" t="s">
        <v>130</v>
      </c>
      <c r="M122" s="55" t="s">
        <v>130</v>
      </c>
      <c r="N122" s="55" t="s">
        <v>130</v>
      </c>
      <c r="O122" s="55" t="s">
        <v>130</v>
      </c>
      <c r="P122" s="2" t="s">
        <v>140</v>
      </c>
      <c r="Z122" s="5">
        <v>1.46</v>
      </c>
      <c r="AA122" s="113"/>
      <c r="AB122" s="112">
        <v>2.8000000000000001E-2</v>
      </c>
      <c r="AC122" s="112">
        <v>2.8000000000000001E-2</v>
      </c>
      <c r="AD122" s="112">
        <v>3.9E-2</v>
      </c>
      <c r="AE122" s="112">
        <v>7.9000000000000001E-2</v>
      </c>
      <c r="AF122" s="64">
        <v>0.123</v>
      </c>
      <c r="AG122" s="64" t="s">
        <v>130</v>
      </c>
      <c r="AH122" s="64" t="s">
        <v>130</v>
      </c>
      <c r="AI122" s="64" t="s">
        <v>130</v>
      </c>
      <c r="AJ122" s="24"/>
      <c r="AK122" s="24">
        <v>1.46</v>
      </c>
      <c r="AL122" s="75">
        <f t="shared" si="10"/>
        <v>91.769787671232876</v>
      </c>
      <c r="AM122" s="80">
        <f t="shared" si="7"/>
        <v>3.7999999999999999E-2</v>
      </c>
      <c r="AN122" s="81">
        <f t="shared" si="8"/>
        <v>7.9000000000000001E-2</v>
      </c>
      <c r="AO122" s="55">
        <f t="shared" si="11"/>
        <v>0.123</v>
      </c>
      <c r="AQ122" s="24">
        <v>1.46</v>
      </c>
      <c r="AR122">
        <v>3.7999999999999999E-2</v>
      </c>
      <c r="AS122">
        <v>7.9000000000000001E-2</v>
      </c>
      <c r="AT122">
        <v>0.123</v>
      </c>
    </row>
    <row r="123" spans="1:46" ht="15" thickBot="1" x14ac:dyDescent="0.35">
      <c r="A123" t="s">
        <v>129</v>
      </c>
      <c r="B123" s="5">
        <v>1.5</v>
      </c>
      <c r="C123" s="5">
        <f t="shared" si="9"/>
        <v>11.5</v>
      </c>
      <c r="D123" s="94">
        <v>2.7E-2</v>
      </c>
      <c r="E123" s="94">
        <v>2.7E-2</v>
      </c>
      <c r="F123" s="55">
        <v>3.6999999999999998E-2</v>
      </c>
      <c r="G123" s="55">
        <v>7.6999999999999999E-2</v>
      </c>
      <c r="H123" s="55">
        <v>0.12</v>
      </c>
      <c r="I123" s="55" t="s">
        <v>130</v>
      </c>
      <c r="J123" s="55" t="s">
        <v>130</v>
      </c>
      <c r="K123" s="55" t="s">
        <v>130</v>
      </c>
      <c r="L123" s="55" t="s">
        <v>130</v>
      </c>
      <c r="M123" s="55" t="s">
        <v>130</v>
      </c>
      <c r="N123" s="55" t="s">
        <v>130</v>
      </c>
      <c r="O123" s="55" t="s">
        <v>130</v>
      </c>
      <c r="P123" s="2" t="s">
        <v>140</v>
      </c>
      <c r="Z123" s="5">
        <v>1.47</v>
      </c>
      <c r="AA123" s="113">
        <v>1.47</v>
      </c>
      <c r="AB123" s="112">
        <v>2.8000000000000001E-2</v>
      </c>
      <c r="AC123" s="112">
        <v>2.8000000000000001E-2</v>
      </c>
      <c r="AD123" s="112">
        <v>3.7999999999999999E-2</v>
      </c>
      <c r="AE123" s="112">
        <v>7.8E-2</v>
      </c>
      <c r="AF123" s="64">
        <v>0.122</v>
      </c>
      <c r="AG123" s="64" t="s">
        <v>130</v>
      </c>
      <c r="AH123" s="64" t="s">
        <v>130</v>
      </c>
      <c r="AI123" s="64" t="s">
        <v>130</v>
      </c>
      <c r="AJ123" s="24"/>
      <c r="AK123">
        <v>1.47</v>
      </c>
      <c r="AL123" s="75">
        <f t="shared" si="10"/>
        <v>91.145503401360543</v>
      </c>
      <c r="AM123" s="80">
        <f t="shared" si="7"/>
        <v>3.7999999999999999E-2</v>
      </c>
      <c r="AN123" s="81">
        <f t="shared" si="8"/>
        <v>7.8E-2</v>
      </c>
      <c r="AO123" s="55">
        <f t="shared" si="11"/>
        <v>0.122</v>
      </c>
      <c r="AQ123">
        <v>1.47</v>
      </c>
      <c r="AR123">
        <v>3.7999999999999999E-2</v>
      </c>
      <c r="AS123">
        <v>7.8E-2</v>
      </c>
      <c r="AT123">
        <v>0.122</v>
      </c>
    </row>
    <row r="124" spans="1:46" ht="15" thickBot="1" x14ac:dyDescent="0.35">
      <c r="A124" t="s">
        <v>129</v>
      </c>
      <c r="B124" s="5">
        <v>1.51</v>
      </c>
      <c r="C124" s="5">
        <f t="shared" si="9"/>
        <v>11.51</v>
      </c>
      <c r="D124" s="94">
        <v>2.7E-2</v>
      </c>
      <c r="E124" s="94">
        <v>2.7E-2</v>
      </c>
      <c r="F124" s="55">
        <v>3.6999999999999998E-2</v>
      </c>
      <c r="G124" s="55">
        <v>7.5999999999999998E-2</v>
      </c>
      <c r="H124" s="55">
        <v>0.11899999999999999</v>
      </c>
      <c r="I124" s="55" t="s">
        <v>130</v>
      </c>
      <c r="J124" s="55" t="s">
        <v>130</v>
      </c>
      <c r="K124" s="55" t="s">
        <v>130</v>
      </c>
      <c r="L124" s="55" t="s">
        <v>130</v>
      </c>
      <c r="M124" s="55" t="s">
        <v>130</v>
      </c>
      <c r="N124" s="55" t="s">
        <v>130</v>
      </c>
      <c r="O124" s="55" t="s">
        <v>130</v>
      </c>
      <c r="P124" s="2" t="s">
        <v>140</v>
      </c>
      <c r="Z124" s="5">
        <v>1.48</v>
      </c>
      <c r="AA124" s="113">
        <v>1.48</v>
      </c>
      <c r="AB124" s="112">
        <v>2.7E-2</v>
      </c>
      <c r="AC124" s="112">
        <v>2.7E-2</v>
      </c>
      <c r="AD124" s="112">
        <v>3.7999999999999999E-2</v>
      </c>
      <c r="AE124" s="112">
        <v>7.8E-2</v>
      </c>
      <c r="AF124" s="64">
        <v>0.121</v>
      </c>
      <c r="AG124" s="64" t="s">
        <v>130</v>
      </c>
      <c r="AH124" s="64" t="s">
        <v>130</v>
      </c>
      <c r="AI124" s="64" t="s">
        <v>130</v>
      </c>
      <c r="AJ124" s="24"/>
      <c r="AK124" s="24">
        <v>1.48</v>
      </c>
      <c r="AL124" s="75">
        <f t="shared" si="10"/>
        <v>90.529655405405407</v>
      </c>
      <c r="AM124" s="80">
        <f t="shared" si="7"/>
        <v>3.7999999999999999E-2</v>
      </c>
      <c r="AN124" s="81">
        <f t="shared" si="8"/>
        <v>7.8E-2</v>
      </c>
      <c r="AO124" s="55">
        <f t="shared" si="11"/>
        <v>0.121</v>
      </c>
      <c r="AQ124" s="24">
        <v>1.48</v>
      </c>
      <c r="AR124">
        <v>3.7999999999999999E-2</v>
      </c>
      <c r="AS124">
        <v>7.8E-2</v>
      </c>
      <c r="AT124">
        <v>0.121</v>
      </c>
    </row>
    <row r="125" spans="1:46" ht="14.5" thickBot="1" x14ac:dyDescent="0.35">
      <c r="A125" t="s">
        <v>129</v>
      </c>
      <c r="B125" s="5">
        <v>1.52</v>
      </c>
      <c r="C125" s="5">
        <f t="shared" si="9"/>
        <v>11.52</v>
      </c>
      <c r="D125" s="94">
        <v>2.7E-2</v>
      </c>
      <c r="E125" s="94">
        <v>2.7E-2</v>
      </c>
      <c r="F125" s="55">
        <v>3.6999999999999998E-2</v>
      </c>
      <c r="G125" s="55">
        <v>7.5999999999999998E-2</v>
      </c>
      <c r="H125" s="55">
        <v>0.11899999999999999</v>
      </c>
      <c r="I125" s="55" t="s">
        <v>130</v>
      </c>
      <c r="J125" s="55" t="s">
        <v>130</v>
      </c>
      <c r="K125" s="55" t="s">
        <v>130</v>
      </c>
      <c r="L125" s="55" t="s">
        <v>130</v>
      </c>
      <c r="M125" s="55" t="s">
        <v>130</v>
      </c>
      <c r="N125" s="55" t="s">
        <v>130</v>
      </c>
      <c r="O125" s="55" t="s">
        <v>130</v>
      </c>
      <c r="P125" s="2" t="s">
        <v>140</v>
      </c>
      <c r="Z125" s="5">
        <v>1.49</v>
      </c>
      <c r="AB125" s="112">
        <v>2.7E-2</v>
      </c>
      <c r="AC125" s="112">
        <v>2.7E-2</v>
      </c>
      <c r="AD125" s="112">
        <v>3.7999999999999999E-2</v>
      </c>
      <c r="AE125" s="112">
        <v>7.8E-2</v>
      </c>
      <c r="AF125" s="64">
        <v>0.121</v>
      </c>
      <c r="AG125" s="64" t="s">
        <v>130</v>
      </c>
      <c r="AH125" s="64" t="s">
        <v>130</v>
      </c>
      <c r="AI125" s="64" t="s">
        <v>130</v>
      </c>
      <c r="AJ125" s="24"/>
      <c r="AK125">
        <v>1.49</v>
      </c>
      <c r="AL125" s="75">
        <f t="shared" si="10"/>
        <v>89.922073825503361</v>
      </c>
      <c r="AM125" s="80">
        <f t="shared" si="7"/>
        <v>3.7999999999999999E-2</v>
      </c>
      <c r="AN125" s="81">
        <f t="shared" si="8"/>
        <v>7.6999999999999999E-2</v>
      </c>
      <c r="AO125" s="55">
        <f t="shared" si="11"/>
        <v>0.121</v>
      </c>
      <c r="AQ125">
        <v>1.49</v>
      </c>
      <c r="AR125">
        <v>3.7999999999999999E-2</v>
      </c>
      <c r="AS125">
        <v>7.6999999999999999E-2</v>
      </c>
      <c r="AT125">
        <v>0.121</v>
      </c>
    </row>
    <row r="126" spans="1:46" ht="15" thickBot="1" x14ac:dyDescent="0.35">
      <c r="A126" t="s">
        <v>129</v>
      </c>
      <c r="B126" s="5">
        <v>1.53</v>
      </c>
      <c r="C126" s="5">
        <f t="shared" si="9"/>
        <v>11.53</v>
      </c>
      <c r="D126" s="55">
        <v>2.7E-2</v>
      </c>
      <c r="E126" s="55">
        <v>2.7E-2</v>
      </c>
      <c r="F126" s="55">
        <v>3.5999999999999997E-2</v>
      </c>
      <c r="G126" s="55">
        <v>7.4999999999999997E-2</v>
      </c>
      <c r="H126" s="55">
        <v>0.11799999999999999</v>
      </c>
      <c r="I126" s="55" t="s">
        <v>130</v>
      </c>
      <c r="J126" s="55" t="s">
        <v>130</v>
      </c>
      <c r="K126" s="55" t="s">
        <v>130</v>
      </c>
      <c r="L126" s="55" t="s">
        <v>130</v>
      </c>
      <c r="M126" s="55" t="s">
        <v>130</v>
      </c>
      <c r="N126" s="55" t="s">
        <v>130</v>
      </c>
      <c r="O126" s="55" t="s">
        <v>130</v>
      </c>
      <c r="P126" s="2" t="s">
        <v>140</v>
      </c>
      <c r="Z126" s="5">
        <v>1.5</v>
      </c>
      <c r="AA126" s="113"/>
      <c r="AB126" s="112">
        <v>2.7E-2</v>
      </c>
      <c r="AC126" s="112">
        <v>2.7E-2</v>
      </c>
      <c r="AD126" s="112">
        <v>3.7999999999999999E-2</v>
      </c>
      <c r="AE126" s="112">
        <v>7.8E-2</v>
      </c>
      <c r="AF126" s="64">
        <v>0.121</v>
      </c>
      <c r="AG126" s="64" t="s">
        <v>130</v>
      </c>
      <c r="AH126" s="64" t="s">
        <v>130</v>
      </c>
      <c r="AI126" s="64" t="s">
        <v>130</v>
      </c>
      <c r="AJ126" s="24"/>
      <c r="AK126" s="24">
        <v>1.5</v>
      </c>
      <c r="AL126" s="75">
        <f t="shared" si="10"/>
        <v>89.32259333333333</v>
      </c>
      <c r="AM126" s="80">
        <f t="shared" si="7"/>
        <v>3.6999999999999998E-2</v>
      </c>
      <c r="AN126" s="81">
        <f t="shared" si="8"/>
        <v>7.6999999999999999E-2</v>
      </c>
      <c r="AO126" s="55">
        <f t="shared" si="11"/>
        <v>0.12</v>
      </c>
      <c r="AQ126" s="24">
        <v>1.5</v>
      </c>
      <c r="AR126">
        <v>3.6999999999999998E-2</v>
      </c>
      <c r="AS126">
        <v>7.6999999999999999E-2</v>
      </c>
      <c r="AT126">
        <v>0.12</v>
      </c>
    </row>
    <row r="127" spans="1:46" ht="15" thickBot="1" x14ac:dyDescent="0.35">
      <c r="A127" t="s">
        <v>129</v>
      </c>
      <c r="B127" s="5">
        <v>1.54</v>
      </c>
      <c r="C127" s="5">
        <f t="shared" si="9"/>
        <v>11.54</v>
      </c>
      <c r="D127" s="94">
        <v>2.7E-2</v>
      </c>
      <c r="E127" s="94">
        <v>2.7E-2</v>
      </c>
      <c r="F127" s="55">
        <v>3.5999999999999997E-2</v>
      </c>
      <c r="G127" s="55">
        <v>7.4999999999999997E-2</v>
      </c>
      <c r="H127" s="55">
        <v>0.11700000000000001</v>
      </c>
      <c r="I127" s="55" t="s">
        <v>130</v>
      </c>
      <c r="J127" s="55" t="s">
        <v>130</v>
      </c>
      <c r="K127" s="55" t="s">
        <v>130</v>
      </c>
      <c r="L127" s="55" t="s">
        <v>130</v>
      </c>
      <c r="M127" s="55" t="s">
        <v>130</v>
      </c>
      <c r="N127" s="55" t="s">
        <v>130</v>
      </c>
      <c r="O127" s="55" t="s">
        <v>130</v>
      </c>
      <c r="P127" s="2" t="s">
        <v>140</v>
      </c>
      <c r="Z127" s="5">
        <v>1.51</v>
      </c>
      <c r="AA127" s="113"/>
      <c r="AB127" s="112">
        <v>2.7E-2</v>
      </c>
      <c r="AC127" s="112">
        <v>2.7E-2</v>
      </c>
      <c r="AD127" s="112">
        <v>3.7999999999999999E-2</v>
      </c>
      <c r="AE127" s="112">
        <v>7.8E-2</v>
      </c>
      <c r="AF127" s="64">
        <v>0.121</v>
      </c>
      <c r="AG127" s="64" t="s">
        <v>130</v>
      </c>
      <c r="AH127" s="64" t="s">
        <v>130</v>
      </c>
      <c r="AI127" s="64" t="s">
        <v>130</v>
      </c>
      <c r="AJ127" s="24"/>
      <c r="AK127">
        <v>1.51</v>
      </c>
      <c r="AL127" s="75">
        <f t="shared" si="10"/>
        <v>88.731052980132446</v>
      </c>
      <c r="AM127" s="80">
        <f t="shared" si="7"/>
        <v>3.6999999999999998E-2</v>
      </c>
      <c r="AN127" s="81">
        <f t="shared" si="8"/>
        <v>7.5999999999999998E-2</v>
      </c>
      <c r="AO127" s="55">
        <f t="shared" si="11"/>
        <v>0.11899999999999999</v>
      </c>
      <c r="AQ127">
        <v>1.51</v>
      </c>
      <c r="AR127">
        <v>3.6999999999999998E-2</v>
      </c>
      <c r="AS127">
        <v>7.5999999999999998E-2</v>
      </c>
      <c r="AT127">
        <v>0.11899999999999999</v>
      </c>
    </row>
    <row r="128" spans="1:46" ht="14.5" thickBot="1" x14ac:dyDescent="0.35">
      <c r="A128" t="s">
        <v>129</v>
      </c>
      <c r="B128" s="5">
        <v>1.55</v>
      </c>
      <c r="C128" s="5">
        <f t="shared" si="9"/>
        <v>11.55</v>
      </c>
      <c r="D128" s="94">
        <v>2.7E-2</v>
      </c>
      <c r="E128" s="94">
        <v>2.7E-2</v>
      </c>
      <c r="F128" s="55">
        <v>3.5999999999999997E-2</v>
      </c>
      <c r="G128" s="55">
        <v>7.4999999999999997E-2</v>
      </c>
      <c r="H128" s="55">
        <v>0.11700000000000001</v>
      </c>
      <c r="I128" s="55" t="s">
        <v>130</v>
      </c>
      <c r="J128" s="55" t="s">
        <v>130</v>
      </c>
      <c r="K128" s="55" t="s">
        <v>130</v>
      </c>
      <c r="L128" s="55" t="s">
        <v>130</v>
      </c>
      <c r="M128" s="55" t="s">
        <v>130</v>
      </c>
      <c r="N128" s="55" t="s">
        <v>130</v>
      </c>
      <c r="O128" s="55" t="s">
        <v>130</v>
      </c>
      <c r="P128" s="2" t="s">
        <v>140</v>
      </c>
      <c r="Z128" s="5">
        <v>1.52</v>
      </c>
      <c r="AB128" s="112">
        <v>2.7E-2</v>
      </c>
      <c r="AC128" s="112">
        <v>2.7E-2</v>
      </c>
      <c r="AD128" s="112">
        <v>3.7999999999999999E-2</v>
      </c>
      <c r="AE128" s="112">
        <v>7.8E-2</v>
      </c>
      <c r="AF128" s="64">
        <v>0.121</v>
      </c>
      <c r="AG128" s="64" t="s">
        <v>130</v>
      </c>
      <c r="AH128" s="64" t="s">
        <v>130</v>
      </c>
      <c r="AI128" s="64" t="s">
        <v>130</v>
      </c>
      <c r="AJ128" s="24"/>
      <c r="AK128" s="24">
        <v>1.52</v>
      </c>
      <c r="AL128" s="75">
        <f t="shared" si="10"/>
        <v>88.147296052631575</v>
      </c>
      <c r="AM128" s="80">
        <f t="shared" ref="AM128:AM191" si="12">ROUND(((0.0131*AL128)-0.225)*0.03937,3)</f>
        <v>3.6999999999999998E-2</v>
      </c>
      <c r="AN128" s="81">
        <f t="shared" ref="AN128:AN191" si="13">ROUND(((0.0203*AL128)+0.14)*0.03937,3)</f>
        <v>7.5999999999999998E-2</v>
      </c>
      <c r="AO128" s="55">
        <f t="shared" si="11"/>
        <v>0.11899999999999999</v>
      </c>
      <c r="AQ128" s="24">
        <v>1.52</v>
      </c>
      <c r="AR128">
        <v>3.6999999999999998E-2</v>
      </c>
      <c r="AS128">
        <v>7.5999999999999998E-2</v>
      </c>
      <c r="AT128">
        <v>0.11899999999999999</v>
      </c>
    </row>
    <row r="129" spans="1:46" ht="15" thickBot="1" x14ac:dyDescent="0.35">
      <c r="A129" t="s">
        <v>129</v>
      </c>
      <c r="B129" s="5">
        <v>1.56</v>
      </c>
      <c r="C129" s="5">
        <f t="shared" si="9"/>
        <v>11.56</v>
      </c>
      <c r="D129" s="55">
        <v>2.5999999999999999E-2</v>
      </c>
      <c r="E129" s="55">
        <v>2.5999999999999999E-2</v>
      </c>
      <c r="F129" s="55">
        <v>3.5000000000000003E-2</v>
      </c>
      <c r="G129" s="55">
        <v>7.3999999999999996E-2</v>
      </c>
      <c r="H129" s="55">
        <v>0.11600000000000001</v>
      </c>
      <c r="I129" s="55" t="s">
        <v>130</v>
      </c>
      <c r="J129" s="55" t="s">
        <v>130</v>
      </c>
      <c r="K129" s="55" t="s">
        <v>130</v>
      </c>
      <c r="L129" s="55" t="s">
        <v>130</v>
      </c>
      <c r="M129" s="55" t="s">
        <v>130</v>
      </c>
      <c r="N129" s="55" t="s">
        <v>130</v>
      </c>
      <c r="O129" s="55" t="s">
        <v>130</v>
      </c>
      <c r="P129" s="2" t="s">
        <v>140</v>
      </c>
      <c r="Z129" s="5">
        <v>1.53</v>
      </c>
      <c r="AA129" s="113">
        <v>1.53</v>
      </c>
      <c r="AB129" s="112">
        <v>2.7E-2</v>
      </c>
      <c r="AC129" s="112">
        <v>2.7E-2</v>
      </c>
      <c r="AD129" s="112">
        <v>3.5999999999999997E-2</v>
      </c>
      <c r="AE129" s="112">
        <v>7.5999999999999998E-2</v>
      </c>
      <c r="AF129" s="64">
        <v>0.11799999999999999</v>
      </c>
      <c r="AG129" s="64" t="s">
        <v>130</v>
      </c>
      <c r="AH129" s="64" t="s">
        <v>130</v>
      </c>
      <c r="AI129" s="64" t="s">
        <v>130</v>
      </c>
      <c r="AJ129" s="24"/>
      <c r="AK129">
        <v>1.53</v>
      </c>
      <c r="AL129" s="75">
        <f t="shared" si="10"/>
        <v>87.571169934640523</v>
      </c>
      <c r="AM129" s="80">
        <f t="shared" si="12"/>
        <v>3.5999999999999997E-2</v>
      </c>
      <c r="AN129" s="81">
        <f t="shared" si="13"/>
        <v>7.4999999999999997E-2</v>
      </c>
      <c r="AO129" s="55">
        <f t="shared" si="11"/>
        <v>0.11799999999999999</v>
      </c>
      <c r="AQ129">
        <v>1.53</v>
      </c>
      <c r="AR129">
        <v>3.5999999999999997E-2</v>
      </c>
      <c r="AS129">
        <v>7.4999999999999997E-2</v>
      </c>
      <c r="AT129">
        <v>0.11799999999999999</v>
      </c>
    </row>
    <row r="130" spans="1:46" ht="15" thickBot="1" x14ac:dyDescent="0.35">
      <c r="A130" t="s">
        <v>129</v>
      </c>
      <c r="B130" s="5">
        <v>1.57</v>
      </c>
      <c r="C130" s="5">
        <f t="shared" si="9"/>
        <v>11.57</v>
      </c>
      <c r="D130" s="94">
        <v>2.5999999999999999E-2</v>
      </c>
      <c r="E130" s="94">
        <v>2.5999999999999999E-2</v>
      </c>
      <c r="F130" s="55">
        <v>3.5000000000000003E-2</v>
      </c>
      <c r="G130" s="55">
        <v>7.3999999999999996E-2</v>
      </c>
      <c r="H130" s="55">
        <v>0.11600000000000001</v>
      </c>
      <c r="I130" s="55" t="s">
        <v>130</v>
      </c>
      <c r="J130" s="55" t="s">
        <v>130</v>
      </c>
      <c r="K130" s="55" t="s">
        <v>130</v>
      </c>
      <c r="L130" s="55" t="s">
        <v>130</v>
      </c>
      <c r="M130" s="55" t="s">
        <v>130</v>
      </c>
      <c r="N130" s="55" t="s">
        <v>130</v>
      </c>
      <c r="O130" s="55" t="s">
        <v>130</v>
      </c>
      <c r="P130" s="2" t="s">
        <v>140</v>
      </c>
      <c r="Z130" s="5">
        <v>1.54</v>
      </c>
      <c r="AA130" s="113"/>
      <c r="AB130" s="112">
        <v>2.7E-2</v>
      </c>
      <c r="AC130" s="112">
        <v>2.7E-2</v>
      </c>
      <c r="AD130" s="112">
        <v>3.5999999999999997E-2</v>
      </c>
      <c r="AE130" s="112">
        <v>7.5999999999999998E-2</v>
      </c>
      <c r="AF130" s="64">
        <v>0.11799999999999999</v>
      </c>
      <c r="AG130" s="64" t="s">
        <v>130</v>
      </c>
      <c r="AH130" s="64" t="s">
        <v>130</v>
      </c>
      <c r="AI130" s="64" t="s">
        <v>130</v>
      </c>
      <c r="AJ130" s="24"/>
      <c r="AK130" s="24">
        <v>1.54</v>
      </c>
      <c r="AL130" s="75">
        <f t="shared" si="10"/>
        <v>87.002525974025971</v>
      </c>
      <c r="AM130" s="80">
        <f t="shared" si="12"/>
        <v>3.5999999999999997E-2</v>
      </c>
      <c r="AN130" s="81">
        <f t="shared" si="13"/>
        <v>7.4999999999999997E-2</v>
      </c>
      <c r="AO130" s="55">
        <f t="shared" si="11"/>
        <v>0.11700000000000001</v>
      </c>
      <c r="AQ130" s="24">
        <v>1.54</v>
      </c>
      <c r="AR130">
        <v>3.5999999999999997E-2</v>
      </c>
      <c r="AS130">
        <v>7.4999999999999997E-2</v>
      </c>
      <c r="AT130">
        <v>0.11700000000000001</v>
      </c>
    </row>
    <row r="131" spans="1:46" ht="15" thickBot="1" x14ac:dyDescent="0.35">
      <c r="A131" t="s">
        <v>129</v>
      </c>
      <c r="B131" s="5">
        <v>1.58</v>
      </c>
      <c r="C131" s="5">
        <f t="shared" si="9"/>
        <v>11.58</v>
      </c>
      <c r="D131" s="55">
        <v>2.5999999999999999E-2</v>
      </c>
      <c r="E131" s="55">
        <v>2.5999999999999999E-2</v>
      </c>
      <c r="F131" s="55">
        <v>3.5000000000000003E-2</v>
      </c>
      <c r="G131" s="55">
        <v>7.2999999999999995E-2</v>
      </c>
      <c r="H131" s="55">
        <v>0.115</v>
      </c>
      <c r="I131" s="55" t="s">
        <v>130</v>
      </c>
      <c r="J131" s="55" t="s">
        <v>130</v>
      </c>
      <c r="K131" s="55" t="s">
        <v>130</v>
      </c>
      <c r="L131" s="55" t="s">
        <v>130</v>
      </c>
      <c r="M131" s="55" t="s">
        <v>130</v>
      </c>
      <c r="N131" s="55" t="s">
        <v>130</v>
      </c>
      <c r="O131" s="55" t="s">
        <v>130</v>
      </c>
      <c r="P131" s="2" t="s">
        <v>140</v>
      </c>
      <c r="Z131" s="5">
        <v>1.55</v>
      </c>
      <c r="AA131" s="113"/>
      <c r="AB131" s="112">
        <v>2.7E-2</v>
      </c>
      <c r="AC131" s="112">
        <v>2.7E-2</v>
      </c>
      <c r="AD131" s="112">
        <v>3.5999999999999997E-2</v>
      </c>
      <c r="AE131" s="112">
        <v>7.5999999999999998E-2</v>
      </c>
      <c r="AF131" s="64">
        <v>0.11799999999999999</v>
      </c>
      <c r="AG131" s="64" t="s">
        <v>130</v>
      </c>
      <c r="AH131" s="64" t="s">
        <v>130</v>
      </c>
      <c r="AI131" s="64" t="s">
        <v>130</v>
      </c>
      <c r="AJ131" s="24"/>
      <c r="AK131">
        <v>1.55</v>
      </c>
      <c r="AL131" s="75">
        <f t="shared" si="10"/>
        <v>86.441219354838708</v>
      </c>
      <c r="AM131" s="80">
        <f t="shared" si="12"/>
        <v>3.5999999999999997E-2</v>
      </c>
      <c r="AN131" s="81">
        <f t="shared" si="13"/>
        <v>7.4999999999999997E-2</v>
      </c>
      <c r="AO131" s="55">
        <f t="shared" si="11"/>
        <v>0.11700000000000001</v>
      </c>
      <c r="AQ131">
        <v>1.55</v>
      </c>
      <c r="AR131">
        <v>3.5999999999999997E-2</v>
      </c>
      <c r="AS131">
        <v>7.4999999999999997E-2</v>
      </c>
      <c r="AT131">
        <v>0.11700000000000001</v>
      </c>
    </row>
    <row r="132" spans="1:46" ht="15" thickBot="1" x14ac:dyDescent="0.35">
      <c r="A132" t="s">
        <v>129</v>
      </c>
      <c r="B132" s="5">
        <v>1.59</v>
      </c>
      <c r="C132" s="5">
        <f t="shared" si="9"/>
        <v>11.59</v>
      </c>
      <c r="D132" s="94">
        <v>2.5999999999999999E-2</v>
      </c>
      <c r="E132" s="94">
        <v>2.5999999999999999E-2</v>
      </c>
      <c r="F132" s="55">
        <v>3.5000000000000003E-2</v>
      </c>
      <c r="G132" s="55">
        <v>7.2999999999999995E-2</v>
      </c>
      <c r="H132" s="55">
        <v>0.114</v>
      </c>
      <c r="I132" s="55" t="s">
        <v>130</v>
      </c>
      <c r="J132" s="55" t="s">
        <v>130</v>
      </c>
      <c r="K132" s="55" t="s">
        <v>130</v>
      </c>
      <c r="L132" s="55" t="s">
        <v>130</v>
      </c>
      <c r="M132" s="55" t="s">
        <v>130</v>
      </c>
      <c r="N132" s="55" t="s">
        <v>130</v>
      </c>
      <c r="O132" s="55" t="s">
        <v>130</v>
      </c>
      <c r="P132" s="2" t="s">
        <v>140</v>
      </c>
      <c r="Z132" s="5">
        <v>1.56</v>
      </c>
      <c r="AA132" s="113">
        <v>1.56</v>
      </c>
      <c r="AB132" s="112">
        <v>2.5999999999999999E-2</v>
      </c>
      <c r="AC132" s="112">
        <v>2.5999999999999999E-2</v>
      </c>
      <c r="AD132" s="112">
        <v>3.5000000000000003E-2</v>
      </c>
      <c r="AE132" s="112">
        <v>7.3999999999999996E-2</v>
      </c>
      <c r="AF132" s="64">
        <v>0.11600000000000001</v>
      </c>
      <c r="AG132" s="64" t="s">
        <v>130</v>
      </c>
      <c r="AH132" s="64" t="s">
        <v>130</v>
      </c>
      <c r="AI132" s="64" t="s">
        <v>130</v>
      </c>
      <c r="AJ132" s="24"/>
      <c r="AK132" s="24">
        <v>1.56</v>
      </c>
      <c r="AL132" s="75">
        <f t="shared" si="10"/>
        <v>85.887108974358966</v>
      </c>
      <c r="AM132" s="80">
        <f t="shared" si="12"/>
        <v>3.5000000000000003E-2</v>
      </c>
      <c r="AN132" s="81">
        <f t="shared" si="13"/>
        <v>7.3999999999999996E-2</v>
      </c>
      <c r="AO132" s="55">
        <f t="shared" si="11"/>
        <v>0.11600000000000001</v>
      </c>
      <c r="AQ132" s="24">
        <v>1.56</v>
      </c>
      <c r="AR132">
        <v>3.5000000000000003E-2</v>
      </c>
      <c r="AS132">
        <v>7.3999999999999996E-2</v>
      </c>
      <c r="AT132">
        <v>0.11600000000000001</v>
      </c>
    </row>
    <row r="133" spans="1:46" ht="14.5" thickBot="1" x14ac:dyDescent="0.35">
      <c r="A133" t="s">
        <v>129</v>
      </c>
      <c r="B133" s="5">
        <v>1.6</v>
      </c>
      <c r="C133" s="5">
        <f t="shared" si="9"/>
        <v>11.6</v>
      </c>
      <c r="D133" s="94">
        <v>2.5999999999999999E-2</v>
      </c>
      <c r="E133" s="94">
        <v>2.5999999999999999E-2</v>
      </c>
      <c r="F133" s="55">
        <v>3.4000000000000002E-2</v>
      </c>
      <c r="G133" s="55">
        <v>7.1999999999999995E-2</v>
      </c>
      <c r="H133" s="55">
        <v>0.114</v>
      </c>
      <c r="I133" s="55" t="s">
        <v>130</v>
      </c>
      <c r="J133" s="55" t="s">
        <v>130</v>
      </c>
      <c r="K133" s="55" t="s">
        <v>130</v>
      </c>
      <c r="L133" s="55" t="s">
        <v>130</v>
      </c>
      <c r="M133" s="55" t="s">
        <v>130</v>
      </c>
      <c r="N133" s="55" t="s">
        <v>130</v>
      </c>
      <c r="O133" s="55" t="s">
        <v>130</v>
      </c>
      <c r="P133" s="2" t="s">
        <v>140</v>
      </c>
      <c r="Z133" s="5">
        <v>1.57</v>
      </c>
      <c r="AB133" s="112">
        <v>2.5999999999999999E-2</v>
      </c>
      <c r="AC133" s="112">
        <v>2.5999999999999999E-2</v>
      </c>
      <c r="AD133" s="112">
        <v>3.5000000000000003E-2</v>
      </c>
      <c r="AE133" s="112">
        <v>7.3999999999999996E-2</v>
      </c>
      <c r="AF133" s="64">
        <v>0.11600000000000001</v>
      </c>
      <c r="AG133" s="64" t="s">
        <v>130</v>
      </c>
      <c r="AH133" s="64" t="s">
        <v>130</v>
      </c>
      <c r="AI133" s="64" t="s">
        <v>130</v>
      </c>
      <c r="AJ133" s="24"/>
      <c r="AK133">
        <v>1.57</v>
      </c>
      <c r="AL133" s="75">
        <f t="shared" si="10"/>
        <v>85.340057324840757</v>
      </c>
      <c r="AM133" s="80">
        <f t="shared" si="12"/>
        <v>3.5000000000000003E-2</v>
      </c>
      <c r="AN133" s="81">
        <f t="shared" si="13"/>
        <v>7.3999999999999996E-2</v>
      </c>
      <c r="AO133" s="55">
        <f t="shared" si="11"/>
        <v>0.11600000000000001</v>
      </c>
      <c r="AQ133">
        <v>1.57</v>
      </c>
      <c r="AR133">
        <v>3.5000000000000003E-2</v>
      </c>
      <c r="AS133">
        <v>7.3999999999999996E-2</v>
      </c>
      <c r="AT133">
        <v>0.11600000000000001</v>
      </c>
    </row>
    <row r="134" spans="1:46" ht="15" thickBot="1" x14ac:dyDescent="0.35">
      <c r="A134" t="s">
        <v>129</v>
      </c>
      <c r="B134" s="5">
        <v>1.61</v>
      </c>
      <c r="C134" s="5">
        <f t="shared" ref="C134:C197" si="14">VALUE(SUBSTITUTE(1&amp;B134," ",""))</f>
        <v>11.61</v>
      </c>
      <c r="D134" s="55">
        <v>2.5999999999999999E-2</v>
      </c>
      <c r="E134" s="55">
        <v>2.5999999999999999E-2</v>
      </c>
      <c r="F134" s="55">
        <v>3.4000000000000002E-2</v>
      </c>
      <c r="G134" s="55">
        <v>7.1999999999999995E-2</v>
      </c>
      <c r="H134" s="55">
        <v>0.113</v>
      </c>
      <c r="I134" s="55" t="s">
        <v>130</v>
      </c>
      <c r="J134" s="55" t="s">
        <v>130</v>
      </c>
      <c r="K134" s="55" t="s">
        <v>130</v>
      </c>
      <c r="L134" s="55" t="s">
        <v>130</v>
      </c>
      <c r="M134" s="55" t="s">
        <v>130</v>
      </c>
      <c r="N134" s="55" t="s">
        <v>130</v>
      </c>
      <c r="O134" s="55" t="s">
        <v>130</v>
      </c>
      <c r="P134" s="2" t="s">
        <v>140</v>
      </c>
      <c r="Z134" s="5">
        <v>1.58</v>
      </c>
      <c r="AA134" s="113">
        <v>1.58</v>
      </c>
      <c r="AB134" s="112">
        <v>2.5999999999999999E-2</v>
      </c>
      <c r="AC134" s="112">
        <v>2.5999999999999999E-2</v>
      </c>
      <c r="AD134" s="112">
        <v>3.5000000000000003E-2</v>
      </c>
      <c r="AE134" s="112">
        <v>7.2999999999999995E-2</v>
      </c>
      <c r="AF134" s="64">
        <v>0.115</v>
      </c>
      <c r="AG134" s="64" t="s">
        <v>130</v>
      </c>
      <c r="AH134" s="64" t="s">
        <v>130</v>
      </c>
      <c r="AI134" s="64" t="s">
        <v>130</v>
      </c>
      <c r="AJ134" s="24"/>
      <c r="AK134" s="24">
        <v>1.58</v>
      </c>
      <c r="AL134" s="75">
        <f t="shared" si="10"/>
        <v>84.79993037974684</v>
      </c>
      <c r="AM134" s="80">
        <f t="shared" si="12"/>
        <v>3.5000000000000003E-2</v>
      </c>
      <c r="AN134" s="81">
        <f t="shared" si="13"/>
        <v>7.2999999999999995E-2</v>
      </c>
      <c r="AO134" s="55">
        <f t="shared" si="11"/>
        <v>0.115</v>
      </c>
      <c r="AQ134" s="24">
        <v>1.58</v>
      </c>
      <c r="AR134">
        <v>3.5000000000000003E-2</v>
      </c>
      <c r="AS134">
        <v>7.2999999999999995E-2</v>
      </c>
      <c r="AT134">
        <v>0.115</v>
      </c>
    </row>
    <row r="135" spans="1:46" ht="14.5" thickBot="1" x14ac:dyDescent="0.35">
      <c r="A135" t="s">
        <v>129</v>
      </c>
      <c r="B135" s="5">
        <v>1.62</v>
      </c>
      <c r="C135" s="5">
        <f t="shared" si="14"/>
        <v>11.62</v>
      </c>
      <c r="D135" s="55">
        <v>2.5999999999999999E-2</v>
      </c>
      <c r="E135" s="55">
        <v>2.5999999999999999E-2</v>
      </c>
      <c r="F135" s="55">
        <v>3.4000000000000002E-2</v>
      </c>
      <c r="G135" s="55">
        <v>7.1999999999999995E-2</v>
      </c>
      <c r="H135" s="55">
        <v>0.113</v>
      </c>
      <c r="I135" s="55" t="s">
        <v>130</v>
      </c>
      <c r="J135" s="55" t="s">
        <v>130</v>
      </c>
      <c r="K135" s="55" t="s">
        <v>130</v>
      </c>
      <c r="L135" s="55" t="s">
        <v>130</v>
      </c>
      <c r="M135" s="55" t="s">
        <v>130</v>
      </c>
      <c r="N135" s="55" t="s">
        <v>130</v>
      </c>
      <c r="O135" s="55" t="s">
        <v>130</v>
      </c>
      <c r="P135" s="2" t="s">
        <v>140</v>
      </c>
      <c r="Z135" s="5">
        <v>1.59</v>
      </c>
      <c r="AB135" s="112">
        <v>2.5999999999999999E-2</v>
      </c>
      <c r="AC135" s="112">
        <v>2.5999999999999999E-2</v>
      </c>
      <c r="AD135" s="112">
        <v>3.5000000000000003E-2</v>
      </c>
      <c r="AE135" s="112">
        <v>7.2999999999999995E-2</v>
      </c>
      <c r="AF135" s="64">
        <v>0.115</v>
      </c>
      <c r="AG135" s="64" t="s">
        <v>130</v>
      </c>
      <c r="AH135" s="64" t="s">
        <v>130</v>
      </c>
      <c r="AI135" s="64" t="s">
        <v>130</v>
      </c>
      <c r="AJ135" s="24"/>
      <c r="AK135">
        <v>1.59</v>
      </c>
      <c r="AL135" s="75">
        <f t="shared" si="10"/>
        <v>84.26659748427673</v>
      </c>
      <c r="AM135" s="80">
        <f t="shared" si="12"/>
        <v>3.5000000000000003E-2</v>
      </c>
      <c r="AN135" s="81">
        <f t="shared" si="13"/>
        <v>7.2999999999999995E-2</v>
      </c>
      <c r="AO135" s="55">
        <f t="shared" si="11"/>
        <v>0.114</v>
      </c>
      <c r="AQ135">
        <v>1.59</v>
      </c>
      <c r="AR135">
        <v>3.5000000000000003E-2</v>
      </c>
      <c r="AS135">
        <v>7.2999999999999995E-2</v>
      </c>
      <c r="AT135">
        <v>0.114</v>
      </c>
    </row>
    <row r="136" spans="1:46" ht="14.5" thickBot="1" x14ac:dyDescent="0.35">
      <c r="A136" t="s">
        <v>129</v>
      </c>
      <c r="B136" s="5">
        <v>1.63</v>
      </c>
      <c r="C136" s="5">
        <f t="shared" si="14"/>
        <v>11.63</v>
      </c>
      <c r="D136" s="55">
        <v>2.5000000000000001E-2</v>
      </c>
      <c r="E136" s="55">
        <v>2.5000000000000001E-2</v>
      </c>
      <c r="F136" s="55">
        <v>3.4000000000000002E-2</v>
      </c>
      <c r="G136" s="55">
        <v>7.0999999999999994E-2</v>
      </c>
      <c r="H136" s="55">
        <v>0.112</v>
      </c>
      <c r="I136" s="55" t="s">
        <v>130</v>
      </c>
      <c r="J136" s="55" t="s">
        <v>130</v>
      </c>
      <c r="K136" s="55" t="s">
        <v>130</v>
      </c>
      <c r="L136" s="55" t="s">
        <v>130</v>
      </c>
      <c r="M136" s="55" t="s">
        <v>130</v>
      </c>
      <c r="N136" s="55" t="s">
        <v>130</v>
      </c>
      <c r="O136" s="55" t="s">
        <v>130</v>
      </c>
      <c r="P136" s="2" t="s">
        <v>140</v>
      </c>
      <c r="Z136" s="5">
        <v>1.6</v>
      </c>
      <c r="AB136" s="112">
        <v>2.5999999999999999E-2</v>
      </c>
      <c r="AC136" s="112">
        <v>2.5999999999999999E-2</v>
      </c>
      <c r="AD136" s="112">
        <v>3.5000000000000003E-2</v>
      </c>
      <c r="AE136" s="112">
        <v>7.2999999999999995E-2</v>
      </c>
      <c r="AF136" s="64">
        <v>0.115</v>
      </c>
      <c r="AG136" s="64" t="s">
        <v>130</v>
      </c>
      <c r="AH136" s="64" t="s">
        <v>130</v>
      </c>
      <c r="AI136" s="64" t="s">
        <v>130</v>
      </c>
      <c r="AJ136" s="24"/>
      <c r="AK136" s="24">
        <v>1.6</v>
      </c>
      <c r="AL136" s="75">
        <f t="shared" si="10"/>
        <v>83.739931249999998</v>
      </c>
      <c r="AM136" s="80">
        <f t="shared" si="12"/>
        <v>3.4000000000000002E-2</v>
      </c>
      <c r="AN136" s="81">
        <f t="shared" si="13"/>
        <v>7.1999999999999995E-2</v>
      </c>
      <c r="AO136" s="55">
        <f t="shared" si="11"/>
        <v>0.114</v>
      </c>
      <c r="AQ136" s="24">
        <v>1.6</v>
      </c>
      <c r="AR136">
        <v>3.4000000000000002E-2</v>
      </c>
      <c r="AS136">
        <v>7.1999999999999995E-2</v>
      </c>
      <c r="AT136">
        <v>0.114</v>
      </c>
    </row>
    <row r="137" spans="1:46" ht="15" thickBot="1" x14ac:dyDescent="0.35">
      <c r="A137" t="s">
        <v>129</v>
      </c>
      <c r="B137" s="5">
        <v>1.64</v>
      </c>
      <c r="C137" s="5">
        <f t="shared" si="14"/>
        <v>11.64</v>
      </c>
      <c r="D137" s="55">
        <v>2.5000000000000001E-2</v>
      </c>
      <c r="E137" s="55">
        <v>2.5000000000000001E-2</v>
      </c>
      <c r="F137" s="55">
        <v>3.3000000000000002E-2</v>
      </c>
      <c r="G137" s="55">
        <v>7.0999999999999994E-2</v>
      </c>
      <c r="H137" s="55">
        <v>0.112</v>
      </c>
      <c r="I137" s="55" t="s">
        <v>130</v>
      </c>
      <c r="J137" s="55" t="s">
        <v>130</v>
      </c>
      <c r="K137" s="55" t="s">
        <v>130</v>
      </c>
      <c r="L137" s="55" t="s">
        <v>130</v>
      </c>
      <c r="M137" s="55" t="s">
        <v>130</v>
      </c>
      <c r="N137" s="55" t="s">
        <v>130</v>
      </c>
      <c r="O137" s="55" t="s">
        <v>130</v>
      </c>
      <c r="P137" s="2" t="s">
        <v>140</v>
      </c>
      <c r="Z137" s="5">
        <v>1.61</v>
      </c>
      <c r="AA137" s="113">
        <v>1.61</v>
      </c>
      <c r="AB137" s="112">
        <v>2.5999999999999999E-2</v>
      </c>
      <c r="AC137" s="112">
        <v>2.5999999999999999E-2</v>
      </c>
      <c r="AD137" s="112">
        <v>3.4000000000000002E-2</v>
      </c>
      <c r="AE137" s="112">
        <v>7.1999999999999995E-2</v>
      </c>
      <c r="AF137" s="64">
        <v>0.113</v>
      </c>
      <c r="AG137" s="64" t="s">
        <v>130</v>
      </c>
      <c r="AH137" s="64" t="s">
        <v>130</v>
      </c>
      <c r="AI137" s="64" t="s">
        <v>130</v>
      </c>
      <c r="AJ137" s="24"/>
      <c r="AK137">
        <v>1.61</v>
      </c>
      <c r="AL137" s="75">
        <f t="shared" si="10"/>
        <v>83.219807453416152</v>
      </c>
      <c r="AM137" s="80">
        <f t="shared" si="12"/>
        <v>3.4000000000000002E-2</v>
      </c>
      <c r="AN137" s="81">
        <f t="shared" si="13"/>
        <v>7.1999999999999995E-2</v>
      </c>
      <c r="AO137" s="55">
        <f t="shared" si="11"/>
        <v>0.113</v>
      </c>
      <c r="AQ137">
        <v>1.61</v>
      </c>
      <c r="AR137">
        <v>3.4000000000000002E-2</v>
      </c>
      <c r="AS137">
        <v>7.1999999999999995E-2</v>
      </c>
      <c r="AT137">
        <v>0.113</v>
      </c>
    </row>
    <row r="138" spans="1:46" ht="15" thickBot="1" x14ac:dyDescent="0.35">
      <c r="A138" t="s">
        <v>129</v>
      </c>
      <c r="B138" s="5">
        <v>1.65</v>
      </c>
      <c r="C138" s="5">
        <f t="shared" si="14"/>
        <v>11.65</v>
      </c>
      <c r="D138" s="55">
        <v>2.5000000000000001E-2</v>
      </c>
      <c r="E138" s="55">
        <v>2.5000000000000001E-2</v>
      </c>
      <c r="F138" s="55">
        <v>3.3000000000000002E-2</v>
      </c>
      <c r="G138" s="55">
        <v>7.0000000000000007E-2</v>
      </c>
      <c r="H138" s="55">
        <v>0.111</v>
      </c>
      <c r="I138" s="55" t="s">
        <v>130</v>
      </c>
      <c r="J138" s="55" t="s">
        <v>130</v>
      </c>
      <c r="K138" s="55" t="s">
        <v>130</v>
      </c>
      <c r="L138" s="55" t="s">
        <v>130</v>
      </c>
      <c r="M138" s="55" t="s">
        <v>130</v>
      </c>
      <c r="N138" s="55" t="s">
        <v>130</v>
      </c>
      <c r="O138" s="55" t="s">
        <v>130</v>
      </c>
      <c r="P138" s="2" t="s">
        <v>140</v>
      </c>
      <c r="Z138" s="5">
        <v>1.62</v>
      </c>
      <c r="AA138" s="113">
        <v>1.62</v>
      </c>
      <c r="AB138" s="112">
        <v>2.5999999999999999E-2</v>
      </c>
      <c r="AC138" s="112">
        <v>2.5999999999999999E-2</v>
      </c>
      <c r="AD138" s="112">
        <v>3.4000000000000002E-2</v>
      </c>
      <c r="AE138" s="112">
        <v>7.1999999999999995E-2</v>
      </c>
      <c r="AF138" s="64">
        <v>0.113</v>
      </c>
      <c r="AG138" s="64" t="s">
        <v>130</v>
      </c>
      <c r="AH138" s="64" t="s">
        <v>130</v>
      </c>
      <c r="AI138" s="64" t="s">
        <v>130</v>
      </c>
      <c r="AJ138" s="24"/>
      <c r="AK138" s="24">
        <v>1.62</v>
      </c>
      <c r="AL138" s="75">
        <f t="shared" ref="AL138:AL201" si="15">133.98389/AK138</f>
        <v>82.706104938271608</v>
      </c>
      <c r="AM138" s="80">
        <f t="shared" si="12"/>
        <v>3.4000000000000002E-2</v>
      </c>
      <c r="AN138" s="81">
        <f t="shared" si="13"/>
        <v>7.1999999999999995E-2</v>
      </c>
      <c r="AO138" s="55">
        <f t="shared" si="11"/>
        <v>0.113</v>
      </c>
      <c r="AQ138" s="24">
        <v>1.62</v>
      </c>
      <c r="AR138">
        <v>3.4000000000000002E-2</v>
      </c>
      <c r="AS138">
        <v>7.1999999999999995E-2</v>
      </c>
      <c r="AT138">
        <v>0.113</v>
      </c>
    </row>
    <row r="139" spans="1:46" ht="15" thickBot="1" x14ac:dyDescent="0.35">
      <c r="A139" t="s">
        <v>129</v>
      </c>
      <c r="B139" s="5">
        <v>1.66</v>
      </c>
      <c r="C139" s="5">
        <f t="shared" si="14"/>
        <v>11.66</v>
      </c>
      <c r="D139" s="94">
        <v>2.5000000000000001E-2</v>
      </c>
      <c r="E139" s="94">
        <v>2.5000000000000001E-2</v>
      </c>
      <c r="F139" s="55">
        <v>3.3000000000000002E-2</v>
      </c>
      <c r="G139" s="55">
        <v>7.0000000000000007E-2</v>
      </c>
      <c r="H139" s="55">
        <v>0.11</v>
      </c>
      <c r="I139" s="55" t="s">
        <v>130</v>
      </c>
      <c r="J139" s="55" t="s">
        <v>130</v>
      </c>
      <c r="K139" s="55" t="s">
        <v>130</v>
      </c>
      <c r="L139" s="55" t="s">
        <v>130</v>
      </c>
      <c r="M139" s="55" t="s">
        <v>130</v>
      </c>
      <c r="N139" s="55" t="s">
        <v>130</v>
      </c>
      <c r="O139" s="55" t="s">
        <v>130</v>
      </c>
      <c r="P139" s="2" t="s">
        <v>140</v>
      </c>
      <c r="Z139" s="5">
        <v>1.63</v>
      </c>
      <c r="AA139" s="113">
        <v>1.63</v>
      </c>
      <c r="AB139" s="112">
        <v>2.5000000000000001E-2</v>
      </c>
      <c r="AC139" s="112">
        <v>2.5000000000000001E-2</v>
      </c>
      <c r="AD139" s="112">
        <v>3.4000000000000002E-2</v>
      </c>
      <c r="AE139" s="112">
        <v>7.0999999999999994E-2</v>
      </c>
      <c r="AF139" s="64">
        <v>0.112</v>
      </c>
      <c r="AG139" s="64" t="s">
        <v>130</v>
      </c>
      <c r="AH139" s="64" t="s">
        <v>130</v>
      </c>
      <c r="AI139" s="64" t="s">
        <v>130</v>
      </c>
      <c r="AJ139" s="24"/>
      <c r="AK139">
        <v>1.63</v>
      </c>
      <c r="AL139" s="75">
        <f t="shared" si="15"/>
        <v>82.198705521472405</v>
      </c>
      <c r="AM139" s="80">
        <f t="shared" si="12"/>
        <v>3.4000000000000002E-2</v>
      </c>
      <c r="AN139" s="81">
        <f t="shared" si="13"/>
        <v>7.0999999999999994E-2</v>
      </c>
      <c r="AO139" s="55">
        <f t="shared" si="11"/>
        <v>0.112</v>
      </c>
      <c r="AQ139">
        <v>1.63</v>
      </c>
      <c r="AR139">
        <v>3.4000000000000002E-2</v>
      </c>
      <c r="AS139">
        <v>7.0999999999999994E-2</v>
      </c>
      <c r="AT139">
        <v>0.112</v>
      </c>
    </row>
    <row r="140" spans="1:46" ht="15" thickBot="1" x14ac:dyDescent="0.35">
      <c r="A140" t="s">
        <v>129</v>
      </c>
      <c r="B140" s="5">
        <v>1.67</v>
      </c>
      <c r="C140" s="5">
        <f t="shared" si="14"/>
        <v>11.67</v>
      </c>
      <c r="D140" s="94">
        <v>2.5000000000000001E-2</v>
      </c>
      <c r="E140" s="94">
        <v>2.5000000000000001E-2</v>
      </c>
      <c r="F140" s="55">
        <v>3.3000000000000002E-2</v>
      </c>
      <c r="G140" s="55">
        <v>7.0000000000000007E-2</v>
      </c>
      <c r="H140" s="55">
        <v>0.11</v>
      </c>
      <c r="I140" s="55" t="s">
        <v>130</v>
      </c>
      <c r="J140" s="55" t="s">
        <v>130</v>
      </c>
      <c r="K140" s="55" t="s">
        <v>130</v>
      </c>
      <c r="L140" s="55" t="s">
        <v>130</v>
      </c>
      <c r="M140" s="55" t="s">
        <v>130</v>
      </c>
      <c r="N140" s="55" t="s">
        <v>130</v>
      </c>
      <c r="O140" s="55" t="s">
        <v>130</v>
      </c>
      <c r="P140" s="2" t="s">
        <v>140</v>
      </c>
      <c r="Z140" s="5">
        <v>1.64</v>
      </c>
      <c r="AA140" s="113">
        <v>1.64</v>
      </c>
      <c r="AB140" s="112">
        <v>2.5000000000000001E-2</v>
      </c>
      <c r="AC140" s="112">
        <v>2.5000000000000001E-2</v>
      </c>
      <c r="AD140" s="112">
        <v>3.3000000000000002E-2</v>
      </c>
      <c r="AE140" s="112">
        <v>7.0999999999999994E-2</v>
      </c>
      <c r="AF140" s="64">
        <v>0.112</v>
      </c>
      <c r="AG140" s="64" t="s">
        <v>130</v>
      </c>
      <c r="AH140" s="64" t="s">
        <v>130</v>
      </c>
      <c r="AI140" s="64" t="s">
        <v>130</v>
      </c>
      <c r="AJ140" s="24"/>
      <c r="AK140" s="24">
        <v>1.64</v>
      </c>
      <c r="AL140" s="75">
        <f t="shared" si="15"/>
        <v>81.697493902439035</v>
      </c>
      <c r="AM140" s="80">
        <f t="shared" si="12"/>
        <v>3.3000000000000002E-2</v>
      </c>
      <c r="AN140" s="81">
        <f t="shared" si="13"/>
        <v>7.0999999999999994E-2</v>
      </c>
      <c r="AO140" s="55">
        <f t="shared" si="11"/>
        <v>0.112</v>
      </c>
      <c r="AQ140" s="24">
        <v>1.64</v>
      </c>
      <c r="AR140">
        <v>3.3000000000000002E-2</v>
      </c>
      <c r="AS140">
        <v>7.0999999999999994E-2</v>
      </c>
      <c r="AT140">
        <v>0.112</v>
      </c>
    </row>
    <row r="141" spans="1:46" ht="15" thickBot="1" x14ac:dyDescent="0.35">
      <c r="A141" t="s">
        <v>129</v>
      </c>
      <c r="B141" s="5">
        <v>1.68</v>
      </c>
      <c r="C141" s="5">
        <f t="shared" si="14"/>
        <v>11.68</v>
      </c>
      <c r="D141" s="94">
        <v>2.5000000000000001E-2</v>
      </c>
      <c r="E141" s="94">
        <v>2.5000000000000001E-2</v>
      </c>
      <c r="F141" s="55">
        <v>3.2000000000000001E-2</v>
      </c>
      <c r="G141" s="55">
        <v>6.9000000000000006E-2</v>
      </c>
      <c r="H141" s="55">
        <v>0.109</v>
      </c>
      <c r="I141" s="55" t="s">
        <v>130</v>
      </c>
      <c r="J141" s="55" t="s">
        <v>130</v>
      </c>
      <c r="K141" s="55" t="s">
        <v>130</v>
      </c>
      <c r="L141" s="55" t="s">
        <v>130</v>
      </c>
      <c r="M141" s="55" t="s">
        <v>130</v>
      </c>
      <c r="N141" s="55" t="s">
        <v>130</v>
      </c>
      <c r="O141" s="55" t="s">
        <v>130</v>
      </c>
      <c r="P141" s="2" t="s">
        <v>140</v>
      </c>
      <c r="Z141" s="5">
        <v>1.65</v>
      </c>
      <c r="AA141" s="113">
        <v>1.65</v>
      </c>
      <c r="AB141" s="112">
        <v>2.5000000000000001E-2</v>
      </c>
      <c r="AC141" s="112">
        <v>2.5000000000000001E-2</v>
      </c>
      <c r="AD141" s="112">
        <v>3.3000000000000002E-2</v>
      </c>
      <c r="AE141" s="112">
        <v>7.0000000000000007E-2</v>
      </c>
      <c r="AF141" s="64">
        <v>0.111</v>
      </c>
      <c r="AG141" s="64" t="s">
        <v>130</v>
      </c>
      <c r="AH141" s="64" t="s">
        <v>130</v>
      </c>
      <c r="AI141" s="64" t="s">
        <v>130</v>
      </c>
      <c r="AJ141" s="24"/>
      <c r="AK141">
        <v>1.65</v>
      </c>
      <c r="AL141" s="75">
        <f t="shared" si="15"/>
        <v>81.202357575757588</v>
      </c>
      <c r="AM141" s="80">
        <f t="shared" si="12"/>
        <v>3.3000000000000002E-2</v>
      </c>
      <c r="AN141" s="81">
        <f t="shared" si="13"/>
        <v>7.0000000000000007E-2</v>
      </c>
      <c r="AO141" s="55">
        <f t="shared" si="11"/>
        <v>0.111</v>
      </c>
      <c r="AQ141">
        <v>1.65</v>
      </c>
      <c r="AR141">
        <v>3.3000000000000002E-2</v>
      </c>
      <c r="AS141">
        <v>7.0000000000000007E-2</v>
      </c>
      <c r="AT141">
        <v>0.111</v>
      </c>
    </row>
    <row r="142" spans="1:46" ht="14.5" thickBot="1" x14ac:dyDescent="0.35">
      <c r="A142" t="s">
        <v>129</v>
      </c>
      <c r="B142" s="5">
        <v>1.69</v>
      </c>
      <c r="C142" s="5">
        <f t="shared" si="14"/>
        <v>11.69</v>
      </c>
      <c r="D142" s="94">
        <v>2.5000000000000001E-2</v>
      </c>
      <c r="E142" s="94">
        <v>2.5000000000000001E-2</v>
      </c>
      <c r="F142" s="55">
        <v>3.2000000000000001E-2</v>
      </c>
      <c r="G142" s="55">
        <v>6.9000000000000006E-2</v>
      </c>
      <c r="H142" s="55">
        <v>0.109</v>
      </c>
      <c r="I142" s="55" t="s">
        <v>130</v>
      </c>
      <c r="J142" s="55" t="s">
        <v>130</v>
      </c>
      <c r="K142" s="55" t="s">
        <v>130</v>
      </c>
      <c r="L142" s="55" t="s">
        <v>130</v>
      </c>
      <c r="M142" s="55" t="s">
        <v>130</v>
      </c>
      <c r="N142" s="55" t="s">
        <v>130</v>
      </c>
      <c r="O142" s="55" t="s">
        <v>130</v>
      </c>
      <c r="P142" s="2" t="s">
        <v>140</v>
      </c>
      <c r="Z142" s="5">
        <v>1.66</v>
      </c>
      <c r="AB142" s="112">
        <v>2.5000000000000001E-2</v>
      </c>
      <c r="AC142" s="112">
        <v>2.5000000000000001E-2</v>
      </c>
      <c r="AD142" s="112">
        <v>3.3000000000000002E-2</v>
      </c>
      <c r="AE142" s="112">
        <v>7.0000000000000007E-2</v>
      </c>
      <c r="AF142" s="64">
        <v>0.111</v>
      </c>
      <c r="AG142" s="64" t="s">
        <v>130</v>
      </c>
      <c r="AH142" s="64" t="s">
        <v>130</v>
      </c>
      <c r="AI142" s="64" t="s">
        <v>130</v>
      </c>
      <c r="AJ142" s="24"/>
      <c r="AK142" s="24">
        <v>1.66</v>
      </c>
      <c r="AL142" s="75">
        <f t="shared" si="15"/>
        <v>80.713186746987958</v>
      </c>
      <c r="AM142" s="80">
        <f t="shared" si="12"/>
        <v>3.3000000000000002E-2</v>
      </c>
      <c r="AN142" s="81">
        <f t="shared" si="13"/>
        <v>7.0000000000000007E-2</v>
      </c>
      <c r="AO142" s="55">
        <f t="shared" si="11"/>
        <v>0.11</v>
      </c>
      <c r="AQ142" s="24">
        <v>1.66</v>
      </c>
      <c r="AR142">
        <v>3.3000000000000002E-2</v>
      </c>
      <c r="AS142">
        <v>7.0000000000000007E-2</v>
      </c>
      <c r="AT142">
        <v>0.11</v>
      </c>
    </row>
    <row r="143" spans="1:46" ht="14.5" thickBot="1" x14ac:dyDescent="0.35">
      <c r="A143" t="s">
        <v>129</v>
      </c>
      <c r="B143" s="5">
        <v>1.7</v>
      </c>
      <c r="C143" s="5">
        <f t="shared" si="14"/>
        <v>11.7</v>
      </c>
      <c r="D143" s="94">
        <v>2.5000000000000001E-2</v>
      </c>
      <c r="E143" s="94">
        <v>2.5000000000000001E-2</v>
      </c>
      <c r="F143" s="55">
        <v>3.2000000000000001E-2</v>
      </c>
      <c r="G143" s="55">
        <v>6.9000000000000006E-2</v>
      </c>
      <c r="H143" s="55">
        <v>0.108</v>
      </c>
      <c r="I143" s="55" t="s">
        <v>130</v>
      </c>
      <c r="J143" s="55" t="s">
        <v>130</v>
      </c>
      <c r="K143" s="55" t="s">
        <v>130</v>
      </c>
      <c r="L143" s="55" t="s">
        <v>130</v>
      </c>
      <c r="M143" s="55" t="s">
        <v>130</v>
      </c>
      <c r="N143" s="55" t="s">
        <v>130</v>
      </c>
      <c r="O143" s="55" t="s">
        <v>130</v>
      </c>
      <c r="P143" s="2" t="s">
        <v>140</v>
      </c>
      <c r="Z143" s="5">
        <v>1.67</v>
      </c>
      <c r="AB143" s="112">
        <v>2.5000000000000001E-2</v>
      </c>
      <c r="AC143" s="112">
        <v>2.5000000000000001E-2</v>
      </c>
      <c r="AD143" s="112">
        <v>3.3000000000000002E-2</v>
      </c>
      <c r="AE143" s="112">
        <v>7.0000000000000007E-2</v>
      </c>
      <c r="AF143" s="64">
        <v>0.111</v>
      </c>
      <c r="AG143" s="64" t="s">
        <v>130</v>
      </c>
      <c r="AH143" s="64" t="s">
        <v>130</v>
      </c>
      <c r="AI143" s="64" t="s">
        <v>130</v>
      </c>
      <c r="AJ143" s="24"/>
      <c r="AK143">
        <v>1.67</v>
      </c>
      <c r="AL143" s="75">
        <f t="shared" si="15"/>
        <v>80.229874251497009</v>
      </c>
      <c r="AM143" s="80">
        <f t="shared" si="12"/>
        <v>3.3000000000000002E-2</v>
      </c>
      <c r="AN143" s="81">
        <f t="shared" si="13"/>
        <v>7.0000000000000007E-2</v>
      </c>
      <c r="AO143" s="55">
        <f t="shared" si="11"/>
        <v>0.11</v>
      </c>
      <c r="AQ143">
        <v>1.67</v>
      </c>
      <c r="AR143">
        <v>3.3000000000000002E-2</v>
      </c>
      <c r="AS143">
        <v>7.0000000000000007E-2</v>
      </c>
      <c r="AT143">
        <v>0.11</v>
      </c>
    </row>
    <row r="144" spans="1:46" ht="14.5" thickBot="1" x14ac:dyDescent="0.35">
      <c r="A144" t="s">
        <v>129</v>
      </c>
      <c r="B144" s="5">
        <v>1.71</v>
      </c>
      <c r="C144" s="5">
        <f t="shared" si="14"/>
        <v>11.71</v>
      </c>
      <c r="D144" s="94">
        <v>2.5000000000000001E-2</v>
      </c>
      <c r="E144" s="94">
        <v>2.5000000000000001E-2</v>
      </c>
      <c r="F144" s="55">
        <v>3.2000000000000001E-2</v>
      </c>
      <c r="G144" s="55">
        <v>6.8000000000000005E-2</v>
      </c>
      <c r="H144" s="55">
        <v>0.108</v>
      </c>
      <c r="I144" s="55" t="s">
        <v>130</v>
      </c>
      <c r="J144" s="55" t="s">
        <v>130</v>
      </c>
      <c r="K144" s="55" t="s">
        <v>130</v>
      </c>
      <c r="L144" s="55" t="s">
        <v>130</v>
      </c>
      <c r="M144" s="55" t="s">
        <v>130</v>
      </c>
      <c r="N144" s="55" t="s">
        <v>130</v>
      </c>
      <c r="O144" s="55" t="s">
        <v>130</v>
      </c>
      <c r="P144" s="2" t="s">
        <v>140</v>
      </c>
      <c r="Z144" s="5">
        <v>1.68</v>
      </c>
      <c r="AB144" s="112">
        <v>2.5000000000000001E-2</v>
      </c>
      <c r="AC144" s="112">
        <v>2.5000000000000001E-2</v>
      </c>
      <c r="AD144" s="112">
        <v>3.3000000000000002E-2</v>
      </c>
      <c r="AE144" s="112">
        <v>7.0000000000000007E-2</v>
      </c>
      <c r="AF144" s="64">
        <v>0.111</v>
      </c>
      <c r="AG144" s="64" t="s">
        <v>130</v>
      </c>
      <c r="AH144" s="64" t="s">
        <v>130</v>
      </c>
      <c r="AI144" s="64" t="s">
        <v>130</v>
      </c>
      <c r="AJ144" s="24"/>
      <c r="AK144" s="24">
        <v>1.68</v>
      </c>
      <c r="AL144" s="75">
        <f t="shared" si="15"/>
        <v>79.752315476190475</v>
      </c>
      <c r="AM144" s="80">
        <f t="shared" si="12"/>
        <v>3.2000000000000001E-2</v>
      </c>
      <c r="AN144" s="81">
        <f t="shared" si="13"/>
        <v>6.9000000000000006E-2</v>
      </c>
      <c r="AO144" s="55">
        <f t="shared" si="11"/>
        <v>0.109</v>
      </c>
      <c r="AQ144" s="24">
        <v>1.68</v>
      </c>
      <c r="AR144">
        <v>3.2000000000000001E-2</v>
      </c>
      <c r="AS144">
        <v>6.9000000000000006E-2</v>
      </c>
      <c r="AT144">
        <v>0.109</v>
      </c>
    </row>
    <row r="145" spans="1:46" ht="14.5" thickBot="1" x14ac:dyDescent="0.35">
      <c r="A145" t="s">
        <v>129</v>
      </c>
      <c r="B145" s="5">
        <v>1.72</v>
      </c>
      <c r="C145" s="5">
        <f t="shared" si="14"/>
        <v>11.72</v>
      </c>
      <c r="D145" s="55">
        <v>2.4E-2</v>
      </c>
      <c r="E145" s="55">
        <v>2.4E-2</v>
      </c>
      <c r="F145" s="55">
        <v>3.1E-2</v>
      </c>
      <c r="G145" s="55">
        <v>6.8000000000000005E-2</v>
      </c>
      <c r="H145" s="55">
        <v>0.107</v>
      </c>
      <c r="I145" s="55" t="s">
        <v>130</v>
      </c>
      <c r="J145" s="55" t="s">
        <v>130</v>
      </c>
      <c r="K145" s="55" t="s">
        <v>130</v>
      </c>
      <c r="L145" s="55" t="s">
        <v>130</v>
      </c>
      <c r="M145" s="55" t="s">
        <v>130</v>
      </c>
      <c r="N145" s="55" t="s">
        <v>130</v>
      </c>
      <c r="O145" s="55" t="s">
        <v>130</v>
      </c>
      <c r="P145" s="2" t="s">
        <v>140</v>
      </c>
      <c r="Z145" s="5">
        <v>1.69</v>
      </c>
      <c r="AB145" s="112">
        <v>2.5000000000000001E-2</v>
      </c>
      <c r="AC145" s="112">
        <v>2.5000000000000001E-2</v>
      </c>
      <c r="AD145" s="112">
        <v>3.3000000000000002E-2</v>
      </c>
      <c r="AE145" s="112">
        <v>7.0000000000000007E-2</v>
      </c>
      <c r="AF145" s="64">
        <v>0.111</v>
      </c>
      <c r="AG145" s="64" t="s">
        <v>130</v>
      </c>
      <c r="AH145" s="64" t="s">
        <v>130</v>
      </c>
      <c r="AI145" s="64" t="s">
        <v>130</v>
      </c>
      <c r="AJ145" s="24"/>
      <c r="AK145">
        <v>1.69</v>
      </c>
      <c r="AL145" s="75">
        <f t="shared" si="15"/>
        <v>79.280408284023679</v>
      </c>
      <c r="AM145" s="80">
        <f t="shared" si="12"/>
        <v>3.2000000000000001E-2</v>
      </c>
      <c r="AN145" s="81">
        <f t="shared" si="13"/>
        <v>6.9000000000000006E-2</v>
      </c>
      <c r="AO145" s="55">
        <f t="shared" si="11"/>
        <v>0.109</v>
      </c>
      <c r="AQ145">
        <v>1.69</v>
      </c>
      <c r="AR145">
        <v>3.2000000000000001E-2</v>
      </c>
      <c r="AS145">
        <v>6.9000000000000006E-2</v>
      </c>
      <c r="AT145">
        <v>0.109</v>
      </c>
    </row>
    <row r="146" spans="1:46" ht="14.5" thickBot="1" x14ac:dyDescent="0.35">
      <c r="A146" t="s">
        <v>129</v>
      </c>
      <c r="B146" s="5">
        <v>1.73</v>
      </c>
      <c r="C146" s="5">
        <f t="shared" si="14"/>
        <v>11.73</v>
      </c>
      <c r="D146" s="55">
        <v>2.4E-2</v>
      </c>
      <c r="E146" s="55">
        <v>2.4E-2</v>
      </c>
      <c r="F146" s="55">
        <v>3.1E-2</v>
      </c>
      <c r="G146" s="55">
        <v>6.7000000000000004E-2</v>
      </c>
      <c r="H146" s="55">
        <v>0.107</v>
      </c>
      <c r="I146" s="55" t="s">
        <v>130</v>
      </c>
      <c r="J146" s="55" t="s">
        <v>130</v>
      </c>
      <c r="K146" s="55" t="s">
        <v>130</v>
      </c>
      <c r="L146" s="55" t="s">
        <v>130</v>
      </c>
      <c r="M146" s="55" t="s">
        <v>130</v>
      </c>
      <c r="N146" s="55" t="s">
        <v>130</v>
      </c>
      <c r="O146" s="55" t="s">
        <v>130</v>
      </c>
      <c r="P146" s="2" t="s">
        <v>140</v>
      </c>
      <c r="Z146" s="5">
        <v>1.7</v>
      </c>
      <c r="AB146" s="112">
        <v>2.5000000000000001E-2</v>
      </c>
      <c r="AC146" s="112">
        <v>2.5000000000000001E-2</v>
      </c>
      <c r="AD146" s="112">
        <v>3.3000000000000002E-2</v>
      </c>
      <c r="AE146" s="112">
        <v>7.0000000000000007E-2</v>
      </c>
      <c r="AF146" s="64">
        <v>0.111</v>
      </c>
      <c r="AG146" s="64" t="s">
        <v>130</v>
      </c>
      <c r="AH146" s="64" t="s">
        <v>130</v>
      </c>
      <c r="AI146" s="64" t="s">
        <v>130</v>
      </c>
      <c r="AJ146" s="24"/>
      <c r="AK146" s="24">
        <v>1.7</v>
      </c>
      <c r="AL146" s="75">
        <f t="shared" si="15"/>
        <v>78.81405294117647</v>
      </c>
      <c r="AM146" s="80">
        <f t="shared" si="12"/>
        <v>3.2000000000000001E-2</v>
      </c>
      <c r="AN146" s="81">
        <f t="shared" si="13"/>
        <v>6.9000000000000006E-2</v>
      </c>
      <c r="AO146" s="55">
        <f t="shared" si="11"/>
        <v>0.108</v>
      </c>
      <c r="AQ146" s="24">
        <v>1.7</v>
      </c>
      <c r="AR146">
        <v>3.2000000000000001E-2</v>
      </c>
      <c r="AS146">
        <v>6.9000000000000006E-2</v>
      </c>
      <c r="AT146">
        <v>0.108</v>
      </c>
    </row>
    <row r="147" spans="1:46" ht="14.5" thickBot="1" x14ac:dyDescent="0.35">
      <c r="A147" t="s">
        <v>129</v>
      </c>
      <c r="B147" s="5">
        <v>1.74</v>
      </c>
      <c r="C147" s="5">
        <f t="shared" si="14"/>
        <v>11.74</v>
      </c>
      <c r="D147" s="94">
        <v>2.4E-2</v>
      </c>
      <c r="E147" s="94">
        <v>2.4E-2</v>
      </c>
      <c r="F147" s="55">
        <v>3.1E-2</v>
      </c>
      <c r="G147" s="55">
        <v>6.7000000000000004E-2</v>
      </c>
      <c r="H147" s="55">
        <v>0.106</v>
      </c>
      <c r="I147" s="55" t="s">
        <v>130</v>
      </c>
      <c r="J147" s="55" t="s">
        <v>130</v>
      </c>
      <c r="K147" s="55" t="s">
        <v>130</v>
      </c>
      <c r="L147" s="55" t="s">
        <v>130</v>
      </c>
      <c r="M147" s="55" t="s">
        <v>130</v>
      </c>
      <c r="N147" s="55" t="s">
        <v>130</v>
      </c>
      <c r="O147" s="55" t="s">
        <v>130</v>
      </c>
      <c r="P147" s="2" t="s">
        <v>140</v>
      </c>
      <c r="Z147" s="5">
        <v>1.71</v>
      </c>
      <c r="AB147" s="112">
        <v>2.5000000000000001E-2</v>
      </c>
      <c r="AC147" s="112">
        <v>2.5000000000000001E-2</v>
      </c>
      <c r="AD147" s="112">
        <v>3.3000000000000002E-2</v>
      </c>
      <c r="AE147" s="112">
        <v>7.0000000000000007E-2</v>
      </c>
      <c r="AF147" s="64">
        <v>0.111</v>
      </c>
      <c r="AG147" s="64" t="s">
        <v>130</v>
      </c>
      <c r="AH147" s="64" t="s">
        <v>130</v>
      </c>
      <c r="AI147" s="64" t="s">
        <v>130</v>
      </c>
      <c r="AJ147" s="24"/>
      <c r="AK147">
        <v>1.71</v>
      </c>
      <c r="AL147" s="75">
        <f t="shared" si="15"/>
        <v>78.353152046783634</v>
      </c>
      <c r="AM147" s="80">
        <f t="shared" si="12"/>
        <v>3.2000000000000001E-2</v>
      </c>
      <c r="AN147" s="81">
        <f t="shared" si="13"/>
        <v>6.8000000000000005E-2</v>
      </c>
      <c r="AO147" s="55">
        <f t="shared" si="11"/>
        <v>0.108</v>
      </c>
      <c r="AQ147">
        <v>1.71</v>
      </c>
      <c r="AR147">
        <v>3.2000000000000001E-2</v>
      </c>
      <c r="AS147">
        <v>6.8000000000000005E-2</v>
      </c>
      <c r="AT147">
        <v>0.108</v>
      </c>
    </row>
    <row r="148" spans="1:46" ht="15" thickBot="1" x14ac:dyDescent="0.35">
      <c r="A148" t="s">
        <v>129</v>
      </c>
      <c r="B148" s="5">
        <v>1.75</v>
      </c>
      <c r="C148" s="5">
        <f t="shared" si="14"/>
        <v>11.75</v>
      </c>
      <c r="D148" s="94">
        <v>2.4E-2</v>
      </c>
      <c r="E148" s="94">
        <v>2.4E-2</v>
      </c>
      <c r="F148" s="55">
        <v>3.1E-2</v>
      </c>
      <c r="G148" s="55">
        <v>6.7000000000000004E-2</v>
      </c>
      <c r="H148" s="55">
        <v>0.106</v>
      </c>
      <c r="I148" s="55" t="s">
        <v>130</v>
      </c>
      <c r="J148" s="55" t="s">
        <v>130</v>
      </c>
      <c r="K148" s="55" t="s">
        <v>130</v>
      </c>
      <c r="L148" s="55" t="s">
        <v>130</v>
      </c>
      <c r="M148" s="55" t="s">
        <v>130</v>
      </c>
      <c r="N148" s="55" t="s">
        <v>130</v>
      </c>
      <c r="O148" s="55" t="s">
        <v>130</v>
      </c>
      <c r="P148" s="2" t="s">
        <v>140</v>
      </c>
      <c r="Z148" s="5">
        <v>1.72</v>
      </c>
      <c r="AA148" s="113">
        <v>1.72</v>
      </c>
      <c r="AB148" s="112">
        <v>2.4E-2</v>
      </c>
      <c r="AC148" s="112">
        <v>2.4E-2</v>
      </c>
      <c r="AD148" s="112">
        <v>3.1E-2</v>
      </c>
      <c r="AE148" s="112">
        <v>6.8000000000000005E-2</v>
      </c>
      <c r="AF148" s="64">
        <v>0.107</v>
      </c>
      <c r="AG148" s="64" t="s">
        <v>130</v>
      </c>
      <c r="AH148" s="64" t="s">
        <v>130</v>
      </c>
      <c r="AI148" s="64" t="s">
        <v>130</v>
      </c>
      <c r="AJ148" s="24"/>
      <c r="AK148" s="24">
        <v>1.72</v>
      </c>
      <c r="AL148" s="75">
        <f t="shared" si="15"/>
        <v>77.897610465116287</v>
      </c>
      <c r="AM148" s="80">
        <f t="shared" si="12"/>
        <v>3.1E-2</v>
      </c>
      <c r="AN148" s="81">
        <f t="shared" si="13"/>
        <v>6.8000000000000005E-2</v>
      </c>
      <c r="AO148" s="55">
        <f t="shared" si="11"/>
        <v>0.107</v>
      </c>
      <c r="AQ148" s="24">
        <v>1.72</v>
      </c>
      <c r="AR148">
        <v>3.1E-2</v>
      </c>
      <c r="AS148">
        <v>6.8000000000000005E-2</v>
      </c>
      <c r="AT148">
        <v>0.107</v>
      </c>
    </row>
    <row r="149" spans="1:46" ht="15" thickBot="1" x14ac:dyDescent="0.35">
      <c r="A149" t="s">
        <v>129</v>
      </c>
      <c r="B149" s="5">
        <v>1.76</v>
      </c>
      <c r="C149" s="5">
        <f t="shared" si="14"/>
        <v>11.76</v>
      </c>
      <c r="D149" s="55">
        <v>2.4E-2</v>
      </c>
      <c r="E149" s="55">
        <v>2.4E-2</v>
      </c>
      <c r="F149" s="55">
        <v>0.03</v>
      </c>
      <c r="G149" s="55">
        <v>6.6000000000000003E-2</v>
      </c>
      <c r="H149" s="55">
        <v>0.105</v>
      </c>
      <c r="I149" s="55" t="s">
        <v>130</v>
      </c>
      <c r="J149" s="55" t="s">
        <v>130</v>
      </c>
      <c r="K149" s="55" t="s">
        <v>130</v>
      </c>
      <c r="L149" s="55" t="s">
        <v>130</v>
      </c>
      <c r="M149" s="55" t="s">
        <v>130</v>
      </c>
      <c r="N149" s="55" t="s">
        <v>130</v>
      </c>
      <c r="O149" s="55" t="s">
        <v>130</v>
      </c>
      <c r="P149" s="2" t="s">
        <v>140</v>
      </c>
      <c r="Z149" s="5">
        <v>1.73</v>
      </c>
      <c r="AA149" s="113">
        <v>1.73</v>
      </c>
      <c r="AB149" s="112">
        <v>2.4E-2</v>
      </c>
      <c r="AC149" s="112">
        <v>2.4E-2</v>
      </c>
      <c r="AD149" s="112">
        <v>3.1E-2</v>
      </c>
      <c r="AE149" s="112">
        <v>6.7000000000000004E-2</v>
      </c>
      <c r="AF149" s="64">
        <v>0.107</v>
      </c>
      <c r="AG149" s="64" t="s">
        <v>130</v>
      </c>
      <c r="AH149" s="64" t="s">
        <v>130</v>
      </c>
      <c r="AI149" s="64" t="s">
        <v>130</v>
      </c>
      <c r="AJ149" s="24"/>
      <c r="AK149">
        <v>1.73</v>
      </c>
      <c r="AL149" s="75">
        <f t="shared" si="15"/>
        <v>77.447335260115608</v>
      </c>
      <c r="AM149" s="80">
        <f t="shared" si="12"/>
        <v>3.1E-2</v>
      </c>
      <c r="AN149" s="81">
        <f t="shared" si="13"/>
        <v>6.7000000000000004E-2</v>
      </c>
      <c r="AO149" s="55">
        <f t="shared" si="11"/>
        <v>0.107</v>
      </c>
      <c r="AQ149">
        <v>1.73</v>
      </c>
      <c r="AR149">
        <v>3.1E-2</v>
      </c>
      <c r="AS149">
        <v>6.7000000000000004E-2</v>
      </c>
      <c r="AT149">
        <v>0.107</v>
      </c>
    </row>
    <row r="150" spans="1:46" ht="15" thickBot="1" x14ac:dyDescent="0.35">
      <c r="A150" t="s">
        <v>129</v>
      </c>
      <c r="B150" s="5">
        <v>1.77</v>
      </c>
      <c r="C150" s="5">
        <f t="shared" si="14"/>
        <v>11.77</v>
      </c>
      <c r="D150" s="94">
        <v>2.4E-2</v>
      </c>
      <c r="E150" s="94">
        <v>2.4E-2</v>
      </c>
      <c r="F150" s="55">
        <v>0.03</v>
      </c>
      <c r="G150" s="55">
        <v>6.6000000000000003E-2</v>
      </c>
      <c r="H150" s="55">
        <v>0.104</v>
      </c>
      <c r="I150" s="55" t="s">
        <v>130</v>
      </c>
      <c r="J150" s="55" t="s">
        <v>130</v>
      </c>
      <c r="K150" s="55" t="s">
        <v>130</v>
      </c>
      <c r="L150" s="55" t="s">
        <v>130</v>
      </c>
      <c r="M150" s="55" t="s">
        <v>130</v>
      </c>
      <c r="N150" s="55" t="s">
        <v>130</v>
      </c>
      <c r="O150" s="55" t="s">
        <v>130</v>
      </c>
      <c r="P150" s="2" t="s">
        <v>140</v>
      </c>
      <c r="Z150" s="5">
        <v>1.74</v>
      </c>
      <c r="AA150" s="113"/>
      <c r="AB150" s="112">
        <v>2.4E-2</v>
      </c>
      <c r="AC150" s="112">
        <v>2.4E-2</v>
      </c>
      <c r="AD150" s="112">
        <v>3.1E-2</v>
      </c>
      <c r="AE150" s="112">
        <v>6.7000000000000004E-2</v>
      </c>
      <c r="AF150" s="64">
        <v>0.107</v>
      </c>
      <c r="AG150" s="64" t="s">
        <v>130</v>
      </c>
      <c r="AH150" s="64" t="s">
        <v>130</v>
      </c>
      <c r="AI150" s="64" t="s">
        <v>130</v>
      </c>
      <c r="AJ150" s="24"/>
      <c r="AK150" s="24">
        <v>1.74</v>
      </c>
      <c r="AL150" s="75">
        <f t="shared" si="15"/>
        <v>77.002235632183911</v>
      </c>
      <c r="AM150" s="80">
        <f t="shared" si="12"/>
        <v>3.1E-2</v>
      </c>
      <c r="AN150" s="81">
        <f t="shared" si="13"/>
        <v>6.7000000000000004E-2</v>
      </c>
      <c r="AO150" s="55">
        <f t="shared" ref="AO150:AO213" si="16">ROUND(((0.0283*AL150)+0.5201)*0.03937,3)</f>
        <v>0.106</v>
      </c>
      <c r="AQ150" s="24">
        <v>1.74</v>
      </c>
      <c r="AR150">
        <v>3.1E-2</v>
      </c>
      <c r="AS150">
        <v>6.7000000000000004E-2</v>
      </c>
      <c r="AT150">
        <v>0.106</v>
      </c>
    </row>
    <row r="151" spans="1:46" ht="14.5" thickBot="1" x14ac:dyDescent="0.35">
      <c r="A151" t="s">
        <v>129</v>
      </c>
      <c r="B151" s="5">
        <v>1.78</v>
      </c>
      <c r="C151" s="5">
        <f t="shared" si="14"/>
        <v>11.78</v>
      </c>
      <c r="D151" s="55">
        <v>2.4E-2</v>
      </c>
      <c r="E151" s="55">
        <v>2.4E-2</v>
      </c>
      <c r="F151" s="55">
        <v>0.03</v>
      </c>
      <c r="G151" s="55">
        <v>6.6000000000000003E-2</v>
      </c>
      <c r="H151" s="55">
        <v>0.104</v>
      </c>
      <c r="I151" s="55" t="s">
        <v>130</v>
      </c>
      <c r="J151" s="55" t="s">
        <v>130</v>
      </c>
      <c r="K151" s="55" t="s">
        <v>130</v>
      </c>
      <c r="L151" s="55" t="s">
        <v>130</v>
      </c>
      <c r="M151" s="55" t="s">
        <v>130</v>
      </c>
      <c r="N151" s="55" t="s">
        <v>130</v>
      </c>
      <c r="O151" s="55" t="s">
        <v>130</v>
      </c>
      <c r="P151" s="2" t="s">
        <v>140</v>
      </c>
      <c r="Z151" s="5">
        <v>1.75</v>
      </c>
      <c r="AB151" s="112">
        <v>2.4E-2</v>
      </c>
      <c r="AC151" s="112">
        <v>2.4E-2</v>
      </c>
      <c r="AD151" s="112">
        <v>3.1E-2</v>
      </c>
      <c r="AE151" s="112">
        <v>6.7000000000000004E-2</v>
      </c>
      <c r="AF151" s="64">
        <v>0.107</v>
      </c>
      <c r="AG151" s="64" t="s">
        <v>130</v>
      </c>
      <c r="AH151" s="64" t="s">
        <v>130</v>
      </c>
      <c r="AI151" s="64" t="s">
        <v>130</v>
      </c>
      <c r="AJ151" s="24"/>
      <c r="AK151">
        <v>1.75</v>
      </c>
      <c r="AL151" s="75">
        <f t="shared" si="15"/>
        <v>76.562222857142856</v>
      </c>
      <c r="AM151" s="80">
        <f t="shared" si="12"/>
        <v>3.1E-2</v>
      </c>
      <c r="AN151" s="81">
        <f t="shared" si="13"/>
        <v>6.7000000000000004E-2</v>
      </c>
      <c r="AO151" s="55">
        <f t="shared" si="16"/>
        <v>0.106</v>
      </c>
      <c r="AQ151">
        <v>1.75</v>
      </c>
      <c r="AR151">
        <v>3.1E-2</v>
      </c>
      <c r="AS151">
        <v>6.7000000000000004E-2</v>
      </c>
      <c r="AT151">
        <v>0.106</v>
      </c>
    </row>
    <row r="152" spans="1:46" ht="15" thickBot="1" x14ac:dyDescent="0.35">
      <c r="A152" t="s">
        <v>129</v>
      </c>
      <c r="B152" s="5">
        <v>1.79</v>
      </c>
      <c r="C152" s="5">
        <f t="shared" si="14"/>
        <v>11.79</v>
      </c>
      <c r="D152" s="94">
        <v>2.4E-2</v>
      </c>
      <c r="E152" s="94">
        <v>2.4E-2</v>
      </c>
      <c r="F152" s="55">
        <v>0.03</v>
      </c>
      <c r="G152" s="55">
        <v>6.5000000000000002E-2</v>
      </c>
      <c r="H152" s="55">
        <v>0.104</v>
      </c>
      <c r="I152" s="55" t="s">
        <v>130</v>
      </c>
      <c r="J152" s="55" t="s">
        <v>130</v>
      </c>
      <c r="K152" s="55" t="s">
        <v>130</v>
      </c>
      <c r="L152" s="55" t="s">
        <v>130</v>
      </c>
      <c r="M152" s="55" t="s">
        <v>130</v>
      </c>
      <c r="N152" s="55" t="s">
        <v>130</v>
      </c>
      <c r="O152" s="55" t="s">
        <v>130</v>
      </c>
      <c r="P152" s="2" t="s">
        <v>140</v>
      </c>
      <c r="Z152" s="5">
        <v>1.76</v>
      </c>
      <c r="AA152" s="113">
        <v>1.76</v>
      </c>
      <c r="AB152" s="112">
        <v>2.4E-2</v>
      </c>
      <c r="AC152" s="112">
        <v>2.4E-2</v>
      </c>
      <c r="AD152" s="112">
        <v>0.03</v>
      </c>
      <c r="AE152" s="112">
        <v>6.6000000000000003E-2</v>
      </c>
      <c r="AF152" s="64">
        <v>0.105</v>
      </c>
      <c r="AG152" s="64" t="s">
        <v>130</v>
      </c>
      <c r="AH152" s="64" t="s">
        <v>130</v>
      </c>
      <c r="AI152" s="64" t="s">
        <v>130</v>
      </c>
      <c r="AJ152" s="24"/>
      <c r="AK152" s="24">
        <v>1.76</v>
      </c>
      <c r="AL152" s="75">
        <f t="shared" si="15"/>
        <v>76.127210227272727</v>
      </c>
      <c r="AM152" s="80">
        <f t="shared" si="12"/>
        <v>0.03</v>
      </c>
      <c r="AN152" s="81">
        <f t="shared" si="13"/>
        <v>6.6000000000000003E-2</v>
      </c>
      <c r="AO152" s="55">
        <f t="shared" si="16"/>
        <v>0.105</v>
      </c>
      <c r="AQ152" s="24">
        <v>1.76</v>
      </c>
      <c r="AR152">
        <v>0.03</v>
      </c>
      <c r="AS152">
        <v>6.6000000000000003E-2</v>
      </c>
      <c r="AT152">
        <v>0.105</v>
      </c>
    </row>
    <row r="153" spans="1:46" ht="15" thickBot="1" x14ac:dyDescent="0.35">
      <c r="A153" t="s">
        <v>129</v>
      </c>
      <c r="B153" s="5">
        <v>1.8</v>
      </c>
      <c r="C153" s="5">
        <f t="shared" si="14"/>
        <v>11.8</v>
      </c>
      <c r="D153" s="94">
        <v>2.4E-2</v>
      </c>
      <c r="E153" s="94">
        <v>2.4E-2</v>
      </c>
      <c r="F153" s="55">
        <v>0.03</v>
      </c>
      <c r="G153" s="55">
        <v>6.5000000000000002E-2</v>
      </c>
      <c r="H153" s="55">
        <v>0.10299999999999999</v>
      </c>
      <c r="I153" s="55" t="s">
        <v>130</v>
      </c>
      <c r="J153" s="55" t="s">
        <v>130</v>
      </c>
      <c r="K153" s="55" t="s">
        <v>130</v>
      </c>
      <c r="L153" s="55" t="s">
        <v>130</v>
      </c>
      <c r="M153" s="55" t="s">
        <v>130</v>
      </c>
      <c r="N153" s="55" t="s">
        <v>130</v>
      </c>
      <c r="O153" s="55" t="s">
        <v>130</v>
      </c>
      <c r="P153" s="2" t="s">
        <v>140</v>
      </c>
      <c r="Z153" s="5">
        <v>1.77</v>
      </c>
      <c r="AA153" s="113">
        <v>1.78</v>
      </c>
      <c r="AB153" s="112">
        <v>2.4E-2</v>
      </c>
      <c r="AC153" s="112">
        <v>2.4E-2</v>
      </c>
      <c r="AD153" s="112">
        <v>0.03</v>
      </c>
      <c r="AE153" s="112">
        <v>6.6000000000000003E-2</v>
      </c>
      <c r="AF153" s="64">
        <v>0.104</v>
      </c>
      <c r="AG153" s="64" t="s">
        <v>130</v>
      </c>
      <c r="AH153" s="64" t="s">
        <v>130</v>
      </c>
      <c r="AI153" s="64" t="s">
        <v>130</v>
      </c>
      <c r="AJ153" s="24"/>
      <c r="AK153">
        <v>1.77</v>
      </c>
      <c r="AL153" s="75">
        <f t="shared" si="15"/>
        <v>75.697112994350277</v>
      </c>
      <c r="AM153" s="80">
        <f t="shared" si="12"/>
        <v>0.03</v>
      </c>
      <c r="AN153" s="81">
        <f t="shared" si="13"/>
        <v>6.6000000000000003E-2</v>
      </c>
      <c r="AO153" s="55">
        <f t="shared" si="16"/>
        <v>0.105</v>
      </c>
      <c r="AQ153">
        <v>1.77</v>
      </c>
      <c r="AR153">
        <v>0.03</v>
      </c>
      <c r="AS153">
        <v>6.6000000000000003E-2</v>
      </c>
      <c r="AT153">
        <v>0.104</v>
      </c>
    </row>
    <row r="154" spans="1:46" ht="14.5" thickBot="1" x14ac:dyDescent="0.35">
      <c r="A154" t="s">
        <v>129</v>
      </c>
      <c r="B154" s="5">
        <v>1.81</v>
      </c>
      <c r="C154" s="5">
        <f t="shared" si="14"/>
        <v>11.81</v>
      </c>
      <c r="D154" s="55">
        <v>2.3E-2</v>
      </c>
      <c r="E154" s="55">
        <v>2.3E-2</v>
      </c>
      <c r="F154" s="55">
        <v>2.9000000000000001E-2</v>
      </c>
      <c r="G154" s="55">
        <v>6.5000000000000002E-2</v>
      </c>
      <c r="H154" s="55">
        <v>0.10299999999999999</v>
      </c>
      <c r="I154" s="55" t="s">
        <v>130</v>
      </c>
      <c r="J154" s="55" t="s">
        <v>130</v>
      </c>
      <c r="K154" s="55" t="s">
        <v>130</v>
      </c>
      <c r="L154" s="55" t="s">
        <v>130</v>
      </c>
      <c r="M154" s="55" t="s">
        <v>130</v>
      </c>
      <c r="N154" s="55" t="s">
        <v>130</v>
      </c>
      <c r="O154" s="55" t="s">
        <v>130</v>
      </c>
      <c r="P154" s="2" t="s">
        <v>140</v>
      </c>
      <c r="Z154" s="5">
        <v>1.78</v>
      </c>
      <c r="AB154" s="112">
        <v>2.4E-2</v>
      </c>
      <c r="AC154" s="112">
        <v>2.4E-2</v>
      </c>
      <c r="AD154" s="112">
        <v>0.03</v>
      </c>
      <c r="AE154" s="112">
        <v>6.6000000000000003E-2</v>
      </c>
      <c r="AF154" s="64">
        <v>0.104</v>
      </c>
      <c r="AG154" s="64" t="s">
        <v>130</v>
      </c>
      <c r="AH154" s="64" t="s">
        <v>130</v>
      </c>
      <c r="AI154" s="64" t="s">
        <v>130</v>
      </c>
      <c r="AJ154" s="24"/>
      <c r="AK154" s="24">
        <v>1.78</v>
      </c>
      <c r="AL154" s="75">
        <f t="shared" si="15"/>
        <v>75.271848314606743</v>
      </c>
      <c r="AM154" s="80">
        <f t="shared" si="12"/>
        <v>0.03</v>
      </c>
      <c r="AN154" s="81">
        <f t="shared" si="13"/>
        <v>6.6000000000000003E-2</v>
      </c>
      <c r="AO154" s="55">
        <f t="shared" si="16"/>
        <v>0.104</v>
      </c>
      <c r="AQ154" s="24">
        <v>1.78</v>
      </c>
      <c r="AR154">
        <v>0.03</v>
      </c>
      <c r="AS154">
        <v>6.6000000000000003E-2</v>
      </c>
      <c r="AT154">
        <v>0.104</v>
      </c>
    </row>
    <row r="155" spans="1:46" ht="14.5" thickBot="1" x14ac:dyDescent="0.35">
      <c r="A155" t="s">
        <v>129</v>
      </c>
      <c r="B155" s="5">
        <v>1.82</v>
      </c>
      <c r="C155" s="5">
        <f t="shared" si="14"/>
        <v>11.82</v>
      </c>
      <c r="D155" s="94">
        <v>2.3E-2</v>
      </c>
      <c r="E155" s="94">
        <v>2.3E-2</v>
      </c>
      <c r="F155" s="55">
        <v>2.9000000000000001E-2</v>
      </c>
      <c r="G155" s="55">
        <v>6.4000000000000001E-2</v>
      </c>
      <c r="H155" s="55">
        <v>0.10199999999999999</v>
      </c>
      <c r="I155" s="55" t="s">
        <v>130</v>
      </c>
      <c r="J155" s="55" t="s">
        <v>130</v>
      </c>
      <c r="K155" s="55" t="s">
        <v>130</v>
      </c>
      <c r="L155" s="55" t="s">
        <v>130</v>
      </c>
      <c r="M155" s="55" t="s">
        <v>130</v>
      </c>
      <c r="N155" s="55" t="s">
        <v>130</v>
      </c>
      <c r="O155" s="55" t="s">
        <v>130</v>
      </c>
      <c r="P155" s="2" t="s">
        <v>140</v>
      </c>
      <c r="Z155" s="5">
        <v>1.79</v>
      </c>
      <c r="AB155" s="112">
        <v>2.4E-2</v>
      </c>
      <c r="AC155" s="112">
        <v>2.4E-2</v>
      </c>
      <c r="AD155" s="112">
        <v>0.03</v>
      </c>
      <c r="AE155" s="112">
        <v>6.6000000000000003E-2</v>
      </c>
      <c r="AF155" s="64">
        <v>0.104</v>
      </c>
      <c r="AG155" s="64" t="s">
        <v>130</v>
      </c>
      <c r="AH155" s="64" t="s">
        <v>130</v>
      </c>
      <c r="AI155" s="64" t="s">
        <v>130</v>
      </c>
      <c r="AJ155" s="24"/>
      <c r="AK155">
        <v>1.79</v>
      </c>
      <c r="AL155" s="75">
        <f t="shared" si="15"/>
        <v>74.851335195530723</v>
      </c>
      <c r="AM155" s="80">
        <f t="shared" si="12"/>
        <v>0.03</v>
      </c>
      <c r="AN155" s="81">
        <f t="shared" si="13"/>
        <v>6.5000000000000002E-2</v>
      </c>
      <c r="AO155" s="55">
        <f t="shared" si="16"/>
        <v>0.104</v>
      </c>
      <c r="AQ155">
        <v>1.79</v>
      </c>
      <c r="AR155">
        <v>0.03</v>
      </c>
      <c r="AS155">
        <v>6.5000000000000002E-2</v>
      </c>
      <c r="AT155">
        <v>0.104</v>
      </c>
    </row>
    <row r="156" spans="1:46" ht="14.5" thickBot="1" x14ac:dyDescent="0.35">
      <c r="A156" t="s">
        <v>129</v>
      </c>
      <c r="B156" s="5">
        <v>1.83</v>
      </c>
      <c r="C156" s="5">
        <f t="shared" si="14"/>
        <v>11.83</v>
      </c>
      <c r="D156" s="94">
        <v>2.3E-2</v>
      </c>
      <c r="E156" s="94">
        <v>2.3E-2</v>
      </c>
      <c r="F156" s="55">
        <v>2.9000000000000001E-2</v>
      </c>
      <c r="G156" s="55">
        <v>6.4000000000000001E-2</v>
      </c>
      <c r="H156" s="55">
        <v>0.10199999999999999</v>
      </c>
      <c r="I156" s="55" t="s">
        <v>130</v>
      </c>
      <c r="J156" s="55" t="s">
        <v>130</v>
      </c>
      <c r="K156" s="55" t="s">
        <v>130</v>
      </c>
      <c r="L156" s="55" t="s">
        <v>130</v>
      </c>
      <c r="M156" s="55" t="s">
        <v>130</v>
      </c>
      <c r="N156" s="55" t="s">
        <v>130</v>
      </c>
      <c r="O156" s="55" t="s">
        <v>130</v>
      </c>
      <c r="P156" s="2" t="s">
        <v>140</v>
      </c>
      <c r="Z156" s="5">
        <v>1.8</v>
      </c>
      <c r="AB156" s="112">
        <v>2.4E-2</v>
      </c>
      <c r="AC156" s="112">
        <v>2.4E-2</v>
      </c>
      <c r="AD156" s="112">
        <v>0.03</v>
      </c>
      <c r="AE156" s="112">
        <v>6.6000000000000003E-2</v>
      </c>
      <c r="AF156" s="64">
        <v>0.104</v>
      </c>
      <c r="AG156" s="64" t="s">
        <v>130</v>
      </c>
      <c r="AH156" s="64" t="s">
        <v>130</v>
      </c>
      <c r="AI156" s="64" t="s">
        <v>130</v>
      </c>
      <c r="AJ156" s="24"/>
      <c r="AK156" s="24">
        <v>1.8</v>
      </c>
      <c r="AL156" s="75">
        <f t="shared" si="15"/>
        <v>74.435494444444444</v>
      </c>
      <c r="AM156" s="80">
        <f t="shared" si="12"/>
        <v>0.03</v>
      </c>
      <c r="AN156" s="81">
        <f t="shared" si="13"/>
        <v>6.5000000000000002E-2</v>
      </c>
      <c r="AO156" s="55">
        <f t="shared" si="16"/>
        <v>0.10299999999999999</v>
      </c>
      <c r="AQ156" s="24">
        <v>1.8</v>
      </c>
      <c r="AR156">
        <v>0.03</v>
      </c>
      <c r="AS156">
        <v>6.5000000000000002E-2</v>
      </c>
      <c r="AT156">
        <v>0.10299999999999999</v>
      </c>
    </row>
    <row r="157" spans="1:46" ht="15" thickBot="1" x14ac:dyDescent="0.35">
      <c r="A157" t="s">
        <v>129</v>
      </c>
      <c r="B157" s="5">
        <v>1.84</v>
      </c>
      <c r="C157" s="5">
        <f t="shared" si="14"/>
        <v>11.84</v>
      </c>
      <c r="D157" s="94">
        <v>2.3E-2</v>
      </c>
      <c r="E157" s="94">
        <v>2.3E-2</v>
      </c>
      <c r="F157" s="55">
        <v>2.9000000000000001E-2</v>
      </c>
      <c r="G157" s="55">
        <v>6.4000000000000001E-2</v>
      </c>
      <c r="H157" s="55">
        <v>0.10199999999999999</v>
      </c>
      <c r="I157" s="55" t="s">
        <v>130</v>
      </c>
      <c r="J157" s="55" t="s">
        <v>130</v>
      </c>
      <c r="K157" s="55" t="s">
        <v>130</v>
      </c>
      <c r="L157" s="55" t="s">
        <v>130</v>
      </c>
      <c r="M157" s="55" t="s">
        <v>130</v>
      </c>
      <c r="N157" s="55" t="s">
        <v>130</v>
      </c>
      <c r="O157" s="55" t="s">
        <v>130</v>
      </c>
      <c r="P157" s="2" t="s">
        <v>140</v>
      </c>
      <c r="Z157" s="5">
        <v>1.81</v>
      </c>
      <c r="AA157" s="113">
        <v>1.81</v>
      </c>
      <c r="AB157" s="112">
        <v>2.3E-2</v>
      </c>
      <c r="AC157" s="112">
        <v>2.3E-2</v>
      </c>
      <c r="AD157" s="112">
        <v>2.9000000000000001E-2</v>
      </c>
      <c r="AE157" s="112">
        <v>6.5000000000000002E-2</v>
      </c>
      <c r="AF157" s="64">
        <v>0.10299999999999999</v>
      </c>
      <c r="AG157" s="64" t="s">
        <v>130</v>
      </c>
      <c r="AH157" s="64" t="s">
        <v>130</v>
      </c>
      <c r="AI157" s="64" t="s">
        <v>130</v>
      </c>
      <c r="AJ157" s="24"/>
      <c r="AK157">
        <v>1.81</v>
      </c>
      <c r="AL157" s="75">
        <f t="shared" si="15"/>
        <v>74.024248618784526</v>
      </c>
      <c r="AM157" s="80">
        <f t="shared" si="12"/>
        <v>2.9000000000000001E-2</v>
      </c>
      <c r="AN157" s="81">
        <f t="shared" si="13"/>
        <v>6.5000000000000002E-2</v>
      </c>
      <c r="AO157" s="55">
        <f t="shared" si="16"/>
        <v>0.10299999999999999</v>
      </c>
      <c r="AQ157">
        <v>1.81</v>
      </c>
      <c r="AR157">
        <v>2.9000000000000001E-2</v>
      </c>
      <c r="AS157">
        <v>6.5000000000000002E-2</v>
      </c>
      <c r="AT157">
        <v>0.10299999999999999</v>
      </c>
    </row>
    <row r="158" spans="1:46" ht="14.5" thickBot="1" x14ac:dyDescent="0.35">
      <c r="A158" t="s">
        <v>129</v>
      </c>
      <c r="B158" s="5">
        <v>1.85</v>
      </c>
      <c r="C158" s="5">
        <f t="shared" si="14"/>
        <v>11.85</v>
      </c>
      <c r="D158" s="94">
        <v>2.3E-2</v>
      </c>
      <c r="E158" s="94">
        <v>2.3E-2</v>
      </c>
      <c r="F158" s="55">
        <v>2.8000000000000001E-2</v>
      </c>
      <c r="G158" s="55">
        <v>6.3E-2</v>
      </c>
      <c r="H158" s="55">
        <v>0.10100000000000001</v>
      </c>
      <c r="I158" s="55" t="s">
        <v>130</v>
      </c>
      <c r="J158" s="55" t="s">
        <v>130</v>
      </c>
      <c r="K158" s="55" t="s">
        <v>130</v>
      </c>
      <c r="L158" s="55" t="s">
        <v>130</v>
      </c>
      <c r="M158" s="55" t="s">
        <v>130</v>
      </c>
      <c r="N158" s="55" t="s">
        <v>130</v>
      </c>
      <c r="O158" s="55" t="s">
        <v>130</v>
      </c>
      <c r="P158" s="2" t="s">
        <v>140</v>
      </c>
      <c r="Z158" s="5">
        <v>1.82</v>
      </c>
      <c r="AB158" s="112">
        <v>2.3E-2</v>
      </c>
      <c r="AC158" s="112">
        <v>2.3E-2</v>
      </c>
      <c r="AD158" s="112">
        <v>2.9000000000000001E-2</v>
      </c>
      <c r="AE158" s="112">
        <v>6.5000000000000002E-2</v>
      </c>
      <c r="AF158" s="64">
        <v>0.10299999999999999</v>
      </c>
      <c r="AG158" s="64" t="s">
        <v>130</v>
      </c>
      <c r="AH158" s="64" t="s">
        <v>130</v>
      </c>
      <c r="AI158" s="64" t="s">
        <v>130</v>
      </c>
      <c r="AJ158" s="24"/>
      <c r="AK158" s="24">
        <v>1.82</v>
      </c>
      <c r="AL158" s="75">
        <f t="shared" si="15"/>
        <v>73.617521978021983</v>
      </c>
      <c r="AM158" s="80">
        <f t="shared" si="12"/>
        <v>2.9000000000000001E-2</v>
      </c>
      <c r="AN158" s="81">
        <f t="shared" si="13"/>
        <v>6.4000000000000001E-2</v>
      </c>
      <c r="AO158" s="55">
        <f t="shared" si="16"/>
        <v>0.10199999999999999</v>
      </c>
      <c r="AQ158" s="24">
        <v>1.82</v>
      </c>
      <c r="AR158">
        <v>2.9000000000000001E-2</v>
      </c>
      <c r="AS158">
        <v>6.4000000000000001E-2</v>
      </c>
      <c r="AT158">
        <v>0.10199999999999999</v>
      </c>
    </row>
    <row r="159" spans="1:46" ht="14.5" thickBot="1" x14ac:dyDescent="0.35">
      <c r="A159" t="s">
        <v>129</v>
      </c>
      <c r="B159" s="5">
        <v>1.86</v>
      </c>
      <c r="C159" s="5">
        <f t="shared" si="14"/>
        <v>11.86</v>
      </c>
      <c r="D159" s="55">
        <v>2.3E-2</v>
      </c>
      <c r="E159" s="55">
        <v>2.3E-2</v>
      </c>
      <c r="F159" s="55">
        <v>2.8000000000000001E-2</v>
      </c>
      <c r="G159" s="55">
        <v>6.3E-2</v>
      </c>
      <c r="H159" s="55">
        <v>0.10100000000000001</v>
      </c>
      <c r="I159" s="55" t="s">
        <v>130</v>
      </c>
      <c r="J159" s="55" t="s">
        <v>130</v>
      </c>
      <c r="K159" s="55" t="s">
        <v>130</v>
      </c>
      <c r="L159" s="55" t="s">
        <v>130</v>
      </c>
      <c r="M159" s="55" t="s">
        <v>130</v>
      </c>
      <c r="N159" s="55" t="s">
        <v>130</v>
      </c>
      <c r="O159" s="55" t="s">
        <v>130</v>
      </c>
      <c r="P159" s="2" t="s">
        <v>140</v>
      </c>
      <c r="Z159" s="5">
        <v>1.83</v>
      </c>
      <c r="AB159" s="112">
        <v>2.3E-2</v>
      </c>
      <c r="AC159" s="112">
        <v>2.3E-2</v>
      </c>
      <c r="AD159" s="112">
        <v>2.9000000000000001E-2</v>
      </c>
      <c r="AE159" s="112">
        <v>6.5000000000000002E-2</v>
      </c>
      <c r="AF159" s="64">
        <v>0.10299999999999999</v>
      </c>
      <c r="AG159" s="64" t="s">
        <v>130</v>
      </c>
      <c r="AH159" s="64" t="s">
        <v>130</v>
      </c>
      <c r="AI159" s="64" t="s">
        <v>130</v>
      </c>
      <c r="AJ159" s="24"/>
      <c r="AK159">
        <v>1.83</v>
      </c>
      <c r="AL159" s="75">
        <f t="shared" si="15"/>
        <v>73.215240437158471</v>
      </c>
      <c r="AM159" s="80">
        <f t="shared" si="12"/>
        <v>2.9000000000000001E-2</v>
      </c>
      <c r="AN159" s="81">
        <f t="shared" si="13"/>
        <v>6.4000000000000001E-2</v>
      </c>
      <c r="AO159" s="55">
        <f t="shared" si="16"/>
        <v>0.10199999999999999</v>
      </c>
      <c r="AQ159">
        <v>1.83</v>
      </c>
      <c r="AR159">
        <v>2.9000000000000001E-2</v>
      </c>
      <c r="AS159">
        <v>6.4000000000000001E-2</v>
      </c>
      <c r="AT159">
        <v>0.10199999999999999</v>
      </c>
    </row>
    <row r="160" spans="1:46" ht="14.5" thickBot="1" x14ac:dyDescent="0.35">
      <c r="A160" t="s">
        <v>129</v>
      </c>
      <c r="B160" s="5">
        <v>1.87</v>
      </c>
      <c r="C160" s="5">
        <f t="shared" si="14"/>
        <v>11.87</v>
      </c>
      <c r="D160" s="55">
        <v>2.3E-2</v>
      </c>
      <c r="E160" s="55">
        <v>2.3E-2</v>
      </c>
      <c r="F160" s="55">
        <v>2.8000000000000001E-2</v>
      </c>
      <c r="G160" s="55">
        <v>6.3E-2</v>
      </c>
      <c r="H160" s="55">
        <v>0.1</v>
      </c>
      <c r="I160" s="55" t="s">
        <v>130</v>
      </c>
      <c r="J160" s="55" t="s">
        <v>130</v>
      </c>
      <c r="K160" s="55" t="s">
        <v>130</v>
      </c>
      <c r="L160" s="55" t="s">
        <v>130</v>
      </c>
      <c r="M160" s="55" t="s">
        <v>130</v>
      </c>
      <c r="N160" s="55" t="s">
        <v>130</v>
      </c>
      <c r="O160" s="55" t="s">
        <v>130</v>
      </c>
      <c r="P160" s="2" t="s">
        <v>140</v>
      </c>
      <c r="Z160" s="5">
        <v>1.84</v>
      </c>
      <c r="AB160" s="112">
        <v>2.3E-2</v>
      </c>
      <c r="AC160" s="112">
        <v>2.3E-2</v>
      </c>
      <c r="AD160" s="112">
        <v>2.9000000000000001E-2</v>
      </c>
      <c r="AE160" s="112">
        <v>6.5000000000000002E-2</v>
      </c>
      <c r="AF160" s="64">
        <v>0.10299999999999999</v>
      </c>
      <c r="AG160" s="64" t="s">
        <v>130</v>
      </c>
      <c r="AH160" s="64" t="s">
        <v>130</v>
      </c>
      <c r="AI160" s="64" t="s">
        <v>130</v>
      </c>
      <c r="AJ160" s="24"/>
      <c r="AK160" s="24">
        <v>1.84</v>
      </c>
      <c r="AL160" s="75">
        <f t="shared" si="15"/>
        <v>72.817331521739135</v>
      </c>
      <c r="AM160" s="80">
        <f t="shared" si="12"/>
        <v>2.9000000000000001E-2</v>
      </c>
      <c r="AN160" s="81">
        <f t="shared" si="13"/>
        <v>6.4000000000000001E-2</v>
      </c>
      <c r="AO160" s="55">
        <f t="shared" si="16"/>
        <v>0.10199999999999999</v>
      </c>
      <c r="AQ160" s="24">
        <v>1.84</v>
      </c>
      <c r="AR160">
        <v>2.9000000000000001E-2</v>
      </c>
      <c r="AS160">
        <v>6.4000000000000001E-2</v>
      </c>
      <c r="AT160">
        <v>0.10199999999999999</v>
      </c>
    </row>
    <row r="161" spans="1:46" ht="14.5" thickBot="1" x14ac:dyDescent="0.35">
      <c r="A161" t="s">
        <v>129</v>
      </c>
      <c r="B161" s="5">
        <v>1.88</v>
      </c>
      <c r="C161" s="5">
        <f t="shared" si="14"/>
        <v>11.88</v>
      </c>
      <c r="D161" s="94">
        <v>2.3E-2</v>
      </c>
      <c r="E161" s="94">
        <v>2.3E-2</v>
      </c>
      <c r="F161" s="55">
        <v>2.8000000000000001E-2</v>
      </c>
      <c r="G161" s="55">
        <v>6.2E-2</v>
      </c>
      <c r="H161" s="55">
        <v>0.1</v>
      </c>
      <c r="I161" s="55" t="s">
        <v>130</v>
      </c>
      <c r="J161" s="55" t="s">
        <v>130</v>
      </c>
      <c r="K161" s="55" t="s">
        <v>130</v>
      </c>
      <c r="L161" s="55" t="s">
        <v>130</v>
      </c>
      <c r="M161" s="55" t="s">
        <v>130</v>
      </c>
      <c r="N161" s="55" t="s">
        <v>130</v>
      </c>
      <c r="O161" s="55" t="s">
        <v>130</v>
      </c>
      <c r="P161" s="2" t="s">
        <v>140</v>
      </c>
      <c r="Z161" s="5">
        <v>1.85</v>
      </c>
      <c r="AB161" s="112">
        <v>2.3E-2</v>
      </c>
      <c r="AC161" s="112">
        <v>2.3E-2</v>
      </c>
      <c r="AD161" s="112">
        <v>2.9000000000000001E-2</v>
      </c>
      <c r="AE161" s="112">
        <v>6.5000000000000002E-2</v>
      </c>
      <c r="AF161" s="64">
        <v>0.10299999999999999</v>
      </c>
      <c r="AG161" s="64" t="s">
        <v>130</v>
      </c>
      <c r="AH161" s="64" t="s">
        <v>130</v>
      </c>
      <c r="AI161" s="64" t="s">
        <v>130</v>
      </c>
      <c r="AJ161" s="24"/>
      <c r="AK161">
        <v>1.85</v>
      </c>
      <c r="AL161" s="75">
        <f t="shared" si="15"/>
        <v>72.423724324324326</v>
      </c>
      <c r="AM161" s="80">
        <f t="shared" si="12"/>
        <v>2.8000000000000001E-2</v>
      </c>
      <c r="AN161" s="81">
        <f t="shared" si="13"/>
        <v>6.3E-2</v>
      </c>
      <c r="AO161" s="55">
        <f t="shared" si="16"/>
        <v>0.10100000000000001</v>
      </c>
      <c r="AQ161">
        <v>1.85</v>
      </c>
      <c r="AR161">
        <v>2.8000000000000001E-2</v>
      </c>
      <c r="AS161">
        <v>6.3E-2</v>
      </c>
      <c r="AT161">
        <v>0.10100000000000001</v>
      </c>
    </row>
    <row r="162" spans="1:46" ht="15" thickBot="1" x14ac:dyDescent="0.35">
      <c r="A162" t="s">
        <v>129</v>
      </c>
      <c r="B162" s="5">
        <v>1.89</v>
      </c>
      <c r="C162" s="5">
        <f t="shared" si="14"/>
        <v>11.89</v>
      </c>
      <c r="D162" s="94">
        <v>2.3E-2</v>
      </c>
      <c r="E162" s="94">
        <v>2.3E-2</v>
      </c>
      <c r="F162" s="55">
        <v>2.8000000000000001E-2</v>
      </c>
      <c r="G162" s="55">
        <v>6.2E-2</v>
      </c>
      <c r="H162" s="55">
        <v>9.9000000000000005E-2</v>
      </c>
      <c r="I162" s="55" t="s">
        <v>130</v>
      </c>
      <c r="J162" s="55" t="s">
        <v>130</v>
      </c>
      <c r="K162" s="55" t="s">
        <v>130</v>
      </c>
      <c r="L162" s="55" t="s">
        <v>130</v>
      </c>
      <c r="M162" s="55" t="s">
        <v>130</v>
      </c>
      <c r="N162" s="55" t="s">
        <v>130</v>
      </c>
      <c r="O162" s="55" t="s">
        <v>130</v>
      </c>
      <c r="P162" s="2" t="s">
        <v>140</v>
      </c>
      <c r="Z162" s="5">
        <v>1.86</v>
      </c>
      <c r="AA162" s="113">
        <v>1.86</v>
      </c>
      <c r="AB162" s="112">
        <v>2.3E-2</v>
      </c>
      <c r="AC162" s="112">
        <v>2.3E-2</v>
      </c>
      <c r="AD162" s="112">
        <v>2.8000000000000001E-2</v>
      </c>
      <c r="AE162" s="112">
        <v>6.3E-2</v>
      </c>
      <c r="AF162" s="64">
        <v>0.10100000000000001</v>
      </c>
      <c r="AG162" s="64" t="s">
        <v>130</v>
      </c>
      <c r="AH162" s="64" t="s">
        <v>130</v>
      </c>
      <c r="AI162" s="64" t="s">
        <v>130</v>
      </c>
      <c r="AJ162" s="24"/>
      <c r="AK162" s="24">
        <v>1.86</v>
      </c>
      <c r="AL162" s="75">
        <f t="shared" si="15"/>
        <v>72.034349462365583</v>
      </c>
      <c r="AM162" s="80">
        <f t="shared" si="12"/>
        <v>2.8000000000000001E-2</v>
      </c>
      <c r="AN162" s="81">
        <f t="shared" si="13"/>
        <v>6.3E-2</v>
      </c>
      <c r="AO162" s="55">
        <f t="shared" si="16"/>
        <v>0.10100000000000001</v>
      </c>
      <c r="AQ162" s="24">
        <v>1.86</v>
      </c>
      <c r="AR162">
        <v>2.8000000000000001E-2</v>
      </c>
      <c r="AS162">
        <v>6.3E-2</v>
      </c>
      <c r="AT162">
        <v>0.10100000000000001</v>
      </c>
    </row>
    <row r="163" spans="1:46" ht="15" thickBot="1" x14ac:dyDescent="0.35">
      <c r="A163" t="s">
        <v>129</v>
      </c>
      <c r="B163" s="5">
        <v>1.9</v>
      </c>
      <c r="C163" s="5">
        <f t="shared" si="14"/>
        <v>11.9</v>
      </c>
      <c r="D163" s="94">
        <v>2.3E-2</v>
      </c>
      <c r="E163" s="94">
        <v>2.3E-2</v>
      </c>
      <c r="F163" s="55">
        <v>2.8000000000000001E-2</v>
      </c>
      <c r="G163" s="55">
        <v>6.2E-2</v>
      </c>
      <c r="H163" s="55">
        <v>9.9000000000000005E-2</v>
      </c>
      <c r="I163" s="55" t="s">
        <v>130</v>
      </c>
      <c r="J163" s="55" t="s">
        <v>130</v>
      </c>
      <c r="K163" s="55" t="s">
        <v>130</v>
      </c>
      <c r="L163" s="55" t="s">
        <v>130</v>
      </c>
      <c r="M163" s="55" t="s">
        <v>130</v>
      </c>
      <c r="N163" s="55" t="s">
        <v>130</v>
      </c>
      <c r="O163" s="55" t="s">
        <v>130</v>
      </c>
      <c r="P163" s="2" t="s">
        <v>140</v>
      </c>
      <c r="Z163" s="5">
        <v>1.87</v>
      </c>
      <c r="AA163" s="113">
        <v>1.87</v>
      </c>
      <c r="AB163" s="112">
        <v>2.3E-2</v>
      </c>
      <c r="AC163" s="112">
        <v>2.3E-2</v>
      </c>
      <c r="AD163" s="112">
        <v>2.8000000000000001E-2</v>
      </c>
      <c r="AE163" s="112">
        <v>6.3E-2</v>
      </c>
      <c r="AF163" s="64">
        <v>0.1</v>
      </c>
      <c r="AG163" s="64" t="s">
        <v>130</v>
      </c>
      <c r="AH163" s="64" t="s">
        <v>130</v>
      </c>
      <c r="AI163" s="64" t="s">
        <v>130</v>
      </c>
      <c r="AJ163" s="24"/>
      <c r="AK163">
        <v>1.87</v>
      </c>
      <c r="AL163" s="75">
        <f t="shared" si="15"/>
        <v>71.649139037433159</v>
      </c>
      <c r="AM163" s="80">
        <f t="shared" si="12"/>
        <v>2.8000000000000001E-2</v>
      </c>
      <c r="AN163" s="81">
        <f t="shared" si="13"/>
        <v>6.3E-2</v>
      </c>
      <c r="AO163" s="55">
        <f t="shared" si="16"/>
        <v>0.1</v>
      </c>
      <c r="AQ163">
        <v>1.87</v>
      </c>
      <c r="AR163">
        <v>2.8000000000000001E-2</v>
      </c>
      <c r="AS163">
        <v>6.3E-2</v>
      </c>
      <c r="AT163">
        <v>0.1</v>
      </c>
    </row>
    <row r="164" spans="1:46" ht="14.5" thickBot="1" x14ac:dyDescent="0.35">
      <c r="A164" t="s">
        <v>129</v>
      </c>
      <c r="B164" s="5">
        <v>1.91</v>
      </c>
      <c r="C164" s="5">
        <f t="shared" si="14"/>
        <v>11.91</v>
      </c>
      <c r="D164" s="94">
        <v>2.3E-2</v>
      </c>
      <c r="E164" s="94">
        <v>2.3E-2</v>
      </c>
      <c r="F164" s="55">
        <v>2.7E-2</v>
      </c>
      <c r="G164" s="55">
        <v>6.2E-2</v>
      </c>
      <c r="H164" s="55">
        <v>9.9000000000000005E-2</v>
      </c>
      <c r="I164" s="55" t="s">
        <v>130</v>
      </c>
      <c r="J164" s="55" t="s">
        <v>130</v>
      </c>
      <c r="K164" s="55" t="s">
        <v>130</v>
      </c>
      <c r="L164" s="55" t="s">
        <v>130</v>
      </c>
      <c r="M164" s="55" t="s">
        <v>130</v>
      </c>
      <c r="N164" s="55" t="s">
        <v>130</v>
      </c>
      <c r="O164" s="55" t="s">
        <v>130</v>
      </c>
      <c r="P164" s="2" t="s">
        <v>140</v>
      </c>
      <c r="Z164" s="5">
        <v>1.88</v>
      </c>
      <c r="AB164" s="112">
        <v>2.3E-2</v>
      </c>
      <c r="AC164" s="112">
        <v>2.3E-2</v>
      </c>
      <c r="AD164" s="112">
        <v>2.8000000000000001E-2</v>
      </c>
      <c r="AE164" s="112">
        <v>6.3E-2</v>
      </c>
      <c r="AF164" s="64">
        <v>0.1</v>
      </c>
      <c r="AG164" s="64" t="s">
        <v>130</v>
      </c>
      <c r="AH164" s="64" t="s">
        <v>130</v>
      </c>
      <c r="AI164" s="64" t="s">
        <v>130</v>
      </c>
      <c r="AJ164" s="24"/>
      <c r="AK164" s="24">
        <v>1.88</v>
      </c>
      <c r="AL164" s="75">
        <f t="shared" si="15"/>
        <v>71.268026595744686</v>
      </c>
      <c r="AM164" s="80">
        <f t="shared" si="12"/>
        <v>2.8000000000000001E-2</v>
      </c>
      <c r="AN164" s="81">
        <f t="shared" si="13"/>
        <v>6.2E-2</v>
      </c>
      <c r="AO164" s="55">
        <f t="shared" si="16"/>
        <v>0.1</v>
      </c>
      <c r="AQ164" s="24">
        <v>1.88</v>
      </c>
      <c r="AR164">
        <v>2.8000000000000001E-2</v>
      </c>
      <c r="AS164">
        <v>6.2E-2</v>
      </c>
      <c r="AT164">
        <v>0.1</v>
      </c>
    </row>
    <row r="165" spans="1:46" ht="14.5" thickBot="1" x14ac:dyDescent="0.35">
      <c r="A165" t="s">
        <v>129</v>
      </c>
      <c r="B165" s="5">
        <v>1.92</v>
      </c>
      <c r="C165" s="5">
        <f t="shared" si="14"/>
        <v>11.92</v>
      </c>
      <c r="D165" s="94">
        <v>2.3E-2</v>
      </c>
      <c r="E165" s="94">
        <v>2.3E-2</v>
      </c>
      <c r="F165" s="55">
        <v>2.7E-2</v>
      </c>
      <c r="G165" s="55">
        <v>6.0999999999999999E-2</v>
      </c>
      <c r="H165" s="55">
        <v>9.8000000000000004E-2</v>
      </c>
      <c r="I165" s="55" t="s">
        <v>130</v>
      </c>
      <c r="J165" s="55" t="s">
        <v>130</v>
      </c>
      <c r="K165" s="55" t="s">
        <v>130</v>
      </c>
      <c r="L165" s="55" t="s">
        <v>130</v>
      </c>
      <c r="M165" s="55" t="s">
        <v>130</v>
      </c>
      <c r="N165" s="55" t="s">
        <v>130</v>
      </c>
      <c r="O165" s="55" t="s">
        <v>130</v>
      </c>
      <c r="P165" s="2" t="s">
        <v>140</v>
      </c>
      <c r="Z165" s="5">
        <v>1.89</v>
      </c>
      <c r="AB165" s="112">
        <v>2.3E-2</v>
      </c>
      <c r="AC165" s="112">
        <v>2.3E-2</v>
      </c>
      <c r="AD165" s="112">
        <v>2.8000000000000001E-2</v>
      </c>
      <c r="AE165" s="112">
        <v>6.3E-2</v>
      </c>
      <c r="AF165" s="64">
        <v>0.1</v>
      </c>
      <c r="AG165" s="64" t="s">
        <v>130</v>
      </c>
      <c r="AH165" s="64" t="s">
        <v>130</v>
      </c>
      <c r="AI165" s="64" t="s">
        <v>130</v>
      </c>
      <c r="AJ165" s="24"/>
      <c r="AK165">
        <v>1.89</v>
      </c>
      <c r="AL165" s="75">
        <f t="shared" si="15"/>
        <v>70.89094708994709</v>
      </c>
      <c r="AM165" s="80">
        <f t="shared" si="12"/>
        <v>2.8000000000000001E-2</v>
      </c>
      <c r="AN165" s="81">
        <f t="shared" si="13"/>
        <v>6.2E-2</v>
      </c>
      <c r="AO165" s="55">
        <f t="shared" si="16"/>
        <v>9.9000000000000005E-2</v>
      </c>
      <c r="AQ165">
        <v>1.89</v>
      </c>
      <c r="AR165">
        <v>2.8000000000000001E-2</v>
      </c>
      <c r="AS165">
        <v>6.2E-2</v>
      </c>
      <c r="AT165">
        <v>9.9000000000000005E-2</v>
      </c>
    </row>
    <row r="166" spans="1:46" ht="14.5" thickBot="1" x14ac:dyDescent="0.35">
      <c r="A166" t="s">
        <v>129</v>
      </c>
      <c r="B166" s="5">
        <v>1.93</v>
      </c>
      <c r="C166" s="5">
        <f t="shared" si="14"/>
        <v>11.93</v>
      </c>
      <c r="D166" s="55">
        <v>2.1999999999999999E-2</v>
      </c>
      <c r="E166" s="55">
        <v>2.1999999999999999E-2</v>
      </c>
      <c r="F166" s="55">
        <v>2.7E-2</v>
      </c>
      <c r="G166" s="55">
        <v>6.0999999999999999E-2</v>
      </c>
      <c r="H166" s="55">
        <v>9.8000000000000004E-2</v>
      </c>
      <c r="I166" s="55" t="s">
        <v>130</v>
      </c>
      <c r="J166" s="55" t="s">
        <v>130</v>
      </c>
      <c r="K166" s="55" t="s">
        <v>130</v>
      </c>
      <c r="L166" s="55" t="s">
        <v>130</v>
      </c>
      <c r="M166" s="55" t="s">
        <v>130</v>
      </c>
      <c r="N166" s="55" t="s">
        <v>130</v>
      </c>
      <c r="O166" s="55" t="s">
        <v>130</v>
      </c>
      <c r="P166" s="2" t="s">
        <v>140</v>
      </c>
      <c r="Z166" s="5">
        <v>1.9</v>
      </c>
      <c r="AB166" s="112">
        <v>2.3E-2</v>
      </c>
      <c r="AC166" s="112">
        <v>2.3E-2</v>
      </c>
      <c r="AD166" s="112">
        <v>2.8000000000000001E-2</v>
      </c>
      <c r="AE166" s="112">
        <v>6.3E-2</v>
      </c>
      <c r="AF166" s="64">
        <v>0.1</v>
      </c>
      <c r="AG166" s="64" t="s">
        <v>130</v>
      </c>
      <c r="AH166" s="64" t="s">
        <v>130</v>
      </c>
      <c r="AI166" s="64" t="s">
        <v>130</v>
      </c>
      <c r="AJ166" s="24"/>
      <c r="AK166" s="24">
        <v>1.9</v>
      </c>
      <c r="AL166" s="75">
        <f t="shared" si="15"/>
        <v>70.517836842105268</v>
      </c>
      <c r="AM166" s="80">
        <f t="shared" si="12"/>
        <v>2.8000000000000001E-2</v>
      </c>
      <c r="AN166" s="81">
        <f t="shared" si="13"/>
        <v>6.2E-2</v>
      </c>
      <c r="AO166" s="55">
        <f t="shared" si="16"/>
        <v>9.9000000000000005E-2</v>
      </c>
      <c r="AQ166" s="24">
        <v>1.9</v>
      </c>
      <c r="AR166">
        <v>2.8000000000000001E-2</v>
      </c>
      <c r="AS166">
        <v>6.2E-2</v>
      </c>
      <c r="AT166">
        <v>9.9000000000000005E-2</v>
      </c>
    </row>
    <row r="167" spans="1:46" ht="14.5" thickBot="1" x14ac:dyDescent="0.35">
      <c r="A167" t="s">
        <v>129</v>
      </c>
      <c r="B167" s="5">
        <v>1.94</v>
      </c>
      <c r="C167" s="5">
        <f t="shared" si="14"/>
        <v>11.94</v>
      </c>
      <c r="D167" s="94">
        <v>2.1999999999999999E-2</v>
      </c>
      <c r="E167" s="94">
        <v>2.1999999999999999E-2</v>
      </c>
      <c r="F167" s="55">
        <v>2.7E-2</v>
      </c>
      <c r="G167" s="55">
        <v>6.0999999999999999E-2</v>
      </c>
      <c r="H167" s="55">
        <v>9.7000000000000003E-2</v>
      </c>
      <c r="I167" s="55" t="s">
        <v>130</v>
      </c>
      <c r="J167" s="55" t="s">
        <v>130</v>
      </c>
      <c r="K167" s="55" t="s">
        <v>130</v>
      </c>
      <c r="L167" s="55" t="s">
        <v>130</v>
      </c>
      <c r="M167" s="55" t="s">
        <v>130</v>
      </c>
      <c r="N167" s="55" t="s">
        <v>130</v>
      </c>
      <c r="O167" s="55" t="s">
        <v>130</v>
      </c>
      <c r="P167" s="2" t="s">
        <v>140</v>
      </c>
      <c r="Z167" s="5">
        <v>1.91</v>
      </c>
      <c r="AB167" s="112">
        <v>2.3E-2</v>
      </c>
      <c r="AC167" s="112">
        <v>2.3E-2</v>
      </c>
      <c r="AD167" s="112">
        <v>2.8000000000000001E-2</v>
      </c>
      <c r="AE167" s="112">
        <v>6.3E-2</v>
      </c>
      <c r="AF167" s="64">
        <v>0.1</v>
      </c>
      <c r="AG167" s="64" t="s">
        <v>130</v>
      </c>
      <c r="AH167" s="64" t="s">
        <v>130</v>
      </c>
      <c r="AI167" s="64" t="s">
        <v>130</v>
      </c>
      <c r="AJ167" s="24"/>
      <c r="AK167">
        <v>1.91</v>
      </c>
      <c r="AL167" s="75">
        <f t="shared" si="15"/>
        <v>70.148633507853404</v>
      </c>
      <c r="AM167" s="80">
        <f t="shared" si="12"/>
        <v>2.7E-2</v>
      </c>
      <c r="AN167" s="81">
        <f t="shared" si="13"/>
        <v>6.2E-2</v>
      </c>
      <c r="AO167" s="55">
        <f t="shared" si="16"/>
        <v>9.9000000000000005E-2</v>
      </c>
      <c r="AQ167">
        <v>1.91</v>
      </c>
      <c r="AR167">
        <v>2.7E-2</v>
      </c>
      <c r="AS167">
        <v>6.2E-2</v>
      </c>
      <c r="AT167">
        <v>9.9000000000000005E-2</v>
      </c>
    </row>
    <row r="168" spans="1:46" ht="14.5" thickBot="1" x14ac:dyDescent="0.35">
      <c r="A168" t="s">
        <v>129</v>
      </c>
      <c r="B168" s="5">
        <v>1.95</v>
      </c>
      <c r="C168" s="5">
        <f t="shared" si="14"/>
        <v>11.95</v>
      </c>
      <c r="D168" s="94">
        <v>2.1999999999999999E-2</v>
      </c>
      <c r="E168" s="94">
        <v>2.1999999999999999E-2</v>
      </c>
      <c r="F168" s="55">
        <v>2.7E-2</v>
      </c>
      <c r="G168" s="55">
        <v>0.06</v>
      </c>
      <c r="H168" s="55">
        <v>9.7000000000000003E-2</v>
      </c>
      <c r="I168" s="55" t="s">
        <v>130</v>
      </c>
      <c r="J168" s="55" t="s">
        <v>130</v>
      </c>
      <c r="K168" s="55" t="s">
        <v>130</v>
      </c>
      <c r="L168" s="55" t="s">
        <v>130</v>
      </c>
      <c r="M168" s="55" t="s">
        <v>130</v>
      </c>
      <c r="N168" s="55" t="s">
        <v>130</v>
      </c>
      <c r="O168" s="55" t="s">
        <v>130</v>
      </c>
      <c r="P168" s="2" t="s">
        <v>140</v>
      </c>
      <c r="Z168" s="5">
        <v>1.92</v>
      </c>
      <c r="AB168" s="112">
        <v>2.3E-2</v>
      </c>
      <c r="AC168" s="112">
        <v>2.3E-2</v>
      </c>
      <c r="AD168" s="112">
        <v>2.8000000000000001E-2</v>
      </c>
      <c r="AE168" s="112">
        <v>6.3E-2</v>
      </c>
      <c r="AF168" s="64">
        <v>0.1</v>
      </c>
      <c r="AG168" s="64" t="s">
        <v>130</v>
      </c>
      <c r="AH168" s="64" t="s">
        <v>130</v>
      </c>
      <c r="AI168" s="64" t="s">
        <v>130</v>
      </c>
      <c r="AJ168" s="24"/>
      <c r="AK168" s="24">
        <v>1.92</v>
      </c>
      <c r="AL168" s="75">
        <f t="shared" si="15"/>
        <v>69.783276041666667</v>
      </c>
      <c r="AM168" s="80">
        <f t="shared" si="12"/>
        <v>2.7E-2</v>
      </c>
      <c r="AN168" s="81">
        <f t="shared" si="13"/>
        <v>6.0999999999999999E-2</v>
      </c>
      <c r="AO168" s="55">
        <f t="shared" si="16"/>
        <v>9.8000000000000004E-2</v>
      </c>
      <c r="AQ168" s="24">
        <v>1.92</v>
      </c>
      <c r="AR168">
        <v>2.7E-2</v>
      </c>
      <c r="AS168">
        <v>6.0999999999999999E-2</v>
      </c>
      <c r="AT168">
        <v>9.8000000000000004E-2</v>
      </c>
    </row>
    <row r="169" spans="1:46" ht="15" thickBot="1" x14ac:dyDescent="0.35">
      <c r="A169" t="s">
        <v>129</v>
      </c>
      <c r="B169" s="5">
        <v>1.96</v>
      </c>
      <c r="C169" s="5">
        <f t="shared" si="14"/>
        <v>11.96</v>
      </c>
      <c r="D169" s="55">
        <v>2.1999999999999999E-2</v>
      </c>
      <c r="E169" s="55">
        <v>2.1999999999999999E-2</v>
      </c>
      <c r="F169" s="55">
        <v>2.5999999999999999E-2</v>
      </c>
      <c r="G169" s="55">
        <v>0.06</v>
      </c>
      <c r="H169" s="55">
        <v>9.7000000000000003E-2</v>
      </c>
      <c r="I169" s="55" t="s">
        <v>130</v>
      </c>
      <c r="J169" s="55" t="s">
        <v>130</v>
      </c>
      <c r="K169" s="55" t="s">
        <v>130</v>
      </c>
      <c r="L169" s="55" t="s">
        <v>130</v>
      </c>
      <c r="M169" s="55" t="s">
        <v>130</v>
      </c>
      <c r="N169" s="55" t="s">
        <v>130</v>
      </c>
      <c r="O169" s="55" t="s">
        <v>130</v>
      </c>
      <c r="P169" s="2" t="s">
        <v>140</v>
      </c>
      <c r="Z169" s="5">
        <v>1.93</v>
      </c>
      <c r="AA169" s="113">
        <v>1.93</v>
      </c>
      <c r="AB169" s="112">
        <v>2.1999999999999999E-2</v>
      </c>
      <c r="AC169" s="112">
        <v>2.1999999999999999E-2</v>
      </c>
      <c r="AD169" s="112">
        <v>2.7E-2</v>
      </c>
      <c r="AE169" s="112">
        <v>6.0999999999999999E-2</v>
      </c>
      <c r="AF169" s="64">
        <v>9.8000000000000004E-2</v>
      </c>
      <c r="AG169" s="64" t="s">
        <v>130</v>
      </c>
      <c r="AH169" s="64" t="s">
        <v>130</v>
      </c>
      <c r="AI169" s="64" t="s">
        <v>130</v>
      </c>
      <c r="AJ169" s="24"/>
      <c r="AK169">
        <v>1.93</v>
      </c>
      <c r="AL169" s="75">
        <f t="shared" si="15"/>
        <v>69.421704663212438</v>
      </c>
      <c r="AM169" s="80">
        <f t="shared" si="12"/>
        <v>2.7E-2</v>
      </c>
      <c r="AN169" s="81">
        <f t="shared" si="13"/>
        <v>6.0999999999999999E-2</v>
      </c>
      <c r="AO169" s="55">
        <f t="shared" si="16"/>
        <v>9.8000000000000004E-2</v>
      </c>
      <c r="AQ169">
        <v>1.93</v>
      </c>
      <c r="AR169">
        <v>2.7E-2</v>
      </c>
      <c r="AS169">
        <v>6.0999999999999999E-2</v>
      </c>
      <c r="AT169">
        <v>9.8000000000000004E-2</v>
      </c>
    </row>
    <row r="170" spans="1:46" ht="14.5" thickBot="1" x14ac:dyDescent="0.35">
      <c r="A170" t="s">
        <v>129</v>
      </c>
      <c r="B170" s="5">
        <v>1.97</v>
      </c>
      <c r="C170" s="5">
        <f t="shared" si="14"/>
        <v>11.97</v>
      </c>
      <c r="D170" s="94">
        <v>2.1999999999999999E-2</v>
      </c>
      <c r="E170" s="94">
        <v>2.1999999999999999E-2</v>
      </c>
      <c r="F170" s="55">
        <v>2.5999999999999999E-2</v>
      </c>
      <c r="G170" s="55">
        <v>0.06</v>
      </c>
      <c r="H170" s="55">
        <v>9.6000000000000002E-2</v>
      </c>
      <c r="I170" s="55" t="s">
        <v>130</v>
      </c>
      <c r="J170" s="55" t="s">
        <v>130</v>
      </c>
      <c r="K170" s="55" t="s">
        <v>130</v>
      </c>
      <c r="L170" s="55" t="s">
        <v>130</v>
      </c>
      <c r="M170" s="55" t="s">
        <v>130</v>
      </c>
      <c r="N170" s="55" t="s">
        <v>130</v>
      </c>
      <c r="O170" s="55" t="s">
        <v>130</v>
      </c>
      <c r="P170" s="2" t="s">
        <v>140</v>
      </c>
      <c r="Z170" s="5">
        <v>1.94</v>
      </c>
      <c r="AB170" s="112">
        <v>2.1999999999999999E-2</v>
      </c>
      <c r="AC170" s="112">
        <v>2.1999999999999999E-2</v>
      </c>
      <c r="AD170" s="112">
        <v>2.7E-2</v>
      </c>
      <c r="AE170" s="112">
        <v>6.0999999999999999E-2</v>
      </c>
      <c r="AF170" s="64">
        <v>9.8000000000000004E-2</v>
      </c>
      <c r="AG170" s="64" t="s">
        <v>130</v>
      </c>
      <c r="AH170" s="64" t="s">
        <v>130</v>
      </c>
      <c r="AI170" s="64" t="s">
        <v>130</v>
      </c>
      <c r="AJ170" s="24"/>
      <c r="AK170" s="24">
        <v>1.94</v>
      </c>
      <c r="AL170" s="75">
        <f t="shared" si="15"/>
        <v>69.063860824742278</v>
      </c>
      <c r="AM170" s="80">
        <f t="shared" si="12"/>
        <v>2.7E-2</v>
      </c>
      <c r="AN170" s="81">
        <f t="shared" si="13"/>
        <v>6.0999999999999999E-2</v>
      </c>
      <c r="AO170" s="55">
        <f t="shared" si="16"/>
        <v>9.7000000000000003E-2</v>
      </c>
      <c r="AQ170" s="24">
        <v>1.94</v>
      </c>
      <c r="AR170">
        <v>2.7E-2</v>
      </c>
      <c r="AS170">
        <v>6.0999999999999999E-2</v>
      </c>
      <c r="AT170">
        <v>9.7000000000000003E-2</v>
      </c>
    </row>
    <row r="171" spans="1:46" ht="14.5" thickBot="1" x14ac:dyDescent="0.35">
      <c r="A171" t="s">
        <v>129</v>
      </c>
      <c r="B171" s="5">
        <v>1.98</v>
      </c>
      <c r="C171" s="5">
        <f t="shared" si="14"/>
        <v>11.98</v>
      </c>
      <c r="D171" s="94">
        <v>2.1999999999999999E-2</v>
      </c>
      <c r="E171" s="94">
        <v>2.1999999999999999E-2</v>
      </c>
      <c r="F171" s="55">
        <v>2.5999999999999999E-2</v>
      </c>
      <c r="G171" s="55">
        <v>0.06</v>
      </c>
      <c r="H171" s="55">
        <v>9.6000000000000002E-2</v>
      </c>
      <c r="I171" s="55" t="s">
        <v>130</v>
      </c>
      <c r="J171" s="55" t="s">
        <v>130</v>
      </c>
      <c r="K171" s="55" t="s">
        <v>130</v>
      </c>
      <c r="L171" s="55" t="s">
        <v>130</v>
      </c>
      <c r="M171" s="55" t="s">
        <v>130</v>
      </c>
      <c r="N171" s="55" t="s">
        <v>130</v>
      </c>
      <c r="O171" s="55" t="s">
        <v>130</v>
      </c>
      <c r="P171" s="2" t="s">
        <v>140</v>
      </c>
      <c r="Z171" s="5">
        <v>1.95</v>
      </c>
      <c r="AB171" s="112">
        <v>2.1999999999999999E-2</v>
      </c>
      <c r="AC171" s="112">
        <v>2.1999999999999999E-2</v>
      </c>
      <c r="AD171" s="112">
        <v>2.7E-2</v>
      </c>
      <c r="AE171" s="112">
        <v>6.0999999999999999E-2</v>
      </c>
      <c r="AF171" s="64">
        <v>9.8000000000000004E-2</v>
      </c>
      <c r="AG171" s="64" t="s">
        <v>130</v>
      </c>
      <c r="AH171" s="64" t="s">
        <v>130</v>
      </c>
      <c r="AI171" s="64" t="s">
        <v>130</v>
      </c>
      <c r="AJ171" s="24"/>
      <c r="AK171">
        <v>1.95</v>
      </c>
      <c r="AL171" s="75">
        <f t="shared" si="15"/>
        <v>68.709687179487176</v>
      </c>
      <c r="AM171" s="80">
        <f t="shared" si="12"/>
        <v>2.7E-2</v>
      </c>
      <c r="AN171" s="81">
        <f t="shared" si="13"/>
        <v>0.06</v>
      </c>
      <c r="AO171" s="55">
        <f t="shared" si="16"/>
        <v>9.7000000000000003E-2</v>
      </c>
      <c r="AQ171">
        <v>1.95</v>
      </c>
      <c r="AR171">
        <v>2.7E-2</v>
      </c>
      <c r="AS171">
        <v>0.06</v>
      </c>
      <c r="AT171">
        <v>9.7000000000000003E-2</v>
      </c>
    </row>
    <row r="172" spans="1:46" ht="15" thickBot="1" x14ac:dyDescent="0.35">
      <c r="A172" t="s">
        <v>129</v>
      </c>
      <c r="B172" s="5">
        <v>1.99</v>
      </c>
      <c r="C172" s="5">
        <f t="shared" si="14"/>
        <v>11.99</v>
      </c>
      <c r="D172" s="94">
        <v>2.1999999999999999E-2</v>
      </c>
      <c r="E172" s="94">
        <v>2.1999999999999999E-2</v>
      </c>
      <c r="F172" s="55">
        <v>2.5999999999999999E-2</v>
      </c>
      <c r="G172" s="55">
        <v>5.8999999999999997E-2</v>
      </c>
      <c r="H172" s="55">
        <v>9.5000000000000001E-2</v>
      </c>
      <c r="I172" s="55" t="s">
        <v>130</v>
      </c>
      <c r="J172" s="55" t="s">
        <v>130</v>
      </c>
      <c r="K172" s="55" t="s">
        <v>130</v>
      </c>
      <c r="L172" s="55" t="s">
        <v>130</v>
      </c>
      <c r="M172" s="55" t="s">
        <v>130</v>
      </c>
      <c r="N172" s="55" t="s">
        <v>130</v>
      </c>
      <c r="O172" s="55" t="s">
        <v>130</v>
      </c>
      <c r="P172" s="2" t="s">
        <v>140</v>
      </c>
      <c r="Z172" s="5">
        <v>1.96</v>
      </c>
      <c r="AA172" s="113">
        <v>1.96</v>
      </c>
      <c r="AB172" s="112">
        <v>2.1999999999999999E-2</v>
      </c>
      <c r="AC172" s="112">
        <v>2.1999999999999999E-2</v>
      </c>
      <c r="AD172" s="112">
        <v>2.5999999999999999E-2</v>
      </c>
      <c r="AE172" s="112">
        <v>0.06</v>
      </c>
      <c r="AF172" s="64">
        <v>9.7000000000000003E-2</v>
      </c>
      <c r="AG172" s="64" t="s">
        <v>130</v>
      </c>
      <c r="AH172" s="64" t="s">
        <v>130</v>
      </c>
      <c r="AI172" s="64" t="s">
        <v>130</v>
      </c>
      <c r="AJ172" s="24"/>
      <c r="AK172" s="24">
        <v>1.96</v>
      </c>
      <c r="AL172" s="75">
        <f t="shared" si="15"/>
        <v>68.359127551020407</v>
      </c>
      <c r="AM172" s="80">
        <f t="shared" si="12"/>
        <v>2.5999999999999999E-2</v>
      </c>
      <c r="AN172" s="81">
        <f t="shared" si="13"/>
        <v>0.06</v>
      </c>
      <c r="AO172" s="55">
        <f t="shared" si="16"/>
        <v>9.7000000000000003E-2</v>
      </c>
      <c r="AQ172" s="24">
        <v>1.96</v>
      </c>
      <c r="AR172">
        <v>2.5999999999999999E-2</v>
      </c>
      <c r="AS172">
        <v>0.06</v>
      </c>
      <c r="AT172">
        <v>9.7000000000000003E-2</v>
      </c>
    </row>
    <row r="173" spans="1:46" ht="14.5" thickBot="1" x14ac:dyDescent="0.35">
      <c r="A173" t="s">
        <v>129</v>
      </c>
      <c r="B173" s="5">
        <v>2</v>
      </c>
      <c r="C173" s="5">
        <f t="shared" si="14"/>
        <v>12</v>
      </c>
      <c r="D173" s="94">
        <v>2.1999999999999999E-2</v>
      </c>
      <c r="E173" s="94">
        <v>2.1999999999999999E-2</v>
      </c>
      <c r="F173" s="55">
        <v>2.5999999999999999E-2</v>
      </c>
      <c r="G173" s="55">
        <v>5.8999999999999997E-2</v>
      </c>
      <c r="H173" s="55">
        <v>9.5000000000000001E-2</v>
      </c>
      <c r="I173" s="55" t="s">
        <v>130</v>
      </c>
      <c r="J173" s="55" t="s">
        <v>130</v>
      </c>
      <c r="K173" s="55" t="s">
        <v>130</v>
      </c>
      <c r="L173" s="55" t="s">
        <v>130</v>
      </c>
      <c r="M173" s="55" t="s">
        <v>130</v>
      </c>
      <c r="N173" s="55" t="s">
        <v>130</v>
      </c>
      <c r="O173" s="55" t="s">
        <v>130</v>
      </c>
      <c r="P173" s="2" t="s">
        <v>140</v>
      </c>
      <c r="Z173" s="5">
        <v>1.97</v>
      </c>
      <c r="AB173" s="112">
        <v>2.1999999999999999E-2</v>
      </c>
      <c r="AC173" s="112">
        <v>2.1999999999999999E-2</v>
      </c>
      <c r="AD173" s="112">
        <v>2.5999999999999999E-2</v>
      </c>
      <c r="AE173" s="112">
        <v>0.06</v>
      </c>
      <c r="AF173" s="64">
        <v>9.7000000000000003E-2</v>
      </c>
      <c r="AG173" s="64" t="s">
        <v>130</v>
      </c>
      <c r="AH173" s="64" t="s">
        <v>130</v>
      </c>
      <c r="AI173" s="64" t="s">
        <v>130</v>
      </c>
      <c r="AJ173" s="24"/>
      <c r="AK173">
        <v>1.97</v>
      </c>
      <c r="AL173" s="75">
        <f t="shared" si="15"/>
        <v>68.012126903553295</v>
      </c>
      <c r="AM173" s="80">
        <f t="shared" si="12"/>
        <v>2.5999999999999999E-2</v>
      </c>
      <c r="AN173" s="81">
        <f t="shared" si="13"/>
        <v>0.06</v>
      </c>
      <c r="AO173" s="55">
        <f t="shared" si="16"/>
        <v>9.6000000000000002E-2</v>
      </c>
      <c r="AQ173">
        <v>1.97</v>
      </c>
      <c r="AR173">
        <v>2.5999999999999999E-2</v>
      </c>
      <c r="AS173">
        <v>0.06</v>
      </c>
      <c r="AT173">
        <v>9.6000000000000002E-2</v>
      </c>
    </row>
    <row r="174" spans="1:46" ht="14.5" thickBot="1" x14ac:dyDescent="0.35">
      <c r="A174" t="s">
        <v>129</v>
      </c>
      <c r="B174" s="5">
        <v>2.0099999999999998</v>
      </c>
      <c r="C174" s="5">
        <f t="shared" si="14"/>
        <v>12.01</v>
      </c>
      <c r="D174" s="94">
        <v>2.1999999999999999E-2</v>
      </c>
      <c r="E174" s="94">
        <v>2.1999999999999999E-2</v>
      </c>
      <c r="F174" s="55">
        <v>2.5999999999999999E-2</v>
      </c>
      <c r="G174" s="55">
        <v>5.8999999999999997E-2</v>
      </c>
      <c r="H174" s="55">
        <v>9.5000000000000001E-2</v>
      </c>
      <c r="I174" s="55" t="s">
        <v>130</v>
      </c>
      <c r="J174" s="55" t="s">
        <v>130</v>
      </c>
      <c r="K174" s="55" t="s">
        <v>130</v>
      </c>
      <c r="L174" s="55" t="s">
        <v>130</v>
      </c>
      <c r="M174" s="55" t="s">
        <v>130</v>
      </c>
      <c r="N174" s="55" t="s">
        <v>130</v>
      </c>
      <c r="O174" s="55" t="s">
        <v>130</v>
      </c>
      <c r="P174" s="2" t="s">
        <v>140</v>
      </c>
      <c r="Z174" s="5">
        <v>1.98</v>
      </c>
      <c r="AB174" s="112">
        <v>2.1999999999999999E-2</v>
      </c>
      <c r="AC174" s="112">
        <v>2.1999999999999999E-2</v>
      </c>
      <c r="AD174" s="112">
        <v>2.5999999999999999E-2</v>
      </c>
      <c r="AE174" s="112">
        <v>0.06</v>
      </c>
      <c r="AF174" s="64">
        <v>9.7000000000000003E-2</v>
      </c>
      <c r="AG174" s="64" t="s">
        <v>130</v>
      </c>
      <c r="AH174" s="64" t="s">
        <v>130</v>
      </c>
      <c r="AI174" s="64" t="s">
        <v>130</v>
      </c>
      <c r="AJ174" s="24"/>
      <c r="AK174" s="24">
        <v>1.98</v>
      </c>
      <c r="AL174" s="75">
        <f t="shared" si="15"/>
        <v>67.668631313131314</v>
      </c>
      <c r="AM174" s="80">
        <f t="shared" si="12"/>
        <v>2.5999999999999999E-2</v>
      </c>
      <c r="AN174" s="81">
        <f t="shared" si="13"/>
        <v>0.06</v>
      </c>
      <c r="AO174" s="55">
        <f t="shared" si="16"/>
        <v>9.6000000000000002E-2</v>
      </c>
      <c r="AQ174" s="24">
        <v>1.98</v>
      </c>
      <c r="AR174">
        <v>2.5999999999999999E-2</v>
      </c>
      <c r="AS174">
        <v>0.06</v>
      </c>
      <c r="AT174">
        <v>9.6000000000000002E-2</v>
      </c>
    </row>
    <row r="175" spans="1:46" ht="14.5" thickBot="1" x14ac:dyDescent="0.35">
      <c r="A175" t="s">
        <v>129</v>
      </c>
      <c r="B175" s="5">
        <v>2.02</v>
      </c>
      <c r="C175" s="5">
        <f t="shared" si="14"/>
        <v>12.02</v>
      </c>
      <c r="D175" s="94">
        <v>2.1999999999999999E-2</v>
      </c>
      <c r="E175" s="94">
        <v>2.1999999999999999E-2</v>
      </c>
      <c r="F175" s="55">
        <v>2.5000000000000001E-2</v>
      </c>
      <c r="G175" s="55">
        <v>5.8999999999999997E-2</v>
      </c>
      <c r="H175" s="55">
        <v>9.4E-2</v>
      </c>
      <c r="I175" s="55" t="s">
        <v>130</v>
      </c>
      <c r="J175" s="55" t="s">
        <v>130</v>
      </c>
      <c r="K175" s="55" t="s">
        <v>130</v>
      </c>
      <c r="L175" s="55" t="s">
        <v>130</v>
      </c>
      <c r="M175" s="55" t="s">
        <v>130</v>
      </c>
      <c r="N175" s="55" t="s">
        <v>130</v>
      </c>
      <c r="O175" s="55" t="s">
        <v>130</v>
      </c>
      <c r="P175" s="2" t="s">
        <v>140</v>
      </c>
      <c r="Z175" s="5">
        <v>1.99</v>
      </c>
      <c r="AB175" s="112">
        <v>2.1999999999999999E-2</v>
      </c>
      <c r="AC175" s="112">
        <v>2.1999999999999999E-2</v>
      </c>
      <c r="AD175" s="112">
        <v>2.5999999999999999E-2</v>
      </c>
      <c r="AE175" s="112">
        <v>0.06</v>
      </c>
      <c r="AF175" s="64">
        <v>9.7000000000000003E-2</v>
      </c>
      <c r="AG175" s="64" t="s">
        <v>130</v>
      </c>
      <c r="AH175" s="64" t="s">
        <v>130</v>
      </c>
      <c r="AI175" s="64" t="s">
        <v>130</v>
      </c>
      <c r="AJ175" s="24"/>
      <c r="AK175">
        <v>1.99</v>
      </c>
      <c r="AL175" s="75">
        <f t="shared" si="15"/>
        <v>67.328587939698494</v>
      </c>
      <c r="AM175" s="80">
        <f t="shared" si="12"/>
        <v>2.5999999999999999E-2</v>
      </c>
      <c r="AN175" s="81">
        <f t="shared" si="13"/>
        <v>5.8999999999999997E-2</v>
      </c>
      <c r="AO175" s="55">
        <f t="shared" si="16"/>
        <v>9.5000000000000001E-2</v>
      </c>
      <c r="AQ175">
        <v>1.99</v>
      </c>
      <c r="AR175">
        <v>2.5999999999999999E-2</v>
      </c>
      <c r="AS175">
        <v>5.8999999999999997E-2</v>
      </c>
      <c r="AT175">
        <v>9.5000000000000001E-2</v>
      </c>
    </row>
    <row r="176" spans="1:46" ht="14.5" thickBot="1" x14ac:dyDescent="0.35">
      <c r="A176" t="s">
        <v>129</v>
      </c>
      <c r="B176" s="5">
        <v>2.0299999999999998</v>
      </c>
      <c r="C176" s="5">
        <f t="shared" si="14"/>
        <v>12.03</v>
      </c>
      <c r="D176" s="94">
        <v>2.1999999999999999E-2</v>
      </c>
      <c r="E176" s="94">
        <v>2.1999999999999999E-2</v>
      </c>
      <c r="F176" s="55">
        <v>2.5000000000000001E-2</v>
      </c>
      <c r="G176" s="55">
        <v>5.8000000000000003E-2</v>
      </c>
      <c r="H176" s="55">
        <v>9.4E-2</v>
      </c>
      <c r="I176" s="55" t="s">
        <v>130</v>
      </c>
      <c r="J176" s="55" t="s">
        <v>130</v>
      </c>
      <c r="K176" s="55" t="s">
        <v>130</v>
      </c>
      <c r="L176" s="55" t="s">
        <v>130</v>
      </c>
      <c r="M176" s="55" t="s">
        <v>130</v>
      </c>
      <c r="N176" s="55" t="s">
        <v>130</v>
      </c>
      <c r="O176" s="55" t="s">
        <v>130</v>
      </c>
      <c r="P176" s="2" t="s">
        <v>140</v>
      </c>
      <c r="Z176" s="5">
        <v>2</v>
      </c>
      <c r="AB176" s="112">
        <v>2.1999999999999999E-2</v>
      </c>
      <c r="AC176" s="112">
        <v>2.1999999999999999E-2</v>
      </c>
      <c r="AD176" s="112">
        <v>2.5999999999999999E-2</v>
      </c>
      <c r="AE176" s="112">
        <v>0.06</v>
      </c>
      <c r="AF176" s="64">
        <v>9.7000000000000003E-2</v>
      </c>
      <c r="AG176" s="64" t="s">
        <v>130</v>
      </c>
      <c r="AH176" s="64" t="s">
        <v>130</v>
      </c>
      <c r="AI176" s="64" t="s">
        <v>130</v>
      </c>
      <c r="AJ176" s="24"/>
      <c r="AK176" s="24">
        <v>2</v>
      </c>
      <c r="AL176" s="75">
        <f t="shared" si="15"/>
        <v>66.991945000000001</v>
      </c>
      <c r="AM176" s="80">
        <f t="shared" si="12"/>
        <v>2.5999999999999999E-2</v>
      </c>
      <c r="AN176" s="81">
        <f t="shared" si="13"/>
        <v>5.8999999999999997E-2</v>
      </c>
      <c r="AO176" s="55">
        <f t="shared" si="16"/>
        <v>9.5000000000000001E-2</v>
      </c>
      <c r="AQ176" s="24">
        <v>2</v>
      </c>
      <c r="AR176">
        <v>2.5999999999999999E-2</v>
      </c>
      <c r="AS176">
        <v>5.8999999999999997E-2</v>
      </c>
      <c r="AT176">
        <v>9.5000000000000001E-2</v>
      </c>
    </row>
    <row r="177" spans="1:46" ht="14.5" thickBot="1" x14ac:dyDescent="0.35">
      <c r="A177" t="s">
        <v>129</v>
      </c>
      <c r="B177" s="5">
        <v>2.04</v>
      </c>
      <c r="C177" s="5">
        <f t="shared" si="14"/>
        <v>12.04</v>
      </c>
      <c r="D177" s="55">
        <v>2.1000000000000001E-2</v>
      </c>
      <c r="E177" s="55">
        <v>2.1000000000000001E-2</v>
      </c>
      <c r="F177" s="55">
        <v>2.5000000000000001E-2</v>
      </c>
      <c r="G177" s="55">
        <v>5.8000000000000003E-2</v>
      </c>
      <c r="H177" s="55">
        <v>9.4E-2</v>
      </c>
      <c r="I177" s="55" t="s">
        <v>130</v>
      </c>
      <c r="J177" s="55" t="s">
        <v>130</v>
      </c>
      <c r="K177" s="55" t="s">
        <v>130</v>
      </c>
      <c r="L177" s="55" t="s">
        <v>130</v>
      </c>
      <c r="M177" s="55" t="s">
        <v>130</v>
      </c>
      <c r="N177" s="55" t="s">
        <v>130</v>
      </c>
      <c r="O177" s="55" t="s">
        <v>130</v>
      </c>
      <c r="P177" s="2" t="s">
        <v>140</v>
      </c>
      <c r="Z177" s="5">
        <v>2.0099999999999998</v>
      </c>
      <c r="AB177" s="112">
        <v>2.1999999999999999E-2</v>
      </c>
      <c r="AC177" s="112">
        <v>2.1999999999999999E-2</v>
      </c>
      <c r="AD177" s="112">
        <v>2.5999999999999999E-2</v>
      </c>
      <c r="AE177" s="112">
        <v>0.06</v>
      </c>
      <c r="AF177" s="64">
        <v>9.7000000000000003E-2</v>
      </c>
      <c r="AG177" s="64" t="s">
        <v>130</v>
      </c>
      <c r="AH177" s="64" t="s">
        <v>130</v>
      </c>
      <c r="AI177" s="64" t="s">
        <v>130</v>
      </c>
      <c r="AJ177" s="24"/>
      <c r="AK177">
        <v>2.0099999999999998</v>
      </c>
      <c r="AL177" s="75">
        <f t="shared" si="15"/>
        <v>66.658651741293539</v>
      </c>
      <c r="AM177" s="80">
        <f t="shared" si="12"/>
        <v>2.5999999999999999E-2</v>
      </c>
      <c r="AN177" s="81">
        <f t="shared" si="13"/>
        <v>5.8999999999999997E-2</v>
      </c>
      <c r="AO177" s="55">
        <f t="shared" si="16"/>
        <v>9.5000000000000001E-2</v>
      </c>
      <c r="AQ177">
        <v>2.0099999999999998</v>
      </c>
      <c r="AR177">
        <v>2.5999999999999999E-2</v>
      </c>
      <c r="AS177">
        <v>5.8999999999999997E-2</v>
      </c>
      <c r="AT177">
        <v>9.5000000000000001E-2</v>
      </c>
    </row>
    <row r="178" spans="1:46" ht="14.5" thickBot="1" x14ac:dyDescent="0.35">
      <c r="A178" t="s">
        <v>129</v>
      </c>
      <c r="B178" s="5">
        <v>2.0499999999999998</v>
      </c>
      <c r="C178" s="5">
        <f t="shared" si="14"/>
        <v>12.05</v>
      </c>
      <c r="D178" s="94">
        <v>2.1000000000000001E-2</v>
      </c>
      <c r="E178" s="94">
        <v>2.1000000000000001E-2</v>
      </c>
      <c r="F178" s="55">
        <v>2.5000000000000001E-2</v>
      </c>
      <c r="G178" s="55">
        <v>5.8000000000000003E-2</v>
      </c>
      <c r="H178" s="55">
        <v>9.2999999999999999E-2</v>
      </c>
      <c r="I178" s="55" t="s">
        <v>130</v>
      </c>
      <c r="J178" s="55" t="s">
        <v>130</v>
      </c>
      <c r="K178" s="55" t="s">
        <v>130</v>
      </c>
      <c r="L178" s="55" t="s">
        <v>130</v>
      </c>
      <c r="M178" s="55" t="s">
        <v>130</v>
      </c>
      <c r="N178" s="55" t="s">
        <v>130</v>
      </c>
      <c r="O178" s="55" t="s">
        <v>130</v>
      </c>
      <c r="P178" s="2" t="s">
        <v>140</v>
      </c>
      <c r="Z178" s="5">
        <v>2.02</v>
      </c>
      <c r="AB178" s="112">
        <v>2.1999999999999999E-2</v>
      </c>
      <c r="AC178" s="112">
        <v>2.1999999999999999E-2</v>
      </c>
      <c r="AD178" s="112">
        <v>2.5999999999999999E-2</v>
      </c>
      <c r="AE178" s="112">
        <v>0.06</v>
      </c>
      <c r="AF178" s="64">
        <v>9.7000000000000003E-2</v>
      </c>
      <c r="AG178" s="64" t="s">
        <v>130</v>
      </c>
      <c r="AH178" s="64" t="s">
        <v>130</v>
      </c>
      <c r="AI178" s="64" t="s">
        <v>130</v>
      </c>
      <c r="AJ178" s="24"/>
      <c r="AK178" s="24">
        <v>2.02</v>
      </c>
      <c r="AL178" s="75">
        <f t="shared" si="15"/>
        <v>66.328658415841588</v>
      </c>
      <c r="AM178" s="80">
        <f t="shared" si="12"/>
        <v>2.5000000000000001E-2</v>
      </c>
      <c r="AN178" s="81">
        <f t="shared" si="13"/>
        <v>5.8999999999999997E-2</v>
      </c>
      <c r="AO178" s="55">
        <f t="shared" si="16"/>
        <v>9.4E-2</v>
      </c>
      <c r="AQ178" s="24">
        <v>2.02</v>
      </c>
      <c r="AR178">
        <v>2.5000000000000001E-2</v>
      </c>
      <c r="AS178">
        <v>5.8999999999999997E-2</v>
      </c>
      <c r="AT178">
        <v>9.4E-2</v>
      </c>
    </row>
    <row r="179" spans="1:46" ht="14.5" thickBot="1" x14ac:dyDescent="0.35">
      <c r="A179" t="s">
        <v>129</v>
      </c>
      <c r="B179" s="5">
        <v>2.06</v>
      </c>
      <c r="C179" s="5">
        <f t="shared" si="14"/>
        <v>12.06</v>
      </c>
      <c r="D179" s="55">
        <v>2.1000000000000001E-2</v>
      </c>
      <c r="E179" s="55">
        <v>2.1000000000000001E-2</v>
      </c>
      <c r="F179" s="55">
        <v>2.5000000000000001E-2</v>
      </c>
      <c r="G179" s="55">
        <v>5.7000000000000002E-2</v>
      </c>
      <c r="H179" s="55">
        <v>9.2999999999999999E-2</v>
      </c>
      <c r="I179" s="55" t="s">
        <v>130</v>
      </c>
      <c r="J179" s="55" t="s">
        <v>130</v>
      </c>
      <c r="K179" s="55" t="s">
        <v>130</v>
      </c>
      <c r="L179" s="55" t="s">
        <v>130</v>
      </c>
      <c r="M179" s="55" t="s">
        <v>130</v>
      </c>
      <c r="N179" s="55" t="s">
        <v>130</v>
      </c>
      <c r="O179" s="55" t="s">
        <v>130</v>
      </c>
      <c r="P179" s="2" t="s">
        <v>140</v>
      </c>
      <c r="Z179" s="5">
        <v>2.0299999999999998</v>
      </c>
      <c r="AB179" s="112">
        <v>2.1999999999999999E-2</v>
      </c>
      <c r="AC179" s="112">
        <v>2.1999999999999999E-2</v>
      </c>
      <c r="AD179" s="112">
        <v>2.5999999999999999E-2</v>
      </c>
      <c r="AE179" s="112">
        <v>0.06</v>
      </c>
      <c r="AF179" s="64">
        <v>9.7000000000000003E-2</v>
      </c>
      <c r="AG179" s="64" t="s">
        <v>130</v>
      </c>
      <c r="AH179" s="64" t="s">
        <v>130</v>
      </c>
      <c r="AI179" s="64" t="s">
        <v>130</v>
      </c>
      <c r="AJ179" s="24"/>
      <c r="AK179">
        <v>2.0299999999999998</v>
      </c>
      <c r="AL179" s="75">
        <f t="shared" si="15"/>
        <v>66.001916256157642</v>
      </c>
      <c r="AM179" s="80">
        <f t="shared" si="12"/>
        <v>2.5000000000000001E-2</v>
      </c>
      <c r="AN179" s="81">
        <f t="shared" si="13"/>
        <v>5.8000000000000003E-2</v>
      </c>
      <c r="AO179" s="55">
        <f t="shared" si="16"/>
        <v>9.4E-2</v>
      </c>
      <c r="AQ179">
        <v>2.0299999999999998</v>
      </c>
      <c r="AR179">
        <v>2.5000000000000001E-2</v>
      </c>
      <c r="AS179">
        <v>5.8000000000000003E-2</v>
      </c>
      <c r="AT179">
        <v>9.4E-2</v>
      </c>
    </row>
    <row r="180" spans="1:46" ht="15" thickBot="1" x14ac:dyDescent="0.35">
      <c r="A180" t="s">
        <v>129</v>
      </c>
      <c r="B180" s="5">
        <v>2.0699999999999998</v>
      </c>
      <c r="C180" s="5">
        <f t="shared" si="14"/>
        <v>12.07</v>
      </c>
      <c r="D180" s="94">
        <v>2.1000000000000001E-2</v>
      </c>
      <c r="E180" s="94">
        <v>2.1000000000000001E-2</v>
      </c>
      <c r="F180" s="55">
        <v>2.5000000000000001E-2</v>
      </c>
      <c r="G180" s="55">
        <v>5.7000000000000002E-2</v>
      </c>
      <c r="H180" s="55">
        <v>9.2999999999999999E-2</v>
      </c>
      <c r="I180" s="55" t="s">
        <v>130</v>
      </c>
      <c r="J180" s="55" t="s">
        <v>130</v>
      </c>
      <c r="K180" s="55" t="s">
        <v>130</v>
      </c>
      <c r="L180" s="55" t="s">
        <v>130</v>
      </c>
      <c r="M180" s="55" t="s">
        <v>130</v>
      </c>
      <c r="N180" s="55" t="s">
        <v>130</v>
      </c>
      <c r="O180" s="55" t="s">
        <v>130</v>
      </c>
      <c r="P180" s="2" t="s">
        <v>140</v>
      </c>
      <c r="Z180" s="5">
        <v>2.04</v>
      </c>
      <c r="AA180" s="113">
        <v>2.04</v>
      </c>
      <c r="AB180" s="112">
        <v>2.1000000000000001E-2</v>
      </c>
      <c r="AC180" s="112">
        <v>2.1000000000000001E-2</v>
      </c>
      <c r="AD180" s="112">
        <v>2.5000000000000001E-2</v>
      </c>
      <c r="AE180" s="112">
        <v>5.8000000000000003E-2</v>
      </c>
      <c r="AF180" s="64">
        <v>9.4E-2</v>
      </c>
      <c r="AG180" s="64" t="s">
        <v>130</v>
      </c>
      <c r="AH180" s="64" t="s">
        <v>130</v>
      </c>
      <c r="AI180" s="64" t="s">
        <v>130</v>
      </c>
      <c r="AJ180" s="24"/>
      <c r="AK180" s="24">
        <v>2.04</v>
      </c>
      <c r="AL180" s="75">
        <f t="shared" si="15"/>
        <v>65.678377450980392</v>
      </c>
      <c r="AM180" s="80">
        <f t="shared" si="12"/>
        <v>2.5000000000000001E-2</v>
      </c>
      <c r="AN180" s="81">
        <f t="shared" si="13"/>
        <v>5.8000000000000003E-2</v>
      </c>
      <c r="AO180" s="55">
        <f t="shared" si="16"/>
        <v>9.4E-2</v>
      </c>
      <c r="AQ180" s="24">
        <v>2.04</v>
      </c>
      <c r="AR180">
        <v>2.5000000000000001E-2</v>
      </c>
      <c r="AS180">
        <v>5.8000000000000003E-2</v>
      </c>
      <c r="AT180">
        <v>9.4E-2</v>
      </c>
    </row>
    <row r="181" spans="1:46" ht="14.5" thickBot="1" x14ac:dyDescent="0.35">
      <c r="A181" t="s">
        <v>129</v>
      </c>
      <c r="B181" s="5">
        <v>2.08</v>
      </c>
      <c r="C181" s="5">
        <f t="shared" si="14"/>
        <v>12.08</v>
      </c>
      <c r="D181" s="94">
        <v>2.1000000000000001E-2</v>
      </c>
      <c r="E181" s="94">
        <v>2.1000000000000001E-2</v>
      </c>
      <c r="F181" s="55">
        <v>2.4E-2</v>
      </c>
      <c r="G181" s="55">
        <v>5.7000000000000002E-2</v>
      </c>
      <c r="H181" s="55">
        <v>9.1999999999999998E-2</v>
      </c>
      <c r="I181" s="55" t="s">
        <v>130</v>
      </c>
      <c r="J181" s="55" t="s">
        <v>130</v>
      </c>
      <c r="K181" s="55" t="s">
        <v>130</v>
      </c>
      <c r="L181" s="55" t="s">
        <v>130</v>
      </c>
      <c r="M181" s="55" t="s">
        <v>130</v>
      </c>
      <c r="N181" s="55" t="s">
        <v>130</v>
      </c>
      <c r="O181" s="55" t="s">
        <v>130</v>
      </c>
      <c r="P181" s="2" t="s">
        <v>140</v>
      </c>
      <c r="Z181" s="5">
        <v>2.0499999999999998</v>
      </c>
      <c r="AB181" s="112">
        <v>2.1000000000000001E-2</v>
      </c>
      <c r="AC181" s="112">
        <v>2.1000000000000001E-2</v>
      </c>
      <c r="AD181" s="112">
        <v>2.5000000000000001E-2</v>
      </c>
      <c r="AE181" s="112">
        <v>5.8000000000000003E-2</v>
      </c>
      <c r="AF181" s="64">
        <v>9.4E-2</v>
      </c>
      <c r="AG181" s="64" t="s">
        <v>130</v>
      </c>
      <c r="AH181" s="64" t="s">
        <v>130</v>
      </c>
      <c r="AI181" s="64" t="s">
        <v>130</v>
      </c>
      <c r="AJ181" s="24"/>
      <c r="AK181">
        <v>2.0499999999999998</v>
      </c>
      <c r="AL181" s="75">
        <f t="shared" si="15"/>
        <v>65.35799512195122</v>
      </c>
      <c r="AM181" s="80">
        <f t="shared" si="12"/>
        <v>2.5000000000000001E-2</v>
      </c>
      <c r="AN181" s="81">
        <f t="shared" si="13"/>
        <v>5.8000000000000003E-2</v>
      </c>
      <c r="AO181" s="55">
        <f t="shared" si="16"/>
        <v>9.2999999999999999E-2</v>
      </c>
      <c r="AQ181">
        <v>2.0499999999999998</v>
      </c>
      <c r="AR181">
        <v>2.5000000000000001E-2</v>
      </c>
      <c r="AS181">
        <v>5.8000000000000003E-2</v>
      </c>
      <c r="AT181">
        <v>9.2999999999999999E-2</v>
      </c>
    </row>
    <row r="182" spans="1:46" ht="15" thickBot="1" x14ac:dyDescent="0.35">
      <c r="A182" t="s">
        <v>129</v>
      </c>
      <c r="B182" s="5">
        <v>2.09</v>
      </c>
      <c r="C182" s="5">
        <f t="shared" si="14"/>
        <v>12.09</v>
      </c>
      <c r="D182" s="94">
        <v>2.1000000000000001E-2</v>
      </c>
      <c r="E182" s="94">
        <v>2.1000000000000001E-2</v>
      </c>
      <c r="F182" s="55">
        <v>2.4E-2</v>
      </c>
      <c r="G182" s="55">
        <v>5.7000000000000002E-2</v>
      </c>
      <c r="H182" s="55">
        <v>9.1999999999999998E-2</v>
      </c>
      <c r="I182" s="55" t="s">
        <v>130</v>
      </c>
      <c r="J182" s="55" t="s">
        <v>130</v>
      </c>
      <c r="K182" s="55" t="s">
        <v>130</v>
      </c>
      <c r="L182" s="55" t="s">
        <v>130</v>
      </c>
      <c r="M182" s="55" t="s">
        <v>130</v>
      </c>
      <c r="N182" s="55" t="s">
        <v>130</v>
      </c>
      <c r="O182" s="55" t="s">
        <v>130</v>
      </c>
      <c r="P182" s="2" t="s">
        <v>140</v>
      </c>
      <c r="Z182" s="5">
        <v>2.06</v>
      </c>
      <c r="AA182" s="113">
        <v>2.06</v>
      </c>
      <c r="AB182" s="112">
        <v>2.1000000000000001E-2</v>
      </c>
      <c r="AC182" s="112">
        <v>2.1000000000000001E-2</v>
      </c>
      <c r="AD182" s="112">
        <v>2.5000000000000001E-2</v>
      </c>
      <c r="AE182" s="112">
        <v>5.7000000000000002E-2</v>
      </c>
      <c r="AF182" s="64">
        <v>9.2999999999999999E-2</v>
      </c>
      <c r="AG182" s="64" t="s">
        <v>130</v>
      </c>
      <c r="AH182" s="64" t="s">
        <v>130</v>
      </c>
      <c r="AI182" s="64" t="s">
        <v>130</v>
      </c>
      <c r="AJ182" s="24"/>
      <c r="AK182" s="24">
        <v>2.06</v>
      </c>
      <c r="AL182" s="75">
        <f t="shared" si="15"/>
        <v>65.040723300970868</v>
      </c>
      <c r="AM182" s="80">
        <f t="shared" si="12"/>
        <v>2.5000000000000001E-2</v>
      </c>
      <c r="AN182" s="81">
        <f t="shared" si="13"/>
        <v>5.7000000000000002E-2</v>
      </c>
      <c r="AO182" s="55">
        <f t="shared" si="16"/>
        <v>9.2999999999999999E-2</v>
      </c>
      <c r="AQ182" s="24">
        <v>2.06</v>
      </c>
      <c r="AR182">
        <v>2.5000000000000001E-2</v>
      </c>
      <c r="AS182">
        <v>5.7000000000000002E-2</v>
      </c>
      <c r="AT182">
        <v>9.2999999999999999E-2</v>
      </c>
    </row>
    <row r="183" spans="1:46" ht="14.5" thickBot="1" x14ac:dyDescent="0.35">
      <c r="A183" t="s">
        <v>129</v>
      </c>
      <c r="B183" s="5">
        <v>2.1</v>
      </c>
      <c r="C183" s="5">
        <f t="shared" si="14"/>
        <v>12.1</v>
      </c>
      <c r="D183" s="94">
        <v>2.1000000000000001E-2</v>
      </c>
      <c r="E183" s="94">
        <v>2.1000000000000001E-2</v>
      </c>
      <c r="F183" s="55">
        <v>2.4E-2</v>
      </c>
      <c r="G183" s="55">
        <v>5.7000000000000002E-2</v>
      </c>
      <c r="H183" s="55">
        <v>9.1999999999999998E-2</v>
      </c>
      <c r="I183" s="55" t="s">
        <v>130</v>
      </c>
      <c r="J183" s="55" t="s">
        <v>130</v>
      </c>
      <c r="K183" s="55" t="s">
        <v>130</v>
      </c>
      <c r="L183" s="55" t="s">
        <v>130</v>
      </c>
      <c r="M183" s="55" t="s">
        <v>130</v>
      </c>
      <c r="N183" s="55" t="s">
        <v>130</v>
      </c>
      <c r="O183" s="55" t="s">
        <v>130</v>
      </c>
      <c r="P183" s="2" t="s">
        <v>140</v>
      </c>
      <c r="Z183" s="5">
        <v>2.0699999999999998</v>
      </c>
      <c r="AB183" s="112">
        <v>2.1000000000000001E-2</v>
      </c>
      <c r="AC183" s="112">
        <v>2.1000000000000001E-2</v>
      </c>
      <c r="AD183" s="112">
        <v>2.5000000000000001E-2</v>
      </c>
      <c r="AE183" s="112">
        <v>5.7000000000000002E-2</v>
      </c>
      <c r="AF183" s="64">
        <v>9.2999999999999999E-2</v>
      </c>
      <c r="AG183" s="64" t="s">
        <v>130</v>
      </c>
      <c r="AH183" s="64" t="s">
        <v>130</v>
      </c>
      <c r="AI183" s="64" t="s">
        <v>130</v>
      </c>
      <c r="AJ183" s="24"/>
      <c r="AK183">
        <v>2.0699999999999998</v>
      </c>
      <c r="AL183" s="75">
        <f t="shared" si="15"/>
        <v>64.72651690821256</v>
      </c>
      <c r="AM183" s="80">
        <f t="shared" si="12"/>
        <v>2.5000000000000001E-2</v>
      </c>
      <c r="AN183" s="81">
        <f t="shared" si="13"/>
        <v>5.7000000000000002E-2</v>
      </c>
      <c r="AO183" s="55">
        <f t="shared" si="16"/>
        <v>9.2999999999999999E-2</v>
      </c>
      <c r="AQ183">
        <v>2.0699999999999998</v>
      </c>
      <c r="AR183">
        <v>2.5000000000000001E-2</v>
      </c>
      <c r="AS183">
        <v>5.7000000000000002E-2</v>
      </c>
      <c r="AT183">
        <v>9.2999999999999999E-2</v>
      </c>
    </row>
    <row r="184" spans="1:46" ht="14.5" thickBot="1" x14ac:dyDescent="0.35">
      <c r="A184" t="s">
        <v>129</v>
      </c>
      <c r="B184" s="5">
        <v>2.11</v>
      </c>
      <c r="C184" s="5">
        <f t="shared" si="14"/>
        <v>12.11</v>
      </c>
      <c r="D184" s="94">
        <v>2.1000000000000001E-2</v>
      </c>
      <c r="E184" s="94">
        <v>2.1000000000000001E-2</v>
      </c>
      <c r="F184" s="55">
        <v>2.4E-2</v>
      </c>
      <c r="G184" s="55">
        <v>5.6000000000000001E-2</v>
      </c>
      <c r="H184" s="55">
        <v>9.0999999999999998E-2</v>
      </c>
      <c r="I184" s="55" t="s">
        <v>130</v>
      </c>
      <c r="J184" s="55" t="s">
        <v>130</v>
      </c>
      <c r="K184" s="55" t="s">
        <v>130</v>
      </c>
      <c r="L184" s="55" t="s">
        <v>130</v>
      </c>
      <c r="M184" s="55" t="s">
        <v>130</v>
      </c>
      <c r="N184" s="55" t="s">
        <v>130</v>
      </c>
      <c r="O184" s="55" t="s">
        <v>130</v>
      </c>
      <c r="P184" s="2" t="s">
        <v>140</v>
      </c>
      <c r="Z184" s="5">
        <v>2.08</v>
      </c>
      <c r="AB184" s="112">
        <v>2.1000000000000001E-2</v>
      </c>
      <c r="AC184" s="112">
        <v>2.1000000000000001E-2</v>
      </c>
      <c r="AD184" s="112">
        <v>2.5000000000000001E-2</v>
      </c>
      <c r="AE184" s="112">
        <v>5.7000000000000002E-2</v>
      </c>
      <c r="AF184" s="64">
        <v>9.2999999999999999E-2</v>
      </c>
      <c r="AG184" s="64" t="s">
        <v>130</v>
      </c>
      <c r="AH184" s="64" t="s">
        <v>130</v>
      </c>
      <c r="AI184" s="64" t="s">
        <v>130</v>
      </c>
      <c r="AJ184" s="24"/>
      <c r="AK184" s="24">
        <v>2.08</v>
      </c>
      <c r="AL184" s="75">
        <f t="shared" si="15"/>
        <v>64.415331730769225</v>
      </c>
      <c r="AM184" s="80">
        <f t="shared" si="12"/>
        <v>2.4E-2</v>
      </c>
      <c r="AN184" s="81">
        <f t="shared" si="13"/>
        <v>5.7000000000000002E-2</v>
      </c>
      <c r="AO184" s="55">
        <f t="shared" si="16"/>
        <v>9.1999999999999998E-2</v>
      </c>
      <c r="AQ184" s="24">
        <v>2.08</v>
      </c>
      <c r="AR184">
        <v>2.4E-2</v>
      </c>
      <c r="AS184">
        <v>5.7000000000000002E-2</v>
      </c>
      <c r="AT184">
        <v>9.1999999999999998E-2</v>
      </c>
    </row>
    <row r="185" spans="1:46" ht="14.5" thickBot="1" x14ac:dyDescent="0.35">
      <c r="A185" t="s">
        <v>129</v>
      </c>
      <c r="B185" s="5">
        <v>2.12</v>
      </c>
      <c r="C185" s="5">
        <f t="shared" si="14"/>
        <v>12.12</v>
      </c>
      <c r="D185" s="94">
        <v>2.1000000000000001E-2</v>
      </c>
      <c r="E185" s="94">
        <v>2.1000000000000001E-2</v>
      </c>
      <c r="F185" s="55">
        <v>2.4E-2</v>
      </c>
      <c r="G185" s="55">
        <v>5.6000000000000001E-2</v>
      </c>
      <c r="H185" s="55">
        <v>9.0999999999999998E-2</v>
      </c>
      <c r="I185" s="55" t="s">
        <v>130</v>
      </c>
      <c r="J185" s="55" t="s">
        <v>130</v>
      </c>
      <c r="K185" s="55" t="s">
        <v>130</v>
      </c>
      <c r="L185" s="55" t="s">
        <v>130</v>
      </c>
      <c r="M185" s="55" t="s">
        <v>130</v>
      </c>
      <c r="N185" s="55" t="s">
        <v>130</v>
      </c>
      <c r="O185" s="55" t="s">
        <v>130</v>
      </c>
      <c r="P185" s="2" t="s">
        <v>140</v>
      </c>
      <c r="Z185" s="5">
        <v>2.09</v>
      </c>
      <c r="AB185" s="112">
        <v>2.1000000000000001E-2</v>
      </c>
      <c r="AC185" s="112">
        <v>2.1000000000000001E-2</v>
      </c>
      <c r="AD185" s="112">
        <v>2.5000000000000001E-2</v>
      </c>
      <c r="AE185" s="112">
        <v>5.7000000000000002E-2</v>
      </c>
      <c r="AF185" s="64">
        <v>9.2999999999999999E-2</v>
      </c>
      <c r="AG185" s="64" t="s">
        <v>130</v>
      </c>
      <c r="AH185" s="64" t="s">
        <v>130</v>
      </c>
      <c r="AI185" s="64" t="s">
        <v>130</v>
      </c>
      <c r="AJ185" s="24"/>
      <c r="AK185">
        <v>2.09</v>
      </c>
      <c r="AL185" s="75">
        <f t="shared" si="15"/>
        <v>64.107124401913879</v>
      </c>
      <c r="AM185" s="80">
        <f t="shared" si="12"/>
        <v>2.4E-2</v>
      </c>
      <c r="AN185" s="81">
        <f t="shared" si="13"/>
        <v>5.7000000000000002E-2</v>
      </c>
      <c r="AO185" s="55">
        <f t="shared" si="16"/>
        <v>9.1999999999999998E-2</v>
      </c>
      <c r="AQ185">
        <v>2.09</v>
      </c>
      <c r="AR185">
        <v>2.4E-2</v>
      </c>
      <c r="AS185">
        <v>5.7000000000000002E-2</v>
      </c>
      <c r="AT185">
        <v>9.1999999999999998E-2</v>
      </c>
    </row>
    <row r="186" spans="1:46" ht="14.5" thickBot="1" x14ac:dyDescent="0.35">
      <c r="A186" t="s">
        <v>129</v>
      </c>
      <c r="B186" s="5">
        <v>2.13</v>
      </c>
      <c r="C186" s="5">
        <f t="shared" si="14"/>
        <v>12.13</v>
      </c>
      <c r="D186" s="94">
        <v>2.1000000000000001E-2</v>
      </c>
      <c r="E186" s="94">
        <v>2.1000000000000001E-2</v>
      </c>
      <c r="F186" s="55">
        <v>2.4E-2</v>
      </c>
      <c r="G186" s="55">
        <v>5.6000000000000001E-2</v>
      </c>
      <c r="H186" s="55">
        <v>9.0999999999999998E-2</v>
      </c>
      <c r="I186" s="55" t="s">
        <v>130</v>
      </c>
      <c r="J186" s="55" t="s">
        <v>130</v>
      </c>
      <c r="K186" s="55" t="s">
        <v>130</v>
      </c>
      <c r="L186" s="55" t="s">
        <v>130</v>
      </c>
      <c r="M186" s="55" t="s">
        <v>130</v>
      </c>
      <c r="N186" s="55" t="s">
        <v>130</v>
      </c>
      <c r="O186" s="55" t="s">
        <v>130</v>
      </c>
      <c r="P186" s="2" t="s">
        <v>140</v>
      </c>
      <c r="Z186" s="5">
        <v>2.1</v>
      </c>
      <c r="AB186" s="112">
        <v>2.1000000000000001E-2</v>
      </c>
      <c r="AC186" s="112">
        <v>2.1000000000000001E-2</v>
      </c>
      <c r="AD186" s="112">
        <v>2.5000000000000001E-2</v>
      </c>
      <c r="AE186" s="112">
        <v>5.7000000000000002E-2</v>
      </c>
      <c r="AF186" s="64">
        <v>9.2999999999999999E-2</v>
      </c>
      <c r="AG186" s="64" t="s">
        <v>130</v>
      </c>
      <c r="AH186" s="64" t="s">
        <v>130</v>
      </c>
      <c r="AI186" s="64" t="s">
        <v>130</v>
      </c>
      <c r="AJ186" s="24"/>
      <c r="AK186" s="24">
        <v>2.1</v>
      </c>
      <c r="AL186" s="75">
        <f t="shared" si="15"/>
        <v>63.801852380952383</v>
      </c>
      <c r="AM186" s="80">
        <f t="shared" si="12"/>
        <v>2.4E-2</v>
      </c>
      <c r="AN186" s="81">
        <f t="shared" si="13"/>
        <v>5.7000000000000002E-2</v>
      </c>
      <c r="AO186" s="55">
        <f t="shared" si="16"/>
        <v>9.1999999999999998E-2</v>
      </c>
      <c r="AQ186" s="24">
        <v>2.1</v>
      </c>
      <c r="AR186">
        <v>2.4E-2</v>
      </c>
      <c r="AS186">
        <v>5.7000000000000002E-2</v>
      </c>
      <c r="AT186">
        <v>9.1999999999999998E-2</v>
      </c>
    </row>
    <row r="187" spans="1:46" ht="14.5" thickBot="1" x14ac:dyDescent="0.35">
      <c r="A187" t="s">
        <v>129</v>
      </c>
      <c r="B187" s="5">
        <v>2.14</v>
      </c>
      <c r="C187" s="5">
        <f t="shared" si="14"/>
        <v>12.14</v>
      </c>
      <c r="D187" s="55">
        <v>2.1000000000000001E-2</v>
      </c>
      <c r="E187" s="55">
        <v>2.1000000000000001E-2</v>
      </c>
      <c r="F187" s="55">
        <v>2.3E-2</v>
      </c>
      <c r="G187" s="55">
        <v>5.6000000000000001E-2</v>
      </c>
      <c r="H187" s="55">
        <v>0.09</v>
      </c>
      <c r="I187" s="55" t="s">
        <v>130</v>
      </c>
      <c r="J187" s="55" t="s">
        <v>130</v>
      </c>
      <c r="K187" s="55" t="s">
        <v>130</v>
      </c>
      <c r="L187" s="55" t="s">
        <v>130</v>
      </c>
      <c r="M187" s="55" t="s">
        <v>130</v>
      </c>
      <c r="N187" s="55" t="s">
        <v>130</v>
      </c>
      <c r="O187" s="55" t="s">
        <v>130</v>
      </c>
      <c r="P187" s="2" t="s">
        <v>140</v>
      </c>
      <c r="Z187" s="5">
        <v>2.11</v>
      </c>
      <c r="AB187" s="112">
        <v>2.1000000000000001E-2</v>
      </c>
      <c r="AC187" s="112">
        <v>2.1000000000000001E-2</v>
      </c>
      <c r="AD187" s="112">
        <v>2.5000000000000001E-2</v>
      </c>
      <c r="AE187" s="112">
        <v>5.7000000000000002E-2</v>
      </c>
      <c r="AF187" s="64">
        <v>9.2999999999999999E-2</v>
      </c>
      <c r="AG187" s="64" t="s">
        <v>130</v>
      </c>
      <c r="AH187" s="64" t="s">
        <v>130</v>
      </c>
      <c r="AI187" s="64" t="s">
        <v>130</v>
      </c>
      <c r="AJ187" s="24"/>
      <c r="AK187">
        <v>2.11</v>
      </c>
      <c r="AL187" s="75">
        <f t="shared" si="15"/>
        <v>63.499473933649291</v>
      </c>
      <c r="AM187" s="80">
        <f t="shared" si="12"/>
        <v>2.4E-2</v>
      </c>
      <c r="AN187" s="81">
        <f t="shared" si="13"/>
        <v>5.6000000000000001E-2</v>
      </c>
      <c r="AO187" s="55">
        <f t="shared" si="16"/>
        <v>9.0999999999999998E-2</v>
      </c>
      <c r="AQ187">
        <v>2.11</v>
      </c>
      <c r="AR187">
        <v>2.4E-2</v>
      </c>
      <c r="AS187">
        <v>5.6000000000000001E-2</v>
      </c>
      <c r="AT187">
        <v>9.0999999999999998E-2</v>
      </c>
    </row>
    <row r="188" spans="1:46" ht="14.5" thickBot="1" x14ac:dyDescent="0.35">
      <c r="A188" t="s">
        <v>129</v>
      </c>
      <c r="B188" s="5">
        <v>2.15</v>
      </c>
      <c r="C188" s="5">
        <f t="shared" si="14"/>
        <v>12.15</v>
      </c>
      <c r="D188" s="94">
        <v>2.1000000000000001E-2</v>
      </c>
      <c r="E188" s="94">
        <v>2.1000000000000001E-2</v>
      </c>
      <c r="F188" s="55">
        <v>2.3E-2</v>
      </c>
      <c r="G188" s="55">
        <v>5.5E-2</v>
      </c>
      <c r="H188" s="55">
        <v>0.09</v>
      </c>
      <c r="I188" s="55" t="s">
        <v>130</v>
      </c>
      <c r="J188" s="55" t="s">
        <v>130</v>
      </c>
      <c r="K188" s="55" t="s">
        <v>130</v>
      </c>
      <c r="L188" s="55" t="s">
        <v>130</v>
      </c>
      <c r="M188" s="55" t="s">
        <v>130</v>
      </c>
      <c r="N188" s="55" t="s">
        <v>130</v>
      </c>
      <c r="O188" s="55" t="s">
        <v>130</v>
      </c>
      <c r="P188" s="2" t="s">
        <v>140</v>
      </c>
      <c r="Z188" s="5">
        <v>2.12</v>
      </c>
      <c r="AB188" s="112">
        <v>2.1000000000000001E-2</v>
      </c>
      <c r="AC188" s="112">
        <v>2.1000000000000001E-2</v>
      </c>
      <c r="AD188" s="112">
        <v>2.5000000000000001E-2</v>
      </c>
      <c r="AE188" s="112">
        <v>5.7000000000000002E-2</v>
      </c>
      <c r="AF188" s="64">
        <v>9.2999999999999999E-2</v>
      </c>
      <c r="AG188" s="64" t="s">
        <v>130</v>
      </c>
      <c r="AH188" s="64" t="s">
        <v>130</v>
      </c>
      <c r="AI188" s="64" t="s">
        <v>130</v>
      </c>
      <c r="AJ188" s="24"/>
      <c r="AK188" s="24">
        <v>2.12</v>
      </c>
      <c r="AL188" s="75">
        <f t="shared" si="15"/>
        <v>63.199948113207547</v>
      </c>
      <c r="AM188" s="80">
        <f t="shared" si="12"/>
        <v>2.4E-2</v>
      </c>
      <c r="AN188" s="81">
        <f t="shared" si="13"/>
        <v>5.6000000000000001E-2</v>
      </c>
      <c r="AO188" s="55">
        <f t="shared" si="16"/>
        <v>9.0999999999999998E-2</v>
      </c>
      <c r="AQ188" s="24">
        <v>2.12</v>
      </c>
      <c r="AR188">
        <v>2.4E-2</v>
      </c>
      <c r="AS188">
        <v>5.6000000000000001E-2</v>
      </c>
      <c r="AT188">
        <v>9.0999999999999998E-2</v>
      </c>
    </row>
    <row r="189" spans="1:46" ht="14.5" thickBot="1" x14ac:dyDescent="0.35">
      <c r="A189" t="s">
        <v>129</v>
      </c>
      <c r="B189" s="5">
        <v>2.16</v>
      </c>
      <c r="C189" s="5">
        <f t="shared" si="14"/>
        <v>12.16</v>
      </c>
      <c r="D189" s="94">
        <v>2.1000000000000001E-2</v>
      </c>
      <c r="E189" s="94">
        <v>2.1000000000000001E-2</v>
      </c>
      <c r="F189" s="55">
        <v>2.3E-2</v>
      </c>
      <c r="G189" s="55">
        <v>5.5E-2</v>
      </c>
      <c r="H189" s="55">
        <v>0.09</v>
      </c>
      <c r="I189" s="55" t="s">
        <v>130</v>
      </c>
      <c r="J189" s="55" t="s">
        <v>130</v>
      </c>
      <c r="K189" s="55" t="s">
        <v>130</v>
      </c>
      <c r="L189" s="55" t="s">
        <v>130</v>
      </c>
      <c r="M189" s="55" t="s">
        <v>130</v>
      </c>
      <c r="N189" s="55" t="s">
        <v>130</v>
      </c>
      <c r="O189" s="55" t="s">
        <v>130</v>
      </c>
      <c r="P189" s="2" t="s">
        <v>140</v>
      </c>
      <c r="Z189" s="5">
        <v>2.13</v>
      </c>
      <c r="AB189" s="112">
        <v>2.1000000000000001E-2</v>
      </c>
      <c r="AC189" s="112">
        <v>2.1000000000000001E-2</v>
      </c>
      <c r="AD189" s="112">
        <v>2.5000000000000001E-2</v>
      </c>
      <c r="AE189" s="112">
        <v>5.7000000000000002E-2</v>
      </c>
      <c r="AF189" s="64">
        <v>9.2999999999999999E-2</v>
      </c>
      <c r="AG189" s="64" t="s">
        <v>130</v>
      </c>
      <c r="AH189" s="64" t="s">
        <v>130</v>
      </c>
      <c r="AI189" s="64" t="s">
        <v>130</v>
      </c>
      <c r="AJ189" s="24"/>
      <c r="AK189">
        <v>2.13</v>
      </c>
      <c r="AL189" s="75">
        <f t="shared" si="15"/>
        <v>62.90323474178404</v>
      </c>
      <c r="AM189" s="80">
        <f t="shared" si="12"/>
        <v>2.4E-2</v>
      </c>
      <c r="AN189" s="81">
        <f t="shared" si="13"/>
        <v>5.6000000000000001E-2</v>
      </c>
      <c r="AO189" s="55">
        <f t="shared" si="16"/>
        <v>9.0999999999999998E-2</v>
      </c>
      <c r="AQ189">
        <v>2.13</v>
      </c>
      <c r="AR189">
        <v>2.4E-2</v>
      </c>
      <c r="AS189">
        <v>5.6000000000000001E-2</v>
      </c>
      <c r="AT189">
        <v>9.0999999999999998E-2</v>
      </c>
    </row>
    <row r="190" spans="1:46" ht="15" thickBot="1" x14ac:dyDescent="0.35">
      <c r="A190" t="s">
        <v>129</v>
      </c>
      <c r="B190" s="5">
        <v>2.17</v>
      </c>
      <c r="C190" s="5">
        <f t="shared" si="14"/>
        <v>12.17</v>
      </c>
      <c r="D190" s="94">
        <v>2.1000000000000001E-2</v>
      </c>
      <c r="E190" s="94">
        <v>2.1000000000000001E-2</v>
      </c>
      <c r="F190" s="55">
        <v>2.3E-2</v>
      </c>
      <c r="G190" s="55">
        <v>5.5E-2</v>
      </c>
      <c r="H190" s="55">
        <v>8.8999999999999996E-2</v>
      </c>
      <c r="I190" s="55" t="s">
        <v>130</v>
      </c>
      <c r="J190" s="55" t="s">
        <v>130</v>
      </c>
      <c r="K190" s="55" t="s">
        <v>130</v>
      </c>
      <c r="L190" s="55" t="s">
        <v>130</v>
      </c>
      <c r="M190" s="55" t="s">
        <v>130</v>
      </c>
      <c r="N190" s="55" t="s">
        <v>130</v>
      </c>
      <c r="O190" s="55" t="s">
        <v>130</v>
      </c>
      <c r="P190" s="2" t="s">
        <v>140</v>
      </c>
      <c r="Z190" s="5">
        <v>2.14</v>
      </c>
      <c r="AA190" s="113">
        <v>2.14</v>
      </c>
      <c r="AB190" s="112">
        <v>2.1000000000000001E-2</v>
      </c>
      <c r="AC190" s="112">
        <v>2.1000000000000001E-2</v>
      </c>
      <c r="AD190" s="112">
        <v>2.3E-2</v>
      </c>
      <c r="AE190" s="112">
        <v>5.6000000000000001E-2</v>
      </c>
      <c r="AF190" s="64">
        <v>0.09</v>
      </c>
      <c r="AG190" s="64" t="s">
        <v>130</v>
      </c>
      <c r="AH190" s="64" t="s">
        <v>130</v>
      </c>
      <c r="AI190" s="64" t="s">
        <v>130</v>
      </c>
      <c r="AJ190" s="24"/>
      <c r="AK190" s="24">
        <v>2.14</v>
      </c>
      <c r="AL190" s="75">
        <f t="shared" si="15"/>
        <v>62.60929439252336</v>
      </c>
      <c r="AM190" s="80">
        <f t="shared" si="12"/>
        <v>2.3E-2</v>
      </c>
      <c r="AN190" s="81">
        <f t="shared" si="13"/>
        <v>5.6000000000000001E-2</v>
      </c>
      <c r="AO190" s="55">
        <f t="shared" si="16"/>
        <v>0.09</v>
      </c>
      <c r="AQ190" s="24">
        <v>2.14</v>
      </c>
      <c r="AR190">
        <v>2.3E-2</v>
      </c>
      <c r="AS190">
        <v>5.6000000000000001E-2</v>
      </c>
      <c r="AT190">
        <v>0.09</v>
      </c>
    </row>
    <row r="191" spans="1:46" ht="14.5" thickBot="1" x14ac:dyDescent="0.35">
      <c r="A191" t="s">
        <v>129</v>
      </c>
      <c r="B191" s="5">
        <v>2.1800000000000002</v>
      </c>
      <c r="C191" s="5">
        <f t="shared" si="14"/>
        <v>12.18</v>
      </c>
      <c r="D191" s="94">
        <v>2.1000000000000001E-2</v>
      </c>
      <c r="E191" s="94">
        <v>2.1000000000000001E-2</v>
      </c>
      <c r="F191" s="55">
        <v>2.3E-2</v>
      </c>
      <c r="G191" s="55">
        <v>5.5E-2</v>
      </c>
      <c r="H191" s="55">
        <v>8.8999999999999996E-2</v>
      </c>
      <c r="I191" s="55" t="s">
        <v>130</v>
      </c>
      <c r="J191" s="55" t="s">
        <v>130</v>
      </c>
      <c r="K191" s="55" t="s">
        <v>130</v>
      </c>
      <c r="L191" s="55" t="s">
        <v>130</v>
      </c>
      <c r="M191" s="55" t="s">
        <v>130</v>
      </c>
      <c r="N191" s="55" t="s">
        <v>130</v>
      </c>
      <c r="O191" s="55" t="s">
        <v>130</v>
      </c>
      <c r="P191" s="2" t="s">
        <v>140</v>
      </c>
      <c r="Z191" s="5">
        <v>2.15</v>
      </c>
      <c r="AB191" s="112">
        <v>2.1000000000000001E-2</v>
      </c>
      <c r="AC191" s="112">
        <v>2.1000000000000001E-2</v>
      </c>
      <c r="AD191" s="112">
        <v>2.3E-2</v>
      </c>
      <c r="AE191" s="112">
        <v>5.6000000000000001E-2</v>
      </c>
      <c r="AF191" s="64">
        <v>0.09</v>
      </c>
      <c r="AG191" s="64" t="s">
        <v>130</v>
      </c>
      <c r="AH191" s="64" t="s">
        <v>130</v>
      </c>
      <c r="AI191" s="64" t="s">
        <v>130</v>
      </c>
      <c r="AJ191" s="24"/>
      <c r="AK191">
        <v>2.15</v>
      </c>
      <c r="AL191" s="75">
        <f t="shared" si="15"/>
        <v>62.31808837209303</v>
      </c>
      <c r="AM191" s="80">
        <f t="shared" si="12"/>
        <v>2.3E-2</v>
      </c>
      <c r="AN191" s="81">
        <f t="shared" si="13"/>
        <v>5.5E-2</v>
      </c>
      <c r="AO191" s="55">
        <f t="shared" si="16"/>
        <v>0.09</v>
      </c>
      <c r="AQ191">
        <v>2.15</v>
      </c>
      <c r="AR191">
        <v>2.3E-2</v>
      </c>
      <c r="AS191">
        <v>5.5E-2</v>
      </c>
      <c r="AT191">
        <v>0.09</v>
      </c>
    </row>
    <row r="192" spans="1:46" ht="14.5" thickBot="1" x14ac:dyDescent="0.35">
      <c r="A192" t="s">
        <v>129</v>
      </c>
      <c r="B192" s="5">
        <v>2.19</v>
      </c>
      <c r="C192" s="5">
        <f t="shared" si="14"/>
        <v>12.19</v>
      </c>
      <c r="D192" s="94">
        <v>2.1000000000000001E-2</v>
      </c>
      <c r="E192" s="94">
        <v>2.1000000000000001E-2</v>
      </c>
      <c r="F192" s="55">
        <v>2.3E-2</v>
      </c>
      <c r="G192" s="55">
        <v>5.3999999999999999E-2</v>
      </c>
      <c r="H192" s="55">
        <v>8.8999999999999996E-2</v>
      </c>
      <c r="I192" s="55" t="s">
        <v>130</v>
      </c>
      <c r="J192" s="55" t="s">
        <v>130</v>
      </c>
      <c r="K192" s="55" t="s">
        <v>130</v>
      </c>
      <c r="L192" s="55" t="s">
        <v>130</v>
      </c>
      <c r="M192" s="55" t="s">
        <v>130</v>
      </c>
      <c r="N192" s="55" t="s">
        <v>130</v>
      </c>
      <c r="O192" s="55" t="s">
        <v>130</v>
      </c>
      <c r="P192" s="2" t="s">
        <v>140</v>
      </c>
      <c r="Z192" s="5">
        <v>2.16</v>
      </c>
      <c r="AB192" s="112">
        <v>2.1000000000000001E-2</v>
      </c>
      <c r="AC192" s="112">
        <v>2.1000000000000001E-2</v>
      </c>
      <c r="AD192" s="112">
        <v>2.3E-2</v>
      </c>
      <c r="AE192" s="112">
        <v>5.6000000000000001E-2</v>
      </c>
      <c r="AF192" s="64">
        <v>0.09</v>
      </c>
      <c r="AG192" s="64" t="s">
        <v>130</v>
      </c>
      <c r="AH192" s="64" t="s">
        <v>130</v>
      </c>
      <c r="AI192" s="64" t="s">
        <v>130</v>
      </c>
      <c r="AJ192" s="24"/>
      <c r="AK192" s="24">
        <v>2.16</v>
      </c>
      <c r="AL192" s="75">
        <f t="shared" si="15"/>
        <v>62.029578703703699</v>
      </c>
      <c r="AM192" s="80">
        <f t="shared" ref="AM192:AM228" si="17">ROUND(((0.0131*AL192)-0.225)*0.03937,3)</f>
        <v>2.3E-2</v>
      </c>
      <c r="AN192" s="81">
        <f t="shared" ref="AN192:AN228" si="18">ROUND(((0.0203*AL192)+0.14)*0.03937,3)</f>
        <v>5.5E-2</v>
      </c>
      <c r="AO192" s="55">
        <f t="shared" si="16"/>
        <v>0.09</v>
      </c>
      <c r="AQ192" s="24">
        <v>2.16</v>
      </c>
      <c r="AR192">
        <v>2.3E-2</v>
      </c>
      <c r="AS192">
        <v>5.5E-2</v>
      </c>
      <c r="AT192">
        <v>0.09</v>
      </c>
    </row>
    <row r="193" spans="1:46" ht="14.5" thickBot="1" x14ac:dyDescent="0.35">
      <c r="A193" t="s">
        <v>129</v>
      </c>
      <c r="B193" s="5">
        <v>2.2000000000000002</v>
      </c>
      <c r="C193" s="5">
        <f t="shared" si="14"/>
        <v>12.2</v>
      </c>
      <c r="D193" s="94">
        <v>2.1000000000000001E-2</v>
      </c>
      <c r="E193" s="94">
        <v>2.1000000000000001E-2</v>
      </c>
      <c r="F193" s="55">
        <v>2.3E-2</v>
      </c>
      <c r="G193" s="55">
        <v>5.3999999999999999E-2</v>
      </c>
      <c r="H193" s="55">
        <v>8.7999999999999995E-2</v>
      </c>
      <c r="I193" s="55" t="s">
        <v>130</v>
      </c>
      <c r="J193" s="55" t="s">
        <v>130</v>
      </c>
      <c r="K193" s="55" t="s">
        <v>130</v>
      </c>
      <c r="L193" s="55" t="s">
        <v>130</v>
      </c>
      <c r="M193" s="55" t="s">
        <v>130</v>
      </c>
      <c r="N193" s="55" t="s">
        <v>130</v>
      </c>
      <c r="O193" s="55" t="s">
        <v>130</v>
      </c>
      <c r="P193" s="2" t="s">
        <v>140</v>
      </c>
      <c r="Z193" s="5">
        <v>2.17</v>
      </c>
      <c r="AB193" s="112">
        <v>2.1000000000000001E-2</v>
      </c>
      <c r="AC193" s="112">
        <v>2.1000000000000001E-2</v>
      </c>
      <c r="AD193" s="112">
        <v>2.3E-2</v>
      </c>
      <c r="AE193" s="112">
        <v>5.6000000000000001E-2</v>
      </c>
      <c r="AF193" s="64">
        <v>0.09</v>
      </c>
      <c r="AG193" s="64" t="s">
        <v>130</v>
      </c>
      <c r="AH193" s="64" t="s">
        <v>130</v>
      </c>
      <c r="AI193" s="64" t="s">
        <v>130</v>
      </c>
      <c r="AJ193" s="24"/>
      <c r="AK193">
        <v>2.17</v>
      </c>
      <c r="AL193" s="75">
        <f t="shared" si="15"/>
        <v>61.743728110599079</v>
      </c>
      <c r="AM193" s="80">
        <f t="shared" si="17"/>
        <v>2.3E-2</v>
      </c>
      <c r="AN193" s="81">
        <f t="shared" si="18"/>
        <v>5.5E-2</v>
      </c>
      <c r="AO193" s="55">
        <f t="shared" si="16"/>
        <v>8.8999999999999996E-2</v>
      </c>
      <c r="AQ193">
        <v>2.17</v>
      </c>
      <c r="AR193">
        <v>2.3E-2</v>
      </c>
      <c r="AS193">
        <v>5.5E-2</v>
      </c>
      <c r="AT193">
        <v>8.8999999999999996E-2</v>
      </c>
    </row>
    <row r="194" spans="1:46" ht="14.5" thickBot="1" x14ac:dyDescent="0.35">
      <c r="A194" t="s">
        <v>129</v>
      </c>
      <c r="B194" s="5">
        <v>2.21</v>
      </c>
      <c r="C194" s="5">
        <f t="shared" si="14"/>
        <v>12.21</v>
      </c>
      <c r="D194" s="55">
        <v>0.02</v>
      </c>
      <c r="E194" s="55">
        <v>0.02</v>
      </c>
      <c r="F194" s="55">
        <v>2.1999999999999999E-2</v>
      </c>
      <c r="G194" s="55">
        <v>5.3999999999999999E-2</v>
      </c>
      <c r="H194" s="55">
        <v>8.7999999999999995E-2</v>
      </c>
      <c r="I194" s="55" t="s">
        <v>130</v>
      </c>
      <c r="J194" s="55" t="s">
        <v>130</v>
      </c>
      <c r="K194" s="55" t="s">
        <v>130</v>
      </c>
      <c r="L194" s="55" t="s">
        <v>130</v>
      </c>
      <c r="M194" s="55" t="s">
        <v>130</v>
      </c>
      <c r="N194" s="55" t="s">
        <v>130</v>
      </c>
      <c r="O194" s="55" t="s">
        <v>130</v>
      </c>
      <c r="P194" s="2" t="s">
        <v>140</v>
      </c>
      <c r="Z194" s="5">
        <v>2.1800000000000002</v>
      </c>
      <c r="AB194" s="112">
        <v>2.1000000000000001E-2</v>
      </c>
      <c r="AC194" s="112">
        <v>2.1000000000000001E-2</v>
      </c>
      <c r="AD194" s="112">
        <v>2.3E-2</v>
      </c>
      <c r="AE194" s="112">
        <v>5.6000000000000001E-2</v>
      </c>
      <c r="AF194" s="64">
        <v>0.09</v>
      </c>
      <c r="AG194" s="64" t="s">
        <v>130</v>
      </c>
      <c r="AH194" s="64" t="s">
        <v>130</v>
      </c>
      <c r="AI194" s="64" t="s">
        <v>130</v>
      </c>
      <c r="AJ194" s="24"/>
      <c r="AK194" s="24">
        <v>2.1800000000000002</v>
      </c>
      <c r="AL194" s="75">
        <f t="shared" si="15"/>
        <v>61.460499999999996</v>
      </c>
      <c r="AM194" s="80">
        <f t="shared" si="17"/>
        <v>2.3E-2</v>
      </c>
      <c r="AN194" s="81">
        <f t="shared" si="18"/>
        <v>5.5E-2</v>
      </c>
      <c r="AO194" s="55">
        <f t="shared" si="16"/>
        <v>8.8999999999999996E-2</v>
      </c>
      <c r="AQ194" s="24">
        <v>2.1800000000000002</v>
      </c>
      <c r="AR194">
        <v>2.3E-2</v>
      </c>
      <c r="AS194">
        <v>5.5E-2</v>
      </c>
      <c r="AT194">
        <v>8.8999999999999996E-2</v>
      </c>
    </row>
    <row r="195" spans="1:46" ht="14.5" thickBot="1" x14ac:dyDescent="0.35">
      <c r="A195" t="s">
        <v>129</v>
      </c>
      <c r="B195" s="5">
        <v>2.2200000000000002</v>
      </c>
      <c r="C195" s="5">
        <f t="shared" si="14"/>
        <v>12.22</v>
      </c>
      <c r="D195" s="94">
        <v>0.02</v>
      </c>
      <c r="E195" s="94">
        <v>0.02</v>
      </c>
      <c r="F195" s="55">
        <v>2.1999999999999999E-2</v>
      </c>
      <c r="G195" s="55">
        <v>5.3999999999999999E-2</v>
      </c>
      <c r="H195" s="55">
        <v>8.7999999999999995E-2</v>
      </c>
      <c r="I195" s="55" t="s">
        <v>130</v>
      </c>
      <c r="J195" s="55" t="s">
        <v>130</v>
      </c>
      <c r="K195" s="55" t="s">
        <v>130</v>
      </c>
      <c r="L195" s="55" t="s">
        <v>130</v>
      </c>
      <c r="M195" s="55" t="s">
        <v>130</v>
      </c>
      <c r="N195" s="55" t="s">
        <v>130</v>
      </c>
      <c r="O195" s="55" t="s">
        <v>130</v>
      </c>
      <c r="P195" s="2" t="s">
        <v>140</v>
      </c>
      <c r="Z195" s="5">
        <v>2.19</v>
      </c>
      <c r="AB195" s="112">
        <v>2.1000000000000001E-2</v>
      </c>
      <c r="AC195" s="112">
        <v>2.1000000000000001E-2</v>
      </c>
      <c r="AD195" s="112">
        <v>2.3E-2</v>
      </c>
      <c r="AE195" s="112">
        <v>5.6000000000000001E-2</v>
      </c>
      <c r="AF195" s="64">
        <v>0.09</v>
      </c>
      <c r="AG195" s="64" t="s">
        <v>130</v>
      </c>
      <c r="AH195" s="64" t="s">
        <v>130</v>
      </c>
      <c r="AI195" s="64" t="s">
        <v>130</v>
      </c>
      <c r="AJ195" s="24"/>
      <c r="AK195">
        <v>2.19</v>
      </c>
      <c r="AL195" s="75">
        <f t="shared" si="15"/>
        <v>61.179858447488584</v>
      </c>
      <c r="AM195" s="80">
        <f t="shared" si="17"/>
        <v>2.3E-2</v>
      </c>
      <c r="AN195" s="81">
        <f t="shared" si="18"/>
        <v>5.3999999999999999E-2</v>
      </c>
      <c r="AO195" s="55">
        <f t="shared" si="16"/>
        <v>8.8999999999999996E-2</v>
      </c>
      <c r="AQ195">
        <v>2.19</v>
      </c>
      <c r="AR195">
        <v>2.3E-2</v>
      </c>
      <c r="AS195">
        <v>5.3999999999999999E-2</v>
      </c>
      <c r="AT195">
        <v>8.8999999999999996E-2</v>
      </c>
    </row>
    <row r="196" spans="1:46" ht="14.5" thickBot="1" x14ac:dyDescent="0.35">
      <c r="A196" t="s">
        <v>129</v>
      </c>
      <c r="B196" s="5">
        <v>2.23</v>
      </c>
      <c r="C196" s="5">
        <f t="shared" si="14"/>
        <v>12.23</v>
      </c>
      <c r="D196" s="94">
        <v>0.02</v>
      </c>
      <c r="E196" s="94">
        <v>0.02</v>
      </c>
      <c r="F196" s="55">
        <v>2.1999999999999999E-2</v>
      </c>
      <c r="G196" s="55">
        <v>5.3999999999999999E-2</v>
      </c>
      <c r="H196" s="55">
        <v>8.6999999999999994E-2</v>
      </c>
      <c r="I196" s="55" t="s">
        <v>130</v>
      </c>
      <c r="J196" s="55" t="s">
        <v>130</v>
      </c>
      <c r="K196" s="55" t="s">
        <v>130</v>
      </c>
      <c r="L196" s="55" t="s">
        <v>130</v>
      </c>
      <c r="M196" s="55" t="s">
        <v>130</v>
      </c>
      <c r="N196" s="55" t="s">
        <v>130</v>
      </c>
      <c r="O196" s="55" t="s">
        <v>130</v>
      </c>
      <c r="P196" s="2" t="s">
        <v>140</v>
      </c>
      <c r="Z196" s="5">
        <v>2.2000000000000002</v>
      </c>
      <c r="AB196" s="112">
        <v>2.1000000000000001E-2</v>
      </c>
      <c r="AC196" s="112">
        <v>2.1000000000000001E-2</v>
      </c>
      <c r="AD196" s="112">
        <v>2.3E-2</v>
      </c>
      <c r="AE196" s="112">
        <v>5.6000000000000001E-2</v>
      </c>
      <c r="AF196" s="64">
        <v>0.09</v>
      </c>
      <c r="AG196" s="64" t="s">
        <v>130</v>
      </c>
      <c r="AH196" s="64" t="s">
        <v>130</v>
      </c>
      <c r="AI196" s="64" t="s">
        <v>130</v>
      </c>
      <c r="AJ196" s="24"/>
      <c r="AK196" s="24">
        <v>2.2000000000000002</v>
      </c>
      <c r="AL196" s="75">
        <f t="shared" si="15"/>
        <v>60.901768181818177</v>
      </c>
      <c r="AM196" s="80">
        <f t="shared" si="17"/>
        <v>2.3E-2</v>
      </c>
      <c r="AN196" s="81">
        <f t="shared" si="18"/>
        <v>5.3999999999999999E-2</v>
      </c>
      <c r="AO196" s="55">
        <f t="shared" si="16"/>
        <v>8.7999999999999995E-2</v>
      </c>
      <c r="AQ196" s="24">
        <v>2.2000000000000002</v>
      </c>
      <c r="AR196">
        <v>2.3E-2</v>
      </c>
      <c r="AS196">
        <v>5.3999999999999999E-2</v>
      </c>
      <c r="AT196">
        <v>8.7999999999999995E-2</v>
      </c>
    </row>
    <row r="197" spans="1:46" ht="15" thickBot="1" x14ac:dyDescent="0.35">
      <c r="A197" t="s">
        <v>129</v>
      </c>
      <c r="B197" s="5">
        <v>2.2400000000000002</v>
      </c>
      <c r="C197" s="5">
        <f t="shared" si="14"/>
        <v>12.24</v>
      </c>
      <c r="D197" s="94">
        <v>0.02</v>
      </c>
      <c r="E197" s="94">
        <v>0.02</v>
      </c>
      <c r="F197" s="55">
        <v>2.1999999999999999E-2</v>
      </c>
      <c r="G197" s="55">
        <v>5.2999999999999999E-2</v>
      </c>
      <c r="H197" s="55">
        <v>8.6999999999999994E-2</v>
      </c>
      <c r="I197" s="55" t="s">
        <v>130</v>
      </c>
      <c r="J197" s="55" t="s">
        <v>130</v>
      </c>
      <c r="K197" s="55" t="s">
        <v>130</v>
      </c>
      <c r="L197" s="55" t="s">
        <v>130</v>
      </c>
      <c r="M197" s="55" t="s">
        <v>130</v>
      </c>
      <c r="N197" s="55" t="s">
        <v>130</v>
      </c>
      <c r="O197" s="55" t="s">
        <v>130</v>
      </c>
      <c r="P197" s="2" t="s">
        <v>140</v>
      </c>
      <c r="Z197" s="5">
        <v>2.21</v>
      </c>
      <c r="AA197" s="113">
        <v>2.21</v>
      </c>
      <c r="AB197" s="112">
        <v>0.02</v>
      </c>
      <c r="AC197" s="112">
        <v>0.02</v>
      </c>
      <c r="AD197" s="112">
        <v>2.1999999999999999E-2</v>
      </c>
      <c r="AE197" s="112">
        <v>5.3999999999999999E-2</v>
      </c>
      <c r="AF197" s="64">
        <v>8.7999999999999995E-2</v>
      </c>
      <c r="AG197" s="64" t="s">
        <v>130</v>
      </c>
      <c r="AH197" s="64" t="s">
        <v>130</v>
      </c>
      <c r="AI197" s="64" t="s">
        <v>130</v>
      </c>
      <c r="AJ197" s="24"/>
      <c r="AK197">
        <v>2.21</v>
      </c>
      <c r="AL197" s="75">
        <f t="shared" si="15"/>
        <v>60.626194570135752</v>
      </c>
      <c r="AM197" s="80">
        <f t="shared" si="17"/>
        <v>2.1999999999999999E-2</v>
      </c>
      <c r="AN197" s="81">
        <f t="shared" si="18"/>
        <v>5.3999999999999999E-2</v>
      </c>
      <c r="AO197" s="55">
        <f t="shared" si="16"/>
        <v>8.7999999999999995E-2</v>
      </c>
      <c r="AQ197">
        <v>2.21</v>
      </c>
      <c r="AR197">
        <v>2.1999999999999999E-2</v>
      </c>
      <c r="AS197">
        <v>5.3999999999999999E-2</v>
      </c>
      <c r="AT197">
        <v>8.7999999999999995E-2</v>
      </c>
    </row>
    <row r="198" spans="1:46" ht="14.5" thickBot="1" x14ac:dyDescent="0.35">
      <c r="A198" t="s">
        <v>129</v>
      </c>
      <c r="B198" s="5">
        <v>2.25</v>
      </c>
      <c r="C198" s="5">
        <f t="shared" ref="C198:C261" si="19">VALUE(SUBSTITUTE(1&amp;B198," ",""))</f>
        <v>12.25</v>
      </c>
      <c r="D198" s="94">
        <v>0.02</v>
      </c>
      <c r="E198" s="94">
        <v>0.02</v>
      </c>
      <c r="F198" s="55">
        <v>2.1999999999999999E-2</v>
      </c>
      <c r="G198" s="55">
        <v>5.2999999999999999E-2</v>
      </c>
      <c r="H198" s="55">
        <v>8.6999999999999994E-2</v>
      </c>
      <c r="I198" s="55" t="s">
        <v>130</v>
      </c>
      <c r="J198" s="55" t="s">
        <v>130</v>
      </c>
      <c r="K198" s="55" t="s">
        <v>130</v>
      </c>
      <c r="L198" s="55" t="s">
        <v>130</v>
      </c>
      <c r="M198" s="55" t="s">
        <v>130</v>
      </c>
      <c r="N198" s="55" t="s">
        <v>130</v>
      </c>
      <c r="O198" s="55" t="s">
        <v>130</v>
      </c>
      <c r="P198" s="2" t="s">
        <v>140</v>
      </c>
      <c r="Z198" s="5">
        <v>2.2200000000000002</v>
      </c>
      <c r="AB198" s="112">
        <v>0.02</v>
      </c>
      <c r="AC198" s="112">
        <v>0.02</v>
      </c>
      <c r="AD198" s="112">
        <v>2.1999999999999999E-2</v>
      </c>
      <c r="AE198" s="112">
        <v>5.3999999999999999E-2</v>
      </c>
      <c r="AF198" s="64">
        <v>8.7999999999999995E-2</v>
      </c>
      <c r="AG198" s="64" t="s">
        <v>130</v>
      </c>
      <c r="AH198" s="64" t="s">
        <v>130</v>
      </c>
      <c r="AI198" s="64" t="s">
        <v>130</v>
      </c>
      <c r="AJ198" s="24"/>
      <c r="AK198" s="24">
        <v>2.2200000000000002</v>
      </c>
      <c r="AL198" s="75">
        <f t="shared" si="15"/>
        <v>60.3531036036036</v>
      </c>
      <c r="AM198" s="80">
        <f t="shared" si="17"/>
        <v>2.1999999999999999E-2</v>
      </c>
      <c r="AN198" s="81">
        <f t="shared" si="18"/>
        <v>5.3999999999999999E-2</v>
      </c>
      <c r="AO198" s="55">
        <f t="shared" si="16"/>
        <v>8.7999999999999995E-2</v>
      </c>
      <c r="AQ198" s="24">
        <v>2.2200000000000002</v>
      </c>
      <c r="AR198">
        <v>2.1999999999999999E-2</v>
      </c>
      <c r="AS198">
        <v>5.3999999999999999E-2</v>
      </c>
      <c r="AT198">
        <v>8.7999999999999995E-2</v>
      </c>
    </row>
    <row r="199" spans="1:46" ht="14.5" thickBot="1" x14ac:dyDescent="0.35">
      <c r="A199" t="s">
        <v>129</v>
      </c>
      <c r="B199" s="5">
        <v>2.2599999999999998</v>
      </c>
      <c r="C199" s="5">
        <f t="shared" si="19"/>
        <v>12.26</v>
      </c>
      <c r="D199" s="55">
        <v>0.02</v>
      </c>
      <c r="E199" s="55">
        <v>0.02</v>
      </c>
      <c r="F199" s="55">
        <v>2.1999999999999999E-2</v>
      </c>
      <c r="G199" s="55">
        <v>5.2999999999999999E-2</v>
      </c>
      <c r="H199" s="55">
        <v>8.6999999999999994E-2</v>
      </c>
      <c r="I199" s="55" t="s">
        <v>130</v>
      </c>
      <c r="J199" s="55" t="s">
        <v>130</v>
      </c>
      <c r="K199" s="55" t="s">
        <v>130</v>
      </c>
      <c r="L199" s="55" t="s">
        <v>130</v>
      </c>
      <c r="M199" s="55" t="s">
        <v>130</v>
      </c>
      <c r="N199" s="55" t="s">
        <v>130</v>
      </c>
      <c r="O199" s="55" t="s">
        <v>130</v>
      </c>
      <c r="P199" s="2" t="s">
        <v>140</v>
      </c>
      <c r="Z199" s="5">
        <v>2.23</v>
      </c>
      <c r="AB199" s="112">
        <v>0.02</v>
      </c>
      <c r="AC199" s="112">
        <v>0.02</v>
      </c>
      <c r="AD199" s="112">
        <v>2.1999999999999999E-2</v>
      </c>
      <c r="AE199" s="112">
        <v>5.3999999999999999E-2</v>
      </c>
      <c r="AF199" s="64">
        <v>8.7999999999999995E-2</v>
      </c>
      <c r="AG199" s="64" t="s">
        <v>130</v>
      </c>
      <c r="AH199" s="64" t="s">
        <v>130</v>
      </c>
      <c r="AI199" s="64" t="s">
        <v>130</v>
      </c>
      <c r="AJ199" s="24"/>
      <c r="AK199">
        <v>2.23</v>
      </c>
      <c r="AL199" s="75">
        <f t="shared" si="15"/>
        <v>60.082461883408072</v>
      </c>
      <c r="AM199" s="80">
        <f t="shared" si="17"/>
        <v>2.1999999999999999E-2</v>
      </c>
      <c r="AN199" s="81">
        <f t="shared" si="18"/>
        <v>5.3999999999999999E-2</v>
      </c>
      <c r="AO199" s="55">
        <f t="shared" si="16"/>
        <v>8.6999999999999994E-2</v>
      </c>
      <c r="AQ199">
        <v>2.23</v>
      </c>
      <c r="AR199">
        <v>2.1999999999999999E-2</v>
      </c>
      <c r="AS199">
        <v>5.3999999999999999E-2</v>
      </c>
      <c r="AT199">
        <v>8.6999999999999994E-2</v>
      </c>
    </row>
    <row r="200" spans="1:46" ht="14.5" thickBot="1" x14ac:dyDescent="0.35">
      <c r="A200" t="s">
        <v>129</v>
      </c>
      <c r="B200" s="5">
        <v>2.27</v>
      </c>
      <c r="C200" s="5">
        <f t="shared" si="19"/>
        <v>12.27</v>
      </c>
      <c r="D200" s="94">
        <v>0.02</v>
      </c>
      <c r="E200" s="94">
        <v>0.02</v>
      </c>
      <c r="F200" s="55">
        <v>2.1999999999999999E-2</v>
      </c>
      <c r="G200" s="55">
        <v>5.2999999999999999E-2</v>
      </c>
      <c r="H200" s="55">
        <v>8.5999999999999993E-2</v>
      </c>
      <c r="I200" s="55" t="s">
        <v>130</v>
      </c>
      <c r="J200" s="55" t="s">
        <v>130</v>
      </c>
      <c r="K200" s="55" t="s">
        <v>130</v>
      </c>
      <c r="L200" s="55" t="s">
        <v>130</v>
      </c>
      <c r="M200" s="55" t="s">
        <v>130</v>
      </c>
      <c r="N200" s="55" t="s">
        <v>130</v>
      </c>
      <c r="O200" s="55" t="s">
        <v>130</v>
      </c>
      <c r="P200" s="2" t="s">
        <v>140</v>
      </c>
      <c r="Z200" s="5">
        <v>2.2400000000000002</v>
      </c>
      <c r="AB200" s="112">
        <v>0.02</v>
      </c>
      <c r="AC200" s="112">
        <v>0.02</v>
      </c>
      <c r="AD200" s="112">
        <v>2.1999999999999999E-2</v>
      </c>
      <c r="AE200" s="112">
        <v>5.3999999999999999E-2</v>
      </c>
      <c r="AF200" s="64">
        <v>8.7999999999999995E-2</v>
      </c>
      <c r="AG200" s="64" t="s">
        <v>130</v>
      </c>
      <c r="AH200" s="64" t="s">
        <v>130</v>
      </c>
      <c r="AI200" s="64" t="s">
        <v>130</v>
      </c>
      <c r="AJ200" s="24"/>
      <c r="AK200" s="24">
        <v>2.2400000000000002</v>
      </c>
      <c r="AL200" s="75">
        <f t="shared" si="15"/>
        <v>59.814236607142853</v>
      </c>
      <c r="AM200" s="80">
        <f t="shared" si="17"/>
        <v>2.1999999999999999E-2</v>
      </c>
      <c r="AN200" s="81">
        <f t="shared" si="18"/>
        <v>5.2999999999999999E-2</v>
      </c>
      <c r="AO200" s="55">
        <f t="shared" si="16"/>
        <v>8.6999999999999994E-2</v>
      </c>
      <c r="AQ200" s="24">
        <v>2.2400000000000002</v>
      </c>
      <c r="AR200">
        <v>2.1999999999999999E-2</v>
      </c>
      <c r="AS200">
        <v>5.2999999999999999E-2</v>
      </c>
      <c r="AT200">
        <v>8.6999999999999994E-2</v>
      </c>
    </row>
    <row r="201" spans="1:46" ht="14.5" thickBot="1" x14ac:dyDescent="0.35">
      <c r="A201" t="s">
        <v>129</v>
      </c>
      <c r="B201" s="5">
        <v>2.2799999999999998</v>
      </c>
      <c r="C201" s="5">
        <f t="shared" si="19"/>
        <v>12.28</v>
      </c>
      <c r="D201" s="94">
        <v>0.02</v>
      </c>
      <c r="E201" s="94">
        <v>0.02</v>
      </c>
      <c r="F201" s="55">
        <v>2.1000000000000001E-2</v>
      </c>
      <c r="G201" s="55">
        <v>5.1999999999999998E-2</v>
      </c>
      <c r="H201" s="55">
        <v>8.5999999999999993E-2</v>
      </c>
      <c r="I201" s="55" t="s">
        <v>130</v>
      </c>
      <c r="J201" s="55" t="s">
        <v>130</v>
      </c>
      <c r="K201" s="55" t="s">
        <v>130</v>
      </c>
      <c r="L201" s="55" t="s">
        <v>130</v>
      </c>
      <c r="M201" s="55" t="s">
        <v>130</v>
      </c>
      <c r="N201" s="55" t="s">
        <v>130</v>
      </c>
      <c r="O201" s="55" t="s">
        <v>130</v>
      </c>
      <c r="P201" s="2" t="s">
        <v>140</v>
      </c>
      <c r="Z201" s="5">
        <v>2.25</v>
      </c>
      <c r="AB201" s="112">
        <v>0.02</v>
      </c>
      <c r="AC201" s="112">
        <v>0.02</v>
      </c>
      <c r="AD201" s="112">
        <v>2.1999999999999999E-2</v>
      </c>
      <c r="AE201" s="112">
        <v>5.3999999999999999E-2</v>
      </c>
      <c r="AF201" s="64">
        <v>8.7999999999999995E-2</v>
      </c>
      <c r="AG201" s="64" t="s">
        <v>130</v>
      </c>
      <c r="AH201" s="64" t="s">
        <v>130</v>
      </c>
      <c r="AI201" s="64" t="s">
        <v>130</v>
      </c>
      <c r="AJ201" s="24"/>
      <c r="AK201">
        <v>2.25</v>
      </c>
      <c r="AL201" s="75">
        <f t="shared" si="15"/>
        <v>59.548395555555558</v>
      </c>
      <c r="AM201" s="80">
        <f t="shared" si="17"/>
        <v>2.1999999999999999E-2</v>
      </c>
      <c r="AN201" s="81">
        <f t="shared" si="18"/>
        <v>5.2999999999999999E-2</v>
      </c>
      <c r="AO201" s="55">
        <f t="shared" si="16"/>
        <v>8.6999999999999994E-2</v>
      </c>
      <c r="AQ201">
        <v>2.25</v>
      </c>
      <c r="AR201">
        <v>2.1999999999999999E-2</v>
      </c>
      <c r="AS201">
        <v>5.2999999999999999E-2</v>
      </c>
      <c r="AT201">
        <v>8.6999999999999994E-2</v>
      </c>
    </row>
    <row r="202" spans="1:46" ht="15" thickBot="1" x14ac:dyDescent="0.35">
      <c r="A202" t="s">
        <v>129</v>
      </c>
      <c r="B202" s="5">
        <v>2.29</v>
      </c>
      <c r="C202" s="5">
        <f t="shared" si="19"/>
        <v>12.29</v>
      </c>
      <c r="D202" s="94">
        <v>0.02</v>
      </c>
      <c r="E202" s="94">
        <v>0.02</v>
      </c>
      <c r="F202" s="55">
        <v>2.1000000000000001E-2</v>
      </c>
      <c r="G202" s="55">
        <v>5.1999999999999998E-2</v>
      </c>
      <c r="H202" s="55">
        <v>8.5999999999999993E-2</v>
      </c>
      <c r="I202" s="55" t="s">
        <v>130</v>
      </c>
      <c r="J202" s="55" t="s">
        <v>130</v>
      </c>
      <c r="K202" s="55" t="s">
        <v>130</v>
      </c>
      <c r="L202" s="55" t="s">
        <v>130</v>
      </c>
      <c r="M202" s="55" t="s">
        <v>130</v>
      </c>
      <c r="N202" s="55" t="s">
        <v>130</v>
      </c>
      <c r="O202" s="55" t="s">
        <v>130</v>
      </c>
      <c r="P202" s="2" t="s">
        <v>140</v>
      </c>
      <c r="Z202" s="5">
        <v>2.2599999999999998</v>
      </c>
      <c r="AA202" s="113">
        <v>2.2599999999999998</v>
      </c>
      <c r="AB202" s="112">
        <v>0.02</v>
      </c>
      <c r="AC202" s="112">
        <v>0.02</v>
      </c>
      <c r="AD202" s="112">
        <v>2.1999999999999999E-2</v>
      </c>
      <c r="AE202" s="112">
        <v>5.2999999999999999E-2</v>
      </c>
      <c r="AF202" s="64">
        <v>8.6999999999999994E-2</v>
      </c>
      <c r="AG202" s="64" t="s">
        <v>130</v>
      </c>
      <c r="AH202" s="64" t="s">
        <v>130</v>
      </c>
      <c r="AI202" s="64" t="s">
        <v>130</v>
      </c>
      <c r="AJ202" s="24"/>
      <c r="AK202" s="24">
        <v>2.2599999999999998</v>
      </c>
      <c r="AL202" s="75">
        <f t="shared" ref="AL202:AL265" si="20">133.98389/AK202</f>
        <v>59.284907079646025</v>
      </c>
      <c r="AM202" s="80">
        <f t="shared" si="17"/>
        <v>2.1999999999999999E-2</v>
      </c>
      <c r="AN202" s="81">
        <f t="shared" si="18"/>
        <v>5.2999999999999999E-2</v>
      </c>
      <c r="AO202" s="55">
        <f t="shared" si="16"/>
        <v>8.6999999999999994E-2</v>
      </c>
      <c r="AQ202" s="24">
        <v>2.2599999999999998</v>
      </c>
      <c r="AR202">
        <v>2.1999999999999999E-2</v>
      </c>
      <c r="AS202">
        <v>5.2999999999999999E-2</v>
      </c>
      <c r="AT202">
        <v>8.6999999999999994E-2</v>
      </c>
    </row>
    <row r="203" spans="1:46" ht="14.5" thickBot="1" x14ac:dyDescent="0.35">
      <c r="A203" t="s">
        <v>129</v>
      </c>
      <c r="B203" s="5">
        <v>2.2999999999999998</v>
      </c>
      <c r="C203" s="5">
        <f t="shared" si="19"/>
        <v>12.3</v>
      </c>
      <c r="D203" s="94">
        <v>0.02</v>
      </c>
      <c r="E203" s="94">
        <v>0.02</v>
      </c>
      <c r="F203" s="55">
        <v>2.1000000000000001E-2</v>
      </c>
      <c r="G203" s="55">
        <v>5.1999999999999998E-2</v>
      </c>
      <c r="H203" s="55">
        <v>8.5000000000000006E-2</v>
      </c>
      <c r="I203" s="55" t="s">
        <v>130</v>
      </c>
      <c r="J203" s="55" t="s">
        <v>130</v>
      </c>
      <c r="K203" s="55" t="s">
        <v>130</v>
      </c>
      <c r="L203" s="55" t="s">
        <v>130</v>
      </c>
      <c r="M203" s="55" t="s">
        <v>130</v>
      </c>
      <c r="N203" s="55" t="s">
        <v>130</v>
      </c>
      <c r="O203" s="55" t="s">
        <v>130</v>
      </c>
      <c r="P203" s="2" t="s">
        <v>140</v>
      </c>
      <c r="Z203" s="5">
        <v>2.27</v>
      </c>
      <c r="AB203" s="112">
        <v>0.02</v>
      </c>
      <c r="AC203" s="112">
        <v>0.02</v>
      </c>
      <c r="AD203" s="112">
        <v>2.1999999999999999E-2</v>
      </c>
      <c r="AE203" s="112">
        <v>5.2999999999999999E-2</v>
      </c>
      <c r="AF203" s="64">
        <v>8.6999999999999994E-2</v>
      </c>
      <c r="AG203" s="64" t="s">
        <v>130</v>
      </c>
      <c r="AH203" s="64" t="s">
        <v>130</v>
      </c>
      <c r="AI203" s="64" t="s">
        <v>130</v>
      </c>
      <c r="AJ203" s="24"/>
      <c r="AK203">
        <v>2.27</v>
      </c>
      <c r="AL203" s="75">
        <f t="shared" si="20"/>
        <v>59.023740088105725</v>
      </c>
      <c r="AM203" s="80">
        <f t="shared" si="17"/>
        <v>2.1999999999999999E-2</v>
      </c>
      <c r="AN203" s="81">
        <f t="shared" si="18"/>
        <v>5.2999999999999999E-2</v>
      </c>
      <c r="AO203" s="55">
        <f t="shared" si="16"/>
        <v>8.5999999999999993E-2</v>
      </c>
      <c r="AQ203">
        <v>2.27</v>
      </c>
      <c r="AR203">
        <v>2.1999999999999999E-2</v>
      </c>
      <c r="AS203">
        <v>5.2999999999999999E-2</v>
      </c>
      <c r="AT203">
        <v>8.5999999999999993E-2</v>
      </c>
    </row>
    <row r="204" spans="1:46" ht="14.5" thickBot="1" x14ac:dyDescent="0.35">
      <c r="A204" t="s">
        <v>129</v>
      </c>
      <c r="B204" s="5">
        <v>2.31</v>
      </c>
      <c r="C204" s="5">
        <f t="shared" si="19"/>
        <v>12.31</v>
      </c>
      <c r="D204" s="94">
        <v>0.02</v>
      </c>
      <c r="E204" s="94">
        <v>0.02</v>
      </c>
      <c r="F204" s="55">
        <v>2.1000000000000001E-2</v>
      </c>
      <c r="G204" s="55">
        <v>5.1999999999999998E-2</v>
      </c>
      <c r="H204" s="55">
        <v>8.5000000000000006E-2</v>
      </c>
      <c r="I204" s="55" t="s">
        <v>130</v>
      </c>
      <c r="J204" s="55" t="s">
        <v>130</v>
      </c>
      <c r="K204" s="55" t="s">
        <v>130</v>
      </c>
      <c r="L204" s="55" t="s">
        <v>130</v>
      </c>
      <c r="M204" s="55" t="s">
        <v>130</v>
      </c>
      <c r="N204" s="55" t="s">
        <v>130</v>
      </c>
      <c r="O204" s="55" t="s">
        <v>130</v>
      </c>
      <c r="P204" s="2" t="s">
        <v>140</v>
      </c>
      <c r="Z204" s="5">
        <v>2.2799999999999998</v>
      </c>
      <c r="AB204" s="112">
        <v>0.02</v>
      </c>
      <c r="AC204" s="112">
        <v>0.02</v>
      </c>
      <c r="AD204" s="112">
        <v>2.1999999999999999E-2</v>
      </c>
      <c r="AE204" s="112">
        <v>5.2999999999999999E-2</v>
      </c>
      <c r="AF204" s="64">
        <v>8.6999999999999994E-2</v>
      </c>
      <c r="AG204" s="64" t="s">
        <v>130</v>
      </c>
      <c r="AH204" s="64" t="s">
        <v>130</v>
      </c>
      <c r="AI204" s="64" t="s">
        <v>130</v>
      </c>
      <c r="AJ204" s="24"/>
      <c r="AK204" s="24">
        <v>2.2799999999999998</v>
      </c>
      <c r="AL204" s="75">
        <f t="shared" si="20"/>
        <v>58.764864035087726</v>
      </c>
      <c r="AM204" s="80">
        <f t="shared" si="17"/>
        <v>2.1000000000000001E-2</v>
      </c>
      <c r="AN204" s="81">
        <f t="shared" si="18"/>
        <v>5.1999999999999998E-2</v>
      </c>
      <c r="AO204" s="55">
        <f t="shared" si="16"/>
        <v>8.5999999999999993E-2</v>
      </c>
      <c r="AQ204" s="24">
        <v>2.2799999999999998</v>
      </c>
      <c r="AR204">
        <v>2.1000000000000001E-2</v>
      </c>
      <c r="AS204">
        <v>5.1999999999999998E-2</v>
      </c>
      <c r="AT204">
        <v>8.5999999999999993E-2</v>
      </c>
    </row>
    <row r="205" spans="1:46" ht="14.5" thickBot="1" x14ac:dyDescent="0.35">
      <c r="A205" t="s">
        <v>129</v>
      </c>
      <c r="B205" s="5">
        <v>2.3199999999999998</v>
      </c>
      <c r="C205" s="5">
        <f t="shared" si="19"/>
        <v>12.32</v>
      </c>
      <c r="D205" s="55">
        <v>0.02</v>
      </c>
      <c r="E205" s="55">
        <v>0.02</v>
      </c>
      <c r="F205" s="55">
        <v>2.1000000000000001E-2</v>
      </c>
      <c r="G205" s="55">
        <v>5.1999999999999998E-2</v>
      </c>
      <c r="H205" s="55">
        <v>8.5000000000000006E-2</v>
      </c>
      <c r="I205" s="55" t="s">
        <v>130</v>
      </c>
      <c r="J205" s="55" t="s">
        <v>130</v>
      </c>
      <c r="K205" s="55" t="s">
        <v>130</v>
      </c>
      <c r="L205" s="55" t="s">
        <v>130</v>
      </c>
      <c r="M205" s="55" t="s">
        <v>130</v>
      </c>
      <c r="N205" s="55" t="s">
        <v>130</v>
      </c>
      <c r="O205" s="55" t="s">
        <v>130</v>
      </c>
      <c r="P205" s="2" t="s">
        <v>140</v>
      </c>
      <c r="Z205" s="5">
        <v>2.29</v>
      </c>
      <c r="AB205" s="112">
        <v>0.02</v>
      </c>
      <c r="AC205" s="112">
        <v>0.02</v>
      </c>
      <c r="AD205" s="112">
        <v>2.1999999999999999E-2</v>
      </c>
      <c r="AE205" s="112">
        <v>5.2999999999999999E-2</v>
      </c>
      <c r="AF205" s="64">
        <v>8.6999999999999994E-2</v>
      </c>
      <c r="AG205" s="64" t="s">
        <v>130</v>
      </c>
      <c r="AH205" s="64" t="s">
        <v>130</v>
      </c>
      <c r="AI205" s="64" t="s">
        <v>130</v>
      </c>
      <c r="AJ205" s="24"/>
      <c r="AK205">
        <v>2.29</v>
      </c>
      <c r="AL205" s="75">
        <f t="shared" si="20"/>
        <v>58.508248908296942</v>
      </c>
      <c r="AM205" s="80">
        <f t="shared" si="17"/>
        <v>2.1000000000000001E-2</v>
      </c>
      <c r="AN205" s="81">
        <f t="shared" si="18"/>
        <v>5.1999999999999998E-2</v>
      </c>
      <c r="AO205" s="55">
        <f t="shared" si="16"/>
        <v>8.5999999999999993E-2</v>
      </c>
      <c r="AQ205">
        <v>2.29</v>
      </c>
      <c r="AR205">
        <v>2.1000000000000001E-2</v>
      </c>
      <c r="AS205">
        <v>5.1999999999999998E-2</v>
      </c>
      <c r="AT205">
        <v>8.5999999999999993E-2</v>
      </c>
    </row>
    <row r="206" spans="1:46" ht="14.5" thickBot="1" x14ac:dyDescent="0.35">
      <c r="A206" t="s">
        <v>129</v>
      </c>
      <c r="B206" s="5">
        <v>2.33</v>
      </c>
      <c r="C206" s="5">
        <f t="shared" si="19"/>
        <v>12.33</v>
      </c>
      <c r="D206" s="94">
        <v>0.02</v>
      </c>
      <c r="E206" s="94">
        <v>0.02</v>
      </c>
      <c r="F206" s="55">
        <v>2.1000000000000001E-2</v>
      </c>
      <c r="G206" s="55">
        <v>5.0999999999999997E-2</v>
      </c>
      <c r="H206" s="55">
        <v>8.5000000000000006E-2</v>
      </c>
      <c r="I206" s="55" t="s">
        <v>130</v>
      </c>
      <c r="J206" s="55" t="s">
        <v>130</v>
      </c>
      <c r="K206" s="55" t="s">
        <v>130</v>
      </c>
      <c r="L206" s="55" t="s">
        <v>130</v>
      </c>
      <c r="M206" s="55" t="s">
        <v>130</v>
      </c>
      <c r="N206" s="55" t="s">
        <v>130</v>
      </c>
      <c r="O206" s="55" t="s">
        <v>130</v>
      </c>
      <c r="P206" s="2" t="s">
        <v>140</v>
      </c>
      <c r="Z206" s="5">
        <v>2.2999999999999998</v>
      </c>
      <c r="AB206" s="112">
        <v>0.02</v>
      </c>
      <c r="AC206" s="112">
        <v>0.02</v>
      </c>
      <c r="AD206" s="112">
        <v>2.1999999999999999E-2</v>
      </c>
      <c r="AE206" s="112">
        <v>5.2999999999999999E-2</v>
      </c>
      <c r="AF206" s="64">
        <v>8.6999999999999994E-2</v>
      </c>
      <c r="AG206" s="64" t="s">
        <v>130</v>
      </c>
      <c r="AH206" s="64" t="s">
        <v>130</v>
      </c>
      <c r="AI206" s="64" t="s">
        <v>130</v>
      </c>
      <c r="AJ206" s="24"/>
      <c r="AK206" s="24">
        <v>2.2999999999999998</v>
      </c>
      <c r="AL206" s="75">
        <f t="shared" si="20"/>
        <v>58.253865217391308</v>
      </c>
      <c r="AM206" s="80">
        <f t="shared" si="17"/>
        <v>2.1000000000000001E-2</v>
      </c>
      <c r="AN206" s="81">
        <f t="shared" si="18"/>
        <v>5.1999999999999998E-2</v>
      </c>
      <c r="AO206" s="55">
        <f t="shared" si="16"/>
        <v>8.5000000000000006E-2</v>
      </c>
      <c r="AQ206" s="24">
        <v>2.2999999999999998</v>
      </c>
      <c r="AR206">
        <v>2.1000000000000001E-2</v>
      </c>
      <c r="AS206">
        <v>5.1999999999999998E-2</v>
      </c>
      <c r="AT206">
        <v>8.5000000000000006E-2</v>
      </c>
    </row>
    <row r="207" spans="1:46" ht="14.5" thickBot="1" x14ac:dyDescent="0.35">
      <c r="A207" t="s">
        <v>129</v>
      </c>
      <c r="B207" s="5">
        <v>2.34</v>
      </c>
      <c r="C207" s="5">
        <f t="shared" si="19"/>
        <v>12.34</v>
      </c>
      <c r="D207" s="94">
        <v>0.02</v>
      </c>
      <c r="E207" s="94">
        <v>0.02</v>
      </c>
      <c r="F207" s="55">
        <v>2.1000000000000001E-2</v>
      </c>
      <c r="G207" s="55">
        <v>5.0999999999999997E-2</v>
      </c>
      <c r="H207" s="55">
        <v>8.4000000000000005E-2</v>
      </c>
      <c r="I207" s="55" t="s">
        <v>130</v>
      </c>
      <c r="J207" s="55" t="s">
        <v>130</v>
      </c>
      <c r="K207" s="55" t="s">
        <v>130</v>
      </c>
      <c r="L207" s="55" t="s">
        <v>130</v>
      </c>
      <c r="M207" s="55" t="s">
        <v>130</v>
      </c>
      <c r="N207" s="55" t="s">
        <v>130</v>
      </c>
      <c r="O207" s="55" t="s">
        <v>130</v>
      </c>
      <c r="P207" s="2" t="s">
        <v>140</v>
      </c>
      <c r="Z207" s="5">
        <v>2.31</v>
      </c>
      <c r="AB207" s="112">
        <v>0.02</v>
      </c>
      <c r="AC207" s="112">
        <v>0.02</v>
      </c>
      <c r="AD207" s="112">
        <v>2.1999999999999999E-2</v>
      </c>
      <c r="AE207" s="112">
        <v>5.2999999999999999E-2</v>
      </c>
      <c r="AF207" s="64">
        <v>8.6999999999999994E-2</v>
      </c>
      <c r="AG207" s="64" t="s">
        <v>130</v>
      </c>
      <c r="AH207" s="64" t="s">
        <v>130</v>
      </c>
      <c r="AI207" s="64" t="s">
        <v>130</v>
      </c>
      <c r="AJ207" s="24"/>
      <c r="AK207">
        <v>2.31</v>
      </c>
      <c r="AL207" s="75">
        <f t="shared" si="20"/>
        <v>58.001683982683986</v>
      </c>
      <c r="AM207" s="80">
        <f t="shared" si="17"/>
        <v>2.1000000000000001E-2</v>
      </c>
      <c r="AN207" s="81">
        <f t="shared" si="18"/>
        <v>5.1999999999999998E-2</v>
      </c>
      <c r="AO207" s="55">
        <f t="shared" si="16"/>
        <v>8.5000000000000006E-2</v>
      </c>
      <c r="AQ207">
        <v>2.31</v>
      </c>
      <c r="AR207">
        <v>2.1000000000000001E-2</v>
      </c>
      <c r="AS207">
        <v>5.1999999999999998E-2</v>
      </c>
      <c r="AT207">
        <v>8.5000000000000006E-2</v>
      </c>
    </row>
    <row r="208" spans="1:46" ht="15" thickBot="1" x14ac:dyDescent="0.35">
      <c r="A208" t="s">
        <v>129</v>
      </c>
      <c r="B208" s="5">
        <v>2.35</v>
      </c>
      <c r="C208" s="5">
        <f t="shared" si="19"/>
        <v>12.35</v>
      </c>
      <c r="D208" s="94">
        <v>0.02</v>
      </c>
      <c r="E208" s="94">
        <v>0.02</v>
      </c>
      <c r="F208" s="55">
        <v>2.1000000000000001E-2</v>
      </c>
      <c r="G208" s="55">
        <v>5.0999999999999997E-2</v>
      </c>
      <c r="H208" s="55">
        <v>8.4000000000000005E-2</v>
      </c>
      <c r="I208" s="55" t="s">
        <v>130</v>
      </c>
      <c r="J208" s="55" t="s">
        <v>130</v>
      </c>
      <c r="K208" s="55" t="s">
        <v>130</v>
      </c>
      <c r="L208" s="55" t="s">
        <v>130</v>
      </c>
      <c r="M208" s="55" t="s">
        <v>130</v>
      </c>
      <c r="N208" s="55" t="s">
        <v>130</v>
      </c>
      <c r="O208" s="55" t="s">
        <v>130</v>
      </c>
      <c r="P208" s="2" t="s">
        <v>140</v>
      </c>
      <c r="Z208" s="5">
        <v>2.3199999999999998</v>
      </c>
      <c r="AA208" s="113">
        <v>2.3199999999999998</v>
      </c>
      <c r="AB208" s="112">
        <v>0.02</v>
      </c>
      <c r="AC208" s="112">
        <v>0.02</v>
      </c>
      <c r="AD208" s="112">
        <v>2.1000000000000001E-2</v>
      </c>
      <c r="AE208" s="112">
        <v>5.1999999999999998E-2</v>
      </c>
      <c r="AF208" s="64">
        <v>8.5000000000000006E-2</v>
      </c>
      <c r="AG208" s="64" t="s">
        <v>130</v>
      </c>
      <c r="AH208" s="64" t="s">
        <v>130</v>
      </c>
      <c r="AI208" s="64" t="s">
        <v>130</v>
      </c>
      <c r="AJ208" s="24"/>
      <c r="AK208" s="24">
        <v>2.3199999999999998</v>
      </c>
      <c r="AL208" s="75">
        <f t="shared" si="20"/>
        <v>57.751676724137937</v>
      </c>
      <c r="AM208" s="80">
        <f t="shared" si="17"/>
        <v>2.1000000000000001E-2</v>
      </c>
      <c r="AN208" s="81">
        <f t="shared" si="18"/>
        <v>5.1999999999999998E-2</v>
      </c>
      <c r="AO208" s="55">
        <f t="shared" si="16"/>
        <v>8.5000000000000006E-2</v>
      </c>
      <c r="AQ208" s="24">
        <v>2.3199999999999998</v>
      </c>
      <c r="AR208">
        <v>2.1000000000000001E-2</v>
      </c>
      <c r="AS208">
        <v>5.1999999999999998E-2</v>
      </c>
      <c r="AT208">
        <v>8.5000000000000006E-2</v>
      </c>
    </row>
    <row r="209" spans="1:46" ht="14.5" thickBot="1" x14ac:dyDescent="0.35">
      <c r="A209" t="s">
        <v>129</v>
      </c>
      <c r="B209" s="5">
        <v>2.36</v>
      </c>
      <c r="C209" s="5">
        <f t="shared" si="19"/>
        <v>12.36</v>
      </c>
      <c r="D209" s="94">
        <v>0.02</v>
      </c>
      <c r="E209" s="94">
        <v>0.02</v>
      </c>
      <c r="F209" s="55">
        <v>0.02</v>
      </c>
      <c r="G209" s="55">
        <v>5.0999999999999997E-2</v>
      </c>
      <c r="H209" s="55">
        <v>8.4000000000000005E-2</v>
      </c>
      <c r="I209" s="55" t="s">
        <v>130</v>
      </c>
      <c r="J209" s="55" t="s">
        <v>130</v>
      </c>
      <c r="K209" s="55" t="s">
        <v>130</v>
      </c>
      <c r="L209" s="55" t="s">
        <v>130</v>
      </c>
      <c r="M209" s="55" t="s">
        <v>130</v>
      </c>
      <c r="N209" s="55" t="s">
        <v>130</v>
      </c>
      <c r="O209" s="55" t="s">
        <v>130</v>
      </c>
      <c r="P209" s="2" t="s">
        <v>140</v>
      </c>
      <c r="Z209" s="5">
        <v>2.33</v>
      </c>
      <c r="AB209" s="112">
        <v>0.02</v>
      </c>
      <c r="AC209" s="112">
        <v>0.02</v>
      </c>
      <c r="AD209" s="112">
        <v>2.1000000000000001E-2</v>
      </c>
      <c r="AE209" s="112">
        <v>5.1999999999999998E-2</v>
      </c>
      <c r="AF209" s="64">
        <v>8.5000000000000006E-2</v>
      </c>
      <c r="AG209" s="64" t="s">
        <v>130</v>
      </c>
      <c r="AH209" s="64" t="s">
        <v>130</v>
      </c>
      <c r="AI209" s="64" t="s">
        <v>130</v>
      </c>
      <c r="AJ209" s="24"/>
      <c r="AK209">
        <v>2.33</v>
      </c>
      <c r="AL209" s="75">
        <f t="shared" si="20"/>
        <v>57.503815450643778</v>
      </c>
      <c r="AM209" s="80">
        <f t="shared" si="17"/>
        <v>2.1000000000000001E-2</v>
      </c>
      <c r="AN209" s="81">
        <f t="shared" si="18"/>
        <v>5.0999999999999997E-2</v>
      </c>
      <c r="AO209" s="55">
        <f t="shared" si="16"/>
        <v>8.5000000000000006E-2</v>
      </c>
      <c r="AQ209">
        <v>2.33</v>
      </c>
      <c r="AR209">
        <v>2.1000000000000001E-2</v>
      </c>
      <c r="AS209">
        <v>5.0999999999999997E-2</v>
      </c>
      <c r="AT209">
        <v>8.5000000000000006E-2</v>
      </c>
    </row>
    <row r="210" spans="1:46" ht="14.5" thickBot="1" x14ac:dyDescent="0.35">
      <c r="A210" t="s">
        <v>129</v>
      </c>
      <c r="B210" s="5">
        <v>2.37</v>
      </c>
      <c r="C210" s="5">
        <f t="shared" si="19"/>
        <v>12.37</v>
      </c>
      <c r="D210" s="94">
        <v>0.02</v>
      </c>
      <c r="E210" s="94">
        <v>0.02</v>
      </c>
      <c r="F210" s="55">
        <v>0.02</v>
      </c>
      <c r="G210" s="55">
        <v>5.0999999999999997E-2</v>
      </c>
      <c r="H210" s="55">
        <v>8.3000000000000004E-2</v>
      </c>
      <c r="I210" s="55" t="s">
        <v>130</v>
      </c>
      <c r="J210" s="55" t="s">
        <v>130</v>
      </c>
      <c r="K210" s="55" t="s">
        <v>130</v>
      </c>
      <c r="L210" s="55" t="s">
        <v>130</v>
      </c>
      <c r="M210" s="55" t="s">
        <v>130</v>
      </c>
      <c r="N210" s="55" t="s">
        <v>130</v>
      </c>
      <c r="O210" s="55" t="s">
        <v>130</v>
      </c>
      <c r="P210" s="2" t="s">
        <v>140</v>
      </c>
      <c r="Z210" s="5">
        <v>2.34</v>
      </c>
      <c r="AB210" s="112">
        <v>0.02</v>
      </c>
      <c r="AC210" s="112">
        <v>0.02</v>
      </c>
      <c r="AD210" s="112">
        <v>2.1000000000000001E-2</v>
      </c>
      <c r="AE210" s="112">
        <v>5.1999999999999998E-2</v>
      </c>
      <c r="AF210" s="64">
        <v>8.5000000000000006E-2</v>
      </c>
      <c r="AG210" s="64" t="s">
        <v>130</v>
      </c>
      <c r="AH210" s="64" t="s">
        <v>130</v>
      </c>
      <c r="AI210" s="64" t="s">
        <v>130</v>
      </c>
      <c r="AJ210" s="24"/>
      <c r="AK210" s="24">
        <v>2.34</v>
      </c>
      <c r="AL210" s="75">
        <f t="shared" si="20"/>
        <v>57.258072649572654</v>
      </c>
      <c r="AM210" s="80">
        <f t="shared" si="17"/>
        <v>2.1000000000000001E-2</v>
      </c>
      <c r="AN210" s="81">
        <f t="shared" si="18"/>
        <v>5.0999999999999997E-2</v>
      </c>
      <c r="AO210" s="55">
        <f t="shared" si="16"/>
        <v>8.4000000000000005E-2</v>
      </c>
      <c r="AQ210" s="24">
        <v>2.34</v>
      </c>
      <c r="AR210">
        <v>2.1000000000000001E-2</v>
      </c>
      <c r="AS210">
        <v>5.0999999999999997E-2</v>
      </c>
      <c r="AT210">
        <v>8.4000000000000005E-2</v>
      </c>
    </row>
    <row r="211" spans="1:46" ht="14.5" thickBot="1" x14ac:dyDescent="0.35">
      <c r="A211" t="s">
        <v>129</v>
      </c>
      <c r="B211" s="5">
        <v>2.38</v>
      </c>
      <c r="C211" s="5">
        <f t="shared" si="19"/>
        <v>12.38</v>
      </c>
      <c r="D211" s="94">
        <v>0.02</v>
      </c>
      <c r="E211" s="94">
        <v>0.02</v>
      </c>
      <c r="F211" s="55">
        <v>0.02</v>
      </c>
      <c r="G211" s="55">
        <v>5.0999999999999997E-2</v>
      </c>
      <c r="H211" s="55">
        <v>8.3000000000000004E-2</v>
      </c>
      <c r="I211" s="55" t="s">
        <v>130</v>
      </c>
      <c r="J211" s="55" t="s">
        <v>130</v>
      </c>
      <c r="K211" s="55" t="s">
        <v>130</v>
      </c>
      <c r="L211" s="55" t="s">
        <v>130</v>
      </c>
      <c r="M211" s="55" t="s">
        <v>130</v>
      </c>
      <c r="N211" s="55" t="s">
        <v>130</v>
      </c>
      <c r="O211" s="55" t="s">
        <v>130</v>
      </c>
      <c r="P211" s="2" t="s">
        <v>140</v>
      </c>
      <c r="Z211" s="5">
        <v>2.35</v>
      </c>
      <c r="AB211" s="112">
        <v>0.02</v>
      </c>
      <c r="AC211" s="112">
        <v>0.02</v>
      </c>
      <c r="AD211" s="112">
        <v>2.1000000000000001E-2</v>
      </c>
      <c r="AE211" s="112">
        <v>5.1999999999999998E-2</v>
      </c>
      <c r="AF211" s="64">
        <v>8.5000000000000006E-2</v>
      </c>
      <c r="AG211" s="64" t="s">
        <v>130</v>
      </c>
      <c r="AH211" s="64" t="s">
        <v>130</v>
      </c>
      <c r="AI211" s="64" t="s">
        <v>130</v>
      </c>
      <c r="AJ211" s="24"/>
      <c r="AK211">
        <v>2.35</v>
      </c>
      <c r="AL211" s="75">
        <f t="shared" si="20"/>
        <v>57.014421276595741</v>
      </c>
      <c r="AM211" s="80">
        <f t="shared" si="17"/>
        <v>2.1000000000000001E-2</v>
      </c>
      <c r="AN211" s="81">
        <f t="shared" si="18"/>
        <v>5.0999999999999997E-2</v>
      </c>
      <c r="AO211" s="55">
        <f t="shared" si="16"/>
        <v>8.4000000000000005E-2</v>
      </c>
      <c r="AQ211">
        <v>2.35</v>
      </c>
      <c r="AR211">
        <v>2.1000000000000001E-2</v>
      </c>
      <c r="AS211">
        <v>5.0999999999999997E-2</v>
      </c>
      <c r="AT211">
        <v>8.4000000000000005E-2</v>
      </c>
    </row>
    <row r="212" spans="1:46" ht="14.5" thickBot="1" x14ac:dyDescent="0.35">
      <c r="A212" t="s">
        <v>129</v>
      </c>
      <c r="B212" s="5">
        <v>2.39</v>
      </c>
      <c r="C212" s="5">
        <f t="shared" si="19"/>
        <v>12.39</v>
      </c>
      <c r="D212" s="94">
        <v>0.02</v>
      </c>
      <c r="E212" s="94">
        <v>0.02</v>
      </c>
      <c r="F212" s="55">
        <v>0.02</v>
      </c>
      <c r="G212" s="55">
        <v>0.05</v>
      </c>
      <c r="H212" s="55">
        <v>8.3000000000000004E-2</v>
      </c>
      <c r="I212" s="55" t="s">
        <v>130</v>
      </c>
      <c r="J212" s="55" t="s">
        <v>130</v>
      </c>
      <c r="K212" s="55" t="s">
        <v>130</v>
      </c>
      <c r="L212" s="55" t="s">
        <v>130</v>
      </c>
      <c r="M212" s="55" t="s">
        <v>130</v>
      </c>
      <c r="N212" s="55" t="s">
        <v>130</v>
      </c>
      <c r="O212" s="55" t="s">
        <v>130</v>
      </c>
      <c r="P212" s="2" t="s">
        <v>140</v>
      </c>
      <c r="Z212" s="5">
        <v>2.36</v>
      </c>
      <c r="AB212" s="112">
        <v>0.02</v>
      </c>
      <c r="AC212" s="112">
        <v>0.02</v>
      </c>
      <c r="AD212" s="112">
        <v>2.1000000000000001E-2</v>
      </c>
      <c r="AE212" s="112">
        <v>5.1999999999999998E-2</v>
      </c>
      <c r="AF212" s="64">
        <v>8.5000000000000006E-2</v>
      </c>
      <c r="AG212" s="64" t="s">
        <v>130</v>
      </c>
      <c r="AH212" s="64" t="s">
        <v>130</v>
      </c>
      <c r="AI212" s="64" t="s">
        <v>130</v>
      </c>
      <c r="AJ212" s="24"/>
      <c r="AK212" s="24">
        <v>2.36</v>
      </c>
      <c r="AL212" s="75">
        <f t="shared" si="20"/>
        <v>56.772834745762715</v>
      </c>
      <c r="AM212" s="80">
        <f t="shared" si="17"/>
        <v>0.02</v>
      </c>
      <c r="AN212" s="81">
        <f t="shared" si="18"/>
        <v>5.0999999999999997E-2</v>
      </c>
      <c r="AO212" s="55">
        <f t="shared" si="16"/>
        <v>8.4000000000000005E-2</v>
      </c>
      <c r="AQ212" s="24">
        <v>2.36</v>
      </c>
      <c r="AR212">
        <v>0.02</v>
      </c>
      <c r="AS212">
        <v>5.0999999999999997E-2</v>
      </c>
      <c r="AT212">
        <v>8.4000000000000005E-2</v>
      </c>
    </row>
    <row r="213" spans="1:46" ht="14.5" thickBot="1" x14ac:dyDescent="0.35">
      <c r="A213" t="s">
        <v>129</v>
      </c>
      <c r="B213" s="5">
        <v>2.4</v>
      </c>
      <c r="C213" s="5">
        <f t="shared" si="19"/>
        <v>12.4</v>
      </c>
      <c r="D213" s="94">
        <v>0.02</v>
      </c>
      <c r="E213" s="94">
        <v>0.02</v>
      </c>
      <c r="F213" s="55">
        <v>0.02</v>
      </c>
      <c r="G213" s="55">
        <v>0.05</v>
      </c>
      <c r="H213" s="55">
        <v>8.3000000000000004E-2</v>
      </c>
      <c r="I213" s="55" t="s">
        <v>130</v>
      </c>
      <c r="J213" s="55" t="s">
        <v>130</v>
      </c>
      <c r="K213" s="55" t="s">
        <v>130</v>
      </c>
      <c r="L213" s="55" t="s">
        <v>130</v>
      </c>
      <c r="M213" s="55" t="s">
        <v>130</v>
      </c>
      <c r="N213" s="55" t="s">
        <v>130</v>
      </c>
      <c r="O213" s="55" t="s">
        <v>130</v>
      </c>
      <c r="P213" s="2" t="s">
        <v>140</v>
      </c>
      <c r="Z213" s="5">
        <v>2.37</v>
      </c>
      <c r="AB213" s="112">
        <v>0.02</v>
      </c>
      <c r="AC213" s="112">
        <v>0.02</v>
      </c>
      <c r="AD213" s="112">
        <v>2.1000000000000001E-2</v>
      </c>
      <c r="AE213" s="112">
        <v>5.1999999999999998E-2</v>
      </c>
      <c r="AF213" s="64">
        <v>8.5000000000000006E-2</v>
      </c>
      <c r="AG213" s="64" t="s">
        <v>130</v>
      </c>
      <c r="AH213" s="64" t="s">
        <v>130</v>
      </c>
      <c r="AI213" s="64" t="s">
        <v>130</v>
      </c>
      <c r="AJ213" s="24"/>
      <c r="AK213">
        <v>2.37</v>
      </c>
      <c r="AL213" s="75">
        <f t="shared" si="20"/>
        <v>56.53328691983122</v>
      </c>
      <c r="AM213" s="80">
        <f t="shared" si="17"/>
        <v>0.02</v>
      </c>
      <c r="AN213" s="81">
        <f t="shared" si="18"/>
        <v>5.0999999999999997E-2</v>
      </c>
      <c r="AO213" s="55">
        <f t="shared" si="16"/>
        <v>8.3000000000000004E-2</v>
      </c>
      <c r="AQ213">
        <v>2.37</v>
      </c>
      <c r="AR213">
        <v>0.02</v>
      </c>
      <c r="AS213">
        <v>5.0999999999999997E-2</v>
      </c>
      <c r="AT213">
        <v>8.3000000000000004E-2</v>
      </c>
    </row>
    <row r="214" spans="1:46" ht="14.5" thickBot="1" x14ac:dyDescent="0.35">
      <c r="A214" t="s">
        <v>129</v>
      </c>
      <c r="B214" s="5">
        <v>2.41</v>
      </c>
      <c r="C214" s="5">
        <f t="shared" si="19"/>
        <v>12.41</v>
      </c>
      <c r="D214" s="94">
        <v>0.02</v>
      </c>
      <c r="E214" s="94">
        <v>0.02</v>
      </c>
      <c r="F214" s="55">
        <v>0.02</v>
      </c>
      <c r="G214" s="55">
        <v>0.05</v>
      </c>
      <c r="H214" s="55">
        <v>8.2000000000000003E-2</v>
      </c>
      <c r="I214" s="55" t="s">
        <v>130</v>
      </c>
      <c r="J214" s="55" t="s">
        <v>130</v>
      </c>
      <c r="K214" s="55" t="s">
        <v>130</v>
      </c>
      <c r="L214" s="55" t="s">
        <v>130</v>
      </c>
      <c r="M214" s="55" t="s">
        <v>130</v>
      </c>
      <c r="N214" s="55" t="s">
        <v>130</v>
      </c>
      <c r="O214" s="55" t="s">
        <v>130</v>
      </c>
      <c r="P214" s="2" t="s">
        <v>140</v>
      </c>
      <c r="Z214" s="5">
        <v>2.38</v>
      </c>
      <c r="AB214" s="112">
        <v>0.02</v>
      </c>
      <c r="AC214" s="112">
        <v>0.02</v>
      </c>
      <c r="AD214" s="112">
        <v>2.1000000000000001E-2</v>
      </c>
      <c r="AE214" s="112">
        <v>5.1999999999999998E-2</v>
      </c>
      <c r="AF214" s="64">
        <v>8.5000000000000006E-2</v>
      </c>
      <c r="AG214" s="64" t="s">
        <v>130</v>
      </c>
      <c r="AH214" s="64" t="s">
        <v>130</v>
      </c>
      <c r="AI214" s="64" t="s">
        <v>130</v>
      </c>
      <c r="AJ214" s="24"/>
      <c r="AK214" s="24">
        <v>2.38</v>
      </c>
      <c r="AL214" s="75">
        <f t="shared" si="20"/>
        <v>56.295752100840339</v>
      </c>
      <c r="AM214" s="80">
        <f t="shared" si="17"/>
        <v>0.02</v>
      </c>
      <c r="AN214" s="81">
        <f t="shared" si="18"/>
        <v>5.0999999999999997E-2</v>
      </c>
      <c r="AO214" s="55">
        <f t="shared" ref="AO214:AO228" si="21">ROUND(((0.0283*AL214)+0.5201)*0.03937,3)</f>
        <v>8.3000000000000004E-2</v>
      </c>
      <c r="AQ214" s="24">
        <v>2.38</v>
      </c>
      <c r="AR214">
        <v>0.02</v>
      </c>
      <c r="AS214">
        <v>5.0999999999999997E-2</v>
      </c>
      <c r="AT214">
        <v>8.3000000000000004E-2</v>
      </c>
    </row>
    <row r="215" spans="1:46" ht="14.5" thickBot="1" x14ac:dyDescent="0.35">
      <c r="A215" t="s">
        <v>129</v>
      </c>
      <c r="B215" s="5">
        <v>2.42</v>
      </c>
      <c r="C215" s="5">
        <f t="shared" si="19"/>
        <v>12.42</v>
      </c>
      <c r="D215" s="94">
        <v>0.02</v>
      </c>
      <c r="E215" s="94">
        <v>0.02</v>
      </c>
      <c r="F215" s="55">
        <v>0.02</v>
      </c>
      <c r="G215" s="55">
        <v>0.05</v>
      </c>
      <c r="H215" s="55">
        <v>8.2000000000000003E-2</v>
      </c>
      <c r="I215" s="55" t="s">
        <v>130</v>
      </c>
      <c r="J215" s="55" t="s">
        <v>130</v>
      </c>
      <c r="K215" s="55" t="s">
        <v>130</v>
      </c>
      <c r="L215" s="55" t="s">
        <v>130</v>
      </c>
      <c r="M215" s="55" t="s">
        <v>130</v>
      </c>
      <c r="N215" s="55" t="s">
        <v>130</v>
      </c>
      <c r="O215" s="55" t="s">
        <v>130</v>
      </c>
      <c r="P215" s="2" t="s">
        <v>140</v>
      </c>
      <c r="Z215" s="5">
        <v>2.39</v>
      </c>
      <c r="AB215" s="112">
        <v>0.02</v>
      </c>
      <c r="AC215" s="112">
        <v>0.02</v>
      </c>
      <c r="AD215" s="112">
        <v>2.1000000000000001E-2</v>
      </c>
      <c r="AE215" s="112">
        <v>5.1999999999999998E-2</v>
      </c>
      <c r="AF215" s="64">
        <v>8.5000000000000006E-2</v>
      </c>
      <c r="AG215" s="64" t="s">
        <v>130</v>
      </c>
      <c r="AH215" s="64" t="s">
        <v>130</v>
      </c>
      <c r="AI215" s="64" t="s">
        <v>130</v>
      </c>
      <c r="AJ215" s="24"/>
      <c r="AK215">
        <v>2.39</v>
      </c>
      <c r="AL215" s="75">
        <f t="shared" si="20"/>
        <v>56.060205020920499</v>
      </c>
      <c r="AM215" s="80">
        <f t="shared" si="17"/>
        <v>0.02</v>
      </c>
      <c r="AN215" s="81">
        <f t="shared" si="18"/>
        <v>0.05</v>
      </c>
      <c r="AO215" s="55">
        <f t="shared" si="21"/>
        <v>8.3000000000000004E-2</v>
      </c>
      <c r="AQ215">
        <v>2.39</v>
      </c>
      <c r="AR215">
        <v>0.02</v>
      </c>
      <c r="AS215">
        <v>0.05</v>
      </c>
      <c r="AT215">
        <v>8.3000000000000004E-2</v>
      </c>
    </row>
    <row r="216" spans="1:46" ht="14.5" thickBot="1" x14ac:dyDescent="0.35">
      <c r="A216" t="s">
        <v>129</v>
      </c>
      <c r="B216" s="5">
        <v>2.4300000000000002</v>
      </c>
      <c r="C216" s="5">
        <f t="shared" si="19"/>
        <v>12.43</v>
      </c>
      <c r="D216" s="94">
        <v>0.02</v>
      </c>
      <c r="E216" s="94">
        <v>0.02</v>
      </c>
      <c r="F216" s="55">
        <v>0.02</v>
      </c>
      <c r="G216" s="55">
        <v>0.05</v>
      </c>
      <c r="H216" s="55">
        <v>8.2000000000000003E-2</v>
      </c>
      <c r="I216" s="55" t="s">
        <v>130</v>
      </c>
      <c r="J216" s="55" t="s">
        <v>130</v>
      </c>
      <c r="K216" s="55" t="s">
        <v>130</v>
      </c>
      <c r="L216" s="55" t="s">
        <v>130</v>
      </c>
      <c r="M216" s="55" t="s">
        <v>130</v>
      </c>
      <c r="N216" s="55" t="s">
        <v>130</v>
      </c>
      <c r="O216" s="55" t="s">
        <v>130</v>
      </c>
      <c r="P216" s="2" t="s">
        <v>140</v>
      </c>
      <c r="Z216" s="5">
        <v>2.4</v>
      </c>
      <c r="AB216" s="112">
        <v>0.02</v>
      </c>
      <c r="AC216" s="112">
        <v>0.02</v>
      </c>
      <c r="AD216" s="112">
        <v>2.1000000000000001E-2</v>
      </c>
      <c r="AE216" s="112">
        <v>5.1999999999999998E-2</v>
      </c>
      <c r="AF216" s="64">
        <v>8.5000000000000006E-2</v>
      </c>
      <c r="AG216" s="64" t="s">
        <v>130</v>
      </c>
      <c r="AH216" s="64" t="s">
        <v>130</v>
      </c>
      <c r="AI216" s="64" t="s">
        <v>130</v>
      </c>
      <c r="AJ216" s="24"/>
      <c r="AK216" s="24">
        <v>2.4</v>
      </c>
      <c r="AL216" s="75">
        <f t="shared" si="20"/>
        <v>55.826620833333337</v>
      </c>
      <c r="AM216" s="80">
        <f t="shared" si="17"/>
        <v>0.02</v>
      </c>
      <c r="AN216" s="81">
        <f t="shared" si="18"/>
        <v>0.05</v>
      </c>
      <c r="AO216" s="55">
        <f t="shared" si="21"/>
        <v>8.3000000000000004E-2</v>
      </c>
      <c r="AQ216" s="24">
        <v>2.4</v>
      </c>
      <c r="AR216">
        <v>0.02</v>
      </c>
      <c r="AS216">
        <v>0.05</v>
      </c>
      <c r="AT216">
        <v>8.3000000000000004E-2</v>
      </c>
    </row>
    <row r="217" spans="1:46" ht="14.5" thickBot="1" x14ac:dyDescent="0.35">
      <c r="A217" t="s">
        <v>129</v>
      </c>
      <c r="B217" s="5">
        <v>2.44</v>
      </c>
      <c r="C217" s="5">
        <f t="shared" si="19"/>
        <v>12.44</v>
      </c>
      <c r="D217" s="94">
        <v>0.02</v>
      </c>
      <c r="E217" s="94">
        <v>0.02</v>
      </c>
      <c r="F217" s="55">
        <v>1.9E-2</v>
      </c>
      <c r="G217" s="55">
        <v>4.9000000000000002E-2</v>
      </c>
      <c r="H217" s="55">
        <v>8.2000000000000003E-2</v>
      </c>
      <c r="I217" s="55" t="s">
        <v>130</v>
      </c>
      <c r="J217" s="55" t="s">
        <v>130</v>
      </c>
      <c r="K217" s="55" t="s">
        <v>130</v>
      </c>
      <c r="L217" s="55" t="s">
        <v>130</v>
      </c>
      <c r="M217" s="55" t="s">
        <v>130</v>
      </c>
      <c r="N217" s="55" t="s">
        <v>130</v>
      </c>
      <c r="O217" s="55" t="s">
        <v>130</v>
      </c>
      <c r="P217" s="2" t="s">
        <v>140</v>
      </c>
      <c r="Z217" s="5">
        <v>2.41</v>
      </c>
      <c r="AB217" s="112">
        <v>0.02</v>
      </c>
      <c r="AC217" s="112">
        <v>0.02</v>
      </c>
      <c r="AD217" s="112">
        <v>2.1000000000000001E-2</v>
      </c>
      <c r="AE217" s="112">
        <v>5.1999999999999998E-2</v>
      </c>
      <c r="AF217" s="64">
        <v>8.5000000000000006E-2</v>
      </c>
      <c r="AG217" s="64" t="s">
        <v>130</v>
      </c>
      <c r="AH217" s="64" t="s">
        <v>130</v>
      </c>
      <c r="AI217" s="64" t="s">
        <v>130</v>
      </c>
      <c r="AJ217" s="24"/>
      <c r="AK217">
        <v>2.41</v>
      </c>
      <c r="AL217" s="75">
        <f t="shared" si="20"/>
        <v>55.594975103734434</v>
      </c>
      <c r="AM217" s="80">
        <f t="shared" si="17"/>
        <v>0.02</v>
      </c>
      <c r="AN217" s="81">
        <f t="shared" si="18"/>
        <v>0.05</v>
      </c>
      <c r="AO217" s="55">
        <f t="shared" si="21"/>
        <v>8.2000000000000003E-2</v>
      </c>
      <c r="AQ217">
        <v>2.41</v>
      </c>
      <c r="AR217">
        <v>0.02</v>
      </c>
      <c r="AS217">
        <v>0.05</v>
      </c>
      <c r="AT217">
        <v>8.2000000000000003E-2</v>
      </c>
    </row>
    <row r="218" spans="1:46" ht="14.5" thickBot="1" x14ac:dyDescent="0.35">
      <c r="A218" t="s">
        <v>129</v>
      </c>
      <c r="B218" s="5">
        <v>2.4500000000000002</v>
      </c>
      <c r="C218" s="5">
        <f t="shared" si="19"/>
        <v>12.45</v>
      </c>
      <c r="D218" s="94">
        <v>0.02</v>
      </c>
      <c r="E218" s="94">
        <v>0.02</v>
      </c>
      <c r="F218" s="55">
        <v>1.9E-2</v>
      </c>
      <c r="G218" s="55">
        <v>4.9000000000000002E-2</v>
      </c>
      <c r="H218" s="55">
        <v>8.1000000000000003E-2</v>
      </c>
      <c r="I218" s="55" t="s">
        <v>130</v>
      </c>
      <c r="J218" s="55" t="s">
        <v>130</v>
      </c>
      <c r="K218" s="55" t="s">
        <v>130</v>
      </c>
      <c r="L218" s="55" t="s">
        <v>130</v>
      </c>
      <c r="M218" s="55" t="s">
        <v>130</v>
      </c>
      <c r="N218" s="55" t="s">
        <v>130</v>
      </c>
      <c r="O218" s="55" t="s">
        <v>130</v>
      </c>
      <c r="P218" s="2" t="s">
        <v>140</v>
      </c>
      <c r="Z218" s="5">
        <v>2.42</v>
      </c>
      <c r="AB218" s="112">
        <v>0.02</v>
      </c>
      <c r="AC218" s="112">
        <v>0.02</v>
      </c>
      <c r="AD218" s="112">
        <v>2.1000000000000001E-2</v>
      </c>
      <c r="AE218" s="112">
        <v>5.1999999999999998E-2</v>
      </c>
      <c r="AF218" s="64">
        <v>8.5000000000000006E-2</v>
      </c>
      <c r="AG218" s="64" t="s">
        <v>130</v>
      </c>
      <c r="AH218" s="64" t="s">
        <v>130</v>
      </c>
      <c r="AI218" s="64" t="s">
        <v>130</v>
      </c>
      <c r="AJ218" s="24"/>
      <c r="AK218" s="24">
        <v>2.42</v>
      </c>
      <c r="AL218" s="75">
        <f t="shared" si="20"/>
        <v>55.365243801652895</v>
      </c>
      <c r="AM218" s="80">
        <f t="shared" si="17"/>
        <v>0.02</v>
      </c>
      <c r="AN218" s="81">
        <f t="shared" si="18"/>
        <v>0.05</v>
      </c>
      <c r="AO218" s="55">
        <f t="shared" si="21"/>
        <v>8.2000000000000003E-2</v>
      </c>
      <c r="AQ218" s="24">
        <v>2.42</v>
      </c>
      <c r="AR218">
        <v>0.02</v>
      </c>
      <c r="AS218">
        <v>0.05</v>
      </c>
      <c r="AT218">
        <v>8.2000000000000003E-2</v>
      </c>
    </row>
    <row r="219" spans="1:46" ht="14.5" thickBot="1" x14ac:dyDescent="0.35">
      <c r="A219" t="s">
        <v>129</v>
      </c>
      <c r="B219" s="5">
        <v>2.46</v>
      </c>
      <c r="C219" s="5">
        <f t="shared" si="19"/>
        <v>12.46</v>
      </c>
      <c r="D219" s="94">
        <v>0.02</v>
      </c>
      <c r="E219" s="94">
        <v>0.02</v>
      </c>
      <c r="F219" s="55">
        <v>1.9E-2</v>
      </c>
      <c r="G219" s="55">
        <v>4.9000000000000002E-2</v>
      </c>
      <c r="H219" s="55">
        <v>8.1000000000000003E-2</v>
      </c>
      <c r="I219" s="55" t="s">
        <v>130</v>
      </c>
      <c r="J219" s="55" t="s">
        <v>130</v>
      </c>
      <c r="K219" s="55" t="s">
        <v>130</v>
      </c>
      <c r="L219" s="55" t="s">
        <v>130</v>
      </c>
      <c r="M219" s="55" t="s">
        <v>130</v>
      </c>
      <c r="N219" s="55" t="s">
        <v>130</v>
      </c>
      <c r="O219" s="55" t="s">
        <v>130</v>
      </c>
      <c r="P219" s="2" t="s">
        <v>140</v>
      </c>
      <c r="Z219" s="5">
        <v>2.4300000000000002</v>
      </c>
      <c r="AB219" s="112">
        <v>0.02</v>
      </c>
      <c r="AC219" s="112">
        <v>0.02</v>
      </c>
      <c r="AD219" s="112">
        <v>2.1000000000000001E-2</v>
      </c>
      <c r="AE219" s="112">
        <v>5.1999999999999998E-2</v>
      </c>
      <c r="AF219" s="64">
        <v>8.5000000000000006E-2</v>
      </c>
      <c r="AG219" s="64" t="s">
        <v>130</v>
      </c>
      <c r="AH219" s="64" t="s">
        <v>130</v>
      </c>
      <c r="AI219" s="64" t="s">
        <v>130</v>
      </c>
      <c r="AJ219" s="24"/>
      <c r="AK219">
        <v>2.4300000000000002</v>
      </c>
      <c r="AL219" s="75">
        <f t="shared" si="20"/>
        <v>55.13740329218107</v>
      </c>
      <c r="AM219" s="80">
        <f t="shared" si="17"/>
        <v>0.02</v>
      </c>
      <c r="AN219" s="81">
        <f t="shared" si="18"/>
        <v>0.05</v>
      </c>
      <c r="AO219" s="55">
        <f t="shared" si="21"/>
        <v>8.2000000000000003E-2</v>
      </c>
      <c r="AQ219">
        <v>2.4300000000000002</v>
      </c>
      <c r="AR219">
        <v>0.02</v>
      </c>
      <c r="AS219">
        <v>0.05</v>
      </c>
      <c r="AT219">
        <v>8.2000000000000003E-2</v>
      </c>
    </row>
    <row r="220" spans="1:46" ht="14.5" thickBot="1" x14ac:dyDescent="0.35">
      <c r="A220" t="s">
        <v>129</v>
      </c>
      <c r="B220" s="5">
        <v>2.4700000000000002</v>
      </c>
      <c r="C220" s="5">
        <f t="shared" si="19"/>
        <v>12.47</v>
      </c>
      <c r="D220" s="94">
        <v>0.02</v>
      </c>
      <c r="E220" s="94">
        <v>0.02</v>
      </c>
      <c r="F220" s="55">
        <v>1.9E-2</v>
      </c>
      <c r="G220" s="55">
        <v>4.9000000000000002E-2</v>
      </c>
      <c r="H220" s="55">
        <v>8.1000000000000003E-2</v>
      </c>
      <c r="I220" s="55" t="s">
        <v>130</v>
      </c>
      <c r="J220" s="55" t="s">
        <v>130</v>
      </c>
      <c r="K220" s="55" t="s">
        <v>130</v>
      </c>
      <c r="L220" s="55" t="s">
        <v>130</v>
      </c>
      <c r="M220" s="55" t="s">
        <v>130</v>
      </c>
      <c r="N220" s="55" t="s">
        <v>130</v>
      </c>
      <c r="O220" s="55" t="s">
        <v>130</v>
      </c>
      <c r="P220" s="2" t="s">
        <v>140</v>
      </c>
      <c r="Z220" s="5">
        <v>2.44</v>
      </c>
      <c r="AB220" s="112">
        <v>0.02</v>
      </c>
      <c r="AC220" s="112">
        <v>0.02</v>
      </c>
      <c r="AD220" s="112">
        <v>2.1000000000000001E-2</v>
      </c>
      <c r="AE220" s="112">
        <v>5.1999999999999998E-2</v>
      </c>
      <c r="AF220" s="64">
        <v>8.5000000000000006E-2</v>
      </c>
      <c r="AG220" s="64" t="s">
        <v>130</v>
      </c>
      <c r="AH220" s="64" t="s">
        <v>130</v>
      </c>
      <c r="AI220" s="64" t="s">
        <v>130</v>
      </c>
      <c r="AJ220" s="24"/>
      <c r="AK220" s="24">
        <v>2.44</v>
      </c>
      <c r="AL220" s="75">
        <f t="shared" si="20"/>
        <v>54.911430327868857</v>
      </c>
      <c r="AM220" s="80">
        <f t="shared" si="17"/>
        <v>1.9E-2</v>
      </c>
      <c r="AN220" s="81">
        <f t="shared" si="18"/>
        <v>4.9000000000000002E-2</v>
      </c>
      <c r="AO220" s="55">
        <f t="shared" si="21"/>
        <v>8.2000000000000003E-2</v>
      </c>
      <c r="AQ220" s="24">
        <v>2.44</v>
      </c>
      <c r="AR220">
        <v>1.9E-2</v>
      </c>
      <c r="AS220">
        <v>4.9000000000000002E-2</v>
      </c>
      <c r="AT220">
        <v>8.2000000000000003E-2</v>
      </c>
    </row>
    <row r="221" spans="1:46" ht="14.5" thickBot="1" x14ac:dyDescent="0.35">
      <c r="A221" t="s">
        <v>129</v>
      </c>
      <c r="B221" s="5">
        <v>2.48</v>
      </c>
      <c r="C221" s="5">
        <f t="shared" si="19"/>
        <v>12.48</v>
      </c>
      <c r="D221" s="94">
        <v>0.02</v>
      </c>
      <c r="E221" s="94">
        <v>0.02</v>
      </c>
      <c r="F221" s="55">
        <v>1.9E-2</v>
      </c>
      <c r="G221" s="55">
        <v>4.9000000000000002E-2</v>
      </c>
      <c r="H221" s="55">
        <v>8.1000000000000003E-2</v>
      </c>
      <c r="I221" s="55" t="s">
        <v>130</v>
      </c>
      <c r="J221" s="55" t="s">
        <v>130</v>
      </c>
      <c r="K221" s="55" t="s">
        <v>130</v>
      </c>
      <c r="L221" s="55" t="s">
        <v>130</v>
      </c>
      <c r="M221" s="55" t="s">
        <v>130</v>
      </c>
      <c r="N221" s="55" t="s">
        <v>130</v>
      </c>
      <c r="O221" s="55" t="s">
        <v>130</v>
      </c>
      <c r="P221" s="2" t="s">
        <v>140</v>
      </c>
      <c r="Z221" s="5">
        <v>2.4500000000000002</v>
      </c>
      <c r="AB221" s="112">
        <v>0.02</v>
      </c>
      <c r="AC221" s="112">
        <v>0.02</v>
      </c>
      <c r="AD221" s="112">
        <v>2.1000000000000001E-2</v>
      </c>
      <c r="AE221" s="112">
        <v>5.1999999999999998E-2</v>
      </c>
      <c r="AF221" s="64">
        <v>8.5000000000000006E-2</v>
      </c>
      <c r="AG221" s="64" t="s">
        <v>130</v>
      </c>
      <c r="AH221" s="64" t="s">
        <v>130</v>
      </c>
      <c r="AI221" s="64" t="s">
        <v>130</v>
      </c>
      <c r="AJ221" s="24"/>
      <c r="AK221">
        <v>2.4500000000000002</v>
      </c>
      <c r="AL221" s="75">
        <f t="shared" si="20"/>
        <v>54.687302040816327</v>
      </c>
      <c r="AM221" s="80">
        <f t="shared" si="17"/>
        <v>1.9E-2</v>
      </c>
      <c r="AN221" s="81">
        <f t="shared" si="18"/>
        <v>4.9000000000000002E-2</v>
      </c>
      <c r="AO221" s="55">
        <f t="shared" si="21"/>
        <v>8.1000000000000003E-2</v>
      </c>
      <c r="AQ221">
        <v>2.4500000000000002</v>
      </c>
      <c r="AR221">
        <v>1.9E-2</v>
      </c>
      <c r="AS221">
        <v>4.9000000000000002E-2</v>
      </c>
      <c r="AT221">
        <v>8.1000000000000003E-2</v>
      </c>
    </row>
    <row r="222" spans="1:46" ht="14.5" thickBot="1" x14ac:dyDescent="0.35">
      <c r="A222" t="s">
        <v>129</v>
      </c>
      <c r="B222" s="5">
        <v>2.4900000000000002</v>
      </c>
      <c r="C222" s="5">
        <f t="shared" si="19"/>
        <v>12.49</v>
      </c>
      <c r="D222" s="94">
        <v>0.02</v>
      </c>
      <c r="E222" s="94">
        <v>0.02</v>
      </c>
      <c r="F222" s="55">
        <v>1.9E-2</v>
      </c>
      <c r="G222" s="55">
        <v>4.9000000000000002E-2</v>
      </c>
      <c r="H222" s="55">
        <v>0.08</v>
      </c>
      <c r="I222" s="55" t="s">
        <v>130</v>
      </c>
      <c r="J222" s="55" t="s">
        <v>130</v>
      </c>
      <c r="K222" s="55" t="s">
        <v>130</v>
      </c>
      <c r="L222" s="55" t="s">
        <v>130</v>
      </c>
      <c r="M222" s="55" t="s">
        <v>130</v>
      </c>
      <c r="N222" s="55" t="s">
        <v>130</v>
      </c>
      <c r="O222" s="55" t="s">
        <v>130</v>
      </c>
      <c r="P222" s="2" t="s">
        <v>140</v>
      </c>
      <c r="Z222" s="5">
        <v>2.46</v>
      </c>
      <c r="AB222" s="112">
        <v>0.02</v>
      </c>
      <c r="AC222" s="112">
        <v>0.02</v>
      </c>
      <c r="AD222" s="112">
        <v>2.1000000000000001E-2</v>
      </c>
      <c r="AE222" s="112">
        <v>5.1999999999999998E-2</v>
      </c>
      <c r="AF222" s="64">
        <v>8.5000000000000006E-2</v>
      </c>
      <c r="AG222" s="64" t="s">
        <v>130</v>
      </c>
      <c r="AH222" s="64" t="s">
        <v>130</v>
      </c>
      <c r="AI222" s="64" t="s">
        <v>130</v>
      </c>
      <c r="AJ222" s="24"/>
      <c r="AK222" s="24">
        <v>2.46</v>
      </c>
      <c r="AL222" s="75">
        <f t="shared" si="20"/>
        <v>54.464995934959354</v>
      </c>
      <c r="AM222" s="80">
        <f t="shared" si="17"/>
        <v>1.9E-2</v>
      </c>
      <c r="AN222" s="81">
        <f t="shared" si="18"/>
        <v>4.9000000000000002E-2</v>
      </c>
      <c r="AO222" s="55">
        <f t="shared" si="21"/>
        <v>8.1000000000000003E-2</v>
      </c>
      <c r="AQ222" s="24">
        <v>2.46</v>
      </c>
      <c r="AR222">
        <v>1.9E-2</v>
      </c>
      <c r="AS222">
        <v>4.9000000000000002E-2</v>
      </c>
      <c r="AT222">
        <v>8.1000000000000003E-2</v>
      </c>
    </row>
    <row r="223" spans="1:46" ht="14.5" thickBot="1" x14ac:dyDescent="0.35">
      <c r="A223" t="s">
        <v>129</v>
      </c>
      <c r="B223" s="5">
        <v>2.5</v>
      </c>
      <c r="C223" s="5">
        <f t="shared" si="19"/>
        <v>12.5</v>
      </c>
      <c r="D223" s="55">
        <v>1.9E-2</v>
      </c>
      <c r="E223" s="55">
        <v>1.9E-2</v>
      </c>
      <c r="F223" s="55">
        <v>1.9E-2</v>
      </c>
      <c r="G223" s="55">
        <v>4.8000000000000001E-2</v>
      </c>
      <c r="H223" s="55">
        <v>0.08</v>
      </c>
      <c r="I223" s="55" t="s">
        <v>130</v>
      </c>
      <c r="J223" s="55" t="s">
        <v>130</v>
      </c>
      <c r="K223" s="55" t="s">
        <v>130</v>
      </c>
      <c r="L223" s="55" t="s">
        <v>130</v>
      </c>
      <c r="M223" s="55" t="s">
        <v>130</v>
      </c>
      <c r="N223" s="55" t="s">
        <v>130</v>
      </c>
      <c r="O223" s="55" t="s">
        <v>130</v>
      </c>
      <c r="P223" s="2" t="s">
        <v>140</v>
      </c>
      <c r="Z223" s="5">
        <v>2.4700000000000002</v>
      </c>
      <c r="AB223" s="112">
        <v>0.02</v>
      </c>
      <c r="AC223" s="112">
        <v>0.02</v>
      </c>
      <c r="AD223" s="112">
        <v>2.1000000000000001E-2</v>
      </c>
      <c r="AE223" s="112">
        <v>5.1999999999999998E-2</v>
      </c>
      <c r="AF223" s="64">
        <v>8.5000000000000006E-2</v>
      </c>
      <c r="AG223" s="64" t="s">
        <v>130</v>
      </c>
      <c r="AH223" s="64" t="s">
        <v>130</v>
      </c>
      <c r="AI223" s="64" t="s">
        <v>130</v>
      </c>
      <c r="AJ223" s="24"/>
      <c r="AK223">
        <v>2.4700000000000002</v>
      </c>
      <c r="AL223" s="75">
        <f t="shared" si="20"/>
        <v>54.24448987854251</v>
      </c>
      <c r="AM223" s="80">
        <f t="shared" si="17"/>
        <v>1.9E-2</v>
      </c>
      <c r="AN223" s="81">
        <f t="shared" si="18"/>
        <v>4.9000000000000002E-2</v>
      </c>
      <c r="AO223" s="55">
        <f t="shared" si="21"/>
        <v>8.1000000000000003E-2</v>
      </c>
      <c r="AQ223">
        <v>2.4700000000000002</v>
      </c>
      <c r="AR223">
        <v>1.9E-2</v>
      </c>
      <c r="AS223">
        <v>4.9000000000000002E-2</v>
      </c>
      <c r="AT223">
        <v>8.1000000000000003E-2</v>
      </c>
    </row>
    <row r="224" spans="1:46" ht="14.5" thickBot="1" x14ac:dyDescent="0.35">
      <c r="A224" t="s">
        <v>129</v>
      </c>
      <c r="B224" s="5">
        <v>2.5099999999999998</v>
      </c>
      <c r="C224" s="5">
        <f t="shared" si="19"/>
        <v>12.51</v>
      </c>
      <c r="D224" s="94">
        <v>1.9E-2</v>
      </c>
      <c r="E224" s="94">
        <v>1.9E-2</v>
      </c>
      <c r="F224" s="55">
        <v>1.9E-2</v>
      </c>
      <c r="G224" s="55">
        <v>4.8000000000000001E-2</v>
      </c>
      <c r="H224" s="55">
        <v>0.08</v>
      </c>
      <c r="I224" s="55" t="s">
        <v>130</v>
      </c>
      <c r="J224" s="55" t="s">
        <v>130</v>
      </c>
      <c r="K224" s="55" t="s">
        <v>130</v>
      </c>
      <c r="L224" s="55" t="s">
        <v>130</v>
      </c>
      <c r="M224" s="55" t="s">
        <v>130</v>
      </c>
      <c r="N224" s="55" t="s">
        <v>130</v>
      </c>
      <c r="O224" s="55" t="s">
        <v>130</v>
      </c>
      <c r="P224" s="2" t="s">
        <v>140</v>
      </c>
      <c r="Z224" s="5">
        <v>2.48</v>
      </c>
      <c r="AB224" s="112">
        <v>0.02</v>
      </c>
      <c r="AC224" s="112">
        <v>0.02</v>
      </c>
      <c r="AD224" s="112">
        <v>2.1000000000000001E-2</v>
      </c>
      <c r="AE224" s="112">
        <v>5.1999999999999998E-2</v>
      </c>
      <c r="AF224" s="64">
        <v>8.5000000000000006E-2</v>
      </c>
      <c r="AG224" s="64" t="s">
        <v>130</v>
      </c>
      <c r="AH224" s="64" t="s">
        <v>130</v>
      </c>
      <c r="AI224" s="64" t="s">
        <v>130</v>
      </c>
      <c r="AJ224" s="24"/>
      <c r="AK224" s="24">
        <v>2.48</v>
      </c>
      <c r="AL224" s="75">
        <f t="shared" si="20"/>
        <v>54.025762096774194</v>
      </c>
      <c r="AM224" s="80">
        <f t="shared" si="17"/>
        <v>1.9E-2</v>
      </c>
      <c r="AN224" s="81">
        <f t="shared" si="18"/>
        <v>4.9000000000000002E-2</v>
      </c>
      <c r="AO224" s="55">
        <f t="shared" si="21"/>
        <v>8.1000000000000003E-2</v>
      </c>
      <c r="AQ224" s="24">
        <v>2.48</v>
      </c>
      <c r="AR224">
        <v>1.9E-2</v>
      </c>
      <c r="AS224">
        <v>4.9000000000000002E-2</v>
      </c>
      <c r="AT224">
        <v>8.1000000000000003E-2</v>
      </c>
    </row>
    <row r="225" spans="1:46" ht="14.5" thickBot="1" x14ac:dyDescent="0.35">
      <c r="A225" t="s">
        <v>129</v>
      </c>
      <c r="B225" s="5">
        <v>2.52</v>
      </c>
      <c r="C225" s="5">
        <f t="shared" si="19"/>
        <v>12.52</v>
      </c>
      <c r="D225" s="94">
        <v>1.9E-2</v>
      </c>
      <c r="E225" s="94">
        <v>1.9E-2</v>
      </c>
      <c r="F225" s="55">
        <v>1.9E-2</v>
      </c>
      <c r="G225" s="55">
        <v>4.8000000000000001E-2</v>
      </c>
      <c r="H225" s="55">
        <v>0.08</v>
      </c>
      <c r="I225" s="55" t="s">
        <v>130</v>
      </c>
      <c r="J225" s="55" t="s">
        <v>130</v>
      </c>
      <c r="K225" s="55" t="s">
        <v>130</v>
      </c>
      <c r="L225" s="55" t="s">
        <v>130</v>
      </c>
      <c r="M225" s="55" t="s">
        <v>130</v>
      </c>
      <c r="N225" s="55" t="s">
        <v>130</v>
      </c>
      <c r="O225" s="55" t="s">
        <v>130</v>
      </c>
      <c r="P225" s="2" t="s">
        <v>140</v>
      </c>
      <c r="Z225" s="5">
        <v>2.4900000000000002</v>
      </c>
      <c r="AB225" s="112">
        <v>0.02</v>
      </c>
      <c r="AC225" s="112">
        <v>0.02</v>
      </c>
      <c r="AD225" s="112">
        <v>2.1000000000000001E-2</v>
      </c>
      <c r="AE225" s="112">
        <v>5.1999999999999998E-2</v>
      </c>
      <c r="AF225" s="64">
        <v>8.5000000000000006E-2</v>
      </c>
      <c r="AG225" s="64" t="s">
        <v>130</v>
      </c>
      <c r="AH225" s="64" t="s">
        <v>130</v>
      </c>
      <c r="AI225" s="64" t="s">
        <v>130</v>
      </c>
      <c r="AJ225" s="24"/>
      <c r="AK225">
        <v>2.4900000000000002</v>
      </c>
      <c r="AL225" s="75">
        <f t="shared" si="20"/>
        <v>53.808791164658629</v>
      </c>
      <c r="AM225" s="80">
        <f t="shared" si="17"/>
        <v>1.9E-2</v>
      </c>
      <c r="AN225" s="81">
        <f t="shared" si="18"/>
        <v>4.9000000000000002E-2</v>
      </c>
      <c r="AO225" s="55">
        <f t="shared" si="21"/>
        <v>0.08</v>
      </c>
      <c r="AQ225">
        <v>2.4900000000000002</v>
      </c>
      <c r="AR225">
        <v>1.9E-2</v>
      </c>
      <c r="AS225">
        <v>4.9000000000000002E-2</v>
      </c>
      <c r="AT225">
        <v>0.08</v>
      </c>
    </row>
    <row r="226" spans="1:46" ht="15" thickBot="1" x14ac:dyDescent="0.35">
      <c r="A226" t="s">
        <v>129</v>
      </c>
      <c r="B226" s="5">
        <v>2.5299999999999998</v>
      </c>
      <c r="C226" s="5">
        <f t="shared" si="19"/>
        <v>12.53</v>
      </c>
      <c r="D226" s="94">
        <v>1.9E-2</v>
      </c>
      <c r="E226" s="94">
        <v>1.9E-2</v>
      </c>
      <c r="F226" s="55">
        <v>1.9E-2</v>
      </c>
      <c r="G226" s="55">
        <v>4.8000000000000001E-2</v>
      </c>
      <c r="H226" s="55">
        <v>0.08</v>
      </c>
      <c r="I226" s="55" t="s">
        <v>130</v>
      </c>
      <c r="J226" s="55" t="s">
        <v>130</v>
      </c>
      <c r="K226" s="55" t="s">
        <v>130</v>
      </c>
      <c r="L226" s="55" t="s">
        <v>130</v>
      </c>
      <c r="M226" s="55" t="s">
        <v>130</v>
      </c>
      <c r="N226" s="55" t="s">
        <v>130</v>
      </c>
      <c r="O226" s="55" t="s">
        <v>130</v>
      </c>
      <c r="P226" s="2" t="s">
        <v>140</v>
      </c>
      <c r="Z226" s="5">
        <v>2.5</v>
      </c>
      <c r="AA226" s="113">
        <v>2.5</v>
      </c>
      <c r="AB226" s="112">
        <v>1.9E-2</v>
      </c>
      <c r="AC226" s="112">
        <v>1.9E-2</v>
      </c>
      <c r="AD226" s="112">
        <v>1.9E-2</v>
      </c>
      <c r="AE226" s="112">
        <v>4.8000000000000001E-2</v>
      </c>
      <c r="AF226" s="64">
        <v>0.08</v>
      </c>
      <c r="AG226" s="64" t="s">
        <v>130</v>
      </c>
      <c r="AH226" s="64" t="s">
        <v>130</v>
      </c>
      <c r="AI226" s="64" t="s">
        <v>130</v>
      </c>
      <c r="AJ226" s="24"/>
      <c r="AK226" s="24">
        <v>2.5</v>
      </c>
      <c r="AL226" s="75">
        <f t="shared" si="20"/>
        <v>53.593556</v>
      </c>
      <c r="AM226" s="80">
        <f t="shared" si="17"/>
        <v>1.9E-2</v>
      </c>
      <c r="AN226" s="81">
        <f t="shared" si="18"/>
        <v>4.8000000000000001E-2</v>
      </c>
      <c r="AO226" s="55">
        <f t="shared" si="21"/>
        <v>0.08</v>
      </c>
      <c r="AQ226" s="24">
        <v>2.5</v>
      </c>
      <c r="AR226">
        <v>1.9E-2</v>
      </c>
      <c r="AS226">
        <v>4.8000000000000001E-2</v>
      </c>
      <c r="AT226">
        <v>0.08</v>
      </c>
    </row>
    <row r="227" spans="1:46" ht="14.5" thickBot="1" x14ac:dyDescent="0.35">
      <c r="A227" t="s">
        <v>129</v>
      </c>
      <c r="B227" s="5">
        <v>2.54</v>
      </c>
      <c r="C227" s="5">
        <f t="shared" si="19"/>
        <v>12.54</v>
      </c>
      <c r="D227" s="94">
        <v>1.9E-2</v>
      </c>
      <c r="E227" s="94">
        <v>1.9E-2</v>
      </c>
      <c r="F227" s="55">
        <v>1.9E-2</v>
      </c>
      <c r="G227" s="55">
        <v>4.8000000000000001E-2</v>
      </c>
      <c r="H227" s="55">
        <v>0.08</v>
      </c>
      <c r="I227" s="55" t="s">
        <v>130</v>
      </c>
      <c r="J227" s="55" t="s">
        <v>130</v>
      </c>
      <c r="K227" s="55" t="s">
        <v>130</v>
      </c>
      <c r="L227" s="55" t="s">
        <v>130</v>
      </c>
      <c r="M227" s="55" t="s">
        <v>130</v>
      </c>
      <c r="N227" s="55" t="s">
        <v>130</v>
      </c>
      <c r="O227" s="55" t="s">
        <v>130</v>
      </c>
      <c r="P227" s="2" t="s">
        <v>140</v>
      </c>
      <c r="Z227" s="5">
        <v>2.5099999999999998</v>
      </c>
      <c r="AB227" s="112">
        <v>1.9E-2</v>
      </c>
      <c r="AC227" s="112">
        <v>1.9E-2</v>
      </c>
      <c r="AD227" s="112">
        <v>1.9E-2</v>
      </c>
      <c r="AE227" s="112">
        <v>4.8000000000000001E-2</v>
      </c>
      <c r="AF227" s="64">
        <v>0.08</v>
      </c>
      <c r="AG227" s="64" t="s">
        <v>130</v>
      </c>
      <c r="AH227" s="64" t="s">
        <v>130</v>
      </c>
      <c r="AI227" s="64" t="s">
        <v>130</v>
      </c>
      <c r="AJ227" s="24"/>
      <c r="AK227">
        <v>2.5099999999999998</v>
      </c>
      <c r="AL227" s="75">
        <f t="shared" si="20"/>
        <v>53.380035856573713</v>
      </c>
      <c r="AM227" s="80">
        <f t="shared" si="17"/>
        <v>1.9E-2</v>
      </c>
      <c r="AN227" s="81">
        <f t="shared" si="18"/>
        <v>4.8000000000000001E-2</v>
      </c>
      <c r="AO227" s="55">
        <f t="shared" si="21"/>
        <v>0.08</v>
      </c>
      <c r="AQ227">
        <v>2.5099999999999998</v>
      </c>
      <c r="AR227">
        <v>1.9E-2</v>
      </c>
      <c r="AS227">
        <v>4.8000000000000001E-2</v>
      </c>
      <c r="AT227">
        <v>0.08</v>
      </c>
    </row>
    <row r="228" spans="1:46" ht="14.5" thickBot="1" x14ac:dyDescent="0.35">
      <c r="A228" t="s">
        <v>129</v>
      </c>
      <c r="B228" s="5">
        <v>2.5499999999999998</v>
      </c>
      <c r="C228" s="5">
        <f t="shared" si="19"/>
        <v>12.55</v>
      </c>
      <c r="D228" s="55">
        <v>1.7999999999999999E-2</v>
      </c>
      <c r="E228" s="55">
        <v>1.7999999999999999E-2</v>
      </c>
      <c r="F228" s="55">
        <v>1.9E-2</v>
      </c>
      <c r="G228" s="55">
        <v>4.8000000000000001E-2</v>
      </c>
      <c r="H228" s="55">
        <v>0.08</v>
      </c>
      <c r="I228" s="55">
        <v>0.111</v>
      </c>
      <c r="J228" s="55">
        <v>0.14299999999999999</v>
      </c>
      <c r="K228" s="55">
        <v>0.17499999999999999</v>
      </c>
      <c r="L228" s="55" t="s">
        <v>130</v>
      </c>
      <c r="M228" s="55" t="s">
        <v>130</v>
      </c>
      <c r="N228" s="55" t="s">
        <v>130</v>
      </c>
      <c r="O228" s="55" t="s">
        <v>130</v>
      </c>
      <c r="P228" s="2" t="s">
        <v>140</v>
      </c>
      <c r="Z228" s="5">
        <v>2.52</v>
      </c>
      <c r="AB228" s="112">
        <v>1.9E-2</v>
      </c>
      <c r="AC228" s="112">
        <v>1.9E-2</v>
      </c>
      <c r="AD228" s="112">
        <v>1.9E-2</v>
      </c>
      <c r="AE228" s="112">
        <v>4.8000000000000001E-2</v>
      </c>
      <c r="AF228" s="64">
        <v>0.08</v>
      </c>
      <c r="AG228" s="64" t="s">
        <v>130</v>
      </c>
      <c r="AH228" s="64" t="s">
        <v>130</v>
      </c>
      <c r="AI228" s="64" t="s">
        <v>130</v>
      </c>
      <c r="AJ228" s="24"/>
      <c r="AK228" s="24">
        <v>2.52</v>
      </c>
      <c r="AL228" s="75">
        <f t="shared" si="20"/>
        <v>53.168210317460321</v>
      </c>
      <c r="AM228" s="80">
        <f t="shared" si="17"/>
        <v>1.9E-2</v>
      </c>
      <c r="AN228" s="81">
        <f t="shared" si="18"/>
        <v>4.8000000000000001E-2</v>
      </c>
      <c r="AO228" s="55">
        <f t="shared" si="21"/>
        <v>0.08</v>
      </c>
      <c r="AQ228" s="24">
        <v>2.52</v>
      </c>
      <c r="AR228">
        <v>1.9E-2</v>
      </c>
      <c r="AS228">
        <v>4.8000000000000001E-2</v>
      </c>
      <c r="AT228">
        <v>0.08</v>
      </c>
    </row>
    <row r="229" spans="1:46" ht="14.5" thickBot="1" x14ac:dyDescent="0.35">
      <c r="A229" t="s">
        <v>129</v>
      </c>
      <c r="B229" s="5">
        <v>2.56</v>
      </c>
      <c r="C229" s="5">
        <f t="shared" si="19"/>
        <v>12.56</v>
      </c>
      <c r="D229" t="s">
        <v>130</v>
      </c>
      <c r="E229" t="s">
        <v>130</v>
      </c>
      <c r="F229" t="s">
        <v>130</v>
      </c>
      <c r="G229" t="s">
        <v>130</v>
      </c>
      <c r="H229" t="s">
        <v>130</v>
      </c>
      <c r="I229" t="s">
        <v>130</v>
      </c>
      <c r="J229" t="s">
        <v>130</v>
      </c>
      <c r="K229" t="s">
        <v>130</v>
      </c>
      <c r="L229" t="s">
        <v>130</v>
      </c>
      <c r="M229" t="s">
        <v>130</v>
      </c>
      <c r="N229" t="s">
        <v>130</v>
      </c>
      <c r="O229" s="55" t="s">
        <v>130</v>
      </c>
      <c r="P229" s="2" t="s">
        <v>140</v>
      </c>
      <c r="Z229" s="5">
        <v>2.5299999999999998</v>
      </c>
      <c r="AB229" s="112">
        <v>1.9E-2</v>
      </c>
      <c r="AC229" s="112">
        <v>1.9E-2</v>
      </c>
      <c r="AD229" s="112">
        <v>1.9E-2</v>
      </c>
      <c r="AE229" s="112">
        <v>4.8000000000000001E-2</v>
      </c>
      <c r="AF229" s="64">
        <v>0.08</v>
      </c>
      <c r="AG229" s="64" t="s">
        <v>130</v>
      </c>
      <c r="AH229" s="64" t="s">
        <v>130</v>
      </c>
      <c r="AI229" s="64" t="s">
        <v>130</v>
      </c>
      <c r="AJ229" s="24"/>
      <c r="AK229">
        <v>2.5299999999999998</v>
      </c>
      <c r="AL229" s="75">
        <f t="shared" si="20"/>
        <v>52.958059288537555</v>
      </c>
      <c r="AM229" s="80"/>
      <c r="AN229" s="24"/>
    </row>
    <row r="230" spans="1:46" ht="14.5" thickBot="1" x14ac:dyDescent="0.35">
      <c r="A230" t="s">
        <v>129</v>
      </c>
      <c r="B230" s="5">
        <v>2.57</v>
      </c>
      <c r="C230" s="5">
        <f t="shared" si="19"/>
        <v>12.57</v>
      </c>
      <c r="D230" t="s">
        <v>130</v>
      </c>
      <c r="E230" t="s">
        <v>130</v>
      </c>
      <c r="F230" t="s">
        <v>130</v>
      </c>
      <c r="G230" t="s">
        <v>130</v>
      </c>
      <c r="H230" t="s">
        <v>130</v>
      </c>
      <c r="I230" t="s">
        <v>130</v>
      </c>
      <c r="J230" t="s">
        <v>130</v>
      </c>
      <c r="K230" t="s">
        <v>130</v>
      </c>
      <c r="L230" t="s">
        <v>130</v>
      </c>
      <c r="M230" t="s">
        <v>130</v>
      </c>
      <c r="N230" t="s">
        <v>130</v>
      </c>
      <c r="O230" s="55" t="s">
        <v>130</v>
      </c>
      <c r="P230" s="2" t="s">
        <v>140</v>
      </c>
      <c r="Z230" s="5">
        <v>2.54</v>
      </c>
      <c r="AB230" s="112">
        <v>1.9E-2</v>
      </c>
      <c r="AC230" s="112">
        <v>1.9E-2</v>
      </c>
      <c r="AD230" s="112">
        <v>1.9E-2</v>
      </c>
      <c r="AE230" s="112">
        <v>4.8000000000000001E-2</v>
      </c>
      <c r="AF230" s="64">
        <v>0.08</v>
      </c>
      <c r="AG230" s="64" t="s">
        <v>130</v>
      </c>
      <c r="AH230" s="64" t="s">
        <v>130</v>
      </c>
      <c r="AI230" s="64" t="s">
        <v>130</v>
      </c>
      <c r="AJ230" s="24"/>
      <c r="AK230" s="24">
        <v>2.54</v>
      </c>
      <c r="AL230" s="75">
        <f t="shared" si="20"/>
        <v>52.749562992125988</v>
      </c>
      <c r="AM230" s="80"/>
      <c r="AN230" s="24"/>
    </row>
    <row r="231" spans="1:46" ht="15" thickBot="1" x14ac:dyDescent="0.35">
      <c r="A231" t="s">
        <v>129</v>
      </c>
      <c r="B231" s="5">
        <v>2.58</v>
      </c>
      <c r="C231" s="5">
        <f t="shared" si="19"/>
        <v>12.58</v>
      </c>
      <c r="D231" t="s">
        <v>130</v>
      </c>
      <c r="E231" t="s">
        <v>130</v>
      </c>
      <c r="F231" t="s">
        <v>130</v>
      </c>
      <c r="G231" t="s">
        <v>130</v>
      </c>
      <c r="H231" t="s">
        <v>130</v>
      </c>
      <c r="I231" t="s">
        <v>130</v>
      </c>
      <c r="J231" t="s">
        <v>130</v>
      </c>
      <c r="K231" t="s">
        <v>130</v>
      </c>
      <c r="L231" t="s">
        <v>130</v>
      </c>
      <c r="M231" t="s">
        <v>130</v>
      </c>
      <c r="N231" t="s">
        <v>130</v>
      </c>
      <c r="O231" s="55" t="s">
        <v>130</v>
      </c>
      <c r="P231" s="2" t="s">
        <v>140</v>
      </c>
      <c r="Z231" s="5">
        <v>2.5499999999999998</v>
      </c>
      <c r="AA231" s="113">
        <v>2.5499999999999998</v>
      </c>
      <c r="AB231" s="112">
        <v>1.7999999999999999E-2</v>
      </c>
      <c r="AC231" s="112">
        <v>1.7999999999999999E-2</v>
      </c>
      <c r="AD231" s="112">
        <v>1.9E-2</v>
      </c>
      <c r="AE231" s="112">
        <v>4.8000000000000001E-2</v>
      </c>
      <c r="AF231" s="64">
        <v>0.08</v>
      </c>
      <c r="AG231" s="64">
        <v>0.111</v>
      </c>
      <c r="AH231" s="64">
        <v>0.14299999999999999</v>
      </c>
      <c r="AI231" s="64">
        <v>0.17499999999999999</v>
      </c>
      <c r="AJ231" s="24"/>
      <c r="AK231">
        <v>2.5499999999999998</v>
      </c>
      <c r="AL231" s="75">
        <f t="shared" si="20"/>
        <v>52.542701960784321</v>
      </c>
      <c r="AM231" s="80"/>
      <c r="AN231" s="24"/>
    </row>
    <row r="232" spans="1:46" ht="14.5" thickBot="1" x14ac:dyDescent="0.35">
      <c r="A232" t="s">
        <v>129</v>
      </c>
      <c r="B232" s="5">
        <v>2.59</v>
      </c>
      <c r="C232" s="5">
        <f t="shared" si="19"/>
        <v>12.59</v>
      </c>
      <c r="D232" t="s">
        <v>130</v>
      </c>
      <c r="E232" t="s">
        <v>130</v>
      </c>
      <c r="F232" t="s">
        <v>130</v>
      </c>
      <c r="G232" t="s">
        <v>130</v>
      </c>
      <c r="H232" t="s">
        <v>130</v>
      </c>
      <c r="I232" t="s">
        <v>130</v>
      </c>
      <c r="J232" t="s">
        <v>130</v>
      </c>
      <c r="K232" t="s">
        <v>130</v>
      </c>
      <c r="L232" t="s">
        <v>130</v>
      </c>
      <c r="M232" t="s">
        <v>130</v>
      </c>
      <c r="N232" t="s">
        <v>130</v>
      </c>
      <c r="O232" s="55" t="s">
        <v>130</v>
      </c>
      <c r="P232" s="2" t="s">
        <v>140</v>
      </c>
      <c r="Z232" s="5">
        <v>2.56</v>
      </c>
      <c r="AB232" s="112">
        <v>1.7999999999999999E-2</v>
      </c>
      <c r="AC232" s="112">
        <v>1.7999999999999999E-2</v>
      </c>
      <c r="AD232" s="112">
        <v>1.9E-2</v>
      </c>
      <c r="AE232" s="112">
        <v>4.8000000000000001E-2</v>
      </c>
      <c r="AF232" s="64">
        <v>0.08</v>
      </c>
      <c r="AG232" s="64">
        <v>0.111</v>
      </c>
      <c r="AH232" s="64">
        <v>0.14299999999999999</v>
      </c>
      <c r="AI232" s="64">
        <v>0.17499999999999999</v>
      </c>
      <c r="AJ232" s="24"/>
      <c r="AK232" s="24">
        <v>2.56</v>
      </c>
      <c r="AL232" s="75">
        <f t="shared" si="20"/>
        <v>52.337457031249997</v>
      </c>
      <c r="AM232" s="19"/>
      <c r="AN232" s="24"/>
    </row>
    <row r="233" spans="1:46" ht="14.5" thickBot="1" x14ac:dyDescent="0.35">
      <c r="A233" t="s">
        <v>129</v>
      </c>
      <c r="B233" s="5">
        <v>2.6</v>
      </c>
      <c r="C233" s="5">
        <f t="shared" si="19"/>
        <v>12.6</v>
      </c>
      <c r="D233" t="s">
        <v>130</v>
      </c>
      <c r="E233" t="s">
        <v>130</v>
      </c>
      <c r="F233" t="s">
        <v>130</v>
      </c>
      <c r="G233" t="s">
        <v>130</v>
      </c>
      <c r="H233" t="s">
        <v>130</v>
      </c>
      <c r="I233" t="s">
        <v>130</v>
      </c>
      <c r="J233" t="s">
        <v>130</v>
      </c>
      <c r="K233" t="s">
        <v>130</v>
      </c>
      <c r="L233" t="s">
        <v>130</v>
      </c>
      <c r="M233" t="s">
        <v>130</v>
      </c>
      <c r="N233" t="s">
        <v>130</v>
      </c>
      <c r="O233" s="55" t="s">
        <v>130</v>
      </c>
      <c r="P233" s="2" t="s">
        <v>140</v>
      </c>
      <c r="Z233" s="5">
        <v>2.57</v>
      </c>
      <c r="AB233" s="112">
        <v>1.7999999999999999E-2</v>
      </c>
      <c r="AC233" s="112">
        <v>1.7999999999999999E-2</v>
      </c>
      <c r="AD233" s="112">
        <v>1.9E-2</v>
      </c>
      <c r="AE233" s="112">
        <v>4.8000000000000001E-2</v>
      </c>
      <c r="AF233" s="64">
        <v>0.08</v>
      </c>
      <c r="AG233" s="64">
        <v>0.111</v>
      </c>
      <c r="AH233" s="64">
        <v>0.14299999999999999</v>
      </c>
      <c r="AI233" s="64">
        <v>0.17499999999999999</v>
      </c>
      <c r="AJ233" s="24"/>
      <c r="AK233">
        <v>2.57</v>
      </c>
      <c r="AL233" s="75">
        <f t="shared" si="20"/>
        <v>52.133809338521402</v>
      </c>
      <c r="AM233" s="19"/>
      <c r="AN233" s="24"/>
    </row>
    <row r="234" spans="1:46" ht="14.5" thickBot="1" x14ac:dyDescent="0.35">
      <c r="A234" t="s">
        <v>129</v>
      </c>
      <c r="B234" s="5">
        <v>2.61</v>
      </c>
      <c r="C234" s="5">
        <f t="shared" si="19"/>
        <v>12.61</v>
      </c>
      <c r="D234" t="s">
        <v>130</v>
      </c>
      <c r="E234" t="s">
        <v>130</v>
      </c>
      <c r="F234" t="s">
        <v>130</v>
      </c>
      <c r="G234" t="s">
        <v>130</v>
      </c>
      <c r="H234" t="s">
        <v>130</v>
      </c>
      <c r="I234" t="s">
        <v>130</v>
      </c>
      <c r="J234" t="s">
        <v>130</v>
      </c>
      <c r="K234" t="s">
        <v>130</v>
      </c>
      <c r="L234" t="s">
        <v>130</v>
      </c>
      <c r="M234" t="s">
        <v>130</v>
      </c>
      <c r="N234" t="s">
        <v>130</v>
      </c>
      <c r="O234" s="55" t="s">
        <v>130</v>
      </c>
      <c r="P234" s="2" t="s">
        <v>140</v>
      </c>
      <c r="Z234" s="5">
        <v>2.58</v>
      </c>
      <c r="AB234" s="112">
        <v>1.7999999999999999E-2</v>
      </c>
      <c r="AC234" s="112">
        <v>1.7999999999999999E-2</v>
      </c>
      <c r="AD234" s="112">
        <v>1.9E-2</v>
      </c>
      <c r="AE234" s="112">
        <v>4.8000000000000001E-2</v>
      </c>
      <c r="AF234" s="64">
        <v>0.08</v>
      </c>
      <c r="AG234" s="64">
        <v>0.111</v>
      </c>
      <c r="AH234" s="64">
        <v>0.14299999999999999</v>
      </c>
      <c r="AI234" s="64">
        <v>0.17499999999999999</v>
      </c>
      <c r="AJ234" s="24"/>
      <c r="AK234" s="24">
        <v>2.58</v>
      </c>
      <c r="AL234" s="75">
        <f t="shared" si="20"/>
        <v>51.931740310077522</v>
      </c>
      <c r="AM234" s="19"/>
      <c r="AN234" s="24"/>
    </row>
    <row r="235" spans="1:46" ht="14.5" thickBot="1" x14ac:dyDescent="0.35">
      <c r="A235" t="s">
        <v>129</v>
      </c>
      <c r="B235" s="5">
        <v>2.62</v>
      </c>
      <c r="C235" s="5">
        <f t="shared" si="19"/>
        <v>12.62</v>
      </c>
      <c r="D235" t="s">
        <v>130</v>
      </c>
      <c r="E235" t="s">
        <v>130</v>
      </c>
      <c r="F235" t="s">
        <v>130</v>
      </c>
      <c r="G235" t="s">
        <v>130</v>
      </c>
      <c r="H235" t="s">
        <v>130</v>
      </c>
      <c r="I235" t="s">
        <v>130</v>
      </c>
      <c r="J235" t="s">
        <v>130</v>
      </c>
      <c r="K235" t="s">
        <v>130</v>
      </c>
      <c r="L235" t="s">
        <v>130</v>
      </c>
      <c r="M235" t="s">
        <v>130</v>
      </c>
      <c r="N235" t="s">
        <v>130</v>
      </c>
      <c r="O235" s="55" t="s">
        <v>130</v>
      </c>
      <c r="P235" s="2" t="s">
        <v>140</v>
      </c>
      <c r="Z235" s="5">
        <v>2.59</v>
      </c>
      <c r="AB235" s="112">
        <v>1.7999999999999999E-2</v>
      </c>
      <c r="AC235" s="112">
        <v>1.7999999999999999E-2</v>
      </c>
      <c r="AD235" s="112">
        <v>1.9E-2</v>
      </c>
      <c r="AE235" s="112">
        <v>4.8000000000000001E-2</v>
      </c>
      <c r="AF235" s="64">
        <v>0.08</v>
      </c>
      <c r="AG235" s="64">
        <v>0.111</v>
      </c>
      <c r="AH235" s="64">
        <v>0.14299999999999999</v>
      </c>
      <c r="AI235" s="64">
        <v>0.17499999999999999</v>
      </c>
      <c r="AJ235" s="24"/>
      <c r="AK235">
        <v>2.59</v>
      </c>
      <c r="AL235" s="75">
        <f t="shared" si="20"/>
        <v>51.731231660231664</v>
      </c>
      <c r="AM235" s="19"/>
      <c r="AN235" s="24"/>
    </row>
    <row r="236" spans="1:46" ht="14.5" thickBot="1" x14ac:dyDescent="0.35">
      <c r="A236" t="s">
        <v>129</v>
      </c>
      <c r="B236" s="5">
        <v>2.63</v>
      </c>
      <c r="C236" s="5">
        <f t="shared" si="19"/>
        <v>12.63</v>
      </c>
      <c r="D236" t="s">
        <v>130</v>
      </c>
      <c r="E236" t="s">
        <v>130</v>
      </c>
      <c r="F236" t="s">
        <v>130</v>
      </c>
      <c r="G236" t="s">
        <v>130</v>
      </c>
      <c r="H236" t="s">
        <v>130</v>
      </c>
      <c r="I236" t="s">
        <v>130</v>
      </c>
      <c r="J236" t="s">
        <v>130</v>
      </c>
      <c r="K236" t="s">
        <v>130</v>
      </c>
      <c r="L236" t="s">
        <v>130</v>
      </c>
      <c r="M236" t="s">
        <v>130</v>
      </c>
      <c r="N236" t="s">
        <v>130</v>
      </c>
      <c r="O236" s="55" t="s">
        <v>130</v>
      </c>
      <c r="P236" s="2" t="s">
        <v>140</v>
      </c>
      <c r="Z236" s="5">
        <v>2.6</v>
      </c>
      <c r="AB236" s="112">
        <v>1.7999999999999999E-2</v>
      </c>
      <c r="AC236" s="112">
        <v>1.7999999999999999E-2</v>
      </c>
      <c r="AD236" s="112">
        <v>1.9E-2</v>
      </c>
      <c r="AE236" s="112">
        <v>4.8000000000000001E-2</v>
      </c>
      <c r="AF236" s="64">
        <v>0.08</v>
      </c>
      <c r="AG236" s="64">
        <v>0.111</v>
      </c>
      <c r="AH236" s="64">
        <v>0.14299999999999999</v>
      </c>
      <c r="AI236" s="64">
        <v>0.17499999999999999</v>
      </c>
      <c r="AJ236" s="24"/>
      <c r="AK236" s="24">
        <v>2.6</v>
      </c>
      <c r="AL236" s="75">
        <f t="shared" si="20"/>
        <v>51.532265384615386</v>
      </c>
      <c r="AM236" s="19"/>
      <c r="AN236" s="24"/>
    </row>
    <row r="237" spans="1:46" ht="14.5" thickBot="1" x14ac:dyDescent="0.35">
      <c r="A237" t="s">
        <v>129</v>
      </c>
      <c r="B237" s="5">
        <v>2.64</v>
      </c>
      <c r="C237" s="5">
        <f t="shared" si="19"/>
        <v>12.64</v>
      </c>
      <c r="D237" t="s">
        <v>130</v>
      </c>
      <c r="E237" t="s">
        <v>130</v>
      </c>
      <c r="F237" t="s">
        <v>130</v>
      </c>
      <c r="G237" t="s">
        <v>130</v>
      </c>
      <c r="H237" t="s">
        <v>130</v>
      </c>
      <c r="I237" t="s">
        <v>130</v>
      </c>
      <c r="J237" t="s">
        <v>130</v>
      </c>
      <c r="K237" t="s">
        <v>130</v>
      </c>
      <c r="L237" t="s">
        <v>130</v>
      </c>
      <c r="M237" t="s">
        <v>130</v>
      </c>
      <c r="N237" t="s">
        <v>130</v>
      </c>
      <c r="O237" s="55" t="s">
        <v>130</v>
      </c>
      <c r="P237" s="2" t="s">
        <v>140</v>
      </c>
      <c r="Z237" s="5">
        <v>2.61</v>
      </c>
      <c r="AB237" s="112">
        <v>1.7999999999999999E-2</v>
      </c>
      <c r="AC237" s="112">
        <v>1.7999999999999999E-2</v>
      </c>
      <c r="AD237" s="112">
        <v>1.9E-2</v>
      </c>
      <c r="AE237" s="112">
        <v>4.8000000000000001E-2</v>
      </c>
      <c r="AF237" s="64">
        <v>0.08</v>
      </c>
      <c r="AG237" s="64">
        <v>0.111</v>
      </c>
      <c r="AH237" s="64">
        <v>0.14299999999999999</v>
      </c>
      <c r="AI237" s="64">
        <v>0.17499999999999999</v>
      </c>
      <c r="AJ237" s="24"/>
      <c r="AK237">
        <v>2.61</v>
      </c>
      <c r="AL237" s="75">
        <f t="shared" si="20"/>
        <v>51.334823754789277</v>
      </c>
      <c r="AM237" s="19"/>
      <c r="AN237" s="24"/>
    </row>
    <row r="238" spans="1:46" ht="14.5" thickBot="1" x14ac:dyDescent="0.35">
      <c r="A238" t="s">
        <v>129</v>
      </c>
      <c r="B238" s="5">
        <v>2.65</v>
      </c>
      <c r="C238" s="5">
        <f t="shared" si="19"/>
        <v>12.65</v>
      </c>
      <c r="D238" t="s">
        <v>130</v>
      </c>
      <c r="E238" t="s">
        <v>130</v>
      </c>
      <c r="F238" t="s">
        <v>130</v>
      </c>
      <c r="G238" t="s">
        <v>130</v>
      </c>
      <c r="H238" t="s">
        <v>130</v>
      </c>
      <c r="I238" t="s">
        <v>130</v>
      </c>
      <c r="J238" t="s">
        <v>130</v>
      </c>
      <c r="K238" t="s">
        <v>130</v>
      </c>
      <c r="L238" t="s">
        <v>130</v>
      </c>
      <c r="M238" t="s">
        <v>130</v>
      </c>
      <c r="N238" t="s">
        <v>130</v>
      </c>
      <c r="O238" s="55" t="s">
        <v>130</v>
      </c>
      <c r="P238" s="2" t="s">
        <v>140</v>
      </c>
      <c r="Z238" s="5">
        <v>2.62</v>
      </c>
      <c r="AB238" s="112">
        <v>1.7999999999999999E-2</v>
      </c>
      <c r="AC238" s="112">
        <v>1.7999999999999999E-2</v>
      </c>
      <c r="AD238" s="112">
        <v>1.9E-2</v>
      </c>
      <c r="AE238" s="112">
        <v>4.8000000000000001E-2</v>
      </c>
      <c r="AF238" s="64">
        <v>0.08</v>
      </c>
      <c r="AG238" s="64">
        <v>0.111</v>
      </c>
      <c r="AH238" s="64">
        <v>0.14299999999999999</v>
      </c>
      <c r="AI238" s="64">
        <v>0.17499999999999999</v>
      </c>
      <c r="AJ238" s="24"/>
      <c r="AK238" s="24">
        <v>2.62</v>
      </c>
      <c r="AL238" s="75">
        <f t="shared" si="20"/>
        <v>51.138889312977099</v>
      </c>
      <c r="AM238" s="19"/>
      <c r="AN238" s="24"/>
    </row>
    <row r="239" spans="1:46" ht="14.5" thickBot="1" x14ac:dyDescent="0.35">
      <c r="A239" t="s">
        <v>129</v>
      </c>
      <c r="B239" s="5">
        <v>2.66</v>
      </c>
      <c r="C239" s="5">
        <f t="shared" si="19"/>
        <v>12.66</v>
      </c>
      <c r="D239" t="s">
        <v>130</v>
      </c>
      <c r="E239" t="s">
        <v>130</v>
      </c>
      <c r="F239" t="s">
        <v>130</v>
      </c>
      <c r="G239" t="s">
        <v>130</v>
      </c>
      <c r="H239" t="s">
        <v>130</v>
      </c>
      <c r="I239" t="s">
        <v>130</v>
      </c>
      <c r="J239" t="s">
        <v>130</v>
      </c>
      <c r="K239" t="s">
        <v>130</v>
      </c>
      <c r="L239" t="s">
        <v>130</v>
      </c>
      <c r="M239" t="s">
        <v>130</v>
      </c>
      <c r="N239" t="s">
        <v>130</v>
      </c>
      <c r="O239" s="55" t="s">
        <v>130</v>
      </c>
      <c r="P239" s="2" t="s">
        <v>140</v>
      </c>
      <c r="Z239" s="5">
        <v>2.63</v>
      </c>
      <c r="AB239" s="112">
        <v>1.7999999999999999E-2</v>
      </c>
      <c r="AC239" s="112">
        <v>1.7999999999999999E-2</v>
      </c>
      <c r="AD239" s="112">
        <v>1.9E-2</v>
      </c>
      <c r="AE239" s="112">
        <v>4.8000000000000001E-2</v>
      </c>
      <c r="AF239" s="64">
        <v>0.08</v>
      </c>
      <c r="AG239" s="64">
        <v>0.111</v>
      </c>
      <c r="AH239" s="64">
        <v>0.14299999999999999</v>
      </c>
      <c r="AI239" s="64">
        <v>0.17499999999999999</v>
      </c>
      <c r="AJ239" s="24"/>
      <c r="AK239">
        <v>2.63</v>
      </c>
      <c r="AL239" s="75">
        <f t="shared" si="20"/>
        <v>50.944444866920158</v>
      </c>
      <c r="AM239" s="19"/>
      <c r="AN239" s="24"/>
    </row>
    <row r="240" spans="1:46" ht="14.5" thickBot="1" x14ac:dyDescent="0.35">
      <c r="A240" t="s">
        <v>129</v>
      </c>
      <c r="B240" s="5">
        <v>2.67</v>
      </c>
      <c r="C240" s="5">
        <f t="shared" si="19"/>
        <v>12.67</v>
      </c>
      <c r="D240" t="s">
        <v>130</v>
      </c>
      <c r="E240" t="s">
        <v>130</v>
      </c>
      <c r="F240" t="s">
        <v>130</v>
      </c>
      <c r="G240" t="s">
        <v>130</v>
      </c>
      <c r="H240" t="s">
        <v>130</v>
      </c>
      <c r="I240" t="s">
        <v>130</v>
      </c>
      <c r="J240" t="s">
        <v>130</v>
      </c>
      <c r="K240" t="s">
        <v>130</v>
      </c>
      <c r="L240" t="s">
        <v>130</v>
      </c>
      <c r="M240" t="s">
        <v>130</v>
      </c>
      <c r="N240" t="s">
        <v>130</v>
      </c>
      <c r="O240" s="55" t="s">
        <v>130</v>
      </c>
      <c r="P240" s="2" t="s">
        <v>140</v>
      </c>
      <c r="Z240" s="5">
        <v>2.64</v>
      </c>
      <c r="AB240" s="112">
        <v>1.7999999999999999E-2</v>
      </c>
      <c r="AC240" s="112">
        <v>1.7999999999999999E-2</v>
      </c>
      <c r="AD240" s="112">
        <v>1.9E-2</v>
      </c>
      <c r="AE240" s="112">
        <v>4.8000000000000001E-2</v>
      </c>
      <c r="AF240" s="64">
        <v>0.08</v>
      </c>
      <c r="AG240" s="64">
        <v>0.111</v>
      </c>
      <c r="AH240" s="64">
        <v>0.14299999999999999</v>
      </c>
      <c r="AI240" s="64">
        <v>0.17499999999999999</v>
      </c>
      <c r="AJ240" s="24"/>
      <c r="AK240" s="24">
        <v>2.64</v>
      </c>
      <c r="AL240" s="75">
        <f t="shared" si="20"/>
        <v>50.751473484848482</v>
      </c>
      <c r="AM240" s="19"/>
      <c r="AN240" s="24"/>
    </row>
    <row r="241" spans="1:40" ht="14.5" thickBot="1" x14ac:dyDescent="0.35">
      <c r="A241" t="s">
        <v>129</v>
      </c>
      <c r="B241" s="5">
        <v>2.68</v>
      </c>
      <c r="C241" s="5">
        <f t="shared" si="19"/>
        <v>12.68</v>
      </c>
      <c r="D241" t="s">
        <v>130</v>
      </c>
      <c r="E241" t="s">
        <v>130</v>
      </c>
      <c r="F241" t="s">
        <v>130</v>
      </c>
      <c r="G241" t="s">
        <v>130</v>
      </c>
      <c r="H241" t="s">
        <v>130</v>
      </c>
      <c r="I241" t="s">
        <v>130</v>
      </c>
      <c r="J241" t="s">
        <v>130</v>
      </c>
      <c r="K241" t="s">
        <v>130</v>
      </c>
      <c r="L241" t="s">
        <v>130</v>
      </c>
      <c r="M241" t="s">
        <v>130</v>
      </c>
      <c r="N241" t="s">
        <v>130</v>
      </c>
      <c r="O241" s="55" t="s">
        <v>130</v>
      </c>
      <c r="P241" s="2" t="s">
        <v>140</v>
      </c>
      <c r="Z241" s="5">
        <v>2.65</v>
      </c>
      <c r="AB241" s="112">
        <v>1.7999999999999999E-2</v>
      </c>
      <c r="AC241" s="112">
        <v>1.7999999999999999E-2</v>
      </c>
      <c r="AD241" s="112">
        <v>1.9E-2</v>
      </c>
      <c r="AE241" s="112">
        <v>4.8000000000000001E-2</v>
      </c>
      <c r="AF241" s="64">
        <v>0.08</v>
      </c>
      <c r="AG241" s="64">
        <v>0.111</v>
      </c>
      <c r="AH241" s="64">
        <v>0.14299999999999999</v>
      </c>
      <c r="AI241" s="64">
        <v>0.17499999999999999</v>
      </c>
      <c r="AJ241" s="24"/>
      <c r="AK241">
        <v>2.65</v>
      </c>
      <c r="AL241" s="75">
        <f t="shared" si="20"/>
        <v>50.559958490566039</v>
      </c>
      <c r="AM241" s="19"/>
      <c r="AN241" s="24"/>
    </row>
    <row r="242" spans="1:40" ht="14.5" thickBot="1" x14ac:dyDescent="0.35">
      <c r="A242" t="s">
        <v>129</v>
      </c>
      <c r="B242" s="5">
        <v>2.69</v>
      </c>
      <c r="C242" s="5">
        <f t="shared" si="19"/>
        <v>12.69</v>
      </c>
      <c r="D242" t="s">
        <v>130</v>
      </c>
      <c r="E242" t="s">
        <v>130</v>
      </c>
      <c r="F242" t="s">
        <v>130</v>
      </c>
      <c r="G242" t="s">
        <v>130</v>
      </c>
      <c r="H242" t="s">
        <v>130</v>
      </c>
      <c r="I242" t="s">
        <v>130</v>
      </c>
      <c r="J242" t="s">
        <v>130</v>
      </c>
      <c r="K242" t="s">
        <v>130</v>
      </c>
      <c r="L242" t="s">
        <v>130</v>
      </c>
      <c r="M242" t="s">
        <v>130</v>
      </c>
      <c r="N242" t="s">
        <v>130</v>
      </c>
      <c r="O242" s="55" t="s">
        <v>130</v>
      </c>
      <c r="P242" s="2" t="s">
        <v>140</v>
      </c>
      <c r="Z242" s="5">
        <v>2.66</v>
      </c>
      <c r="AB242" s="112">
        <v>1.7999999999999999E-2</v>
      </c>
      <c r="AC242" s="112">
        <v>1.7999999999999999E-2</v>
      </c>
      <c r="AD242" s="112">
        <v>1.9E-2</v>
      </c>
      <c r="AE242" s="112">
        <v>4.8000000000000001E-2</v>
      </c>
      <c r="AF242" s="64">
        <v>0.08</v>
      </c>
      <c r="AG242" s="64">
        <v>0.111</v>
      </c>
      <c r="AH242" s="64">
        <v>0.14299999999999999</v>
      </c>
      <c r="AI242" s="64">
        <v>0.17499999999999999</v>
      </c>
      <c r="AJ242" s="24"/>
      <c r="AK242" s="24">
        <v>2.66</v>
      </c>
      <c r="AL242" s="75">
        <f t="shared" si="20"/>
        <v>50.369883458646612</v>
      </c>
      <c r="AM242" s="19"/>
      <c r="AN242" s="24"/>
    </row>
    <row r="243" spans="1:40" ht="14.5" thickBot="1" x14ac:dyDescent="0.35">
      <c r="A243" t="s">
        <v>129</v>
      </c>
      <c r="B243" s="5">
        <v>2.7</v>
      </c>
      <c r="C243" s="5">
        <f t="shared" si="19"/>
        <v>12.7</v>
      </c>
      <c r="D243" t="s">
        <v>130</v>
      </c>
      <c r="E243" t="s">
        <v>130</v>
      </c>
      <c r="F243" t="s">
        <v>130</v>
      </c>
      <c r="G243" t="s">
        <v>130</v>
      </c>
      <c r="H243" t="s">
        <v>130</v>
      </c>
      <c r="I243" t="s">
        <v>130</v>
      </c>
      <c r="J243" t="s">
        <v>130</v>
      </c>
      <c r="K243" t="s">
        <v>130</v>
      </c>
      <c r="L243" t="s">
        <v>130</v>
      </c>
      <c r="M243" t="s">
        <v>130</v>
      </c>
      <c r="N243" t="s">
        <v>130</v>
      </c>
      <c r="O243" s="55" t="s">
        <v>130</v>
      </c>
      <c r="P243" s="2" t="s">
        <v>140</v>
      </c>
      <c r="Z243" s="5">
        <v>2.67</v>
      </c>
      <c r="AB243" s="112">
        <v>1.7999999999999999E-2</v>
      </c>
      <c r="AC243" s="112">
        <v>1.7999999999999999E-2</v>
      </c>
      <c r="AD243" s="112">
        <v>1.9E-2</v>
      </c>
      <c r="AE243" s="112">
        <v>4.8000000000000001E-2</v>
      </c>
      <c r="AF243" s="64">
        <v>0.08</v>
      </c>
      <c r="AG243" s="64">
        <v>0.111</v>
      </c>
      <c r="AH243" s="64">
        <v>0.14299999999999999</v>
      </c>
      <c r="AI243" s="64">
        <v>0.17499999999999999</v>
      </c>
      <c r="AJ243" s="24"/>
      <c r="AK243">
        <v>2.67</v>
      </c>
      <c r="AL243" s="75">
        <f t="shared" si="20"/>
        <v>50.181232209737828</v>
      </c>
      <c r="AM243" s="19"/>
      <c r="AN243" s="24"/>
    </row>
    <row r="244" spans="1:40" ht="14.5" thickBot="1" x14ac:dyDescent="0.35">
      <c r="A244" t="s">
        <v>129</v>
      </c>
      <c r="B244" s="5">
        <v>2.71</v>
      </c>
      <c r="C244" s="5">
        <f t="shared" si="19"/>
        <v>12.71</v>
      </c>
      <c r="D244" t="s">
        <v>130</v>
      </c>
      <c r="E244" t="s">
        <v>130</v>
      </c>
      <c r="F244" t="s">
        <v>130</v>
      </c>
      <c r="G244" t="s">
        <v>130</v>
      </c>
      <c r="H244" t="s">
        <v>130</v>
      </c>
      <c r="I244" t="s">
        <v>130</v>
      </c>
      <c r="J244" t="s">
        <v>130</v>
      </c>
      <c r="K244" t="s">
        <v>130</v>
      </c>
      <c r="L244" t="s">
        <v>130</v>
      </c>
      <c r="M244" t="s">
        <v>130</v>
      </c>
      <c r="N244" t="s">
        <v>130</v>
      </c>
      <c r="O244" s="55" t="s">
        <v>130</v>
      </c>
      <c r="P244" s="2" t="s">
        <v>140</v>
      </c>
      <c r="Z244" s="5">
        <v>2.68</v>
      </c>
      <c r="AB244" s="112">
        <v>1.7999999999999999E-2</v>
      </c>
      <c r="AC244" s="112">
        <v>1.7999999999999999E-2</v>
      </c>
      <c r="AD244" s="112">
        <v>1.9E-2</v>
      </c>
      <c r="AE244" s="112">
        <v>4.8000000000000001E-2</v>
      </c>
      <c r="AF244" s="64">
        <v>0.08</v>
      </c>
      <c r="AG244" s="64">
        <v>0.111</v>
      </c>
      <c r="AH244" s="64">
        <v>0.14299999999999999</v>
      </c>
      <c r="AI244" s="64">
        <v>0.17499999999999999</v>
      </c>
      <c r="AJ244" s="24"/>
      <c r="AK244" s="24">
        <v>2.68</v>
      </c>
      <c r="AL244" s="75">
        <f t="shared" si="20"/>
        <v>49.993988805970147</v>
      </c>
      <c r="AM244" s="19"/>
      <c r="AN244" s="24"/>
    </row>
    <row r="245" spans="1:40" ht="14.5" thickBot="1" x14ac:dyDescent="0.35">
      <c r="A245" t="s">
        <v>129</v>
      </c>
      <c r="B245" s="5">
        <v>2.72</v>
      </c>
      <c r="C245" s="5">
        <f t="shared" si="19"/>
        <v>12.72</v>
      </c>
      <c r="D245" t="s">
        <v>130</v>
      </c>
      <c r="E245" t="s">
        <v>130</v>
      </c>
      <c r="F245" t="s">
        <v>130</v>
      </c>
      <c r="G245" t="s">
        <v>130</v>
      </c>
      <c r="H245" t="s">
        <v>130</v>
      </c>
      <c r="I245" t="s">
        <v>130</v>
      </c>
      <c r="J245" t="s">
        <v>130</v>
      </c>
      <c r="K245" t="s">
        <v>130</v>
      </c>
      <c r="L245" t="s">
        <v>130</v>
      </c>
      <c r="M245" t="s">
        <v>130</v>
      </c>
      <c r="N245" t="s">
        <v>130</v>
      </c>
      <c r="O245" s="55" t="s">
        <v>130</v>
      </c>
      <c r="P245" s="2" t="s">
        <v>140</v>
      </c>
      <c r="Z245" s="5">
        <v>2.69</v>
      </c>
      <c r="AB245" s="112">
        <v>1.7999999999999999E-2</v>
      </c>
      <c r="AC245" s="112">
        <v>1.7999999999999999E-2</v>
      </c>
      <c r="AD245" s="112">
        <v>1.9E-2</v>
      </c>
      <c r="AE245" s="112">
        <v>4.8000000000000001E-2</v>
      </c>
      <c r="AF245" s="64">
        <v>0.08</v>
      </c>
      <c r="AG245" s="64">
        <v>0.111</v>
      </c>
      <c r="AH245" s="64">
        <v>0.14299999999999999</v>
      </c>
      <c r="AI245" s="64">
        <v>0.17499999999999999</v>
      </c>
      <c r="AJ245" s="24"/>
      <c r="AK245">
        <v>2.69</v>
      </c>
      <c r="AL245" s="75">
        <f t="shared" si="20"/>
        <v>49.808137546468402</v>
      </c>
      <c r="AM245" s="19"/>
      <c r="AN245" s="24"/>
    </row>
    <row r="246" spans="1:40" ht="14.5" thickBot="1" x14ac:dyDescent="0.35">
      <c r="A246" t="s">
        <v>129</v>
      </c>
      <c r="B246" s="5">
        <v>2.73</v>
      </c>
      <c r="C246" s="5">
        <f t="shared" si="19"/>
        <v>12.73</v>
      </c>
      <c r="D246" t="s">
        <v>130</v>
      </c>
      <c r="E246" t="s">
        <v>130</v>
      </c>
      <c r="F246" t="s">
        <v>130</v>
      </c>
      <c r="G246" t="s">
        <v>130</v>
      </c>
      <c r="H246" t="s">
        <v>130</v>
      </c>
      <c r="I246" t="s">
        <v>130</v>
      </c>
      <c r="J246" t="s">
        <v>130</v>
      </c>
      <c r="K246" t="s">
        <v>130</v>
      </c>
      <c r="L246" t="s">
        <v>130</v>
      </c>
      <c r="M246" t="s">
        <v>130</v>
      </c>
      <c r="N246" t="s">
        <v>130</v>
      </c>
      <c r="O246" s="55" t="s">
        <v>130</v>
      </c>
      <c r="P246" s="2" t="s">
        <v>140</v>
      </c>
      <c r="Z246" s="5">
        <v>2.7</v>
      </c>
      <c r="AB246" s="112">
        <v>1.7999999999999999E-2</v>
      </c>
      <c r="AC246" s="112">
        <v>1.7999999999999999E-2</v>
      </c>
      <c r="AD246" s="112">
        <v>1.9E-2</v>
      </c>
      <c r="AE246" s="112">
        <v>4.8000000000000001E-2</v>
      </c>
      <c r="AF246" s="64">
        <v>0.08</v>
      </c>
      <c r="AG246" s="64">
        <v>0.111</v>
      </c>
      <c r="AH246" s="64">
        <v>0.14299999999999999</v>
      </c>
      <c r="AI246" s="64">
        <v>0.17499999999999999</v>
      </c>
      <c r="AJ246" s="24"/>
      <c r="AK246" s="24">
        <v>2.7</v>
      </c>
      <c r="AL246" s="75">
        <f t="shared" si="20"/>
        <v>49.62366296296296</v>
      </c>
      <c r="AM246" s="19"/>
      <c r="AN246" s="24"/>
    </row>
    <row r="247" spans="1:40" ht="14.5" thickBot="1" x14ac:dyDescent="0.35">
      <c r="A247" t="s">
        <v>129</v>
      </c>
      <c r="B247" s="5">
        <v>2.74</v>
      </c>
      <c r="C247" s="5">
        <f t="shared" si="19"/>
        <v>12.74</v>
      </c>
      <c r="D247" t="s">
        <v>130</v>
      </c>
      <c r="E247" t="s">
        <v>130</v>
      </c>
      <c r="F247" t="s">
        <v>130</v>
      </c>
      <c r="G247" t="s">
        <v>130</v>
      </c>
      <c r="H247" t="s">
        <v>130</v>
      </c>
      <c r="I247" t="s">
        <v>130</v>
      </c>
      <c r="J247" t="s">
        <v>130</v>
      </c>
      <c r="K247" t="s">
        <v>130</v>
      </c>
      <c r="L247" t="s">
        <v>130</v>
      </c>
      <c r="M247" t="s">
        <v>130</v>
      </c>
      <c r="N247" t="s">
        <v>130</v>
      </c>
      <c r="O247" s="55" t="s">
        <v>130</v>
      </c>
      <c r="P247" s="2" t="s">
        <v>140</v>
      </c>
      <c r="Z247" s="5">
        <v>2.71</v>
      </c>
      <c r="AB247" s="112">
        <v>1.7999999999999999E-2</v>
      </c>
      <c r="AC247" s="112">
        <v>1.7999999999999999E-2</v>
      </c>
      <c r="AD247" s="112">
        <v>1.9E-2</v>
      </c>
      <c r="AE247" s="112">
        <v>4.8000000000000001E-2</v>
      </c>
      <c r="AF247" s="64">
        <v>0.08</v>
      </c>
      <c r="AG247" s="64">
        <v>0.111</v>
      </c>
      <c r="AH247" s="64">
        <v>0.14299999999999999</v>
      </c>
      <c r="AI247" s="64">
        <v>0.17499999999999999</v>
      </c>
      <c r="AJ247" s="24"/>
      <c r="AK247">
        <v>2.71</v>
      </c>
      <c r="AL247" s="75">
        <f t="shared" si="20"/>
        <v>49.440549815498159</v>
      </c>
      <c r="AM247" s="19"/>
      <c r="AN247" s="24"/>
    </row>
    <row r="248" spans="1:40" ht="14.5" thickBot="1" x14ac:dyDescent="0.35">
      <c r="A248" t="s">
        <v>129</v>
      </c>
      <c r="B248" s="5">
        <v>2.75</v>
      </c>
      <c r="C248" s="5">
        <f t="shared" si="19"/>
        <v>12.75</v>
      </c>
      <c r="D248" t="s">
        <v>130</v>
      </c>
      <c r="E248" t="s">
        <v>130</v>
      </c>
      <c r="F248" t="s">
        <v>130</v>
      </c>
      <c r="G248" t="s">
        <v>130</v>
      </c>
      <c r="H248" t="s">
        <v>130</v>
      </c>
      <c r="I248" t="s">
        <v>130</v>
      </c>
      <c r="J248" t="s">
        <v>130</v>
      </c>
      <c r="K248" t="s">
        <v>130</v>
      </c>
      <c r="L248" t="s">
        <v>130</v>
      </c>
      <c r="M248" t="s">
        <v>130</v>
      </c>
      <c r="N248" t="s">
        <v>130</v>
      </c>
      <c r="O248" s="55" t="s">
        <v>130</v>
      </c>
      <c r="P248" s="2" t="s">
        <v>140</v>
      </c>
      <c r="Z248" s="5">
        <v>2.72</v>
      </c>
      <c r="AB248" s="112">
        <v>1.7999999999999999E-2</v>
      </c>
      <c r="AC248" s="112">
        <v>1.7999999999999999E-2</v>
      </c>
      <c r="AD248" s="112">
        <v>1.9E-2</v>
      </c>
      <c r="AE248" s="112">
        <v>4.8000000000000001E-2</v>
      </c>
      <c r="AF248" s="64">
        <v>0.08</v>
      </c>
      <c r="AG248" s="64">
        <v>0.111</v>
      </c>
      <c r="AH248" s="64">
        <v>0.14299999999999999</v>
      </c>
      <c r="AI248" s="64">
        <v>0.17499999999999999</v>
      </c>
      <c r="AJ248" s="24"/>
      <c r="AK248" s="24">
        <v>2.72</v>
      </c>
      <c r="AL248" s="75">
        <f t="shared" si="20"/>
        <v>49.25878308823529</v>
      </c>
      <c r="AM248" s="19"/>
      <c r="AN248" s="24"/>
    </row>
    <row r="249" spans="1:40" ht="14.5" thickBot="1" x14ac:dyDescent="0.35">
      <c r="A249" t="s">
        <v>129</v>
      </c>
      <c r="B249" s="5">
        <v>2.76</v>
      </c>
      <c r="C249" s="5">
        <f t="shared" si="19"/>
        <v>12.76</v>
      </c>
      <c r="D249" t="s">
        <v>130</v>
      </c>
      <c r="E249" t="s">
        <v>130</v>
      </c>
      <c r="F249" t="s">
        <v>130</v>
      </c>
      <c r="G249" t="s">
        <v>130</v>
      </c>
      <c r="H249" t="s">
        <v>130</v>
      </c>
      <c r="I249" t="s">
        <v>130</v>
      </c>
      <c r="J249" t="s">
        <v>130</v>
      </c>
      <c r="K249" t="s">
        <v>130</v>
      </c>
      <c r="L249" t="s">
        <v>130</v>
      </c>
      <c r="M249" t="s">
        <v>130</v>
      </c>
      <c r="N249" t="s">
        <v>130</v>
      </c>
      <c r="O249" s="55" t="s">
        <v>130</v>
      </c>
      <c r="P249" s="2" t="s">
        <v>140</v>
      </c>
      <c r="Z249" s="5">
        <v>2.73</v>
      </c>
      <c r="AB249" s="112">
        <v>1.7999999999999999E-2</v>
      </c>
      <c r="AC249" s="112">
        <v>1.7999999999999999E-2</v>
      </c>
      <c r="AD249" s="112">
        <v>1.9E-2</v>
      </c>
      <c r="AE249" s="112">
        <v>4.8000000000000001E-2</v>
      </c>
      <c r="AF249" s="64">
        <v>0.08</v>
      </c>
      <c r="AG249" s="64">
        <v>0.111</v>
      </c>
      <c r="AH249" s="64">
        <v>0.14299999999999999</v>
      </c>
      <c r="AI249" s="64">
        <v>0.17499999999999999</v>
      </c>
      <c r="AJ249" s="24"/>
      <c r="AK249">
        <v>2.73</v>
      </c>
      <c r="AL249" s="75">
        <f t="shared" si="20"/>
        <v>49.078347985347989</v>
      </c>
      <c r="AM249" s="19"/>
      <c r="AN249" s="24"/>
    </row>
    <row r="250" spans="1:40" ht="14.5" thickBot="1" x14ac:dyDescent="0.35">
      <c r="A250" t="s">
        <v>129</v>
      </c>
      <c r="B250" s="5">
        <v>2.77</v>
      </c>
      <c r="C250" s="5">
        <f t="shared" si="19"/>
        <v>12.77</v>
      </c>
      <c r="D250" t="s">
        <v>130</v>
      </c>
      <c r="E250" t="s">
        <v>130</v>
      </c>
      <c r="F250" t="s">
        <v>130</v>
      </c>
      <c r="G250" t="s">
        <v>130</v>
      </c>
      <c r="H250" t="s">
        <v>130</v>
      </c>
      <c r="I250" t="s">
        <v>130</v>
      </c>
      <c r="J250" t="s">
        <v>130</v>
      </c>
      <c r="K250" t="s">
        <v>130</v>
      </c>
      <c r="L250" t="s">
        <v>130</v>
      </c>
      <c r="M250" t="s">
        <v>130</v>
      </c>
      <c r="N250" t="s">
        <v>130</v>
      </c>
      <c r="O250" s="55" t="s">
        <v>130</v>
      </c>
      <c r="P250" s="2" t="s">
        <v>140</v>
      </c>
      <c r="Z250" s="5">
        <v>2.74</v>
      </c>
      <c r="AB250" s="112">
        <v>1.7999999999999999E-2</v>
      </c>
      <c r="AC250" s="112">
        <v>1.7999999999999999E-2</v>
      </c>
      <c r="AD250" s="112">
        <v>1.9E-2</v>
      </c>
      <c r="AE250" s="112">
        <v>4.8000000000000001E-2</v>
      </c>
      <c r="AF250" s="64">
        <v>0.08</v>
      </c>
      <c r="AG250" s="64">
        <v>0.111</v>
      </c>
      <c r="AH250" s="64">
        <v>0.14299999999999999</v>
      </c>
      <c r="AI250" s="64">
        <v>0.17499999999999999</v>
      </c>
      <c r="AJ250" s="24"/>
      <c r="AK250" s="24">
        <v>2.74</v>
      </c>
      <c r="AL250" s="75">
        <f t="shared" si="20"/>
        <v>48.899229927007298</v>
      </c>
      <c r="AM250" s="19"/>
      <c r="AN250" s="24"/>
    </row>
    <row r="251" spans="1:40" ht="14.5" thickBot="1" x14ac:dyDescent="0.35">
      <c r="A251" t="s">
        <v>129</v>
      </c>
      <c r="B251" s="5">
        <v>2.78</v>
      </c>
      <c r="C251" s="5">
        <f t="shared" si="19"/>
        <v>12.78</v>
      </c>
      <c r="D251" t="s">
        <v>130</v>
      </c>
      <c r="E251" t="s">
        <v>130</v>
      </c>
      <c r="F251" t="s">
        <v>130</v>
      </c>
      <c r="G251" t="s">
        <v>130</v>
      </c>
      <c r="H251" t="s">
        <v>130</v>
      </c>
      <c r="I251" t="s">
        <v>130</v>
      </c>
      <c r="J251" t="s">
        <v>130</v>
      </c>
      <c r="K251" t="s">
        <v>130</v>
      </c>
      <c r="L251" t="s">
        <v>130</v>
      </c>
      <c r="M251" t="s">
        <v>130</v>
      </c>
      <c r="N251" t="s">
        <v>130</v>
      </c>
      <c r="O251" s="55" t="s">
        <v>130</v>
      </c>
      <c r="P251" s="2" t="s">
        <v>140</v>
      </c>
      <c r="Z251" s="5">
        <v>2.75</v>
      </c>
      <c r="AB251" s="112">
        <v>1.7999999999999999E-2</v>
      </c>
      <c r="AC251" s="112">
        <v>1.7999999999999999E-2</v>
      </c>
      <c r="AD251" s="112">
        <v>1.9E-2</v>
      </c>
      <c r="AE251" s="112">
        <v>4.8000000000000001E-2</v>
      </c>
      <c r="AF251" s="64">
        <v>0.08</v>
      </c>
      <c r="AG251" s="64">
        <v>0.111</v>
      </c>
      <c r="AH251" s="64">
        <v>0.14299999999999999</v>
      </c>
      <c r="AI251" s="64">
        <v>0.17499999999999999</v>
      </c>
      <c r="AJ251" s="24"/>
      <c r="AK251">
        <v>2.75</v>
      </c>
      <c r="AL251" s="75">
        <f t="shared" si="20"/>
        <v>48.721414545454543</v>
      </c>
      <c r="AM251" s="19"/>
      <c r="AN251" s="24"/>
    </row>
    <row r="252" spans="1:40" ht="14.5" thickBot="1" x14ac:dyDescent="0.35">
      <c r="A252" t="s">
        <v>129</v>
      </c>
      <c r="B252" s="5">
        <v>2.79</v>
      </c>
      <c r="C252" s="5">
        <f t="shared" si="19"/>
        <v>12.79</v>
      </c>
      <c r="D252" t="s">
        <v>130</v>
      </c>
      <c r="E252" t="s">
        <v>130</v>
      </c>
      <c r="F252" t="s">
        <v>130</v>
      </c>
      <c r="G252" t="s">
        <v>130</v>
      </c>
      <c r="H252" t="s">
        <v>130</v>
      </c>
      <c r="I252" t="s">
        <v>130</v>
      </c>
      <c r="J252" t="s">
        <v>130</v>
      </c>
      <c r="K252" t="s">
        <v>130</v>
      </c>
      <c r="L252" t="s">
        <v>130</v>
      </c>
      <c r="M252" t="s">
        <v>130</v>
      </c>
      <c r="N252" t="s">
        <v>130</v>
      </c>
      <c r="O252" s="55" t="s">
        <v>130</v>
      </c>
      <c r="P252" s="2" t="s">
        <v>140</v>
      </c>
      <c r="Z252" s="5">
        <v>2.76</v>
      </c>
      <c r="AB252" s="112">
        <v>1.7999999999999999E-2</v>
      </c>
      <c r="AC252" s="112">
        <v>1.7999999999999999E-2</v>
      </c>
      <c r="AD252" s="112">
        <v>1.9E-2</v>
      </c>
      <c r="AE252" s="112">
        <v>4.8000000000000001E-2</v>
      </c>
      <c r="AF252" s="64">
        <v>0.08</v>
      </c>
      <c r="AG252" s="64">
        <v>0.111</v>
      </c>
      <c r="AH252" s="64">
        <v>0.14299999999999999</v>
      </c>
      <c r="AI252" s="64">
        <v>0.17499999999999999</v>
      </c>
      <c r="AJ252" s="24"/>
      <c r="AK252" s="24">
        <v>2.76</v>
      </c>
      <c r="AL252" s="75">
        <f t="shared" si="20"/>
        <v>48.544887681159423</v>
      </c>
      <c r="AM252" s="19"/>
      <c r="AN252" s="24"/>
    </row>
    <row r="253" spans="1:40" ht="14.5" thickBot="1" x14ac:dyDescent="0.35">
      <c r="A253" t="s">
        <v>129</v>
      </c>
      <c r="B253" s="5">
        <v>2.8</v>
      </c>
      <c r="C253" s="5">
        <f t="shared" si="19"/>
        <v>12.8</v>
      </c>
      <c r="D253" t="s">
        <v>130</v>
      </c>
      <c r="E253" t="s">
        <v>130</v>
      </c>
      <c r="F253" t="s">
        <v>130</v>
      </c>
      <c r="G253" t="s">
        <v>130</v>
      </c>
      <c r="H253" t="s">
        <v>130</v>
      </c>
      <c r="I253" t="s">
        <v>130</v>
      </c>
      <c r="J253" t="s">
        <v>130</v>
      </c>
      <c r="K253" t="s">
        <v>130</v>
      </c>
      <c r="L253" t="s">
        <v>130</v>
      </c>
      <c r="M253" t="s">
        <v>130</v>
      </c>
      <c r="N253" t="s">
        <v>130</v>
      </c>
      <c r="O253" s="55" t="s">
        <v>130</v>
      </c>
      <c r="P253" s="2" t="s">
        <v>140</v>
      </c>
      <c r="Z253" s="5">
        <v>2.77</v>
      </c>
      <c r="AB253" s="112">
        <v>1.7999999999999999E-2</v>
      </c>
      <c r="AC253" s="112">
        <v>1.7999999999999999E-2</v>
      </c>
      <c r="AD253" s="112">
        <v>1.9E-2</v>
      </c>
      <c r="AE253" s="112">
        <v>4.8000000000000001E-2</v>
      </c>
      <c r="AF253" s="64">
        <v>0.08</v>
      </c>
      <c r="AG253" s="64">
        <v>0.111</v>
      </c>
      <c r="AH253" s="64">
        <v>0.14299999999999999</v>
      </c>
      <c r="AI253" s="64">
        <v>0.17499999999999999</v>
      </c>
      <c r="AJ253" s="24"/>
      <c r="AK253">
        <v>2.77</v>
      </c>
      <c r="AL253" s="75">
        <f t="shared" si="20"/>
        <v>48.369635379061371</v>
      </c>
      <c r="AM253" s="19"/>
      <c r="AN253" s="24"/>
    </row>
    <row r="254" spans="1:40" ht="14.5" thickBot="1" x14ac:dyDescent="0.35">
      <c r="A254" t="s">
        <v>129</v>
      </c>
      <c r="B254" s="5">
        <v>2.81</v>
      </c>
      <c r="C254" s="5">
        <f t="shared" si="19"/>
        <v>12.81</v>
      </c>
      <c r="D254" t="s">
        <v>130</v>
      </c>
      <c r="E254" t="s">
        <v>130</v>
      </c>
      <c r="F254" t="s">
        <v>130</v>
      </c>
      <c r="G254" t="s">
        <v>130</v>
      </c>
      <c r="H254" t="s">
        <v>130</v>
      </c>
      <c r="I254" t="s">
        <v>130</v>
      </c>
      <c r="J254" t="s">
        <v>130</v>
      </c>
      <c r="K254" t="s">
        <v>130</v>
      </c>
      <c r="L254" t="s">
        <v>130</v>
      </c>
      <c r="M254" t="s">
        <v>130</v>
      </c>
      <c r="N254" t="s">
        <v>130</v>
      </c>
      <c r="O254" s="55" t="s">
        <v>130</v>
      </c>
      <c r="P254" s="2" t="s">
        <v>140</v>
      </c>
      <c r="Z254" s="5">
        <v>2.78</v>
      </c>
      <c r="AB254" s="112">
        <v>1.7999999999999999E-2</v>
      </c>
      <c r="AC254" s="112">
        <v>1.7999999999999999E-2</v>
      </c>
      <c r="AD254" s="112">
        <v>1.9E-2</v>
      </c>
      <c r="AE254" s="112">
        <v>4.8000000000000001E-2</v>
      </c>
      <c r="AF254" s="64">
        <v>0.08</v>
      </c>
      <c r="AG254" s="64">
        <v>0.111</v>
      </c>
      <c r="AH254" s="64">
        <v>0.14299999999999999</v>
      </c>
      <c r="AI254" s="64">
        <v>0.17499999999999999</v>
      </c>
      <c r="AJ254" s="24"/>
      <c r="AK254" s="24">
        <v>2.78</v>
      </c>
      <c r="AL254" s="75">
        <f t="shared" si="20"/>
        <v>48.195643884892093</v>
      </c>
      <c r="AM254" s="19"/>
      <c r="AN254" s="24"/>
    </row>
    <row r="255" spans="1:40" ht="14.5" thickBot="1" x14ac:dyDescent="0.35">
      <c r="A255" t="s">
        <v>129</v>
      </c>
      <c r="B255" s="5">
        <v>2.82</v>
      </c>
      <c r="C255" s="5">
        <f t="shared" si="19"/>
        <v>12.82</v>
      </c>
      <c r="D255" t="s">
        <v>130</v>
      </c>
      <c r="E255" t="s">
        <v>130</v>
      </c>
      <c r="F255" t="s">
        <v>130</v>
      </c>
      <c r="G255" t="s">
        <v>130</v>
      </c>
      <c r="H255" t="s">
        <v>130</v>
      </c>
      <c r="I255" t="s">
        <v>130</v>
      </c>
      <c r="J255" t="s">
        <v>130</v>
      </c>
      <c r="K255" t="s">
        <v>130</v>
      </c>
      <c r="L255" t="s">
        <v>130</v>
      </c>
      <c r="M255" t="s">
        <v>130</v>
      </c>
      <c r="N255" t="s">
        <v>130</v>
      </c>
      <c r="O255" s="55" t="s">
        <v>130</v>
      </c>
      <c r="P255" s="2" t="s">
        <v>140</v>
      </c>
      <c r="Z255" s="5">
        <v>2.79</v>
      </c>
      <c r="AB255" s="112">
        <v>1.7999999999999999E-2</v>
      </c>
      <c r="AC255" s="112">
        <v>1.7999999999999999E-2</v>
      </c>
      <c r="AD255" s="112">
        <v>1.9E-2</v>
      </c>
      <c r="AE255" s="112">
        <v>4.8000000000000001E-2</v>
      </c>
      <c r="AF255" s="64">
        <v>0.08</v>
      </c>
      <c r="AG255" s="64">
        <v>0.111</v>
      </c>
      <c r="AH255" s="64">
        <v>0.14299999999999999</v>
      </c>
      <c r="AI255" s="64">
        <v>0.17499999999999999</v>
      </c>
      <c r="AJ255" s="24"/>
      <c r="AK255">
        <v>2.79</v>
      </c>
      <c r="AL255" s="75">
        <f t="shared" si="20"/>
        <v>48.022899641577062</v>
      </c>
      <c r="AM255" s="19"/>
      <c r="AN255" s="24"/>
    </row>
    <row r="256" spans="1:40" ht="14.5" thickBot="1" x14ac:dyDescent="0.35">
      <c r="A256" t="s">
        <v>129</v>
      </c>
      <c r="B256" s="5">
        <v>2.83</v>
      </c>
      <c r="C256" s="5">
        <f t="shared" si="19"/>
        <v>12.83</v>
      </c>
      <c r="D256" t="s">
        <v>130</v>
      </c>
      <c r="E256" t="s">
        <v>130</v>
      </c>
      <c r="F256" t="s">
        <v>130</v>
      </c>
      <c r="G256" t="s">
        <v>130</v>
      </c>
      <c r="H256" t="s">
        <v>130</v>
      </c>
      <c r="I256" t="s">
        <v>130</v>
      </c>
      <c r="J256" t="s">
        <v>130</v>
      </c>
      <c r="K256" t="s">
        <v>130</v>
      </c>
      <c r="L256" t="s">
        <v>130</v>
      </c>
      <c r="M256" t="s">
        <v>130</v>
      </c>
      <c r="N256" t="s">
        <v>130</v>
      </c>
      <c r="O256" s="55" t="s">
        <v>130</v>
      </c>
      <c r="P256" s="2" t="s">
        <v>140</v>
      </c>
      <c r="Z256" s="5">
        <v>2.8</v>
      </c>
      <c r="AB256" s="112">
        <v>1.7999999999999999E-2</v>
      </c>
      <c r="AC256" s="112">
        <v>1.7999999999999999E-2</v>
      </c>
      <c r="AD256" s="112">
        <v>1.9E-2</v>
      </c>
      <c r="AE256" s="112">
        <v>4.8000000000000001E-2</v>
      </c>
      <c r="AF256" s="64">
        <v>0.08</v>
      </c>
      <c r="AG256" s="64">
        <v>0.111</v>
      </c>
      <c r="AH256" s="64">
        <v>0.14299999999999999</v>
      </c>
      <c r="AI256" s="64">
        <v>0.17499999999999999</v>
      </c>
      <c r="AJ256" s="24"/>
      <c r="AK256" s="24">
        <v>2.8</v>
      </c>
      <c r="AL256" s="75">
        <f t="shared" si="20"/>
        <v>47.851389285714291</v>
      </c>
      <c r="AM256" s="19"/>
      <c r="AN256" s="24"/>
    </row>
    <row r="257" spans="1:40" ht="14.5" thickBot="1" x14ac:dyDescent="0.35">
      <c r="A257" t="s">
        <v>129</v>
      </c>
      <c r="B257" s="5">
        <v>2.84</v>
      </c>
      <c r="C257" s="5">
        <f t="shared" si="19"/>
        <v>12.84</v>
      </c>
      <c r="D257" t="s">
        <v>130</v>
      </c>
      <c r="E257" t="s">
        <v>130</v>
      </c>
      <c r="F257" t="s">
        <v>130</v>
      </c>
      <c r="G257" t="s">
        <v>130</v>
      </c>
      <c r="H257" t="s">
        <v>130</v>
      </c>
      <c r="I257" t="s">
        <v>130</v>
      </c>
      <c r="J257" t="s">
        <v>130</v>
      </c>
      <c r="K257" t="s">
        <v>130</v>
      </c>
      <c r="L257" t="s">
        <v>130</v>
      </c>
      <c r="M257" t="s">
        <v>130</v>
      </c>
      <c r="N257" t="s">
        <v>130</v>
      </c>
      <c r="O257" s="55" t="s">
        <v>130</v>
      </c>
      <c r="P257" s="2" t="s">
        <v>140</v>
      </c>
      <c r="Z257" s="5">
        <v>2.81</v>
      </c>
      <c r="AB257" s="112">
        <v>1.7999999999999999E-2</v>
      </c>
      <c r="AC257" s="112">
        <v>1.7999999999999999E-2</v>
      </c>
      <c r="AD257" s="112">
        <v>1.9E-2</v>
      </c>
      <c r="AE257" s="112">
        <v>4.8000000000000001E-2</v>
      </c>
      <c r="AF257" s="64">
        <v>0.08</v>
      </c>
      <c r="AG257" s="64">
        <v>0.111</v>
      </c>
      <c r="AH257" s="64">
        <v>0.14299999999999999</v>
      </c>
      <c r="AI257" s="64">
        <v>0.17499999999999999</v>
      </c>
      <c r="AJ257" s="24"/>
      <c r="AK257">
        <v>2.81</v>
      </c>
      <c r="AL257" s="75">
        <f t="shared" si="20"/>
        <v>47.681099644128111</v>
      </c>
      <c r="AM257" s="19"/>
      <c r="AN257" s="24"/>
    </row>
    <row r="258" spans="1:40" ht="14.5" thickBot="1" x14ac:dyDescent="0.35">
      <c r="A258" t="s">
        <v>129</v>
      </c>
      <c r="B258" s="5">
        <v>2.85</v>
      </c>
      <c r="C258" s="5">
        <f t="shared" si="19"/>
        <v>12.85</v>
      </c>
      <c r="D258" t="s">
        <v>130</v>
      </c>
      <c r="E258" t="s">
        <v>130</v>
      </c>
      <c r="F258" t="s">
        <v>130</v>
      </c>
      <c r="G258" t="s">
        <v>130</v>
      </c>
      <c r="H258" t="s">
        <v>130</v>
      </c>
      <c r="I258" t="s">
        <v>130</v>
      </c>
      <c r="J258" t="s">
        <v>130</v>
      </c>
      <c r="K258" t="s">
        <v>130</v>
      </c>
      <c r="L258" t="s">
        <v>130</v>
      </c>
      <c r="M258" t="s">
        <v>130</v>
      </c>
      <c r="N258" t="s">
        <v>130</v>
      </c>
      <c r="O258" s="55" t="s">
        <v>130</v>
      </c>
      <c r="P258" s="2" t="s">
        <v>140</v>
      </c>
      <c r="Z258" s="5">
        <v>2.82</v>
      </c>
      <c r="AB258" s="112">
        <v>1.7999999999999999E-2</v>
      </c>
      <c r="AC258" s="112">
        <v>1.7999999999999999E-2</v>
      </c>
      <c r="AD258" s="112">
        <v>1.9E-2</v>
      </c>
      <c r="AE258" s="112">
        <v>4.8000000000000001E-2</v>
      </c>
      <c r="AF258" s="64">
        <v>0.08</v>
      </c>
      <c r="AG258" s="64">
        <v>0.111</v>
      </c>
      <c r="AH258" s="64">
        <v>0.14299999999999999</v>
      </c>
      <c r="AI258" s="64">
        <v>0.17499999999999999</v>
      </c>
      <c r="AJ258" s="24"/>
      <c r="AK258" s="24">
        <v>2.82</v>
      </c>
      <c r="AL258" s="75">
        <f t="shared" si="20"/>
        <v>47.51201773049646</v>
      </c>
      <c r="AM258" s="19"/>
      <c r="AN258" s="24"/>
    </row>
    <row r="259" spans="1:40" ht="14.5" thickBot="1" x14ac:dyDescent="0.35">
      <c r="A259" t="s">
        <v>129</v>
      </c>
      <c r="B259" s="5">
        <v>2.86</v>
      </c>
      <c r="C259" s="5">
        <f t="shared" si="19"/>
        <v>12.86</v>
      </c>
      <c r="D259" t="s">
        <v>130</v>
      </c>
      <c r="E259" t="s">
        <v>130</v>
      </c>
      <c r="F259" t="s">
        <v>130</v>
      </c>
      <c r="G259" t="s">
        <v>130</v>
      </c>
      <c r="H259" t="s">
        <v>130</v>
      </c>
      <c r="I259" t="s">
        <v>130</v>
      </c>
      <c r="J259" t="s">
        <v>130</v>
      </c>
      <c r="K259" t="s">
        <v>130</v>
      </c>
      <c r="L259" t="s">
        <v>130</v>
      </c>
      <c r="M259" t="s">
        <v>130</v>
      </c>
      <c r="N259" t="s">
        <v>130</v>
      </c>
      <c r="O259" s="55" t="s">
        <v>130</v>
      </c>
      <c r="P259" s="2" t="s">
        <v>140</v>
      </c>
      <c r="Z259" s="5">
        <v>2.83</v>
      </c>
      <c r="AB259" s="112">
        <v>1.7999999999999999E-2</v>
      </c>
      <c r="AC259" s="112">
        <v>1.7999999999999999E-2</v>
      </c>
      <c r="AD259" s="112">
        <v>1.9E-2</v>
      </c>
      <c r="AE259" s="112">
        <v>4.8000000000000001E-2</v>
      </c>
      <c r="AF259" s="64">
        <v>0.08</v>
      </c>
      <c r="AG259" s="64">
        <v>0.111</v>
      </c>
      <c r="AH259" s="64">
        <v>0.14299999999999999</v>
      </c>
      <c r="AI259" s="64">
        <v>0.17499999999999999</v>
      </c>
      <c r="AJ259" s="24"/>
      <c r="AK259">
        <v>2.83</v>
      </c>
      <c r="AL259" s="75">
        <f t="shared" si="20"/>
        <v>47.344130742049472</v>
      </c>
      <c r="AM259" s="19"/>
      <c r="AN259" s="24"/>
    </row>
    <row r="260" spans="1:40" ht="14.5" thickBot="1" x14ac:dyDescent="0.35">
      <c r="A260" t="s">
        <v>129</v>
      </c>
      <c r="B260" s="5">
        <v>2.87</v>
      </c>
      <c r="C260" s="5">
        <f t="shared" si="19"/>
        <v>12.87</v>
      </c>
      <c r="D260" t="s">
        <v>130</v>
      </c>
      <c r="E260" t="s">
        <v>130</v>
      </c>
      <c r="F260" t="s">
        <v>130</v>
      </c>
      <c r="G260" t="s">
        <v>130</v>
      </c>
      <c r="H260" t="s">
        <v>130</v>
      </c>
      <c r="I260" t="s">
        <v>130</v>
      </c>
      <c r="J260" t="s">
        <v>130</v>
      </c>
      <c r="K260" t="s">
        <v>130</v>
      </c>
      <c r="L260" t="s">
        <v>130</v>
      </c>
      <c r="M260" t="s">
        <v>130</v>
      </c>
      <c r="N260" t="s">
        <v>130</v>
      </c>
      <c r="O260" s="55" t="s">
        <v>130</v>
      </c>
      <c r="P260" s="2" t="s">
        <v>140</v>
      </c>
      <c r="Z260" s="5">
        <v>2.84</v>
      </c>
      <c r="AB260" s="112">
        <v>1.7999999999999999E-2</v>
      </c>
      <c r="AC260" s="112">
        <v>1.7999999999999999E-2</v>
      </c>
      <c r="AD260" s="112">
        <v>1.9E-2</v>
      </c>
      <c r="AE260" s="112">
        <v>4.8000000000000001E-2</v>
      </c>
      <c r="AF260" s="64">
        <v>0.08</v>
      </c>
      <c r="AG260" s="64">
        <v>0.111</v>
      </c>
      <c r="AH260" s="64">
        <v>0.14299999999999999</v>
      </c>
      <c r="AI260" s="64">
        <v>0.17499999999999999</v>
      </c>
      <c r="AJ260" s="24"/>
      <c r="AK260" s="24">
        <v>2.84</v>
      </c>
      <c r="AL260" s="75">
        <f t="shared" si="20"/>
        <v>47.177426056338028</v>
      </c>
      <c r="AM260" s="19"/>
      <c r="AN260" s="24"/>
    </row>
    <row r="261" spans="1:40" ht="14.5" thickBot="1" x14ac:dyDescent="0.35">
      <c r="A261" t="s">
        <v>129</v>
      </c>
      <c r="B261" s="5">
        <v>2.88</v>
      </c>
      <c r="C261" s="5">
        <f t="shared" si="19"/>
        <v>12.88</v>
      </c>
      <c r="D261" t="s">
        <v>130</v>
      </c>
      <c r="E261" t="s">
        <v>130</v>
      </c>
      <c r="F261" t="s">
        <v>130</v>
      </c>
      <c r="G261" t="s">
        <v>130</v>
      </c>
      <c r="H261" t="s">
        <v>130</v>
      </c>
      <c r="I261" t="s">
        <v>130</v>
      </c>
      <c r="J261" t="s">
        <v>130</v>
      </c>
      <c r="K261" t="s">
        <v>130</v>
      </c>
      <c r="L261" t="s">
        <v>130</v>
      </c>
      <c r="M261" t="s">
        <v>130</v>
      </c>
      <c r="N261" t="s">
        <v>130</v>
      </c>
      <c r="O261" s="55" t="s">
        <v>130</v>
      </c>
      <c r="P261" s="2" t="s">
        <v>140</v>
      </c>
      <c r="Z261" s="5">
        <v>2.85</v>
      </c>
      <c r="AB261" s="112">
        <v>1.7999999999999999E-2</v>
      </c>
      <c r="AC261" s="112">
        <v>1.7999999999999999E-2</v>
      </c>
      <c r="AD261" s="112">
        <v>1.9E-2</v>
      </c>
      <c r="AE261" s="112">
        <v>4.8000000000000001E-2</v>
      </c>
      <c r="AF261" s="64">
        <v>0.08</v>
      </c>
      <c r="AG261" s="64">
        <v>0.111</v>
      </c>
      <c r="AH261" s="64">
        <v>0.14299999999999999</v>
      </c>
      <c r="AI261" s="64">
        <v>0.17499999999999999</v>
      </c>
      <c r="AJ261" s="24"/>
      <c r="AK261">
        <v>2.85</v>
      </c>
      <c r="AL261" s="75">
        <f t="shared" si="20"/>
        <v>47.011891228070176</v>
      </c>
      <c r="AM261" s="19"/>
      <c r="AN261" s="24"/>
    </row>
    <row r="262" spans="1:40" ht="14.5" thickBot="1" x14ac:dyDescent="0.35">
      <c r="A262" t="s">
        <v>129</v>
      </c>
      <c r="B262" s="5">
        <v>2.89</v>
      </c>
      <c r="C262" s="5">
        <f t="shared" ref="C262:C273" si="22">VALUE(SUBSTITUTE(1&amp;B262," ",""))</f>
        <v>12.89</v>
      </c>
      <c r="D262" t="s">
        <v>130</v>
      </c>
      <c r="E262" t="s">
        <v>130</v>
      </c>
      <c r="F262" t="s">
        <v>130</v>
      </c>
      <c r="G262" t="s">
        <v>130</v>
      </c>
      <c r="H262" t="s">
        <v>130</v>
      </c>
      <c r="I262" t="s">
        <v>130</v>
      </c>
      <c r="J262" t="s">
        <v>130</v>
      </c>
      <c r="K262" t="s">
        <v>130</v>
      </c>
      <c r="L262" t="s">
        <v>130</v>
      </c>
      <c r="M262" t="s">
        <v>130</v>
      </c>
      <c r="N262" t="s">
        <v>130</v>
      </c>
      <c r="O262" s="55" t="s">
        <v>130</v>
      </c>
      <c r="P262" s="2" t="s">
        <v>140</v>
      </c>
      <c r="Z262" s="5">
        <v>2.86</v>
      </c>
      <c r="AB262" s="112">
        <v>1.7999999999999999E-2</v>
      </c>
      <c r="AC262" s="112">
        <v>1.7999999999999999E-2</v>
      </c>
      <c r="AD262" s="112">
        <v>1.9E-2</v>
      </c>
      <c r="AE262" s="112">
        <v>4.8000000000000001E-2</v>
      </c>
      <c r="AF262" s="64">
        <v>0.08</v>
      </c>
      <c r="AG262" s="64">
        <v>0.111</v>
      </c>
      <c r="AH262" s="64">
        <v>0.14299999999999999</v>
      </c>
      <c r="AI262" s="64">
        <v>0.17499999999999999</v>
      </c>
      <c r="AJ262" s="24"/>
      <c r="AK262" s="24">
        <v>2.86</v>
      </c>
      <c r="AL262" s="75">
        <f t="shared" si="20"/>
        <v>46.847513986013986</v>
      </c>
      <c r="AM262" s="19"/>
      <c r="AN262" s="24"/>
    </row>
    <row r="263" spans="1:40" ht="14.5" thickBot="1" x14ac:dyDescent="0.35">
      <c r="A263" t="s">
        <v>129</v>
      </c>
      <c r="B263" s="5">
        <v>2.9</v>
      </c>
      <c r="C263" s="5">
        <f t="shared" si="22"/>
        <v>12.9</v>
      </c>
      <c r="D263" t="s">
        <v>130</v>
      </c>
      <c r="E263" t="s">
        <v>130</v>
      </c>
      <c r="F263" t="s">
        <v>130</v>
      </c>
      <c r="G263" t="s">
        <v>130</v>
      </c>
      <c r="H263" t="s">
        <v>130</v>
      </c>
      <c r="I263" t="s">
        <v>130</v>
      </c>
      <c r="J263" t="s">
        <v>130</v>
      </c>
      <c r="K263" t="s">
        <v>130</v>
      </c>
      <c r="L263" t="s">
        <v>130</v>
      </c>
      <c r="M263" t="s">
        <v>130</v>
      </c>
      <c r="N263" t="s">
        <v>130</v>
      </c>
      <c r="O263" s="55" t="s">
        <v>130</v>
      </c>
      <c r="P263" s="2" t="s">
        <v>140</v>
      </c>
      <c r="Z263" s="5">
        <v>2.87</v>
      </c>
      <c r="AB263" s="112">
        <v>1.7999999999999999E-2</v>
      </c>
      <c r="AC263" s="112">
        <v>1.7999999999999999E-2</v>
      </c>
      <c r="AD263" s="112">
        <v>1.9E-2</v>
      </c>
      <c r="AE263" s="112">
        <v>4.8000000000000001E-2</v>
      </c>
      <c r="AF263" s="64">
        <v>0.08</v>
      </c>
      <c r="AG263" s="64">
        <v>0.111</v>
      </c>
      <c r="AH263" s="64">
        <v>0.14299999999999999</v>
      </c>
      <c r="AI263" s="64">
        <v>0.17499999999999999</v>
      </c>
      <c r="AJ263" s="24"/>
      <c r="AK263">
        <v>2.87</v>
      </c>
      <c r="AL263" s="75">
        <f t="shared" si="20"/>
        <v>46.684282229965156</v>
      </c>
      <c r="AM263" s="19"/>
      <c r="AN263" s="24"/>
    </row>
    <row r="264" spans="1:40" ht="14.5" thickBot="1" x14ac:dyDescent="0.35">
      <c r="A264" t="s">
        <v>129</v>
      </c>
      <c r="B264" s="5">
        <v>2.91</v>
      </c>
      <c r="C264" s="5">
        <f t="shared" si="22"/>
        <v>12.91</v>
      </c>
      <c r="D264" t="s">
        <v>130</v>
      </c>
      <c r="E264" t="s">
        <v>130</v>
      </c>
      <c r="F264" t="s">
        <v>130</v>
      </c>
      <c r="G264" t="s">
        <v>130</v>
      </c>
      <c r="H264" t="s">
        <v>130</v>
      </c>
      <c r="I264" t="s">
        <v>130</v>
      </c>
      <c r="J264" t="s">
        <v>130</v>
      </c>
      <c r="K264" t="s">
        <v>130</v>
      </c>
      <c r="L264" t="s">
        <v>130</v>
      </c>
      <c r="M264" t="s">
        <v>130</v>
      </c>
      <c r="N264" t="s">
        <v>130</v>
      </c>
      <c r="O264" s="55" t="s">
        <v>130</v>
      </c>
      <c r="P264" s="2" t="s">
        <v>140</v>
      </c>
      <c r="Z264" s="5">
        <v>2.88</v>
      </c>
      <c r="AB264" s="112">
        <v>1.7999999999999999E-2</v>
      </c>
      <c r="AC264" s="112">
        <v>1.7999999999999999E-2</v>
      </c>
      <c r="AD264" s="112">
        <v>1.9E-2</v>
      </c>
      <c r="AE264" s="112">
        <v>4.8000000000000001E-2</v>
      </c>
      <c r="AF264" s="64">
        <v>0.08</v>
      </c>
      <c r="AG264" s="64">
        <v>0.111</v>
      </c>
      <c r="AH264" s="64">
        <v>0.14299999999999999</v>
      </c>
      <c r="AI264" s="64">
        <v>0.17499999999999999</v>
      </c>
      <c r="AJ264" s="24"/>
      <c r="AK264" s="24">
        <v>2.88</v>
      </c>
      <c r="AL264" s="75">
        <f t="shared" si="20"/>
        <v>46.522184027777783</v>
      </c>
      <c r="AM264" s="19"/>
      <c r="AN264" s="24"/>
    </row>
    <row r="265" spans="1:40" ht="14.5" thickBot="1" x14ac:dyDescent="0.35">
      <c r="A265" t="s">
        <v>129</v>
      </c>
      <c r="B265" s="5">
        <v>2.92</v>
      </c>
      <c r="C265" s="5">
        <f t="shared" si="22"/>
        <v>12.92</v>
      </c>
      <c r="D265" t="s">
        <v>130</v>
      </c>
      <c r="E265" t="s">
        <v>130</v>
      </c>
      <c r="F265" t="s">
        <v>130</v>
      </c>
      <c r="G265" t="s">
        <v>130</v>
      </c>
      <c r="H265" t="s">
        <v>130</v>
      </c>
      <c r="I265" t="s">
        <v>130</v>
      </c>
      <c r="J265" t="s">
        <v>130</v>
      </c>
      <c r="K265" t="s">
        <v>130</v>
      </c>
      <c r="L265" t="s">
        <v>130</v>
      </c>
      <c r="M265" t="s">
        <v>130</v>
      </c>
      <c r="N265" t="s">
        <v>130</v>
      </c>
      <c r="O265" s="55" t="s">
        <v>130</v>
      </c>
      <c r="P265" s="2" t="s">
        <v>140</v>
      </c>
      <c r="Z265" s="5">
        <v>2.89</v>
      </c>
      <c r="AB265" s="112">
        <v>1.7999999999999999E-2</v>
      </c>
      <c r="AC265" s="112">
        <v>1.7999999999999999E-2</v>
      </c>
      <c r="AD265" s="112">
        <v>1.9E-2</v>
      </c>
      <c r="AE265" s="112">
        <v>4.8000000000000001E-2</v>
      </c>
      <c r="AF265" s="64">
        <v>0.08</v>
      </c>
      <c r="AG265" s="64">
        <v>0.111</v>
      </c>
      <c r="AH265" s="64">
        <v>0.14299999999999999</v>
      </c>
      <c r="AI265" s="64">
        <v>0.17499999999999999</v>
      </c>
      <c r="AJ265" s="24"/>
      <c r="AK265">
        <v>2.89</v>
      </c>
      <c r="AL265" s="75">
        <f t="shared" si="20"/>
        <v>46.361207612456745</v>
      </c>
      <c r="AM265" s="19"/>
      <c r="AN265" s="24"/>
    </row>
    <row r="266" spans="1:40" ht="14.5" thickBot="1" x14ac:dyDescent="0.35">
      <c r="A266" t="s">
        <v>129</v>
      </c>
      <c r="B266" s="5">
        <v>2.93</v>
      </c>
      <c r="C266" s="5">
        <f t="shared" si="22"/>
        <v>12.93</v>
      </c>
      <c r="D266" t="s">
        <v>130</v>
      </c>
      <c r="E266" t="s">
        <v>130</v>
      </c>
      <c r="F266" t="s">
        <v>130</v>
      </c>
      <c r="G266" t="s">
        <v>130</v>
      </c>
      <c r="H266" t="s">
        <v>130</v>
      </c>
      <c r="I266" t="s">
        <v>130</v>
      </c>
      <c r="J266" t="s">
        <v>130</v>
      </c>
      <c r="K266" t="s">
        <v>130</v>
      </c>
      <c r="L266" t="s">
        <v>130</v>
      </c>
      <c r="M266" t="s">
        <v>130</v>
      </c>
      <c r="N266" t="s">
        <v>130</v>
      </c>
      <c r="O266" s="55" t="s">
        <v>130</v>
      </c>
      <c r="P266" s="2" t="s">
        <v>140</v>
      </c>
      <c r="Z266" s="5">
        <v>2.9</v>
      </c>
      <c r="AB266" s="112">
        <v>1.7999999999999999E-2</v>
      </c>
      <c r="AC266" s="112">
        <v>1.7999999999999999E-2</v>
      </c>
      <c r="AD266" s="112">
        <v>1.9E-2</v>
      </c>
      <c r="AE266" s="112">
        <v>4.8000000000000001E-2</v>
      </c>
      <c r="AF266" s="64">
        <v>0.08</v>
      </c>
      <c r="AG266" s="64">
        <v>0.111</v>
      </c>
      <c r="AH266" s="64">
        <v>0.14299999999999999</v>
      </c>
      <c r="AI266" s="64">
        <v>0.17499999999999999</v>
      </c>
      <c r="AJ266" s="24"/>
      <c r="AK266" s="24">
        <v>2.9</v>
      </c>
      <c r="AL266" s="75">
        <f t="shared" ref="AL266:AL276" si="23">133.98389/AK266</f>
        <v>46.20134137931035</v>
      </c>
      <c r="AM266" s="19"/>
      <c r="AN266" s="24"/>
    </row>
    <row r="267" spans="1:40" ht="14.5" thickBot="1" x14ac:dyDescent="0.35">
      <c r="A267" t="s">
        <v>129</v>
      </c>
      <c r="B267" s="5">
        <v>2.94</v>
      </c>
      <c r="C267" s="5">
        <f t="shared" si="22"/>
        <v>12.94</v>
      </c>
      <c r="D267" t="s">
        <v>130</v>
      </c>
      <c r="E267" t="s">
        <v>130</v>
      </c>
      <c r="F267" t="s">
        <v>130</v>
      </c>
      <c r="G267" t="s">
        <v>130</v>
      </c>
      <c r="H267" t="s">
        <v>130</v>
      </c>
      <c r="I267" t="s">
        <v>130</v>
      </c>
      <c r="J267" t="s">
        <v>130</v>
      </c>
      <c r="K267" t="s">
        <v>130</v>
      </c>
      <c r="L267" t="s">
        <v>130</v>
      </c>
      <c r="M267" t="s">
        <v>130</v>
      </c>
      <c r="N267" t="s">
        <v>130</v>
      </c>
      <c r="O267" s="55" t="s">
        <v>130</v>
      </c>
      <c r="P267" s="2" t="s">
        <v>140</v>
      </c>
      <c r="Z267" s="5">
        <v>2.91</v>
      </c>
      <c r="AB267" s="112">
        <v>1.7999999999999999E-2</v>
      </c>
      <c r="AC267" s="112">
        <v>1.7999999999999999E-2</v>
      </c>
      <c r="AD267" s="112">
        <v>1.9E-2</v>
      </c>
      <c r="AE267" s="112">
        <v>4.8000000000000001E-2</v>
      </c>
      <c r="AF267" s="64">
        <v>0.08</v>
      </c>
      <c r="AG267" s="64">
        <v>0.111</v>
      </c>
      <c r="AH267" s="64">
        <v>0.14299999999999999</v>
      </c>
      <c r="AI267" s="64">
        <v>0.17499999999999999</v>
      </c>
      <c r="AJ267" s="24"/>
      <c r="AK267">
        <v>2.91</v>
      </c>
      <c r="AL267" s="75">
        <f t="shared" si="23"/>
        <v>46.042573883161509</v>
      </c>
      <c r="AM267" s="19"/>
      <c r="AN267" s="24"/>
    </row>
    <row r="268" spans="1:40" ht="14.5" thickBot="1" x14ac:dyDescent="0.35">
      <c r="A268" t="s">
        <v>129</v>
      </c>
      <c r="B268" s="5">
        <v>2.95</v>
      </c>
      <c r="C268" s="5">
        <f t="shared" si="22"/>
        <v>12.95</v>
      </c>
      <c r="D268" t="s">
        <v>130</v>
      </c>
      <c r="E268" t="s">
        <v>130</v>
      </c>
      <c r="F268" t="s">
        <v>130</v>
      </c>
      <c r="G268" t="s">
        <v>130</v>
      </c>
      <c r="H268" t="s">
        <v>130</v>
      </c>
      <c r="I268" t="s">
        <v>130</v>
      </c>
      <c r="J268" t="s">
        <v>130</v>
      </c>
      <c r="K268" t="s">
        <v>130</v>
      </c>
      <c r="L268" t="s">
        <v>130</v>
      </c>
      <c r="M268" t="s">
        <v>130</v>
      </c>
      <c r="N268" t="s">
        <v>130</v>
      </c>
      <c r="O268" s="55" t="s">
        <v>130</v>
      </c>
      <c r="P268" s="2" t="s">
        <v>140</v>
      </c>
      <c r="Z268" s="5">
        <v>2.92</v>
      </c>
      <c r="AB268" s="112">
        <v>1.7999999999999999E-2</v>
      </c>
      <c r="AC268" s="112">
        <v>1.7999999999999999E-2</v>
      </c>
      <c r="AD268" s="112">
        <v>1.9E-2</v>
      </c>
      <c r="AE268" s="112">
        <v>4.8000000000000001E-2</v>
      </c>
      <c r="AF268" s="64">
        <v>0.08</v>
      </c>
      <c r="AG268" s="64">
        <v>0.111</v>
      </c>
      <c r="AH268" s="64">
        <v>0.14299999999999999</v>
      </c>
      <c r="AI268" s="64">
        <v>0.17499999999999999</v>
      </c>
      <c r="AJ268" s="24"/>
      <c r="AK268" s="24">
        <v>2.92</v>
      </c>
      <c r="AL268" s="75">
        <f t="shared" si="23"/>
        <v>45.884893835616438</v>
      </c>
      <c r="AM268" s="19"/>
      <c r="AN268" s="24"/>
    </row>
    <row r="269" spans="1:40" ht="14.5" thickBot="1" x14ac:dyDescent="0.35">
      <c r="A269" t="s">
        <v>129</v>
      </c>
      <c r="B269" s="5">
        <v>2.96</v>
      </c>
      <c r="C269" s="5">
        <f t="shared" si="22"/>
        <v>12.96</v>
      </c>
      <c r="D269" t="s">
        <v>130</v>
      </c>
      <c r="E269" t="s">
        <v>130</v>
      </c>
      <c r="F269" t="s">
        <v>130</v>
      </c>
      <c r="G269" t="s">
        <v>130</v>
      </c>
      <c r="H269" t="s">
        <v>130</v>
      </c>
      <c r="I269" t="s">
        <v>130</v>
      </c>
      <c r="J269" t="s">
        <v>130</v>
      </c>
      <c r="K269" t="s">
        <v>130</v>
      </c>
      <c r="L269" t="s">
        <v>130</v>
      </c>
      <c r="M269" t="s">
        <v>130</v>
      </c>
      <c r="N269" t="s">
        <v>130</v>
      </c>
      <c r="O269" s="55" t="s">
        <v>130</v>
      </c>
      <c r="P269" s="2" t="s">
        <v>140</v>
      </c>
      <c r="Z269" s="5">
        <v>2.93</v>
      </c>
      <c r="AB269" s="112">
        <v>1.7999999999999999E-2</v>
      </c>
      <c r="AC269" s="112">
        <v>1.7999999999999999E-2</v>
      </c>
      <c r="AD269" s="112">
        <v>1.9E-2</v>
      </c>
      <c r="AE269" s="112">
        <v>4.8000000000000001E-2</v>
      </c>
      <c r="AF269" s="64">
        <v>0.08</v>
      </c>
      <c r="AG269" s="64">
        <v>0.111</v>
      </c>
      <c r="AH269" s="64">
        <v>0.14299999999999999</v>
      </c>
      <c r="AI269" s="64">
        <v>0.17499999999999999</v>
      </c>
      <c r="AJ269" s="24"/>
      <c r="AK269">
        <v>2.93</v>
      </c>
      <c r="AL269" s="75">
        <f t="shared" si="23"/>
        <v>45.728290102389074</v>
      </c>
      <c r="AM269" s="19"/>
      <c r="AN269" s="24"/>
    </row>
    <row r="270" spans="1:40" ht="14.5" thickBot="1" x14ac:dyDescent="0.35">
      <c r="A270" t="s">
        <v>129</v>
      </c>
      <c r="B270" s="5">
        <v>2.97</v>
      </c>
      <c r="C270" s="5">
        <f t="shared" si="22"/>
        <v>12.97</v>
      </c>
      <c r="D270" t="s">
        <v>130</v>
      </c>
      <c r="E270" t="s">
        <v>130</v>
      </c>
      <c r="F270" t="s">
        <v>130</v>
      </c>
      <c r="G270" t="s">
        <v>130</v>
      </c>
      <c r="H270" t="s">
        <v>130</v>
      </c>
      <c r="I270" t="s">
        <v>130</v>
      </c>
      <c r="J270" t="s">
        <v>130</v>
      </c>
      <c r="K270" t="s">
        <v>130</v>
      </c>
      <c r="L270" t="s">
        <v>130</v>
      </c>
      <c r="M270" t="s">
        <v>130</v>
      </c>
      <c r="N270" t="s">
        <v>130</v>
      </c>
      <c r="O270" s="55" t="s">
        <v>130</v>
      </c>
      <c r="P270" s="2" t="s">
        <v>140</v>
      </c>
      <c r="Z270" s="5">
        <v>2.94</v>
      </c>
      <c r="AB270" s="112">
        <v>1.7999999999999999E-2</v>
      </c>
      <c r="AC270" s="112">
        <v>1.7999999999999999E-2</v>
      </c>
      <c r="AD270" s="112">
        <v>1.9E-2</v>
      </c>
      <c r="AE270" s="112">
        <v>4.8000000000000001E-2</v>
      </c>
      <c r="AF270" s="64">
        <v>0.08</v>
      </c>
      <c r="AG270" s="64">
        <v>0.111</v>
      </c>
      <c r="AH270" s="64">
        <v>0.14299999999999999</v>
      </c>
      <c r="AI270" s="64">
        <v>0.17499999999999999</v>
      </c>
      <c r="AJ270" s="24"/>
      <c r="AK270" s="24">
        <v>2.94</v>
      </c>
      <c r="AL270" s="75">
        <f t="shared" si="23"/>
        <v>45.572751700680271</v>
      </c>
      <c r="AM270" s="19"/>
      <c r="AN270" s="24"/>
    </row>
    <row r="271" spans="1:40" ht="14.5" thickBot="1" x14ac:dyDescent="0.35">
      <c r="A271" t="s">
        <v>129</v>
      </c>
      <c r="B271" s="5">
        <v>2.98</v>
      </c>
      <c r="C271" s="5">
        <f t="shared" si="22"/>
        <v>12.98</v>
      </c>
      <c r="D271" t="s">
        <v>130</v>
      </c>
      <c r="E271" t="s">
        <v>130</v>
      </c>
      <c r="F271" t="s">
        <v>130</v>
      </c>
      <c r="G271" t="s">
        <v>130</v>
      </c>
      <c r="H271" t="s">
        <v>130</v>
      </c>
      <c r="I271" t="s">
        <v>130</v>
      </c>
      <c r="J271" t="s">
        <v>130</v>
      </c>
      <c r="K271" t="s">
        <v>130</v>
      </c>
      <c r="L271" t="s">
        <v>130</v>
      </c>
      <c r="M271" t="s">
        <v>130</v>
      </c>
      <c r="N271" t="s">
        <v>130</v>
      </c>
      <c r="O271" s="55" t="s">
        <v>130</v>
      </c>
      <c r="P271" s="2" t="s">
        <v>140</v>
      </c>
      <c r="Z271" s="5">
        <v>2.95</v>
      </c>
      <c r="AB271" s="112">
        <v>1.7999999999999999E-2</v>
      </c>
      <c r="AC271" s="112">
        <v>1.7999999999999999E-2</v>
      </c>
      <c r="AD271" s="112">
        <v>1.9E-2</v>
      </c>
      <c r="AE271" s="112">
        <v>4.8000000000000001E-2</v>
      </c>
      <c r="AF271" s="64">
        <v>0.08</v>
      </c>
      <c r="AG271" s="64">
        <v>0.111</v>
      </c>
      <c r="AH271" s="64">
        <v>0.14299999999999999</v>
      </c>
      <c r="AI271" s="64">
        <v>0.17499999999999999</v>
      </c>
      <c r="AJ271" s="24"/>
      <c r="AK271">
        <v>2.95</v>
      </c>
      <c r="AL271" s="75">
        <f t="shared" si="23"/>
        <v>45.418267796610166</v>
      </c>
      <c r="AM271" s="19"/>
      <c r="AN271" s="24"/>
    </row>
    <row r="272" spans="1:40" ht="14.5" thickBot="1" x14ac:dyDescent="0.35">
      <c r="A272" t="s">
        <v>129</v>
      </c>
      <c r="B272" s="5">
        <v>2.99</v>
      </c>
      <c r="C272" s="5">
        <f t="shared" si="22"/>
        <v>12.99</v>
      </c>
      <c r="D272" t="s">
        <v>130</v>
      </c>
      <c r="E272" t="s">
        <v>130</v>
      </c>
      <c r="F272" t="s">
        <v>130</v>
      </c>
      <c r="G272" t="s">
        <v>130</v>
      </c>
      <c r="H272" t="s">
        <v>130</v>
      </c>
      <c r="I272" t="s">
        <v>130</v>
      </c>
      <c r="J272" t="s">
        <v>130</v>
      </c>
      <c r="K272" t="s">
        <v>130</v>
      </c>
      <c r="L272" t="s">
        <v>130</v>
      </c>
      <c r="M272" t="s">
        <v>130</v>
      </c>
      <c r="N272" t="s">
        <v>130</v>
      </c>
      <c r="O272" s="55" t="s">
        <v>130</v>
      </c>
      <c r="P272" s="2" t="s">
        <v>140</v>
      </c>
      <c r="Z272" s="5">
        <v>2.96</v>
      </c>
      <c r="AB272" s="112">
        <v>1.7999999999999999E-2</v>
      </c>
      <c r="AC272" s="112">
        <v>1.7999999999999999E-2</v>
      </c>
      <c r="AD272" s="112">
        <v>1.9E-2</v>
      </c>
      <c r="AE272" s="112">
        <v>4.8000000000000001E-2</v>
      </c>
      <c r="AF272" s="64">
        <v>0.08</v>
      </c>
      <c r="AG272" s="64">
        <v>0.111</v>
      </c>
      <c r="AH272" s="64">
        <v>0.14299999999999999</v>
      </c>
      <c r="AI272" s="64">
        <v>0.17499999999999999</v>
      </c>
      <c r="AJ272" s="24"/>
      <c r="AK272" s="24">
        <v>2.96</v>
      </c>
      <c r="AL272" s="75">
        <f t="shared" si="23"/>
        <v>45.264827702702704</v>
      </c>
      <c r="AM272" s="19"/>
      <c r="AN272" s="24"/>
    </row>
    <row r="273" spans="1:42" ht="14.5" thickBot="1" x14ac:dyDescent="0.35">
      <c r="A273" t="s">
        <v>129</v>
      </c>
      <c r="B273" s="5">
        <v>3</v>
      </c>
      <c r="C273" s="5">
        <f t="shared" si="22"/>
        <v>13</v>
      </c>
      <c r="D273" t="s">
        <v>130</v>
      </c>
      <c r="E273" t="s">
        <v>130</v>
      </c>
      <c r="F273" t="s">
        <v>130</v>
      </c>
      <c r="G273" t="s">
        <v>130</v>
      </c>
      <c r="H273" t="s">
        <v>130</v>
      </c>
      <c r="I273" t="s">
        <v>130</v>
      </c>
      <c r="J273" t="s">
        <v>130</v>
      </c>
      <c r="K273" t="s">
        <v>130</v>
      </c>
      <c r="L273" t="s">
        <v>130</v>
      </c>
      <c r="M273" t="s">
        <v>130</v>
      </c>
      <c r="N273" t="s">
        <v>130</v>
      </c>
      <c r="O273" s="55" t="s">
        <v>130</v>
      </c>
      <c r="P273" s="2" t="s">
        <v>140</v>
      </c>
      <c r="Z273" s="5">
        <v>2.97</v>
      </c>
      <c r="AB273" s="112">
        <v>1.7999999999999999E-2</v>
      </c>
      <c r="AC273" s="112">
        <v>1.7999999999999999E-2</v>
      </c>
      <c r="AD273" s="112">
        <v>1.9E-2</v>
      </c>
      <c r="AE273" s="112">
        <v>4.8000000000000001E-2</v>
      </c>
      <c r="AF273" s="64">
        <v>0.08</v>
      </c>
      <c r="AG273" s="64">
        <v>0.111</v>
      </c>
      <c r="AH273" s="64">
        <v>0.14299999999999999</v>
      </c>
      <c r="AI273" s="64">
        <v>0.17499999999999999</v>
      </c>
      <c r="AJ273" s="24"/>
      <c r="AK273">
        <v>2.97</v>
      </c>
      <c r="AL273" s="75">
        <f t="shared" si="23"/>
        <v>45.112420875420874</v>
      </c>
      <c r="AM273" s="19"/>
      <c r="AN273" s="24"/>
    </row>
    <row r="274" spans="1:42" ht="14.5" thickBot="1" x14ac:dyDescent="0.35">
      <c r="Z274" s="5">
        <v>2.98</v>
      </c>
      <c r="AB274" s="112">
        <v>1.7999999999999999E-2</v>
      </c>
      <c r="AC274" s="112">
        <v>1.7999999999999999E-2</v>
      </c>
      <c r="AD274" s="112">
        <v>1.9E-2</v>
      </c>
      <c r="AE274" s="112">
        <v>4.8000000000000001E-2</v>
      </c>
      <c r="AF274" s="64">
        <v>0.08</v>
      </c>
      <c r="AG274" s="64">
        <v>0.111</v>
      </c>
      <c r="AH274" s="64">
        <v>0.14299999999999999</v>
      </c>
      <c r="AI274" s="64">
        <v>0.17499999999999999</v>
      </c>
      <c r="AJ274" s="24"/>
      <c r="AK274" s="24">
        <v>2.98</v>
      </c>
      <c r="AL274" s="75">
        <f t="shared" si="23"/>
        <v>44.96103691275168</v>
      </c>
      <c r="AM274" s="19"/>
      <c r="AN274" s="24"/>
    </row>
    <row r="275" spans="1:42" ht="14.5" thickBot="1" x14ac:dyDescent="0.35">
      <c r="A275" t="s">
        <v>131</v>
      </c>
      <c r="B275" s="21">
        <v>0</v>
      </c>
      <c r="C275" s="5">
        <f>VALUE(SUBSTITUTE(2&amp;B275," ",""))</f>
        <v>20</v>
      </c>
      <c r="D275" t="s">
        <v>130</v>
      </c>
      <c r="E275" t="s">
        <v>130</v>
      </c>
      <c r="F275" s="55" t="s">
        <v>130</v>
      </c>
      <c r="G275" s="55" t="s">
        <v>130</v>
      </c>
      <c r="H275" s="55" t="s">
        <v>130</v>
      </c>
      <c r="I275" s="55" t="s">
        <v>130</v>
      </c>
      <c r="J275" s="55" t="s">
        <v>130</v>
      </c>
      <c r="K275" s="55" t="s">
        <v>130</v>
      </c>
      <c r="L275" s="55" t="s">
        <v>130</v>
      </c>
      <c r="M275" s="55" t="s">
        <v>130</v>
      </c>
      <c r="N275" s="55" t="s">
        <v>130</v>
      </c>
      <c r="O275" s="55" t="s">
        <v>130</v>
      </c>
      <c r="P275" s="2" t="s">
        <v>156</v>
      </c>
      <c r="R275" s="22"/>
      <c r="S275" s="22"/>
      <c r="T275" s="22"/>
      <c r="U275" s="22"/>
      <c r="V275" s="22"/>
      <c r="W275" s="22"/>
      <c r="X275" s="22"/>
      <c r="Y275" s="22"/>
      <c r="Z275" s="5">
        <v>2.99</v>
      </c>
      <c r="AA275" s="37"/>
      <c r="AB275" s="112">
        <v>1.7999999999999999E-2</v>
      </c>
      <c r="AC275" s="112">
        <v>1.7999999999999999E-2</v>
      </c>
      <c r="AD275" s="112">
        <v>1.9E-2</v>
      </c>
      <c r="AE275" s="112">
        <v>4.8000000000000001E-2</v>
      </c>
      <c r="AF275" s="64">
        <v>0.08</v>
      </c>
      <c r="AG275" s="64">
        <v>0.111</v>
      </c>
      <c r="AH275" s="64">
        <v>0.14299999999999999</v>
      </c>
      <c r="AI275" s="64">
        <v>0.17499999999999999</v>
      </c>
      <c r="AJ275" s="24"/>
      <c r="AK275">
        <v>2.99</v>
      </c>
      <c r="AL275" s="75">
        <f t="shared" si="23"/>
        <v>44.810665551839463</v>
      </c>
      <c r="AM275" s="19"/>
      <c r="AN275" s="24"/>
    </row>
    <row r="276" spans="1:42" ht="14.5" thickBot="1" x14ac:dyDescent="0.35">
      <c r="A276" t="s">
        <v>131</v>
      </c>
      <c r="B276" s="21">
        <v>0.17</v>
      </c>
      <c r="C276" s="5">
        <f t="shared" ref="C276:C339" si="24">VALUE(SUBSTITUTE(2&amp;B276," ",""))</f>
        <v>20.170000000000002</v>
      </c>
      <c r="D276" s="55">
        <v>5.0999999999999997E-2</v>
      </c>
      <c r="E276" s="55">
        <v>0.128</v>
      </c>
      <c r="F276" s="55">
        <v>0.20699999999999999</v>
      </c>
      <c r="G276" s="55">
        <v>0.36399999999999999</v>
      </c>
      <c r="H276" s="55" t="s">
        <v>130</v>
      </c>
      <c r="I276" s="55" t="s">
        <v>130</v>
      </c>
      <c r="J276" s="55" t="s">
        <v>130</v>
      </c>
      <c r="K276" s="55" t="s">
        <v>130</v>
      </c>
      <c r="L276" s="55" t="s">
        <v>130</v>
      </c>
      <c r="M276" s="55" t="s">
        <v>130</v>
      </c>
      <c r="N276" s="55" t="s">
        <v>130</v>
      </c>
      <c r="O276" s="55" t="s">
        <v>130</v>
      </c>
      <c r="P276" s="2" t="s">
        <v>156</v>
      </c>
      <c r="R276" s="176" t="s">
        <v>4836</v>
      </c>
      <c r="S276" s="22"/>
      <c r="T276" s="22"/>
      <c r="U276" s="22"/>
      <c r="V276" s="22"/>
      <c r="W276" s="22"/>
      <c r="X276" s="22"/>
      <c r="Y276" s="22"/>
      <c r="Z276" s="5">
        <v>3</v>
      </c>
      <c r="AA276" s="37"/>
      <c r="AB276" s="112">
        <v>1.7999999999999999E-2</v>
      </c>
      <c r="AC276" s="112">
        <v>1.7999999999999999E-2</v>
      </c>
      <c r="AD276" s="112">
        <v>1.9E-2</v>
      </c>
      <c r="AE276" s="112">
        <v>4.8000000000000001E-2</v>
      </c>
      <c r="AF276" s="64">
        <v>0.08</v>
      </c>
      <c r="AG276" s="64">
        <v>0.111</v>
      </c>
      <c r="AH276" s="64">
        <v>0.14299999999999999</v>
      </c>
      <c r="AI276" s="64">
        <v>0.17499999999999999</v>
      </c>
      <c r="AJ276" s="24"/>
      <c r="AK276" s="24">
        <v>3</v>
      </c>
      <c r="AL276" s="75">
        <f t="shared" si="23"/>
        <v>44.661296666666665</v>
      </c>
      <c r="AM276" s="19"/>
      <c r="AN276" s="24"/>
    </row>
    <row r="277" spans="1:42" ht="13" x14ac:dyDescent="0.3">
      <c r="A277" t="s">
        <v>131</v>
      </c>
      <c r="B277" s="21">
        <v>0.18</v>
      </c>
      <c r="C277" s="5">
        <f t="shared" si="24"/>
        <v>20.18</v>
      </c>
      <c r="D277" s="175">
        <f>_xlfn.FORECAST.LINEAR(B277,$T$281:$T$282,$S$281:$S$282)</f>
        <v>0.05</v>
      </c>
      <c r="E277" s="175">
        <f>_xlfn.FORECAST.LINEAR(B277,$U$281:$U$282,$S$281:$S$282)</f>
        <v>0.12533333333333335</v>
      </c>
      <c r="F277" s="94">
        <v>0.20499999999999999</v>
      </c>
      <c r="G277" s="94">
        <v>0.35399999999999998</v>
      </c>
      <c r="H277" s="55" t="s">
        <v>130</v>
      </c>
      <c r="I277" s="55" t="s">
        <v>130</v>
      </c>
      <c r="J277" s="55" t="s">
        <v>130</v>
      </c>
      <c r="K277" s="55" t="s">
        <v>130</v>
      </c>
      <c r="L277" s="55" t="s">
        <v>130</v>
      </c>
      <c r="M277" s="55" t="s">
        <v>130</v>
      </c>
      <c r="N277" s="55" t="s">
        <v>130</v>
      </c>
      <c r="O277" s="55" t="s">
        <v>130</v>
      </c>
      <c r="P277" s="2" t="s">
        <v>156</v>
      </c>
      <c r="R277" s="22"/>
      <c r="S277" s="22"/>
      <c r="T277" s="22"/>
      <c r="U277" s="22"/>
      <c r="V277" s="22"/>
      <c r="W277" s="22"/>
      <c r="X277" s="22"/>
      <c r="Y277" s="22"/>
      <c r="AJ277" s="24"/>
      <c r="AK277" s="24"/>
      <c r="AL277" s="24"/>
      <c r="AM277" s="24"/>
      <c r="AN277" s="24"/>
    </row>
    <row r="278" spans="1:42" ht="13" x14ac:dyDescent="0.3">
      <c r="A278" t="s">
        <v>131</v>
      </c>
      <c r="B278" s="21">
        <v>0.19</v>
      </c>
      <c r="C278" s="5">
        <f t="shared" si="24"/>
        <v>20.190000000000001</v>
      </c>
      <c r="D278" s="175">
        <f t="shared" ref="D278:D281" si="25">_xlfn.FORECAST.LINEAR(B278,$T$281:$T$282,$S$281:$S$282)</f>
        <v>4.9000000000000002E-2</v>
      </c>
      <c r="E278" s="175">
        <f t="shared" ref="E278:E281" si="26">_xlfn.FORECAST.LINEAR(B278,$U$281:$U$282,$S$281:$S$282)</f>
        <v>0.12266666666666667</v>
      </c>
      <c r="F278" s="94">
        <v>0.20200000000000001</v>
      </c>
      <c r="G278" s="94">
        <v>0.34499999999999997</v>
      </c>
      <c r="H278" s="55" t="s">
        <v>130</v>
      </c>
      <c r="I278" s="55" t="s">
        <v>130</v>
      </c>
      <c r="J278" s="55" t="s">
        <v>130</v>
      </c>
      <c r="K278" s="55" t="s">
        <v>130</v>
      </c>
      <c r="L278" s="55" t="s">
        <v>130</v>
      </c>
      <c r="M278" s="55" t="s">
        <v>130</v>
      </c>
      <c r="N278" s="55" t="s">
        <v>130</v>
      </c>
      <c r="O278" s="55" t="s">
        <v>130</v>
      </c>
      <c r="P278" s="2" t="s">
        <v>156</v>
      </c>
      <c r="R278" s="22"/>
      <c r="S278" s="22" t="s">
        <v>4839</v>
      </c>
      <c r="T278" s="22"/>
      <c r="U278" s="22"/>
      <c r="V278" s="22"/>
      <c r="W278" s="22"/>
      <c r="X278" s="22"/>
      <c r="Y278" s="22"/>
      <c r="Z278" s="22"/>
      <c r="AA278" s="37"/>
      <c r="AD278" s="105"/>
      <c r="AE278" s="105"/>
      <c r="AF278" s="24"/>
      <c r="AG278" s="24"/>
      <c r="AH278" s="24"/>
      <c r="AI278" s="24"/>
      <c r="AJ278" s="24"/>
      <c r="AK278" s="24"/>
      <c r="AL278" s="24"/>
      <c r="AM278" s="24"/>
      <c r="AN278" s="24"/>
    </row>
    <row r="279" spans="1:42" ht="13" x14ac:dyDescent="0.3">
      <c r="A279" t="s">
        <v>131</v>
      </c>
      <c r="B279" s="21">
        <v>0.2</v>
      </c>
      <c r="C279" s="5">
        <f t="shared" si="24"/>
        <v>20.2</v>
      </c>
      <c r="D279" s="175">
        <f t="shared" si="25"/>
        <v>4.8000000000000001E-2</v>
      </c>
      <c r="E279" s="175">
        <f t="shared" si="26"/>
        <v>0.12</v>
      </c>
      <c r="F279" s="94">
        <v>0.2</v>
      </c>
      <c r="G279" s="94">
        <v>0.33500000000000002</v>
      </c>
      <c r="H279" s="55" t="s">
        <v>130</v>
      </c>
      <c r="I279" s="55" t="s">
        <v>130</v>
      </c>
      <c r="J279" s="55" t="s">
        <v>130</v>
      </c>
      <c r="K279" s="55" t="s">
        <v>130</v>
      </c>
      <c r="L279" s="55" t="s">
        <v>130</v>
      </c>
      <c r="M279" s="55" t="s">
        <v>130</v>
      </c>
      <c r="N279" s="55" t="s">
        <v>130</v>
      </c>
      <c r="O279" s="55" t="s">
        <v>130</v>
      </c>
      <c r="P279" s="2" t="s">
        <v>156</v>
      </c>
      <c r="R279" s="22"/>
      <c r="S279" s="330" t="s">
        <v>91</v>
      </c>
      <c r="T279" s="330" t="s">
        <v>4837</v>
      </c>
      <c r="U279" s="330" t="s">
        <v>4838</v>
      </c>
      <c r="V279" s="22"/>
      <c r="W279" s="22"/>
      <c r="X279" s="22"/>
      <c r="Y279" s="22"/>
      <c r="Z279" s="22"/>
      <c r="AA279" s="37"/>
      <c r="AD279" s="105"/>
      <c r="AE279" s="105"/>
      <c r="AF279" s="24"/>
      <c r="AG279" s="24"/>
      <c r="AH279" s="24"/>
      <c r="AI279" s="24"/>
      <c r="AJ279" s="24"/>
      <c r="AK279" s="24"/>
      <c r="AL279" s="24"/>
      <c r="AM279" s="24"/>
      <c r="AN279" s="24"/>
    </row>
    <row r="280" spans="1:42" ht="13.5" thickBot="1" x14ac:dyDescent="0.35">
      <c r="A280" t="s">
        <v>131</v>
      </c>
      <c r="B280" s="21">
        <v>0.21</v>
      </c>
      <c r="C280" s="5">
        <f t="shared" si="24"/>
        <v>20.21</v>
      </c>
      <c r="D280" s="175">
        <f t="shared" si="25"/>
        <v>4.7E-2</v>
      </c>
      <c r="E280" s="175">
        <f t="shared" si="26"/>
        <v>0.11733333333333335</v>
      </c>
      <c r="F280" s="94">
        <v>0.19800000000000001</v>
      </c>
      <c r="G280" s="94">
        <v>0.32500000000000001</v>
      </c>
      <c r="H280" s="55" t="s">
        <v>130</v>
      </c>
      <c r="I280" s="55" t="s">
        <v>130</v>
      </c>
      <c r="J280" s="55" t="s">
        <v>130</v>
      </c>
      <c r="K280" s="55" t="s">
        <v>130</v>
      </c>
      <c r="L280" s="55" t="s">
        <v>130</v>
      </c>
      <c r="M280" s="55" t="s">
        <v>130</v>
      </c>
      <c r="N280" s="55" t="s">
        <v>130</v>
      </c>
      <c r="O280" s="55" t="s">
        <v>130</v>
      </c>
      <c r="P280" s="2" t="s">
        <v>156</v>
      </c>
      <c r="R280" s="22"/>
      <c r="S280" s="331"/>
      <c r="T280" s="331"/>
      <c r="U280" s="331"/>
      <c r="V280" s="22"/>
      <c r="W280" s="22"/>
      <c r="X280" s="22"/>
      <c r="Y280" s="22"/>
      <c r="Z280" s="22"/>
      <c r="AA280" s="37"/>
      <c r="AD280" s="105"/>
      <c r="AE280" s="105"/>
      <c r="AF280" s="24"/>
      <c r="AG280" s="24"/>
      <c r="AH280" s="24"/>
      <c r="AI280" s="24"/>
      <c r="AJ280" s="24"/>
      <c r="AK280" s="24"/>
      <c r="AL280" s="24"/>
      <c r="AM280" s="24"/>
      <c r="AN280" s="24"/>
    </row>
    <row r="281" spans="1:42" ht="14.5" thickBot="1" x14ac:dyDescent="0.35">
      <c r="A281" t="s">
        <v>131</v>
      </c>
      <c r="B281" s="21">
        <v>0.22</v>
      </c>
      <c r="C281" s="5">
        <f t="shared" si="24"/>
        <v>20.22</v>
      </c>
      <c r="D281" s="175">
        <f t="shared" si="25"/>
        <v>4.5999999999999999E-2</v>
      </c>
      <c r="E281" s="175">
        <f t="shared" si="26"/>
        <v>0.11466666666666667</v>
      </c>
      <c r="F281" s="94">
        <v>0.19500000000000001</v>
      </c>
      <c r="G281" s="94">
        <v>0.316</v>
      </c>
      <c r="H281" s="55" t="s">
        <v>130</v>
      </c>
      <c r="I281" s="55" t="s">
        <v>130</v>
      </c>
      <c r="J281" s="55" t="s">
        <v>130</v>
      </c>
      <c r="K281" s="55" t="s">
        <v>130</v>
      </c>
      <c r="L281" s="55" t="s">
        <v>130</v>
      </c>
      <c r="M281" s="55" t="s">
        <v>130</v>
      </c>
      <c r="N281" s="55" t="s">
        <v>130</v>
      </c>
      <c r="O281" s="55" t="s">
        <v>130</v>
      </c>
      <c r="P281" s="2" t="s">
        <v>156</v>
      </c>
      <c r="R281" s="22"/>
      <c r="S281" s="173">
        <v>0.17</v>
      </c>
      <c r="T281" s="173">
        <v>5.0999999999999997E-2</v>
      </c>
      <c r="U281" s="173">
        <v>0.128</v>
      </c>
      <c r="V281" s="22"/>
      <c r="W281" s="22"/>
      <c r="X281" s="22"/>
      <c r="Y281" s="22"/>
      <c r="Z281" s="67"/>
      <c r="AA281" s="114" t="s">
        <v>91</v>
      </c>
      <c r="AB281" s="114" t="s">
        <v>157</v>
      </c>
      <c r="AC281" s="114" t="s">
        <v>158</v>
      </c>
      <c r="AD281" s="114" t="s">
        <v>159</v>
      </c>
      <c r="AE281" s="114" t="s">
        <v>160</v>
      </c>
      <c r="AF281" s="68" t="s">
        <v>161</v>
      </c>
      <c r="AI281" s="24"/>
      <c r="AJ281" s="24"/>
      <c r="AK281" s="24"/>
      <c r="AL281" s="24"/>
      <c r="AM281" s="24"/>
      <c r="AN281" s="24"/>
    </row>
    <row r="282" spans="1:42" ht="13.5" thickBot="1" x14ac:dyDescent="0.35">
      <c r="A282" t="s">
        <v>131</v>
      </c>
      <c r="B282" s="21">
        <v>0.23</v>
      </c>
      <c r="C282" s="5">
        <f t="shared" si="24"/>
        <v>20.23</v>
      </c>
      <c r="D282" s="172">
        <v>4.4999999999999998E-2</v>
      </c>
      <c r="E282" s="172">
        <v>0.112</v>
      </c>
      <c r="F282" s="55">
        <v>0.193</v>
      </c>
      <c r="G282" s="55">
        <v>0.30599999999999999</v>
      </c>
      <c r="H282" s="55">
        <v>0.39300000000000002</v>
      </c>
      <c r="I282" s="55" t="s">
        <v>130</v>
      </c>
      <c r="J282" s="55" t="s">
        <v>130</v>
      </c>
      <c r="K282" s="55" t="s">
        <v>130</v>
      </c>
      <c r="L282" s="55" t="s">
        <v>130</v>
      </c>
      <c r="M282" s="55" t="s">
        <v>130</v>
      </c>
      <c r="N282" s="55" t="s">
        <v>130</v>
      </c>
      <c r="O282" s="55" t="s">
        <v>130</v>
      </c>
      <c r="P282" s="2" t="s">
        <v>156</v>
      </c>
      <c r="R282" s="37"/>
      <c r="S282" s="173">
        <v>0.23</v>
      </c>
      <c r="T282" s="173">
        <v>4.4999999999999998E-2</v>
      </c>
      <c r="U282" s="173">
        <v>0.112</v>
      </c>
      <c r="V282" s="22"/>
      <c r="W282" s="22"/>
      <c r="X282" s="22"/>
      <c r="Z282" s="21">
        <v>0</v>
      </c>
      <c r="AA282" s="55">
        <v>0</v>
      </c>
      <c r="AI282" s="24"/>
      <c r="AJ282" s="24"/>
      <c r="AK282" s="24"/>
      <c r="AL282" s="24"/>
      <c r="AM282" s="24"/>
      <c r="AN282" s="24"/>
    </row>
    <row r="283" spans="1:42" ht="17.5" thickBot="1" x14ac:dyDescent="0.35">
      <c r="A283" t="s">
        <v>131</v>
      </c>
      <c r="B283" s="21">
        <v>0.24</v>
      </c>
      <c r="C283" s="5">
        <f t="shared" si="24"/>
        <v>20.239999999999998</v>
      </c>
      <c r="D283" s="175">
        <f>_xlfn.FORECAST.LINEAR(B283,$T$282:$T$283,$S$282:$S$283)</f>
        <v>4.3499999999999997E-2</v>
      </c>
      <c r="E283" s="175">
        <f>_xlfn.FORECAST.LINEAR(B283,$U$282:$U$283,$S$282:$S$283)</f>
        <v>0.10675000000000001</v>
      </c>
      <c r="F283" s="55">
        <v>0.185</v>
      </c>
      <c r="G283" s="55">
        <v>0.29499999999999998</v>
      </c>
      <c r="H283" s="55">
        <v>0.38200000000000001</v>
      </c>
      <c r="I283" s="55" t="s">
        <v>130</v>
      </c>
      <c r="J283" s="55" t="s">
        <v>130</v>
      </c>
      <c r="K283" s="55" t="s">
        <v>130</v>
      </c>
      <c r="L283" s="55" t="s">
        <v>130</v>
      </c>
      <c r="M283" s="55" t="s">
        <v>130</v>
      </c>
      <c r="N283" s="55" t="s">
        <v>130</v>
      </c>
      <c r="O283" s="55" t="s">
        <v>130</v>
      </c>
      <c r="P283" s="2" t="s">
        <v>156</v>
      </c>
      <c r="R283" s="37"/>
      <c r="S283" s="173">
        <v>0.27</v>
      </c>
      <c r="T283" s="173">
        <v>3.9E-2</v>
      </c>
      <c r="U283" s="173">
        <v>9.0999999999999998E-2</v>
      </c>
      <c r="V283" s="22"/>
      <c r="W283" s="22"/>
      <c r="X283" s="22"/>
      <c r="Z283" s="21">
        <v>0.17</v>
      </c>
      <c r="AA283" s="115">
        <v>0.17</v>
      </c>
      <c r="AB283" s="116">
        <v>0.20699999999999999</v>
      </c>
      <c r="AC283" s="116">
        <v>0.36399999999999999</v>
      </c>
      <c r="AD283" s="116" t="s">
        <v>130</v>
      </c>
      <c r="AE283" s="116" t="s">
        <v>130</v>
      </c>
      <c r="AF283" s="70" t="s">
        <v>130</v>
      </c>
      <c r="AH283">
        <v>0.20699999999999999</v>
      </c>
      <c r="AI283">
        <v>0.36399999999999999</v>
      </c>
      <c r="AJ283" t="s">
        <v>130</v>
      </c>
      <c r="AK283" t="s">
        <v>130</v>
      </c>
      <c r="AL283" t="s">
        <v>130</v>
      </c>
      <c r="AM283" s="24"/>
      <c r="AN283" s="24"/>
      <c r="AP283" s="96"/>
    </row>
    <row r="284" spans="1:42" ht="17.5" thickBot="1" x14ac:dyDescent="0.35">
      <c r="A284" t="s">
        <v>131</v>
      </c>
      <c r="B284" s="21">
        <v>0.25</v>
      </c>
      <c r="C284" s="5">
        <f t="shared" si="24"/>
        <v>20.25</v>
      </c>
      <c r="D284" s="175">
        <f t="shared" ref="D284:D285" si="27">_xlfn.FORECAST.LINEAR(B284,$T$282:$T$283,$S$282:$S$283)</f>
        <v>4.1999999999999996E-2</v>
      </c>
      <c r="E284" s="175">
        <f t="shared" ref="E284:E285" si="28">_xlfn.FORECAST.LINEAR(B284,$U$282:$U$283,$S$282:$S$283)</f>
        <v>0.10150000000000001</v>
      </c>
      <c r="F284" s="55">
        <v>0.17799999999999999</v>
      </c>
      <c r="G284" s="55">
        <v>0.28399999999999997</v>
      </c>
      <c r="H284" s="55">
        <v>0.37</v>
      </c>
      <c r="I284" s="55" t="s">
        <v>130</v>
      </c>
      <c r="J284" s="55" t="s">
        <v>130</v>
      </c>
      <c r="K284" s="55" t="s">
        <v>130</v>
      </c>
      <c r="L284" s="55" t="s">
        <v>130</v>
      </c>
      <c r="M284" s="55" t="s">
        <v>130</v>
      </c>
      <c r="N284" s="55" t="s">
        <v>130</v>
      </c>
      <c r="O284" s="55" t="s">
        <v>130</v>
      </c>
      <c r="P284" s="2" t="s">
        <v>156</v>
      </c>
      <c r="R284" s="37"/>
      <c r="S284" s="173">
        <v>0.28000000000000003</v>
      </c>
      <c r="T284" s="173">
        <v>3.7999999999999999E-2</v>
      </c>
      <c r="U284" s="173">
        <v>8.6999999999999994E-2</v>
      </c>
      <c r="V284" s="22"/>
      <c r="W284" s="22"/>
      <c r="X284" s="22"/>
      <c r="Z284" s="21">
        <v>0.18</v>
      </c>
      <c r="AB284" s="117">
        <f t="shared" ref="AB284:AC288" si="29">AB283+(AB$289-AB$283)/(($Z289-$Z283)*100)</f>
        <v>0.20466666666666666</v>
      </c>
      <c r="AC284" s="117">
        <f t="shared" si="29"/>
        <v>0.35433333333333333</v>
      </c>
      <c r="AD284" s="116" t="s">
        <v>130</v>
      </c>
      <c r="AE284" s="116" t="s">
        <v>130</v>
      </c>
      <c r="AF284" s="70" t="s">
        <v>130</v>
      </c>
      <c r="AH284">
        <v>0.20499999999999999</v>
      </c>
      <c r="AI284">
        <v>0.35399999999999998</v>
      </c>
      <c r="AJ284" t="s">
        <v>130</v>
      </c>
      <c r="AK284" t="s">
        <v>130</v>
      </c>
      <c r="AL284" t="s">
        <v>130</v>
      </c>
      <c r="AM284" s="24"/>
      <c r="AN284" s="24"/>
      <c r="AP284" s="98"/>
    </row>
    <row r="285" spans="1:42" ht="17.5" thickBot="1" x14ac:dyDescent="0.35">
      <c r="A285" t="s">
        <v>131</v>
      </c>
      <c r="B285" s="21">
        <v>0.26</v>
      </c>
      <c r="C285" s="5">
        <f t="shared" si="24"/>
        <v>20.260000000000002</v>
      </c>
      <c r="D285" s="175">
        <f t="shared" si="27"/>
        <v>4.0499999999999994E-2</v>
      </c>
      <c r="E285" s="175">
        <f t="shared" si="28"/>
        <v>9.6250000000000002E-2</v>
      </c>
      <c r="F285" s="55">
        <v>0.17</v>
      </c>
      <c r="G285" s="55">
        <v>0.27200000000000002</v>
      </c>
      <c r="H285" s="55">
        <v>0.35899999999999999</v>
      </c>
      <c r="I285" s="55" t="s">
        <v>130</v>
      </c>
      <c r="J285" s="55" t="s">
        <v>130</v>
      </c>
      <c r="K285" s="55" t="s">
        <v>130</v>
      </c>
      <c r="L285" s="55" t="s">
        <v>130</v>
      </c>
      <c r="M285" s="55" t="s">
        <v>130</v>
      </c>
      <c r="N285" s="55" t="s">
        <v>130</v>
      </c>
      <c r="O285" s="55" t="s">
        <v>130</v>
      </c>
      <c r="P285" s="2" t="s">
        <v>156</v>
      </c>
      <c r="R285" s="37"/>
      <c r="S285" s="173">
        <v>0.28999999999999998</v>
      </c>
      <c r="T285" s="173">
        <v>3.5999999999999997E-2</v>
      </c>
      <c r="U285" s="173">
        <v>8.2000000000000003E-2</v>
      </c>
      <c r="V285" s="22"/>
      <c r="W285" s="22"/>
      <c r="X285" s="22"/>
      <c r="Z285" s="21">
        <v>0.19</v>
      </c>
      <c r="AB285" s="117">
        <f t="shared" si="29"/>
        <v>0.20233333333333334</v>
      </c>
      <c r="AC285" s="117">
        <f t="shared" si="29"/>
        <v>0.34466666666666668</v>
      </c>
      <c r="AD285" s="116" t="s">
        <v>130</v>
      </c>
      <c r="AE285" s="116" t="s">
        <v>130</v>
      </c>
      <c r="AF285" s="70" t="s">
        <v>130</v>
      </c>
      <c r="AH285">
        <v>0.20200000000000001</v>
      </c>
      <c r="AI285">
        <v>0.34499999999999997</v>
      </c>
      <c r="AJ285" t="s">
        <v>130</v>
      </c>
      <c r="AK285" t="s">
        <v>130</v>
      </c>
      <c r="AL285" t="s">
        <v>130</v>
      </c>
      <c r="AM285" s="24"/>
      <c r="AN285" s="24"/>
      <c r="AP285" s="98"/>
    </row>
    <row r="286" spans="1:42" ht="17.5" thickBot="1" x14ac:dyDescent="0.35">
      <c r="A286" t="s">
        <v>131</v>
      </c>
      <c r="B286" s="21">
        <v>0.27</v>
      </c>
      <c r="C286" s="5">
        <f t="shared" si="24"/>
        <v>20.27</v>
      </c>
      <c r="D286" s="174">
        <v>3.9E-2</v>
      </c>
      <c r="E286" s="172">
        <v>9.0999999999999998E-2</v>
      </c>
      <c r="F286" s="55">
        <v>0.16200000000000001</v>
      </c>
      <c r="G286" s="55">
        <v>0.26100000000000001</v>
      </c>
      <c r="H286" s="55">
        <v>0.34699999999999998</v>
      </c>
      <c r="I286" s="55" t="s">
        <v>130</v>
      </c>
      <c r="J286" s="55" t="s">
        <v>130</v>
      </c>
      <c r="K286" s="55" t="s">
        <v>130</v>
      </c>
      <c r="L286" s="55" t="s">
        <v>130</v>
      </c>
      <c r="M286" s="55" t="s">
        <v>130</v>
      </c>
      <c r="N286" s="55" t="s">
        <v>130</v>
      </c>
      <c r="O286" s="55" t="s">
        <v>130</v>
      </c>
      <c r="P286" s="2" t="s">
        <v>156</v>
      </c>
      <c r="R286" s="37"/>
      <c r="S286" s="173">
        <v>0.32</v>
      </c>
      <c r="T286" s="173">
        <v>3.3000000000000002E-2</v>
      </c>
      <c r="U286" s="173">
        <v>7.1999999999999995E-2</v>
      </c>
      <c r="V286" s="22"/>
      <c r="W286" s="22"/>
      <c r="X286" s="22"/>
      <c r="Z286" s="21">
        <v>0.2</v>
      </c>
      <c r="AB286" s="117">
        <f t="shared" si="29"/>
        <v>0.2</v>
      </c>
      <c r="AC286" s="117">
        <f t="shared" si="29"/>
        <v>0.33500000000000002</v>
      </c>
      <c r="AD286" s="116" t="s">
        <v>130</v>
      </c>
      <c r="AE286" s="116" t="s">
        <v>130</v>
      </c>
      <c r="AF286" s="70" t="s">
        <v>130</v>
      </c>
      <c r="AH286">
        <v>0.2</v>
      </c>
      <c r="AI286">
        <v>0.33500000000000002</v>
      </c>
      <c r="AJ286" t="s">
        <v>130</v>
      </c>
      <c r="AK286" t="s">
        <v>130</v>
      </c>
      <c r="AL286" t="s">
        <v>130</v>
      </c>
      <c r="AM286" s="24"/>
      <c r="AN286" s="24"/>
      <c r="AP286" s="98"/>
    </row>
    <row r="287" spans="1:42" ht="17.5" thickBot="1" x14ac:dyDescent="0.35">
      <c r="A287" t="s">
        <v>131</v>
      </c>
      <c r="B287" s="21">
        <v>0.28000000000000003</v>
      </c>
      <c r="C287" s="5">
        <f t="shared" si="24"/>
        <v>20.28</v>
      </c>
      <c r="D287" s="172">
        <v>3.7999999999999999E-2</v>
      </c>
      <c r="E287" s="172">
        <v>8.6999999999999994E-2</v>
      </c>
      <c r="F287" s="55">
        <v>0.155</v>
      </c>
      <c r="G287" s="55">
        <v>0.252</v>
      </c>
      <c r="H287" s="55">
        <v>0.33600000000000002</v>
      </c>
      <c r="I287" s="55" t="s">
        <v>130</v>
      </c>
      <c r="J287" s="55" t="s">
        <v>130</v>
      </c>
      <c r="K287" s="55" t="s">
        <v>130</v>
      </c>
      <c r="L287" s="55" t="s">
        <v>130</v>
      </c>
      <c r="M287" s="55" t="s">
        <v>130</v>
      </c>
      <c r="N287" s="55" t="s">
        <v>130</v>
      </c>
      <c r="O287" s="55" t="s">
        <v>130</v>
      </c>
      <c r="P287" s="2" t="s">
        <v>156</v>
      </c>
      <c r="R287" s="37"/>
      <c r="S287" s="173">
        <v>0.33</v>
      </c>
      <c r="T287" s="173">
        <v>3.2000000000000001E-2</v>
      </c>
      <c r="U287" s="173">
        <v>6.8000000000000005E-2</v>
      </c>
      <c r="V287" s="22"/>
      <c r="W287" s="22"/>
      <c r="X287" s="22"/>
      <c r="Z287" s="21">
        <v>0.21</v>
      </c>
      <c r="AB287" s="117">
        <f t="shared" si="29"/>
        <v>0.19766666666666668</v>
      </c>
      <c r="AC287" s="117">
        <f t="shared" si="29"/>
        <v>0.32533333333333336</v>
      </c>
      <c r="AD287" s="116" t="s">
        <v>130</v>
      </c>
      <c r="AE287" s="116" t="s">
        <v>130</v>
      </c>
      <c r="AF287" s="70" t="s">
        <v>130</v>
      </c>
      <c r="AH287">
        <v>0.19800000000000001</v>
      </c>
      <c r="AI287">
        <v>0.32500000000000001</v>
      </c>
      <c r="AJ287" t="s">
        <v>130</v>
      </c>
      <c r="AK287" t="s">
        <v>130</v>
      </c>
      <c r="AL287" t="s">
        <v>130</v>
      </c>
      <c r="AM287" s="24"/>
      <c r="AN287" s="24"/>
      <c r="AP287" s="98"/>
    </row>
    <row r="288" spans="1:42" ht="17.5" thickBot="1" x14ac:dyDescent="0.35">
      <c r="A288" t="s">
        <v>131</v>
      </c>
      <c r="B288" s="21">
        <v>0.28999999999999998</v>
      </c>
      <c r="C288" s="5">
        <f t="shared" si="24"/>
        <v>20.29</v>
      </c>
      <c r="D288" s="172">
        <v>3.5999999999999997E-2</v>
      </c>
      <c r="E288" s="172">
        <v>8.2000000000000003E-2</v>
      </c>
      <c r="F288" s="55">
        <v>0.14799999999999999</v>
      </c>
      <c r="G288" s="55">
        <v>0.24199999999999999</v>
      </c>
      <c r="H288" s="55">
        <v>0.32400000000000001</v>
      </c>
      <c r="I288" s="55" t="s">
        <v>130</v>
      </c>
      <c r="J288" s="55" t="s">
        <v>130</v>
      </c>
      <c r="K288" s="55" t="s">
        <v>130</v>
      </c>
      <c r="L288" s="55" t="s">
        <v>130</v>
      </c>
      <c r="M288" s="55" t="s">
        <v>130</v>
      </c>
      <c r="N288" s="55" t="s">
        <v>130</v>
      </c>
      <c r="O288" s="55" t="s">
        <v>130</v>
      </c>
      <c r="P288" s="2" t="s">
        <v>156</v>
      </c>
      <c r="R288" s="37"/>
      <c r="S288" s="173">
        <v>0.34</v>
      </c>
      <c r="T288" s="173">
        <v>3.1E-2</v>
      </c>
      <c r="U288" s="173">
        <v>6.4000000000000001E-2</v>
      </c>
      <c r="V288" s="22"/>
      <c r="W288" s="22"/>
      <c r="X288" s="22"/>
      <c r="Z288" s="21">
        <v>0.22</v>
      </c>
      <c r="AB288" s="117">
        <f t="shared" si="29"/>
        <v>0.19533333333333336</v>
      </c>
      <c r="AC288" s="117">
        <f t="shared" si="29"/>
        <v>0.31566666666666671</v>
      </c>
      <c r="AD288" s="116" t="s">
        <v>130</v>
      </c>
      <c r="AE288" s="116" t="s">
        <v>130</v>
      </c>
      <c r="AF288" s="70" t="s">
        <v>130</v>
      </c>
      <c r="AH288">
        <v>0.19500000000000001</v>
      </c>
      <c r="AI288">
        <v>0.316</v>
      </c>
      <c r="AJ288" t="s">
        <v>130</v>
      </c>
      <c r="AK288" t="s">
        <v>130</v>
      </c>
      <c r="AL288" t="s">
        <v>130</v>
      </c>
      <c r="AM288" s="24"/>
      <c r="AN288" s="24"/>
      <c r="AP288" s="98"/>
    </row>
    <row r="289" spans="1:42" ht="17.5" thickBot="1" x14ac:dyDescent="0.35">
      <c r="A289" t="s">
        <v>131</v>
      </c>
      <c r="B289" s="21">
        <v>0.3</v>
      </c>
      <c r="C289" s="5">
        <f t="shared" si="24"/>
        <v>20.3</v>
      </c>
      <c r="D289" s="175">
        <f>_xlfn.FORECAST.LINEAR(B289,$T$285:$T$286,$S$285:$S$286)</f>
        <v>3.5000000000000003E-2</v>
      </c>
      <c r="E289" s="175">
        <f>_xlfn.FORECAST.LINEAR(B289,$U$285:$U$286,$S$285:$S$286)</f>
        <v>7.8666666666666649E-2</v>
      </c>
      <c r="F289" s="55">
        <v>0.14299999999999999</v>
      </c>
      <c r="G289" s="55">
        <v>0.23499999999999999</v>
      </c>
      <c r="H289" s="55">
        <v>0.315</v>
      </c>
      <c r="I289" s="55" t="s">
        <v>130</v>
      </c>
      <c r="J289" s="55" t="s">
        <v>130</v>
      </c>
      <c r="K289" s="55" t="s">
        <v>130</v>
      </c>
      <c r="L289" s="55" t="s">
        <v>130</v>
      </c>
      <c r="M289" s="55" t="s">
        <v>130</v>
      </c>
      <c r="N289" s="55" t="s">
        <v>130</v>
      </c>
      <c r="O289" s="55" t="s">
        <v>130</v>
      </c>
      <c r="P289" s="2" t="s">
        <v>156</v>
      </c>
      <c r="R289" s="37"/>
      <c r="S289" s="173">
        <v>0.42</v>
      </c>
      <c r="T289" s="173">
        <v>2.5999999999999999E-2</v>
      </c>
      <c r="U289" s="173">
        <v>4.4999999999999998E-2</v>
      </c>
      <c r="V289" s="22"/>
      <c r="W289" s="22"/>
      <c r="X289" s="22"/>
      <c r="Z289" s="21">
        <v>0.23</v>
      </c>
      <c r="AA289" s="116">
        <v>0.23</v>
      </c>
      <c r="AB289" s="116">
        <v>0.193</v>
      </c>
      <c r="AC289" s="116">
        <v>0.30599999999999999</v>
      </c>
      <c r="AD289" s="116">
        <v>0.39300000000000002</v>
      </c>
      <c r="AE289" s="116" t="s">
        <v>130</v>
      </c>
      <c r="AF289" s="70" t="s">
        <v>130</v>
      </c>
      <c r="AH289">
        <v>0.193</v>
      </c>
      <c r="AI289">
        <v>0.30599999999999999</v>
      </c>
      <c r="AJ289">
        <v>0.39300000000000002</v>
      </c>
      <c r="AK289" t="s">
        <v>130</v>
      </c>
      <c r="AL289" t="s">
        <v>130</v>
      </c>
      <c r="AM289" s="24"/>
      <c r="AN289" s="24"/>
      <c r="AP289" s="98"/>
    </row>
    <row r="290" spans="1:42" ht="17.5" thickBot="1" x14ac:dyDescent="0.35">
      <c r="A290" t="s">
        <v>131</v>
      </c>
      <c r="B290" s="21">
        <v>0.31</v>
      </c>
      <c r="C290" s="5">
        <f t="shared" si="24"/>
        <v>20.309999999999999</v>
      </c>
      <c r="D290" s="175">
        <f>_xlfn.FORECAST.LINEAR(B290,$T$285:$T$286,$S$285:$S$286)</f>
        <v>3.4000000000000002E-2</v>
      </c>
      <c r="E290" s="175">
        <f>_xlfn.FORECAST.LINEAR(B290,$U$285:$U$286,$S$285:$S$286)</f>
        <v>7.5333333333333308E-2</v>
      </c>
      <c r="F290" s="55">
        <v>0.13700000000000001</v>
      </c>
      <c r="G290" s="55">
        <v>0.22700000000000001</v>
      </c>
      <c r="H290" s="55">
        <v>0.307</v>
      </c>
      <c r="I290" s="55" t="s">
        <v>130</v>
      </c>
      <c r="J290" s="55" t="s">
        <v>130</v>
      </c>
      <c r="K290" s="55" t="s">
        <v>130</v>
      </c>
      <c r="L290" s="55" t="s">
        <v>130</v>
      </c>
      <c r="M290" s="55" t="s">
        <v>130</v>
      </c>
      <c r="N290" s="55" t="s">
        <v>130</v>
      </c>
      <c r="O290" s="55" t="s">
        <v>130</v>
      </c>
      <c r="P290" s="2" t="s">
        <v>156</v>
      </c>
      <c r="R290" s="37"/>
      <c r="S290" s="173">
        <v>0.43</v>
      </c>
      <c r="T290" s="173">
        <v>2.5000000000000001E-2</v>
      </c>
      <c r="U290" s="173">
        <v>4.2999999999999997E-2</v>
      </c>
      <c r="V290" s="22"/>
      <c r="W290" s="22"/>
      <c r="X290" s="22"/>
      <c r="Z290" s="21">
        <v>0.24</v>
      </c>
      <c r="AB290" s="117">
        <f t="shared" ref="AB290:AD292" si="30">AB289+(AB$293-AB$289)/(($Z293-$Z289)*100)</f>
        <v>0.18525</v>
      </c>
      <c r="AC290" s="117">
        <f t="shared" si="30"/>
        <v>0.29475000000000001</v>
      </c>
      <c r="AD290" s="117">
        <f t="shared" si="30"/>
        <v>0.38150000000000001</v>
      </c>
      <c r="AE290" s="116" t="s">
        <v>130</v>
      </c>
      <c r="AF290" s="70" t="s">
        <v>130</v>
      </c>
      <c r="AH290">
        <v>0.185</v>
      </c>
      <c r="AI290">
        <v>0.29499999999999998</v>
      </c>
      <c r="AJ290">
        <v>0.38200000000000001</v>
      </c>
      <c r="AK290" t="s">
        <v>130</v>
      </c>
      <c r="AL290" t="s">
        <v>130</v>
      </c>
      <c r="AM290" s="24"/>
      <c r="AN290" s="24"/>
      <c r="AP290" s="98"/>
    </row>
    <row r="291" spans="1:42" ht="17.5" thickBot="1" x14ac:dyDescent="0.35">
      <c r="A291" t="s">
        <v>131</v>
      </c>
      <c r="B291" s="21">
        <v>0.32</v>
      </c>
      <c r="C291" s="5">
        <f t="shared" si="24"/>
        <v>20.32</v>
      </c>
      <c r="D291" s="172">
        <v>3.3000000000000002E-2</v>
      </c>
      <c r="E291" s="172">
        <v>7.1999999999999995E-2</v>
      </c>
      <c r="F291" s="55">
        <v>0.13200000000000001</v>
      </c>
      <c r="G291" s="55">
        <v>0.22</v>
      </c>
      <c r="H291" s="55">
        <v>0.29799999999999999</v>
      </c>
      <c r="I291" s="55" t="s">
        <v>130</v>
      </c>
      <c r="J291" s="55" t="s">
        <v>130</v>
      </c>
      <c r="K291" s="55" t="s">
        <v>130</v>
      </c>
      <c r="L291" s="55" t="s">
        <v>130</v>
      </c>
      <c r="M291" s="55" t="s">
        <v>130</v>
      </c>
      <c r="N291" s="55" t="s">
        <v>130</v>
      </c>
      <c r="O291" s="55" t="s">
        <v>130</v>
      </c>
      <c r="P291" s="2" t="s">
        <v>156</v>
      </c>
      <c r="R291" s="37"/>
      <c r="S291" s="173">
        <v>0.44</v>
      </c>
      <c r="T291" s="173">
        <v>2.4E-2</v>
      </c>
      <c r="U291" s="173">
        <v>4.1000000000000002E-2</v>
      </c>
      <c r="V291" s="22"/>
      <c r="W291" s="22"/>
      <c r="X291" s="22"/>
      <c r="Z291" s="21">
        <v>0.25</v>
      </c>
      <c r="AB291" s="117">
        <f t="shared" si="30"/>
        <v>0.17749999999999999</v>
      </c>
      <c r="AC291" s="117">
        <f t="shared" si="30"/>
        <v>0.28350000000000003</v>
      </c>
      <c r="AD291" s="117">
        <f t="shared" si="30"/>
        <v>0.37</v>
      </c>
      <c r="AE291" s="116" t="s">
        <v>130</v>
      </c>
      <c r="AF291" s="70" t="s">
        <v>130</v>
      </c>
      <c r="AH291">
        <v>0.17799999999999999</v>
      </c>
      <c r="AI291">
        <v>0.28399999999999997</v>
      </c>
      <c r="AJ291">
        <v>0.37</v>
      </c>
      <c r="AK291" t="s">
        <v>130</v>
      </c>
      <c r="AL291" t="s">
        <v>130</v>
      </c>
      <c r="AM291" s="24"/>
      <c r="AN291" s="24"/>
      <c r="AP291" s="98"/>
    </row>
    <row r="292" spans="1:42" ht="17.5" thickBot="1" x14ac:dyDescent="0.35">
      <c r="A292" t="s">
        <v>131</v>
      </c>
      <c r="B292" s="21">
        <v>0.33</v>
      </c>
      <c r="C292" s="5">
        <f t="shared" si="24"/>
        <v>20.329999999999998</v>
      </c>
      <c r="D292" s="172">
        <v>3.2000000000000001E-2</v>
      </c>
      <c r="E292">
        <v>6.8000000000000005E-2</v>
      </c>
      <c r="F292" s="55">
        <v>0.126</v>
      </c>
      <c r="G292" s="55">
        <v>0.21299999999999999</v>
      </c>
      <c r="H292" s="55">
        <v>0.28999999999999998</v>
      </c>
      <c r="I292" s="55" t="s">
        <v>130</v>
      </c>
      <c r="J292" s="55" t="s">
        <v>130</v>
      </c>
      <c r="K292" s="55" t="s">
        <v>130</v>
      </c>
      <c r="L292" s="55" t="s">
        <v>130</v>
      </c>
      <c r="M292" s="55" t="s">
        <v>130</v>
      </c>
      <c r="N292" s="55" t="s">
        <v>130</v>
      </c>
      <c r="O292" s="55" t="s">
        <v>130</v>
      </c>
      <c r="P292" s="2" t="s">
        <v>156</v>
      </c>
      <c r="R292" s="37"/>
      <c r="S292" s="173">
        <v>0.45</v>
      </c>
      <c r="T292" s="173">
        <v>2.3E-2</v>
      </c>
      <c r="U292" s="173">
        <v>3.5999999999999997E-2</v>
      </c>
      <c r="V292" s="22"/>
      <c r="W292" s="22"/>
      <c r="X292" s="22"/>
      <c r="Z292" s="21">
        <v>0.26</v>
      </c>
      <c r="AB292" s="117">
        <f t="shared" si="30"/>
        <v>0.16974999999999998</v>
      </c>
      <c r="AC292" s="117">
        <f t="shared" si="30"/>
        <v>0.27225000000000005</v>
      </c>
      <c r="AD292" s="117">
        <f t="shared" si="30"/>
        <v>0.35849999999999999</v>
      </c>
      <c r="AE292" s="116" t="s">
        <v>130</v>
      </c>
      <c r="AF292" s="70" t="s">
        <v>130</v>
      </c>
      <c r="AH292">
        <v>0.17</v>
      </c>
      <c r="AI292">
        <v>0.27200000000000002</v>
      </c>
      <c r="AJ292">
        <v>0.35899999999999999</v>
      </c>
      <c r="AK292" t="s">
        <v>130</v>
      </c>
      <c r="AL292" t="s">
        <v>130</v>
      </c>
      <c r="AM292" s="24"/>
      <c r="AN292" s="24"/>
      <c r="AP292" s="98"/>
    </row>
    <row r="293" spans="1:42" ht="17.5" thickBot="1" x14ac:dyDescent="0.35">
      <c r="A293" t="s">
        <v>131</v>
      </c>
      <c r="B293" s="21">
        <v>0.34</v>
      </c>
      <c r="C293" s="5">
        <f t="shared" si="24"/>
        <v>20.34</v>
      </c>
      <c r="D293" s="172">
        <v>3.1E-2</v>
      </c>
      <c r="E293" s="172">
        <v>6.4000000000000001E-2</v>
      </c>
      <c r="F293" s="55">
        <v>0.11899999999999999</v>
      </c>
      <c r="G293" s="55">
        <v>0.20300000000000001</v>
      </c>
      <c r="H293" s="55">
        <v>0.27900000000000003</v>
      </c>
      <c r="I293" s="55" t="s">
        <v>130</v>
      </c>
      <c r="J293" s="55" t="s">
        <v>130</v>
      </c>
      <c r="K293" s="55" t="s">
        <v>130</v>
      </c>
      <c r="L293" s="55" t="s">
        <v>130</v>
      </c>
      <c r="M293" s="55" t="s">
        <v>130</v>
      </c>
      <c r="N293" s="55" t="s">
        <v>130</v>
      </c>
      <c r="O293" s="55" t="s">
        <v>130</v>
      </c>
      <c r="P293" s="2" t="s">
        <v>156</v>
      </c>
      <c r="R293" s="37"/>
      <c r="S293" s="179">
        <v>0.55000000000000004</v>
      </c>
      <c r="T293" s="179">
        <v>1.7999999999999999E-2</v>
      </c>
      <c r="U293" s="179">
        <v>1.7999999999999999E-2</v>
      </c>
      <c r="V293" s="22"/>
      <c r="W293" s="22"/>
      <c r="X293" s="22"/>
      <c r="Z293" s="21">
        <v>0.27</v>
      </c>
      <c r="AA293" s="116">
        <v>0.27</v>
      </c>
      <c r="AB293" s="116">
        <v>0.16200000000000001</v>
      </c>
      <c r="AC293" s="116">
        <v>0.26100000000000001</v>
      </c>
      <c r="AD293" s="116">
        <v>0.34699999999999998</v>
      </c>
      <c r="AE293" s="116" t="s">
        <v>130</v>
      </c>
      <c r="AF293" s="70" t="s">
        <v>130</v>
      </c>
      <c r="AH293">
        <v>0.16200000000000001</v>
      </c>
      <c r="AI293">
        <v>0.26100000000000001</v>
      </c>
      <c r="AJ293">
        <v>0.34699999999999998</v>
      </c>
      <c r="AK293" t="s">
        <v>130</v>
      </c>
      <c r="AL293" t="s">
        <v>130</v>
      </c>
      <c r="AM293" s="24"/>
      <c r="AN293" s="24"/>
      <c r="AP293" s="98"/>
    </row>
    <row r="294" spans="1:42" ht="17.5" thickBot="1" x14ac:dyDescent="0.35">
      <c r="A294" t="s">
        <v>131</v>
      </c>
      <c r="B294" s="21">
        <v>0.35</v>
      </c>
      <c r="C294" s="5">
        <f t="shared" si="24"/>
        <v>20.350000000000001</v>
      </c>
      <c r="D294" s="175">
        <f>_xlfn.FORECAST.LINEAR(B294,$T$288:$T$289,$S$288:$S$289)</f>
        <v>3.0375000000000006E-2</v>
      </c>
      <c r="E294" s="175">
        <f>_xlfn.FORECAST.LINEAR(B294,$U$288:$U$289,$S$288:$S$289)</f>
        <v>6.1625000000000027E-2</v>
      </c>
      <c r="F294" s="55">
        <v>0.115</v>
      </c>
      <c r="G294" s="55">
        <v>0.19800000000000001</v>
      </c>
      <c r="H294" s="55">
        <v>0.27300000000000002</v>
      </c>
      <c r="I294" s="55" t="s">
        <v>130</v>
      </c>
      <c r="J294" s="55" t="s">
        <v>130</v>
      </c>
      <c r="K294" s="55" t="s">
        <v>130</v>
      </c>
      <c r="L294" s="55" t="s">
        <v>130</v>
      </c>
      <c r="M294" s="55" t="s">
        <v>130</v>
      </c>
      <c r="N294" s="55" t="s">
        <v>130</v>
      </c>
      <c r="O294" s="55" t="s">
        <v>130</v>
      </c>
      <c r="P294" s="2" t="s">
        <v>156</v>
      </c>
      <c r="R294" s="37"/>
      <c r="S294" s="37"/>
      <c r="T294" s="37"/>
      <c r="U294" s="22"/>
      <c r="V294" s="22"/>
      <c r="W294" s="22"/>
      <c r="X294" s="22"/>
      <c r="Z294" s="21">
        <v>0.28000000000000003</v>
      </c>
      <c r="AA294" s="116">
        <v>0.28000000000000003</v>
      </c>
      <c r="AB294" s="116">
        <v>0.155</v>
      </c>
      <c r="AC294" s="116">
        <v>0.252</v>
      </c>
      <c r="AD294" s="116">
        <v>0.33600000000000002</v>
      </c>
      <c r="AE294" s="116" t="s">
        <v>130</v>
      </c>
      <c r="AF294" s="70" t="s">
        <v>130</v>
      </c>
      <c r="AH294">
        <v>0.155</v>
      </c>
      <c r="AI294">
        <v>0.252</v>
      </c>
      <c r="AJ294">
        <v>0.33600000000000002</v>
      </c>
      <c r="AK294" t="s">
        <v>130</v>
      </c>
      <c r="AL294" t="s">
        <v>130</v>
      </c>
      <c r="AM294" s="24"/>
      <c r="AN294" s="24"/>
      <c r="AP294" s="98"/>
    </row>
    <row r="295" spans="1:42" ht="17.5" thickBot="1" x14ac:dyDescent="0.35">
      <c r="A295" t="s">
        <v>131</v>
      </c>
      <c r="B295" s="21">
        <v>0.36</v>
      </c>
      <c r="C295" s="5">
        <f t="shared" si="24"/>
        <v>20.36</v>
      </c>
      <c r="D295" s="175">
        <f t="shared" ref="D295:D300" si="31">_xlfn.FORECAST.LINEAR(B295,$T$288:$T$289,$S$288:$S$289)</f>
        <v>2.9750000000000006E-2</v>
      </c>
      <c r="E295" s="175">
        <f t="shared" ref="E295:E300" si="32">_xlfn.FORECAST.LINEAR(B295,$U$288:$U$289,$S$288:$S$289)</f>
        <v>5.9250000000000025E-2</v>
      </c>
      <c r="F295" s="55">
        <v>0.112</v>
      </c>
      <c r="G295" s="55">
        <v>0.193</v>
      </c>
      <c r="H295" s="55">
        <v>0.26800000000000002</v>
      </c>
      <c r="I295" s="55" t="s">
        <v>130</v>
      </c>
      <c r="J295" s="55" t="s">
        <v>130</v>
      </c>
      <c r="K295" s="55" t="s">
        <v>130</v>
      </c>
      <c r="L295" s="55" t="s">
        <v>130</v>
      </c>
      <c r="M295" s="55" t="s">
        <v>130</v>
      </c>
      <c r="N295" s="55" t="s">
        <v>130</v>
      </c>
      <c r="O295" s="55" t="s">
        <v>130</v>
      </c>
      <c r="P295" s="2" t="s">
        <v>156</v>
      </c>
      <c r="R295" s="37"/>
      <c r="S295" s="37"/>
      <c r="T295" s="37"/>
      <c r="U295" s="22"/>
      <c r="V295" s="22"/>
      <c r="W295" s="22"/>
      <c r="X295" s="22"/>
      <c r="Z295" s="21">
        <v>0.28999999999999998</v>
      </c>
      <c r="AA295" s="116">
        <v>0.28999999999999998</v>
      </c>
      <c r="AB295" s="116">
        <v>0.14799999999999999</v>
      </c>
      <c r="AC295" s="116">
        <v>0.24199999999999999</v>
      </c>
      <c r="AD295" s="116">
        <v>0.32400000000000001</v>
      </c>
      <c r="AE295" s="116" t="s">
        <v>130</v>
      </c>
      <c r="AF295" s="70" t="s">
        <v>130</v>
      </c>
      <c r="AH295">
        <v>0.14799999999999999</v>
      </c>
      <c r="AI295">
        <v>0.24199999999999999</v>
      </c>
      <c r="AJ295">
        <v>0.32400000000000001</v>
      </c>
      <c r="AK295" t="s">
        <v>130</v>
      </c>
      <c r="AL295" t="s">
        <v>130</v>
      </c>
      <c r="AM295" s="24"/>
      <c r="AN295" s="24"/>
      <c r="AP295" s="98"/>
    </row>
    <row r="296" spans="1:42" ht="17.5" thickBot="1" x14ac:dyDescent="0.35">
      <c r="A296" t="s">
        <v>131</v>
      </c>
      <c r="B296" s="21">
        <v>0.37</v>
      </c>
      <c r="C296" s="5">
        <f t="shared" si="24"/>
        <v>20.37</v>
      </c>
      <c r="D296" s="175">
        <f t="shared" si="31"/>
        <v>2.9125000000000005E-2</v>
      </c>
      <c r="E296" s="175">
        <f t="shared" si="32"/>
        <v>5.6875000000000023E-2</v>
      </c>
      <c r="F296" s="55">
        <v>0.108</v>
      </c>
      <c r="G296" s="55">
        <v>0.188</v>
      </c>
      <c r="H296" s="55">
        <v>0.26200000000000001</v>
      </c>
      <c r="I296" s="55" t="s">
        <v>130</v>
      </c>
      <c r="J296" s="55" t="s">
        <v>130</v>
      </c>
      <c r="K296" s="55" t="s">
        <v>130</v>
      </c>
      <c r="L296" s="55" t="s">
        <v>130</v>
      </c>
      <c r="M296" s="55" t="s">
        <v>130</v>
      </c>
      <c r="N296" s="55" t="s">
        <v>130</v>
      </c>
      <c r="O296" s="55" t="s">
        <v>130</v>
      </c>
      <c r="P296" s="2" t="s">
        <v>156</v>
      </c>
      <c r="R296" s="37"/>
      <c r="S296" s="37"/>
      <c r="T296" s="37"/>
      <c r="U296" s="22"/>
      <c r="V296" s="22"/>
      <c r="W296" s="22"/>
      <c r="X296" s="22"/>
      <c r="Z296" s="21">
        <v>0.3</v>
      </c>
      <c r="AB296" s="55">
        <f t="shared" ref="AB296:AD297" si="33">AB295+(AB$298-AB$295)/(($Z298-$Z295)*100)</f>
        <v>0.14266666666666666</v>
      </c>
      <c r="AC296" s="55">
        <f t="shared" si="33"/>
        <v>0.23466666666666666</v>
      </c>
      <c r="AD296" s="55">
        <f t="shared" si="33"/>
        <v>0.31533333333333335</v>
      </c>
      <c r="AE296" s="116" t="s">
        <v>130</v>
      </c>
      <c r="AF296" s="70" t="s">
        <v>130</v>
      </c>
      <c r="AH296">
        <v>0.14299999999999999</v>
      </c>
      <c r="AI296">
        <v>0.23499999999999999</v>
      </c>
      <c r="AJ296">
        <v>0.315</v>
      </c>
      <c r="AK296" t="s">
        <v>130</v>
      </c>
      <c r="AL296" t="s">
        <v>130</v>
      </c>
      <c r="AM296" s="24"/>
      <c r="AN296" s="24"/>
      <c r="AP296" s="98"/>
    </row>
    <row r="297" spans="1:42" ht="17.5" thickBot="1" x14ac:dyDescent="0.35">
      <c r="A297" t="s">
        <v>131</v>
      </c>
      <c r="B297" s="21">
        <v>0.38</v>
      </c>
      <c r="C297" s="5">
        <f t="shared" si="24"/>
        <v>20.38</v>
      </c>
      <c r="D297" s="175">
        <f t="shared" si="31"/>
        <v>2.8500000000000001E-2</v>
      </c>
      <c r="E297" s="175">
        <f t="shared" si="32"/>
        <v>5.4500000000000007E-2</v>
      </c>
      <c r="F297" s="55">
        <v>0.104</v>
      </c>
      <c r="G297" s="55">
        <v>0.184</v>
      </c>
      <c r="H297" s="55">
        <v>0.25700000000000001</v>
      </c>
      <c r="I297" s="55" t="s">
        <v>130</v>
      </c>
      <c r="J297" s="55" t="s">
        <v>130</v>
      </c>
      <c r="K297" s="55" t="s">
        <v>130</v>
      </c>
      <c r="L297" s="55" t="s">
        <v>130</v>
      </c>
      <c r="M297" s="55" t="s">
        <v>130</v>
      </c>
      <c r="N297" s="55" t="s">
        <v>130</v>
      </c>
      <c r="O297" s="55" t="s">
        <v>130</v>
      </c>
      <c r="P297" s="2" t="s">
        <v>156</v>
      </c>
      <c r="R297" s="37"/>
      <c r="S297" s="37"/>
      <c r="T297" s="37"/>
      <c r="U297" s="22"/>
      <c r="V297" s="22"/>
      <c r="W297" s="22"/>
      <c r="X297" s="22"/>
      <c r="Z297" s="21">
        <v>0.31</v>
      </c>
      <c r="AB297" s="55">
        <f t="shared" si="33"/>
        <v>0.13733333333333334</v>
      </c>
      <c r="AC297" s="55">
        <f t="shared" si="33"/>
        <v>0.22733333333333333</v>
      </c>
      <c r="AD297" s="55">
        <f t="shared" si="33"/>
        <v>0.3066666666666667</v>
      </c>
      <c r="AE297" s="116" t="s">
        <v>130</v>
      </c>
      <c r="AF297" s="70" t="s">
        <v>130</v>
      </c>
      <c r="AH297">
        <v>0.13700000000000001</v>
      </c>
      <c r="AI297">
        <v>0.22700000000000001</v>
      </c>
      <c r="AJ297">
        <v>0.307</v>
      </c>
      <c r="AK297" t="s">
        <v>130</v>
      </c>
      <c r="AL297" t="s">
        <v>130</v>
      </c>
      <c r="AM297" s="24"/>
      <c r="AN297" s="24"/>
      <c r="AP297" s="98"/>
    </row>
    <row r="298" spans="1:42" ht="17.5" thickBot="1" x14ac:dyDescent="0.35">
      <c r="A298" t="s">
        <v>131</v>
      </c>
      <c r="B298" s="21">
        <v>0.39</v>
      </c>
      <c r="C298" s="5">
        <f t="shared" si="24"/>
        <v>20.39</v>
      </c>
      <c r="D298" s="175">
        <f t="shared" si="31"/>
        <v>2.7875E-2</v>
      </c>
      <c r="E298" s="175">
        <f t="shared" si="32"/>
        <v>5.2125000000000005E-2</v>
      </c>
      <c r="F298" s="55">
        <v>0.1</v>
      </c>
      <c r="G298" s="55">
        <v>0.17899999999999999</v>
      </c>
      <c r="H298" s="55">
        <v>0.251</v>
      </c>
      <c r="I298" s="55" t="s">
        <v>130</v>
      </c>
      <c r="J298" s="55" t="s">
        <v>130</v>
      </c>
      <c r="K298" s="55" t="s">
        <v>130</v>
      </c>
      <c r="L298" s="55" t="s">
        <v>130</v>
      </c>
      <c r="M298" s="55" t="s">
        <v>130</v>
      </c>
      <c r="N298" s="55" t="s">
        <v>130</v>
      </c>
      <c r="O298" s="55" t="s">
        <v>130</v>
      </c>
      <c r="P298" s="2" t="s">
        <v>156</v>
      </c>
      <c r="R298" s="37"/>
      <c r="S298" s="37"/>
      <c r="T298" s="37"/>
      <c r="U298" s="22"/>
      <c r="V298" s="22"/>
      <c r="W298" s="22"/>
      <c r="X298" s="22"/>
      <c r="Z298" s="21">
        <v>0.32</v>
      </c>
      <c r="AA298" s="116">
        <v>0.32</v>
      </c>
      <c r="AB298" s="116">
        <v>0.13200000000000001</v>
      </c>
      <c r="AC298" s="116">
        <v>0.22</v>
      </c>
      <c r="AD298" s="116">
        <v>0.29799999999999999</v>
      </c>
      <c r="AE298" s="116" t="s">
        <v>130</v>
      </c>
      <c r="AF298" s="70" t="s">
        <v>130</v>
      </c>
      <c r="AH298">
        <v>0.13200000000000001</v>
      </c>
      <c r="AI298">
        <v>0.22</v>
      </c>
      <c r="AJ298">
        <v>0.29799999999999999</v>
      </c>
      <c r="AK298" t="s">
        <v>130</v>
      </c>
      <c r="AL298" t="s">
        <v>130</v>
      </c>
      <c r="AM298" s="24"/>
      <c r="AN298" s="24"/>
      <c r="AP298" s="98"/>
    </row>
    <row r="299" spans="1:42" ht="17.5" thickBot="1" x14ac:dyDescent="0.35">
      <c r="A299" t="s">
        <v>131</v>
      </c>
      <c r="B299" s="21">
        <v>0.4</v>
      </c>
      <c r="C299" s="5">
        <f t="shared" si="24"/>
        <v>20.399999999999999</v>
      </c>
      <c r="D299" s="175">
        <f t="shared" si="31"/>
        <v>2.725E-2</v>
      </c>
      <c r="E299" s="175">
        <f t="shared" si="32"/>
        <v>4.9750000000000003E-2</v>
      </c>
      <c r="F299" s="55">
        <v>9.7000000000000003E-2</v>
      </c>
      <c r="G299" s="55">
        <v>0.17399999999999999</v>
      </c>
      <c r="H299" s="55">
        <v>0.245</v>
      </c>
      <c r="I299" s="55" t="s">
        <v>130</v>
      </c>
      <c r="J299" s="55" t="s">
        <v>130</v>
      </c>
      <c r="K299" s="55" t="s">
        <v>130</v>
      </c>
      <c r="L299" s="55" t="s">
        <v>130</v>
      </c>
      <c r="M299" s="55" t="s">
        <v>130</v>
      </c>
      <c r="N299" s="55" t="s">
        <v>130</v>
      </c>
      <c r="O299" s="55" t="s">
        <v>130</v>
      </c>
      <c r="P299" s="2" t="s">
        <v>156</v>
      </c>
      <c r="R299" s="37"/>
      <c r="S299" s="37"/>
      <c r="T299" s="37"/>
      <c r="U299" s="22"/>
      <c r="V299" s="22"/>
      <c r="W299" s="22"/>
      <c r="X299" s="22"/>
      <c r="Z299" s="21">
        <v>0.33</v>
      </c>
      <c r="AA299" s="116">
        <v>0.33</v>
      </c>
      <c r="AB299" s="116">
        <v>0.126</v>
      </c>
      <c r="AC299" s="116">
        <v>0.21299999999999999</v>
      </c>
      <c r="AD299" s="116">
        <v>0.28999999999999998</v>
      </c>
      <c r="AE299" s="116" t="s">
        <v>130</v>
      </c>
      <c r="AF299" s="70" t="s">
        <v>130</v>
      </c>
      <c r="AH299">
        <v>0.126</v>
      </c>
      <c r="AI299">
        <v>0.21299999999999999</v>
      </c>
      <c r="AJ299">
        <v>0.28999999999999998</v>
      </c>
      <c r="AK299" t="s">
        <v>130</v>
      </c>
      <c r="AL299" t="s">
        <v>130</v>
      </c>
      <c r="AM299" s="24"/>
      <c r="AN299" s="24"/>
      <c r="AP299" s="98"/>
    </row>
    <row r="300" spans="1:42" ht="17.5" thickBot="1" x14ac:dyDescent="0.35">
      <c r="A300" t="s">
        <v>131</v>
      </c>
      <c r="B300" s="21">
        <v>0.41</v>
      </c>
      <c r="C300" s="5">
        <f t="shared" si="24"/>
        <v>20.41</v>
      </c>
      <c r="D300" s="175">
        <f t="shared" si="31"/>
        <v>2.6625000000000003E-2</v>
      </c>
      <c r="E300" s="175">
        <f t="shared" si="32"/>
        <v>4.7375000000000014E-2</v>
      </c>
      <c r="F300" s="55">
        <v>9.2999999999999999E-2</v>
      </c>
      <c r="G300" s="55">
        <v>0.16900000000000001</v>
      </c>
      <c r="H300" s="55">
        <v>0.24</v>
      </c>
      <c r="I300" s="55" t="s">
        <v>130</v>
      </c>
      <c r="J300" s="55" t="s">
        <v>130</v>
      </c>
      <c r="K300" s="55" t="s">
        <v>130</v>
      </c>
      <c r="L300" s="55" t="s">
        <v>130</v>
      </c>
      <c r="M300" s="55" t="s">
        <v>130</v>
      </c>
      <c r="N300" s="55" t="s">
        <v>130</v>
      </c>
      <c r="O300" s="55" t="s">
        <v>130</v>
      </c>
      <c r="P300" s="2" t="s">
        <v>156</v>
      </c>
      <c r="R300" s="37"/>
      <c r="S300" s="37"/>
      <c r="T300" s="37"/>
      <c r="U300" s="22"/>
      <c r="V300" s="22"/>
      <c r="W300" s="22"/>
      <c r="X300" s="22"/>
      <c r="Z300" s="21">
        <v>0.34</v>
      </c>
      <c r="AA300" s="116">
        <v>0.34</v>
      </c>
      <c r="AB300" s="116">
        <v>0.11899999999999999</v>
      </c>
      <c r="AC300" s="116">
        <v>0.20300000000000001</v>
      </c>
      <c r="AD300" s="116">
        <v>0.27900000000000003</v>
      </c>
      <c r="AE300" s="116" t="s">
        <v>130</v>
      </c>
      <c r="AF300" s="70" t="s">
        <v>130</v>
      </c>
      <c r="AH300">
        <v>0.11899999999999999</v>
      </c>
      <c r="AI300">
        <v>0.20300000000000001</v>
      </c>
      <c r="AJ300">
        <v>0.27900000000000003</v>
      </c>
      <c r="AK300" t="s">
        <v>130</v>
      </c>
      <c r="AL300" t="s">
        <v>130</v>
      </c>
      <c r="AM300" s="24"/>
      <c r="AN300" s="24"/>
      <c r="AP300" s="98"/>
    </row>
    <row r="301" spans="1:42" ht="17.5" thickBot="1" x14ac:dyDescent="0.35">
      <c r="A301" t="s">
        <v>131</v>
      </c>
      <c r="B301" s="21">
        <v>0.42</v>
      </c>
      <c r="C301" s="5">
        <f t="shared" si="24"/>
        <v>20.420000000000002</v>
      </c>
      <c r="D301" s="172">
        <v>2.5999999999999999E-2</v>
      </c>
      <c r="E301" s="172">
        <v>4.4999999999999998E-2</v>
      </c>
      <c r="F301" s="55">
        <v>8.8999999999999996E-2</v>
      </c>
      <c r="G301" s="55">
        <v>0.16400000000000001</v>
      </c>
      <c r="H301" s="55">
        <v>0.23400000000000001</v>
      </c>
      <c r="I301" s="55" t="s">
        <v>130</v>
      </c>
      <c r="J301" s="55" t="s">
        <v>130</v>
      </c>
      <c r="K301" s="55" t="s">
        <v>130</v>
      </c>
      <c r="L301" s="55" t="s">
        <v>130</v>
      </c>
      <c r="M301" s="55" t="s">
        <v>130</v>
      </c>
      <c r="N301" s="55" t="s">
        <v>130</v>
      </c>
      <c r="O301" s="55" t="s">
        <v>130</v>
      </c>
      <c r="P301" s="2" t="s">
        <v>156</v>
      </c>
      <c r="R301" s="37"/>
      <c r="S301" s="37"/>
      <c r="T301" s="37"/>
      <c r="U301" s="22"/>
      <c r="V301" s="22"/>
      <c r="W301" s="22"/>
      <c r="X301" s="22"/>
      <c r="Z301" s="21">
        <v>0.35</v>
      </c>
      <c r="AB301" s="117">
        <f t="shared" ref="AB301:AD301" si="34">AB300+(AB$308-AB$300)/(($Z308-$Z300)*100)</f>
        <v>0.11524999999999999</v>
      </c>
      <c r="AC301" s="117">
        <f t="shared" si="34"/>
        <v>0.19812500000000002</v>
      </c>
      <c r="AD301" s="117">
        <f t="shared" si="34"/>
        <v>0.27337500000000003</v>
      </c>
      <c r="AE301" s="116" t="s">
        <v>130</v>
      </c>
      <c r="AF301" s="70" t="s">
        <v>130</v>
      </c>
      <c r="AH301">
        <v>0.115</v>
      </c>
      <c r="AI301">
        <v>0.19800000000000001</v>
      </c>
      <c r="AJ301">
        <v>0.27300000000000002</v>
      </c>
      <c r="AK301" t="s">
        <v>130</v>
      </c>
      <c r="AL301" t="s">
        <v>130</v>
      </c>
      <c r="AM301" s="24"/>
      <c r="AN301" s="24"/>
      <c r="AP301" s="98"/>
    </row>
    <row r="302" spans="1:42" ht="17.5" thickBot="1" x14ac:dyDescent="0.35">
      <c r="A302" t="s">
        <v>131</v>
      </c>
      <c r="B302" s="21">
        <v>0.43</v>
      </c>
      <c r="C302" s="5">
        <f t="shared" si="24"/>
        <v>20.43</v>
      </c>
      <c r="D302" s="172">
        <v>2.5000000000000001E-2</v>
      </c>
      <c r="E302" s="172">
        <v>4.2999999999999997E-2</v>
      </c>
      <c r="F302" s="55">
        <v>8.5000000000000006E-2</v>
      </c>
      <c r="G302" s="55">
        <v>0.159</v>
      </c>
      <c r="H302" s="55">
        <v>0.22800000000000001</v>
      </c>
      <c r="I302" s="55" t="s">
        <v>130</v>
      </c>
      <c r="J302" s="55" t="s">
        <v>130</v>
      </c>
      <c r="K302" s="55" t="s">
        <v>130</v>
      </c>
      <c r="L302" s="55" t="s">
        <v>130</v>
      </c>
      <c r="M302" s="55" t="s">
        <v>130</v>
      </c>
      <c r="N302" s="55" t="s">
        <v>130</v>
      </c>
      <c r="O302" s="55" t="s">
        <v>130</v>
      </c>
      <c r="P302" s="2" t="s">
        <v>156</v>
      </c>
      <c r="R302" s="37"/>
      <c r="S302" s="37"/>
      <c r="T302" s="37"/>
      <c r="U302" s="22"/>
      <c r="V302" s="22"/>
      <c r="W302" s="22"/>
      <c r="X302" s="22"/>
      <c r="Z302" s="21">
        <v>0.36</v>
      </c>
      <c r="AB302" s="117">
        <f t="shared" ref="AB302:AB307" si="35">AB301+(AB$308-AB$300)/(($Z309-$Z301)*100)</f>
        <v>0.11149999999999999</v>
      </c>
      <c r="AC302" s="117">
        <f t="shared" ref="AC302:AC307" si="36">AC301+(AC$308-AC$300)/(($Z309-$Z301)*100)</f>
        <v>0.19325000000000003</v>
      </c>
      <c r="AD302" s="117">
        <f t="shared" ref="AD302:AD307" si="37">AD301+(AD$308-AD$300)/(($Z309-$Z301)*100)</f>
        <v>0.26775000000000004</v>
      </c>
      <c r="AE302" s="116" t="s">
        <v>130</v>
      </c>
      <c r="AF302" s="70" t="s">
        <v>130</v>
      </c>
      <c r="AH302">
        <v>0.112</v>
      </c>
      <c r="AI302">
        <v>0.193</v>
      </c>
      <c r="AJ302">
        <v>0.26800000000000002</v>
      </c>
      <c r="AK302" t="s">
        <v>130</v>
      </c>
      <c r="AL302" t="s">
        <v>130</v>
      </c>
      <c r="AM302" s="24"/>
      <c r="AN302" s="24"/>
      <c r="AP302" s="98"/>
    </row>
    <row r="303" spans="1:42" ht="17.5" thickBot="1" x14ac:dyDescent="0.35">
      <c r="A303" t="s">
        <v>131</v>
      </c>
      <c r="B303" s="21">
        <v>0.44</v>
      </c>
      <c r="C303" s="5">
        <f t="shared" si="24"/>
        <v>20.440000000000001</v>
      </c>
      <c r="D303" s="172">
        <v>2.4E-2</v>
      </c>
      <c r="E303" s="172">
        <v>4.1000000000000002E-2</v>
      </c>
      <c r="F303" s="55">
        <v>8.2000000000000003E-2</v>
      </c>
      <c r="G303" s="55">
        <v>0.154</v>
      </c>
      <c r="H303" s="55">
        <v>0.222</v>
      </c>
      <c r="I303" s="55" t="s">
        <v>130</v>
      </c>
      <c r="J303" s="55" t="s">
        <v>130</v>
      </c>
      <c r="K303" s="55" t="s">
        <v>130</v>
      </c>
      <c r="L303" s="55" t="s">
        <v>130</v>
      </c>
      <c r="M303" s="55" t="s">
        <v>130</v>
      </c>
      <c r="N303" s="55" t="s">
        <v>130</v>
      </c>
      <c r="O303" s="55" t="s">
        <v>130</v>
      </c>
      <c r="P303" s="2" t="s">
        <v>156</v>
      </c>
      <c r="R303" s="37"/>
      <c r="S303" s="37"/>
      <c r="T303" s="37"/>
      <c r="U303" s="22"/>
      <c r="V303" s="22"/>
      <c r="W303" s="22"/>
      <c r="X303" s="22"/>
      <c r="Z303" s="21">
        <v>0.37</v>
      </c>
      <c r="AB303" s="117">
        <f t="shared" si="35"/>
        <v>0.10774999999999998</v>
      </c>
      <c r="AC303" s="117">
        <f t="shared" si="36"/>
        <v>0.18837500000000004</v>
      </c>
      <c r="AD303" s="117">
        <f t="shared" si="37"/>
        <v>0.26212500000000005</v>
      </c>
      <c r="AE303" s="116" t="s">
        <v>130</v>
      </c>
      <c r="AF303" s="70" t="s">
        <v>130</v>
      </c>
      <c r="AH303">
        <v>0.108</v>
      </c>
      <c r="AI303">
        <v>0.188</v>
      </c>
      <c r="AJ303">
        <v>0.26200000000000001</v>
      </c>
      <c r="AK303" t="s">
        <v>130</v>
      </c>
      <c r="AL303" t="s">
        <v>130</v>
      </c>
      <c r="AM303" s="24"/>
      <c r="AN303" s="24"/>
      <c r="AP303" s="98"/>
    </row>
    <row r="304" spans="1:42" ht="17.5" thickBot="1" x14ac:dyDescent="0.35">
      <c r="A304" t="s">
        <v>131</v>
      </c>
      <c r="B304" s="21">
        <v>0.45</v>
      </c>
      <c r="C304" s="5">
        <f t="shared" si="24"/>
        <v>20.45</v>
      </c>
      <c r="D304" s="172">
        <v>2.3E-2</v>
      </c>
      <c r="E304" s="172">
        <v>3.5999999999999997E-2</v>
      </c>
      <c r="F304" s="55">
        <v>7.4999999999999997E-2</v>
      </c>
      <c r="G304" s="55">
        <v>0.14399999999999999</v>
      </c>
      <c r="H304" s="55">
        <v>0.21099999999999999</v>
      </c>
      <c r="I304" s="55" t="s">
        <v>130</v>
      </c>
      <c r="J304" s="55" t="s">
        <v>130</v>
      </c>
      <c r="K304" s="55" t="s">
        <v>130</v>
      </c>
      <c r="L304" s="55" t="s">
        <v>130</v>
      </c>
      <c r="M304" s="55" t="s">
        <v>130</v>
      </c>
      <c r="N304" s="55" t="s">
        <v>130</v>
      </c>
      <c r="O304" s="55" t="s">
        <v>130</v>
      </c>
      <c r="P304" s="2" t="s">
        <v>156</v>
      </c>
      <c r="R304" s="37"/>
      <c r="S304" s="37"/>
      <c r="T304" s="37"/>
      <c r="U304" s="22"/>
      <c r="V304" s="22"/>
      <c r="W304" s="22"/>
      <c r="X304" s="22"/>
      <c r="Z304" s="21">
        <v>0.38</v>
      </c>
      <c r="AB304" s="117">
        <f t="shared" si="35"/>
        <v>0.10399999999999998</v>
      </c>
      <c r="AC304" s="117">
        <f t="shared" si="36"/>
        <v>0.18350000000000005</v>
      </c>
      <c r="AD304" s="117">
        <f t="shared" si="37"/>
        <v>0.25650000000000006</v>
      </c>
      <c r="AE304" s="116" t="s">
        <v>130</v>
      </c>
      <c r="AF304" s="70" t="s">
        <v>130</v>
      </c>
      <c r="AH304">
        <v>0.104</v>
      </c>
      <c r="AI304">
        <v>0.184</v>
      </c>
      <c r="AJ304">
        <v>0.25700000000000001</v>
      </c>
      <c r="AK304" t="s">
        <v>130</v>
      </c>
      <c r="AL304" t="s">
        <v>130</v>
      </c>
      <c r="AM304" s="24"/>
      <c r="AN304" s="24"/>
      <c r="AP304" s="98"/>
    </row>
    <row r="305" spans="1:42" ht="17.5" thickBot="1" x14ac:dyDescent="0.35">
      <c r="A305" t="s">
        <v>131</v>
      </c>
      <c r="B305" s="21">
        <v>0.46</v>
      </c>
      <c r="C305" s="5">
        <f t="shared" si="24"/>
        <v>20.46</v>
      </c>
      <c r="D305" s="175">
        <f>_xlfn.FORECAST.LINEAR(B305,$T$292:$T$293,$S$292:$S$293)</f>
        <v>2.2499999999999999E-2</v>
      </c>
      <c r="E305" s="175">
        <f>_xlfn.FORECAST.LINEAR(B305,$U$292:$U$293,$S$292:$S$293)</f>
        <v>3.4199999999999994E-2</v>
      </c>
      <c r="F305" s="55">
        <v>7.1999999999999995E-2</v>
      </c>
      <c r="G305" s="55">
        <v>0.14000000000000001</v>
      </c>
      <c r="H305" s="55">
        <v>0.20699999999999999</v>
      </c>
      <c r="I305" s="55" t="s">
        <v>130</v>
      </c>
      <c r="J305" s="55" t="s">
        <v>130</v>
      </c>
      <c r="K305" s="55" t="s">
        <v>130</v>
      </c>
      <c r="L305" s="55" t="s">
        <v>130</v>
      </c>
      <c r="M305" s="55" t="s">
        <v>130</v>
      </c>
      <c r="N305" s="55" t="s">
        <v>130</v>
      </c>
      <c r="O305" s="55" t="s">
        <v>130</v>
      </c>
      <c r="P305" s="2" t="s">
        <v>156</v>
      </c>
      <c r="R305" s="37"/>
      <c r="S305" s="37"/>
      <c r="T305" s="37"/>
      <c r="U305" s="22"/>
      <c r="V305" s="22"/>
      <c r="W305" s="22"/>
      <c r="X305" s="22"/>
      <c r="Z305" s="21">
        <v>0.39</v>
      </c>
      <c r="AB305" s="117">
        <f t="shared" si="35"/>
        <v>0.10024999999999998</v>
      </c>
      <c r="AC305" s="117">
        <f t="shared" si="36"/>
        <v>0.17862500000000006</v>
      </c>
      <c r="AD305" s="117">
        <f t="shared" si="37"/>
        <v>0.25087500000000007</v>
      </c>
      <c r="AE305" s="116" t="s">
        <v>130</v>
      </c>
      <c r="AF305" s="70" t="s">
        <v>130</v>
      </c>
      <c r="AH305">
        <v>0.1</v>
      </c>
      <c r="AI305">
        <v>0.17899999999999999</v>
      </c>
      <c r="AJ305">
        <v>0.251</v>
      </c>
      <c r="AK305" t="s">
        <v>130</v>
      </c>
      <c r="AL305" t="s">
        <v>130</v>
      </c>
      <c r="AM305" s="24"/>
      <c r="AN305" s="24"/>
      <c r="AP305" s="98"/>
    </row>
    <row r="306" spans="1:42" ht="17.5" thickBot="1" x14ac:dyDescent="0.35">
      <c r="A306" t="s">
        <v>131</v>
      </c>
      <c r="B306" s="21">
        <v>0.47</v>
      </c>
      <c r="C306" s="5">
        <f t="shared" si="24"/>
        <v>20.47</v>
      </c>
      <c r="D306" s="175">
        <f t="shared" ref="D306:D313" si="38">_xlfn.FORECAST.LINEAR(B306,$T$292:$T$293,$S$292:$S$293)</f>
        <v>2.2000000000000002E-2</v>
      </c>
      <c r="E306" s="175">
        <f t="shared" ref="E306:E313" si="39">_xlfn.FORECAST.LINEAR(B306,$U$292:$U$293,$S$292:$S$293)</f>
        <v>3.2399999999999998E-2</v>
      </c>
      <c r="F306" s="55">
        <v>6.9000000000000006E-2</v>
      </c>
      <c r="G306" s="55">
        <v>0.13600000000000001</v>
      </c>
      <c r="H306" s="55">
        <v>0.20200000000000001</v>
      </c>
      <c r="I306" s="55" t="s">
        <v>130</v>
      </c>
      <c r="J306" s="55" t="s">
        <v>130</v>
      </c>
      <c r="K306" s="55" t="s">
        <v>130</v>
      </c>
      <c r="L306" s="55" t="s">
        <v>130</v>
      </c>
      <c r="M306" s="55" t="s">
        <v>130</v>
      </c>
      <c r="N306" s="55" t="s">
        <v>130</v>
      </c>
      <c r="O306" s="55" t="s">
        <v>130</v>
      </c>
      <c r="P306" s="2" t="s">
        <v>156</v>
      </c>
      <c r="R306" s="37"/>
      <c r="S306" s="37"/>
      <c r="T306" s="37"/>
      <c r="U306" s="22"/>
      <c r="V306" s="22"/>
      <c r="W306" s="22"/>
      <c r="X306" s="22"/>
      <c r="Z306" s="21">
        <v>0.4</v>
      </c>
      <c r="AB306" s="117">
        <f t="shared" si="35"/>
        <v>9.6499999999999975E-2</v>
      </c>
      <c r="AC306" s="117">
        <f t="shared" si="36"/>
        <v>0.17375000000000007</v>
      </c>
      <c r="AD306" s="117">
        <f t="shared" si="37"/>
        <v>0.24525000000000008</v>
      </c>
      <c r="AE306" s="116" t="s">
        <v>130</v>
      </c>
      <c r="AF306" s="70" t="s">
        <v>130</v>
      </c>
      <c r="AH306">
        <v>9.7000000000000003E-2</v>
      </c>
      <c r="AI306">
        <v>0.17399999999999999</v>
      </c>
      <c r="AJ306">
        <v>0.245</v>
      </c>
      <c r="AK306" t="s">
        <v>130</v>
      </c>
      <c r="AL306" t="s">
        <v>130</v>
      </c>
      <c r="AM306" s="24"/>
      <c r="AN306" s="24"/>
      <c r="AP306" s="98"/>
    </row>
    <row r="307" spans="1:42" ht="17.5" thickBot="1" x14ac:dyDescent="0.35">
      <c r="A307" t="s">
        <v>131</v>
      </c>
      <c r="B307" s="21">
        <v>0.48</v>
      </c>
      <c r="C307" s="5">
        <f t="shared" si="24"/>
        <v>20.48</v>
      </c>
      <c r="D307" s="175">
        <f t="shared" si="38"/>
        <v>2.1500000000000002E-2</v>
      </c>
      <c r="E307" s="175">
        <f t="shared" si="39"/>
        <v>3.0600000000000002E-2</v>
      </c>
      <c r="F307" s="55">
        <v>6.6000000000000003E-2</v>
      </c>
      <c r="G307" s="55">
        <v>0.13300000000000001</v>
      </c>
      <c r="H307" s="55">
        <v>0.19800000000000001</v>
      </c>
      <c r="I307" s="55" t="s">
        <v>130</v>
      </c>
      <c r="J307" s="55" t="s">
        <v>130</v>
      </c>
      <c r="K307" s="55" t="s">
        <v>130</v>
      </c>
      <c r="L307" s="55" t="s">
        <v>130</v>
      </c>
      <c r="M307" s="55" t="s">
        <v>130</v>
      </c>
      <c r="N307" s="55" t="s">
        <v>130</v>
      </c>
      <c r="O307" s="55" t="s">
        <v>130</v>
      </c>
      <c r="P307" s="2" t="s">
        <v>156</v>
      </c>
      <c r="R307" s="37"/>
      <c r="S307" s="37"/>
      <c r="T307" s="37"/>
      <c r="U307" s="22"/>
      <c r="V307" s="22"/>
      <c r="W307" s="22"/>
      <c r="X307" s="22"/>
      <c r="Z307" s="21">
        <v>0.41</v>
      </c>
      <c r="AB307" s="117">
        <f t="shared" si="35"/>
        <v>9.2749999999999971E-2</v>
      </c>
      <c r="AC307" s="117">
        <f t="shared" si="36"/>
        <v>0.16887500000000008</v>
      </c>
      <c r="AD307" s="117">
        <f t="shared" si="37"/>
        <v>0.23962500000000009</v>
      </c>
      <c r="AE307" s="116" t="s">
        <v>130</v>
      </c>
      <c r="AF307" s="70" t="s">
        <v>130</v>
      </c>
      <c r="AH307">
        <v>9.2999999999999999E-2</v>
      </c>
      <c r="AI307">
        <v>0.16900000000000001</v>
      </c>
      <c r="AJ307">
        <v>0.24</v>
      </c>
      <c r="AK307" t="s">
        <v>130</v>
      </c>
      <c r="AL307" t="s">
        <v>130</v>
      </c>
      <c r="AM307" s="24"/>
      <c r="AN307" s="24"/>
      <c r="AP307" s="98"/>
    </row>
    <row r="308" spans="1:42" ht="17.5" thickBot="1" x14ac:dyDescent="0.35">
      <c r="A308" t="s">
        <v>131</v>
      </c>
      <c r="B308" s="21">
        <v>0.49</v>
      </c>
      <c r="C308" s="5">
        <f t="shared" si="24"/>
        <v>20.49</v>
      </c>
      <c r="D308" s="175">
        <f t="shared" si="38"/>
        <v>2.1000000000000001E-2</v>
      </c>
      <c r="E308" s="175">
        <f t="shared" si="39"/>
        <v>2.8799999999999992E-2</v>
      </c>
      <c r="F308" s="55">
        <v>6.3E-2</v>
      </c>
      <c r="G308" s="55">
        <v>0.129</v>
      </c>
      <c r="H308" s="55">
        <v>0.193</v>
      </c>
      <c r="I308" s="55" t="s">
        <v>130</v>
      </c>
      <c r="J308" s="55" t="s">
        <v>130</v>
      </c>
      <c r="K308" s="55" t="s">
        <v>130</v>
      </c>
      <c r="L308" s="55" t="s">
        <v>130</v>
      </c>
      <c r="M308" s="55" t="s">
        <v>130</v>
      </c>
      <c r="N308" s="55" t="s">
        <v>130</v>
      </c>
      <c r="O308" s="55" t="s">
        <v>130</v>
      </c>
      <c r="P308" s="2" t="s">
        <v>156</v>
      </c>
      <c r="R308" s="37"/>
      <c r="S308" s="37"/>
      <c r="T308" s="37"/>
      <c r="U308" s="22"/>
      <c r="V308" s="22"/>
      <c r="W308" s="22"/>
      <c r="X308" s="22"/>
      <c r="Z308" s="21">
        <v>0.42</v>
      </c>
      <c r="AA308" s="116">
        <v>0.42</v>
      </c>
      <c r="AB308" s="116">
        <v>8.8999999999999996E-2</v>
      </c>
      <c r="AC308" s="116">
        <v>0.16400000000000001</v>
      </c>
      <c r="AD308" s="116">
        <v>0.23400000000000001</v>
      </c>
      <c r="AE308" s="116" t="s">
        <v>130</v>
      </c>
      <c r="AF308" s="70" t="s">
        <v>130</v>
      </c>
      <c r="AH308">
        <v>8.8999999999999996E-2</v>
      </c>
      <c r="AI308">
        <v>0.16400000000000001</v>
      </c>
      <c r="AJ308">
        <v>0.23400000000000001</v>
      </c>
      <c r="AK308" t="s">
        <v>130</v>
      </c>
      <c r="AL308" t="s">
        <v>130</v>
      </c>
      <c r="AM308" s="24"/>
      <c r="AN308" s="24"/>
      <c r="AP308" s="98"/>
    </row>
    <row r="309" spans="1:42" ht="17.5" thickBot="1" x14ac:dyDescent="0.35">
      <c r="A309" t="s">
        <v>131</v>
      </c>
      <c r="B309" s="21">
        <v>0.5</v>
      </c>
      <c r="C309" s="5">
        <f t="shared" si="24"/>
        <v>20.5</v>
      </c>
      <c r="D309" s="175">
        <f t="shared" si="38"/>
        <v>2.0500000000000001E-2</v>
      </c>
      <c r="E309" s="175">
        <f t="shared" si="39"/>
        <v>2.6999999999999996E-2</v>
      </c>
      <c r="F309" s="55">
        <v>6.0999999999999999E-2</v>
      </c>
      <c r="G309" s="55">
        <v>0.125</v>
      </c>
      <c r="H309" s="55">
        <v>0.189</v>
      </c>
      <c r="I309" s="55" t="s">
        <v>130</v>
      </c>
      <c r="J309" s="55" t="s">
        <v>130</v>
      </c>
      <c r="K309" s="55" t="s">
        <v>130</v>
      </c>
      <c r="L309" s="55" t="s">
        <v>130</v>
      </c>
      <c r="M309" s="55" t="s">
        <v>130</v>
      </c>
      <c r="N309" s="55" t="s">
        <v>130</v>
      </c>
      <c r="O309" s="55" t="s">
        <v>130</v>
      </c>
      <c r="P309" s="2" t="s">
        <v>156</v>
      </c>
      <c r="R309" s="37"/>
      <c r="S309" s="37"/>
      <c r="T309" s="37"/>
      <c r="U309" s="22"/>
      <c r="V309" s="22"/>
      <c r="W309" s="22"/>
      <c r="X309" s="22"/>
      <c r="Z309" s="21">
        <v>0.43</v>
      </c>
      <c r="AA309" s="116">
        <v>0.43</v>
      </c>
      <c r="AB309" s="116">
        <v>8.5000000000000006E-2</v>
      </c>
      <c r="AC309" s="116">
        <v>0.159</v>
      </c>
      <c r="AD309" s="116">
        <v>0.22800000000000001</v>
      </c>
      <c r="AE309" s="116" t="s">
        <v>130</v>
      </c>
      <c r="AF309" s="70" t="s">
        <v>130</v>
      </c>
      <c r="AH309">
        <v>8.5000000000000006E-2</v>
      </c>
      <c r="AI309">
        <v>0.159</v>
      </c>
      <c r="AJ309">
        <v>0.22800000000000001</v>
      </c>
      <c r="AK309" t="s">
        <v>130</v>
      </c>
      <c r="AL309" t="s">
        <v>130</v>
      </c>
      <c r="AM309" s="24"/>
      <c r="AN309" s="24"/>
      <c r="AP309" s="98"/>
    </row>
    <row r="310" spans="1:42" ht="17.5" thickBot="1" x14ac:dyDescent="0.35">
      <c r="A310" t="s">
        <v>131</v>
      </c>
      <c r="B310" s="21">
        <v>0.51</v>
      </c>
      <c r="C310" s="5">
        <f t="shared" si="24"/>
        <v>20.51</v>
      </c>
      <c r="D310" s="175">
        <f t="shared" si="38"/>
        <v>0.02</v>
      </c>
      <c r="E310" s="175">
        <f t="shared" si="39"/>
        <v>2.52E-2</v>
      </c>
      <c r="F310" s="55">
        <v>5.8000000000000003E-2</v>
      </c>
      <c r="G310" s="55">
        <v>0.121</v>
      </c>
      <c r="H310" s="55">
        <v>0.184</v>
      </c>
      <c r="I310" s="55" t="s">
        <v>130</v>
      </c>
      <c r="J310" s="55" t="s">
        <v>130</v>
      </c>
      <c r="K310" s="55" t="s">
        <v>130</v>
      </c>
      <c r="L310" s="55" t="s">
        <v>130</v>
      </c>
      <c r="M310" s="55" t="s">
        <v>130</v>
      </c>
      <c r="N310" s="55" t="s">
        <v>130</v>
      </c>
      <c r="O310" s="55" t="s">
        <v>130</v>
      </c>
      <c r="P310" s="2" t="s">
        <v>156</v>
      </c>
      <c r="R310" s="37"/>
      <c r="S310" s="37"/>
      <c r="T310" s="37"/>
      <c r="U310" s="22"/>
      <c r="V310" s="22"/>
      <c r="W310" s="22"/>
      <c r="X310" s="22"/>
      <c r="Z310" s="21">
        <v>0.44</v>
      </c>
      <c r="AA310" s="116">
        <v>0.44</v>
      </c>
      <c r="AB310" s="116">
        <v>8.2000000000000003E-2</v>
      </c>
      <c r="AC310" s="116">
        <v>0.154</v>
      </c>
      <c r="AD310" s="116">
        <v>0.222</v>
      </c>
      <c r="AE310" s="116" t="s">
        <v>130</v>
      </c>
      <c r="AF310" s="70" t="s">
        <v>130</v>
      </c>
      <c r="AH310">
        <v>8.2000000000000003E-2</v>
      </c>
      <c r="AI310">
        <v>0.154</v>
      </c>
      <c r="AJ310">
        <v>0.222</v>
      </c>
      <c r="AK310" t="s">
        <v>130</v>
      </c>
      <c r="AL310" t="s">
        <v>130</v>
      </c>
      <c r="AM310" s="24"/>
      <c r="AN310" s="24"/>
      <c r="AP310" s="98"/>
    </row>
    <row r="311" spans="1:42" ht="17.5" thickBot="1" x14ac:dyDescent="0.35">
      <c r="A311" t="s">
        <v>131</v>
      </c>
      <c r="B311" s="21">
        <v>0.52</v>
      </c>
      <c r="C311" s="5">
        <f t="shared" si="24"/>
        <v>20.52</v>
      </c>
      <c r="D311" s="175">
        <f t="shared" si="38"/>
        <v>1.95E-2</v>
      </c>
      <c r="E311" s="175">
        <f t="shared" si="39"/>
        <v>2.339999999999999E-2</v>
      </c>
      <c r="F311" s="55">
        <v>5.5E-2</v>
      </c>
      <c r="G311" s="55">
        <v>0.11700000000000001</v>
      </c>
      <c r="H311" s="55">
        <v>0.18</v>
      </c>
      <c r="I311" s="55" t="s">
        <v>130</v>
      </c>
      <c r="J311" s="55" t="s">
        <v>130</v>
      </c>
      <c r="K311" s="55" t="s">
        <v>130</v>
      </c>
      <c r="L311" s="55" t="s">
        <v>130</v>
      </c>
      <c r="M311" s="55" t="s">
        <v>130</v>
      </c>
      <c r="N311" s="55" t="s">
        <v>130</v>
      </c>
      <c r="O311" s="55" t="s">
        <v>130</v>
      </c>
      <c r="P311" s="2" t="s">
        <v>156</v>
      </c>
      <c r="R311" s="37"/>
      <c r="S311" s="37"/>
      <c r="T311" s="37"/>
      <c r="U311" s="22"/>
      <c r="V311" s="22"/>
      <c r="W311" s="22"/>
      <c r="X311" s="22"/>
      <c r="Z311" s="21">
        <v>0.45</v>
      </c>
      <c r="AA311" s="116">
        <v>0.45</v>
      </c>
      <c r="AB311" s="116">
        <v>7.4999999999999997E-2</v>
      </c>
      <c r="AC311" s="116">
        <v>0.14399999999999999</v>
      </c>
      <c r="AD311" s="116">
        <v>0.21099999999999999</v>
      </c>
      <c r="AE311" s="116" t="s">
        <v>130</v>
      </c>
      <c r="AF311" s="70" t="s">
        <v>130</v>
      </c>
      <c r="AH311">
        <v>7.4999999999999997E-2</v>
      </c>
      <c r="AI311">
        <v>0.14399999999999999</v>
      </c>
      <c r="AJ311">
        <v>0.21099999999999999</v>
      </c>
      <c r="AK311" t="s">
        <v>130</v>
      </c>
      <c r="AL311" t="s">
        <v>130</v>
      </c>
      <c r="AM311" s="24"/>
      <c r="AN311" s="24"/>
      <c r="AP311" s="98"/>
    </row>
    <row r="312" spans="1:42" ht="17.5" thickBot="1" x14ac:dyDescent="0.35">
      <c r="A312" t="s">
        <v>131</v>
      </c>
      <c r="B312" s="21">
        <v>0.53</v>
      </c>
      <c r="C312" s="5">
        <f t="shared" si="24"/>
        <v>20.53</v>
      </c>
      <c r="D312" s="175">
        <f t="shared" si="38"/>
        <v>1.9E-2</v>
      </c>
      <c r="E312" s="175">
        <f t="shared" si="39"/>
        <v>2.1599999999999994E-2</v>
      </c>
      <c r="F312" s="55">
        <v>5.1999999999999998E-2</v>
      </c>
      <c r="G312" s="55">
        <v>0.114</v>
      </c>
      <c r="H312" s="55">
        <v>0.17499999999999999</v>
      </c>
      <c r="I312" s="55" t="s">
        <v>130</v>
      </c>
      <c r="J312" s="55" t="s">
        <v>130</v>
      </c>
      <c r="K312" s="55" t="s">
        <v>130</v>
      </c>
      <c r="L312" s="55" t="s">
        <v>130</v>
      </c>
      <c r="M312" s="55" t="s">
        <v>130</v>
      </c>
      <c r="N312" s="55" t="s">
        <v>130</v>
      </c>
      <c r="O312" s="55" t="s">
        <v>130</v>
      </c>
      <c r="P312" s="2" t="s">
        <v>156</v>
      </c>
      <c r="R312" s="37"/>
      <c r="S312" s="37"/>
      <c r="T312" s="37"/>
      <c r="U312" s="22"/>
      <c r="V312" s="22"/>
      <c r="W312" s="22"/>
      <c r="X312" s="22"/>
      <c r="Z312" s="21">
        <v>0.46</v>
      </c>
      <c r="AB312" s="117">
        <f>AB311+(AB$321-AB$311)/(($Z321-$Z311)*100)</f>
        <v>7.2099999999999997E-2</v>
      </c>
      <c r="AC312" s="117">
        <f>AC311+(AC$321-AC$311)/(($Z321-$Z311)*100)</f>
        <v>0.14019999999999999</v>
      </c>
      <c r="AD312" s="117">
        <f>AD311+(AD$321-AD$311)/(($Z321-$Z311)*100)</f>
        <v>0.20649999999999999</v>
      </c>
      <c r="AE312" s="116" t="s">
        <v>130</v>
      </c>
      <c r="AF312" s="70" t="s">
        <v>130</v>
      </c>
      <c r="AH312">
        <v>7.1999999999999995E-2</v>
      </c>
      <c r="AI312">
        <v>0.14000000000000001</v>
      </c>
      <c r="AJ312">
        <v>0.20699999999999999</v>
      </c>
      <c r="AK312" t="s">
        <v>130</v>
      </c>
      <c r="AL312" t="s">
        <v>130</v>
      </c>
      <c r="AM312" s="24"/>
      <c r="AN312" s="24"/>
      <c r="AP312" s="98"/>
    </row>
    <row r="313" spans="1:42" ht="17.5" thickBot="1" x14ac:dyDescent="0.35">
      <c r="A313" t="s">
        <v>131</v>
      </c>
      <c r="B313" s="21">
        <v>0.54</v>
      </c>
      <c r="C313" s="5">
        <f t="shared" si="24"/>
        <v>20.54</v>
      </c>
      <c r="D313" s="175">
        <f t="shared" si="38"/>
        <v>1.8499999999999999E-2</v>
      </c>
      <c r="E313" s="175">
        <f t="shared" si="39"/>
        <v>1.9799999999999998E-2</v>
      </c>
      <c r="F313" s="55">
        <v>4.9000000000000002E-2</v>
      </c>
      <c r="G313" s="55">
        <v>0.11</v>
      </c>
      <c r="H313" s="55">
        <v>0.17100000000000001</v>
      </c>
      <c r="I313" s="55" t="s">
        <v>130</v>
      </c>
      <c r="J313" s="55" t="s">
        <v>130</v>
      </c>
      <c r="K313" s="55" t="s">
        <v>130</v>
      </c>
      <c r="L313" s="55" t="s">
        <v>130</v>
      </c>
      <c r="M313" s="55" t="s">
        <v>130</v>
      </c>
      <c r="N313" s="55" t="s">
        <v>130</v>
      </c>
      <c r="O313" s="55" t="s">
        <v>130</v>
      </c>
      <c r="P313" s="2" t="s">
        <v>156</v>
      </c>
      <c r="R313" s="37"/>
      <c r="S313" s="37"/>
      <c r="T313" s="37"/>
      <c r="U313" s="22"/>
      <c r="V313" s="22"/>
      <c r="W313" s="22"/>
      <c r="X313" s="22"/>
      <c r="Z313" s="21">
        <v>0.47</v>
      </c>
      <c r="AB313" s="117">
        <f t="shared" ref="AB313:AD313" si="40">AB312+(AB$321-AB$311)/(($Z322-$Z312)*100)</f>
        <v>6.9199999999999998E-2</v>
      </c>
      <c r="AC313" s="117">
        <f t="shared" si="40"/>
        <v>0.13639999999999999</v>
      </c>
      <c r="AD313" s="117">
        <f t="shared" si="40"/>
        <v>0.20199999999999999</v>
      </c>
      <c r="AE313" s="116" t="s">
        <v>130</v>
      </c>
      <c r="AF313" s="70" t="s">
        <v>130</v>
      </c>
      <c r="AH313">
        <v>6.9000000000000006E-2</v>
      </c>
      <c r="AI313">
        <v>0.13600000000000001</v>
      </c>
      <c r="AJ313">
        <v>0.20200000000000001</v>
      </c>
      <c r="AK313" t="s">
        <v>130</v>
      </c>
      <c r="AL313" t="s">
        <v>130</v>
      </c>
      <c r="AM313" s="24"/>
      <c r="AN313" s="24"/>
      <c r="AP313" s="98"/>
    </row>
    <row r="314" spans="1:42" ht="17.5" thickBot="1" x14ac:dyDescent="0.35">
      <c r="A314" t="s">
        <v>131</v>
      </c>
      <c r="B314" s="21">
        <v>0.55000000000000004</v>
      </c>
      <c r="C314" s="5">
        <f t="shared" si="24"/>
        <v>20.55</v>
      </c>
      <c r="D314" s="172">
        <v>1.7999999999999999E-2</v>
      </c>
      <c r="E314" s="172">
        <v>1.7999999999999999E-2</v>
      </c>
      <c r="F314" s="55">
        <v>4.5999999999999999E-2</v>
      </c>
      <c r="G314" s="55">
        <v>0.106</v>
      </c>
      <c r="H314" s="55">
        <v>0.16600000000000001</v>
      </c>
      <c r="I314" s="55">
        <v>0.22600000000000001</v>
      </c>
      <c r="J314" s="55">
        <v>0.28599999999999998</v>
      </c>
      <c r="K314" s="55" t="s">
        <v>130</v>
      </c>
      <c r="L314" s="55" t="s">
        <v>130</v>
      </c>
      <c r="M314" s="55" t="s">
        <v>130</v>
      </c>
      <c r="N314" s="55" t="s">
        <v>130</v>
      </c>
      <c r="O314" s="55" t="s">
        <v>130</v>
      </c>
      <c r="P314" s="2" t="s">
        <v>156</v>
      </c>
      <c r="R314" s="37"/>
      <c r="S314" s="37"/>
      <c r="T314" s="37"/>
      <c r="U314" s="22"/>
      <c r="V314" s="22"/>
      <c r="W314" s="22"/>
      <c r="X314" s="22"/>
      <c r="Z314" s="21">
        <v>0.48</v>
      </c>
      <c r="AB314" s="117">
        <f t="shared" ref="AB314:AD314" si="41">AB313+(AB$321-AB$311)/(($Z323-$Z313)*100)</f>
        <v>6.6299999999999998E-2</v>
      </c>
      <c r="AC314" s="117">
        <f t="shared" si="41"/>
        <v>0.1326</v>
      </c>
      <c r="AD314" s="117">
        <f t="shared" si="41"/>
        <v>0.19749999999999998</v>
      </c>
      <c r="AE314" s="116" t="s">
        <v>130</v>
      </c>
      <c r="AF314" s="70" t="s">
        <v>130</v>
      </c>
      <c r="AH314">
        <v>6.6000000000000003E-2</v>
      </c>
      <c r="AI314">
        <v>0.13300000000000001</v>
      </c>
      <c r="AJ314">
        <v>0.19800000000000001</v>
      </c>
      <c r="AK314" t="s">
        <v>130</v>
      </c>
      <c r="AL314" t="s">
        <v>130</v>
      </c>
      <c r="AM314" s="24"/>
      <c r="AN314" s="24"/>
      <c r="AP314" s="98"/>
    </row>
    <row r="315" spans="1:42" ht="17.5" thickBot="1" x14ac:dyDescent="0.35">
      <c r="A315" t="s">
        <v>131</v>
      </c>
      <c r="B315" s="21">
        <v>0.56000000000000005</v>
      </c>
      <c r="C315" s="5">
        <f t="shared" si="24"/>
        <v>20.56</v>
      </c>
      <c r="D315" t="s">
        <v>130</v>
      </c>
      <c r="E315" t="s">
        <v>130</v>
      </c>
      <c r="F315" t="s">
        <v>130</v>
      </c>
      <c r="G315" t="s">
        <v>130</v>
      </c>
      <c r="H315" t="s">
        <v>130</v>
      </c>
      <c r="I315" t="s">
        <v>130</v>
      </c>
      <c r="J315" t="s">
        <v>130</v>
      </c>
      <c r="K315" s="55" t="s">
        <v>130</v>
      </c>
      <c r="L315" s="55" t="s">
        <v>130</v>
      </c>
      <c r="M315" s="55" t="s">
        <v>130</v>
      </c>
      <c r="N315" s="55" t="s">
        <v>130</v>
      </c>
      <c r="O315" s="55" t="s">
        <v>130</v>
      </c>
      <c r="P315" s="2" t="s">
        <v>156</v>
      </c>
      <c r="R315" s="37"/>
      <c r="S315" s="37"/>
      <c r="T315" s="37"/>
      <c r="U315" s="22"/>
      <c r="V315" s="22"/>
      <c r="W315" s="22"/>
      <c r="X315" s="22"/>
      <c r="Z315" s="21">
        <v>0.49</v>
      </c>
      <c r="AB315" s="117">
        <f t="shared" ref="AB315:AD315" si="42">AB314+(AB$321-AB$311)/(($Z324-$Z314)*100)</f>
        <v>6.3399999999999998E-2</v>
      </c>
      <c r="AC315" s="117">
        <f t="shared" si="42"/>
        <v>0.1288</v>
      </c>
      <c r="AD315" s="117">
        <f t="shared" si="42"/>
        <v>0.19299999999999998</v>
      </c>
      <c r="AE315" s="116" t="s">
        <v>130</v>
      </c>
      <c r="AF315" s="70" t="s">
        <v>130</v>
      </c>
      <c r="AH315">
        <v>6.3E-2</v>
      </c>
      <c r="AI315">
        <v>0.129</v>
      </c>
      <c r="AJ315">
        <v>0.193</v>
      </c>
      <c r="AK315" t="s">
        <v>130</v>
      </c>
      <c r="AL315" t="s">
        <v>130</v>
      </c>
      <c r="AM315" s="24"/>
      <c r="AN315" s="24"/>
      <c r="AP315" s="98"/>
    </row>
    <row r="316" spans="1:42" ht="17.5" thickBot="1" x14ac:dyDescent="0.35">
      <c r="A316" t="s">
        <v>131</v>
      </c>
      <c r="B316" s="21">
        <v>0.56999999999999995</v>
      </c>
      <c r="C316" s="5">
        <f t="shared" si="24"/>
        <v>20.57</v>
      </c>
      <c r="D316" t="s">
        <v>130</v>
      </c>
      <c r="E316" t="s">
        <v>130</v>
      </c>
      <c r="F316" t="s">
        <v>130</v>
      </c>
      <c r="G316" t="s">
        <v>130</v>
      </c>
      <c r="H316" t="s">
        <v>130</v>
      </c>
      <c r="I316" t="s">
        <v>130</v>
      </c>
      <c r="J316" t="s">
        <v>130</v>
      </c>
      <c r="K316" s="55" t="s">
        <v>130</v>
      </c>
      <c r="L316" s="55" t="s">
        <v>130</v>
      </c>
      <c r="M316" s="55" t="s">
        <v>130</v>
      </c>
      <c r="N316" s="55" t="s">
        <v>130</v>
      </c>
      <c r="O316" s="55" t="s">
        <v>130</v>
      </c>
      <c r="P316" s="2" t="s">
        <v>156</v>
      </c>
      <c r="R316" s="37"/>
      <c r="S316" s="37"/>
      <c r="T316" s="37"/>
      <c r="U316" s="22"/>
      <c r="V316" s="22"/>
      <c r="W316" s="22"/>
      <c r="X316" s="22"/>
      <c r="Z316" s="21">
        <v>0.5</v>
      </c>
      <c r="AB316" s="117">
        <f t="shared" ref="AB316:AD316" si="43">AB315+(AB$321-AB$311)/(($Z325-$Z315)*100)</f>
        <v>6.0499999999999998E-2</v>
      </c>
      <c r="AC316" s="117">
        <f t="shared" si="43"/>
        <v>0.125</v>
      </c>
      <c r="AD316" s="117">
        <f t="shared" si="43"/>
        <v>0.18849999999999997</v>
      </c>
      <c r="AE316" s="116" t="s">
        <v>130</v>
      </c>
      <c r="AF316" s="70" t="s">
        <v>130</v>
      </c>
      <c r="AH316">
        <v>6.0999999999999999E-2</v>
      </c>
      <c r="AI316">
        <v>0.125</v>
      </c>
      <c r="AJ316">
        <v>0.189</v>
      </c>
      <c r="AK316" t="s">
        <v>130</v>
      </c>
      <c r="AL316" t="s">
        <v>130</v>
      </c>
      <c r="AM316" s="24"/>
      <c r="AN316" s="24"/>
      <c r="AP316" s="98"/>
    </row>
    <row r="317" spans="1:42" ht="17.5" thickBot="1" x14ac:dyDescent="0.35">
      <c r="A317" t="s">
        <v>131</v>
      </c>
      <c r="B317" s="21">
        <v>0.57999999999999996</v>
      </c>
      <c r="C317" s="5">
        <f t="shared" si="24"/>
        <v>20.58</v>
      </c>
      <c r="D317" t="s">
        <v>130</v>
      </c>
      <c r="E317" t="s">
        <v>130</v>
      </c>
      <c r="F317" t="s">
        <v>130</v>
      </c>
      <c r="G317" t="s">
        <v>130</v>
      </c>
      <c r="H317" t="s">
        <v>130</v>
      </c>
      <c r="I317" t="s">
        <v>130</v>
      </c>
      <c r="J317" t="s">
        <v>130</v>
      </c>
      <c r="K317" s="55" t="s">
        <v>130</v>
      </c>
      <c r="L317" s="55" t="s">
        <v>130</v>
      </c>
      <c r="M317" s="55" t="s">
        <v>130</v>
      </c>
      <c r="N317" s="55" t="s">
        <v>130</v>
      </c>
      <c r="O317" s="55" t="s">
        <v>130</v>
      </c>
      <c r="P317" s="2" t="s">
        <v>156</v>
      </c>
      <c r="R317" s="37"/>
      <c r="S317" s="37"/>
      <c r="T317" s="37"/>
      <c r="U317" s="22"/>
      <c r="V317" s="22"/>
      <c r="W317" s="22"/>
      <c r="X317" s="22"/>
      <c r="Z317" s="21">
        <v>0.51</v>
      </c>
      <c r="AB317" s="117">
        <f t="shared" ref="AB317:AD317" si="44">AB316+(AB$321-AB$311)/(($Z326-$Z316)*100)</f>
        <v>5.7599999999999998E-2</v>
      </c>
      <c r="AC317" s="117">
        <f t="shared" si="44"/>
        <v>0.1212</v>
      </c>
      <c r="AD317" s="117">
        <f t="shared" si="44"/>
        <v>0.18399999999999997</v>
      </c>
      <c r="AE317" s="116" t="s">
        <v>130</v>
      </c>
      <c r="AF317" s="70" t="s">
        <v>130</v>
      </c>
      <c r="AH317">
        <v>5.8000000000000003E-2</v>
      </c>
      <c r="AI317">
        <v>0.121</v>
      </c>
      <c r="AJ317">
        <v>0.184</v>
      </c>
      <c r="AK317" t="s">
        <v>130</v>
      </c>
      <c r="AL317" t="s">
        <v>130</v>
      </c>
      <c r="AM317" s="24"/>
      <c r="AN317" s="24"/>
      <c r="AP317" s="98"/>
    </row>
    <row r="318" spans="1:42" ht="17.5" thickBot="1" x14ac:dyDescent="0.35">
      <c r="A318" t="s">
        <v>131</v>
      </c>
      <c r="B318" s="21">
        <v>0.59</v>
      </c>
      <c r="C318" s="5">
        <f t="shared" si="24"/>
        <v>20.59</v>
      </c>
      <c r="D318" t="s">
        <v>130</v>
      </c>
      <c r="E318" t="s">
        <v>130</v>
      </c>
      <c r="F318" t="s">
        <v>130</v>
      </c>
      <c r="G318" t="s">
        <v>130</v>
      </c>
      <c r="H318" t="s">
        <v>130</v>
      </c>
      <c r="I318" t="s">
        <v>130</v>
      </c>
      <c r="J318" t="s">
        <v>130</v>
      </c>
      <c r="K318" s="55" t="s">
        <v>130</v>
      </c>
      <c r="L318" s="55" t="s">
        <v>130</v>
      </c>
      <c r="M318" s="55" t="s">
        <v>130</v>
      </c>
      <c r="N318" s="55" t="s">
        <v>130</v>
      </c>
      <c r="O318" s="55" t="s">
        <v>130</v>
      </c>
      <c r="P318" s="2" t="s">
        <v>156</v>
      </c>
      <c r="R318" s="37"/>
      <c r="S318" s="37"/>
      <c r="T318" s="37"/>
      <c r="U318" s="22"/>
      <c r="V318" s="22"/>
      <c r="W318" s="22"/>
      <c r="X318" s="22"/>
      <c r="Z318" s="21">
        <v>0.52</v>
      </c>
      <c r="AB318" s="117">
        <f t="shared" ref="AB318:AD318" si="45">AB317+(AB$321-AB$311)/(($Z327-$Z317)*100)</f>
        <v>5.4699999999999999E-2</v>
      </c>
      <c r="AC318" s="117">
        <f t="shared" si="45"/>
        <v>0.1174</v>
      </c>
      <c r="AD318" s="117">
        <f t="shared" si="45"/>
        <v>0.17949999999999997</v>
      </c>
      <c r="AE318" s="116" t="s">
        <v>130</v>
      </c>
      <c r="AF318" s="70" t="s">
        <v>130</v>
      </c>
      <c r="AH318">
        <v>5.5E-2</v>
      </c>
      <c r="AI318">
        <v>0.11700000000000001</v>
      </c>
      <c r="AJ318">
        <v>0.18</v>
      </c>
      <c r="AK318" t="s">
        <v>130</v>
      </c>
      <c r="AL318" t="s">
        <v>130</v>
      </c>
      <c r="AM318" s="24"/>
      <c r="AN318" s="24"/>
      <c r="AP318" s="98"/>
    </row>
    <row r="319" spans="1:42" ht="17.5" thickBot="1" x14ac:dyDescent="0.35">
      <c r="A319" t="s">
        <v>131</v>
      </c>
      <c r="B319" s="21">
        <v>0.6</v>
      </c>
      <c r="C319" s="5">
        <f t="shared" si="24"/>
        <v>20.6</v>
      </c>
      <c r="D319" t="s">
        <v>130</v>
      </c>
      <c r="E319" t="s">
        <v>130</v>
      </c>
      <c r="F319" t="s">
        <v>130</v>
      </c>
      <c r="G319" t="s">
        <v>130</v>
      </c>
      <c r="H319" t="s">
        <v>130</v>
      </c>
      <c r="I319" t="s">
        <v>130</v>
      </c>
      <c r="J319" t="s">
        <v>130</v>
      </c>
      <c r="K319" s="55" t="s">
        <v>130</v>
      </c>
      <c r="L319" s="55" t="s">
        <v>130</v>
      </c>
      <c r="M319" s="55" t="s">
        <v>130</v>
      </c>
      <c r="N319" s="55" t="s">
        <v>130</v>
      </c>
      <c r="O319" s="55" t="s">
        <v>130</v>
      </c>
      <c r="P319" s="2" t="s">
        <v>156</v>
      </c>
      <c r="R319" s="37"/>
      <c r="S319" s="37"/>
      <c r="T319" s="37"/>
      <c r="U319" s="22"/>
      <c r="V319" s="22"/>
      <c r="W319" s="22"/>
      <c r="X319" s="22"/>
      <c r="Z319" s="21">
        <v>0.53</v>
      </c>
      <c r="AB319" s="117">
        <f t="shared" ref="AB319:AD319" si="46">AB318+(AB$321-AB$311)/(($Z328-$Z318)*100)</f>
        <v>5.1799999999999999E-2</v>
      </c>
      <c r="AC319" s="117">
        <f t="shared" si="46"/>
        <v>0.11360000000000001</v>
      </c>
      <c r="AD319" s="117">
        <f t="shared" si="46"/>
        <v>0.17499999999999996</v>
      </c>
      <c r="AE319" s="116" t="s">
        <v>130</v>
      </c>
      <c r="AF319" s="70" t="s">
        <v>130</v>
      </c>
      <c r="AH319">
        <v>5.1999999999999998E-2</v>
      </c>
      <c r="AI319">
        <v>0.114</v>
      </c>
      <c r="AJ319">
        <v>0.17499999999999999</v>
      </c>
      <c r="AK319" t="s">
        <v>130</v>
      </c>
      <c r="AL319" t="s">
        <v>130</v>
      </c>
      <c r="AM319" s="24"/>
      <c r="AN319" s="24"/>
      <c r="AP319" s="98"/>
    </row>
    <row r="320" spans="1:42" ht="17.5" thickBot="1" x14ac:dyDescent="0.35">
      <c r="A320" t="s">
        <v>131</v>
      </c>
      <c r="B320" s="23">
        <v>0.61</v>
      </c>
      <c r="C320" s="5">
        <f t="shared" si="24"/>
        <v>20.61</v>
      </c>
      <c r="D320" t="s">
        <v>130</v>
      </c>
      <c r="E320" t="s">
        <v>130</v>
      </c>
      <c r="F320" t="s">
        <v>130</v>
      </c>
      <c r="G320" t="s">
        <v>130</v>
      </c>
      <c r="H320" t="s">
        <v>130</v>
      </c>
      <c r="I320" t="s">
        <v>130</v>
      </c>
      <c r="J320" t="s">
        <v>130</v>
      </c>
      <c r="K320" s="55" t="s">
        <v>130</v>
      </c>
      <c r="L320" s="55" t="s">
        <v>130</v>
      </c>
      <c r="M320" s="55" t="s">
        <v>130</v>
      </c>
      <c r="N320" s="55" t="s">
        <v>130</v>
      </c>
      <c r="O320" s="55" t="s">
        <v>130</v>
      </c>
      <c r="P320" s="2" t="s">
        <v>156</v>
      </c>
      <c r="R320" s="37"/>
      <c r="S320" s="37"/>
      <c r="T320" s="37"/>
      <c r="U320" s="22"/>
      <c r="V320" s="22"/>
      <c r="W320" s="22"/>
      <c r="X320" s="22"/>
      <c r="Z320" s="21">
        <v>0.54</v>
      </c>
      <c r="AB320" s="117">
        <f t="shared" ref="AB320:AD320" si="47">AB319+(AB$321-AB$311)/(($Z329-$Z319)*100)</f>
        <v>4.8899999999999999E-2</v>
      </c>
      <c r="AC320" s="117">
        <f t="shared" si="47"/>
        <v>0.10980000000000001</v>
      </c>
      <c r="AD320" s="117">
        <f t="shared" si="47"/>
        <v>0.17049999999999996</v>
      </c>
      <c r="AE320" s="116" t="s">
        <v>130</v>
      </c>
      <c r="AF320" s="70" t="s">
        <v>130</v>
      </c>
      <c r="AH320">
        <v>4.9000000000000002E-2</v>
      </c>
      <c r="AI320">
        <v>0.11</v>
      </c>
      <c r="AJ320">
        <v>0.17100000000000001</v>
      </c>
      <c r="AK320" t="s">
        <v>130</v>
      </c>
      <c r="AL320" t="s">
        <v>130</v>
      </c>
      <c r="AM320" s="24"/>
      <c r="AN320" s="24"/>
      <c r="AP320" s="98"/>
    </row>
    <row r="321" spans="1:42" ht="17.5" thickBot="1" x14ac:dyDescent="0.35">
      <c r="A321" t="s">
        <v>131</v>
      </c>
      <c r="B321" s="23">
        <v>0.62</v>
      </c>
      <c r="C321" s="5">
        <f t="shared" si="24"/>
        <v>20.62</v>
      </c>
      <c r="D321" t="s">
        <v>130</v>
      </c>
      <c r="E321" t="s">
        <v>130</v>
      </c>
      <c r="F321" t="s">
        <v>130</v>
      </c>
      <c r="G321" t="s">
        <v>130</v>
      </c>
      <c r="H321" t="s">
        <v>130</v>
      </c>
      <c r="I321" t="s">
        <v>130</v>
      </c>
      <c r="J321" t="s">
        <v>130</v>
      </c>
      <c r="K321" s="55" t="s">
        <v>130</v>
      </c>
      <c r="L321" s="55" t="s">
        <v>130</v>
      </c>
      <c r="M321" s="55" t="s">
        <v>130</v>
      </c>
      <c r="N321" s="55" t="s">
        <v>130</v>
      </c>
      <c r="O321" s="55" t="s">
        <v>130</v>
      </c>
      <c r="P321" s="2" t="s">
        <v>156</v>
      </c>
      <c r="R321" s="22"/>
      <c r="S321" s="22"/>
      <c r="T321" s="22"/>
      <c r="U321" s="22"/>
      <c r="V321" s="22"/>
      <c r="W321" s="22"/>
      <c r="X321" s="22"/>
      <c r="Z321" s="21">
        <v>0.55000000000000004</v>
      </c>
      <c r="AA321" s="116">
        <v>0.55000000000000004</v>
      </c>
      <c r="AB321" s="116">
        <v>4.5999999999999999E-2</v>
      </c>
      <c r="AC321" s="116">
        <v>0.106</v>
      </c>
      <c r="AD321" s="116">
        <v>0.16600000000000001</v>
      </c>
      <c r="AE321" s="116">
        <v>0.22600000000000001</v>
      </c>
      <c r="AF321" s="70">
        <v>0.28599999999999998</v>
      </c>
      <c r="AH321">
        <v>4.5999999999999999E-2</v>
      </c>
      <c r="AI321">
        <v>0.106</v>
      </c>
      <c r="AJ321">
        <v>0.16600000000000001</v>
      </c>
      <c r="AK321">
        <v>0.22600000000000001</v>
      </c>
      <c r="AL321">
        <v>0.28599999999999998</v>
      </c>
      <c r="AM321" s="24"/>
      <c r="AN321" s="24"/>
      <c r="AP321" s="98"/>
    </row>
    <row r="322" spans="1:42" ht="17.5" thickBot="1" x14ac:dyDescent="0.35">
      <c r="A322" t="s">
        <v>131</v>
      </c>
      <c r="B322" s="23">
        <v>0.63</v>
      </c>
      <c r="C322" s="5">
        <f t="shared" si="24"/>
        <v>20.63</v>
      </c>
      <c r="D322" t="s">
        <v>130</v>
      </c>
      <c r="E322" t="s">
        <v>130</v>
      </c>
      <c r="F322" t="s">
        <v>130</v>
      </c>
      <c r="G322" t="s">
        <v>130</v>
      </c>
      <c r="H322" t="s">
        <v>130</v>
      </c>
      <c r="I322" t="s">
        <v>130</v>
      </c>
      <c r="J322" t="s">
        <v>130</v>
      </c>
      <c r="K322" s="55" t="s">
        <v>130</v>
      </c>
      <c r="L322" s="55" t="s">
        <v>130</v>
      </c>
      <c r="M322" s="55" t="s">
        <v>130</v>
      </c>
      <c r="N322" s="55" t="s">
        <v>130</v>
      </c>
      <c r="O322" s="55" t="s">
        <v>130</v>
      </c>
      <c r="P322" s="2" t="s">
        <v>156</v>
      </c>
      <c r="R322" s="22"/>
      <c r="S322" s="22"/>
      <c r="T322" s="22"/>
      <c r="U322" s="22"/>
      <c r="V322" s="22"/>
      <c r="W322" s="22"/>
      <c r="X322" s="22"/>
      <c r="Z322" s="21">
        <v>0.56000000000000005</v>
      </c>
      <c r="AA322" s="116"/>
      <c r="AB322" s="116">
        <v>4.5999999999999999E-2</v>
      </c>
      <c r="AC322" s="116">
        <v>0.106</v>
      </c>
      <c r="AD322" s="116">
        <v>0.16600000000000001</v>
      </c>
      <c r="AE322" s="116">
        <v>0.22600000000000001</v>
      </c>
      <c r="AF322" s="70">
        <v>0.28599999999999998</v>
      </c>
      <c r="AH322">
        <v>4.5999999999999999E-2</v>
      </c>
      <c r="AI322">
        <v>0.106</v>
      </c>
      <c r="AJ322">
        <v>0.16600000000000001</v>
      </c>
      <c r="AK322">
        <v>0.22600000000000001</v>
      </c>
      <c r="AL322">
        <v>0.28599999999999998</v>
      </c>
      <c r="AM322" s="24"/>
      <c r="AN322" s="24"/>
      <c r="AP322" s="98"/>
    </row>
    <row r="323" spans="1:42" ht="17.5" thickBot="1" x14ac:dyDescent="0.35">
      <c r="A323" t="s">
        <v>131</v>
      </c>
      <c r="B323" s="23">
        <v>0.64</v>
      </c>
      <c r="C323" s="5">
        <f t="shared" si="24"/>
        <v>20.64</v>
      </c>
      <c r="D323" t="s">
        <v>130</v>
      </c>
      <c r="E323" t="s">
        <v>130</v>
      </c>
      <c r="F323" t="s">
        <v>130</v>
      </c>
      <c r="G323" t="s">
        <v>130</v>
      </c>
      <c r="H323" t="s">
        <v>130</v>
      </c>
      <c r="I323" t="s">
        <v>130</v>
      </c>
      <c r="J323" t="s">
        <v>130</v>
      </c>
      <c r="K323" s="55" t="s">
        <v>130</v>
      </c>
      <c r="L323" s="55" t="s">
        <v>130</v>
      </c>
      <c r="M323" s="55" t="s">
        <v>130</v>
      </c>
      <c r="N323" s="55" t="s">
        <v>130</v>
      </c>
      <c r="O323" s="55" t="s">
        <v>130</v>
      </c>
      <c r="P323" s="2" t="s">
        <v>156</v>
      </c>
      <c r="R323" s="22"/>
      <c r="S323" s="22"/>
      <c r="T323" s="22"/>
      <c r="U323" s="22"/>
      <c r="V323" s="22"/>
      <c r="W323" s="22"/>
      <c r="X323" s="22"/>
      <c r="Z323" s="21">
        <v>0.56999999999999995</v>
      </c>
      <c r="AA323" s="116"/>
      <c r="AB323" s="116">
        <v>4.5999999999999999E-2</v>
      </c>
      <c r="AC323" s="116">
        <v>0.106</v>
      </c>
      <c r="AD323" s="116">
        <v>0.16600000000000001</v>
      </c>
      <c r="AE323" s="116">
        <v>0.22600000000000001</v>
      </c>
      <c r="AF323" s="70">
        <v>0.28599999999999998</v>
      </c>
      <c r="AH323">
        <v>4.5999999999999999E-2</v>
      </c>
      <c r="AI323">
        <v>0.106</v>
      </c>
      <c r="AJ323">
        <v>0.16600000000000001</v>
      </c>
      <c r="AK323">
        <v>0.22600000000000001</v>
      </c>
      <c r="AL323">
        <v>0.28599999999999998</v>
      </c>
      <c r="AM323" s="24"/>
      <c r="AN323" s="24"/>
      <c r="AP323" s="98"/>
    </row>
    <row r="324" spans="1:42" ht="17.5" thickBot="1" x14ac:dyDescent="0.35">
      <c r="A324" t="s">
        <v>131</v>
      </c>
      <c r="B324" s="23">
        <v>0.65</v>
      </c>
      <c r="C324" s="5">
        <f t="shared" si="24"/>
        <v>20.65</v>
      </c>
      <c r="D324" t="s">
        <v>130</v>
      </c>
      <c r="E324" t="s">
        <v>130</v>
      </c>
      <c r="F324" t="s">
        <v>130</v>
      </c>
      <c r="G324" t="s">
        <v>130</v>
      </c>
      <c r="H324" t="s">
        <v>130</v>
      </c>
      <c r="I324" t="s">
        <v>130</v>
      </c>
      <c r="J324" t="s">
        <v>130</v>
      </c>
      <c r="K324" s="55" t="s">
        <v>130</v>
      </c>
      <c r="L324" s="55" t="s">
        <v>130</v>
      </c>
      <c r="M324" s="55" t="s">
        <v>130</v>
      </c>
      <c r="N324" s="55" t="s">
        <v>130</v>
      </c>
      <c r="O324" s="55" t="s">
        <v>130</v>
      </c>
      <c r="P324" s="2" t="s">
        <v>156</v>
      </c>
      <c r="R324" s="22"/>
      <c r="S324" s="22"/>
      <c r="T324" s="22"/>
      <c r="U324" s="22"/>
      <c r="V324" s="22"/>
      <c r="W324" s="22"/>
      <c r="X324" s="22"/>
      <c r="Z324" s="21">
        <v>0.57999999999999996</v>
      </c>
      <c r="AA324" s="116"/>
      <c r="AB324" s="116">
        <v>4.5999999999999999E-2</v>
      </c>
      <c r="AC324" s="116">
        <v>0.106</v>
      </c>
      <c r="AD324" s="116">
        <v>0.16600000000000001</v>
      </c>
      <c r="AE324" s="116">
        <v>0.22600000000000001</v>
      </c>
      <c r="AF324" s="70">
        <v>0.28599999999999998</v>
      </c>
      <c r="AH324">
        <v>4.5999999999999999E-2</v>
      </c>
      <c r="AI324">
        <v>0.106</v>
      </c>
      <c r="AJ324">
        <v>0.16600000000000001</v>
      </c>
      <c r="AK324">
        <v>0.22600000000000001</v>
      </c>
      <c r="AL324">
        <v>0.28599999999999998</v>
      </c>
      <c r="AM324" s="24"/>
      <c r="AN324" s="24"/>
      <c r="AP324" s="98"/>
    </row>
    <row r="325" spans="1:42" ht="17.5" thickBot="1" x14ac:dyDescent="0.35">
      <c r="A325" t="s">
        <v>131</v>
      </c>
      <c r="B325" s="23">
        <v>0.66</v>
      </c>
      <c r="C325" s="5">
        <f t="shared" si="24"/>
        <v>20.66</v>
      </c>
      <c r="D325" t="s">
        <v>130</v>
      </c>
      <c r="E325" t="s">
        <v>130</v>
      </c>
      <c r="F325" t="s">
        <v>130</v>
      </c>
      <c r="G325" t="s">
        <v>130</v>
      </c>
      <c r="H325" t="s">
        <v>130</v>
      </c>
      <c r="I325" t="s">
        <v>130</v>
      </c>
      <c r="J325" t="s">
        <v>130</v>
      </c>
      <c r="K325" s="55" t="s">
        <v>130</v>
      </c>
      <c r="L325" s="55" t="s">
        <v>130</v>
      </c>
      <c r="M325" s="55" t="s">
        <v>130</v>
      </c>
      <c r="N325" s="55" t="s">
        <v>130</v>
      </c>
      <c r="O325" s="55" t="s">
        <v>130</v>
      </c>
      <c r="P325" s="2" t="s">
        <v>156</v>
      </c>
      <c r="R325" s="22"/>
      <c r="S325" s="22"/>
      <c r="T325" s="22"/>
      <c r="U325" s="22"/>
      <c r="V325" s="22"/>
      <c r="W325" s="22"/>
      <c r="X325" s="22"/>
      <c r="Z325" s="21">
        <v>0.59</v>
      </c>
      <c r="AA325" s="116"/>
      <c r="AB325" s="116">
        <v>4.5999999999999999E-2</v>
      </c>
      <c r="AC325" s="116">
        <v>0.106</v>
      </c>
      <c r="AD325" s="116">
        <v>0.16600000000000001</v>
      </c>
      <c r="AE325" s="116">
        <v>0.22600000000000001</v>
      </c>
      <c r="AF325" s="70">
        <v>0.28599999999999998</v>
      </c>
      <c r="AH325">
        <v>4.5999999999999999E-2</v>
      </c>
      <c r="AI325">
        <v>0.106</v>
      </c>
      <c r="AJ325">
        <v>0.16600000000000001</v>
      </c>
      <c r="AK325">
        <v>0.22600000000000001</v>
      </c>
      <c r="AL325">
        <v>0.28599999999999998</v>
      </c>
      <c r="AM325" s="24"/>
      <c r="AN325" s="24"/>
      <c r="AP325" s="98"/>
    </row>
    <row r="326" spans="1:42" ht="17.5" thickBot="1" x14ac:dyDescent="0.35">
      <c r="A326" t="s">
        <v>131</v>
      </c>
      <c r="B326" s="23">
        <v>0.67</v>
      </c>
      <c r="C326" s="5">
        <f t="shared" si="24"/>
        <v>20.67</v>
      </c>
      <c r="D326" t="s">
        <v>130</v>
      </c>
      <c r="E326" t="s">
        <v>130</v>
      </c>
      <c r="F326" t="s">
        <v>130</v>
      </c>
      <c r="G326" t="s">
        <v>130</v>
      </c>
      <c r="H326" t="s">
        <v>130</v>
      </c>
      <c r="I326" t="s">
        <v>130</v>
      </c>
      <c r="J326" t="s">
        <v>130</v>
      </c>
      <c r="K326" s="55" t="s">
        <v>130</v>
      </c>
      <c r="L326" s="55" t="s">
        <v>130</v>
      </c>
      <c r="M326" s="55" t="s">
        <v>130</v>
      </c>
      <c r="N326" s="55" t="s">
        <v>130</v>
      </c>
      <c r="O326" s="55" t="s">
        <v>130</v>
      </c>
      <c r="P326" s="2" t="s">
        <v>156</v>
      </c>
      <c r="R326" s="22"/>
      <c r="S326" s="22"/>
      <c r="T326" s="22"/>
      <c r="U326" s="22"/>
      <c r="V326" s="22"/>
      <c r="W326" s="22"/>
      <c r="X326" s="22"/>
      <c r="Z326" s="21">
        <v>0.6</v>
      </c>
      <c r="AA326" s="116"/>
      <c r="AB326" s="116">
        <v>4.5999999999999999E-2</v>
      </c>
      <c r="AC326" s="116">
        <v>0.106</v>
      </c>
      <c r="AD326" s="116">
        <v>0.16600000000000001</v>
      </c>
      <c r="AE326" s="116">
        <v>0.22600000000000001</v>
      </c>
      <c r="AF326" s="70">
        <v>0.28599999999999998</v>
      </c>
      <c r="AH326">
        <v>4.5999999999999999E-2</v>
      </c>
      <c r="AI326">
        <v>0.106</v>
      </c>
      <c r="AJ326">
        <v>0.16600000000000001</v>
      </c>
      <c r="AK326">
        <v>0.22600000000000001</v>
      </c>
      <c r="AL326">
        <v>0.28599999999999998</v>
      </c>
      <c r="AM326" s="24"/>
      <c r="AN326" s="24"/>
      <c r="AP326" s="98"/>
    </row>
    <row r="327" spans="1:42" ht="17.5" thickBot="1" x14ac:dyDescent="0.35">
      <c r="A327" t="s">
        <v>131</v>
      </c>
      <c r="B327" s="23">
        <v>0.68</v>
      </c>
      <c r="C327" s="5">
        <f t="shared" si="24"/>
        <v>20.68</v>
      </c>
      <c r="D327" t="s">
        <v>130</v>
      </c>
      <c r="E327" t="s">
        <v>130</v>
      </c>
      <c r="F327" t="s">
        <v>130</v>
      </c>
      <c r="G327" t="s">
        <v>130</v>
      </c>
      <c r="H327" t="s">
        <v>130</v>
      </c>
      <c r="I327" t="s">
        <v>130</v>
      </c>
      <c r="J327" t="s">
        <v>130</v>
      </c>
      <c r="K327" s="55" t="s">
        <v>130</v>
      </c>
      <c r="L327" s="55" t="s">
        <v>130</v>
      </c>
      <c r="M327" s="55" t="s">
        <v>130</v>
      </c>
      <c r="N327" s="55" t="s">
        <v>130</v>
      </c>
      <c r="O327" s="55" t="s">
        <v>130</v>
      </c>
      <c r="P327" s="2" t="s">
        <v>156</v>
      </c>
      <c r="R327" s="22"/>
      <c r="S327" s="22"/>
      <c r="T327" s="22"/>
      <c r="U327" s="22"/>
      <c r="V327" s="22"/>
      <c r="W327" s="22"/>
      <c r="X327" s="22"/>
      <c r="Z327" s="23">
        <v>0.61</v>
      </c>
      <c r="AA327" s="116"/>
      <c r="AB327" s="116">
        <v>4.5999999999999999E-2</v>
      </c>
      <c r="AC327" s="116">
        <v>0.106</v>
      </c>
      <c r="AD327" s="116">
        <v>0.16600000000000001</v>
      </c>
      <c r="AE327" s="116">
        <v>0.22600000000000001</v>
      </c>
      <c r="AF327" s="70">
        <v>0.28599999999999998</v>
      </c>
      <c r="AH327">
        <v>4.5999999999999999E-2</v>
      </c>
      <c r="AI327">
        <v>0.106</v>
      </c>
      <c r="AJ327">
        <v>0.16600000000000001</v>
      </c>
      <c r="AK327">
        <v>0.22600000000000001</v>
      </c>
      <c r="AL327">
        <v>0.28599999999999998</v>
      </c>
      <c r="AM327" s="24"/>
      <c r="AN327" s="24"/>
      <c r="AP327" s="98"/>
    </row>
    <row r="328" spans="1:42" ht="17.5" thickBot="1" x14ac:dyDescent="0.35">
      <c r="A328" t="s">
        <v>131</v>
      </c>
      <c r="B328" s="23">
        <v>0.69</v>
      </c>
      <c r="C328" s="5">
        <f t="shared" si="24"/>
        <v>20.69</v>
      </c>
      <c r="D328" t="s">
        <v>130</v>
      </c>
      <c r="E328" t="s">
        <v>130</v>
      </c>
      <c r="F328" t="s">
        <v>130</v>
      </c>
      <c r="G328" t="s">
        <v>130</v>
      </c>
      <c r="H328" t="s">
        <v>130</v>
      </c>
      <c r="I328" t="s">
        <v>130</v>
      </c>
      <c r="J328" t="s">
        <v>130</v>
      </c>
      <c r="K328" s="55" t="s">
        <v>130</v>
      </c>
      <c r="L328" s="55" t="s">
        <v>130</v>
      </c>
      <c r="M328" s="55" t="s">
        <v>130</v>
      </c>
      <c r="N328" s="55" t="s">
        <v>130</v>
      </c>
      <c r="O328" s="55" t="s">
        <v>130</v>
      </c>
      <c r="P328" s="2" t="s">
        <v>156</v>
      </c>
      <c r="R328" s="22"/>
      <c r="S328" s="22"/>
      <c r="T328" s="22"/>
      <c r="U328" s="22"/>
      <c r="V328" s="22"/>
      <c r="W328" s="22"/>
      <c r="X328" s="22"/>
      <c r="Z328" s="23">
        <v>0.62</v>
      </c>
      <c r="AA328" s="116"/>
      <c r="AB328" s="116">
        <v>4.5999999999999999E-2</v>
      </c>
      <c r="AC328" s="116">
        <v>0.106</v>
      </c>
      <c r="AD328" s="116">
        <v>0.16600000000000001</v>
      </c>
      <c r="AE328" s="116">
        <v>0.22600000000000001</v>
      </c>
      <c r="AF328" s="70">
        <v>0.28599999999999998</v>
      </c>
      <c r="AH328">
        <v>4.5999999999999999E-2</v>
      </c>
      <c r="AI328">
        <v>0.106</v>
      </c>
      <c r="AJ328">
        <v>0.16600000000000001</v>
      </c>
      <c r="AK328">
        <v>0.22600000000000001</v>
      </c>
      <c r="AL328">
        <v>0.28599999999999998</v>
      </c>
      <c r="AM328" s="24"/>
      <c r="AN328" s="24"/>
      <c r="AP328" s="98"/>
    </row>
    <row r="329" spans="1:42" ht="17.5" thickBot="1" x14ac:dyDescent="0.35">
      <c r="A329" t="s">
        <v>131</v>
      </c>
      <c r="B329" s="23">
        <v>0.7</v>
      </c>
      <c r="C329" s="5">
        <f t="shared" si="24"/>
        <v>20.7</v>
      </c>
      <c r="D329" t="s">
        <v>130</v>
      </c>
      <c r="E329" t="s">
        <v>130</v>
      </c>
      <c r="F329" t="s">
        <v>130</v>
      </c>
      <c r="G329" t="s">
        <v>130</v>
      </c>
      <c r="H329" t="s">
        <v>130</v>
      </c>
      <c r="I329" t="s">
        <v>130</v>
      </c>
      <c r="J329" t="s">
        <v>130</v>
      </c>
      <c r="K329" s="55" t="s">
        <v>130</v>
      </c>
      <c r="L329" s="55" t="s">
        <v>130</v>
      </c>
      <c r="M329" s="55" t="s">
        <v>130</v>
      </c>
      <c r="N329" s="55" t="s">
        <v>130</v>
      </c>
      <c r="O329" s="55" t="s">
        <v>130</v>
      </c>
      <c r="P329" s="2" t="s">
        <v>156</v>
      </c>
      <c r="R329" s="22"/>
      <c r="S329" s="22"/>
      <c r="T329" s="22"/>
      <c r="U329" s="22"/>
      <c r="V329" s="22"/>
      <c r="W329" s="22"/>
      <c r="X329" s="22"/>
      <c r="Z329" s="23">
        <v>0.63</v>
      </c>
      <c r="AA329" s="116"/>
      <c r="AB329" s="116">
        <v>4.5999999999999999E-2</v>
      </c>
      <c r="AC329" s="116">
        <v>0.106</v>
      </c>
      <c r="AD329" s="116">
        <v>0.16600000000000001</v>
      </c>
      <c r="AE329" s="116">
        <v>0.22600000000000001</v>
      </c>
      <c r="AF329" s="70">
        <v>0.28599999999999998</v>
      </c>
      <c r="AH329">
        <v>4.5999999999999999E-2</v>
      </c>
      <c r="AI329">
        <v>0.106</v>
      </c>
      <c r="AJ329">
        <v>0.16600000000000001</v>
      </c>
      <c r="AK329">
        <v>0.22600000000000001</v>
      </c>
      <c r="AL329">
        <v>0.28599999999999998</v>
      </c>
      <c r="AM329" s="24"/>
      <c r="AN329" s="24"/>
      <c r="AP329" s="98"/>
    </row>
    <row r="330" spans="1:42" ht="17.5" thickBot="1" x14ac:dyDescent="0.35">
      <c r="A330" t="s">
        <v>131</v>
      </c>
      <c r="B330" s="23">
        <v>0.71</v>
      </c>
      <c r="C330" s="5">
        <f t="shared" si="24"/>
        <v>20.71</v>
      </c>
      <c r="D330" t="s">
        <v>130</v>
      </c>
      <c r="E330" t="s">
        <v>130</v>
      </c>
      <c r="F330" t="s">
        <v>130</v>
      </c>
      <c r="G330" t="s">
        <v>130</v>
      </c>
      <c r="H330" t="s">
        <v>130</v>
      </c>
      <c r="I330" t="s">
        <v>130</v>
      </c>
      <c r="J330" t="s">
        <v>130</v>
      </c>
      <c r="K330" s="55" t="s">
        <v>130</v>
      </c>
      <c r="L330" s="55" t="s">
        <v>130</v>
      </c>
      <c r="M330" s="55" t="s">
        <v>130</v>
      </c>
      <c r="N330" s="55" t="s">
        <v>130</v>
      </c>
      <c r="O330" s="55" t="s">
        <v>130</v>
      </c>
      <c r="P330" s="2" t="s">
        <v>156</v>
      </c>
      <c r="R330" s="22"/>
      <c r="S330" s="22"/>
      <c r="T330" s="22"/>
      <c r="U330" s="22"/>
      <c r="V330" s="22"/>
      <c r="W330" s="22"/>
      <c r="X330" s="22"/>
      <c r="Z330" s="23">
        <v>0.64</v>
      </c>
      <c r="AA330" s="116"/>
      <c r="AB330" s="116">
        <v>4.5999999999999999E-2</v>
      </c>
      <c r="AC330" s="116">
        <v>0.106</v>
      </c>
      <c r="AD330" s="116">
        <v>0.16600000000000001</v>
      </c>
      <c r="AE330" s="116">
        <v>0.22600000000000001</v>
      </c>
      <c r="AF330" s="70">
        <v>0.28599999999999998</v>
      </c>
      <c r="AH330">
        <v>4.5999999999999999E-2</v>
      </c>
      <c r="AI330">
        <v>0.106</v>
      </c>
      <c r="AJ330">
        <v>0.16600000000000001</v>
      </c>
      <c r="AK330">
        <v>0.22600000000000001</v>
      </c>
      <c r="AL330">
        <v>0.28599999999999998</v>
      </c>
      <c r="AM330" s="24"/>
      <c r="AN330" s="24"/>
      <c r="AP330" s="98"/>
    </row>
    <row r="331" spans="1:42" ht="17.5" thickBot="1" x14ac:dyDescent="0.35">
      <c r="A331" t="s">
        <v>131</v>
      </c>
      <c r="B331" s="23">
        <v>0.72</v>
      </c>
      <c r="C331" s="5">
        <f t="shared" si="24"/>
        <v>20.72</v>
      </c>
      <c r="D331" t="s">
        <v>130</v>
      </c>
      <c r="E331" t="s">
        <v>130</v>
      </c>
      <c r="F331" t="s">
        <v>130</v>
      </c>
      <c r="G331" t="s">
        <v>130</v>
      </c>
      <c r="H331" t="s">
        <v>130</v>
      </c>
      <c r="I331" t="s">
        <v>130</v>
      </c>
      <c r="J331" t="s">
        <v>130</v>
      </c>
      <c r="K331" s="55" t="s">
        <v>130</v>
      </c>
      <c r="L331" s="55" t="s">
        <v>130</v>
      </c>
      <c r="M331" s="55" t="s">
        <v>130</v>
      </c>
      <c r="N331" s="55" t="s">
        <v>130</v>
      </c>
      <c r="O331" s="55" t="s">
        <v>130</v>
      </c>
      <c r="P331" s="2" t="s">
        <v>156</v>
      </c>
      <c r="R331" s="22"/>
      <c r="S331" s="22"/>
      <c r="T331" s="22"/>
      <c r="U331" s="22"/>
      <c r="V331" s="22"/>
      <c r="W331" s="22"/>
      <c r="X331" s="22"/>
      <c r="Z331" s="23">
        <v>0.65</v>
      </c>
      <c r="AA331" s="116"/>
      <c r="AB331" s="116">
        <v>4.5999999999999999E-2</v>
      </c>
      <c r="AC331" s="116">
        <v>0.106</v>
      </c>
      <c r="AD331" s="116">
        <v>0.16600000000000001</v>
      </c>
      <c r="AE331" s="116">
        <v>0.22600000000000001</v>
      </c>
      <c r="AF331" s="70">
        <v>0.28599999999999998</v>
      </c>
      <c r="AH331">
        <v>4.5999999999999999E-2</v>
      </c>
      <c r="AI331">
        <v>0.106</v>
      </c>
      <c r="AJ331">
        <v>0.16600000000000001</v>
      </c>
      <c r="AK331">
        <v>0.22600000000000001</v>
      </c>
      <c r="AL331">
        <v>0.28599999999999998</v>
      </c>
      <c r="AM331" s="24"/>
      <c r="AN331" s="24"/>
      <c r="AP331" s="98"/>
    </row>
    <row r="332" spans="1:42" ht="17.5" thickBot="1" x14ac:dyDescent="0.35">
      <c r="A332" t="s">
        <v>131</v>
      </c>
      <c r="B332" s="23">
        <v>0.73</v>
      </c>
      <c r="C332" s="5">
        <f t="shared" si="24"/>
        <v>20.73</v>
      </c>
      <c r="D332" t="s">
        <v>130</v>
      </c>
      <c r="E332" t="s">
        <v>130</v>
      </c>
      <c r="F332" t="s">
        <v>130</v>
      </c>
      <c r="G332" t="s">
        <v>130</v>
      </c>
      <c r="H332" t="s">
        <v>130</v>
      </c>
      <c r="I332" t="s">
        <v>130</v>
      </c>
      <c r="J332" t="s">
        <v>130</v>
      </c>
      <c r="K332" s="55" t="s">
        <v>130</v>
      </c>
      <c r="L332" s="55" t="s">
        <v>130</v>
      </c>
      <c r="M332" s="55" t="s">
        <v>130</v>
      </c>
      <c r="N332" s="55" t="s">
        <v>130</v>
      </c>
      <c r="O332" s="55" t="s">
        <v>130</v>
      </c>
      <c r="P332" s="2" t="s">
        <v>156</v>
      </c>
      <c r="R332" s="22"/>
      <c r="S332" s="22"/>
      <c r="T332" s="22"/>
      <c r="U332" s="22"/>
      <c r="V332" s="22"/>
      <c r="W332" s="22"/>
      <c r="X332" s="22"/>
      <c r="Z332" s="23">
        <v>0.66</v>
      </c>
      <c r="AA332" s="116"/>
      <c r="AB332" s="116">
        <v>4.5999999999999999E-2</v>
      </c>
      <c r="AC332" s="116">
        <v>0.106</v>
      </c>
      <c r="AD332" s="116">
        <v>0.16600000000000001</v>
      </c>
      <c r="AE332" s="116">
        <v>0.22600000000000001</v>
      </c>
      <c r="AF332" s="70">
        <v>0.28599999999999998</v>
      </c>
      <c r="AH332">
        <v>4.5999999999999999E-2</v>
      </c>
      <c r="AI332">
        <v>0.106</v>
      </c>
      <c r="AJ332">
        <v>0.16600000000000001</v>
      </c>
      <c r="AK332">
        <v>0.22600000000000001</v>
      </c>
      <c r="AL332">
        <v>0.28599999999999998</v>
      </c>
      <c r="AM332" s="24"/>
      <c r="AN332" s="24"/>
      <c r="AP332" s="98"/>
    </row>
    <row r="333" spans="1:42" ht="17.5" thickBot="1" x14ac:dyDescent="0.35">
      <c r="A333" t="s">
        <v>131</v>
      </c>
      <c r="B333" s="23">
        <v>0.74</v>
      </c>
      <c r="C333" s="5">
        <f t="shared" si="24"/>
        <v>20.74</v>
      </c>
      <c r="D333" t="s">
        <v>130</v>
      </c>
      <c r="E333" t="s">
        <v>130</v>
      </c>
      <c r="F333" t="s">
        <v>130</v>
      </c>
      <c r="G333" t="s">
        <v>130</v>
      </c>
      <c r="H333" t="s">
        <v>130</v>
      </c>
      <c r="I333" t="s">
        <v>130</v>
      </c>
      <c r="J333" t="s">
        <v>130</v>
      </c>
      <c r="K333" s="55" t="s">
        <v>130</v>
      </c>
      <c r="L333" s="55" t="s">
        <v>130</v>
      </c>
      <c r="M333" s="55" t="s">
        <v>130</v>
      </c>
      <c r="N333" s="55" t="s">
        <v>130</v>
      </c>
      <c r="O333" s="55" t="s">
        <v>130</v>
      </c>
      <c r="P333" s="2" t="s">
        <v>156</v>
      </c>
      <c r="R333" s="22"/>
      <c r="S333" s="22"/>
      <c r="T333" s="22"/>
      <c r="U333" s="22"/>
      <c r="V333" s="22"/>
      <c r="W333" s="22"/>
      <c r="X333" s="22"/>
      <c r="Z333" s="23">
        <v>0.67</v>
      </c>
      <c r="AB333" s="116">
        <v>4.5999999999999999E-2</v>
      </c>
      <c r="AC333" s="116">
        <v>0.106</v>
      </c>
      <c r="AD333" s="116">
        <v>0.16600000000000001</v>
      </c>
      <c r="AE333" s="116">
        <v>0.22600000000000001</v>
      </c>
      <c r="AF333" s="70">
        <v>0.28599999999999998</v>
      </c>
      <c r="AH333">
        <v>4.5999999999999999E-2</v>
      </c>
      <c r="AI333">
        <v>0.106</v>
      </c>
      <c r="AJ333">
        <v>0.16600000000000001</v>
      </c>
      <c r="AK333">
        <v>0.22600000000000001</v>
      </c>
      <c r="AL333">
        <v>0.28599999999999998</v>
      </c>
      <c r="AM333" s="24"/>
      <c r="AN333" s="24"/>
      <c r="AP333" s="98"/>
    </row>
    <row r="334" spans="1:42" ht="17.5" thickBot="1" x14ac:dyDescent="0.35">
      <c r="A334" t="s">
        <v>131</v>
      </c>
      <c r="B334" s="23">
        <v>0.75</v>
      </c>
      <c r="C334" s="5">
        <f t="shared" si="24"/>
        <v>20.75</v>
      </c>
      <c r="D334" t="s">
        <v>130</v>
      </c>
      <c r="E334" t="s">
        <v>130</v>
      </c>
      <c r="F334" t="s">
        <v>130</v>
      </c>
      <c r="G334" t="s">
        <v>130</v>
      </c>
      <c r="H334" t="s">
        <v>130</v>
      </c>
      <c r="I334" t="s">
        <v>130</v>
      </c>
      <c r="J334" t="s">
        <v>130</v>
      </c>
      <c r="K334" s="55" t="s">
        <v>130</v>
      </c>
      <c r="L334" s="55" t="s">
        <v>130</v>
      </c>
      <c r="M334" s="55" t="s">
        <v>130</v>
      </c>
      <c r="N334" s="55" t="s">
        <v>130</v>
      </c>
      <c r="O334" s="55" t="s">
        <v>130</v>
      </c>
      <c r="P334" s="2" t="s">
        <v>156</v>
      </c>
      <c r="R334" s="22"/>
      <c r="S334" s="22"/>
      <c r="T334" s="22"/>
      <c r="U334" s="22"/>
      <c r="V334" s="22"/>
      <c r="W334" s="22"/>
      <c r="X334" s="22"/>
      <c r="Z334" s="23">
        <v>0.68</v>
      </c>
      <c r="AA334" s="116"/>
      <c r="AB334" s="116">
        <v>4.5999999999999999E-2</v>
      </c>
      <c r="AC334" s="116">
        <v>0.106</v>
      </c>
      <c r="AD334" s="116">
        <v>0.16600000000000001</v>
      </c>
      <c r="AE334" s="116">
        <v>0.22600000000000001</v>
      </c>
      <c r="AF334" s="70">
        <v>0.28599999999999998</v>
      </c>
      <c r="AH334">
        <v>4.5999999999999999E-2</v>
      </c>
      <c r="AI334">
        <v>0.106</v>
      </c>
      <c r="AJ334">
        <v>0.16600000000000001</v>
      </c>
      <c r="AK334">
        <v>0.22600000000000001</v>
      </c>
      <c r="AL334">
        <v>0.28599999999999998</v>
      </c>
      <c r="AM334" s="24"/>
      <c r="AN334" s="24"/>
      <c r="AP334" s="98"/>
    </row>
    <row r="335" spans="1:42" ht="17.5" thickBot="1" x14ac:dyDescent="0.35">
      <c r="A335" t="s">
        <v>131</v>
      </c>
      <c r="B335" s="23">
        <v>0.76</v>
      </c>
      <c r="C335" s="5">
        <f t="shared" si="24"/>
        <v>20.76</v>
      </c>
      <c r="D335" t="s">
        <v>130</v>
      </c>
      <c r="E335" t="s">
        <v>130</v>
      </c>
      <c r="F335" t="s">
        <v>130</v>
      </c>
      <c r="G335" t="s">
        <v>130</v>
      </c>
      <c r="H335" t="s">
        <v>130</v>
      </c>
      <c r="I335" t="s">
        <v>130</v>
      </c>
      <c r="J335" t="s">
        <v>130</v>
      </c>
      <c r="K335" s="55" t="s">
        <v>130</v>
      </c>
      <c r="L335" s="55" t="s">
        <v>130</v>
      </c>
      <c r="M335" s="55" t="s">
        <v>130</v>
      </c>
      <c r="N335" s="55" t="s">
        <v>130</v>
      </c>
      <c r="O335" s="55" t="s">
        <v>130</v>
      </c>
      <c r="P335" s="2" t="s">
        <v>156</v>
      </c>
      <c r="R335" s="22"/>
      <c r="S335" s="22"/>
      <c r="T335" s="22"/>
      <c r="U335" s="22"/>
      <c r="V335" s="22"/>
      <c r="W335" s="22"/>
      <c r="X335" s="22"/>
      <c r="Z335" s="23">
        <v>0.69</v>
      </c>
      <c r="AA335" s="116"/>
      <c r="AB335" s="116">
        <v>4.5999999999999999E-2</v>
      </c>
      <c r="AC335" s="116">
        <v>0.106</v>
      </c>
      <c r="AD335" s="116">
        <v>0.16600000000000001</v>
      </c>
      <c r="AE335" s="116">
        <v>0.22600000000000001</v>
      </c>
      <c r="AF335" s="70">
        <v>0.28599999999999998</v>
      </c>
      <c r="AH335">
        <v>4.5999999999999999E-2</v>
      </c>
      <c r="AI335">
        <v>0.106</v>
      </c>
      <c r="AJ335">
        <v>0.16600000000000001</v>
      </c>
      <c r="AK335">
        <v>0.22600000000000001</v>
      </c>
      <c r="AL335">
        <v>0.28599999999999998</v>
      </c>
      <c r="AM335" s="24"/>
      <c r="AN335" s="24"/>
      <c r="AP335" s="98"/>
    </row>
    <row r="336" spans="1:42" ht="17.5" thickBot="1" x14ac:dyDescent="0.35">
      <c r="A336" t="s">
        <v>131</v>
      </c>
      <c r="B336" s="23">
        <v>0.77</v>
      </c>
      <c r="C336" s="5">
        <f t="shared" si="24"/>
        <v>20.77</v>
      </c>
      <c r="D336" t="s">
        <v>130</v>
      </c>
      <c r="E336" t="s">
        <v>130</v>
      </c>
      <c r="F336" t="s">
        <v>130</v>
      </c>
      <c r="G336" t="s">
        <v>130</v>
      </c>
      <c r="H336" t="s">
        <v>130</v>
      </c>
      <c r="I336" t="s">
        <v>130</v>
      </c>
      <c r="J336" t="s">
        <v>130</v>
      </c>
      <c r="K336" s="55" t="s">
        <v>130</v>
      </c>
      <c r="L336" s="55" t="s">
        <v>130</v>
      </c>
      <c r="M336" s="55" t="s">
        <v>130</v>
      </c>
      <c r="N336" s="55" t="s">
        <v>130</v>
      </c>
      <c r="O336" s="55" t="s">
        <v>130</v>
      </c>
      <c r="P336" s="2" t="s">
        <v>156</v>
      </c>
      <c r="R336" s="22"/>
      <c r="S336" s="22"/>
      <c r="T336" s="22"/>
      <c r="U336" s="22"/>
      <c r="V336" s="22"/>
      <c r="W336" s="22"/>
      <c r="X336" s="22"/>
      <c r="Z336" s="23">
        <v>0.7</v>
      </c>
      <c r="AA336" s="116"/>
      <c r="AB336" s="116">
        <v>4.5999999999999999E-2</v>
      </c>
      <c r="AC336" s="116">
        <v>0.106</v>
      </c>
      <c r="AD336" s="116">
        <v>0.16600000000000001</v>
      </c>
      <c r="AE336" s="116">
        <v>0.22600000000000001</v>
      </c>
      <c r="AF336" s="70">
        <v>0.28599999999999998</v>
      </c>
      <c r="AH336">
        <v>4.5999999999999999E-2</v>
      </c>
      <c r="AI336">
        <v>0.106</v>
      </c>
      <c r="AJ336">
        <v>0.16600000000000001</v>
      </c>
      <c r="AK336">
        <v>0.22600000000000001</v>
      </c>
      <c r="AL336">
        <v>0.28599999999999998</v>
      </c>
      <c r="AM336" s="24"/>
      <c r="AN336" s="24"/>
      <c r="AP336" s="98"/>
    </row>
    <row r="337" spans="1:42" ht="17.5" thickBot="1" x14ac:dyDescent="0.35">
      <c r="A337" t="s">
        <v>131</v>
      </c>
      <c r="B337" s="23">
        <v>0.78</v>
      </c>
      <c r="C337" s="5">
        <f t="shared" si="24"/>
        <v>20.78</v>
      </c>
      <c r="D337" t="s">
        <v>130</v>
      </c>
      <c r="E337" t="s">
        <v>130</v>
      </c>
      <c r="F337" t="s">
        <v>130</v>
      </c>
      <c r="G337" t="s">
        <v>130</v>
      </c>
      <c r="H337" t="s">
        <v>130</v>
      </c>
      <c r="I337" t="s">
        <v>130</v>
      </c>
      <c r="J337" t="s">
        <v>130</v>
      </c>
      <c r="K337" s="55" t="s">
        <v>130</v>
      </c>
      <c r="L337" s="55" t="s">
        <v>130</v>
      </c>
      <c r="M337" s="55" t="s">
        <v>130</v>
      </c>
      <c r="N337" s="55" t="s">
        <v>130</v>
      </c>
      <c r="O337" s="55" t="s">
        <v>130</v>
      </c>
      <c r="P337" s="2" t="s">
        <v>156</v>
      </c>
      <c r="R337" s="22"/>
      <c r="S337" s="22"/>
      <c r="T337" s="22"/>
      <c r="U337" s="22"/>
      <c r="V337" s="22"/>
      <c r="W337" s="22"/>
      <c r="X337" s="22"/>
      <c r="Z337" s="23">
        <v>0.71</v>
      </c>
      <c r="AA337" s="116"/>
      <c r="AB337" s="116">
        <v>4.5999999999999999E-2</v>
      </c>
      <c r="AC337" s="116">
        <v>0.106</v>
      </c>
      <c r="AD337" s="116">
        <v>0.16600000000000001</v>
      </c>
      <c r="AE337" s="116">
        <v>0.22600000000000001</v>
      </c>
      <c r="AF337" s="70">
        <v>0.28599999999999998</v>
      </c>
      <c r="AH337">
        <v>4.5999999999999999E-2</v>
      </c>
      <c r="AI337">
        <v>0.106</v>
      </c>
      <c r="AJ337">
        <v>0.16600000000000001</v>
      </c>
      <c r="AK337">
        <v>0.22600000000000001</v>
      </c>
      <c r="AL337">
        <v>0.28599999999999998</v>
      </c>
      <c r="AM337" s="24"/>
      <c r="AN337" s="24"/>
      <c r="AP337" s="98"/>
    </row>
    <row r="338" spans="1:42" ht="17.5" thickBot="1" x14ac:dyDescent="0.35">
      <c r="A338" t="s">
        <v>131</v>
      </c>
      <c r="B338" s="23">
        <v>0.79</v>
      </c>
      <c r="C338" s="5">
        <f t="shared" si="24"/>
        <v>20.79</v>
      </c>
      <c r="D338" t="s">
        <v>130</v>
      </c>
      <c r="E338" t="s">
        <v>130</v>
      </c>
      <c r="F338" t="s">
        <v>130</v>
      </c>
      <c r="G338" t="s">
        <v>130</v>
      </c>
      <c r="H338" t="s">
        <v>130</v>
      </c>
      <c r="I338" t="s">
        <v>130</v>
      </c>
      <c r="J338" t="s">
        <v>130</v>
      </c>
      <c r="K338" s="55" t="s">
        <v>130</v>
      </c>
      <c r="L338" s="55" t="s">
        <v>130</v>
      </c>
      <c r="M338" s="55" t="s">
        <v>130</v>
      </c>
      <c r="N338" s="55" t="s">
        <v>130</v>
      </c>
      <c r="O338" s="55" t="s">
        <v>130</v>
      </c>
      <c r="P338" s="2" t="s">
        <v>156</v>
      </c>
      <c r="R338" s="22"/>
      <c r="S338" s="22"/>
      <c r="T338" s="22"/>
      <c r="U338" s="22"/>
      <c r="V338" s="22"/>
      <c r="W338" s="22"/>
      <c r="X338" s="22"/>
      <c r="Z338" s="23">
        <v>0.72</v>
      </c>
      <c r="AA338" s="116"/>
      <c r="AB338" s="116">
        <v>4.5999999999999999E-2</v>
      </c>
      <c r="AC338" s="116">
        <v>0.106</v>
      </c>
      <c r="AD338" s="116">
        <v>0.16600000000000001</v>
      </c>
      <c r="AE338" s="116">
        <v>0.22600000000000001</v>
      </c>
      <c r="AF338" s="70">
        <v>0.28599999999999998</v>
      </c>
      <c r="AH338">
        <v>4.5999999999999999E-2</v>
      </c>
      <c r="AI338">
        <v>0.106</v>
      </c>
      <c r="AJ338">
        <v>0.16600000000000001</v>
      </c>
      <c r="AK338">
        <v>0.22600000000000001</v>
      </c>
      <c r="AL338">
        <v>0.28599999999999998</v>
      </c>
      <c r="AM338" s="24"/>
      <c r="AN338" s="24"/>
      <c r="AP338" s="98"/>
    </row>
    <row r="339" spans="1:42" ht="17.5" thickBot="1" x14ac:dyDescent="0.35">
      <c r="A339" t="s">
        <v>131</v>
      </c>
      <c r="B339" s="23">
        <v>0.8</v>
      </c>
      <c r="C339" s="5">
        <f t="shared" si="24"/>
        <v>20.8</v>
      </c>
      <c r="D339" t="s">
        <v>130</v>
      </c>
      <c r="E339" t="s">
        <v>130</v>
      </c>
      <c r="F339" t="s">
        <v>130</v>
      </c>
      <c r="G339" t="s">
        <v>130</v>
      </c>
      <c r="H339" t="s">
        <v>130</v>
      </c>
      <c r="I339" t="s">
        <v>130</v>
      </c>
      <c r="J339" t="s">
        <v>130</v>
      </c>
      <c r="K339" s="55" t="s">
        <v>130</v>
      </c>
      <c r="L339" s="55" t="s">
        <v>130</v>
      </c>
      <c r="M339" s="55" t="s">
        <v>130</v>
      </c>
      <c r="N339" s="55" t="s">
        <v>130</v>
      </c>
      <c r="O339" s="55" t="s">
        <v>130</v>
      </c>
      <c r="P339" s="2" t="s">
        <v>156</v>
      </c>
      <c r="R339" s="22"/>
      <c r="S339" s="22"/>
      <c r="T339" s="22"/>
      <c r="U339" s="22"/>
      <c r="V339" s="22"/>
      <c r="W339" s="22"/>
      <c r="X339" s="22"/>
      <c r="Z339" s="23">
        <v>0.73</v>
      </c>
      <c r="AA339" s="116"/>
      <c r="AB339" s="116">
        <v>4.5999999999999999E-2</v>
      </c>
      <c r="AC339" s="116">
        <v>0.106</v>
      </c>
      <c r="AD339" s="116">
        <v>0.16600000000000001</v>
      </c>
      <c r="AE339" s="116">
        <v>0.22600000000000001</v>
      </c>
      <c r="AF339" s="70">
        <v>0.28599999999999998</v>
      </c>
      <c r="AH339">
        <v>4.5999999999999999E-2</v>
      </c>
      <c r="AI339">
        <v>0.106</v>
      </c>
      <c r="AJ339">
        <v>0.16600000000000001</v>
      </c>
      <c r="AK339">
        <v>0.22600000000000001</v>
      </c>
      <c r="AL339">
        <v>0.28599999999999998</v>
      </c>
      <c r="AM339" s="24"/>
      <c r="AN339" s="24"/>
      <c r="AP339" s="98"/>
    </row>
    <row r="340" spans="1:42" ht="17.5" thickBot="1" x14ac:dyDescent="0.35">
      <c r="A340" t="s">
        <v>131</v>
      </c>
      <c r="B340" s="23">
        <v>0.81</v>
      </c>
      <c r="C340" s="5">
        <f t="shared" ref="C340:C358" si="48">VALUE(SUBSTITUTE(2&amp;B340," ",""))</f>
        <v>20.81</v>
      </c>
      <c r="D340" t="s">
        <v>130</v>
      </c>
      <c r="E340" t="s">
        <v>130</v>
      </c>
      <c r="F340" t="s">
        <v>130</v>
      </c>
      <c r="G340" t="s">
        <v>130</v>
      </c>
      <c r="H340" t="s">
        <v>130</v>
      </c>
      <c r="I340" t="s">
        <v>130</v>
      </c>
      <c r="J340" t="s">
        <v>130</v>
      </c>
      <c r="K340" s="55" t="s">
        <v>130</v>
      </c>
      <c r="L340" s="55" t="s">
        <v>130</v>
      </c>
      <c r="M340" s="55" t="s">
        <v>130</v>
      </c>
      <c r="N340" s="55" t="s">
        <v>130</v>
      </c>
      <c r="O340" s="55" t="s">
        <v>130</v>
      </c>
      <c r="P340" s="2" t="s">
        <v>156</v>
      </c>
      <c r="R340" s="22"/>
      <c r="S340" s="22"/>
      <c r="T340" s="22"/>
      <c r="U340" s="22"/>
      <c r="V340" s="22"/>
      <c r="W340" s="22"/>
      <c r="X340" s="22"/>
      <c r="Z340" s="23">
        <v>0.74</v>
      </c>
      <c r="AA340" s="116"/>
      <c r="AB340" s="116">
        <v>4.5999999999999999E-2</v>
      </c>
      <c r="AC340" s="116">
        <v>0.106</v>
      </c>
      <c r="AD340" s="116">
        <v>0.16600000000000001</v>
      </c>
      <c r="AE340" s="116">
        <v>0.22600000000000001</v>
      </c>
      <c r="AF340" s="70">
        <v>0.28599999999999998</v>
      </c>
      <c r="AH340">
        <v>4.5999999999999999E-2</v>
      </c>
      <c r="AI340">
        <v>0.106</v>
      </c>
      <c r="AJ340">
        <v>0.16600000000000001</v>
      </c>
      <c r="AK340">
        <v>0.22600000000000001</v>
      </c>
      <c r="AL340">
        <v>0.28599999999999998</v>
      </c>
      <c r="AM340" s="24"/>
      <c r="AN340" s="24"/>
      <c r="AP340" s="98"/>
    </row>
    <row r="341" spans="1:42" ht="17.5" thickBot="1" x14ac:dyDescent="0.35">
      <c r="A341" t="s">
        <v>131</v>
      </c>
      <c r="B341" s="23">
        <v>0.82</v>
      </c>
      <c r="C341" s="5">
        <f t="shared" si="48"/>
        <v>20.82</v>
      </c>
      <c r="D341" t="s">
        <v>130</v>
      </c>
      <c r="E341" t="s">
        <v>130</v>
      </c>
      <c r="F341" t="s">
        <v>130</v>
      </c>
      <c r="G341" t="s">
        <v>130</v>
      </c>
      <c r="H341" t="s">
        <v>130</v>
      </c>
      <c r="I341" t="s">
        <v>130</v>
      </c>
      <c r="J341" t="s">
        <v>130</v>
      </c>
      <c r="K341" s="55" t="s">
        <v>130</v>
      </c>
      <c r="L341" s="55" t="s">
        <v>130</v>
      </c>
      <c r="M341" s="55" t="s">
        <v>130</v>
      </c>
      <c r="N341" s="55" t="s">
        <v>130</v>
      </c>
      <c r="O341" s="55" t="s">
        <v>130</v>
      </c>
      <c r="P341" s="2" t="s">
        <v>156</v>
      </c>
      <c r="R341" s="22"/>
      <c r="S341" s="22"/>
      <c r="T341" s="22"/>
      <c r="U341" s="22"/>
      <c r="V341" s="22"/>
      <c r="W341" s="22"/>
      <c r="X341" s="22"/>
      <c r="Z341" s="23">
        <v>0.75</v>
      </c>
      <c r="AA341" s="116"/>
      <c r="AB341" s="116">
        <v>4.5999999999999999E-2</v>
      </c>
      <c r="AC341" s="116">
        <v>0.106</v>
      </c>
      <c r="AD341" s="116">
        <v>0.16600000000000001</v>
      </c>
      <c r="AE341" s="116">
        <v>0.22600000000000001</v>
      </c>
      <c r="AF341" s="70">
        <v>0.28599999999999998</v>
      </c>
      <c r="AH341">
        <v>4.5999999999999999E-2</v>
      </c>
      <c r="AI341">
        <v>0.106</v>
      </c>
      <c r="AJ341">
        <v>0.16600000000000001</v>
      </c>
      <c r="AK341">
        <v>0.22600000000000001</v>
      </c>
      <c r="AL341">
        <v>0.28599999999999998</v>
      </c>
      <c r="AM341" s="24"/>
      <c r="AN341" s="24"/>
      <c r="AP341" s="98"/>
    </row>
    <row r="342" spans="1:42" ht="17.5" thickBot="1" x14ac:dyDescent="0.35">
      <c r="A342" t="s">
        <v>131</v>
      </c>
      <c r="B342" s="23">
        <v>0.83</v>
      </c>
      <c r="C342" s="5">
        <f t="shared" si="48"/>
        <v>20.83</v>
      </c>
      <c r="D342" t="s">
        <v>130</v>
      </c>
      <c r="E342" t="s">
        <v>130</v>
      </c>
      <c r="F342" t="s">
        <v>130</v>
      </c>
      <c r="G342" t="s">
        <v>130</v>
      </c>
      <c r="H342" t="s">
        <v>130</v>
      </c>
      <c r="I342" t="s">
        <v>130</v>
      </c>
      <c r="J342" t="s">
        <v>130</v>
      </c>
      <c r="K342" s="55" t="s">
        <v>130</v>
      </c>
      <c r="L342" s="55" t="s">
        <v>130</v>
      </c>
      <c r="M342" s="55" t="s">
        <v>130</v>
      </c>
      <c r="N342" s="55" t="s">
        <v>130</v>
      </c>
      <c r="O342" s="55" t="s">
        <v>130</v>
      </c>
      <c r="P342" s="2" t="s">
        <v>156</v>
      </c>
      <c r="R342" s="22"/>
      <c r="S342" s="22"/>
      <c r="T342" s="22"/>
      <c r="U342" s="22"/>
      <c r="V342" s="22"/>
      <c r="W342" s="22"/>
      <c r="X342" s="22"/>
      <c r="Z342" s="23">
        <v>0.76</v>
      </c>
      <c r="AB342" s="116">
        <v>4.5999999999999999E-2</v>
      </c>
      <c r="AC342" s="116">
        <v>0.106</v>
      </c>
      <c r="AD342" s="116">
        <v>0.16600000000000001</v>
      </c>
      <c r="AE342" s="116">
        <v>0.22600000000000001</v>
      </c>
      <c r="AF342" s="70">
        <v>0.28599999999999998</v>
      </c>
      <c r="AH342">
        <v>4.5999999999999999E-2</v>
      </c>
      <c r="AI342">
        <v>0.106</v>
      </c>
      <c r="AJ342">
        <v>0.16600000000000001</v>
      </c>
      <c r="AK342">
        <v>0.22600000000000001</v>
      </c>
      <c r="AL342">
        <v>0.28599999999999998</v>
      </c>
      <c r="AM342" s="24"/>
      <c r="AN342" s="24"/>
      <c r="AP342" s="98"/>
    </row>
    <row r="343" spans="1:42" ht="17.5" thickBot="1" x14ac:dyDescent="0.35">
      <c r="A343" t="s">
        <v>131</v>
      </c>
      <c r="B343" s="23">
        <v>0.84</v>
      </c>
      <c r="C343" s="5">
        <f t="shared" si="48"/>
        <v>20.84</v>
      </c>
      <c r="D343" t="s">
        <v>130</v>
      </c>
      <c r="E343" t="s">
        <v>130</v>
      </c>
      <c r="F343" t="s">
        <v>130</v>
      </c>
      <c r="G343" t="s">
        <v>130</v>
      </c>
      <c r="H343" t="s">
        <v>130</v>
      </c>
      <c r="I343" t="s">
        <v>130</v>
      </c>
      <c r="J343" t="s">
        <v>130</v>
      </c>
      <c r="K343" s="55" t="s">
        <v>130</v>
      </c>
      <c r="L343" s="55" t="s">
        <v>130</v>
      </c>
      <c r="M343" s="55" t="s">
        <v>130</v>
      </c>
      <c r="N343" s="55" t="s">
        <v>130</v>
      </c>
      <c r="O343" s="55" t="s">
        <v>130</v>
      </c>
      <c r="P343" s="2" t="s">
        <v>156</v>
      </c>
      <c r="R343" s="22"/>
      <c r="S343" s="22"/>
      <c r="T343" s="22"/>
      <c r="U343" s="22"/>
      <c r="V343" s="22"/>
      <c r="W343" s="22"/>
      <c r="X343" s="22"/>
      <c r="Z343" s="23">
        <v>0.77</v>
      </c>
      <c r="AA343" s="116"/>
      <c r="AB343" s="116">
        <v>4.5999999999999999E-2</v>
      </c>
      <c r="AC343" s="116">
        <v>0.106</v>
      </c>
      <c r="AD343" s="116">
        <v>0.16600000000000001</v>
      </c>
      <c r="AE343" s="116">
        <v>0.22600000000000001</v>
      </c>
      <c r="AF343" s="70">
        <v>0.28599999999999998</v>
      </c>
      <c r="AH343">
        <v>4.5999999999999999E-2</v>
      </c>
      <c r="AI343">
        <v>0.106</v>
      </c>
      <c r="AJ343">
        <v>0.16600000000000001</v>
      </c>
      <c r="AK343">
        <v>0.22600000000000001</v>
      </c>
      <c r="AL343">
        <v>0.28599999999999998</v>
      </c>
      <c r="AM343" s="24"/>
      <c r="AN343" s="24"/>
      <c r="AP343" s="98"/>
    </row>
    <row r="344" spans="1:42" ht="17.5" thickBot="1" x14ac:dyDescent="0.35">
      <c r="A344" t="s">
        <v>131</v>
      </c>
      <c r="B344" s="23">
        <v>0.85</v>
      </c>
      <c r="C344" s="5">
        <f t="shared" si="48"/>
        <v>20.85</v>
      </c>
      <c r="D344" t="s">
        <v>130</v>
      </c>
      <c r="E344" t="s">
        <v>130</v>
      </c>
      <c r="F344" t="s">
        <v>130</v>
      </c>
      <c r="G344" t="s">
        <v>130</v>
      </c>
      <c r="H344" t="s">
        <v>130</v>
      </c>
      <c r="I344" t="s">
        <v>130</v>
      </c>
      <c r="J344" t="s">
        <v>130</v>
      </c>
      <c r="K344" s="55" t="s">
        <v>130</v>
      </c>
      <c r="L344" s="55" t="s">
        <v>130</v>
      </c>
      <c r="M344" s="55" t="s">
        <v>130</v>
      </c>
      <c r="N344" s="55" t="s">
        <v>130</v>
      </c>
      <c r="O344" s="55" t="s">
        <v>130</v>
      </c>
      <c r="P344" s="2" t="s">
        <v>156</v>
      </c>
      <c r="R344" s="22"/>
      <c r="S344" s="22"/>
      <c r="T344" s="22"/>
      <c r="U344" s="22"/>
      <c r="V344" s="22"/>
      <c r="W344" s="22"/>
      <c r="X344" s="22"/>
      <c r="Z344" s="23">
        <v>0.78</v>
      </c>
      <c r="AA344" s="116"/>
      <c r="AB344" s="116">
        <v>4.5999999999999999E-2</v>
      </c>
      <c r="AC344" s="116">
        <v>0.106</v>
      </c>
      <c r="AD344" s="116">
        <v>0.16600000000000001</v>
      </c>
      <c r="AE344" s="116">
        <v>0.22600000000000001</v>
      </c>
      <c r="AF344" s="70">
        <v>0.28599999999999998</v>
      </c>
      <c r="AH344">
        <v>4.5999999999999999E-2</v>
      </c>
      <c r="AI344">
        <v>0.106</v>
      </c>
      <c r="AJ344">
        <v>0.16600000000000001</v>
      </c>
      <c r="AK344">
        <v>0.22600000000000001</v>
      </c>
      <c r="AL344">
        <v>0.28599999999999998</v>
      </c>
      <c r="AM344" s="24"/>
      <c r="AN344" s="24"/>
      <c r="AP344" s="98"/>
    </row>
    <row r="345" spans="1:42" ht="17.5" thickBot="1" x14ac:dyDescent="0.35">
      <c r="A345" t="s">
        <v>131</v>
      </c>
      <c r="B345" s="23">
        <v>0.86</v>
      </c>
      <c r="C345" s="5">
        <f t="shared" si="48"/>
        <v>20.86</v>
      </c>
      <c r="D345" t="s">
        <v>130</v>
      </c>
      <c r="E345" t="s">
        <v>130</v>
      </c>
      <c r="F345" t="s">
        <v>130</v>
      </c>
      <c r="G345" t="s">
        <v>130</v>
      </c>
      <c r="H345" t="s">
        <v>130</v>
      </c>
      <c r="I345" t="s">
        <v>130</v>
      </c>
      <c r="J345" t="s">
        <v>130</v>
      </c>
      <c r="K345" s="55" t="s">
        <v>130</v>
      </c>
      <c r="L345" s="55" t="s">
        <v>130</v>
      </c>
      <c r="M345" s="55" t="s">
        <v>130</v>
      </c>
      <c r="N345" s="55" t="s">
        <v>130</v>
      </c>
      <c r="O345" s="55" t="s">
        <v>130</v>
      </c>
      <c r="P345" s="2" t="s">
        <v>156</v>
      </c>
      <c r="R345" s="22"/>
      <c r="S345" s="22"/>
      <c r="T345" s="22"/>
      <c r="U345" s="22"/>
      <c r="V345" s="22"/>
      <c r="W345" s="22"/>
      <c r="X345" s="22"/>
      <c r="Z345" s="23">
        <v>0.79</v>
      </c>
      <c r="AB345" s="116">
        <v>4.5999999999999999E-2</v>
      </c>
      <c r="AC345" s="116">
        <v>0.106</v>
      </c>
      <c r="AD345" s="116">
        <v>0.16600000000000001</v>
      </c>
      <c r="AE345" s="116">
        <v>0.22600000000000001</v>
      </c>
      <c r="AF345" s="70">
        <v>0.28599999999999998</v>
      </c>
      <c r="AH345">
        <v>4.5999999999999999E-2</v>
      </c>
      <c r="AI345">
        <v>0.106</v>
      </c>
      <c r="AJ345">
        <v>0.16600000000000001</v>
      </c>
      <c r="AK345">
        <v>0.22600000000000001</v>
      </c>
      <c r="AL345">
        <v>0.28599999999999998</v>
      </c>
      <c r="AM345" s="24"/>
      <c r="AN345" s="24"/>
      <c r="AP345" s="98"/>
    </row>
    <row r="346" spans="1:42" ht="17.5" thickBot="1" x14ac:dyDescent="0.35">
      <c r="A346" t="s">
        <v>131</v>
      </c>
      <c r="B346" s="23">
        <v>0.87</v>
      </c>
      <c r="C346" s="5">
        <f t="shared" si="48"/>
        <v>20.87</v>
      </c>
      <c r="D346" t="s">
        <v>130</v>
      </c>
      <c r="E346" t="s">
        <v>130</v>
      </c>
      <c r="F346" t="s">
        <v>130</v>
      </c>
      <c r="G346" t="s">
        <v>130</v>
      </c>
      <c r="H346" t="s">
        <v>130</v>
      </c>
      <c r="I346" t="s">
        <v>130</v>
      </c>
      <c r="J346" t="s">
        <v>130</v>
      </c>
      <c r="K346" s="55" t="s">
        <v>130</v>
      </c>
      <c r="L346" s="55" t="s">
        <v>130</v>
      </c>
      <c r="M346" s="55" t="s">
        <v>130</v>
      </c>
      <c r="N346" s="55" t="s">
        <v>130</v>
      </c>
      <c r="O346" s="55" t="s">
        <v>130</v>
      </c>
      <c r="P346" s="2" t="s">
        <v>156</v>
      </c>
      <c r="R346" s="22"/>
      <c r="S346" s="22"/>
      <c r="T346" s="22"/>
      <c r="U346" s="22"/>
      <c r="V346" s="22"/>
      <c r="W346" s="22"/>
      <c r="X346" s="22"/>
      <c r="Z346" s="23">
        <v>0.8</v>
      </c>
      <c r="AA346" s="116"/>
      <c r="AB346" s="116">
        <v>4.5999999999999999E-2</v>
      </c>
      <c r="AC346" s="116">
        <v>0.106</v>
      </c>
      <c r="AD346" s="116">
        <v>0.16600000000000001</v>
      </c>
      <c r="AE346" s="116">
        <v>0.22600000000000001</v>
      </c>
      <c r="AF346" s="70">
        <v>0.28599999999999998</v>
      </c>
      <c r="AH346">
        <v>4.5999999999999999E-2</v>
      </c>
      <c r="AI346">
        <v>0.106</v>
      </c>
      <c r="AJ346">
        <v>0.16600000000000001</v>
      </c>
      <c r="AK346">
        <v>0.22600000000000001</v>
      </c>
      <c r="AL346">
        <v>0.28599999999999998</v>
      </c>
      <c r="AM346" s="24"/>
      <c r="AN346" s="24"/>
      <c r="AP346" s="98"/>
    </row>
    <row r="347" spans="1:42" ht="17.5" thickBot="1" x14ac:dyDescent="0.35">
      <c r="A347" t="s">
        <v>131</v>
      </c>
      <c r="B347" s="23">
        <v>0.88</v>
      </c>
      <c r="C347" s="5">
        <f t="shared" si="48"/>
        <v>20.88</v>
      </c>
      <c r="D347" t="s">
        <v>130</v>
      </c>
      <c r="E347" t="s">
        <v>130</v>
      </c>
      <c r="F347" t="s">
        <v>130</v>
      </c>
      <c r="G347" t="s">
        <v>130</v>
      </c>
      <c r="H347" t="s">
        <v>130</v>
      </c>
      <c r="I347" t="s">
        <v>130</v>
      </c>
      <c r="J347" t="s">
        <v>130</v>
      </c>
      <c r="K347" s="55" t="s">
        <v>130</v>
      </c>
      <c r="L347" s="55" t="s">
        <v>130</v>
      </c>
      <c r="M347" s="55" t="s">
        <v>130</v>
      </c>
      <c r="N347" s="55" t="s">
        <v>130</v>
      </c>
      <c r="O347" s="55" t="s">
        <v>130</v>
      </c>
      <c r="P347" s="2" t="s">
        <v>156</v>
      </c>
      <c r="R347" s="22"/>
      <c r="S347" s="22"/>
      <c r="T347" s="22"/>
      <c r="U347" s="22"/>
      <c r="V347" s="22"/>
      <c r="W347" s="22"/>
      <c r="X347" s="22"/>
      <c r="Z347" s="23">
        <v>0.81</v>
      </c>
      <c r="AA347" s="116"/>
      <c r="AB347" s="116">
        <v>4.5999999999999999E-2</v>
      </c>
      <c r="AC347" s="116">
        <v>0.106</v>
      </c>
      <c r="AD347" s="116">
        <v>0.16600000000000001</v>
      </c>
      <c r="AE347" s="116">
        <v>0.22600000000000001</v>
      </c>
      <c r="AF347" s="70">
        <v>0.28599999999999998</v>
      </c>
      <c r="AH347">
        <v>4.5999999999999999E-2</v>
      </c>
      <c r="AI347">
        <v>0.106</v>
      </c>
      <c r="AJ347">
        <v>0.16600000000000001</v>
      </c>
      <c r="AK347">
        <v>0.22600000000000001</v>
      </c>
      <c r="AL347">
        <v>0.28599999999999998</v>
      </c>
      <c r="AM347" s="24"/>
      <c r="AN347" s="24"/>
      <c r="AP347" s="98"/>
    </row>
    <row r="348" spans="1:42" ht="17.5" thickBot="1" x14ac:dyDescent="0.35">
      <c r="A348" t="s">
        <v>131</v>
      </c>
      <c r="B348" s="23">
        <v>0.89</v>
      </c>
      <c r="C348" s="5">
        <f t="shared" si="48"/>
        <v>20.89</v>
      </c>
      <c r="D348" t="s">
        <v>130</v>
      </c>
      <c r="E348" t="s">
        <v>130</v>
      </c>
      <c r="F348" t="s">
        <v>130</v>
      </c>
      <c r="G348" t="s">
        <v>130</v>
      </c>
      <c r="H348" t="s">
        <v>130</v>
      </c>
      <c r="I348" t="s">
        <v>130</v>
      </c>
      <c r="J348" t="s">
        <v>130</v>
      </c>
      <c r="K348" s="55" t="s">
        <v>130</v>
      </c>
      <c r="L348" s="55" t="s">
        <v>130</v>
      </c>
      <c r="M348" s="55" t="s">
        <v>130</v>
      </c>
      <c r="N348" s="55" t="s">
        <v>130</v>
      </c>
      <c r="O348" s="55" t="s">
        <v>130</v>
      </c>
      <c r="P348" s="2" t="s">
        <v>156</v>
      </c>
      <c r="R348" s="22"/>
      <c r="S348" s="22"/>
      <c r="T348" s="22"/>
      <c r="U348" s="22"/>
      <c r="V348" s="22"/>
      <c r="W348" s="22"/>
      <c r="X348" s="22"/>
      <c r="Z348" s="23">
        <v>0.82</v>
      </c>
      <c r="AA348" s="116"/>
      <c r="AB348" s="116">
        <v>4.5999999999999999E-2</v>
      </c>
      <c r="AC348" s="116">
        <v>0.106</v>
      </c>
      <c r="AD348" s="116">
        <v>0.16600000000000001</v>
      </c>
      <c r="AE348" s="116">
        <v>0.22600000000000001</v>
      </c>
      <c r="AF348" s="70">
        <v>0.28599999999999998</v>
      </c>
      <c r="AH348">
        <v>4.5999999999999999E-2</v>
      </c>
      <c r="AI348">
        <v>0.106</v>
      </c>
      <c r="AJ348">
        <v>0.16600000000000001</v>
      </c>
      <c r="AK348">
        <v>0.22600000000000001</v>
      </c>
      <c r="AL348">
        <v>0.28599999999999998</v>
      </c>
      <c r="AM348" s="24"/>
      <c r="AN348" s="24"/>
      <c r="AP348" s="98"/>
    </row>
    <row r="349" spans="1:42" ht="17.5" thickBot="1" x14ac:dyDescent="0.35">
      <c r="A349" t="s">
        <v>131</v>
      </c>
      <c r="B349" s="23">
        <v>0.9</v>
      </c>
      <c r="C349" s="5">
        <f t="shared" si="48"/>
        <v>20.9</v>
      </c>
      <c r="D349" t="s">
        <v>130</v>
      </c>
      <c r="E349" t="s">
        <v>130</v>
      </c>
      <c r="F349" t="s">
        <v>130</v>
      </c>
      <c r="G349" t="s">
        <v>130</v>
      </c>
      <c r="H349" t="s">
        <v>130</v>
      </c>
      <c r="I349" t="s">
        <v>130</v>
      </c>
      <c r="J349" t="s">
        <v>130</v>
      </c>
      <c r="K349" s="55" t="s">
        <v>130</v>
      </c>
      <c r="L349" s="55" t="s">
        <v>130</v>
      </c>
      <c r="M349" s="55" t="s">
        <v>130</v>
      </c>
      <c r="N349" s="55" t="s">
        <v>130</v>
      </c>
      <c r="O349" s="55" t="s">
        <v>130</v>
      </c>
      <c r="P349" s="2" t="s">
        <v>156</v>
      </c>
      <c r="R349" s="22"/>
      <c r="S349" s="22"/>
      <c r="T349" s="22"/>
      <c r="U349" s="22"/>
      <c r="V349" s="22"/>
      <c r="W349" s="22"/>
      <c r="X349" s="22"/>
      <c r="Z349" s="23">
        <v>0.83</v>
      </c>
      <c r="AA349" s="116"/>
      <c r="AB349" s="116">
        <v>4.5999999999999999E-2</v>
      </c>
      <c r="AC349" s="116">
        <v>0.106</v>
      </c>
      <c r="AD349" s="116">
        <v>0.16600000000000001</v>
      </c>
      <c r="AE349" s="116">
        <v>0.22600000000000001</v>
      </c>
      <c r="AF349" s="70">
        <v>0.28599999999999998</v>
      </c>
      <c r="AH349">
        <v>4.5999999999999999E-2</v>
      </c>
      <c r="AI349">
        <v>0.106</v>
      </c>
      <c r="AJ349">
        <v>0.16600000000000001</v>
      </c>
      <c r="AK349">
        <v>0.22600000000000001</v>
      </c>
      <c r="AL349">
        <v>0.28599999999999998</v>
      </c>
      <c r="AM349" s="24"/>
      <c r="AN349" s="24"/>
      <c r="AP349" s="98"/>
    </row>
    <row r="350" spans="1:42" ht="17.5" thickBot="1" x14ac:dyDescent="0.35">
      <c r="A350" t="s">
        <v>131</v>
      </c>
      <c r="B350" s="23">
        <v>0.91</v>
      </c>
      <c r="C350" s="5">
        <f t="shared" si="48"/>
        <v>20.91</v>
      </c>
      <c r="D350" t="s">
        <v>130</v>
      </c>
      <c r="E350" t="s">
        <v>130</v>
      </c>
      <c r="F350" t="s">
        <v>130</v>
      </c>
      <c r="G350" t="s">
        <v>130</v>
      </c>
      <c r="H350" t="s">
        <v>130</v>
      </c>
      <c r="I350" t="s">
        <v>130</v>
      </c>
      <c r="J350" t="s">
        <v>130</v>
      </c>
      <c r="K350" s="55" t="s">
        <v>130</v>
      </c>
      <c r="L350" s="55" t="s">
        <v>130</v>
      </c>
      <c r="M350" s="55" t="s">
        <v>130</v>
      </c>
      <c r="N350" s="55" t="s">
        <v>130</v>
      </c>
      <c r="O350" s="55" t="s">
        <v>130</v>
      </c>
      <c r="P350" s="2" t="s">
        <v>156</v>
      </c>
      <c r="R350" s="22"/>
      <c r="S350" s="22"/>
      <c r="T350" s="22"/>
      <c r="U350" s="22"/>
      <c r="V350" s="22"/>
      <c r="W350" s="22"/>
      <c r="X350" s="22"/>
      <c r="Z350" s="23">
        <v>0.84</v>
      </c>
      <c r="AA350" s="116"/>
      <c r="AB350" s="116">
        <v>4.5999999999999999E-2</v>
      </c>
      <c r="AC350" s="116">
        <v>0.106</v>
      </c>
      <c r="AD350" s="116">
        <v>0.16600000000000001</v>
      </c>
      <c r="AE350" s="116">
        <v>0.22600000000000001</v>
      </c>
      <c r="AF350" s="70">
        <v>0.28599999999999998</v>
      </c>
      <c r="AH350">
        <v>4.5999999999999999E-2</v>
      </c>
      <c r="AI350">
        <v>0.106</v>
      </c>
      <c r="AJ350">
        <v>0.16600000000000001</v>
      </c>
      <c r="AK350">
        <v>0.22600000000000001</v>
      </c>
      <c r="AL350">
        <v>0.28599999999999998</v>
      </c>
      <c r="AM350" s="24"/>
      <c r="AN350" s="24"/>
      <c r="AP350" s="98"/>
    </row>
    <row r="351" spans="1:42" ht="17.5" thickBot="1" x14ac:dyDescent="0.35">
      <c r="A351" t="s">
        <v>131</v>
      </c>
      <c r="B351" s="23">
        <v>0.92</v>
      </c>
      <c r="C351" s="5">
        <f t="shared" si="48"/>
        <v>20.92</v>
      </c>
      <c r="D351" t="s">
        <v>130</v>
      </c>
      <c r="E351" t="s">
        <v>130</v>
      </c>
      <c r="F351" t="s">
        <v>130</v>
      </c>
      <c r="G351" t="s">
        <v>130</v>
      </c>
      <c r="H351" t="s">
        <v>130</v>
      </c>
      <c r="I351" t="s">
        <v>130</v>
      </c>
      <c r="J351" t="s">
        <v>130</v>
      </c>
      <c r="K351" s="55" t="s">
        <v>130</v>
      </c>
      <c r="L351" s="55" t="s">
        <v>130</v>
      </c>
      <c r="M351" s="55" t="s">
        <v>130</v>
      </c>
      <c r="N351" s="55" t="s">
        <v>130</v>
      </c>
      <c r="O351" s="55" t="s">
        <v>130</v>
      </c>
      <c r="P351" s="2" t="s">
        <v>156</v>
      </c>
      <c r="R351" s="22"/>
      <c r="S351" s="22"/>
      <c r="T351" s="22"/>
      <c r="U351" s="22"/>
      <c r="V351" s="22"/>
      <c r="W351" s="22"/>
      <c r="X351" s="22"/>
      <c r="Z351" s="23">
        <v>0.85</v>
      </c>
      <c r="AA351" s="116"/>
      <c r="AB351" s="116">
        <v>4.5999999999999999E-2</v>
      </c>
      <c r="AC351" s="116">
        <v>0.106</v>
      </c>
      <c r="AD351" s="116">
        <v>0.16600000000000001</v>
      </c>
      <c r="AE351" s="116">
        <v>0.22600000000000001</v>
      </c>
      <c r="AF351" s="70">
        <v>0.28599999999999998</v>
      </c>
      <c r="AH351">
        <v>4.5999999999999999E-2</v>
      </c>
      <c r="AI351">
        <v>0.106</v>
      </c>
      <c r="AJ351">
        <v>0.16600000000000001</v>
      </c>
      <c r="AK351">
        <v>0.22600000000000001</v>
      </c>
      <c r="AL351">
        <v>0.28599999999999998</v>
      </c>
      <c r="AM351" s="24"/>
      <c r="AN351" s="24"/>
      <c r="AP351" s="98"/>
    </row>
    <row r="352" spans="1:42" ht="17.5" thickBot="1" x14ac:dyDescent="0.35">
      <c r="A352" t="s">
        <v>131</v>
      </c>
      <c r="B352" s="23">
        <v>0.93</v>
      </c>
      <c r="C352" s="5">
        <f t="shared" si="48"/>
        <v>20.93</v>
      </c>
      <c r="D352" t="s">
        <v>130</v>
      </c>
      <c r="E352" t="s">
        <v>130</v>
      </c>
      <c r="F352" t="s">
        <v>130</v>
      </c>
      <c r="G352" t="s">
        <v>130</v>
      </c>
      <c r="H352" t="s">
        <v>130</v>
      </c>
      <c r="I352" t="s">
        <v>130</v>
      </c>
      <c r="J352" t="s">
        <v>130</v>
      </c>
      <c r="K352" s="55" t="s">
        <v>130</v>
      </c>
      <c r="L352" s="55" t="s">
        <v>130</v>
      </c>
      <c r="M352" s="55" t="s">
        <v>130</v>
      </c>
      <c r="N352" s="55" t="s">
        <v>130</v>
      </c>
      <c r="O352" s="55" t="s">
        <v>130</v>
      </c>
      <c r="P352" s="2" t="s">
        <v>156</v>
      </c>
      <c r="R352" s="22"/>
      <c r="S352" s="22"/>
      <c r="T352" s="22"/>
      <c r="U352" s="22"/>
      <c r="V352" s="22"/>
      <c r="W352" s="22"/>
      <c r="X352" s="22"/>
      <c r="Z352" s="23">
        <v>0.86</v>
      </c>
      <c r="AA352" s="116"/>
      <c r="AB352" s="116">
        <v>4.5999999999999999E-2</v>
      </c>
      <c r="AC352" s="116">
        <v>0.106</v>
      </c>
      <c r="AD352" s="116">
        <v>0.16600000000000001</v>
      </c>
      <c r="AE352" s="116">
        <v>0.22600000000000001</v>
      </c>
      <c r="AF352" s="70">
        <v>0.28599999999999998</v>
      </c>
      <c r="AH352">
        <v>4.5999999999999999E-2</v>
      </c>
      <c r="AI352">
        <v>0.106</v>
      </c>
      <c r="AJ352">
        <v>0.16600000000000001</v>
      </c>
      <c r="AK352">
        <v>0.22600000000000001</v>
      </c>
      <c r="AL352">
        <v>0.28599999999999998</v>
      </c>
      <c r="AM352" s="24"/>
      <c r="AN352" s="24"/>
      <c r="AP352" s="98"/>
    </row>
    <row r="353" spans="1:55" ht="17.5" thickBot="1" x14ac:dyDescent="0.35">
      <c r="A353" t="s">
        <v>131</v>
      </c>
      <c r="B353" s="23">
        <v>0.94</v>
      </c>
      <c r="C353" s="5">
        <f t="shared" si="48"/>
        <v>20.94</v>
      </c>
      <c r="D353" t="s">
        <v>130</v>
      </c>
      <c r="E353" t="s">
        <v>130</v>
      </c>
      <c r="F353" t="s">
        <v>130</v>
      </c>
      <c r="G353" t="s">
        <v>130</v>
      </c>
      <c r="H353" t="s">
        <v>130</v>
      </c>
      <c r="I353" t="s">
        <v>130</v>
      </c>
      <c r="J353" t="s">
        <v>130</v>
      </c>
      <c r="K353" s="55" t="s">
        <v>130</v>
      </c>
      <c r="L353" s="55" t="s">
        <v>130</v>
      </c>
      <c r="M353" s="55" t="s">
        <v>130</v>
      </c>
      <c r="N353" s="55" t="s">
        <v>130</v>
      </c>
      <c r="O353" s="55" t="s">
        <v>130</v>
      </c>
      <c r="P353" s="2" t="s">
        <v>156</v>
      </c>
      <c r="R353" s="22"/>
      <c r="S353" s="22"/>
      <c r="T353" s="22"/>
      <c r="U353" s="22"/>
      <c r="V353" s="22"/>
      <c r="W353" s="22"/>
      <c r="X353" s="22"/>
      <c r="Z353" s="23">
        <v>0.87</v>
      </c>
      <c r="AA353" s="116"/>
      <c r="AB353" s="116">
        <v>4.5999999999999999E-2</v>
      </c>
      <c r="AC353" s="116">
        <v>0.106</v>
      </c>
      <c r="AD353" s="116">
        <v>0.16600000000000001</v>
      </c>
      <c r="AE353" s="116">
        <v>0.22600000000000001</v>
      </c>
      <c r="AF353" s="70">
        <v>0.28599999999999998</v>
      </c>
      <c r="AH353">
        <v>4.5999999999999999E-2</v>
      </c>
      <c r="AI353">
        <v>0.106</v>
      </c>
      <c r="AJ353">
        <v>0.16600000000000001</v>
      </c>
      <c r="AK353">
        <v>0.22600000000000001</v>
      </c>
      <c r="AL353">
        <v>0.28599999999999998</v>
      </c>
      <c r="AM353" s="24"/>
      <c r="AN353" s="24"/>
      <c r="AP353" s="98"/>
    </row>
    <row r="354" spans="1:55" ht="17.5" thickBot="1" x14ac:dyDescent="0.35">
      <c r="A354" t="s">
        <v>131</v>
      </c>
      <c r="B354" s="23">
        <v>0.95</v>
      </c>
      <c r="C354" s="5">
        <f t="shared" si="48"/>
        <v>20.95</v>
      </c>
      <c r="D354" t="s">
        <v>130</v>
      </c>
      <c r="E354" t="s">
        <v>130</v>
      </c>
      <c r="F354" t="s">
        <v>130</v>
      </c>
      <c r="G354" t="s">
        <v>130</v>
      </c>
      <c r="H354" t="s">
        <v>130</v>
      </c>
      <c r="I354" t="s">
        <v>130</v>
      </c>
      <c r="J354" t="s">
        <v>130</v>
      </c>
      <c r="K354" s="55" t="s">
        <v>130</v>
      </c>
      <c r="L354" s="55" t="s">
        <v>130</v>
      </c>
      <c r="M354" s="55" t="s">
        <v>130</v>
      </c>
      <c r="N354" s="55" t="s">
        <v>130</v>
      </c>
      <c r="O354" s="55" t="s">
        <v>130</v>
      </c>
      <c r="P354" s="2" t="s">
        <v>156</v>
      </c>
      <c r="R354" s="22"/>
      <c r="S354" s="22"/>
      <c r="T354" s="22"/>
      <c r="U354" s="22"/>
      <c r="V354" s="22"/>
      <c r="W354" s="22"/>
      <c r="X354" s="22"/>
      <c r="Z354" s="23">
        <v>0.88</v>
      </c>
      <c r="AA354" s="116"/>
      <c r="AB354" s="116">
        <v>4.5999999999999999E-2</v>
      </c>
      <c r="AC354" s="116">
        <v>0.106</v>
      </c>
      <c r="AD354" s="116">
        <v>0.16600000000000001</v>
      </c>
      <c r="AE354" s="116">
        <v>0.22600000000000001</v>
      </c>
      <c r="AF354" s="70">
        <v>0.28599999999999998</v>
      </c>
      <c r="AH354">
        <v>4.5999999999999999E-2</v>
      </c>
      <c r="AI354">
        <v>0.106</v>
      </c>
      <c r="AJ354">
        <v>0.16600000000000001</v>
      </c>
      <c r="AK354">
        <v>0.22600000000000001</v>
      </c>
      <c r="AL354">
        <v>0.28599999999999998</v>
      </c>
      <c r="AM354" s="24"/>
      <c r="AN354" s="24"/>
      <c r="AP354" s="98"/>
    </row>
    <row r="355" spans="1:55" ht="17.5" thickBot="1" x14ac:dyDescent="0.35">
      <c r="A355" t="s">
        <v>131</v>
      </c>
      <c r="B355" s="23">
        <v>0.96</v>
      </c>
      <c r="C355" s="5">
        <f t="shared" si="48"/>
        <v>20.96</v>
      </c>
      <c r="D355" t="s">
        <v>130</v>
      </c>
      <c r="E355" t="s">
        <v>130</v>
      </c>
      <c r="F355" t="s">
        <v>130</v>
      </c>
      <c r="G355" t="s">
        <v>130</v>
      </c>
      <c r="H355" t="s">
        <v>130</v>
      </c>
      <c r="I355" t="s">
        <v>130</v>
      </c>
      <c r="J355" t="s">
        <v>130</v>
      </c>
      <c r="K355" s="55" t="s">
        <v>130</v>
      </c>
      <c r="L355" s="55" t="s">
        <v>130</v>
      </c>
      <c r="M355" s="55" t="s">
        <v>130</v>
      </c>
      <c r="N355" s="55" t="s">
        <v>130</v>
      </c>
      <c r="O355" s="55" t="s">
        <v>130</v>
      </c>
      <c r="P355" s="2" t="s">
        <v>156</v>
      </c>
      <c r="R355" s="22"/>
      <c r="S355" s="22"/>
      <c r="T355" s="22"/>
      <c r="U355" s="22"/>
      <c r="V355" s="22"/>
      <c r="W355" s="22"/>
      <c r="X355" s="22"/>
      <c r="Z355" s="23">
        <v>0.89</v>
      </c>
      <c r="AA355" s="116"/>
      <c r="AB355" s="116">
        <v>4.5999999999999999E-2</v>
      </c>
      <c r="AC355" s="116">
        <v>0.106</v>
      </c>
      <c r="AD355" s="116">
        <v>0.16600000000000001</v>
      </c>
      <c r="AE355" s="116">
        <v>0.22600000000000001</v>
      </c>
      <c r="AF355" s="70">
        <v>0.28599999999999998</v>
      </c>
      <c r="AH355">
        <v>4.5999999999999999E-2</v>
      </c>
      <c r="AI355">
        <v>0.106</v>
      </c>
      <c r="AJ355">
        <v>0.16600000000000001</v>
      </c>
      <c r="AK355">
        <v>0.22600000000000001</v>
      </c>
      <c r="AL355">
        <v>0.28599999999999998</v>
      </c>
      <c r="AM355" s="24"/>
      <c r="AN355" s="24"/>
      <c r="AP355" s="98"/>
    </row>
    <row r="356" spans="1:55" ht="17.5" thickBot="1" x14ac:dyDescent="0.35">
      <c r="A356" t="s">
        <v>131</v>
      </c>
      <c r="B356" s="23">
        <v>0.97</v>
      </c>
      <c r="C356" s="5">
        <f t="shared" si="48"/>
        <v>20.97</v>
      </c>
      <c r="D356" t="s">
        <v>130</v>
      </c>
      <c r="E356" t="s">
        <v>130</v>
      </c>
      <c r="F356" t="s">
        <v>130</v>
      </c>
      <c r="G356" t="s">
        <v>130</v>
      </c>
      <c r="H356" t="s">
        <v>130</v>
      </c>
      <c r="I356" t="s">
        <v>130</v>
      </c>
      <c r="J356" t="s">
        <v>130</v>
      </c>
      <c r="K356" s="55" t="s">
        <v>130</v>
      </c>
      <c r="L356" s="55" t="s">
        <v>130</v>
      </c>
      <c r="M356" s="55" t="s">
        <v>130</v>
      </c>
      <c r="N356" s="55" t="s">
        <v>130</v>
      </c>
      <c r="O356" s="55" t="s">
        <v>130</v>
      </c>
      <c r="P356" s="2" t="s">
        <v>156</v>
      </c>
      <c r="R356" s="22"/>
      <c r="S356" s="22"/>
      <c r="T356" s="22"/>
      <c r="U356" s="22"/>
      <c r="V356" s="22"/>
      <c r="W356" s="22"/>
      <c r="X356" s="22"/>
      <c r="Z356" s="23">
        <v>0.9</v>
      </c>
      <c r="AB356" s="116">
        <v>4.5999999999999999E-2</v>
      </c>
      <c r="AC356" s="116">
        <v>0.106</v>
      </c>
      <c r="AD356" s="116">
        <v>0.16600000000000001</v>
      </c>
      <c r="AE356" s="116">
        <v>0.22600000000000001</v>
      </c>
      <c r="AF356" s="70">
        <v>0.28599999999999998</v>
      </c>
      <c r="AH356">
        <v>4.5999999999999999E-2</v>
      </c>
      <c r="AI356">
        <v>0.106</v>
      </c>
      <c r="AJ356">
        <v>0.16600000000000001</v>
      </c>
      <c r="AK356">
        <v>0.22600000000000001</v>
      </c>
      <c r="AL356">
        <v>0.28599999999999998</v>
      </c>
      <c r="AM356" s="24"/>
      <c r="AN356" s="24"/>
      <c r="AP356" s="98"/>
    </row>
    <row r="357" spans="1:55" ht="17.5" thickBot="1" x14ac:dyDescent="0.35">
      <c r="A357" t="s">
        <v>131</v>
      </c>
      <c r="B357" s="23">
        <v>0.98</v>
      </c>
      <c r="C357" s="5">
        <f t="shared" si="48"/>
        <v>20.98</v>
      </c>
      <c r="D357" t="s">
        <v>130</v>
      </c>
      <c r="E357" t="s">
        <v>130</v>
      </c>
      <c r="F357" t="s">
        <v>130</v>
      </c>
      <c r="G357" t="s">
        <v>130</v>
      </c>
      <c r="H357" t="s">
        <v>130</v>
      </c>
      <c r="I357" t="s">
        <v>130</v>
      </c>
      <c r="J357" t="s">
        <v>130</v>
      </c>
      <c r="K357" s="55" t="s">
        <v>130</v>
      </c>
      <c r="L357" s="55" t="s">
        <v>130</v>
      </c>
      <c r="M357" s="55" t="s">
        <v>130</v>
      </c>
      <c r="N357" s="55" t="s">
        <v>130</v>
      </c>
      <c r="O357" s="55" t="s">
        <v>130</v>
      </c>
      <c r="P357" s="2" t="s">
        <v>156</v>
      </c>
      <c r="R357" s="22"/>
      <c r="S357" s="22"/>
      <c r="T357" s="22"/>
      <c r="U357" s="22"/>
      <c r="V357" s="22"/>
      <c r="W357" s="22"/>
      <c r="X357" s="22"/>
      <c r="Z357" s="23">
        <v>0.91</v>
      </c>
      <c r="AA357" s="116"/>
      <c r="AB357" s="116">
        <v>4.5999999999999999E-2</v>
      </c>
      <c r="AC357" s="116">
        <v>0.106</v>
      </c>
      <c r="AD357" s="116">
        <v>0.16600000000000001</v>
      </c>
      <c r="AE357" s="116">
        <v>0.22600000000000001</v>
      </c>
      <c r="AF357" s="70">
        <v>0.28599999999999998</v>
      </c>
      <c r="AH357">
        <v>4.5999999999999999E-2</v>
      </c>
      <c r="AI357">
        <v>0.106</v>
      </c>
      <c r="AJ357">
        <v>0.16600000000000001</v>
      </c>
      <c r="AK357">
        <v>0.22600000000000001</v>
      </c>
      <c r="AL357">
        <v>0.28599999999999998</v>
      </c>
      <c r="AM357" s="24"/>
      <c r="AN357" s="24"/>
      <c r="AP357" s="98"/>
    </row>
    <row r="358" spans="1:55" ht="17.5" thickBot="1" x14ac:dyDescent="0.35">
      <c r="A358" t="s">
        <v>131</v>
      </c>
      <c r="B358" s="23">
        <v>0.99</v>
      </c>
      <c r="C358" s="5">
        <f t="shared" si="48"/>
        <v>20.99</v>
      </c>
      <c r="D358" t="s">
        <v>130</v>
      </c>
      <c r="E358" t="s">
        <v>130</v>
      </c>
      <c r="F358" t="s">
        <v>130</v>
      </c>
      <c r="G358" t="s">
        <v>130</v>
      </c>
      <c r="H358" t="s">
        <v>130</v>
      </c>
      <c r="I358" t="s">
        <v>130</v>
      </c>
      <c r="J358" t="s">
        <v>130</v>
      </c>
      <c r="K358" s="55" t="s">
        <v>130</v>
      </c>
      <c r="L358" s="55" t="s">
        <v>130</v>
      </c>
      <c r="M358" s="55" t="s">
        <v>130</v>
      </c>
      <c r="N358" s="55" t="s">
        <v>130</v>
      </c>
      <c r="O358" s="55" t="s">
        <v>130</v>
      </c>
      <c r="P358" s="2" t="s">
        <v>156</v>
      </c>
      <c r="R358" s="22"/>
      <c r="S358" s="22"/>
      <c r="T358" s="22"/>
      <c r="U358" s="22"/>
      <c r="V358" s="22"/>
      <c r="W358" s="22"/>
      <c r="X358" s="22"/>
      <c r="Z358" s="23">
        <v>0.92</v>
      </c>
      <c r="AA358" s="116"/>
      <c r="AB358" s="116">
        <v>4.5999999999999999E-2</v>
      </c>
      <c r="AC358" s="116">
        <v>0.106</v>
      </c>
      <c r="AD358" s="116">
        <v>0.16600000000000001</v>
      </c>
      <c r="AE358" s="116">
        <v>0.22600000000000001</v>
      </c>
      <c r="AF358" s="70">
        <v>0.28599999999999998</v>
      </c>
      <c r="AH358">
        <v>4.5999999999999999E-2</v>
      </c>
      <c r="AI358">
        <v>0.106</v>
      </c>
      <c r="AJ358">
        <v>0.16600000000000001</v>
      </c>
      <c r="AK358">
        <v>0.22600000000000001</v>
      </c>
      <c r="AL358">
        <v>0.28599999999999998</v>
      </c>
      <c r="AM358" s="24"/>
      <c r="AN358" s="24"/>
      <c r="AP358" s="98"/>
    </row>
    <row r="359" spans="1:55" ht="17.5" thickBot="1" x14ac:dyDescent="0.35">
      <c r="Z359" s="23">
        <v>0.93</v>
      </c>
      <c r="AA359" s="116"/>
      <c r="AB359" s="116">
        <v>4.5999999999999999E-2</v>
      </c>
      <c r="AC359" s="116">
        <v>0.106</v>
      </c>
      <c r="AD359" s="116">
        <v>0.16600000000000001</v>
      </c>
      <c r="AE359" s="116">
        <v>0.22600000000000001</v>
      </c>
      <c r="AF359" s="70">
        <v>0.28599999999999998</v>
      </c>
      <c r="AH359">
        <v>4.5999999999999999E-2</v>
      </c>
      <c r="AI359">
        <v>0.106</v>
      </c>
      <c r="AJ359">
        <v>0.16600000000000001</v>
      </c>
      <c r="AK359">
        <v>0.22600000000000001</v>
      </c>
      <c r="AL359">
        <v>0.28599999999999998</v>
      </c>
      <c r="AM359" s="24"/>
      <c r="AN359" s="24"/>
      <c r="AP359" s="98"/>
    </row>
    <row r="360" spans="1:55" ht="17.5" thickBot="1" x14ac:dyDescent="0.35">
      <c r="A360" t="s">
        <v>132</v>
      </c>
      <c r="B360" s="5">
        <v>0</v>
      </c>
      <c r="C360" s="5">
        <f>VALUE(SUBSTITUTE(3&amp;B360," ",""))</f>
        <v>30</v>
      </c>
      <c r="D360" t="s">
        <v>130</v>
      </c>
      <c r="E360" t="s">
        <v>130</v>
      </c>
      <c r="F360" s="55" t="s">
        <v>130</v>
      </c>
      <c r="G360" s="55" t="s">
        <v>130</v>
      </c>
      <c r="H360" s="55" t="s">
        <v>130</v>
      </c>
      <c r="I360" s="55" t="s">
        <v>130</v>
      </c>
      <c r="J360" s="55" t="s">
        <v>130</v>
      </c>
      <c r="K360" s="55" t="s">
        <v>130</v>
      </c>
      <c r="L360" s="55" t="s">
        <v>130</v>
      </c>
      <c r="M360" s="55" t="s">
        <v>130</v>
      </c>
      <c r="N360" s="55" t="s">
        <v>130</v>
      </c>
      <c r="O360" s="55" t="s">
        <v>130</v>
      </c>
      <c r="P360" s="2" t="s">
        <v>162</v>
      </c>
      <c r="R360" s="22"/>
      <c r="S360" s="22"/>
      <c r="T360" s="22"/>
      <c r="U360" s="22"/>
      <c r="V360" s="22"/>
      <c r="W360" s="22"/>
      <c r="X360" s="22"/>
      <c r="Z360" s="23">
        <v>0.94</v>
      </c>
      <c r="AA360" s="116"/>
      <c r="AB360" s="116">
        <v>4.5999999999999999E-2</v>
      </c>
      <c r="AC360" s="116">
        <v>0.106</v>
      </c>
      <c r="AD360" s="116">
        <v>0.16600000000000001</v>
      </c>
      <c r="AE360" s="116">
        <v>0.22600000000000001</v>
      </c>
      <c r="AF360" s="70">
        <v>0.28599999999999998</v>
      </c>
      <c r="AH360">
        <v>4.5999999999999999E-2</v>
      </c>
      <c r="AI360">
        <v>0.106</v>
      </c>
      <c r="AJ360">
        <v>0.16600000000000001</v>
      </c>
      <c r="AK360">
        <v>0.22600000000000001</v>
      </c>
      <c r="AL360">
        <v>0.28599999999999998</v>
      </c>
      <c r="AM360" s="24"/>
      <c r="AN360" s="24"/>
      <c r="AP360" s="98"/>
    </row>
    <row r="361" spans="1:55" ht="17.5" thickBot="1" x14ac:dyDescent="0.35">
      <c r="A361" t="s">
        <v>132</v>
      </c>
      <c r="B361" s="5">
        <v>0.53</v>
      </c>
      <c r="C361" s="5">
        <f t="shared" ref="C361:C424" si="49">VALUE(SUBSTITUTE(3&amp;B361," ",""))</f>
        <v>30.53</v>
      </c>
      <c r="D361" t="s">
        <v>130</v>
      </c>
      <c r="E361" t="s">
        <v>130</v>
      </c>
      <c r="F361" s="55">
        <v>0.06</v>
      </c>
      <c r="G361" s="55">
        <v>0.128</v>
      </c>
      <c r="H361" s="55">
        <v>0.19500000000000001</v>
      </c>
      <c r="I361" s="55">
        <v>0.26300000000000001</v>
      </c>
      <c r="J361" s="55">
        <v>0.33100000000000002</v>
      </c>
      <c r="K361" s="55" t="s">
        <v>130</v>
      </c>
      <c r="L361" s="55" t="s">
        <v>130</v>
      </c>
      <c r="M361" s="55" t="s">
        <v>130</v>
      </c>
      <c r="N361" s="55" t="s">
        <v>130</v>
      </c>
      <c r="O361" s="55" t="s">
        <v>130</v>
      </c>
      <c r="P361" s="2" t="s">
        <v>162</v>
      </c>
      <c r="V361" s="20"/>
      <c r="W361" s="22"/>
      <c r="X361" s="22"/>
      <c r="Z361" s="23">
        <v>0.95</v>
      </c>
      <c r="AA361" s="116"/>
      <c r="AB361" s="116">
        <v>4.5999999999999999E-2</v>
      </c>
      <c r="AC361" s="116">
        <v>0.106</v>
      </c>
      <c r="AD361" s="116">
        <v>0.16600000000000001</v>
      </c>
      <c r="AE361" s="116">
        <v>0.22600000000000001</v>
      </c>
      <c r="AF361" s="70">
        <v>0.28599999999999998</v>
      </c>
      <c r="AH361">
        <v>4.5999999999999999E-2</v>
      </c>
      <c r="AI361">
        <v>0.106</v>
      </c>
      <c r="AJ361">
        <v>0.16600000000000001</v>
      </c>
      <c r="AK361">
        <v>0.22600000000000001</v>
      </c>
      <c r="AL361">
        <v>0.28599999999999998</v>
      </c>
      <c r="AM361" s="24"/>
      <c r="AN361" s="24"/>
      <c r="AP361" s="97"/>
      <c r="AQ361" s="97"/>
      <c r="AR361" s="97"/>
      <c r="AS361" s="97"/>
      <c r="AT361" s="97"/>
      <c r="AU361" s="97"/>
      <c r="AX361" t="s">
        <v>84</v>
      </c>
      <c r="AY361" s="55" t="s">
        <v>163</v>
      </c>
      <c r="AZ361" s="55" t="s">
        <v>164</v>
      </c>
      <c r="BA361" s="55" t="s">
        <v>165</v>
      </c>
      <c r="BB361" s="55" t="s">
        <v>166</v>
      </c>
      <c r="BC361" s="55" t="s">
        <v>167</v>
      </c>
    </row>
    <row r="362" spans="1:55" ht="17.5" thickBot="1" x14ac:dyDescent="0.35">
      <c r="A362" t="s">
        <v>132</v>
      </c>
      <c r="B362" s="5">
        <v>0.54</v>
      </c>
      <c r="C362" s="5">
        <f t="shared" si="49"/>
        <v>30.54</v>
      </c>
      <c r="D362" t="s">
        <v>130</v>
      </c>
      <c r="E362" t="s">
        <v>130</v>
      </c>
      <c r="F362" s="55">
        <v>5.8999999999999997E-2</v>
      </c>
      <c r="G362" s="55">
        <v>0.126</v>
      </c>
      <c r="H362" s="55">
        <v>0.193</v>
      </c>
      <c r="I362" s="55">
        <v>0.26100000000000001</v>
      </c>
      <c r="J362" s="55">
        <v>0.33100000000000002</v>
      </c>
      <c r="K362" s="55" t="s">
        <v>130</v>
      </c>
      <c r="L362" s="55" t="s">
        <v>130</v>
      </c>
      <c r="M362" s="55" t="s">
        <v>130</v>
      </c>
      <c r="N362" s="55" t="s">
        <v>130</v>
      </c>
      <c r="O362" s="55" t="s">
        <v>130</v>
      </c>
      <c r="P362" s="2" t="s">
        <v>162</v>
      </c>
      <c r="V362" s="20"/>
      <c r="W362" s="22"/>
      <c r="X362" s="22"/>
      <c r="Z362" s="23">
        <v>0.96</v>
      </c>
      <c r="AA362" s="116"/>
      <c r="AB362" s="116">
        <v>4.5999999999999999E-2</v>
      </c>
      <c r="AC362" s="116">
        <v>0.106</v>
      </c>
      <c r="AD362" s="116">
        <v>0.16600000000000001</v>
      </c>
      <c r="AE362" s="116">
        <v>0.22600000000000001</v>
      </c>
      <c r="AF362" s="70">
        <v>0.28599999999999998</v>
      </c>
      <c r="AH362">
        <v>4.5999999999999999E-2</v>
      </c>
      <c r="AI362">
        <v>0.106</v>
      </c>
      <c r="AJ362">
        <v>0.16600000000000001</v>
      </c>
      <c r="AK362">
        <v>0.22600000000000001</v>
      </c>
      <c r="AL362">
        <v>0.28599999999999998</v>
      </c>
      <c r="AM362" s="24"/>
      <c r="AN362" s="24"/>
      <c r="AP362" s="99"/>
      <c r="AQ362" s="99"/>
      <c r="AR362" s="99"/>
      <c r="AS362" s="99"/>
      <c r="AT362" s="99"/>
      <c r="AU362" s="99"/>
      <c r="AX362">
        <v>0.53</v>
      </c>
      <c r="AY362" s="55">
        <v>0.06</v>
      </c>
      <c r="AZ362" s="55">
        <v>0.128</v>
      </c>
      <c r="BA362" s="55">
        <v>0.19500000000000001</v>
      </c>
      <c r="BB362" s="55">
        <v>0.26300000000000001</v>
      </c>
      <c r="BC362" s="55">
        <v>0.33100000000000002</v>
      </c>
    </row>
    <row r="363" spans="1:55" ht="17.5" thickBot="1" x14ac:dyDescent="0.35">
      <c r="A363" t="s">
        <v>132</v>
      </c>
      <c r="B363" s="5">
        <v>0.55000000000000004</v>
      </c>
      <c r="C363" s="5">
        <f t="shared" si="49"/>
        <v>30.55</v>
      </c>
      <c r="D363" t="s">
        <v>130</v>
      </c>
      <c r="E363" t="s">
        <v>130</v>
      </c>
      <c r="F363" s="55">
        <v>5.8000000000000003E-2</v>
      </c>
      <c r="G363" s="55">
        <v>0.124</v>
      </c>
      <c r="H363" s="55">
        <v>0.191</v>
      </c>
      <c r="I363" s="55">
        <v>0.25700000000000001</v>
      </c>
      <c r="J363" s="55">
        <v>0.33100000000000002</v>
      </c>
      <c r="K363" s="55" t="s">
        <v>130</v>
      </c>
      <c r="L363" s="55" t="s">
        <v>130</v>
      </c>
      <c r="M363" s="55" t="s">
        <v>130</v>
      </c>
      <c r="N363" s="55" t="s">
        <v>130</v>
      </c>
      <c r="O363" s="55" t="s">
        <v>130</v>
      </c>
      <c r="P363" s="2" t="s">
        <v>162</v>
      </c>
      <c r="V363" s="20"/>
      <c r="W363" s="22"/>
      <c r="X363" s="22"/>
      <c r="Z363" s="23">
        <v>0.97</v>
      </c>
      <c r="AA363" s="116"/>
      <c r="AB363" s="116">
        <v>4.5999999999999999E-2</v>
      </c>
      <c r="AC363" s="116">
        <v>0.106</v>
      </c>
      <c r="AD363" s="116">
        <v>0.16600000000000001</v>
      </c>
      <c r="AE363" s="116">
        <v>0.22600000000000001</v>
      </c>
      <c r="AF363" s="70">
        <v>0.28599999999999998</v>
      </c>
      <c r="AH363">
        <v>4.5999999999999999E-2</v>
      </c>
      <c r="AI363">
        <v>0.106</v>
      </c>
      <c r="AJ363">
        <v>0.16600000000000001</v>
      </c>
      <c r="AK363">
        <v>0.22600000000000001</v>
      </c>
      <c r="AL363">
        <v>0.28599999999999998</v>
      </c>
      <c r="AM363" s="24"/>
      <c r="AN363" s="24"/>
      <c r="AP363" s="99"/>
      <c r="AQ363" s="99"/>
      <c r="AR363" s="99"/>
      <c r="AS363" s="99"/>
      <c r="AT363" s="99"/>
      <c r="AU363" s="99"/>
      <c r="AX363">
        <v>0.54</v>
      </c>
      <c r="AY363" s="55">
        <v>5.8999999999999997E-2</v>
      </c>
      <c r="AZ363" s="55">
        <v>0.126</v>
      </c>
      <c r="BA363" s="55">
        <v>0.193</v>
      </c>
      <c r="BB363" s="55">
        <v>0.26100000000000001</v>
      </c>
      <c r="BC363" s="55">
        <v>0.33100000000000002</v>
      </c>
    </row>
    <row r="364" spans="1:55" ht="17.5" thickBot="1" x14ac:dyDescent="0.35">
      <c r="A364" t="s">
        <v>132</v>
      </c>
      <c r="B364" s="5">
        <v>0.56000000000000005</v>
      </c>
      <c r="C364" s="5">
        <f t="shared" si="49"/>
        <v>30.56</v>
      </c>
      <c r="D364" t="s">
        <v>130</v>
      </c>
      <c r="E364" t="s">
        <v>130</v>
      </c>
      <c r="F364" s="55">
        <v>5.7000000000000002E-2</v>
      </c>
      <c r="G364" s="55">
        <v>0.123</v>
      </c>
      <c r="H364" s="55">
        <v>0.189</v>
      </c>
      <c r="I364" s="55">
        <v>0.255</v>
      </c>
      <c r="J364" s="55">
        <v>0.33100000000000002</v>
      </c>
      <c r="K364" s="55" t="s">
        <v>130</v>
      </c>
      <c r="L364" s="55" t="s">
        <v>130</v>
      </c>
      <c r="M364" s="55" t="s">
        <v>130</v>
      </c>
      <c r="N364" s="55" t="s">
        <v>130</v>
      </c>
      <c r="O364" s="55" t="s">
        <v>130</v>
      </c>
      <c r="P364" s="2" t="s">
        <v>162</v>
      </c>
      <c r="V364" s="20"/>
      <c r="W364" s="22"/>
      <c r="X364" s="22"/>
      <c r="Z364" s="23">
        <v>0.98</v>
      </c>
      <c r="AA364" s="116"/>
      <c r="AB364" s="116">
        <v>4.5999999999999999E-2</v>
      </c>
      <c r="AC364" s="116">
        <v>0.106</v>
      </c>
      <c r="AD364" s="116">
        <v>0.16600000000000001</v>
      </c>
      <c r="AE364" s="116">
        <v>0.22600000000000001</v>
      </c>
      <c r="AF364" s="70">
        <v>0.28599999999999998</v>
      </c>
      <c r="AH364">
        <v>4.5999999999999999E-2</v>
      </c>
      <c r="AI364">
        <v>0.106</v>
      </c>
      <c r="AJ364">
        <v>0.16600000000000001</v>
      </c>
      <c r="AK364">
        <v>0.22600000000000001</v>
      </c>
      <c r="AL364">
        <v>0.28599999999999998</v>
      </c>
      <c r="AM364" s="24"/>
      <c r="AN364" s="24"/>
      <c r="AP364" s="99"/>
      <c r="AQ364" s="99"/>
      <c r="AR364" s="99"/>
      <c r="AS364" s="99"/>
      <c r="AT364" s="99"/>
      <c r="AU364" s="99"/>
      <c r="AX364">
        <v>0.55000000000000004</v>
      </c>
      <c r="AY364" s="55">
        <v>5.8000000000000003E-2</v>
      </c>
      <c r="AZ364" s="55">
        <v>0.124</v>
      </c>
      <c r="BA364" s="55">
        <v>0.191</v>
      </c>
      <c r="BB364" s="55">
        <v>0.25700000000000001</v>
      </c>
      <c r="BC364" s="55">
        <v>0.33100000000000002</v>
      </c>
    </row>
    <row r="365" spans="1:55" ht="17.5" thickBot="1" x14ac:dyDescent="0.35">
      <c r="A365" t="s">
        <v>132</v>
      </c>
      <c r="B365" s="5">
        <v>0.56999999999999995</v>
      </c>
      <c r="C365" s="5">
        <f t="shared" si="49"/>
        <v>30.57</v>
      </c>
      <c r="D365" t="s">
        <v>130</v>
      </c>
      <c r="E365" t="s">
        <v>130</v>
      </c>
      <c r="F365" s="55">
        <v>5.6000000000000001E-2</v>
      </c>
      <c r="G365" s="55">
        <v>0.122</v>
      </c>
      <c r="H365" s="55">
        <v>0.187</v>
      </c>
      <c r="I365" s="55">
        <v>0.253</v>
      </c>
      <c r="J365" s="55">
        <v>0.33100000000000002</v>
      </c>
      <c r="K365" s="55" t="s">
        <v>130</v>
      </c>
      <c r="L365" s="55" t="s">
        <v>130</v>
      </c>
      <c r="M365" s="55" t="s">
        <v>130</v>
      </c>
      <c r="N365" s="55" t="s">
        <v>130</v>
      </c>
      <c r="O365" s="55" t="s">
        <v>130</v>
      </c>
      <c r="P365" s="2" t="s">
        <v>162</v>
      </c>
      <c r="V365" s="20"/>
      <c r="W365" s="22"/>
      <c r="X365" s="22"/>
      <c r="Z365" s="83">
        <v>0.99</v>
      </c>
      <c r="AA365" s="118"/>
      <c r="AB365" s="118">
        <v>4.5999999999999999E-2</v>
      </c>
      <c r="AC365" s="118">
        <v>0.106</v>
      </c>
      <c r="AD365" s="118">
        <v>0.16600000000000001</v>
      </c>
      <c r="AE365" s="118">
        <v>0.22600000000000001</v>
      </c>
      <c r="AF365" s="84">
        <v>0.28599999999999998</v>
      </c>
      <c r="AH365">
        <v>4.5999999999999999E-2</v>
      </c>
      <c r="AI365">
        <v>0.106</v>
      </c>
      <c r="AJ365">
        <v>0.16600000000000001</v>
      </c>
      <c r="AK365">
        <v>0.22600000000000001</v>
      </c>
      <c r="AL365">
        <v>0.28599999999999998</v>
      </c>
      <c r="AM365" s="24"/>
      <c r="AN365" s="24"/>
      <c r="AP365" s="99"/>
      <c r="AQ365" s="99"/>
      <c r="AR365" s="99"/>
      <c r="AS365" s="99"/>
      <c r="AT365" s="99"/>
      <c r="AU365" s="99"/>
      <c r="AX365">
        <v>0.56000000000000005</v>
      </c>
      <c r="AY365" s="55">
        <v>5.7000000000000002E-2</v>
      </c>
      <c r="AZ365" s="55">
        <v>0.123</v>
      </c>
      <c r="BA365" s="55">
        <v>0.189</v>
      </c>
      <c r="BB365" s="55">
        <v>0.255</v>
      </c>
      <c r="BC365" s="55">
        <v>0.33100000000000002</v>
      </c>
    </row>
    <row r="366" spans="1:55" ht="17.5" thickBot="1" x14ac:dyDescent="0.35">
      <c r="A366" t="s">
        <v>132</v>
      </c>
      <c r="B366" s="5">
        <v>0.57999999999999996</v>
      </c>
      <c r="C366" s="5">
        <f t="shared" si="49"/>
        <v>30.58</v>
      </c>
      <c r="D366" t="s">
        <v>130</v>
      </c>
      <c r="E366" t="s">
        <v>130</v>
      </c>
      <c r="F366" s="55">
        <v>5.5E-2</v>
      </c>
      <c r="G366" s="55">
        <v>0.11899999999999999</v>
      </c>
      <c r="H366" s="55">
        <v>0.183</v>
      </c>
      <c r="I366" s="55">
        <v>0.248</v>
      </c>
      <c r="J366" s="55">
        <v>0.33100000000000002</v>
      </c>
      <c r="K366" s="55" t="s">
        <v>130</v>
      </c>
      <c r="L366" s="55" t="s">
        <v>130</v>
      </c>
      <c r="M366" s="55" t="s">
        <v>130</v>
      </c>
      <c r="N366" s="55" t="s">
        <v>130</v>
      </c>
      <c r="O366" s="55" t="s">
        <v>130</v>
      </c>
      <c r="P366" s="2" t="s">
        <v>162</v>
      </c>
      <c r="V366" s="20"/>
      <c r="W366" s="22"/>
      <c r="X366" s="22"/>
      <c r="Y366" s="82"/>
      <c r="Z366" s="85"/>
      <c r="AA366" s="115"/>
      <c r="AB366" s="115"/>
      <c r="AC366" s="115"/>
      <c r="AD366" s="115"/>
      <c r="AE366" s="115"/>
      <c r="AF366" s="69"/>
      <c r="AI366" s="24"/>
      <c r="AJ366" s="24"/>
      <c r="AK366" s="24"/>
      <c r="AL366" s="24"/>
      <c r="AM366" s="24"/>
      <c r="AN366" s="24"/>
      <c r="AP366" s="99"/>
      <c r="AQ366" s="99"/>
      <c r="AR366" s="99"/>
      <c r="AS366" s="99"/>
      <c r="AT366" s="99"/>
      <c r="AU366" s="99"/>
      <c r="AX366">
        <v>0.56999999999999995</v>
      </c>
      <c r="AY366" s="55">
        <v>5.6000000000000001E-2</v>
      </c>
      <c r="AZ366" s="55">
        <v>0.122</v>
      </c>
      <c r="BA366" s="55">
        <v>0.187</v>
      </c>
      <c r="BB366" s="55">
        <v>0.253</v>
      </c>
      <c r="BC366" s="55">
        <v>0.33100000000000002</v>
      </c>
    </row>
    <row r="367" spans="1:55" ht="17.5" thickBot="1" x14ac:dyDescent="0.35">
      <c r="A367" t="s">
        <v>132</v>
      </c>
      <c r="B367" s="5">
        <v>0.59</v>
      </c>
      <c r="C367" s="5">
        <f t="shared" si="49"/>
        <v>30.59</v>
      </c>
      <c r="D367" t="s">
        <v>130</v>
      </c>
      <c r="E367" t="s">
        <v>130</v>
      </c>
      <c r="F367" s="55">
        <v>5.3999999999999999E-2</v>
      </c>
      <c r="G367" s="55">
        <v>0.117333333333333</v>
      </c>
      <c r="H367" s="55">
        <v>0.18033333333333301</v>
      </c>
      <c r="I367" s="55">
        <v>0.245</v>
      </c>
      <c r="J367" s="55">
        <v>0.33100000000000002</v>
      </c>
      <c r="K367" s="55" t="s">
        <v>130</v>
      </c>
      <c r="L367" s="55" t="s">
        <v>130</v>
      </c>
      <c r="M367" s="55" t="s">
        <v>130</v>
      </c>
      <c r="N367" s="55" t="s">
        <v>130</v>
      </c>
      <c r="O367" s="55" t="s">
        <v>130</v>
      </c>
      <c r="P367" s="2" t="s">
        <v>162</v>
      </c>
      <c r="V367" s="20"/>
      <c r="W367" s="22"/>
      <c r="X367" s="22"/>
      <c r="Y367" s="82"/>
      <c r="Z367" s="85"/>
      <c r="AA367" s="115"/>
      <c r="AB367" s="115"/>
      <c r="AC367" s="115"/>
      <c r="AD367" s="115"/>
      <c r="AE367" s="115"/>
      <c r="AF367" s="69"/>
      <c r="AI367" s="24"/>
      <c r="AJ367" s="24"/>
      <c r="AK367" s="24"/>
      <c r="AL367" s="24"/>
      <c r="AM367" s="24"/>
      <c r="AN367" s="24"/>
      <c r="AP367" s="99"/>
      <c r="AQ367" s="99"/>
      <c r="AR367" s="99"/>
      <c r="AS367" s="99"/>
      <c r="AT367" s="99"/>
      <c r="AU367" s="99"/>
      <c r="AX367">
        <v>0.57999999999999996</v>
      </c>
      <c r="AY367" s="55">
        <v>5.5E-2</v>
      </c>
      <c r="AZ367" s="55">
        <v>0.11899999999999999</v>
      </c>
      <c r="BA367" s="55">
        <v>0.183</v>
      </c>
      <c r="BB367" s="55">
        <v>0.248</v>
      </c>
      <c r="BC367" s="55">
        <v>0.33100000000000002</v>
      </c>
    </row>
    <row r="368" spans="1:55" ht="17.5" thickBot="1" x14ac:dyDescent="0.35">
      <c r="A368" t="s">
        <v>132</v>
      </c>
      <c r="B368" s="5">
        <v>0.6</v>
      </c>
      <c r="C368" s="5">
        <f t="shared" si="49"/>
        <v>30.6</v>
      </c>
      <c r="D368" t="s">
        <v>130</v>
      </c>
      <c r="E368" t="s">
        <v>130</v>
      </c>
      <c r="F368" s="55">
        <v>5.2999999999999999E-2</v>
      </c>
      <c r="G368" s="55">
        <v>0.115333333333333</v>
      </c>
      <c r="H368" s="55">
        <v>0.17733333333333301</v>
      </c>
      <c r="I368" s="55">
        <v>0.24149999999999999</v>
      </c>
      <c r="J368" s="55">
        <v>0.33100000000000002</v>
      </c>
      <c r="K368" s="55" t="s">
        <v>130</v>
      </c>
      <c r="L368" s="55" t="s">
        <v>130</v>
      </c>
      <c r="M368" s="55" t="s">
        <v>130</v>
      </c>
      <c r="N368" s="55" t="s">
        <v>130</v>
      </c>
      <c r="O368" s="55" t="s">
        <v>130</v>
      </c>
      <c r="P368" s="2" t="s">
        <v>162</v>
      </c>
      <c r="V368" s="20"/>
      <c r="W368" s="22"/>
      <c r="X368" s="22"/>
      <c r="Y368" s="82"/>
      <c r="Z368" s="85"/>
      <c r="AA368" s="115"/>
      <c r="AB368" s="115"/>
      <c r="AC368" s="115"/>
      <c r="AD368" s="115"/>
      <c r="AE368" s="115"/>
      <c r="AF368" s="69"/>
      <c r="AI368" s="24"/>
      <c r="AJ368" s="24"/>
      <c r="AK368" s="24"/>
      <c r="AL368" s="24"/>
      <c r="AM368" s="24"/>
      <c r="AN368" s="24"/>
      <c r="AP368" s="99"/>
      <c r="AQ368" s="99"/>
      <c r="AR368" s="99"/>
      <c r="AS368" s="99"/>
      <c r="AT368" s="99"/>
      <c r="AU368" s="99"/>
      <c r="AX368">
        <v>0.59</v>
      </c>
      <c r="AY368" s="55">
        <v>5.3999999999999999E-2</v>
      </c>
      <c r="AZ368" s="55">
        <v>0.117333333333333</v>
      </c>
      <c r="BA368" s="55">
        <v>0.18033333333333301</v>
      </c>
      <c r="BB368" s="55">
        <v>0.245</v>
      </c>
      <c r="BC368" s="55">
        <v>0.33100000000000002</v>
      </c>
    </row>
    <row r="369" spans="1:55" ht="17.5" thickBot="1" x14ac:dyDescent="0.35">
      <c r="A369" t="s">
        <v>132</v>
      </c>
      <c r="B369" s="5">
        <v>0.61</v>
      </c>
      <c r="C369" s="5">
        <f t="shared" si="49"/>
        <v>30.61</v>
      </c>
      <c r="D369" t="s">
        <v>130</v>
      </c>
      <c r="E369" t="s">
        <v>130</v>
      </c>
      <c r="F369" s="55">
        <v>5.3999999999999999E-2</v>
      </c>
      <c r="G369" s="55">
        <v>0.115</v>
      </c>
      <c r="H369" s="55">
        <v>0.17799999999999999</v>
      </c>
      <c r="I369" s="55">
        <v>0.24199999999999999</v>
      </c>
      <c r="J369" s="55">
        <v>0.33100000000000002</v>
      </c>
      <c r="K369" s="55" t="s">
        <v>130</v>
      </c>
      <c r="L369" s="55" t="s">
        <v>130</v>
      </c>
      <c r="M369" s="55" t="s">
        <v>130</v>
      </c>
      <c r="N369" s="55" t="s">
        <v>130</v>
      </c>
      <c r="O369" s="55" t="s">
        <v>130</v>
      </c>
      <c r="P369" s="2" t="s">
        <v>162</v>
      </c>
      <c r="T369" s="326" t="s">
        <v>168</v>
      </c>
      <c r="U369" s="326"/>
      <c r="V369" s="326"/>
      <c r="W369" s="327"/>
      <c r="X369" s="22"/>
      <c r="Y369" s="82"/>
      <c r="Z369" s="85"/>
      <c r="AA369" s="115"/>
      <c r="AB369" s="115"/>
      <c r="AC369" s="115"/>
      <c r="AD369" s="115"/>
      <c r="AE369" s="115"/>
      <c r="AF369" s="69"/>
      <c r="AI369" s="24"/>
      <c r="AJ369" s="24"/>
      <c r="AK369" s="24"/>
      <c r="AL369" s="24"/>
      <c r="AM369" s="24"/>
      <c r="AN369" s="24"/>
      <c r="AP369" s="99"/>
      <c r="AQ369" s="99"/>
      <c r="AR369" s="99"/>
      <c r="AS369" s="99"/>
      <c r="AT369" s="99"/>
      <c r="AU369" s="99"/>
      <c r="AX369">
        <v>0.6</v>
      </c>
      <c r="AY369" s="55">
        <v>5.2999999999999999E-2</v>
      </c>
      <c r="AZ369" s="55">
        <v>0.115333333333333</v>
      </c>
      <c r="BA369" s="55">
        <v>0.17733333333333301</v>
      </c>
      <c r="BB369" s="55">
        <v>0.24149999999999999</v>
      </c>
      <c r="BC369" s="55">
        <v>0.33100000000000002</v>
      </c>
    </row>
    <row r="370" spans="1:55" ht="17.5" thickBot="1" x14ac:dyDescent="0.35">
      <c r="A370" t="s">
        <v>132</v>
      </c>
      <c r="B370" s="5">
        <v>0.62</v>
      </c>
      <c r="C370" s="5">
        <f t="shared" si="49"/>
        <v>30.62</v>
      </c>
      <c r="D370" t="s">
        <v>130</v>
      </c>
      <c r="E370" t="s">
        <v>130</v>
      </c>
      <c r="F370" s="55">
        <v>5.1999999999999998E-2</v>
      </c>
      <c r="G370" s="55">
        <v>0.112</v>
      </c>
      <c r="H370" s="55">
        <v>0.17399999999999999</v>
      </c>
      <c r="I370" s="55">
        <v>0.23699999999999999</v>
      </c>
      <c r="J370" s="55">
        <v>0.33100000000000002</v>
      </c>
      <c r="K370" s="55" t="s">
        <v>130</v>
      </c>
      <c r="L370" s="55" t="s">
        <v>130</v>
      </c>
      <c r="M370" s="55" t="s">
        <v>130</v>
      </c>
      <c r="N370" s="55" t="s">
        <v>130</v>
      </c>
      <c r="O370" s="55" t="s">
        <v>130</v>
      </c>
      <c r="P370" s="2" t="s">
        <v>162</v>
      </c>
      <c r="S370" t="s">
        <v>84</v>
      </c>
      <c r="T370" s="55" t="s">
        <v>163</v>
      </c>
      <c r="U370" s="55" t="s">
        <v>164</v>
      </c>
      <c r="V370" s="55" t="s">
        <v>165</v>
      </c>
      <c r="W370" s="55" t="s">
        <v>166</v>
      </c>
      <c r="X370" s="55" t="s">
        <v>167</v>
      </c>
      <c r="Y370" s="82"/>
      <c r="Z370" s="85"/>
      <c r="AA370" s="115"/>
      <c r="AB370" s="115"/>
      <c r="AC370" s="115"/>
      <c r="AD370" s="115"/>
      <c r="AE370" s="115"/>
      <c r="AF370" s="69"/>
      <c r="AI370" s="24"/>
      <c r="AJ370" s="24"/>
      <c r="AK370" s="24"/>
      <c r="AL370" s="24"/>
      <c r="AM370" s="24"/>
      <c r="AN370" s="24"/>
      <c r="AP370" s="99"/>
      <c r="AQ370" s="99"/>
      <c r="AR370" s="99"/>
      <c r="AS370" s="99"/>
      <c r="AT370" s="99"/>
      <c r="AU370" s="99"/>
      <c r="AX370">
        <v>0.61</v>
      </c>
      <c r="AY370" s="55">
        <v>5.3999999999999999E-2</v>
      </c>
      <c r="AZ370" s="55">
        <v>0.115</v>
      </c>
      <c r="BA370" s="55">
        <v>0.17799999999999999</v>
      </c>
      <c r="BB370" s="55">
        <v>0.24199999999999999</v>
      </c>
      <c r="BC370" s="55">
        <v>0.33100000000000002</v>
      </c>
    </row>
    <row r="371" spans="1:55" ht="17.5" thickBot="1" x14ac:dyDescent="0.35">
      <c r="A371" t="s">
        <v>132</v>
      </c>
      <c r="B371" s="5">
        <v>0.63</v>
      </c>
      <c r="C371" s="5">
        <f t="shared" si="49"/>
        <v>30.63</v>
      </c>
      <c r="D371" t="s">
        <v>130</v>
      </c>
      <c r="E371" t="s">
        <v>130</v>
      </c>
      <c r="F371" s="55">
        <v>5.1999999999999998E-2</v>
      </c>
      <c r="G371" s="55">
        <v>0.111</v>
      </c>
      <c r="H371" s="55">
        <v>0.17299999999999999</v>
      </c>
      <c r="I371" s="55">
        <v>0.23499999999999999</v>
      </c>
      <c r="J371" s="55">
        <v>0.33100000000000002</v>
      </c>
      <c r="K371" s="55" t="s">
        <v>130</v>
      </c>
      <c r="L371" s="55" t="s">
        <v>130</v>
      </c>
      <c r="M371" s="55" t="s">
        <v>130</v>
      </c>
      <c r="N371" s="55" t="s">
        <v>130</v>
      </c>
      <c r="O371" s="55" t="s">
        <v>130</v>
      </c>
      <c r="P371" s="2" t="s">
        <v>162</v>
      </c>
      <c r="S371">
        <v>0.53</v>
      </c>
      <c r="T371" s="55">
        <v>0.06</v>
      </c>
      <c r="U371" s="55">
        <v>0.128</v>
      </c>
      <c r="V371" s="55">
        <v>0.19500000000000001</v>
      </c>
      <c r="W371" s="55">
        <v>0.26300000000000001</v>
      </c>
      <c r="X371" s="55">
        <v>0.33100000000000002</v>
      </c>
      <c r="Y371" s="82"/>
      <c r="Z371" s="85"/>
      <c r="AA371" s="115"/>
      <c r="AB371" s="115"/>
      <c r="AC371" s="115"/>
      <c r="AD371" s="115"/>
      <c r="AE371" s="115"/>
      <c r="AF371" s="69"/>
      <c r="AI371" s="24"/>
      <c r="AJ371" s="24"/>
      <c r="AK371" s="24"/>
      <c r="AL371" s="24"/>
      <c r="AM371" s="24"/>
      <c r="AN371" s="24"/>
      <c r="AP371" s="99"/>
      <c r="AQ371" s="99"/>
      <c r="AR371" s="99"/>
      <c r="AS371" s="99"/>
      <c r="AT371" s="99"/>
      <c r="AU371" s="99"/>
      <c r="AX371">
        <v>0.62</v>
      </c>
      <c r="AY371" s="55">
        <v>5.1999999999999998E-2</v>
      </c>
      <c r="AZ371" s="55">
        <v>0.112</v>
      </c>
      <c r="BA371" s="55">
        <v>0.17399999999999999</v>
      </c>
      <c r="BB371" s="55">
        <v>0.23699999999999999</v>
      </c>
      <c r="BC371" s="55">
        <v>0.33100000000000002</v>
      </c>
    </row>
    <row r="372" spans="1:55" ht="17.5" thickBot="1" x14ac:dyDescent="0.35">
      <c r="A372" t="s">
        <v>132</v>
      </c>
      <c r="B372" s="5">
        <v>0.64</v>
      </c>
      <c r="C372" s="5">
        <f t="shared" si="49"/>
        <v>30.64</v>
      </c>
      <c r="D372" t="s">
        <v>130</v>
      </c>
      <c r="E372" t="s">
        <v>130</v>
      </c>
      <c r="F372" s="55">
        <v>5.0999999999999997E-2</v>
      </c>
      <c r="G372" s="55">
        <v>0.109</v>
      </c>
      <c r="H372" s="55">
        <v>0.17</v>
      </c>
      <c r="I372" s="55">
        <v>0.23100000000000001</v>
      </c>
      <c r="J372" s="55">
        <v>0.33100000000000002</v>
      </c>
      <c r="K372" s="55" t="s">
        <v>130</v>
      </c>
      <c r="L372" s="55" t="s">
        <v>130</v>
      </c>
      <c r="M372" s="55" t="s">
        <v>130</v>
      </c>
      <c r="N372" s="55" t="s">
        <v>130</v>
      </c>
      <c r="O372" s="55" t="s">
        <v>130</v>
      </c>
      <c r="P372" s="2" t="s">
        <v>162</v>
      </c>
      <c r="S372">
        <v>0.54</v>
      </c>
      <c r="T372" s="55">
        <v>5.8999999999999997E-2</v>
      </c>
      <c r="U372" s="55">
        <v>0.126</v>
      </c>
      <c r="V372" s="55">
        <v>0.193</v>
      </c>
      <c r="W372" s="55">
        <v>0.26100000000000001</v>
      </c>
      <c r="X372" s="55">
        <v>0.33100000000000002</v>
      </c>
      <c r="Y372" s="82"/>
      <c r="Z372" s="85"/>
      <c r="AA372" s="115"/>
      <c r="AB372" s="115"/>
      <c r="AC372" s="115"/>
      <c r="AD372" s="115"/>
      <c r="AE372" s="115"/>
      <c r="AF372" s="69"/>
      <c r="AI372" s="24"/>
      <c r="AJ372" s="24"/>
      <c r="AK372" s="24"/>
      <c r="AL372" s="24"/>
      <c r="AM372" s="24"/>
      <c r="AN372" s="24"/>
      <c r="AP372" s="99"/>
      <c r="AQ372" s="99"/>
      <c r="AR372" s="99"/>
      <c r="AS372" s="99"/>
      <c r="AT372" s="99"/>
      <c r="AU372" s="99"/>
      <c r="AX372">
        <v>0.63</v>
      </c>
      <c r="AY372" s="55">
        <v>5.1999999999999998E-2</v>
      </c>
      <c r="AZ372" s="55">
        <v>0.111</v>
      </c>
      <c r="BA372" s="55">
        <v>0.17299999999999999</v>
      </c>
      <c r="BB372" s="55">
        <v>0.23499999999999999</v>
      </c>
      <c r="BC372" s="55">
        <v>0.33100000000000002</v>
      </c>
    </row>
    <row r="373" spans="1:55" ht="17.5" thickBot="1" x14ac:dyDescent="0.35">
      <c r="A373" t="s">
        <v>132</v>
      </c>
      <c r="B373" s="5">
        <v>0.65</v>
      </c>
      <c r="C373" s="5">
        <f t="shared" si="49"/>
        <v>30.65</v>
      </c>
      <c r="D373" t="s">
        <v>130</v>
      </c>
      <c r="E373" t="s">
        <v>130</v>
      </c>
      <c r="F373" s="55">
        <v>5.0299999999999997E-2</v>
      </c>
      <c r="G373" s="55">
        <v>0.1077</v>
      </c>
      <c r="H373" s="55">
        <v>0.16839999999999999</v>
      </c>
      <c r="I373" s="55">
        <v>0.2293</v>
      </c>
      <c r="J373" s="55">
        <v>0.33100000000000002</v>
      </c>
      <c r="K373" s="55" t="s">
        <v>130</v>
      </c>
      <c r="L373" s="55" t="s">
        <v>130</v>
      </c>
      <c r="M373" s="55" t="s">
        <v>130</v>
      </c>
      <c r="N373" s="55" t="s">
        <v>130</v>
      </c>
      <c r="O373" s="55" t="s">
        <v>130</v>
      </c>
      <c r="P373" s="2" t="s">
        <v>162</v>
      </c>
      <c r="S373">
        <v>0.55000000000000004</v>
      </c>
      <c r="T373" s="55">
        <v>5.8000000000000003E-2</v>
      </c>
      <c r="U373" s="55">
        <v>0.124</v>
      </c>
      <c r="V373" s="55">
        <v>0.191</v>
      </c>
      <c r="W373" s="55">
        <v>0.25700000000000001</v>
      </c>
      <c r="X373" s="55">
        <v>0.33100000000000002</v>
      </c>
      <c r="Y373" s="100"/>
      <c r="Z373" s="85"/>
      <c r="AA373" s="115"/>
      <c r="AB373" s="115"/>
      <c r="AC373" s="115"/>
      <c r="AD373" s="115"/>
      <c r="AE373" s="115"/>
      <c r="AF373" s="69"/>
      <c r="AI373" s="24"/>
      <c r="AJ373" s="24"/>
      <c r="AK373" s="24"/>
      <c r="AL373" s="24"/>
      <c r="AM373" s="24"/>
      <c r="AN373" s="24"/>
      <c r="AP373" s="99"/>
      <c r="AQ373" s="99"/>
      <c r="AR373" s="99"/>
      <c r="AS373" s="99"/>
      <c r="AT373" s="99"/>
      <c r="AU373" s="99"/>
      <c r="AX373">
        <v>0.64</v>
      </c>
      <c r="AY373" s="55">
        <v>5.0999999999999997E-2</v>
      </c>
      <c r="AZ373" s="55">
        <v>0.109</v>
      </c>
      <c r="BA373" s="55">
        <v>0.17</v>
      </c>
      <c r="BB373" s="55">
        <v>0.23100000000000001</v>
      </c>
      <c r="BC373" s="55">
        <v>0.33100000000000002</v>
      </c>
    </row>
    <row r="374" spans="1:55" ht="17.5" thickBot="1" x14ac:dyDescent="0.35">
      <c r="A374" t="s">
        <v>132</v>
      </c>
      <c r="B374" s="5">
        <v>0.66</v>
      </c>
      <c r="C374" s="5">
        <f t="shared" si="49"/>
        <v>30.66</v>
      </c>
      <c r="D374" t="s">
        <v>130</v>
      </c>
      <c r="E374" t="s">
        <v>130</v>
      </c>
      <c r="F374" s="55">
        <v>4.9000000000000002E-2</v>
      </c>
      <c r="G374" s="55">
        <v>0.106</v>
      </c>
      <c r="H374" s="55">
        <v>0.16600000000000001</v>
      </c>
      <c r="I374" s="55">
        <v>0.22600000000000001</v>
      </c>
      <c r="J374" s="55">
        <v>0.33100000000000002</v>
      </c>
      <c r="K374" s="55" t="s">
        <v>130</v>
      </c>
      <c r="L374" s="55" t="s">
        <v>130</v>
      </c>
      <c r="M374" s="55" t="s">
        <v>130</v>
      </c>
      <c r="N374" s="55" t="s">
        <v>130</v>
      </c>
      <c r="O374" s="55" t="s">
        <v>130</v>
      </c>
      <c r="P374" s="2" t="s">
        <v>162</v>
      </c>
      <c r="S374">
        <v>0.56000000000000005</v>
      </c>
      <c r="T374" s="55">
        <v>5.7000000000000002E-2</v>
      </c>
      <c r="U374" s="55">
        <v>0.123</v>
      </c>
      <c r="V374" s="55">
        <v>0.189</v>
      </c>
      <c r="W374" s="55">
        <v>0.255</v>
      </c>
      <c r="X374" s="55">
        <v>0.33100000000000002</v>
      </c>
      <c r="Y374" s="102"/>
      <c r="Z374" s="85"/>
      <c r="AA374" s="115"/>
      <c r="AB374" s="115"/>
      <c r="AC374" s="115"/>
      <c r="AD374" s="115"/>
      <c r="AE374" s="115"/>
      <c r="AF374" s="69"/>
      <c r="AI374" s="24"/>
      <c r="AJ374" s="24"/>
      <c r="AK374" s="24"/>
      <c r="AL374" s="24"/>
      <c r="AM374" s="24"/>
      <c r="AN374" s="24"/>
      <c r="AP374" s="99"/>
      <c r="AQ374" s="99"/>
      <c r="AR374" s="99"/>
      <c r="AS374" s="99"/>
      <c r="AT374" s="99"/>
      <c r="AU374" s="99"/>
      <c r="AX374">
        <v>0.65</v>
      </c>
      <c r="AY374" s="55">
        <v>5.0299999999999997E-2</v>
      </c>
      <c r="AZ374" s="55">
        <v>0.1077</v>
      </c>
      <c r="BA374" s="55">
        <v>0.16839999999999999</v>
      </c>
      <c r="BB374" s="55">
        <v>0.2293</v>
      </c>
      <c r="BC374" s="55">
        <v>0.33100000000000002</v>
      </c>
    </row>
    <row r="375" spans="1:55" ht="17.5" thickBot="1" x14ac:dyDescent="0.35">
      <c r="A375" t="s">
        <v>132</v>
      </c>
      <c r="B375" s="5">
        <v>0.67</v>
      </c>
      <c r="C375" s="5">
        <f t="shared" si="49"/>
        <v>30.67</v>
      </c>
      <c r="D375" t="s">
        <v>130</v>
      </c>
      <c r="E375" t="s">
        <v>130</v>
      </c>
      <c r="F375" s="55">
        <v>4.9000000000000002E-2</v>
      </c>
      <c r="G375" s="55">
        <v>0.104</v>
      </c>
      <c r="H375" s="55">
        <v>0.16400000000000001</v>
      </c>
      <c r="I375" s="55">
        <v>0.223</v>
      </c>
      <c r="J375" s="55">
        <v>0.33100000000000002</v>
      </c>
      <c r="K375" s="55" t="s">
        <v>130</v>
      </c>
      <c r="L375" s="55" t="s">
        <v>130</v>
      </c>
      <c r="M375" s="55" t="s">
        <v>130</v>
      </c>
      <c r="N375" s="55" t="s">
        <v>130</v>
      </c>
      <c r="O375" s="55" t="s">
        <v>130</v>
      </c>
      <c r="P375" s="2" t="s">
        <v>162</v>
      </c>
      <c r="S375">
        <v>0.56999999999999995</v>
      </c>
      <c r="T375" s="55">
        <v>5.6000000000000001E-2</v>
      </c>
      <c r="U375" s="55">
        <v>0.122</v>
      </c>
      <c r="V375" s="55">
        <v>0.187</v>
      </c>
      <c r="W375" s="55">
        <v>0.253</v>
      </c>
      <c r="X375" s="55">
        <v>0.33100000000000002</v>
      </c>
      <c r="Y375" s="102"/>
      <c r="Z375" s="85"/>
      <c r="AA375" s="115"/>
      <c r="AB375" s="115"/>
      <c r="AC375" s="115"/>
      <c r="AD375" s="115"/>
      <c r="AE375" s="115"/>
      <c r="AF375" s="69"/>
      <c r="AI375" s="24"/>
      <c r="AJ375" s="24"/>
      <c r="AK375" s="24"/>
      <c r="AL375" s="24"/>
      <c r="AM375" s="24"/>
      <c r="AN375" s="24"/>
      <c r="AP375" s="99"/>
      <c r="AQ375" s="99"/>
      <c r="AR375" s="99"/>
      <c r="AS375" s="99"/>
      <c r="AT375" s="99"/>
      <c r="AU375" s="99"/>
      <c r="AX375">
        <v>0.66</v>
      </c>
      <c r="AY375" s="55">
        <v>4.9000000000000002E-2</v>
      </c>
      <c r="AZ375" s="55">
        <v>0.106</v>
      </c>
      <c r="BA375" s="55">
        <v>0.16600000000000001</v>
      </c>
      <c r="BB375" s="55">
        <v>0.22600000000000001</v>
      </c>
      <c r="BC375" s="55">
        <v>0.33100000000000002</v>
      </c>
    </row>
    <row r="376" spans="1:55" ht="17.5" thickBot="1" x14ac:dyDescent="0.35">
      <c r="A376" t="s">
        <v>132</v>
      </c>
      <c r="B376" s="5">
        <v>0.68</v>
      </c>
      <c r="C376" s="5">
        <f t="shared" si="49"/>
        <v>30.68</v>
      </c>
      <c r="D376" t="s">
        <v>130</v>
      </c>
      <c r="E376" t="s">
        <v>130</v>
      </c>
      <c r="F376" s="55">
        <v>4.8000000000000001E-2</v>
      </c>
      <c r="G376" s="55">
        <v>0.10299999999999999</v>
      </c>
      <c r="H376" s="55">
        <v>0.16300000000000001</v>
      </c>
      <c r="I376" s="55">
        <v>0.222</v>
      </c>
      <c r="J376" s="55">
        <v>0.33100000000000002</v>
      </c>
      <c r="K376" s="55" t="s">
        <v>130</v>
      </c>
      <c r="L376" s="55" t="s">
        <v>130</v>
      </c>
      <c r="M376" s="55" t="s">
        <v>130</v>
      </c>
      <c r="N376" s="55" t="s">
        <v>130</v>
      </c>
      <c r="O376" s="55" t="s">
        <v>130</v>
      </c>
      <c r="P376" s="2" t="s">
        <v>162</v>
      </c>
      <c r="S376">
        <v>0.57999999999999996</v>
      </c>
      <c r="T376" s="55">
        <v>5.5E-2</v>
      </c>
      <c r="U376" s="55">
        <v>0.11899999999999999</v>
      </c>
      <c r="V376" s="55">
        <v>0.183</v>
      </c>
      <c r="W376" s="55">
        <v>0.248</v>
      </c>
      <c r="X376" s="55">
        <v>0.33100000000000002</v>
      </c>
      <c r="Y376" s="102"/>
      <c r="Z376" s="85"/>
      <c r="AA376" s="115"/>
      <c r="AB376" s="115"/>
      <c r="AC376" s="115"/>
      <c r="AD376" s="115"/>
      <c r="AE376" s="115"/>
      <c r="AF376" s="69"/>
      <c r="AI376" s="24"/>
      <c r="AJ376" s="24"/>
      <c r="AK376" s="24"/>
      <c r="AL376" s="24"/>
      <c r="AM376" s="24"/>
      <c r="AN376" s="24"/>
      <c r="AP376" s="99"/>
      <c r="AQ376" s="99"/>
      <c r="AR376" s="99"/>
      <c r="AS376" s="99"/>
      <c r="AT376" s="99"/>
      <c r="AU376" s="99"/>
      <c r="AX376">
        <v>0.67</v>
      </c>
      <c r="AY376" s="55">
        <v>4.9000000000000002E-2</v>
      </c>
      <c r="AZ376" s="55">
        <v>0.104</v>
      </c>
      <c r="BA376" s="55">
        <v>0.16400000000000001</v>
      </c>
      <c r="BB376" s="55">
        <v>0.223</v>
      </c>
      <c r="BC376" s="55">
        <v>0.33100000000000002</v>
      </c>
    </row>
    <row r="377" spans="1:55" ht="17.5" thickBot="1" x14ac:dyDescent="0.35">
      <c r="A377" t="s">
        <v>132</v>
      </c>
      <c r="B377" s="5">
        <v>0.69</v>
      </c>
      <c r="C377" s="5">
        <f t="shared" si="49"/>
        <v>30.69</v>
      </c>
      <c r="D377" t="s">
        <v>130</v>
      </c>
      <c r="E377" t="s">
        <v>130</v>
      </c>
      <c r="F377" s="55">
        <v>4.7500000000000001E-2</v>
      </c>
      <c r="G377" s="55">
        <v>0.10150000000000001</v>
      </c>
      <c r="H377" s="55">
        <v>0.1605</v>
      </c>
      <c r="I377" s="55">
        <v>0.218</v>
      </c>
      <c r="J377" s="55">
        <v>0.33100000000000002</v>
      </c>
      <c r="K377" s="55" t="s">
        <v>130</v>
      </c>
      <c r="L377" s="55" t="s">
        <v>130</v>
      </c>
      <c r="M377" s="55" t="s">
        <v>130</v>
      </c>
      <c r="N377" s="55" t="s">
        <v>130</v>
      </c>
      <c r="O377" s="55" t="s">
        <v>130</v>
      </c>
      <c r="P377" s="2" t="s">
        <v>162</v>
      </c>
      <c r="S377">
        <v>0.59</v>
      </c>
      <c r="T377" s="55">
        <v>5.3999999999999999E-2</v>
      </c>
      <c r="U377" s="55">
        <v>0.117333333333333</v>
      </c>
      <c r="V377" s="55">
        <v>0.18033333333333301</v>
      </c>
      <c r="W377" s="55">
        <v>0.245</v>
      </c>
      <c r="X377" s="55">
        <v>0.33100000000000002</v>
      </c>
      <c r="Y377" s="102"/>
      <c r="Z377" s="103"/>
      <c r="AA377" s="119"/>
      <c r="AB377" s="119"/>
      <c r="AC377" s="115"/>
      <c r="AD377" s="115"/>
      <c r="AE377" s="115"/>
      <c r="AF377" s="69"/>
      <c r="AI377" s="24"/>
      <c r="AJ377" s="24"/>
      <c r="AK377" s="24"/>
      <c r="AL377" s="24"/>
      <c r="AM377" s="24"/>
      <c r="AN377" s="24"/>
      <c r="AP377" s="99"/>
      <c r="AQ377" s="99"/>
      <c r="AR377" s="99"/>
      <c r="AS377" s="99"/>
      <c r="AT377" s="99"/>
      <c r="AU377" s="99"/>
      <c r="AX377">
        <v>0.68</v>
      </c>
      <c r="AY377" s="55">
        <v>4.8000000000000001E-2</v>
      </c>
      <c r="AZ377" s="55">
        <v>0.10299999999999999</v>
      </c>
      <c r="BA377" s="55">
        <v>0.16300000000000001</v>
      </c>
      <c r="BB377" s="55">
        <v>0.222</v>
      </c>
      <c r="BC377" s="55">
        <v>0.33100000000000002</v>
      </c>
    </row>
    <row r="378" spans="1:55" ht="17.5" thickBot="1" x14ac:dyDescent="0.35">
      <c r="A378" t="s">
        <v>132</v>
      </c>
      <c r="B378" s="5">
        <v>0.7</v>
      </c>
      <c r="C378" s="5">
        <f t="shared" si="49"/>
        <v>30.7</v>
      </c>
      <c r="D378" t="s">
        <v>130</v>
      </c>
      <c r="E378" t="s">
        <v>130</v>
      </c>
      <c r="F378" s="55">
        <v>4.5999999999999999E-2</v>
      </c>
      <c r="G378" s="55">
        <v>9.9000000000000005E-2</v>
      </c>
      <c r="H378" s="55">
        <v>0.157</v>
      </c>
      <c r="I378" s="55">
        <v>0.215</v>
      </c>
      <c r="J378" s="55">
        <v>0.33100000000000002</v>
      </c>
      <c r="K378" s="55" t="s">
        <v>130</v>
      </c>
      <c r="L378" s="55" t="s">
        <v>130</v>
      </c>
      <c r="M378" s="55" t="s">
        <v>130</v>
      </c>
      <c r="N378" s="55" t="s">
        <v>130</v>
      </c>
      <c r="O378" s="55" t="s">
        <v>130</v>
      </c>
      <c r="P378" s="2" t="s">
        <v>162</v>
      </c>
      <c r="S378">
        <v>0.6</v>
      </c>
      <c r="T378" s="55">
        <v>5.2999999999999999E-2</v>
      </c>
      <c r="U378" s="55">
        <v>0.115333333333333</v>
      </c>
      <c r="V378" s="55">
        <v>0.17733333333333301</v>
      </c>
      <c r="W378" s="55">
        <v>0.24149999999999999</v>
      </c>
      <c r="X378" s="55">
        <v>0.33100000000000002</v>
      </c>
      <c r="Y378" s="102"/>
      <c r="Z378" s="24"/>
      <c r="AA378" s="120"/>
      <c r="AB378" s="121"/>
      <c r="AC378" s="115"/>
      <c r="AD378" s="115"/>
      <c r="AE378" s="115"/>
      <c r="AF378" s="69"/>
      <c r="AI378" s="24"/>
      <c r="AJ378" s="24"/>
      <c r="AK378" s="24"/>
      <c r="AL378" s="24"/>
      <c r="AM378" s="24"/>
      <c r="AN378" s="24"/>
      <c r="AP378" s="99"/>
      <c r="AQ378" s="99"/>
      <c r="AR378" s="99"/>
      <c r="AS378" s="99"/>
      <c r="AT378" s="99"/>
      <c r="AU378" s="99"/>
      <c r="AX378">
        <v>0.69</v>
      </c>
      <c r="AY378" s="55">
        <v>4.7500000000000001E-2</v>
      </c>
      <c r="AZ378" s="55">
        <v>0.10150000000000001</v>
      </c>
      <c r="BA378" s="55">
        <v>0.1605</v>
      </c>
      <c r="BB378" s="55">
        <v>0.218</v>
      </c>
      <c r="BC378" s="55">
        <v>0.33100000000000002</v>
      </c>
    </row>
    <row r="379" spans="1:55" ht="17.5" thickBot="1" x14ac:dyDescent="0.35">
      <c r="A379" t="s">
        <v>132</v>
      </c>
      <c r="B379" s="5">
        <v>0.71</v>
      </c>
      <c r="C379" s="5">
        <f t="shared" si="49"/>
        <v>30.71</v>
      </c>
      <c r="D379" t="s">
        <v>130</v>
      </c>
      <c r="E379" t="s">
        <v>130</v>
      </c>
      <c r="F379" s="55">
        <v>4.5999999999999999E-2</v>
      </c>
      <c r="G379" s="55">
        <v>9.8000000000000004E-2</v>
      </c>
      <c r="H379" s="55">
        <v>0.155</v>
      </c>
      <c r="I379" s="55">
        <v>0.21299999999999999</v>
      </c>
      <c r="J379" s="55">
        <v>0.33100000000000002</v>
      </c>
      <c r="K379" s="55" t="s">
        <v>130</v>
      </c>
      <c r="L379" s="55" t="s">
        <v>130</v>
      </c>
      <c r="M379" s="55" t="s">
        <v>130</v>
      </c>
      <c r="N379" s="55" t="s">
        <v>130</v>
      </c>
      <c r="O379" s="55" t="s">
        <v>130</v>
      </c>
      <c r="P379" s="2" t="s">
        <v>162</v>
      </c>
      <c r="S379">
        <v>0.61</v>
      </c>
      <c r="T379" s="55">
        <v>5.3999999999999999E-2</v>
      </c>
      <c r="U379" s="55">
        <v>0.115</v>
      </c>
      <c r="V379" s="55">
        <v>0.17799999999999999</v>
      </c>
      <c r="W379" s="55">
        <v>0.24199999999999999</v>
      </c>
      <c r="X379" s="55">
        <v>0.33100000000000002</v>
      </c>
      <c r="Y379" s="102"/>
      <c r="Z379" s="24"/>
      <c r="AA379" s="120"/>
      <c r="AB379" s="121"/>
      <c r="AC379" s="115"/>
      <c r="AD379" s="115"/>
      <c r="AE379" s="115"/>
      <c r="AF379" s="69"/>
      <c r="AI379" s="24"/>
      <c r="AJ379" s="24"/>
      <c r="AK379" s="24"/>
      <c r="AL379" s="24"/>
      <c r="AM379" s="24"/>
      <c r="AN379" s="24"/>
      <c r="AP379" s="99"/>
      <c r="AQ379" s="99"/>
      <c r="AR379" s="99"/>
      <c r="AS379" s="99"/>
      <c r="AT379" s="99"/>
      <c r="AU379" s="99"/>
      <c r="AX379">
        <v>0.7</v>
      </c>
      <c r="AY379" s="55">
        <v>4.5999999999999999E-2</v>
      </c>
      <c r="AZ379" s="55">
        <v>9.9000000000000005E-2</v>
      </c>
      <c r="BA379" s="55">
        <v>0.157</v>
      </c>
      <c r="BB379" s="55">
        <v>0.215</v>
      </c>
      <c r="BC379" s="55">
        <v>0.33100000000000002</v>
      </c>
    </row>
    <row r="380" spans="1:55" ht="17.5" thickBot="1" x14ac:dyDescent="0.35">
      <c r="A380" t="s">
        <v>132</v>
      </c>
      <c r="B380" s="5">
        <v>0.72</v>
      </c>
      <c r="C380" s="5">
        <f t="shared" si="49"/>
        <v>30.72</v>
      </c>
      <c r="D380" t="s">
        <v>130</v>
      </c>
      <c r="E380" t="s">
        <v>130</v>
      </c>
      <c r="F380" s="55">
        <v>4.5400000000000003E-2</v>
      </c>
      <c r="G380" s="55">
        <v>9.7199999999999995E-2</v>
      </c>
      <c r="H380" s="55">
        <v>0.1535</v>
      </c>
      <c r="I380" s="55">
        <v>0.21149999999999999</v>
      </c>
      <c r="J380" s="55">
        <v>0.33100000000000002</v>
      </c>
      <c r="K380" s="55" t="s">
        <v>130</v>
      </c>
      <c r="L380" s="55" t="s">
        <v>130</v>
      </c>
      <c r="M380" s="55" t="s">
        <v>130</v>
      </c>
      <c r="N380" s="55" t="s">
        <v>130</v>
      </c>
      <c r="O380" s="55" t="s">
        <v>130</v>
      </c>
      <c r="P380" s="2" t="s">
        <v>162</v>
      </c>
      <c r="S380">
        <v>0.62</v>
      </c>
      <c r="T380" s="55">
        <v>5.1999999999999998E-2</v>
      </c>
      <c r="U380" s="55">
        <v>0.112</v>
      </c>
      <c r="V380" s="55">
        <v>0.17399999999999999</v>
      </c>
      <c r="W380" s="55">
        <v>0.23699999999999999</v>
      </c>
      <c r="X380" s="55">
        <v>0.33100000000000002</v>
      </c>
      <c r="Y380" s="102"/>
      <c r="Z380" s="24"/>
      <c r="AA380" s="120"/>
      <c r="AB380" s="121"/>
      <c r="AI380" s="24"/>
      <c r="AJ380" s="24"/>
      <c r="AK380" s="24"/>
      <c r="AL380" s="24"/>
      <c r="AM380" s="24"/>
      <c r="AN380" s="24"/>
      <c r="AP380" s="99"/>
      <c r="AQ380" s="99"/>
      <c r="AR380" s="99"/>
      <c r="AS380" s="99"/>
      <c r="AT380" s="99"/>
      <c r="AU380" s="99"/>
      <c r="AX380">
        <v>0.71</v>
      </c>
      <c r="AY380" s="55">
        <v>4.5999999999999999E-2</v>
      </c>
      <c r="AZ380" s="55">
        <v>9.8000000000000004E-2</v>
      </c>
      <c r="BA380" s="55">
        <v>0.155</v>
      </c>
      <c r="BB380" s="55">
        <v>0.21299999999999999</v>
      </c>
      <c r="BC380" s="55">
        <v>0.33100000000000002</v>
      </c>
    </row>
    <row r="381" spans="1:55" ht="17.5" thickBot="1" x14ac:dyDescent="0.35">
      <c r="A381" t="s">
        <v>132</v>
      </c>
      <c r="B381" s="5">
        <v>0.73</v>
      </c>
      <c r="C381" s="5">
        <f t="shared" si="49"/>
        <v>30.73</v>
      </c>
      <c r="D381" t="s">
        <v>130</v>
      </c>
      <c r="E381" t="s">
        <v>130</v>
      </c>
      <c r="F381" s="55">
        <v>4.3999999999999997E-2</v>
      </c>
      <c r="G381" s="55">
        <v>9.5000000000000001E-2</v>
      </c>
      <c r="H381" s="55">
        <v>0.151</v>
      </c>
      <c r="I381" s="55">
        <v>0.20799999999999999</v>
      </c>
      <c r="J381" s="55">
        <v>0.33100000000000002</v>
      </c>
      <c r="K381" s="55" t="s">
        <v>130</v>
      </c>
      <c r="L381" s="55" t="s">
        <v>130</v>
      </c>
      <c r="M381" s="55" t="s">
        <v>130</v>
      </c>
      <c r="N381" s="55" t="s">
        <v>130</v>
      </c>
      <c r="O381" s="55" t="s">
        <v>130</v>
      </c>
      <c r="P381" s="2" t="s">
        <v>162</v>
      </c>
      <c r="S381">
        <v>0.63</v>
      </c>
      <c r="T381" s="55">
        <v>5.1999999999999998E-2</v>
      </c>
      <c r="U381" s="55">
        <v>0.111</v>
      </c>
      <c r="V381" s="55">
        <v>0.17299999999999999</v>
      </c>
      <c r="W381" s="55">
        <v>0.23499999999999999</v>
      </c>
      <c r="X381" s="55">
        <v>0.33100000000000002</v>
      </c>
      <c r="Y381" s="102"/>
      <c r="Z381" s="24"/>
      <c r="AA381" s="120"/>
      <c r="AB381" s="121"/>
      <c r="AC381" s="115"/>
      <c r="AD381" s="115"/>
      <c r="AE381" s="115"/>
      <c r="AF381" s="69"/>
      <c r="AI381" s="24"/>
      <c r="AJ381" s="24"/>
      <c r="AK381" s="24"/>
      <c r="AL381" s="24"/>
      <c r="AM381" s="24"/>
      <c r="AN381" s="24"/>
      <c r="AP381" s="99"/>
      <c r="AQ381" s="99"/>
      <c r="AR381" s="99"/>
      <c r="AS381" s="99"/>
      <c r="AT381" s="99"/>
      <c r="AU381" s="99"/>
      <c r="AX381">
        <v>0.72</v>
      </c>
      <c r="AY381" s="55">
        <v>4.5400000000000003E-2</v>
      </c>
      <c r="AZ381" s="55">
        <v>9.7199999999999995E-2</v>
      </c>
      <c r="BA381" s="55">
        <v>0.1535</v>
      </c>
      <c r="BB381" s="55">
        <v>0.21149999999999999</v>
      </c>
      <c r="BC381" s="55">
        <v>0.33100000000000002</v>
      </c>
    </row>
    <row r="382" spans="1:55" ht="17.5" thickBot="1" x14ac:dyDescent="0.35">
      <c r="A382" t="s">
        <v>132</v>
      </c>
      <c r="B382" s="5">
        <v>0.74</v>
      </c>
      <c r="C382" s="5">
        <f t="shared" si="49"/>
        <v>30.74</v>
      </c>
      <c r="D382" t="s">
        <v>130</v>
      </c>
      <c r="E382" t="s">
        <v>130</v>
      </c>
      <c r="F382" s="55">
        <v>4.4386666666666699E-2</v>
      </c>
      <c r="G382" s="55">
        <v>9.5226666666666696E-2</v>
      </c>
      <c r="H382" s="55">
        <v>0.15076666666666699</v>
      </c>
      <c r="I382" s="55">
        <v>0.20823333333333299</v>
      </c>
      <c r="J382" s="55">
        <v>0.33100000000000002</v>
      </c>
      <c r="K382" s="55" t="s">
        <v>130</v>
      </c>
      <c r="L382" s="55" t="s">
        <v>130</v>
      </c>
      <c r="M382" s="55" t="s">
        <v>130</v>
      </c>
      <c r="N382" s="55" t="s">
        <v>130</v>
      </c>
      <c r="O382" s="55" t="s">
        <v>130</v>
      </c>
      <c r="P382" s="2" t="s">
        <v>162</v>
      </c>
      <c r="S382">
        <v>0.64</v>
      </c>
      <c r="T382" s="55">
        <v>5.0999999999999997E-2</v>
      </c>
      <c r="U382" s="55">
        <v>0.109</v>
      </c>
      <c r="V382" s="55">
        <v>0.17</v>
      </c>
      <c r="W382" s="55">
        <v>0.23100000000000001</v>
      </c>
      <c r="X382" s="55">
        <v>0.33100000000000002</v>
      </c>
      <c r="Y382" s="102"/>
      <c r="Z382" s="24"/>
      <c r="AA382" s="120"/>
      <c r="AB382" s="121"/>
      <c r="AI382" s="24"/>
      <c r="AJ382" s="24"/>
      <c r="AK382" s="24"/>
      <c r="AL382" s="24"/>
      <c r="AM382" s="24"/>
      <c r="AN382" s="24"/>
      <c r="AP382" s="99"/>
      <c r="AQ382" s="99"/>
      <c r="AR382" s="99"/>
      <c r="AS382" s="99"/>
      <c r="AT382" s="99"/>
      <c r="AU382" s="99"/>
      <c r="AX382">
        <v>0.73</v>
      </c>
      <c r="AY382" s="55">
        <v>4.3999999999999997E-2</v>
      </c>
      <c r="AZ382" s="55">
        <v>9.5000000000000001E-2</v>
      </c>
      <c r="BA382" s="55">
        <v>0.151</v>
      </c>
      <c r="BB382" s="55">
        <v>0.20799999999999999</v>
      </c>
      <c r="BC382" s="55">
        <v>0.33100000000000002</v>
      </c>
    </row>
    <row r="383" spans="1:55" ht="17.5" thickBot="1" x14ac:dyDescent="0.35">
      <c r="A383" t="s">
        <v>132</v>
      </c>
      <c r="B383" s="5">
        <v>0.75</v>
      </c>
      <c r="C383" s="5">
        <f t="shared" si="49"/>
        <v>30.75</v>
      </c>
      <c r="D383" t="s">
        <v>130</v>
      </c>
      <c r="E383" t="s">
        <v>130</v>
      </c>
      <c r="F383" s="55">
        <v>4.2999999999999997E-2</v>
      </c>
      <c r="G383" s="55">
        <v>9.1999999999999998E-2</v>
      </c>
      <c r="H383" s="55">
        <v>0.14699999999999999</v>
      </c>
      <c r="I383" s="55">
        <v>0.20200000000000001</v>
      </c>
      <c r="J383" s="55">
        <v>0.33100000000000002</v>
      </c>
      <c r="K383" s="55" t="s">
        <v>130</v>
      </c>
      <c r="L383" s="55" t="s">
        <v>130</v>
      </c>
      <c r="M383" s="55" t="s">
        <v>130</v>
      </c>
      <c r="N383" s="55" t="s">
        <v>130</v>
      </c>
      <c r="O383" s="55" t="s">
        <v>130</v>
      </c>
      <c r="P383" s="2" t="s">
        <v>162</v>
      </c>
      <c r="S383">
        <v>0.65</v>
      </c>
      <c r="T383" s="55">
        <v>5.0299999999999997E-2</v>
      </c>
      <c r="U383" s="55">
        <v>0.1077</v>
      </c>
      <c r="V383" s="55">
        <v>0.16839999999999999</v>
      </c>
      <c r="W383" s="55">
        <v>0.2293</v>
      </c>
      <c r="X383" s="55">
        <v>0.33100000000000002</v>
      </c>
      <c r="Y383" s="102"/>
      <c r="Z383" s="24"/>
      <c r="AC383" s="115"/>
      <c r="AD383" s="115"/>
      <c r="AE383" s="115"/>
      <c r="AF383" s="69"/>
      <c r="AI383" s="24"/>
      <c r="AJ383" s="24"/>
      <c r="AK383" s="24"/>
      <c r="AL383" s="24"/>
      <c r="AM383" s="24"/>
      <c r="AN383" s="24"/>
      <c r="AP383" s="99"/>
      <c r="AQ383" s="99"/>
      <c r="AR383" s="99"/>
      <c r="AS383" s="99"/>
      <c r="AT383" s="99"/>
      <c r="AU383" s="99"/>
      <c r="AX383">
        <v>0.74</v>
      </c>
      <c r="AY383" s="55">
        <v>4.4386666666666699E-2</v>
      </c>
      <c r="AZ383" s="55">
        <v>9.5226666666666696E-2</v>
      </c>
      <c r="BA383" s="55">
        <v>0.15076666666666699</v>
      </c>
      <c r="BB383" s="55">
        <v>0.20823333333333299</v>
      </c>
      <c r="BC383" s="55">
        <v>0.33100000000000002</v>
      </c>
    </row>
    <row r="384" spans="1:55" ht="17.5" thickBot="1" x14ac:dyDescent="0.35">
      <c r="A384" t="s">
        <v>132</v>
      </c>
      <c r="B384" s="5">
        <v>0.76</v>
      </c>
      <c r="C384" s="5">
        <f t="shared" si="49"/>
        <v>30.76</v>
      </c>
      <c r="D384" t="s">
        <v>130</v>
      </c>
      <c r="E384" t="s">
        <v>130</v>
      </c>
      <c r="F384" s="55">
        <v>4.1681904761904802E-2</v>
      </c>
      <c r="G384" s="55">
        <v>8.99219047619048E-2</v>
      </c>
      <c r="H384" s="55">
        <v>0.144361904761905</v>
      </c>
      <c r="I384" s="55">
        <v>0.199066666666667</v>
      </c>
      <c r="J384" s="55">
        <v>0.33100000000000002</v>
      </c>
      <c r="K384" s="55" t="s">
        <v>130</v>
      </c>
      <c r="L384" s="55" t="s">
        <v>130</v>
      </c>
      <c r="M384" s="55" t="s">
        <v>130</v>
      </c>
      <c r="N384" s="55" t="s">
        <v>130</v>
      </c>
      <c r="O384" s="55" t="s">
        <v>130</v>
      </c>
      <c r="P384" s="2" t="s">
        <v>162</v>
      </c>
      <c r="S384">
        <v>0.66</v>
      </c>
      <c r="T384" s="55">
        <v>4.9000000000000002E-2</v>
      </c>
      <c r="U384" s="55">
        <v>0.106</v>
      </c>
      <c r="V384" s="55">
        <v>0.16600000000000001</v>
      </c>
      <c r="W384" s="55">
        <v>0.22600000000000001</v>
      </c>
      <c r="X384" s="55">
        <v>0.33100000000000002</v>
      </c>
      <c r="Y384" s="102"/>
      <c r="Z384" s="24"/>
      <c r="AA384" s="120"/>
      <c r="AB384" s="121"/>
      <c r="AI384" s="24"/>
      <c r="AJ384" s="24"/>
      <c r="AK384" s="24"/>
      <c r="AL384" s="24"/>
      <c r="AM384" s="24"/>
      <c r="AN384" s="24"/>
      <c r="AP384" s="99"/>
      <c r="AQ384" s="99"/>
      <c r="AR384" s="99"/>
      <c r="AS384" s="99"/>
      <c r="AT384" s="99"/>
      <c r="AU384" s="99"/>
      <c r="AX384">
        <v>0.75</v>
      </c>
      <c r="AY384" s="55">
        <v>4.2999999999999997E-2</v>
      </c>
      <c r="AZ384" s="55">
        <v>9.1999999999999998E-2</v>
      </c>
      <c r="BA384" s="55">
        <v>0.14699999999999999</v>
      </c>
      <c r="BB384" s="55">
        <v>0.20200000000000001</v>
      </c>
      <c r="BC384" s="55">
        <v>0.33100000000000002</v>
      </c>
    </row>
    <row r="385" spans="1:55" ht="17.5" thickBot="1" x14ac:dyDescent="0.35">
      <c r="A385" t="s">
        <v>132</v>
      </c>
      <c r="B385" s="5">
        <v>0.77</v>
      </c>
      <c r="C385" s="5">
        <f t="shared" si="49"/>
        <v>30.77</v>
      </c>
      <c r="D385" t="s">
        <v>130</v>
      </c>
      <c r="E385" t="s">
        <v>130</v>
      </c>
      <c r="F385" s="55">
        <v>4.1000000000000002E-2</v>
      </c>
      <c r="G385" s="55">
        <v>8.7999999999999995E-2</v>
      </c>
      <c r="H385" s="55">
        <v>0.14199999999999999</v>
      </c>
      <c r="I385" s="55">
        <v>0.19600000000000001</v>
      </c>
      <c r="J385" s="55">
        <v>0.33100000000000002</v>
      </c>
      <c r="K385" s="55" t="s">
        <v>130</v>
      </c>
      <c r="L385" s="55" t="s">
        <v>130</v>
      </c>
      <c r="M385" s="55" t="s">
        <v>130</v>
      </c>
      <c r="N385" s="55" t="s">
        <v>130</v>
      </c>
      <c r="O385" s="55" t="s">
        <v>130</v>
      </c>
      <c r="P385" s="2" t="s">
        <v>162</v>
      </c>
      <c r="S385">
        <v>0.67</v>
      </c>
      <c r="T385" s="55">
        <v>4.9000000000000002E-2</v>
      </c>
      <c r="U385" s="55">
        <v>0.104</v>
      </c>
      <c r="V385" s="55">
        <v>0.16400000000000001</v>
      </c>
      <c r="W385" s="55">
        <v>0.223</v>
      </c>
      <c r="X385" s="55">
        <v>0.33100000000000002</v>
      </c>
      <c r="Y385" s="102"/>
      <c r="Z385" s="24"/>
      <c r="AB385" s="122"/>
      <c r="AC385" s="115"/>
      <c r="AD385" s="115"/>
      <c r="AE385" s="115"/>
      <c r="AF385" s="69"/>
      <c r="AI385" s="24"/>
      <c r="AJ385" s="24"/>
      <c r="AK385" s="24"/>
      <c r="AL385" s="24"/>
      <c r="AM385" s="24"/>
      <c r="AN385" s="24"/>
      <c r="AP385" s="99"/>
      <c r="AQ385" s="99"/>
      <c r="AR385" s="99"/>
      <c r="AS385" s="99"/>
      <c r="AT385" s="99"/>
      <c r="AU385" s="99"/>
      <c r="AX385">
        <v>0.76</v>
      </c>
      <c r="AY385" s="55">
        <v>4.1681904761904802E-2</v>
      </c>
      <c r="AZ385" s="55">
        <v>8.99219047619048E-2</v>
      </c>
      <c r="BA385" s="55">
        <v>0.144361904761905</v>
      </c>
      <c r="BB385" s="55">
        <v>0.199066666666667</v>
      </c>
      <c r="BC385" s="55">
        <v>0.33100000000000002</v>
      </c>
    </row>
    <row r="386" spans="1:55" ht="17.5" thickBot="1" x14ac:dyDescent="0.35">
      <c r="A386" t="s">
        <v>132</v>
      </c>
      <c r="B386" s="5">
        <v>0.78</v>
      </c>
      <c r="C386" s="5">
        <f t="shared" si="49"/>
        <v>30.78</v>
      </c>
      <c r="D386" t="s">
        <v>130</v>
      </c>
      <c r="E386" t="s">
        <v>130</v>
      </c>
      <c r="F386" s="55">
        <v>0.04</v>
      </c>
      <c r="G386" s="55">
        <v>8.6999999999999994E-2</v>
      </c>
      <c r="H386" s="55">
        <v>0.14000000000000001</v>
      </c>
      <c r="I386" s="55">
        <v>0.193</v>
      </c>
      <c r="J386" s="55">
        <v>0.33100000000000002</v>
      </c>
      <c r="K386" s="55" t="s">
        <v>130</v>
      </c>
      <c r="L386" s="55" t="s">
        <v>130</v>
      </c>
      <c r="M386" s="55" t="s">
        <v>130</v>
      </c>
      <c r="N386" s="55" t="s">
        <v>130</v>
      </c>
      <c r="O386" s="55" t="s">
        <v>130</v>
      </c>
      <c r="P386" s="2" t="s">
        <v>162</v>
      </c>
      <c r="S386">
        <v>0.68</v>
      </c>
      <c r="T386" s="55">
        <v>4.8000000000000001E-2</v>
      </c>
      <c r="U386" s="55">
        <v>0.10299999999999999</v>
      </c>
      <c r="V386" s="55">
        <v>0.16300000000000001</v>
      </c>
      <c r="W386" s="55">
        <v>0.222</v>
      </c>
      <c r="X386" s="55">
        <v>0.33100000000000002</v>
      </c>
      <c r="Y386" s="102"/>
      <c r="Z386" s="24"/>
      <c r="AB386" s="122"/>
      <c r="AC386" s="115"/>
      <c r="AD386" s="115"/>
      <c r="AE386" s="115"/>
      <c r="AF386" s="69"/>
      <c r="AI386" s="24"/>
      <c r="AJ386" s="24"/>
      <c r="AK386" s="24"/>
      <c r="AL386" s="24"/>
      <c r="AM386" s="24"/>
      <c r="AN386" s="24"/>
      <c r="AP386" s="99"/>
      <c r="AQ386" s="99"/>
      <c r="AR386" s="99"/>
      <c r="AS386" s="99"/>
      <c r="AT386" s="99"/>
      <c r="AU386" s="99"/>
      <c r="AX386">
        <v>0.77</v>
      </c>
      <c r="AY386" s="55">
        <v>4.1000000000000002E-2</v>
      </c>
      <c r="AZ386" s="55">
        <v>8.7999999999999995E-2</v>
      </c>
      <c r="BA386" s="55">
        <v>0.14199999999999999</v>
      </c>
      <c r="BB386" s="55">
        <v>0.19600000000000001</v>
      </c>
      <c r="BC386" s="55">
        <v>0.33100000000000002</v>
      </c>
    </row>
    <row r="387" spans="1:55" ht="17.5" thickBot="1" x14ac:dyDescent="0.35">
      <c r="A387" t="s">
        <v>132</v>
      </c>
      <c r="B387" s="5">
        <v>0.79</v>
      </c>
      <c r="C387" s="5">
        <f t="shared" si="49"/>
        <v>30.79</v>
      </c>
      <c r="D387" t="s">
        <v>130</v>
      </c>
      <c r="E387" t="s">
        <v>130</v>
      </c>
      <c r="F387" s="55">
        <v>0.04</v>
      </c>
      <c r="G387" s="55">
        <v>8.5000000000000006E-2</v>
      </c>
      <c r="H387" s="55">
        <v>0.13800000000000001</v>
      </c>
      <c r="I387" s="55">
        <v>0.19</v>
      </c>
      <c r="J387" s="55">
        <v>0.33100000000000002</v>
      </c>
      <c r="K387" s="55" t="s">
        <v>130</v>
      </c>
      <c r="L387" s="55" t="s">
        <v>130</v>
      </c>
      <c r="M387" s="55" t="s">
        <v>130</v>
      </c>
      <c r="N387" s="55" t="s">
        <v>130</v>
      </c>
      <c r="O387" s="55" t="s">
        <v>130</v>
      </c>
      <c r="P387" s="2" t="s">
        <v>162</v>
      </c>
      <c r="S387">
        <v>0.69</v>
      </c>
      <c r="T387" s="55">
        <v>4.7500000000000001E-2</v>
      </c>
      <c r="U387" s="55">
        <v>0.10150000000000001</v>
      </c>
      <c r="V387" s="55">
        <v>0.1605</v>
      </c>
      <c r="W387" s="55">
        <v>0.218</v>
      </c>
      <c r="X387" s="55">
        <v>0.33100000000000002</v>
      </c>
      <c r="Y387" s="102"/>
      <c r="Z387" s="24"/>
      <c r="AA387" s="120"/>
      <c r="AB387" s="121"/>
      <c r="AC387" s="115"/>
      <c r="AD387" s="115"/>
      <c r="AE387" s="115"/>
      <c r="AF387" s="69"/>
      <c r="AI387" s="24"/>
      <c r="AJ387" s="24"/>
      <c r="AK387" s="24"/>
      <c r="AL387" s="24"/>
      <c r="AM387" s="24"/>
      <c r="AN387" s="24"/>
      <c r="AP387" s="99"/>
      <c r="AQ387" s="99"/>
      <c r="AR387" s="99"/>
      <c r="AS387" s="99"/>
      <c r="AT387" s="99"/>
      <c r="AU387" s="99"/>
      <c r="AX387">
        <v>0.78</v>
      </c>
      <c r="AY387" s="55">
        <v>0.04</v>
      </c>
      <c r="AZ387" s="55">
        <v>8.6999999999999994E-2</v>
      </c>
      <c r="BA387" s="55">
        <v>0.14000000000000001</v>
      </c>
      <c r="BB387" s="55">
        <v>0.193</v>
      </c>
      <c r="BC387" s="55">
        <v>0.33100000000000002</v>
      </c>
    </row>
    <row r="388" spans="1:55" ht="17.5" thickBot="1" x14ac:dyDescent="0.35">
      <c r="A388" t="s">
        <v>132</v>
      </c>
      <c r="B388" s="5">
        <v>0.8</v>
      </c>
      <c r="C388" s="5">
        <f t="shared" si="49"/>
        <v>30.8</v>
      </c>
      <c r="D388" t="s">
        <v>130</v>
      </c>
      <c r="E388" t="s">
        <v>130</v>
      </c>
      <c r="F388" s="55">
        <v>3.7999999999999999E-2</v>
      </c>
      <c r="G388" s="55">
        <v>8.2000000000000003E-2</v>
      </c>
      <c r="H388" s="55">
        <v>0.13400000000000001</v>
      </c>
      <c r="I388" s="55">
        <v>0.186</v>
      </c>
      <c r="J388" s="55">
        <v>0.33100000000000002</v>
      </c>
      <c r="K388" s="55" t="s">
        <v>130</v>
      </c>
      <c r="L388" s="55" t="s">
        <v>130</v>
      </c>
      <c r="M388" s="55" t="s">
        <v>130</v>
      </c>
      <c r="N388" s="55" t="s">
        <v>130</v>
      </c>
      <c r="O388" s="55" t="s">
        <v>130</v>
      </c>
      <c r="P388" s="2" t="s">
        <v>162</v>
      </c>
      <c r="S388">
        <v>0.7</v>
      </c>
      <c r="T388" s="55">
        <v>4.5999999999999999E-2</v>
      </c>
      <c r="U388" s="55">
        <v>9.9000000000000005E-2</v>
      </c>
      <c r="V388" s="55">
        <v>0.157</v>
      </c>
      <c r="W388" s="55">
        <v>0.215</v>
      </c>
      <c r="X388" s="55">
        <v>0.33100000000000002</v>
      </c>
      <c r="Y388" s="102"/>
      <c r="Z388" s="24"/>
      <c r="AA388" s="120"/>
      <c r="AB388" s="121"/>
      <c r="AC388" s="115"/>
      <c r="AD388" s="115"/>
      <c r="AE388" s="115"/>
      <c r="AF388" s="69"/>
      <c r="AI388" s="24"/>
      <c r="AJ388" s="24"/>
      <c r="AK388" s="24"/>
      <c r="AL388" s="24"/>
      <c r="AM388" s="24"/>
      <c r="AN388" s="24"/>
      <c r="AP388" s="99"/>
      <c r="AQ388" s="99"/>
      <c r="AR388" s="99"/>
      <c r="AS388" s="99"/>
      <c r="AT388" s="99"/>
      <c r="AU388" s="99"/>
      <c r="AX388">
        <v>0.79</v>
      </c>
      <c r="AY388" s="55">
        <v>0.04</v>
      </c>
      <c r="AZ388" s="55">
        <v>8.5000000000000006E-2</v>
      </c>
      <c r="BA388" s="55">
        <v>0.13800000000000001</v>
      </c>
      <c r="BB388" s="55">
        <v>0.19</v>
      </c>
      <c r="BC388" s="55">
        <v>0.33100000000000002</v>
      </c>
    </row>
    <row r="389" spans="1:55" ht="17.5" thickBot="1" x14ac:dyDescent="0.35">
      <c r="A389" t="s">
        <v>132</v>
      </c>
      <c r="B389" s="5">
        <v>0.81</v>
      </c>
      <c r="C389" s="5">
        <f t="shared" si="49"/>
        <v>30.81</v>
      </c>
      <c r="D389" t="s">
        <v>130</v>
      </c>
      <c r="E389" t="s">
        <v>130</v>
      </c>
      <c r="F389" s="55">
        <v>3.7999999999999999E-2</v>
      </c>
      <c r="G389" s="55">
        <v>8.1000000000000003E-2</v>
      </c>
      <c r="H389" s="55">
        <v>0.13200000000000001</v>
      </c>
      <c r="I389" s="55">
        <v>0.184</v>
      </c>
      <c r="J389" s="55">
        <v>0.33100000000000002</v>
      </c>
      <c r="K389" s="55" t="s">
        <v>130</v>
      </c>
      <c r="L389" s="55" t="s">
        <v>130</v>
      </c>
      <c r="M389" s="55" t="s">
        <v>130</v>
      </c>
      <c r="N389" s="55" t="s">
        <v>130</v>
      </c>
      <c r="O389" s="55" t="s">
        <v>130</v>
      </c>
      <c r="P389" s="2" t="s">
        <v>162</v>
      </c>
      <c r="S389">
        <v>0.71</v>
      </c>
      <c r="T389" s="55">
        <v>4.5999999999999999E-2</v>
      </c>
      <c r="U389" s="55">
        <v>9.8000000000000004E-2</v>
      </c>
      <c r="V389" s="55">
        <v>0.155</v>
      </c>
      <c r="W389" s="55">
        <v>0.21299999999999999</v>
      </c>
      <c r="X389" s="55">
        <v>0.33100000000000002</v>
      </c>
      <c r="Y389" s="102"/>
      <c r="Z389" s="24"/>
      <c r="AA389" s="120"/>
      <c r="AB389" s="121"/>
      <c r="AC389" s="115"/>
      <c r="AD389" s="115"/>
      <c r="AE389" s="115"/>
      <c r="AF389" s="69"/>
      <c r="AI389" s="24"/>
      <c r="AJ389" s="24"/>
      <c r="AK389" s="24"/>
      <c r="AL389" s="24"/>
      <c r="AM389" s="24"/>
      <c r="AN389" s="24"/>
      <c r="AP389" s="99"/>
      <c r="AQ389" s="99"/>
      <c r="AR389" s="99"/>
      <c r="AS389" s="99"/>
      <c r="AT389" s="99"/>
      <c r="AU389" s="99"/>
      <c r="AX389">
        <v>0.8</v>
      </c>
      <c r="AY389" s="55">
        <v>3.7999999999999999E-2</v>
      </c>
      <c r="AZ389" s="55">
        <v>8.2000000000000003E-2</v>
      </c>
      <c r="BA389" s="55">
        <v>0.13400000000000001</v>
      </c>
      <c r="BB389" s="55">
        <v>0.186</v>
      </c>
      <c r="BC389" s="55">
        <v>0.33100000000000002</v>
      </c>
    </row>
    <row r="390" spans="1:55" ht="17.5" thickBot="1" x14ac:dyDescent="0.35">
      <c r="A390" t="s">
        <v>132</v>
      </c>
      <c r="B390" s="5">
        <v>0.82</v>
      </c>
      <c r="C390" s="5">
        <f t="shared" si="49"/>
        <v>30.82</v>
      </c>
      <c r="D390" t="s">
        <v>130</v>
      </c>
      <c r="E390" t="s">
        <v>130</v>
      </c>
      <c r="F390" s="55">
        <v>3.7999999999999999E-2</v>
      </c>
      <c r="G390" s="55">
        <v>8.1000000000000003E-2</v>
      </c>
      <c r="H390" s="55">
        <v>0.13200000000000001</v>
      </c>
      <c r="I390" s="55">
        <v>0.184</v>
      </c>
      <c r="J390" s="55">
        <v>0.33100000000000002</v>
      </c>
      <c r="K390" s="55" t="s">
        <v>130</v>
      </c>
      <c r="L390" s="55" t="s">
        <v>130</v>
      </c>
      <c r="M390" s="55" t="s">
        <v>130</v>
      </c>
      <c r="N390" s="55" t="s">
        <v>130</v>
      </c>
      <c r="O390" s="55" t="s">
        <v>130</v>
      </c>
      <c r="P390" s="2" t="s">
        <v>162</v>
      </c>
      <c r="S390">
        <v>0.72</v>
      </c>
      <c r="T390" s="55">
        <v>4.5400000000000003E-2</v>
      </c>
      <c r="U390" s="55">
        <v>9.7199999999999995E-2</v>
      </c>
      <c r="V390" s="55">
        <v>0.1535</v>
      </c>
      <c r="W390" s="55">
        <v>0.21149999999999999</v>
      </c>
      <c r="X390" s="55">
        <v>0.33100000000000002</v>
      </c>
      <c r="Y390" s="102"/>
      <c r="Z390" s="24"/>
      <c r="AA390" s="120"/>
      <c r="AB390" s="121"/>
      <c r="AC390" s="115"/>
      <c r="AD390" s="115"/>
      <c r="AE390" s="115"/>
      <c r="AF390" s="69"/>
      <c r="AI390" s="24"/>
      <c r="AJ390" s="24"/>
      <c r="AK390" s="24"/>
      <c r="AL390" s="24"/>
      <c r="AM390" s="24"/>
      <c r="AN390" s="24"/>
      <c r="AP390" s="99"/>
      <c r="AQ390" s="99"/>
      <c r="AR390" s="99"/>
      <c r="AS390" s="99"/>
      <c r="AT390" s="99"/>
      <c r="AU390" s="99"/>
      <c r="AX390">
        <v>0.81</v>
      </c>
      <c r="AY390" s="55">
        <v>3.7999999999999999E-2</v>
      </c>
      <c r="AZ390" s="55">
        <v>8.1000000000000003E-2</v>
      </c>
      <c r="BA390" s="55">
        <v>0.13200000000000001</v>
      </c>
      <c r="BB390" s="55">
        <v>0.184</v>
      </c>
      <c r="BC390" s="55">
        <v>0.33100000000000002</v>
      </c>
    </row>
    <row r="391" spans="1:55" ht="17.5" thickBot="1" x14ac:dyDescent="0.35">
      <c r="A391" t="s">
        <v>132</v>
      </c>
      <c r="B391" s="5">
        <v>0.83</v>
      </c>
      <c r="C391" s="5">
        <f t="shared" si="49"/>
        <v>30.83</v>
      </c>
      <c r="D391" t="s">
        <v>130</v>
      </c>
      <c r="E391" t="s">
        <v>130</v>
      </c>
      <c r="F391" s="55">
        <v>3.6999999999999998E-2</v>
      </c>
      <c r="G391" s="55">
        <v>8.1000000000000003E-2</v>
      </c>
      <c r="H391" s="55">
        <v>0.13200000000000001</v>
      </c>
      <c r="I391" s="55">
        <v>0.184</v>
      </c>
      <c r="J391" s="55">
        <v>0.33100000000000002</v>
      </c>
      <c r="K391" s="55" t="s">
        <v>130</v>
      </c>
      <c r="L391" s="55" t="s">
        <v>130</v>
      </c>
      <c r="M391" s="55" t="s">
        <v>130</v>
      </c>
      <c r="N391" s="55" t="s">
        <v>130</v>
      </c>
      <c r="O391" s="55" t="s">
        <v>130</v>
      </c>
      <c r="P391" s="2" t="s">
        <v>162</v>
      </c>
      <c r="S391">
        <v>0.73</v>
      </c>
      <c r="T391" s="55">
        <v>4.3999999999999997E-2</v>
      </c>
      <c r="U391" s="55">
        <v>9.5000000000000001E-2</v>
      </c>
      <c r="V391" s="55">
        <v>0.151</v>
      </c>
      <c r="W391" s="55">
        <v>0.20799999999999999</v>
      </c>
      <c r="X391" s="55">
        <v>0.33100000000000002</v>
      </c>
      <c r="Y391" s="102"/>
      <c r="Z391" s="24"/>
      <c r="AC391" s="115"/>
      <c r="AD391" s="115"/>
      <c r="AE391" s="115"/>
      <c r="AF391" s="69"/>
      <c r="AI391" s="24"/>
      <c r="AJ391" s="24"/>
      <c r="AK391" s="24"/>
      <c r="AL391" s="24"/>
      <c r="AM391" s="24"/>
      <c r="AN391" s="24"/>
      <c r="AP391" s="99"/>
      <c r="AQ391" s="99"/>
      <c r="AR391" s="99"/>
      <c r="AS391" s="99"/>
      <c r="AT391" s="99"/>
      <c r="AU391" s="99"/>
      <c r="AX391">
        <v>0.82</v>
      </c>
      <c r="AY391" s="55">
        <v>3.7999999999999999E-2</v>
      </c>
      <c r="AZ391" s="55">
        <v>8.1000000000000003E-2</v>
      </c>
      <c r="BA391" s="55">
        <v>0.13200000000000001</v>
      </c>
      <c r="BB391" s="55">
        <v>0.184</v>
      </c>
      <c r="BC391" s="55">
        <v>0.33100000000000002</v>
      </c>
    </row>
    <row r="392" spans="1:55" ht="17.5" thickBot="1" x14ac:dyDescent="0.35">
      <c r="A392" t="s">
        <v>132</v>
      </c>
      <c r="B392" s="5">
        <v>0.84</v>
      </c>
      <c r="C392" s="5">
        <f t="shared" si="49"/>
        <v>30.84</v>
      </c>
      <c r="D392" t="s">
        <v>130</v>
      </c>
      <c r="E392" t="s">
        <v>130</v>
      </c>
      <c r="F392" s="55">
        <v>3.6999999999999998E-2</v>
      </c>
      <c r="G392" s="55">
        <v>8.1000000000000003E-2</v>
      </c>
      <c r="H392" s="55">
        <v>0.13200000000000001</v>
      </c>
      <c r="I392" s="55">
        <v>0.184</v>
      </c>
      <c r="J392" s="55">
        <v>0.33100000000000002</v>
      </c>
      <c r="K392" s="55" t="s">
        <v>130</v>
      </c>
      <c r="L392" s="55" t="s">
        <v>130</v>
      </c>
      <c r="M392" s="55" t="s">
        <v>130</v>
      </c>
      <c r="N392" s="55" t="s">
        <v>130</v>
      </c>
      <c r="O392" s="55" t="s">
        <v>130</v>
      </c>
      <c r="P392" s="2" t="s">
        <v>162</v>
      </c>
      <c r="S392">
        <v>0.74</v>
      </c>
      <c r="T392" s="55">
        <v>4.4386666666666699E-2</v>
      </c>
      <c r="U392" s="55">
        <v>9.5226666666666696E-2</v>
      </c>
      <c r="V392" s="55">
        <v>0.15076666666666699</v>
      </c>
      <c r="W392" s="55">
        <v>0.20823333333333299</v>
      </c>
      <c r="X392" s="55">
        <v>0.33100000000000002</v>
      </c>
      <c r="Y392" s="102"/>
      <c r="Z392" s="24"/>
      <c r="AA392" s="120"/>
      <c r="AB392" s="121"/>
      <c r="AC392" s="115"/>
      <c r="AD392" s="115"/>
      <c r="AE392" s="115"/>
      <c r="AF392" s="69"/>
      <c r="AI392" s="24"/>
      <c r="AJ392" s="24"/>
      <c r="AK392" s="24"/>
      <c r="AL392" s="24"/>
      <c r="AM392" s="24"/>
      <c r="AN392" s="24"/>
      <c r="AP392" s="99"/>
      <c r="AQ392" s="99"/>
      <c r="AR392" s="99"/>
      <c r="AS392" s="99"/>
      <c r="AT392" s="99"/>
      <c r="AU392" s="99"/>
      <c r="AX392">
        <v>0.83</v>
      </c>
      <c r="AY392" s="55">
        <v>3.6999999999999998E-2</v>
      </c>
      <c r="AZ392" s="55">
        <v>8.1000000000000003E-2</v>
      </c>
      <c r="BA392" s="55">
        <v>0.13200000000000001</v>
      </c>
      <c r="BB392" s="55">
        <v>0.184</v>
      </c>
      <c r="BC392" s="55">
        <v>0.33100000000000002</v>
      </c>
    </row>
    <row r="393" spans="1:55" ht="17.5" thickBot="1" x14ac:dyDescent="0.35">
      <c r="A393" t="s">
        <v>132</v>
      </c>
      <c r="B393" s="5">
        <v>0.85</v>
      </c>
      <c r="C393" s="5">
        <f t="shared" si="49"/>
        <v>30.85</v>
      </c>
      <c r="D393" t="s">
        <v>130</v>
      </c>
      <c r="E393" t="s">
        <v>130</v>
      </c>
      <c r="F393" s="55">
        <v>3.6999999999999998E-2</v>
      </c>
      <c r="G393" s="55">
        <v>8.1000000000000003E-2</v>
      </c>
      <c r="H393" s="55">
        <v>0.13200000000000001</v>
      </c>
      <c r="I393" s="55">
        <v>0.184</v>
      </c>
      <c r="J393" s="55">
        <v>0.33100000000000002</v>
      </c>
      <c r="K393" s="55" t="s">
        <v>130</v>
      </c>
      <c r="L393" s="55" t="s">
        <v>130</v>
      </c>
      <c r="M393" s="55" t="s">
        <v>130</v>
      </c>
      <c r="N393" s="55" t="s">
        <v>130</v>
      </c>
      <c r="O393" s="55" t="s">
        <v>130</v>
      </c>
      <c r="P393" s="2" t="s">
        <v>162</v>
      </c>
      <c r="S393">
        <v>0.75</v>
      </c>
      <c r="T393" s="55">
        <v>4.2999999999999997E-2</v>
      </c>
      <c r="U393" s="55">
        <v>9.1999999999999998E-2</v>
      </c>
      <c r="V393" s="55">
        <v>0.14699999999999999</v>
      </c>
      <c r="W393" s="55">
        <v>0.20200000000000001</v>
      </c>
      <c r="X393" s="55">
        <v>0.33100000000000002</v>
      </c>
      <c r="Y393" s="102"/>
      <c r="Z393" s="24"/>
      <c r="AA393" s="120"/>
      <c r="AB393" s="121"/>
      <c r="AI393" s="24"/>
      <c r="AJ393" s="24"/>
      <c r="AK393" s="24"/>
      <c r="AL393" s="24"/>
      <c r="AM393" s="24"/>
      <c r="AN393" s="24"/>
      <c r="AP393" s="99"/>
      <c r="AQ393" s="99"/>
      <c r="AR393" s="99"/>
      <c r="AS393" s="99"/>
      <c r="AT393" s="99"/>
      <c r="AU393" s="99"/>
      <c r="AX393">
        <v>0.84</v>
      </c>
      <c r="AY393" s="55">
        <v>3.6999999999999998E-2</v>
      </c>
      <c r="AZ393" s="55">
        <v>8.1000000000000003E-2</v>
      </c>
      <c r="BA393" s="55">
        <v>0.13200000000000001</v>
      </c>
      <c r="BB393" s="55">
        <v>0.184</v>
      </c>
      <c r="BC393" s="55">
        <v>0.33100000000000002</v>
      </c>
    </row>
    <row r="394" spans="1:55" ht="17.5" thickBot="1" x14ac:dyDescent="0.35">
      <c r="A394" t="s">
        <v>132</v>
      </c>
      <c r="B394" s="5">
        <v>0.86</v>
      </c>
      <c r="C394" s="5">
        <f t="shared" si="49"/>
        <v>30.86</v>
      </c>
      <c r="D394" t="s">
        <v>130</v>
      </c>
      <c r="E394" t="s">
        <v>130</v>
      </c>
      <c r="F394" s="55">
        <v>3.6999999999999998E-2</v>
      </c>
      <c r="G394" s="55">
        <v>8.1000000000000003E-2</v>
      </c>
      <c r="H394" s="55">
        <v>0.13200000000000001</v>
      </c>
      <c r="I394" s="55">
        <v>0.184</v>
      </c>
      <c r="J394" s="55">
        <v>0.33100000000000002</v>
      </c>
      <c r="K394" s="55" t="s">
        <v>130</v>
      </c>
      <c r="L394" s="55" t="s">
        <v>130</v>
      </c>
      <c r="M394" s="55" t="s">
        <v>130</v>
      </c>
      <c r="N394" s="55" t="s">
        <v>130</v>
      </c>
      <c r="O394" s="55" t="s">
        <v>130</v>
      </c>
      <c r="P394" s="2" t="s">
        <v>162</v>
      </c>
      <c r="S394">
        <v>0.76</v>
      </c>
      <c r="T394" s="55">
        <v>4.1681904761904802E-2</v>
      </c>
      <c r="U394" s="55">
        <v>8.99219047619048E-2</v>
      </c>
      <c r="V394" s="55">
        <v>0.144361904761905</v>
      </c>
      <c r="W394" s="55">
        <v>0.199066666666667</v>
      </c>
      <c r="X394" s="55">
        <v>0.33100000000000002</v>
      </c>
      <c r="Y394" s="102"/>
      <c r="Z394" s="24"/>
      <c r="AA394" s="120"/>
      <c r="AB394" s="121"/>
      <c r="AC394" s="115"/>
      <c r="AD394" s="115"/>
      <c r="AE394" s="115"/>
      <c r="AF394" s="69"/>
      <c r="AI394" s="24"/>
      <c r="AJ394" s="24"/>
      <c r="AK394" s="24"/>
      <c r="AL394" s="24"/>
      <c r="AM394" s="24"/>
      <c r="AN394" s="24"/>
      <c r="AP394" s="99"/>
      <c r="AQ394" s="99"/>
      <c r="AR394" s="99"/>
      <c r="AS394" s="99"/>
      <c r="AT394" s="99"/>
      <c r="AU394" s="99"/>
      <c r="AX394">
        <v>0.85</v>
      </c>
      <c r="AY394" s="55">
        <v>3.6999999999999998E-2</v>
      </c>
      <c r="AZ394" s="55">
        <v>8.1000000000000003E-2</v>
      </c>
      <c r="BA394" s="55">
        <v>0.13200000000000001</v>
      </c>
      <c r="BB394" s="55">
        <v>0.184</v>
      </c>
      <c r="BC394" s="55">
        <v>0.33100000000000002</v>
      </c>
    </row>
    <row r="395" spans="1:55" ht="17.5" thickBot="1" x14ac:dyDescent="0.35">
      <c r="A395" t="s">
        <v>132</v>
      </c>
      <c r="B395" s="5">
        <v>0.87</v>
      </c>
      <c r="C395" s="5">
        <f t="shared" si="49"/>
        <v>30.87</v>
      </c>
      <c r="D395" t="s">
        <v>130</v>
      </c>
      <c r="E395" t="s">
        <v>130</v>
      </c>
      <c r="F395" s="55">
        <v>3.5999999999999997E-2</v>
      </c>
      <c r="G395" s="55">
        <v>8.1000000000000003E-2</v>
      </c>
      <c r="H395" s="55">
        <v>0.13200000000000001</v>
      </c>
      <c r="I395" s="55">
        <v>0.184</v>
      </c>
      <c r="J395" s="55">
        <v>0.33100000000000002</v>
      </c>
      <c r="K395" s="55" t="s">
        <v>130</v>
      </c>
      <c r="L395" s="55" t="s">
        <v>130</v>
      </c>
      <c r="M395" s="55" t="s">
        <v>130</v>
      </c>
      <c r="N395" s="55" t="s">
        <v>130</v>
      </c>
      <c r="O395" s="55" t="s">
        <v>130</v>
      </c>
      <c r="P395" s="2" t="s">
        <v>162</v>
      </c>
      <c r="S395">
        <v>0.77</v>
      </c>
      <c r="T395" s="55">
        <v>4.1000000000000002E-2</v>
      </c>
      <c r="U395" s="55">
        <v>8.7999999999999995E-2</v>
      </c>
      <c r="V395" s="55">
        <v>0.14199999999999999</v>
      </c>
      <c r="W395" s="55">
        <v>0.19600000000000001</v>
      </c>
      <c r="X395" s="55">
        <v>0.33100000000000002</v>
      </c>
      <c r="Y395" s="102"/>
      <c r="Z395" s="24"/>
      <c r="AC395" s="115"/>
      <c r="AD395" s="115"/>
      <c r="AE395" s="115"/>
      <c r="AF395" s="69"/>
      <c r="AI395" s="24"/>
      <c r="AJ395" s="24"/>
      <c r="AK395" s="24"/>
      <c r="AL395" s="24"/>
      <c r="AM395" s="24"/>
      <c r="AN395" s="24"/>
      <c r="AP395" s="99"/>
      <c r="AQ395" s="99"/>
      <c r="AR395" s="99"/>
      <c r="AS395" s="99"/>
      <c r="AT395" s="99"/>
      <c r="AU395" s="99"/>
      <c r="AX395">
        <v>0.86</v>
      </c>
      <c r="AY395" s="55">
        <v>3.6999999999999998E-2</v>
      </c>
      <c r="AZ395" s="55">
        <v>8.1000000000000003E-2</v>
      </c>
      <c r="BA395" s="55">
        <v>0.13200000000000001</v>
      </c>
      <c r="BB395" s="55">
        <v>0.184</v>
      </c>
      <c r="BC395" s="55">
        <v>0.33100000000000002</v>
      </c>
    </row>
    <row r="396" spans="1:55" ht="17.5" thickBot="1" x14ac:dyDescent="0.35">
      <c r="A396" t="s">
        <v>132</v>
      </c>
      <c r="B396" s="5">
        <v>0.88</v>
      </c>
      <c r="C396" s="5">
        <f t="shared" si="49"/>
        <v>30.88</v>
      </c>
      <c r="D396" t="s">
        <v>130</v>
      </c>
      <c r="E396" t="s">
        <v>130</v>
      </c>
      <c r="F396" s="55">
        <v>3.5999999999999997E-2</v>
      </c>
      <c r="G396" s="55">
        <v>8.1000000000000003E-2</v>
      </c>
      <c r="H396" s="55">
        <v>0.13200000000000001</v>
      </c>
      <c r="I396" s="55">
        <v>0.184</v>
      </c>
      <c r="J396" s="55">
        <v>0.33100000000000002</v>
      </c>
      <c r="K396" s="55" t="s">
        <v>130</v>
      </c>
      <c r="L396" s="55" t="s">
        <v>130</v>
      </c>
      <c r="M396" s="55" t="s">
        <v>130</v>
      </c>
      <c r="N396" s="55" t="s">
        <v>130</v>
      </c>
      <c r="O396" s="55" t="s">
        <v>130</v>
      </c>
      <c r="P396" s="2" t="s">
        <v>162</v>
      </c>
      <c r="S396">
        <v>0.78</v>
      </c>
      <c r="T396" s="55">
        <v>0.04</v>
      </c>
      <c r="U396" s="55">
        <v>8.6999999999999994E-2</v>
      </c>
      <c r="V396" s="55">
        <v>0.14000000000000001</v>
      </c>
      <c r="W396" s="55">
        <v>0.193</v>
      </c>
      <c r="X396" s="55">
        <v>0.33100000000000002</v>
      </c>
      <c r="Y396" s="102"/>
      <c r="Z396" s="24"/>
      <c r="AA396" s="121"/>
      <c r="AB396" s="121"/>
      <c r="AC396" s="115"/>
      <c r="AD396" s="115"/>
      <c r="AE396" s="115"/>
      <c r="AF396" s="69"/>
      <c r="AI396" s="24"/>
      <c r="AJ396" s="24"/>
      <c r="AK396" s="24"/>
      <c r="AL396" s="24"/>
      <c r="AM396" s="24"/>
      <c r="AN396" s="24"/>
      <c r="AP396" s="99"/>
      <c r="AQ396" s="99"/>
      <c r="AR396" s="99"/>
      <c r="AS396" s="99"/>
      <c r="AT396" s="99"/>
      <c r="AU396" s="99"/>
      <c r="AX396">
        <v>0.87</v>
      </c>
      <c r="AY396" s="55">
        <v>3.5999999999999997E-2</v>
      </c>
      <c r="AZ396" s="55">
        <v>8.1000000000000003E-2</v>
      </c>
      <c r="BA396" s="55">
        <v>0.13200000000000001</v>
      </c>
      <c r="BB396" s="55">
        <v>0.184</v>
      </c>
      <c r="BC396" s="55">
        <v>0.33100000000000002</v>
      </c>
    </row>
    <row r="397" spans="1:55" ht="17.5" thickBot="1" x14ac:dyDescent="0.35">
      <c r="A397" t="s">
        <v>132</v>
      </c>
      <c r="B397" s="5">
        <v>0.89</v>
      </c>
      <c r="C397" s="5">
        <f t="shared" si="49"/>
        <v>30.89</v>
      </c>
      <c r="D397" t="s">
        <v>130</v>
      </c>
      <c r="E397" t="s">
        <v>130</v>
      </c>
      <c r="F397" s="55">
        <v>3.5722222222222197E-2</v>
      </c>
      <c r="G397" s="55">
        <v>8.1000000000000003E-2</v>
      </c>
      <c r="H397" s="55">
        <v>0.13200000000000001</v>
      </c>
      <c r="I397" s="55">
        <v>0.184</v>
      </c>
      <c r="J397" s="55">
        <v>0.33100000000000002</v>
      </c>
      <c r="K397" s="55" t="s">
        <v>130</v>
      </c>
      <c r="L397" s="55" t="s">
        <v>130</v>
      </c>
      <c r="M397" s="55" t="s">
        <v>130</v>
      </c>
      <c r="N397" s="55" t="s">
        <v>130</v>
      </c>
      <c r="O397" s="55" t="s">
        <v>130</v>
      </c>
      <c r="P397" s="2" t="s">
        <v>162</v>
      </c>
      <c r="S397">
        <v>0.79</v>
      </c>
      <c r="T397" s="55">
        <v>0.04</v>
      </c>
      <c r="U397" s="55">
        <v>8.5000000000000006E-2</v>
      </c>
      <c r="V397" s="55">
        <v>0.13800000000000001</v>
      </c>
      <c r="W397" s="55">
        <v>0.19</v>
      </c>
      <c r="X397" s="55">
        <v>0.33100000000000002</v>
      </c>
      <c r="Y397" s="102"/>
      <c r="Z397" s="24"/>
      <c r="AA397" s="121"/>
      <c r="AB397" s="121"/>
      <c r="AC397" s="115"/>
      <c r="AD397" s="115"/>
      <c r="AE397" s="115"/>
      <c r="AF397" s="69"/>
      <c r="AI397" s="24"/>
      <c r="AJ397" s="24"/>
      <c r="AK397" s="24"/>
      <c r="AL397" s="24"/>
      <c r="AM397" s="24"/>
      <c r="AN397" s="24"/>
      <c r="AP397" s="99"/>
      <c r="AQ397" s="99"/>
      <c r="AR397" s="99"/>
      <c r="AS397" s="99"/>
      <c r="AT397" s="99"/>
      <c r="AU397" s="99"/>
      <c r="AX397">
        <v>0.88</v>
      </c>
      <c r="AY397" s="55">
        <v>3.5999999999999997E-2</v>
      </c>
      <c r="AZ397" s="55">
        <v>8.1000000000000003E-2</v>
      </c>
      <c r="BA397" s="55">
        <v>0.13200000000000001</v>
      </c>
      <c r="BB397" s="55">
        <v>0.184</v>
      </c>
      <c r="BC397" s="55">
        <v>0.33100000000000002</v>
      </c>
    </row>
    <row r="398" spans="1:55" ht="17.5" thickBot="1" x14ac:dyDescent="0.35">
      <c r="A398" t="s">
        <v>132</v>
      </c>
      <c r="B398" s="5">
        <v>0.9</v>
      </c>
      <c r="C398" s="5">
        <f t="shared" si="49"/>
        <v>30.9</v>
      </c>
      <c r="D398" t="s">
        <v>130</v>
      </c>
      <c r="E398" t="s">
        <v>130</v>
      </c>
      <c r="F398" s="55">
        <v>3.55555555555555E-2</v>
      </c>
      <c r="G398" s="55">
        <v>8.1000000000000003E-2</v>
      </c>
      <c r="H398" s="55">
        <v>0.13200000000000001</v>
      </c>
      <c r="I398" s="55">
        <v>0.184</v>
      </c>
      <c r="J398" s="55">
        <v>0.33100000000000002</v>
      </c>
      <c r="K398" s="55" t="s">
        <v>130</v>
      </c>
      <c r="L398" s="55" t="s">
        <v>130</v>
      </c>
      <c r="M398" s="55" t="s">
        <v>130</v>
      </c>
      <c r="N398" s="55" t="s">
        <v>130</v>
      </c>
      <c r="O398" s="55" t="s">
        <v>130</v>
      </c>
      <c r="P398" s="2" t="s">
        <v>162</v>
      </c>
      <c r="S398">
        <v>0.8</v>
      </c>
      <c r="T398" s="55">
        <v>3.7999999999999999E-2</v>
      </c>
      <c r="U398" s="55">
        <v>8.2000000000000003E-2</v>
      </c>
      <c r="V398" s="55">
        <v>0.13400000000000001</v>
      </c>
      <c r="W398" s="55">
        <v>0.186</v>
      </c>
      <c r="X398" s="55">
        <v>0.33100000000000002</v>
      </c>
      <c r="Y398" s="102"/>
      <c r="Z398" s="24"/>
      <c r="AC398" s="115"/>
      <c r="AD398" s="115"/>
      <c r="AE398" s="115"/>
      <c r="AF398" s="69"/>
      <c r="AI398" s="24"/>
      <c r="AJ398" s="24"/>
      <c r="AK398" s="24"/>
      <c r="AL398" s="24"/>
      <c r="AM398" s="24"/>
      <c r="AN398" s="24"/>
      <c r="AP398" s="99"/>
      <c r="AQ398" s="99"/>
      <c r="AR398" s="99"/>
      <c r="AS398" s="99"/>
      <c r="AT398" s="99"/>
      <c r="AU398" s="99"/>
      <c r="AX398">
        <v>0.89</v>
      </c>
      <c r="AY398" s="55">
        <v>3.5722222222222197E-2</v>
      </c>
      <c r="AZ398" s="55">
        <v>8.1000000000000003E-2</v>
      </c>
      <c r="BA398" s="55">
        <v>0.13200000000000001</v>
      </c>
      <c r="BB398" s="55">
        <v>0.184</v>
      </c>
      <c r="BC398" s="55">
        <v>0.33100000000000002</v>
      </c>
    </row>
    <row r="399" spans="1:55" ht="17.5" thickBot="1" x14ac:dyDescent="0.35">
      <c r="A399" t="s">
        <v>132</v>
      </c>
      <c r="B399" s="5">
        <v>0.91</v>
      </c>
      <c r="C399" s="5">
        <f t="shared" si="49"/>
        <v>30.91</v>
      </c>
      <c r="D399" t="s">
        <v>130</v>
      </c>
      <c r="E399" t="s">
        <v>130</v>
      </c>
      <c r="F399" s="55">
        <v>3.5999999999999997E-2</v>
      </c>
      <c r="G399" s="55">
        <v>8.1000000000000003E-2</v>
      </c>
      <c r="H399" s="55">
        <v>0.13200000000000001</v>
      </c>
      <c r="I399" s="55">
        <v>0.184</v>
      </c>
      <c r="J399" s="55">
        <v>0.33100000000000002</v>
      </c>
      <c r="K399" s="55" t="s">
        <v>130</v>
      </c>
      <c r="L399" s="55" t="s">
        <v>130</v>
      </c>
      <c r="M399" s="55" t="s">
        <v>130</v>
      </c>
      <c r="N399" s="55" t="s">
        <v>130</v>
      </c>
      <c r="O399" s="55" t="s">
        <v>130</v>
      </c>
      <c r="P399" s="2" t="s">
        <v>162</v>
      </c>
      <c r="S399">
        <v>0.81</v>
      </c>
      <c r="T399" s="55">
        <v>3.7999999999999999E-2</v>
      </c>
      <c r="U399" s="55">
        <v>8.1000000000000003E-2</v>
      </c>
      <c r="V399" s="55">
        <v>0.13200000000000001</v>
      </c>
      <c r="W399" s="55">
        <v>0.184</v>
      </c>
      <c r="X399" s="55">
        <v>0.33100000000000002</v>
      </c>
      <c r="Y399" s="102"/>
      <c r="Z399" s="24"/>
      <c r="AA399" s="121"/>
      <c r="AB399" s="121"/>
      <c r="AC399" s="115"/>
      <c r="AD399" s="115"/>
      <c r="AE399" s="115"/>
      <c r="AF399" s="69"/>
      <c r="AI399" s="24"/>
      <c r="AJ399" s="24"/>
      <c r="AK399" s="24"/>
      <c r="AL399" s="24"/>
      <c r="AM399" s="24"/>
      <c r="AN399" s="24"/>
      <c r="AP399" s="99"/>
      <c r="AQ399" s="99"/>
      <c r="AR399" s="99"/>
      <c r="AS399" s="99"/>
      <c r="AT399" s="99"/>
      <c r="AU399" s="99"/>
      <c r="AX399">
        <v>0.9</v>
      </c>
      <c r="AY399" s="55">
        <v>3.55555555555555E-2</v>
      </c>
      <c r="AZ399" s="55">
        <v>8.1000000000000003E-2</v>
      </c>
      <c r="BA399" s="55">
        <v>0.13200000000000001</v>
      </c>
      <c r="BB399" s="55">
        <v>0.184</v>
      </c>
      <c r="BC399" s="55">
        <v>0.33100000000000002</v>
      </c>
    </row>
    <row r="400" spans="1:55" ht="17.5" thickBot="1" x14ac:dyDescent="0.35">
      <c r="A400" t="s">
        <v>132</v>
      </c>
      <c r="B400" s="5">
        <v>0.92</v>
      </c>
      <c r="C400" s="5">
        <f t="shared" si="49"/>
        <v>30.92</v>
      </c>
      <c r="D400" t="s">
        <v>130</v>
      </c>
      <c r="E400" t="s">
        <v>130</v>
      </c>
      <c r="F400" s="55">
        <v>3.5730158730158702E-2</v>
      </c>
      <c r="G400" s="55">
        <v>8.1000000000000003E-2</v>
      </c>
      <c r="H400" s="55">
        <v>0.13200000000000001</v>
      </c>
      <c r="I400" s="55">
        <v>0.184</v>
      </c>
      <c r="J400" s="55">
        <v>0.33100000000000002</v>
      </c>
      <c r="K400" s="55" t="s">
        <v>130</v>
      </c>
      <c r="L400" s="55" t="s">
        <v>130</v>
      </c>
      <c r="M400" s="55" t="s">
        <v>130</v>
      </c>
      <c r="N400" s="55" t="s">
        <v>130</v>
      </c>
      <c r="O400" s="55" t="s">
        <v>130</v>
      </c>
      <c r="P400" s="2" t="s">
        <v>162</v>
      </c>
      <c r="S400">
        <v>0.82</v>
      </c>
      <c r="T400" s="55">
        <v>3.7999999999999999E-2</v>
      </c>
      <c r="U400" s="55">
        <v>8.1000000000000003E-2</v>
      </c>
      <c r="V400" s="55">
        <v>0.13200000000000001</v>
      </c>
      <c r="W400" s="55">
        <v>0.184</v>
      </c>
      <c r="X400" s="55">
        <v>0.33100000000000002</v>
      </c>
      <c r="Y400" s="102"/>
      <c r="Z400" s="24"/>
      <c r="AC400" s="115"/>
      <c r="AD400" s="115"/>
      <c r="AE400" s="115"/>
      <c r="AF400" s="69"/>
      <c r="AI400" s="24"/>
      <c r="AJ400" s="24"/>
      <c r="AK400" s="24"/>
      <c r="AL400" s="24"/>
      <c r="AM400" s="24"/>
      <c r="AN400" s="24"/>
      <c r="AP400" s="99"/>
      <c r="AQ400" s="99"/>
      <c r="AR400" s="99"/>
      <c r="AS400" s="99"/>
      <c r="AT400" s="99"/>
      <c r="AU400" s="99"/>
      <c r="AX400">
        <v>0.91</v>
      </c>
      <c r="AY400" s="55">
        <v>3.5999999999999997E-2</v>
      </c>
      <c r="AZ400" s="55">
        <v>8.1000000000000003E-2</v>
      </c>
      <c r="BA400" s="55">
        <v>0.13200000000000001</v>
      </c>
      <c r="BB400" s="55">
        <v>0.184</v>
      </c>
      <c r="BC400" s="55">
        <v>0.33100000000000002</v>
      </c>
    </row>
    <row r="401" spans="1:55" ht="17.5" thickBot="1" x14ac:dyDescent="0.35">
      <c r="A401" t="s">
        <v>132</v>
      </c>
      <c r="B401" s="5">
        <v>0.93</v>
      </c>
      <c r="C401" s="5">
        <f t="shared" si="49"/>
        <v>30.93</v>
      </c>
      <c r="D401" t="s">
        <v>130</v>
      </c>
      <c r="E401" t="s">
        <v>130</v>
      </c>
      <c r="F401" s="55">
        <v>3.5000000000000003E-2</v>
      </c>
      <c r="G401" s="55">
        <v>8.1000000000000003E-2</v>
      </c>
      <c r="H401" s="55">
        <v>0.13200000000000001</v>
      </c>
      <c r="I401" s="55">
        <v>0.184</v>
      </c>
      <c r="J401" s="55">
        <v>0.33100000000000002</v>
      </c>
      <c r="K401" s="55" t="s">
        <v>130</v>
      </c>
      <c r="L401" s="55" t="s">
        <v>130</v>
      </c>
      <c r="M401" s="55" t="s">
        <v>130</v>
      </c>
      <c r="N401" s="55" t="s">
        <v>130</v>
      </c>
      <c r="O401" s="55" t="s">
        <v>130</v>
      </c>
      <c r="P401" s="2" t="s">
        <v>162</v>
      </c>
      <c r="S401">
        <v>0.83</v>
      </c>
      <c r="T401" s="55">
        <v>3.6999999999999998E-2</v>
      </c>
      <c r="U401" s="55">
        <v>8.1000000000000003E-2</v>
      </c>
      <c r="V401" s="55">
        <v>0.13200000000000001</v>
      </c>
      <c r="W401" s="55">
        <v>0.184</v>
      </c>
      <c r="X401" s="55">
        <v>0.33100000000000002</v>
      </c>
      <c r="Y401" s="102"/>
      <c r="Z401" s="24"/>
      <c r="AA401" s="121"/>
      <c r="AB401" s="121"/>
      <c r="AC401" s="115"/>
      <c r="AD401" s="115"/>
      <c r="AE401" s="115"/>
      <c r="AF401" s="69"/>
      <c r="AI401" s="24"/>
      <c r="AJ401" s="24"/>
      <c r="AK401" s="24"/>
      <c r="AL401" s="24"/>
      <c r="AM401" s="24"/>
      <c r="AN401" s="24"/>
      <c r="AP401" s="99"/>
      <c r="AQ401" s="99"/>
      <c r="AR401" s="99"/>
      <c r="AS401" s="99"/>
      <c r="AT401" s="99"/>
      <c r="AU401" s="99"/>
      <c r="AX401">
        <v>0.92</v>
      </c>
      <c r="AY401" s="55">
        <v>3.5730158730158702E-2</v>
      </c>
      <c r="AZ401" s="55">
        <v>8.1000000000000003E-2</v>
      </c>
      <c r="BA401" s="55">
        <v>0.13200000000000001</v>
      </c>
      <c r="BB401" s="55">
        <v>0.184</v>
      </c>
      <c r="BC401" s="55">
        <v>0.33100000000000002</v>
      </c>
    </row>
    <row r="402" spans="1:55" ht="17.5" thickBot="1" x14ac:dyDescent="0.35">
      <c r="A402" t="s">
        <v>132</v>
      </c>
      <c r="B402" s="5">
        <v>0.94</v>
      </c>
      <c r="C402" s="5">
        <f t="shared" si="49"/>
        <v>30.94</v>
      </c>
      <c r="D402" t="s">
        <v>130</v>
      </c>
      <c r="E402" t="s">
        <v>130</v>
      </c>
      <c r="F402" s="55">
        <v>3.5000000000000003E-2</v>
      </c>
      <c r="G402" s="55">
        <v>8.1000000000000003E-2</v>
      </c>
      <c r="H402" s="55">
        <v>0.13200000000000001</v>
      </c>
      <c r="I402" s="55">
        <v>0.184</v>
      </c>
      <c r="J402" s="55">
        <v>0.33100000000000002</v>
      </c>
      <c r="K402" s="55" t="s">
        <v>130</v>
      </c>
      <c r="L402" s="55" t="s">
        <v>130</v>
      </c>
      <c r="M402" s="55" t="s">
        <v>130</v>
      </c>
      <c r="N402" s="55" t="s">
        <v>130</v>
      </c>
      <c r="O402" s="55" t="s">
        <v>130</v>
      </c>
      <c r="P402" s="2" t="s">
        <v>162</v>
      </c>
      <c r="S402">
        <v>0.84</v>
      </c>
      <c r="T402" s="55">
        <v>3.6999999999999998E-2</v>
      </c>
      <c r="U402" s="55">
        <v>8.1000000000000003E-2</v>
      </c>
      <c r="V402" s="55">
        <v>0.13200000000000001</v>
      </c>
      <c r="W402" s="55">
        <v>0.184</v>
      </c>
      <c r="X402" s="55">
        <v>0.33100000000000002</v>
      </c>
      <c r="Y402" s="102"/>
      <c r="Z402" s="24"/>
      <c r="AC402" s="115"/>
      <c r="AD402" s="115"/>
      <c r="AE402" s="115"/>
      <c r="AF402" s="69"/>
      <c r="AI402" s="24"/>
      <c r="AJ402" s="24"/>
      <c r="AK402" s="24"/>
      <c r="AL402" s="24"/>
      <c r="AM402" s="24"/>
      <c r="AN402" s="24"/>
      <c r="AP402" s="99"/>
      <c r="AQ402" s="99"/>
      <c r="AR402" s="99"/>
      <c r="AS402" s="99"/>
      <c r="AT402" s="99"/>
      <c r="AU402" s="99"/>
      <c r="AX402">
        <v>0.93</v>
      </c>
      <c r="AY402" s="55">
        <v>3.5000000000000003E-2</v>
      </c>
      <c r="AZ402" s="55">
        <v>8.1000000000000003E-2</v>
      </c>
      <c r="BA402" s="55">
        <v>0.13200000000000001</v>
      </c>
      <c r="BB402" s="55">
        <v>0.184</v>
      </c>
      <c r="BC402" s="55">
        <v>0.33100000000000002</v>
      </c>
    </row>
    <row r="403" spans="1:55" ht="17.5" thickBot="1" x14ac:dyDescent="0.35">
      <c r="A403" t="s">
        <v>132</v>
      </c>
      <c r="B403" s="5">
        <v>0.95</v>
      </c>
      <c r="C403" s="5">
        <f t="shared" si="49"/>
        <v>30.95</v>
      </c>
      <c r="D403" t="s">
        <v>130</v>
      </c>
      <c r="E403" t="s">
        <v>130</v>
      </c>
      <c r="F403" s="55">
        <v>3.5000000000000003E-2</v>
      </c>
      <c r="G403" s="55">
        <v>8.1000000000000003E-2</v>
      </c>
      <c r="H403" s="55">
        <v>0.13200000000000001</v>
      </c>
      <c r="I403" s="55">
        <v>0.184</v>
      </c>
      <c r="J403" s="55">
        <v>0.33100000000000002</v>
      </c>
      <c r="K403" s="55" t="s">
        <v>130</v>
      </c>
      <c r="L403" s="55" t="s">
        <v>130</v>
      </c>
      <c r="M403" s="55" t="s">
        <v>130</v>
      </c>
      <c r="N403" s="55" t="s">
        <v>130</v>
      </c>
      <c r="O403" s="55" t="s">
        <v>130</v>
      </c>
      <c r="P403" s="2" t="s">
        <v>162</v>
      </c>
      <c r="S403">
        <v>0.85</v>
      </c>
      <c r="T403" s="55">
        <v>3.6999999999999998E-2</v>
      </c>
      <c r="U403" s="55">
        <v>8.1000000000000003E-2</v>
      </c>
      <c r="V403" s="55">
        <v>0.13200000000000001</v>
      </c>
      <c r="W403" s="55">
        <v>0.184</v>
      </c>
      <c r="X403" s="55">
        <v>0.33100000000000002</v>
      </c>
      <c r="Y403" s="102"/>
      <c r="Z403" s="24"/>
      <c r="AA403" s="121"/>
      <c r="AB403" s="121"/>
      <c r="AC403" s="115"/>
      <c r="AD403" s="115"/>
      <c r="AE403" s="115"/>
      <c r="AF403" s="69"/>
      <c r="AI403" s="24"/>
      <c r="AJ403" s="24"/>
      <c r="AK403" s="24"/>
      <c r="AL403" s="24"/>
      <c r="AM403" s="24"/>
      <c r="AN403" s="24"/>
      <c r="AP403" s="99"/>
      <c r="AQ403" s="99"/>
      <c r="AR403" s="99"/>
      <c r="AS403" s="99"/>
      <c r="AT403" s="99"/>
      <c r="AU403" s="99"/>
      <c r="AX403">
        <v>0.94</v>
      </c>
      <c r="AY403" s="55">
        <v>3.5000000000000003E-2</v>
      </c>
      <c r="AZ403" s="55">
        <v>8.1000000000000003E-2</v>
      </c>
      <c r="BA403" s="55">
        <v>0.13200000000000001</v>
      </c>
      <c r="BB403" s="55">
        <v>0.184</v>
      </c>
      <c r="BC403" s="55">
        <v>0.33100000000000002</v>
      </c>
    </row>
    <row r="404" spans="1:55" ht="17.5" thickBot="1" x14ac:dyDescent="0.35">
      <c r="A404" t="s">
        <v>132</v>
      </c>
      <c r="B404" s="5">
        <v>0.96</v>
      </c>
      <c r="C404" s="5">
        <f t="shared" si="49"/>
        <v>30.96</v>
      </c>
      <c r="D404" t="s">
        <v>130</v>
      </c>
      <c r="E404" t="s">
        <v>130</v>
      </c>
      <c r="F404" s="55">
        <v>3.4000000000000002E-2</v>
      </c>
      <c r="G404" s="55">
        <v>8.1000000000000003E-2</v>
      </c>
      <c r="H404" s="55">
        <v>0.13200000000000001</v>
      </c>
      <c r="I404" s="55">
        <v>0.184</v>
      </c>
      <c r="J404" s="55">
        <v>0.33100000000000002</v>
      </c>
      <c r="K404" s="55" t="s">
        <v>130</v>
      </c>
      <c r="L404" s="55" t="s">
        <v>130</v>
      </c>
      <c r="M404" s="55" t="s">
        <v>130</v>
      </c>
      <c r="N404" s="55" t="s">
        <v>130</v>
      </c>
      <c r="O404" s="55" t="s">
        <v>130</v>
      </c>
      <c r="P404" s="2" t="s">
        <v>162</v>
      </c>
      <c r="S404">
        <v>0.86</v>
      </c>
      <c r="T404" s="55">
        <v>3.6999999999999998E-2</v>
      </c>
      <c r="U404" s="55">
        <v>8.1000000000000003E-2</v>
      </c>
      <c r="V404" s="55">
        <v>0.13200000000000001</v>
      </c>
      <c r="W404" s="55">
        <v>0.184</v>
      </c>
      <c r="X404" s="55">
        <v>0.33100000000000002</v>
      </c>
      <c r="Y404" s="102"/>
      <c r="Z404" s="24"/>
      <c r="AA404" s="121"/>
      <c r="AB404" s="121"/>
      <c r="AC404" s="115"/>
      <c r="AD404" s="115"/>
      <c r="AE404" s="115"/>
      <c r="AF404" s="69"/>
      <c r="AI404" s="24"/>
      <c r="AJ404" s="24"/>
      <c r="AK404" s="24"/>
      <c r="AL404" s="24"/>
      <c r="AM404" s="24"/>
      <c r="AN404" s="24"/>
      <c r="AP404" s="99"/>
      <c r="AQ404" s="99"/>
      <c r="AR404" s="99"/>
      <c r="AS404" s="99"/>
      <c r="AT404" s="99"/>
      <c r="AU404" s="99"/>
      <c r="AX404">
        <v>0.95</v>
      </c>
      <c r="AY404" s="55">
        <v>3.5000000000000003E-2</v>
      </c>
      <c r="AZ404" s="55">
        <v>8.1000000000000003E-2</v>
      </c>
      <c r="BA404" s="55">
        <v>0.13200000000000001</v>
      </c>
      <c r="BB404" s="55">
        <v>0.184</v>
      </c>
      <c r="BC404" s="55">
        <v>0.33100000000000002</v>
      </c>
    </row>
    <row r="405" spans="1:55" ht="17.5" thickBot="1" x14ac:dyDescent="0.35">
      <c r="A405" t="s">
        <v>132</v>
      </c>
      <c r="B405" s="5">
        <v>0.97</v>
      </c>
      <c r="C405" s="5">
        <f t="shared" si="49"/>
        <v>30.97</v>
      </c>
      <c r="D405" t="s">
        <v>130</v>
      </c>
      <c r="E405" t="s">
        <v>130</v>
      </c>
      <c r="F405" s="55">
        <v>3.4000000000000002E-2</v>
      </c>
      <c r="G405" s="55">
        <v>8.1000000000000003E-2</v>
      </c>
      <c r="H405" s="55">
        <v>0.13200000000000001</v>
      </c>
      <c r="I405" s="55">
        <v>0.184</v>
      </c>
      <c r="J405" s="55">
        <v>0.33100000000000002</v>
      </c>
      <c r="K405" s="55" t="s">
        <v>130</v>
      </c>
      <c r="L405" s="55" t="s">
        <v>130</v>
      </c>
      <c r="M405" s="55" t="s">
        <v>130</v>
      </c>
      <c r="N405" s="55" t="s">
        <v>130</v>
      </c>
      <c r="O405" s="55" t="s">
        <v>130</v>
      </c>
      <c r="P405" s="2" t="s">
        <v>162</v>
      </c>
      <c r="S405">
        <v>0.87</v>
      </c>
      <c r="T405" s="55">
        <v>3.5999999999999997E-2</v>
      </c>
      <c r="U405" s="55">
        <v>8.1000000000000003E-2</v>
      </c>
      <c r="V405" s="55">
        <v>0.13200000000000001</v>
      </c>
      <c r="W405" s="55">
        <v>0.184</v>
      </c>
      <c r="X405" s="55">
        <v>0.33100000000000002</v>
      </c>
      <c r="Y405" s="102"/>
      <c r="Z405" s="24"/>
      <c r="AA405" s="121"/>
      <c r="AB405" s="121"/>
      <c r="AC405" s="115"/>
      <c r="AD405" s="115"/>
      <c r="AE405" s="115"/>
      <c r="AF405" s="69"/>
      <c r="AI405" s="24"/>
      <c r="AJ405" s="24"/>
      <c r="AK405" s="24"/>
      <c r="AL405" s="24"/>
      <c r="AM405" s="24"/>
      <c r="AN405" s="24"/>
      <c r="AP405" s="99"/>
      <c r="AQ405" s="99"/>
      <c r="AR405" s="99"/>
      <c r="AS405" s="99"/>
      <c r="AT405" s="99"/>
      <c r="AU405" s="99"/>
      <c r="AX405">
        <v>0.96</v>
      </c>
      <c r="AY405" s="55">
        <v>3.4000000000000002E-2</v>
      </c>
      <c r="AZ405" s="55">
        <v>8.1000000000000003E-2</v>
      </c>
      <c r="BA405" s="55">
        <v>0.13200000000000001</v>
      </c>
      <c r="BB405" s="55">
        <v>0.184</v>
      </c>
      <c r="BC405" s="55">
        <v>0.33100000000000002</v>
      </c>
    </row>
    <row r="406" spans="1:55" ht="17.5" thickBot="1" x14ac:dyDescent="0.35">
      <c r="A406" t="s">
        <v>132</v>
      </c>
      <c r="B406" s="5">
        <v>0.98</v>
      </c>
      <c r="C406" s="5">
        <f t="shared" si="49"/>
        <v>30.98</v>
      </c>
      <c r="D406" t="s">
        <v>130</v>
      </c>
      <c r="E406" t="s">
        <v>130</v>
      </c>
      <c r="F406" s="55">
        <v>3.3571428571428599E-2</v>
      </c>
      <c r="G406" s="55">
        <v>8.1000000000000003E-2</v>
      </c>
      <c r="H406" s="55">
        <v>0.13200000000000001</v>
      </c>
      <c r="I406" s="55">
        <v>0.184</v>
      </c>
      <c r="J406" s="55">
        <v>0.33100000000000002</v>
      </c>
      <c r="K406" s="55" t="s">
        <v>130</v>
      </c>
      <c r="L406" s="55" t="s">
        <v>130</v>
      </c>
      <c r="M406" s="55" t="s">
        <v>130</v>
      </c>
      <c r="N406" s="55" t="s">
        <v>130</v>
      </c>
      <c r="O406" s="55" t="s">
        <v>130</v>
      </c>
      <c r="P406" s="2" t="s">
        <v>162</v>
      </c>
      <c r="S406">
        <v>0.88</v>
      </c>
      <c r="T406" s="55">
        <v>3.5999999999999997E-2</v>
      </c>
      <c r="U406" s="55">
        <v>8.1000000000000003E-2</v>
      </c>
      <c r="V406" s="55">
        <v>0.13200000000000001</v>
      </c>
      <c r="W406" s="55">
        <v>0.184</v>
      </c>
      <c r="X406" s="55">
        <v>0.33100000000000002</v>
      </c>
      <c r="Y406" s="102"/>
      <c r="Z406" s="24"/>
      <c r="AA406" s="121"/>
      <c r="AB406" s="121"/>
      <c r="AC406" s="115"/>
      <c r="AD406" s="115"/>
      <c r="AE406" s="115"/>
      <c r="AF406" s="69"/>
      <c r="AI406" s="24"/>
      <c r="AJ406" s="24"/>
      <c r="AK406" s="24"/>
      <c r="AL406" s="24"/>
      <c r="AM406" s="24"/>
      <c r="AN406" s="24"/>
      <c r="AP406" s="99"/>
      <c r="AQ406" s="99"/>
      <c r="AR406" s="99"/>
      <c r="AS406" s="99"/>
      <c r="AT406" s="99"/>
      <c r="AU406" s="99"/>
      <c r="AX406">
        <v>0.97</v>
      </c>
      <c r="AY406" s="55">
        <v>3.4000000000000002E-2</v>
      </c>
      <c r="AZ406" s="55">
        <v>8.1000000000000003E-2</v>
      </c>
      <c r="BA406" s="55">
        <v>0.13200000000000001</v>
      </c>
      <c r="BB406" s="55">
        <v>0.184</v>
      </c>
      <c r="BC406" s="55">
        <v>0.33100000000000002</v>
      </c>
    </row>
    <row r="407" spans="1:55" ht="17.5" thickBot="1" x14ac:dyDescent="0.35">
      <c r="A407" t="s">
        <v>132</v>
      </c>
      <c r="B407" s="5">
        <v>0.99</v>
      </c>
      <c r="C407" s="5">
        <f t="shared" si="49"/>
        <v>30.99</v>
      </c>
      <c r="D407" t="s">
        <v>130</v>
      </c>
      <c r="E407" t="s">
        <v>130</v>
      </c>
      <c r="F407" s="55">
        <v>3.3357142857142898E-2</v>
      </c>
      <c r="G407" s="55">
        <v>8.1000000000000003E-2</v>
      </c>
      <c r="H407" s="55">
        <v>0.13200000000000001</v>
      </c>
      <c r="I407" s="55">
        <v>0.184</v>
      </c>
      <c r="J407" s="55">
        <v>0.33100000000000002</v>
      </c>
      <c r="K407" s="55" t="s">
        <v>130</v>
      </c>
      <c r="L407" s="55" t="s">
        <v>130</v>
      </c>
      <c r="M407" s="55" t="s">
        <v>130</v>
      </c>
      <c r="N407" s="55" t="s">
        <v>130</v>
      </c>
      <c r="O407" s="55" t="s">
        <v>130</v>
      </c>
      <c r="P407" s="2" t="s">
        <v>162</v>
      </c>
      <c r="S407">
        <v>0.89</v>
      </c>
      <c r="T407" s="55">
        <v>3.5722222222222197E-2</v>
      </c>
      <c r="U407" s="55">
        <v>8.1000000000000003E-2</v>
      </c>
      <c r="V407" s="55">
        <v>0.13200000000000001</v>
      </c>
      <c r="W407" s="55">
        <v>0.184</v>
      </c>
      <c r="X407" s="55">
        <v>0.33100000000000002</v>
      </c>
      <c r="Y407" s="102"/>
      <c r="Z407" s="24"/>
      <c r="AA407" s="121"/>
      <c r="AB407" s="121"/>
      <c r="AC407" s="115"/>
      <c r="AD407" s="115"/>
      <c r="AE407" s="115"/>
      <c r="AF407" s="69"/>
      <c r="AI407" s="24"/>
      <c r="AJ407" s="24"/>
      <c r="AK407" s="24"/>
      <c r="AL407" s="24"/>
      <c r="AM407" s="24"/>
      <c r="AN407" s="24"/>
      <c r="AP407" s="99"/>
      <c r="AQ407" s="99"/>
      <c r="AR407" s="99"/>
      <c r="AS407" s="99"/>
      <c r="AT407" s="99"/>
      <c r="AU407" s="99"/>
      <c r="AX407">
        <v>0.98</v>
      </c>
      <c r="AY407" s="55">
        <v>3.3571428571428599E-2</v>
      </c>
      <c r="AZ407" s="55">
        <v>8.1000000000000003E-2</v>
      </c>
      <c r="BA407" s="55">
        <v>0.13200000000000001</v>
      </c>
      <c r="BB407" s="55">
        <v>0.184</v>
      </c>
      <c r="BC407" s="55">
        <v>0.33100000000000002</v>
      </c>
    </row>
    <row r="408" spans="1:55" ht="17.5" thickBot="1" x14ac:dyDescent="0.35">
      <c r="A408" t="s">
        <v>132</v>
      </c>
      <c r="B408" s="5">
        <v>1</v>
      </c>
      <c r="C408" s="5">
        <f t="shared" si="49"/>
        <v>31</v>
      </c>
      <c r="D408" t="s">
        <v>130</v>
      </c>
      <c r="E408" t="s">
        <v>130</v>
      </c>
      <c r="F408" s="55">
        <v>3.3142857142857099E-2</v>
      </c>
      <c r="G408" s="55">
        <v>8.1000000000000003E-2</v>
      </c>
      <c r="H408" s="55">
        <v>0.13200000000000001</v>
      </c>
      <c r="I408" s="55">
        <v>0.184</v>
      </c>
      <c r="J408" s="55">
        <v>0.33100000000000002</v>
      </c>
      <c r="K408" s="55" t="s">
        <v>130</v>
      </c>
      <c r="L408" s="55" t="s">
        <v>130</v>
      </c>
      <c r="M408" s="55" t="s">
        <v>130</v>
      </c>
      <c r="N408" s="55" t="s">
        <v>130</v>
      </c>
      <c r="O408" s="55" t="s">
        <v>130</v>
      </c>
      <c r="P408" s="2" t="s">
        <v>162</v>
      </c>
      <c r="S408">
        <v>0.9</v>
      </c>
      <c r="T408" s="55">
        <v>3.55555555555555E-2</v>
      </c>
      <c r="U408" s="55">
        <v>8.1000000000000003E-2</v>
      </c>
      <c r="V408" s="55">
        <v>0.13200000000000001</v>
      </c>
      <c r="W408" s="55">
        <v>0.184</v>
      </c>
      <c r="X408" s="55">
        <v>0.33100000000000002</v>
      </c>
      <c r="Y408" s="102"/>
      <c r="Z408" s="24"/>
      <c r="AA408" s="121"/>
      <c r="AB408" s="121"/>
      <c r="AC408" s="115"/>
      <c r="AD408" s="115"/>
      <c r="AE408" s="115"/>
      <c r="AF408" s="69"/>
      <c r="AI408" s="24"/>
      <c r="AJ408" s="24"/>
      <c r="AK408" s="24"/>
      <c r="AL408" s="24"/>
      <c r="AM408" s="24"/>
      <c r="AN408" s="24"/>
      <c r="AP408" s="99"/>
      <c r="AQ408" s="99"/>
      <c r="AR408" s="99"/>
      <c r="AS408" s="99"/>
      <c r="AT408" s="99"/>
      <c r="AU408" s="99"/>
      <c r="AX408">
        <v>0.99</v>
      </c>
      <c r="AY408" s="55">
        <v>3.3357142857142898E-2</v>
      </c>
      <c r="AZ408" s="55">
        <v>8.1000000000000003E-2</v>
      </c>
      <c r="BA408" s="55">
        <v>0.13200000000000001</v>
      </c>
      <c r="BB408" s="55">
        <v>0.184</v>
      </c>
      <c r="BC408" s="55">
        <v>0.33100000000000002</v>
      </c>
    </row>
    <row r="409" spans="1:55" ht="17.5" thickBot="1" x14ac:dyDescent="0.35">
      <c r="A409" t="s">
        <v>132</v>
      </c>
      <c r="B409" s="5">
        <v>1.01</v>
      </c>
      <c r="C409" s="5">
        <f t="shared" si="49"/>
        <v>31.01</v>
      </c>
      <c r="D409" t="s">
        <v>130</v>
      </c>
      <c r="E409" t="s">
        <v>130</v>
      </c>
      <c r="F409" s="55">
        <v>3.3000000000000002E-2</v>
      </c>
      <c r="G409" s="55">
        <v>8.1000000000000003E-2</v>
      </c>
      <c r="H409" s="55">
        <v>0.13200000000000001</v>
      </c>
      <c r="I409" s="55">
        <v>0.184</v>
      </c>
      <c r="J409" s="55">
        <v>0.33100000000000002</v>
      </c>
      <c r="K409" s="55" t="s">
        <v>130</v>
      </c>
      <c r="L409" s="55" t="s">
        <v>130</v>
      </c>
      <c r="M409" s="55" t="s">
        <v>130</v>
      </c>
      <c r="N409" s="55" t="s">
        <v>130</v>
      </c>
      <c r="O409" s="55" t="s">
        <v>130</v>
      </c>
      <c r="P409" s="2" t="s">
        <v>162</v>
      </c>
      <c r="S409">
        <v>0.91</v>
      </c>
      <c r="T409" s="55">
        <v>3.5999999999999997E-2</v>
      </c>
      <c r="U409" s="55">
        <v>8.1000000000000003E-2</v>
      </c>
      <c r="V409" s="55">
        <v>0.13200000000000001</v>
      </c>
      <c r="W409" s="55">
        <v>0.184</v>
      </c>
      <c r="X409" s="55">
        <v>0.33100000000000002</v>
      </c>
      <c r="Y409" s="102"/>
      <c r="Z409" s="24"/>
      <c r="AA409" s="121"/>
      <c r="AB409" s="121"/>
      <c r="AI409" s="24"/>
      <c r="AJ409" s="24"/>
      <c r="AK409" s="24"/>
      <c r="AL409" s="24"/>
      <c r="AM409" s="24"/>
      <c r="AN409" s="24"/>
      <c r="AP409" s="99"/>
      <c r="AQ409" s="99"/>
      <c r="AR409" s="99"/>
      <c r="AS409" s="99"/>
      <c r="AT409" s="99"/>
      <c r="AU409" s="99"/>
      <c r="AX409">
        <v>1</v>
      </c>
      <c r="AY409" s="55">
        <v>3.3142857142857099E-2</v>
      </c>
      <c r="AZ409" s="55">
        <v>8.1000000000000003E-2</v>
      </c>
      <c r="BA409" s="55">
        <v>0.13200000000000001</v>
      </c>
      <c r="BB409" s="55">
        <v>0.184</v>
      </c>
      <c r="BC409" s="55">
        <v>0.33100000000000002</v>
      </c>
    </row>
    <row r="410" spans="1:55" ht="17.5" thickBot="1" x14ac:dyDescent="0.35">
      <c r="A410" t="s">
        <v>132</v>
      </c>
      <c r="B410" s="5">
        <v>1.02</v>
      </c>
      <c r="C410" s="5">
        <f t="shared" si="49"/>
        <v>31.02</v>
      </c>
      <c r="D410" t="s">
        <v>130</v>
      </c>
      <c r="E410" t="s">
        <v>130</v>
      </c>
      <c r="F410" s="55">
        <v>3.3000000000000002E-2</v>
      </c>
      <c r="G410" s="55">
        <v>8.1000000000000003E-2</v>
      </c>
      <c r="H410" s="55">
        <v>0.13200000000000001</v>
      </c>
      <c r="I410" s="55">
        <v>0.184</v>
      </c>
      <c r="J410" s="55">
        <v>0.33100000000000002</v>
      </c>
      <c r="K410" s="55" t="s">
        <v>130</v>
      </c>
      <c r="L410" s="55" t="s">
        <v>130</v>
      </c>
      <c r="M410" s="55" t="s">
        <v>130</v>
      </c>
      <c r="N410" s="55" t="s">
        <v>130</v>
      </c>
      <c r="O410" s="55" t="s">
        <v>130</v>
      </c>
      <c r="P410" s="2" t="s">
        <v>162</v>
      </c>
      <c r="S410">
        <v>0.92</v>
      </c>
      <c r="T410" s="55">
        <v>3.5730158730158702E-2</v>
      </c>
      <c r="U410" s="55">
        <v>8.1000000000000003E-2</v>
      </c>
      <c r="V410" s="55">
        <v>0.13200000000000001</v>
      </c>
      <c r="W410" s="55">
        <v>0.184</v>
      </c>
      <c r="X410" s="55">
        <v>0.33100000000000002</v>
      </c>
      <c r="Y410" s="102"/>
      <c r="Z410" s="24"/>
      <c r="AA410" s="121"/>
      <c r="AB410" s="121"/>
      <c r="AC410" s="115"/>
      <c r="AD410" s="115"/>
      <c r="AE410" s="115"/>
      <c r="AF410" s="69"/>
      <c r="AI410" s="24"/>
      <c r="AJ410" s="24"/>
      <c r="AK410" s="24"/>
      <c r="AL410" s="24"/>
      <c r="AM410" s="24"/>
      <c r="AN410" s="24"/>
      <c r="AP410" s="99"/>
      <c r="AQ410" s="99"/>
      <c r="AR410" s="99"/>
      <c r="AS410" s="99"/>
      <c r="AT410" s="99"/>
      <c r="AU410" s="99"/>
      <c r="AX410">
        <v>1.01</v>
      </c>
      <c r="AY410" s="55">
        <v>3.3000000000000002E-2</v>
      </c>
      <c r="AZ410" s="55">
        <v>8.1000000000000003E-2</v>
      </c>
      <c r="BA410" s="55">
        <v>0.13200000000000001</v>
      </c>
      <c r="BB410" s="55">
        <v>0.184</v>
      </c>
      <c r="BC410" s="55">
        <v>0.33100000000000002</v>
      </c>
    </row>
    <row r="411" spans="1:55" ht="17.5" thickBot="1" x14ac:dyDescent="0.35">
      <c r="A411" t="s">
        <v>132</v>
      </c>
      <c r="B411" s="5">
        <v>1.03</v>
      </c>
      <c r="C411" s="5">
        <f t="shared" si="49"/>
        <v>31.03</v>
      </c>
      <c r="D411" t="s">
        <v>130</v>
      </c>
      <c r="E411" t="s">
        <v>130</v>
      </c>
      <c r="F411" s="55">
        <v>3.3000000000000002E-2</v>
      </c>
      <c r="G411" s="55">
        <v>8.1000000000000003E-2</v>
      </c>
      <c r="H411" s="55">
        <v>0.13200000000000001</v>
      </c>
      <c r="I411" s="55">
        <v>0.184</v>
      </c>
      <c r="J411" s="55">
        <v>0.33100000000000002</v>
      </c>
      <c r="K411" s="55" t="s">
        <v>130</v>
      </c>
      <c r="L411" s="55" t="s">
        <v>130</v>
      </c>
      <c r="M411" s="55" t="s">
        <v>130</v>
      </c>
      <c r="N411" s="55" t="s">
        <v>130</v>
      </c>
      <c r="O411" s="55" t="s">
        <v>130</v>
      </c>
      <c r="P411" s="2" t="s">
        <v>162</v>
      </c>
      <c r="S411">
        <v>0.93</v>
      </c>
      <c r="T411" s="55">
        <v>3.5000000000000003E-2</v>
      </c>
      <c r="U411" s="55">
        <v>8.1000000000000003E-2</v>
      </c>
      <c r="V411" s="55">
        <v>0.13200000000000001</v>
      </c>
      <c r="W411" s="55">
        <v>0.184</v>
      </c>
      <c r="X411" s="55">
        <v>0.33100000000000002</v>
      </c>
      <c r="Y411" s="102"/>
      <c r="Z411" s="24"/>
      <c r="AA411" s="121"/>
      <c r="AB411" s="121"/>
      <c r="AC411" s="115"/>
      <c r="AD411" s="115"/>
      <c r="AE411" s="115"/>
      <c r="AF411" s="69"/>
      <c r="AI411" s="24"/>
      <c r="AJ411" s="24"/>
      <c r="AK411" s="24"/>
      <c r="AL411" s="24"/>
      <c r="AM411" s="24"/>
      <c r="AN411" s="24"/>
      <c r="AP411" s="99"/>
      <c r="AQ411" s="99"/>
      <c r="AR411" s="99"/>
      <c r="AS411" s="99"/>
      <c r="AT411" s="99"/>
      <c r="AU411" s="99"/>
      <c r="AX411">
        <v>1.02</v>
      </c>
      <c r="AY411" s="55">
        <v>3.3000000000000002E-2</v>
      </c>
      <c r="AZ411" s="55">
        <v>8.1000000000000003E-2</v>
      </c>
      <c r="BA411" s="55">
        <v>0.13200000000000001</v>
      </c>
      <c r="BB411" s="55">
        <v>0.184</v>
      </c>
      <c r="BC411" s="55">
        <v>0.33100000000000002</v>
      </c>
    </row>
    <row r="412" spans="1:55" ht="17.5" thickBot="1" x14ac:dyDescent="0.35">
      <c r="A412" t="s">
        <v>132</v>
      </c>
      <c r="B412" s="5">
        <v>1.04</v>
      </c>
      <c r="C412" s="5">
        <f t="shared" si="49"/>
        <v>31.04</v>
      </c>
      <c r="D412" t="s">
        <v>130</v>
      </c>
      <c r="E412" t="s">
        <v>130</v>
      </c>
      <c r="F412" s="55">
        <v>3.3000000000000002E-2</v>
      </c>
      <c r="G412" s="55">
        <v>8.1000000000000003E-2</v>
      </c>
      <c r="H412" s="55">
        <v>0.13200000000000001</v>
      </c>
      <c r="I412" s="55">
        <v>0.184</v>
      </c>
      <c r="J412" s="55">
        <v>0.33100000000000002</v>
      </c>
      <c r="K412" s="55" t="s">
        <v>130</v>
      </c>
      <c r="L412" s="55" t="s">
        <v>130</v>
      </c>
      <c r="M412" s="55" t="s">
        <v>130</v>
      </c>
      <c r="N412" s="55" t="s">
        <v>130</v>
      </c>
      <c r="O412" s="55" t="s">
        <v>130</v>
      </c>
      <c r="P412" s="2" t="s">
        <v>162</v>
      </c>
      <c r="S412">
        <v>0.94</v>
      </c>
      <c r="T412" s="55">
        <v>3.5000000000000003E-2</v>
      </c>
      <c r="U412" s="55">
        <v>8.1000000000000003E-2</v>
      </c>
      <c r="V412" s="55">
        <v>0.13200000000000001</v>
      </c>
      <c r="W412" s="55">
        <v>0.184</v>
      </c>
      <c r="X412" s="55">
        <v>0.33100000000000002</v>
      </c>
      <c r="Y412" s="102"/>
      <c r="Z412" s="24"/>
      <c r="AA412" s="121"/>
      <c r="AB412" s="121"/>
      <c r="AD412" s="105"/>
      <c r="AE412" s="105"/>
      <c r="AF412" s="24"/>
      <c r="AG412" s="24"/>
      <c r="AH412" s="24"/>
      <c r="AI412" s="24"/>
      <c r="AJ412" s="24"/>
      <c r="AK412" s="24"/>
      <c r="AL412" s="24"/>
      <c r="AM412" s="24"/>
      <c r="AN412" s="24"/>
      <c r="AP412" s="99"/>
      <c r="AQ412" s="99"/>
      <c r="AR412" s="99"/>
      <c r="AS412" s="99"/>
      <c r="AT412" s="99"/>
      <c r="AU412" s="99"/>
      <c r="AX412">
        <v>1.03</v>
      </c>
      <c r="AY412" s="55">
        <v>3.3000000000000002E-2</v>
      </c>
      <c r="AZ412" s="55">
        <v>8.1000000000000003E-2</v>
      </c>
      <c r="BA412" s="55">
        <v>0.13200000000000001</v>
      </c>
      <c r="BB412" s="55">
        <v>0.184</v>
      </c>
      <c r="BC412" s="55">
        <v>0.33100000000000002</v>
      </c>
    </row>
    <row r="413" spans="1:55" ht="17.5" thickBot="1" x14ac:dyDescent="0.35">
      <c r="A413" t="s">
        <v>132</v>
      </c>
      <c r="B413" s="5">
        <v>1.05</v>
      </c>
      <c r="C413" s="5">
        <f t="shared" si="49"/>
        <v>31.05</v>
      </c>
      <c r="D413" t="s">
        <v>130</v>
      </c>
      <c r="E413" t="s">
        <v>130</v>
      </c>
      <c r="F413" s="55">
        <v>3.2000000000000001E-2</v>
      </c>
      <c r="G413" s="55">
        <v>8.1000000000000003E-2</v>
      </c>
      <c r="H413" s="55">
        <v>0.13200000000000001</v>
      </c>
      <c r="I413" s="55">
        <v>0.184</v>
      </c>
      <c r="J413" s="55">
        <v>0.33100000000000002</v>
      </c>
      <c r="K413" s="55" t="s">
        <v>130</v>
      </c>
      <c r="L413" s="55" t="s">
        <v>130</v>
      </c>
      <c r="M413" s="55" t="s">
        <v>130</v>
      </c>
      <c r="N413" s="55" t="s">
        <v>130</v>
      </c>
      <c r="O413" s="55" t="s">
        <v>130</v>
      </c>
      <c r="P413" s="2" t="s">
        <v>162</v>
      </c>
      <c r="S413">
        <v>0.95</v>
      </c>
      <c r="T413" s="55">
        <v>3.5000000000000003E-2</v>
      </c>
      <c r="U413" s="55">
        <v>8.1000000000000003E-2</v>
      </c>
      <c r="V413" s="55">
        <v>0.13200000000000001</v>
      </c>
      <c r="W413" s="55">
        <v>0.184</v>
      </c>
      <c r="X413" s="55">
        <v>0.33100000000000002</v>
      </c>
      <c r="Y413" s="102"/>
      <c r="Z413" s="24"/>
      <c r="AA413" s="121"/>
      <c r="AB413" s="121"/>
      <c r="AD413" s="105"/>
      <c r="AE413" s="105"/>
      <c r="AF413" s="24"/>
      <c r="AG413" s="24"/>
      <c r="AH413" s="24"/>
      <c r="AI413" s="24"/>
      <c r="AJ413" s="24"/>
      <c r="AK413" s="24"/>
      <c r="AL413" s="24"/>
      <c r="AM413" s="24"/>
      <c r="AN413" s="24"/>
      <c r="AP413" s="99"/>
      <c r="AQ413" s="99"/>
      <c r="AR413" s="99"/>
      <c r="AS413" s="99"/>
      <c r="AT413" s="99"/>
      <c r="AU413" s="99"/>
      <c r="AX413">
        <v>1.04</v>
      </c>
      <c r="AY413" s="55">
        <v>3.3000000000000002E-2</v>
      </c>
      <c r="AZ413" s="55">
        <v>8.1000000000000003E-2</v>
      </c>
      <c r="BA413" s="55">
        <v>0.13200000000000001</v>
      </c>
      <c r="BB413" s="55">
        <v>0.184</v>
      </c>
      <c r="BC413" s="55">
        <v>0.33100000000000002</v>
      </c>
    </row>
    <row r="414" spans="1:55" ht="17.5" thickBot="1" x14ac:dyDescent="0.35">
      <c r="A414" t="s">
        <v>132</v>
      </c>
      <c r="B414" s="5">
        <v>1.06</v>
      </c>
      <c r="C414" s="5">
        <f t="shared" si="49"/>
        <v>31.06</v>
      </c>
      <c r="D414" t="s">
        <v>130</v>
      </c>
      <c r="E414" t="s">
        <v>130</v>
      </c>
      <c r="F414" s="55">
        <v>3.2000000000000001E-2</v>
      </c>
      <c r="G414" s="55">
        <v>8.1000000000000003E-2</v>
      </c>
      <c r="H414" s="55">
        <v>0.13200000000000001</v>
      </c>
      <c r="I414" s="55">
        <v>0.184</v>
      </c>
      <c r="J414" s="55">
        <v>0.33100000000000002</v>
      </c>
      <c r="K414" s="55" t="s">
        <v>130</v>
      </c>
      <c r="L414" s="55" t="s">
        <v>130</v>
      </c>
      <c r="M414" s="55" t="s">
        <v>130</v>
      </c>
      <c r="N414" s="55" t="s">
        <v>130</v>
      </c>
      <c r="O414" s="55" t="s">
        <v>130</v>
      </c>
      <c r="P414" s="2" t="s">
        <v>162</v>
      </c>
      <c r="S414">
        <v>0.96</v>
      </c>
      <c r="T414" s="55">
        <v>3.4000000000000002E-2</v>
      </c>
      <c r="U414" s="55">
        <v>8.1000000000000003E-2</v>
      </c>
      <c r="V414" s="55">
        <v>0.13200000000000001</v>
      </c>
      <c r="W414" s="55">
        <v>0.184</v>
      </c>
      <c r="X414" s="55">
        <v>0.33100000000000002</v>
      </c>
      <c r="Y414" s="102"/>
      <c r="Z414" s="24"/>
      <c r="AA414" s="121"/>
      <c r="AB414" s="121"/>
      <c r="AD414" s="105"/>
      <c r="AE414" s="105"/>
      <c r="AF414" s="24"/>
      <c r="AG414" s="24"/>
      <c r="AH414" s="24"/>
      <c r="AI414" s="24"/>
      <c r="AJ414" s="24"/>
      <c r="AK414" s="24"/>
      <c r="AL414" s="24"/>
      <c r="AM414" s="24"/>
      <c r="AN414" s="24"/>
      <c r="AP414" s="99"/>
      <c r="AQ414" s="99"/>
      <c r="AR414" s="99"/>
      <c r="AS414" s="99"/>
      <c r="AT414" s="99"/>
      <c r="AU414" s="99"/>
      <c r="AX414">
        <v>1.05</v>
      </c>
      <c r="AY414" s="55">
        <v>3.2000000000000001E-2</v>
      </c>
      <c r="AZ414" s="55">
        <v>8.1000000000000003E-2</v>
      </c>
      <c r="BA414" s="55">
        <v>0.13200000000000001</v>
      </c>
      <c r="BB414" s="55">
        <v>0.184</v>
      </c>
      <c r="BC414" s="55">
        <v>0.33100000000000002</v>
      </c>
    </row>
    <row r="415" spans="1:55" ht="17.5" thickBot="1" x14ac:dyDescent="0.35">
      <c r="A415" t="s">
        <v>132</v>
      </c>
      <c r="B415" s="5">
        <v>1.07</v>
      </c>
      <c r="C415" s="5">
        <f t="shared" si="49"/>
        <v>31.07</v>
      </c>
      <c r="D415" t="s">
        <v>130</v>
      </c>
      <c r="E415" t="s">
        <v>130</v>
      </c>
      <c r="F415" s="55">
        <v>3.1533333333333302E-2</v>
      </c>
      <c r="G415" s="55">
        <v>8.1000000000000003E-2</v>
      </c>
      <c r="H415" s="55">
        <v>0.13200000000000001</v>
      </c>
      <c r="I415" s="55">
        <v>0.184</v>
      </c>
      <c r="J415" s="55">
        <v>0.33100000000000002</v>
      </c>
      <c r="K415" s="55" t="s">
        <v>130</v>
      </c>
      <c r="L415" s="55" t="s">
        <v>130</v>
      </c>
      <c r="M415" s="55" t="s">
        <v>130</v>
      </c>
      <c r="N415" s="55" t="s">
        <v>130</v>
      </c>
      <c r="O415" s="55" t="s">
        <v>130</v>
      </c>
      <c r="P415" s="2" t="s">
        <v>162</v>
      </c>
      <c r="S415">
        <v>0.97</v>
      </c>
      <c r="T415" s="55">
        <v>3.4000000000000002E-2</v>
      </c>
      <c r="U415" s="55">
        <v>8.1000000000000003E-2</v>
      </c>
      <c r="V415" s="55">
        <v>0.13200000000000001</v>
      </c>
      <c r="W415" s="55">
        <v>0.184</v>
      </c>
      <c r="X415" s="55">
        <v>0.33100000000000002</v>
      </c>
      <c r="Y415" s="102"/>
      <c r="Z415" s="24"/>
      <c r="AB415" s="122"/>
      <c r="AD415" s="105"/>
      <c r="AE415" s="105"/>
      <c r="AF415" s="24"/>
      <c r="AG415" s="24"/>
      <c r="AH415" s="24"/>
      <c r="AI415" s="24"/>
      <c r="AJ415" s="24"/>
      <c r="AK415" s="24"/>
      <c r="AL415" s="24"/>
      <c r="AM415" s="24"/>
      <c r="AN415" s="24"/>
      <c r="AP415" s="99"/>
      <c r="AQ415" s="99"/>
      <c r="AR415" s="99"/>
      <c r="AS415" s="99"/>
      <c r="AT415" s="99"/>
      <c r="AU415" s="99"/>
      <c r="AX415">
        <v>1.06</v>
      </c>
      <c r="AY415" s="55">
        <v>3.2000000000000001E-2</v>
      </c>
      <c r="AZ415" s="55">
        <v>8.1000000000000003E-2</v>
      </c>
      <c r="BA415" s="55">
        <v>0.13200000000000001</v>
      </c>
      <c r="BB415" s="55">
        <v>0.184</v>
      </c>
      <c r="BC415" s="55">
        <v>0.33100000000000002</v>
      </c>
    </row>
    <row r="416" spans="1:55" ht="17.5" thickBot="1" x14ac:dyDescent="0.35">
      <c r="A416" t="s">
        <v>132</v>
      </c>
      <c r="B416" s="5">
        <v>1.08</v>
      </c>
      <c r="C416" s="5">
        <f t="shared" si="49"/>
        <v>31.08</v>
      </c>
      <c r="D416" t="s">
        <v>130</v>
      </c>
      <c r="E416" t="s">
        <v>130</v>
      </c>
      <c r="F416" s="55">
        <v>3.1304761904761898E-2</v>
      </c>
      <c r="G416" s="55">
        <v>8.1000000000000003E-2</v>
      </c>
      <c r="H416" s="55">
        <v>0.13200000000000001</v>
      </c>
      <c r="I416" s="55">
        <v>0.184</v>
      </c>
      <c r="J416" s="55">
        <v>0.33100000000000002</v>
      </c>
      <c r="K416" s="55" t="s">
        <v>130</v>
      </c>
      <c r="L416" s="55" t="s">
        <v>130</v>
      </c>
      <c r="M416" s="55" t="s">
        <v>130</v>
      </c>
      <c r="N416" s="55" t="s">
        <v>130</v>
      </c>
      <c r="O416" s="55" t="s">
        <v>130</v>
      </c>
      <c r="P416" s="2" t="s">
        <v>162</v>
      </c>
      <c r="S416">
        <v>0.98</v>
      </c>
      <c r="T416" s="55">
        <v>3.3571428571428599E-2</v>
      </c>
      <c r="U416" s="55">
        <v>8.1000000000000003E-2</v>
      </c>
      <c r="V416" s="55">
        <v>0.13200000000000001</v>
      </c>
      <c r="W416" s="55">
        <v>0.184</v>
      </c>
      <c r="X416" s="55">
        <v>0.33100000000000002</v>
      </c>
      <c r="Y416" s="102"/>
      <c r="Z416" s="24"/>
      <c r="AB416" s="122"/>
      <c r="AD416" s="105"/>
      <c r="AE416" s="105"/>
      <c r="AF416" s="24"/>
      <c r="AG416" s="24"/>
      <c r="AH416" s="24"/>
      <c r="AI416" s="24"/>
      <c r="AJ416" s="24"/>
      <c r="AK416" s="24"/>
      <c r="AL416" s="24"/>
      <c r="AM416" s="24"/>
      <c r="AN416" s="24"/>
      <c r="AP416" s="99"/>
      <c r="AQ416" s="99"/>
      <c r="AR416" s="99"/>
      <c r="AS416" s="99"/>
      <c r="AT416" s="99"/>
      <c r="AU416" s="99"/>
      <c r="AX416">
        <v>1.07</v>
      </c>
      <c r="AY416" s="55">
        <v>3.1533333333333302E-2</v>
      </c>
      <c r="AZ416" s="55">
        <v>8.1000000000000003E-2</v>
      </c>
      <c r="BA416" s="55">
        <v>0.13200000000000001</v>
      </c>
      <c r="BB416" s="55">
        <v>0.184</v>
      </c>
      <c r="BC416" s="55">
        <v>0.33100000000000002</v>
      </c>
    </row>
    <row r="417" spans="1:55" ht="17.5" thickBot="1" x14ac:dyDescent="0.35">
      <c r="A417" t="s">
        <v>132</v>
      </c>
      <c r="B417" s="5">
        <v>1.0900000000000001</v>
      </c>
      <c r="C417" s="5">
        <f t="shared" si="49"/>
        <v>31.09</v>
      </c>
      <c r="D417" t="s">
        <v>130</v>
      </c>
      <c r="E417" t="s">
        <v>130</v>
      </c>
      <c r="F417" s="55">
        <v>3.1E-2</v>
      </c>
      <c r="G417" s="55">
        <v>8.1000000000000003E-2</v>
      </c>
      <c r="H417" s="55">
        <v>0.13200000000000001</v>
      </c>
      <c r="I417" s="55">
        <v>0.184</v>
      </c>
      <c r="J417" s="55">
        <v>0.33100000000000002</v>
      </c>
      <c r="K417" s="55" t="s">
        <v>130</v>
      </c>
      <c r="L417" s="55" t="s">
        <v>130</v>
      </c>
      <c r="M417" s="55" t="s">
        <v>130</v>
      </c>
      <c r="N417" s="55" t="s">
        <v>130</v>
      </c>
      <c r="O417" s="55" t="s">
        <v>130</v>
      </c>
      <c r="P417" s="2" t="s">
        <v>162</v>
      </c>
      <c r="S417">
        <v>0.99</v>
      </c>
      <c r="T417" s="55">
        <v>3.3357142857142898E-2</v>
      </c>
      <c r="U417" s="55">
        <v>8.1000000000000003E-2</v>
      </c>
      <c r="V417" s="55">
        <v>0.13200000000000001</v>
      </c>
      <c r="W417" s="55">
        <v>0.184</v>
      </c>
      <c r="X417" s="55">
        <v>0.33100000000000002</v>
      </c>
      <c r="Y417" s="102"/>
      <c r="Z417" s="24"/>
      <c r="AA417" s="121"/>
      <c r="AB417" s="121"/>
      <c r="AD417" s="105"/>
      <c r="AE417" s="105"/>
      <c r="AF417" s="24"/>
      <c r="AG417" s="24"/>
      <c r="AH417" s="24"/>
      <c r="AI417" s="24"/>
      <c r="AJ417" s="24"/>
      <c r="AK417" s="24"/>
      <c r="AL417" s="24"/>
      <c r="AM417" s="24"/>
      <c r="AN417" s="24"/>
      <c r="AP417" s="99"/>
      <c r="AQ417" s="99"/>
      <c r="AR417" s="99"/>
      <c r="AS417" s="99"/>
      <c r="AT417" s="99"/>
      <c r="AU417" s="99"/>
      <c r="AX417">
        <v>1.08</v>
      </c>
      <c r="AY417" s="55">
        <v>3.1304761904761898E-2</v>
      </c>
      <c r="AZ417" s="55">
        <v>8.1000000000000003E-2</v>
      </c>
      <c r="BA417" s="55">
        <v>0.13200000000000001</v>
      </c>
      <c r="BB417" s="55">
        <v>0.184</v>
      </c>
      <c r="BC417" s="55">
        <v>0.33100000000000002</v>
      </c>
    </row>
    <row r="418" spans="1:55" ht="17.5" thickBot="1" x14ac:dyDescent="0.35">
      <c r="A418" t="s">
        <v>132</v>
      </c>
      <c r="B418" s="5">
        <v>1.1000000000000001</v>
      </c>
      <c r="C418" s="5">
        <f t="shared" si="49"/>
        <v>31.1</v>
      </c>
      <c r="D418" t="s">
        <v>130</v>
      </c>
      <c r="E418" t="s">
        <v>130</v>
      </c>
      <c r="F418" s="55">
        <v>3.1E-2</v>
      </c>
      <c r="G418" s="55">
        <v>8.1000000000000003E-2</v>
      </c>
      <c r="H418" s="55">
        <v>0.13200000000000001</v>
      </c>
      <c r="I418" s="55">
        <v>0.184</v>
      </c>
      <c r="J418" s="55">
        <v>0.33100000000000002</v>
      </c>
      <c r="K418" s="55" t="s">
        <v>130</v>
      </c>
      <c r="L418" s="55" t="s">
        <v>130</v>
      </c>
      <c r="M418" s="55" t="s">
        <v>130</v>
      </c>
      <c r="N418" s="55" t="s">
        <v>130</v>
      </c>
      <c r="O418" s="55" t="s">
        <v>130</v>
      </c>
      <c r="P418" s="2" t="s">
        <v>162</v>
      </c>
      <c r="S418">
        <v>1</v>
      </c>
      <c r="T418" s="55">
        <v>3.3142857142857099E-2</v>
      </c>
      <c r="U418" s="55">
        <v>8.1000000000000003E-2</v>
      </c>
      <c r="V418" s="55">
        <v>0.13200000000000001</v>
      </c>
      <c r="W418" s="55">
        <v>0.184</v>
      </c>
      <c r="X418" s="55">
        <v>0.33100000000000002</v>
      </c>
      <c r="Y418" s="102"/>
      <c r="Z418" s="24"/>
      <c r="AD418" s="105"/>
      <c r="AE418" s="105"/>
      <c r="AF418" s="24"/>
      <c r="AG418" s="24"/>
      <c r="AH418" s="24"/>
      <c r="AI418" s="24"/>
      <c r="AJ418" s="24"/>
      <c r="AK418" s="24"/>
      <c r="AL418" s="24"/>
      <c r="AM418" s="24"/>
      <c r="AN418" s="24"/>
      <c r="AP418" s="99"/>
      <c r="AQ418" s="99"/>
      <c r="AR418" s="99"/>
      <c r="AS418" s="99"/>
      <c r="AT418" s="99"/>
      <c r="AU418" s="99"/>
      <c r="AX418">
        <v>1.0900000000000001</v>
      </c>
      <c r="AY418" s="55">
        <v>3.1E-2</v>
      </c>
      <c r="AZ418" s="55">
        <v>8.1000000000000003E-2</v>
      </c>
      <c r="BA418" s="55">
        <v>0.13200000000000001</v>
      </c>
      <c r="BB418" s="55">
        <v>0.184</v>
      </c>
      <c r="BC418" s="55">
        <v>0.33100000000000002</v>
      </c>
    </row>
    <row r="419" spans="1:55" ht="17.5" thickBot="1" x14ac:dyDescent="0.35">
      <c r="A419" t="s">
        <v>132</v>
      </c>
      <c r="B419" s="5">
        <v>1.1100000000000001</v>
      </c>
      <c r="C419" s="5">
        <f t="shared" si="49"/>
        <v>31.11</v>
      </c>
      <c r="D419" t="s">
        <v>130</v>
      </c>
      <c r="E419" t="s">
        <v>130</v>
      </c>
      <c r="F419" s="55">
        <v>3.1E-2</v>
      </c>
      <c r="G419" s="55">
        <v>8.1000000000000003E-2</v>
      </c>
      <c r="H419" s="55">
        <v>0.13200000000000001</v>
      </c>
      <c r="I419" s="55">
        <v>0.184</v>
      </c>
      <c r="J419" s="55">
        <v>0.33100000000000002</v>
      </c>
      <c r="K419" s="55" t="s">
        <v>130</v>
      </c>
      <c r="L419" s="55" t="s">
        <v>130</v>
      </c>
      <c r="M419" s="55" t="s">
        <v>130</v>
      </c>
      <c r="N419" s="55" t="s">
        <v>130</v>
      </c>
      <c r="O419" s="55" t="s">
        <v>130</v>
      </c>
      <c r="P419" s="2" t="s">
        <v>162</v>
      </c>
      <c r="S419">
        <v>1.01</v>
      </c>
      <c r="T419" s="55">
        <v>3.3000000000000002E-2</v>
      </c>
      <c r="U419" s="55">
        <v>8.1000000000000003E-2</v>
      </c>
      <c r="V419" s="55">
        <v>0.13200000000000001</v>
      </c>
      <c r="W419" s="55">
        <v>0.184</v>
      </c>
      <c r="X419" s="55">
        <v>0.33100000000000002</v>
      </c>
      <c r="Y419" s="102"/>
      <c r="Z419" s="24"/>
      <c r="AA419" s="121"/>
      <c r="AB419" s="121"/>
      <c r="AD419" s="105"/>
      <c r="AE419" s="105"/>
      <c r="AF419" s="24"/>
      <c r="AG419" s="24"/>
      <c r="AH419" s="24"/>
      <c r="AI419" s="24"/>
      <c r="AJ419" s="24"/>
      <c r="AK419" s="24"/>
      <c r="AL419" s="24"/>
      <c r="AM419" s="24"/>
      <c r="AN419" s="24"/>
      <c r="AP419" s="99"/>
      <c r="AQ419" s="99"/>
      <c r="AR419" s="99"/>
      <c r="AS419" s="99"/>
      <c r="AT419" s="99"/>
      <c r="AU419" s="99"/>
      <c r="AX419">
        <v>1.1000000000000001</v>
      </c>
      <c r="AY419" s="55">
        <v>3.1E-2</v>
      </c>
      <c r="AZ419" s="55">
        <v>8.1000000000000003E-2</v>
      </c>
      <c r="BA419" s="55">
        <v>0.13200000000000001</v>
      </c>
      <c r="BB419" s="55">
        <v>0.184</v>
      </c>
      <c r="BC419" s="55">
        <v>0.33100000000000002</v>
      </c>
    </row>
    <row r="420" spans="1:55" ht="17.5" thickBot="1" x14ac:dyDescent="0.35">
      <c r="A420" t="s">
        <v>132</v>
      </c>
      <c r="B420" s="5">
        <v>1.1200000000000001</v>
      </c>
      <c r="C420" s="5">
        <f t="shared" si="49"/>
        <v>31.12</v>
      </c>
      <c r="D420" t="s">
        <v>130</v>
      </c>
      <c r="E420" t="s">
        <v>130</v>
      </c>
      <c r="F420" s="55">
        <v>3.1E-2</v>
      </c>
      <c r="G420" s="55">
        <v>8.1000000000000003E-2</v>
      </c>
      <c r="H420" s="55">
        <v>0.13200000000000001</v>
      </c>
      <c r="I420" s="55">
        <v>0.184</v>
      </c>
      <c r="J420" s="55">
        <v>0.33100000000000002</v>
      </c>
      <c r="K420" s="55" t="s">
        <v>130</v>
      </c>
      <c r="L420" s="55" t="s">
        <v>130</v>
      </c>
      <c r="M420" s="55" t="s">
        <v>130</v>
      </c>
      <c r="N420" s="55" t="s">
        <v>130</v>
      </c>
      <c r="O420" s="55" t="s">
        <v>130</v>
      </c>
      <c r="P420" s="2" t="s">
        <v>162</v>
      </c>
      <c r="S420">
        <v>1.02</v>
      </c>
      <c r="T420" s="55">
        <v>3.3000000000000002E-2</v>
      </c>
      <c r="U420" s="55">
        <v>8.1000000000000003E-2</v>
      </c>
      <c r="V420" s="55">
        <v>0.13200000000000001</v>
      </c>
      <c r="W420" s="55">
        <v>0.184</v>
      </c>
      <c r="X420" s="55">
        <v>0.33100000000000002</v>
      </c>
      <c r="Y420" s="102"/>
      <c r="Z420" s="24"/>
      <c r="AA420" s="121"/>
      <c r="AB420" s="121"/>
      <c r="AD420" s="105"/>
      <c r="AE420" s="105"/>
      <c r="AF420" s="24"/>
      <c r="AG420" s="24"/>
      <c r="AH420" s="24"/>
      <c r="AI420" s="24"/>
      <c r="AJ420" s="24"/>
      <c r="AK420" s="24"/>
      <c r="AL420" s="24"/>
      <c r="AM420" s="24"/>
      <c r="AN420" s="24"/>
      <c r="AP420" s="99"/>
      <c r="AQ420" s="99"/>
      <c r="AR420" s="99"/>
      <c r="AS420" s="99"/>
      <c r="AT420" s="99"/>
      <c r="AU420" s="99"/>
      <c r="AX420">
        <v>1.1100000000000001</v>
      </c>
      <c r="AY420" s="55">
        <v>3.1E-2</v>
      </c>
      <c r="AZ420" s="55">
        <v>8.1000000000000003E-2</v>
      </c>
      <c r="BA420" s="55">
        <v>0.13200000000000001</v>
      </c>
      <c r="BB420" s="55">
        <v>0.184</v>
      </c>
      <c r="BC420" s="55">
        <v>0.33100000000000002</v>
      </c>
    </row>
    <row r="421" spans="1:55" ht="17.5" thickBot="1" x14ac:dyDescent="0.35">
      <c r="A421" t="s">
        <v>132</v>
      </c>
      <c r="B421" s="5">
        <v>1.1299999999999999</v>
      </c>
      <c r="C421" s="5">
        <f t="shared" si="49"/>
        <v>31.13</v>
      </c>
      <c r="D421" t="s">
        <v>130</v>
      </c>
      <c r="E421" t="s">
        <v>130</v>
      </c>
      <c r="F421" s="55">
        <v>3.1E-2</v>
      </c>
      <c r="G421" s="55">
        <v>8.1000000000000003E-2</v>
      </c>
      <c r="H421" s="55">
        <v>0.13200000000000001</v>
      </c>
      <c r="I421" s="55">
        <v>0.184</v>
      </c>
      <c r="J421" s="55">
        <v>0.33100000000000002</v>
      </c>
      <c r="K421" s="55" t="s">
        <v>130</v>
      </c>
      <c r="L421" s="55" t="s">
        <v>130</v>
      </c>
      <c r="M421" s="55" t="s">
        <v>130</v>
      </c>
      <c r="N421" s="55" t="s">
        <v>130</v>
      </c>
      <c r="O421" s="55" t="s">
        <v>130</v>
      </c>
      <c r="P421" s="2" t="s">
        <v>162</v>
      </c>
      <c r="S421">
        <v>1.03</v>
      </c>
      <c r="T421" s="55">
        <v>3.3000000000000002E-2</v>
      </c>
      <c r="U421" s="55">
        <v>8.1000000000000003E-2</v>
      </c>
      <c r="V421" s="55">
        <v>0.13200000000000001</v>
      </c>
      <c r="W421" s="55">
        <v>0.184</v>
      </c>
      <c r="X421" s="55">
        <v>0.33100000000000002</v>
      </c>
      <c r="Y421" s="102"/>
      <c r="Z421" s="24"/>
      <c r="AA421" s="121"/>
      <c r="AB421" s="121"/>
      <c r="AD421" s="105"/>
      <c r="AE421" s="105"/>
      <c r="AF421" s="24"/>
      <c r="AG421" s="24"/>
      <c r="AH421" s="24"/>
      <c r="AI421" s="24"/>
      <c r="AJ421" s="24"/>
      <c r="AK421" s="24"/>
      <c r="AL421" s="24"/>
      <c r="AM421" s="24"/>
      <c r="AN421" s="24"/>
      <c r="AP421" s="99"/>
      <c r="AQ421" s="99"/>
      <c r="AR421" s="99"/>
      <c r="AS421" s="99"/>
      <c r="AT421" s="99"/>
      <c r="AU421" s="99"/>
      <c r="AX421">
        <v>1.1200000000000001</v>
      </c>
      <c r="AY421" s="55">
        <v>3.1E-2</v>
      </c>
      <c r="AZ421" s="55">
        <v>8.1000000000000003E-2</v>
      </c>
      <c r="BA421" s="55">
        <v>0.13200000000000001</v>
      </c>
      <c r="BB421" s="55">
        <v>0.184</v>
      </c>
      <c r="BC421" s="55">
        <v>0.33100000000000002</v>
      </c>
    </row>
    <row r="422" spans="1:55" ht="17.5" thickBot="1" x14ac:dyDescent="0.35">
      <c r="A422" t="s">
        <v>132</v>
      </c>
      <c r="B422" s="5">
        <v>1.1399999999999999</v>
      </c>
      <c r="C422" s="5">
        <f t="shared" si="49"/>
        <v>31.14</v>
      </c>
      <c r="D422" t="s">
        <v>130</v>
      </c>
      <c r="E422" t="s">
        <v>130</v>
      </c>
      <c r="F422" s="55">
        <v>3.1E-2</v>
      </c>
      <c r="G422" s="55">
        <v>8.1000000000000003E-2</v>
      </c>
      <c r="H422" s="55">
        <v>0.13200000000000001</v>
      </c>
      <c r="I422" s="55">
        <v>0.184</v>
      </c>
      <c r="J422" s="55">
        <v>0.33100000000000002</v>
      </c>
      <c r="K422" s="55" t="s">
        <v>130</v>
      </c>
      <c r="L422" s="55" t="s">
        <v>130</v>
      </c>
      <c r="M422" s="55" t="s">
        <v>130</v>
      </c>
      <c r="N422" s="55" t="s">
        <v>130</v>
      </c>
      <c r="O422" s="55" t="s">
        <v>130</v>
      </c>
      <c r="P422" s="2" t="s">
        <v>162</v>
      </c>
      <c r="S422">
        <v>1.04</v>
      </c>
      <c r="T422" s="55">
        <v>3.3000000000000002E-2</v>
      </c>
      <c r="U422" s="55">
        <v>8.1000000000000003E-2</v>
      </c>
      <c r="V422" s="55">
        <v>0.13200000000000001</v>
      </c>
      <c r="W422" s="55">
        <v>0.184</v>
      </c>
      <c r="X422" s="55">
        <v>0.33100000000000002</v>
      </c>
      <c r="Y422" s="102"/>
      <c r="Z422" s="24"/>
      <c r="AA422" s="121"/>
      <c r="AB422" s="121"/>
      <c r="AD422" s="105"/>
      <c r="AE422" s="105"/>
      <c r="AF422" s="24"/>
      <c r="AG422" s="24"/>
      <c r="AH422" s="24"/>
      <c r="AI422" s="24"/>
      <c r="AJ422" s="24"/>
      <c r="AK422" s="24"/>
      <c r="AL422" s="24"/>
      <c r="AM422" s="24"/>
      <c r="AN422" s="24"/>
      <c r="AP422" s="99"/>
      <c r="AQ422" s="99"/>
      <c r="AR422" s="99"/>
      <c r="AS422" s="99"/>
      <c r="AT422" s="99"/>
      <c r="AU422" s="99"/>
      <c r="AX422">
        <v>1.1299999999999999</v>
      </c>
      <c r="AY422" s="55">
        <v>3.1E-2</v>
      </c>
      <c r="AZ422" s="55">
        <v>8.1000000000000003E-2</v>
      </c>
      <c r="BA422" s="55">
        <v>0.13200000000000001</v>
      </c>
      <c r="BB422" s="55">
        <v>0.184</v>
      </c>
      <c r="BC422" s="55">
        <v>0.33100000000000002</v>
      </c>
    </row>
    <row r="423" spans="1:55" ht="17.5" thickBot="1" x14ac:dyDescent="0.35">
      <c r="A423" t="s">
        <v>132</v>
      </c>
      <c r="B423" s="5">
        <v>1.1499999999999999</v>
      </c>
      <c r="C423" s="5">
        <f t="shared" si="49"/>
        <v>31.15</v>
      </c>
      <c r="D423" t="s">
        <v>130</v>
      </c>
      <c r="E423" t="s">
        <v>130</v>
      </c>
      <c r="F423" s="55">
        <v>0.03</v>
      </c>
      <c r="G423" s="55">
        <v>8.1000000000000003E-2</v>
      </c>
      <c r="H423" s="55">
        <v>0.13200000000000001</v>
      </c>
      <c r="I423" s="55">
        <v>0.184</v>
      </c>
      <c r="J423" s="55">
        <v>0.33100000000000002</v>
      </c>
      <c r="K423" s="55" t="s">
        <v>130</v>
      </c>
      <c r="L423" s="55" t="s">
        <v>130</v>
      </c>
      <c r="M423" s="55" t="s">
        <v>130</v>
      </c>
      <c r="N423" s="55" t="s">
        <v>130</v>
      </c>
      <c r="O423" s="55" t="s">
        <v>130</v>
      </c>
      <c r="P423" s="2" t="s">
        <v>162</v>
      </c>
      <c r="S423">
        <v>1.05</v>
      </c>
      <c r="T423" s="55">
        <v>3.2000000000000001E-2</v>
      </c>
      <c r="U423" s="55">
        <v>8.1000000000000003E-2</v>
      </c>
      <c r="V423" s="55">
        <v>0.13200000000000001</v>
      </c>
      <c r="W423" s="55">
        <v>0.184</v>
      </c>
      <c r="X423" s="55">
        <v>0.33100000000000002</v>
      </c>
      <c r="Y423" s="102"/>
      <c r="Z423" s="24"/>
      <c r="AA423" s="121"/>
      <c r="AB423" s="121"/>
      <c r="AD423" s="105"/>
      <c r="AE423" s="105"/>
      <c r="AF423" s="24"/>
      <c r="AG423" s="24"/>
      <c r="AH423" s="24"/>
      <c r="AI423" s="24"/>
      <c r="AJ423" s="24"/>
      <c r="AK423" s="24"/>
      <c r="AL423" s="24"/>
      <c r="AM423" s="24"/>
      <c r="AN423" s="24"/>
      <c r="AP423" s="99"/>
      <c r="AQ423" s="99"/>
      <c r="AR423" s="99"/>
      <c r="AS423" s="99"/>
      <c r="AT423" s="99"/>
      <c r="AU423" s="99"/>
      <c r="AX423">
        <v>1.1399999999999999</v>
      </c>
      <c r="AY423" s="55">
        <v>3.1E-2</v>
      </c>
      <c r="AZ423" s="55">
        <v>8.1000000000000003E-2</v>
      </c>
      <c r="BA423" s="55">
        <v>0.13200000000000001</v>
      </c>
      <c r="BB423" s="55">
        <v>0.184</v>
      </c>
      <c r="BC423" s="55">
        <v>0.33100000000000002</v>
      </c>
    </row>
    <row r="424" spans="1:55" ht="17.5" thickBot="1" x14ac:dyDescent="0.35">
      <c r="A424" t="s">
        <v>132</v>
      </c>
      <c r="B424" s="5">
        <v>1.1599999999999999</v>
      </c>
      <c r="C424" s="5">
        <f t="shared" si="49"/>
        <v>31.16</v>
      </c>
      <c r="D424" t="s">
        <v>130</v>
      </c>
      <c r="E424" t="s">
        <v>130</v>
      </c>
      <c r="F424" s="55">
        <v>2.9866666666666701E-2</v>
      </c>
      <c r="G424" s="55">
        <v>8.1000000000000003E-2</v>
      </c>
      <c r="H424" s="55">
        <v>0.13200000000000001</v>
      </c>
      <c r="I424" s="55">
        <v>0.184</v>
      </c>
      <c r="J424" s="55">
        <v>0.33100000000000002</v>
      </c>
      <c r="K424" s="55" t="s">
        <v>130</v>
      </c>
      <c r="L424" s="55" t="s">
        <v>130</v>
      </c>
      <c r="M424" s="55" t="s">
        <v>130</v>
      </c>
      <c r="N424" s="55" t="s">
        <v>130</v>
      </c>
      <c r="O424" s="55" t="s">
        <v>130</v>
      </c>
      <c r="P424" s="2" t="s">
        <v>162</v>
      </c>
      <c r="S424">
        <v>1.06</v>
      </c>
      <c r="T424" s="55">
        <v>3.2000000000000001E-2</v>
      </c>
      <c r="U424" s="55">
        <v>8.1000000000000003E-2</v>
      </c>
      <c r="V424" s="55">
        <v>0.13200000000000001</v>
      </c>
      <c r="W424" s="55">
        <v>0.184</v>
      </c>
      <c r="X424" s="55">
        <v>0.33100000000000002</v>
      </c>
      <c r="Y424" s="102"/>
      <c r="Z424" s="24"/>
      <c r="AD424" s="105"/>
      <c r="AE424" s="105"/>
      <c r="AF424" s="24"/>
      <c r="AG424" s="24"/>
      <c r="AH424" s="24"/>
      <c r="AI424" s="24"/>
      <c r="AJ424" s="24"/>
      <c r="AK424" s="24"/>
      <c r="AL424" s="24"/>
      <c r="AM424" s="24"/>
      <c r="AN424" s="24"/>
      <c r="AP424" s="99"/>
      <c r="AQ424" s="99"/>
      <c r="AR424" s="99"/>
      <c r="AS424" s="99"/>
      <c r="AT424" s="99"/>
      <c r="AU424" s="99"/>
      <c r="AX424">
        <v>1.1499999999999999</v>
      </c>
      <c r="AY424" s="55">
        <v>0.03</v>
      </c>
      <c r="AZ424" s="55">
        <v>8.1000000000000003E-2</v>
      </c>
      <c r="BA424" s="55">
        <v>0.13200000000000001</v>
      </c>
      <c r="BB424" s="55">
        <v>0.184</v>
      </c>
      <c r="BC424" s="55">
        <v>0.33100000000000002</v>
      </c>
    </row>
    <row r="425" spans="1:55" ht="17.5" thickBot="1" x14ac:dyDescent="0.35">
      <c r="A425" t="s">
        <v>132</v>
      </c>
      <c r="B425" s="5">
        <v>1.17</v>
      </c>
      <c r="C425" s="5">
        <f t="shared" ref="C425:C488" si="50">VALUE(SUBSTITUTE(3&amp;B425," ",""))</f>
        <v>31.17</v>
      </c>
      <c r="D425" t="s">
        <v>130</v>
      </c>
      <c r="E425" t="s">
        <v>130</v>
      </c>
      <c r="F425" s="55">
        <v>2.96380952380952E-2</v>
      </c>
      <c r="G425" s="55">
        <v>8.1000000000000003E-2</v>
      </c>
      <c r="H425" s="55">
        <v>0.13200000000000001</v>
      </c>
      <c r="I425" s="55">
        <v>0.184</v>
      </c>
      <c r="J425" s="55">
        <v>0.33100000000000002</v>
      </c>
      <c r="K425" s="55" t="s">
        <v>130</v>
      </c>
      <c r="L425" s="55" t="s">
        <v>130</v>
      </c>
      <c r="M425" s="55" t="s">
        <v>130</v>
      </c>
      <c r="N425" s="55" t="s">
        <v>130</v>
      </c>
      <c r="O425" s="55" t="s">
        <v>130</v>
      </c>
      <c r="P425" s="2" t="s">
        <v>162</v>
      </c>
      <c r="S425">
        <v>1.07</v>
      </c>
      <c r="T425" s="55">
        <v>3.1533333333333302E-2</v>
      </c>
      <c r="U425" s="55">
        <v>8.1000000000000003E-2</v>
      </c>
      <c r="V425" s="55">
        <v>0.13200000000000001</v>
      </c>
      <c r="W425" s="55">
        <v>0.184</v>
      </c>
      <c r="X425" s="55">
        <v>0.33100000000000002</v>
      </c>
      <c r="Y425" s="102"/>
      <c r="Z425" s="24"/>
      <c r="AD425" s="105"/>
      <c r="AE425" s="105"/>
      <c r="AF425" s="24"/>
      <c r="AG425" s="24"/>
      <c r="AH425" s="24"/>
      <c r="AI425" s="24"/>
      <c r="AJ425" s="24"/>
      <c r="AK425" s="24"/>
      <c r="AL425" s="24"/>
      <c r="AM425" s="24"/>
      <c r="AN425" s="24"/>
      <c r="AP425" s="99"/>
      <c r="AQ425" s="99"/>
      <c r="AR425" s="99"/>
      <c r="AS425" s="99"/>
      <c r="AT425" s="99"/>
      <c r="AU425" s="99"/>
      <c r="AX425">
        <v>1.1599999999999999</v>
      </c>
      <c r="AY425" s="55">
        <v>2.9866666666666701E-2</v>
      </c>
      <c r="AZ425" s="55">
        <v>8.1000000000000003E-2</v>
      </c>
      <c r="BA425" s="55">
        <v>0.13200000000000001</v>
      </c>
      <c r="BB425" s="55">
        <v>0.184</v>
      </c>
      <c r="BC425" s="55">
        <v>0.33100000000000002</v>
      </c>
    </row>
    <row r="426" spans="1:55" ht="17.5" thickBot="1" x14ac:dyDescent="0.35">
      <c r="A426" t="s">
        <v>132</v>
      </c>
      <c r="B426" s="5">
        <v>1.18</v>
      </c>
      <c r="C426" s="5">
        <f t="shared" si="50"/>
        <v>31.18</v>
      </c>
      <c r="D426" t="s">
        <v>130</v>
      </c>
      <c r="E426" t="s">
        <v>130</v>
      </c>
      <c r="F426" s="55">
        <v>2.9409523809523799E-2</v>
      </c>
      <c r="G426" s="55">
        <v>8.1000000000000003E-2</v>
      </c>
      <c r="H426" s="55">
        <v>0.13200000000000001</v>
      </c>
      <c r="I426" s="55">
        <v>0.184</v>
      </c>
      <c r="J426" s="55">
        <v>0.33100000000000002</v>
      </c>
      <c r="K426" s="55" t="s">
        <v>130</v>
      </c>
      <c r="L426" s="55" t="s">
        <v>130</v>
      </c>
      <c r="M426" s="55" t="s">
        <v>130</v>
      </c>
      <c r="N426" s="55" t="s">
        <v>130</v>
      </c>
      <c r="O426" s="55" t="s">
        <v>130</v>
      </c>
      <c r="P426" s="2" t="s">
        <v>162</v>
      </c>
      <c r="S426">
        <v>1.08</v>
      </c>
      <c r="T426" s="55">
        <v>3.1304761904761898E-2</v>
      </c>
      <c r="U426" s="55">
        <v>8.1000000000000003E-2</v>
      </c>
      <c r="V426" s="55">
        <v>0.13200000000000001</v>
      </c>
      <c r="W426" s="55">
        <v>0.184</v>
      </c>
      <c r="X426" s="55">
        <v>0.33100000000000002</v>
      </c>
      <c r="Y426" s="102"/>
      <c r="Z426" s="24"/>
      <c r="AD426" s="105"/>
      <c r="AE426" s="105"/>
      <c r="AF426" s="24"/>
      <c r="AG426" s="24"/>
      <c r="AH426" s="24"/>
      <c r="AI426" s="24"/>
      <c r="AJ426" s="24"/>
      <c r="AK426" s="24"/>
      <c r="AL426" s="24"/>
      <c r="AM426" s="24"/>
      <c r="AN426" s="24"/>
      <c r="AP426" s="99"/>
      <c r="AQ426" s="99"/>
      <c r="AR426" s="99"/>
      <c r="AS426" s="99"/>
      <c r="AT426" s="99"/>
      <c r="AU426" s="99"/>
      <c r="AX426">
        <v>1.17</v>
      </c>
      <c r="AY426" s="55">
        <v>2.96380952380952E-2</v>
      </c>
      <c r="AZ426" s="55">
        <v>8.1000000000000003E-2</v>
      </c>
      <c r="BA426" s="55">
        <v>0.13200000000000001</v>
      </c>
      <c r="BB426" s="55">
        <v>0.184</v>
      </c>
      <c r="BC426" s="55">
        <v>0.33100000000000002</v>
      </c>
    </row>
    <row r="427" spans="1:55" ht="17.5" thickBot="1" x14ac:dyDescent="0.35">
      <c r="A427" t="s">
        <v>132</v>
      </c>
      <c r="B427" s="5">
        <v>1.19</v>
      </c>
      <c r="C427" s="5">
        <f t="shared" si="50"/>
        <v>31.19</v>
      </c>
      <c r="D427" t="s">
        <v>130</v>
      </c>
      <c r="E427" t="s">
        <v>130</v>
      </c>
      <c r="F427" s="55">
        <v>2.9180952380952401E-2</v>
      </c>
      <c r="G427" s="55">
        <v>8.1000000000000003E-2</v>
      </c>
      <c r="H427" s="55">
        <v>0.13200000000000001</v>
      </c>
      <c r="I427" s="55">
        <v>0.184</v>
      </c>
      <c r="J427" s="55">
        <v>0.33100000000000002</v>
      </c>
      <c r="K427" s="55" t="s">
        <v>130</v>
      </c>
      <c r="L427" s="55" t="s">
        <v>130</v>
      </c>
      <c r="M427" s="55" t="s">
        <v>130</v>
      </c>
      <c r="N427" s="55" t="s">
        <v>130</v>
      </c>
      <c r="O427" s="55" t="s">
        <v>130</v>
      </c>
      <c r="P427" s="2" t="s">
        <v>162</v>
      </c>
      <c r="S427">
        <v>1.0900000000000001</v>
      </c>
      <c r="T427" s="55">
        <v>3.1E-2</v>
      </c>
      <c r="U427" s="55">
        <v>8.1000000000000003E-2</v>
      </c>
      <c r="V427" s="55">
        <v>0.13200000000000001</v>
      </c>
      <c r="W427" s="55">
        <v>0.184</v>
      </c>
      <c r="X427" s="55">
        <v>0.33100000000000002</v>
      </c>
      <c r="Y427" s="102"/>
      <c r="Z427" s="24"/>
      <c r="AA427" s="121"/>
      <c r="AB427" s="121"/>
      <c r="AD427" s="105"/>
      <c r="AE427" s="105"/>
      <c r="AF427" s="24"/>
      <c r="AG427" s="24"/>
      <c r="AH427" s="24"/>
      <c r="AI427" s="24"/>
      <c r="AJ427" s="24"/>
      <c r="AK427" s="24"/>
      <c r="AL427" s="24"/>
      <c r="AM427" s="24"/>
      <c r="AN427" s="24"/>
      <c r="AP427" s="99"/>
      <c r="AQ427" s="99"/>
      <c r="AR427" s="99"/>
      <c r="AS427" s="99"/>
      <c r="AT427" s="99"/>
      <c r="AU427" s="99"/>
      <c r="AX427">
        <v>1.18</v>
      </c>
      <c r="AY427" s="55">
        <v>2.9409523809523799E-2</v>
      </c>
      <c r="AZ427" s="55">
        <v>8.1000000000000003E-2</v>
      </c>
      <c r="BA427" s="55">
        <v>0.13200000000000001</v>
      </c>
      <c r="BB427" s="55">
        <v>0.184</v>
      </c>
      <c r="BC427" s="55">
        <v>0.33100000000000002</v>
      </c>
    </row>
    <row r="428" spans="1:55" ht="17.5" thickBot="1" x14ac:dyDescent="0.35">
      <c r="A428" t="s">
        <v>132</v>
      </c>
      <c r="B428" s="5">
        <v>1.2</v>
      </c>
      <c r="C428" s="5">
        <f t="shared" si="50"/>
        <v>31.2</v>
      </c>
      <c r="D428" t="s">
        <v>130</v>
      </c>
      <c r="E428" t="s">
        <v>130</v>
      </c>
      <c r="F428" s="55">
        <v>2.89523809523809E-2</v>
      </c>
      <c r="G428" s="55">
        <v>8.1000000000000003E-2</v>
      </c>
      <c r="H428" s="55">
        <v>0.13200000000000001</v>
      </c>
      <c r="I428" s="55">
        <v>0.184</v>
      </c>
      <c r="J428" s="55">
        <v>0.33100000000000002</v>
      </c>
      <c r="K428" s="55" t="s">
        <v>130</v>
      </c>
      <c r="L428" s="55" t="s">
        <v>130</v>
      </c>
      <c r="M428" s="55" t="s">
        <v>130</v>
      </c>
      <c r="N428" s="55" t="s">
        <v>130</v>
      </c>
      <c r="O428" s="55" t="s">
        <v>130</v>
      </c>
      <c r="P428" s="2" t="s">
        <v>162</v>
      </c>
      <c r="S428">
        <v>1.1000000000000001</v>
      </c>
      <c r="T428" s="55">
        <v>3.1E-2</v>
      </c>
      <c r="U428" s="55">
        <v>8.1000000000000003E-2</v>
      </c>
      <c r="V428" s="55">
        <v>0.13200000000000001</v>
      </c>
      <c r="W428" s="55">
        <v>0.184</v>
      </c>
      <c r="X428" s="55">
        <v>0.33100000000000002</v>
      </c>
      <c r="Y428" s="102"/>
      <c r="Z428" s="24"/>
      <c r="AA428" s="121"/>
      <c r="AB428" s="121"/>
      <c r="AD428" s="105"/>
      <c r="AE428" s="105"/>
      <c r="AF428" s="24"/>
      <c r="AG428" s="24"/>
      <c r="AH428" s="24"/>
      <c r="AI428" s="24"/>
      <c r="AJ428" s="24"/>
      <c r="AK428" s="24"/>
      <c r="AL428" s="24"/>
      <c r="AM428" s="24"/>
      <c r="AN428" s="24"/>
      <c r="AP428" s="99"/>
      <c r="AQ428" s="99"/>
      <c r="AR428" s="99"/>
      <c r="AS428" s="99"/>
      <c r="AT428" s="99"/>
      <c r="AU428" s="99"/>
      <c r="AX428">
        <v>1.19</v>
      </c>
      <c r="AY428" s="55">
        <v>2.9180952380952401E-2</v>
      </c>
      <c r="AZ428" s="55">
        <v>8.1000000000000003E-2</v>
      </c>
      <c r="BA428" s="55">
        <v>0.13200000000000001</v>
      </c>
      <c r="BB428" s="55">
        <v>0.184</v>
      </c>
      <c r="BC428" s="55">
        <v>0.33100000000000002</v>
      </c>
    </row>
    <row r="429" spans="1:55" ht="17.5" thickBot="1" x14ac:dyDescent="0.35">
      <c r="A429" t="s">
        <v>132</v>
      </c>
      <c r="B429" s="5">
        <v>1.21</v>
      </c>
      <c r="C429" s="5">
        <f t="shared" si="50"/>
        <v>31.21</v>
      </c>
      <c r="D429" t="s">
        <v>130</v>
      </c>
      <c r="E429" t="s">
        <v>130</v>
      </c>
      <c r="F429" s="55">
        <v>2.9000000000000001E-2</v>
      </c>
      <c r="G429" s="55">
        <v>8.1000000000000003E-2</v>
      </c>
      <c r="H429" s="55">
        <v>0.13200000000000001</v>
      </c>
      <c r="I429" s="55">
        <v>0.184</v>
      </c>
      <c r="J429" s="55">
        <v>0.33100000000000002</v>
      </c>
      <c r="K429" s="55" t="s">
        <v>130</v>
      </c>
      <c r="L429" s="55" t="s">
        <v>130</v>
      </c>
      <c r="M429" s="55" t="s">
        <v>130</v>
      </c>
      <c r="N429" s="55" t="s">
        <v>130</v>
      </c>
      <c r="O429" s="55" t="s">
        <v>130</v>
      </c>
      <c r="P429" s="2" t="s">
        <v>162</v>
      </c>
      <c r="S429">
        <v>1.1100000000000001</v>
      </c>
      <c r="T429" s="55">
        <v>3.1E-2</v>
      </c>
      <c r="U429" s="55">
        <v>8.1000000000000003E-2</v>
      </c>
      <c r="V429" s="55">
        <v>0.13200000000000001</v>
      </c>
      <c r="W429" s="55">
        <v>0.184</v>
      </c>
      <c r="X429" s="55">
        <v>0.33100000000000002</v>
      </c>
      <c r="Y429" s="102"/>
      <c r="Z429" s="24"/>
      <c r="AA429" s="121"/>
      <c r="AB429" s="121"/>
      <c r="AD429" s="105"/>
      <c r="AE429" s="105"/>
      <c r="AF429" s="24"/>
      <c r="AG429" s="24"/>
      <c r="AH429" s="24"/>
      <c r="AI429" s="24"/>
      <c r="AJ429" s="24"/>
      <c r="AK429" s="24"/>
      <c r="AL429" s="24"/>
      <c r="AM429" s="24"/>
      <c r="AN429" s="24"/>
      <c r="AP429" s="99"/>
      <c r="AQ429" s="99"/>
      <c r="AR429" s="99"/>
      <c r="AS429" s="99"/>
      <c r="AT429" s="99"/>
      <c r="AU429" s="99"/>
      <c r="AX429">
        <v>1.2</v>
      </c>
      <c r="AY429" s="55">
        <v>2.89523809523809E-2</v>
      </c>
      <c r="AZ429" s="55">
        <v>8.1000000000000003E-2</v>
      </c>
      <c r="BA429" s="55">
        <v>0.13200000000000001</v>
      </c>
      <c r="BB429" s="55">
        <v>0.184</v>
      </c>
      <c r="BC429" s="55">
        <v>0.33100000000000002</v>
      </c>
    </row>
    <row r="430" spans="1:55" ht="17.5" thickBot="1" x14ac:dyDescent="0.35">
      <c r="A430" t="s">
        <v>132</v>
      </c>
      <c r="B430" s="5">
        <v>1.22</v>
      </c>
      <c r="C430" s="5">
        <f t="shared" si="50"/>
        <v>31.22</v>
      </c>
      <c r="D430" t="s">
        <v>130</v>
      </c>
      <c r="E430" t="s">
        <v>130</v>
      </c>
      <c r="F430" s="55">
        <v>2.9000000000000001E-2</v>
      </c>
      <c r="G430" s="55">
        <v>8.1000000000000003E-2</v>
      </c>
      <c r="H430" s="55">
        <v>0.13200000000000001</v>
      </c>
      <c r="I430" s="55">
        <v>0.184</v>
      </c>
      <c r="J430" s="55">
        <v>0.33100000000000002</v>
      </c>
      <c r="K430" s="55" t="s">
        <v>130</v>
      </c>
      <c r="L430" s="55" t="s">
        <v>130</v>
      </c>
      <c r="M430" s="55" t="s">
        <v>130</v>
      </c>
      <c r="N430" s="55" t="s">
        <v>130</v>
      </c>
      <c r="O430" s="55" t="s">
        <v>130</v>
      </c>
      <c r="P430" s="2" t="s">
        <v>162</v>
      </c>
      <c r="S430">
        <v>1.1200000000000001</v>
      </c>
      <c r="T430" s="55">
        <v>3.1E-2</v>
      </c>
      <c r="U430" s="55">
        <v>8.1000000000000003E-2</v>
      </c>
      <c r="V430" s="55">
        <v>0.13200000000000001</v>
      </c>
      <c r="W430" s="55">
        <v>0.184</v>
      </c>
      <c r="X430" s="55">
        <v>0.33100000000000002</v>
      </c>
      <c r="Y430" s="102"/>
      <c r="Z430" s="24"/>
      <c r="AA430" s="121"/>
      <c r="AB430" s="121"/>
      <c r="AD430" s="105"/>
      <c r="AE430" s="105"/>
      <c r="AF430" s="24"/>
      <c r="AG430" s="24"/>
      <c r="AH430" s="24"/>
      <c r="AI430" s="24"/>
      <c r="AJ430" s="24"/>
      <c r="AK430" s="24"/>
      <c r="AL430" s="24"/>
      <c r="AM430" s="24"/>
      <c r="AN430" s="24"/>
      <c r="AP430" s="99"/>
      <c r="AQ430" s="99"/>
      <c r="AR430" s="99"/>
      <c r="AS430" s="99"/>
      <c r="AT430" s="99"/>
      <c r="AU430" s="99"/>
      <c r="AX430">
        <v>1.21</v>
      </c>
      <c r="AY430" s="55">
        <v>2.9000000000000001E-2</v>
      </c>
      <c r="AZ430" s="55">
        <v>8.1000000000000003E-2</v>
      </c>
      <c r="BA430" s="55">
        <v>0.13200000000000001</v>
      </c>
      <c r="BB430" s="55">
        <v>0.184</v>
      </c>
      <c r="BC430" s="55">
        <v>0.33100000000000002</v>
      </c>
    </row>
    <row r="431" spans="1:55" ht="17.5" thickBot="1" x14ac:dyDescent="0.35">
      <c r="A431" t="s">
        <v>132</v>
      </c>
      <c r="B431" s="5">
        <v>1.23</v>
      </c>
      <c r="C431" s="5">
        <f t="shared" si="50"/>
        <v>31.23</v>
      </c>
      <c r="D431" t="s">
        <v>130</v>
      </c>
      <c r="E431" t="s">
        <v>130</v>
      </c>
      <c r="F431" s="55">
        <v>2.8000000000000001E-2</v>
      </c>
      <c r="G431" s="55">
        <v>8.1000000000000003E-2</v>
      </c>
      <c r="H431" s="55">
        <v>0.13200000000000001</v>
      </c>
      <c r="I431" s="55">
        <v>0.184</v>
      </c>
      <c r="J431" s="55">
        <v>0.33100000000000002</v>
      </c>
      <c r="K431" s="55" t="s">
        <v>130</v>
      </c>
      <c r="L431" s="55" t="s">
        <v>130</v>
      </c>
      <c r="M431" s="55" t="s">
        <v>130</v>
      </c>
      <c r="N431" s="55" t="s">
        <v>130</v>
      </c>
      <c r="O431" s="55" t="s">
        <v>130</v>
      </c>
      <c r="P431" s="2" t="s">
        <v>162</v>
      </c>
      <c r="S431">
        <v>1.1299999999999999</v>
      </c>
      <c r="T431" s="55">
        <v>3.1E-2</v>
      </c>
      <c r="U431" s="55">
        <v>8.1000000000000003E-2</v>
      </c>
      <c r="V431" s="55">
        <v>0.13200000000000001</v>
      </c>
      <c r="W431" s="55">
        <v>0.184</v>
      </c>
      <c r="X431" s="55">
        <v>0.33100000000000002</v>
      </c>
      <c r="Y431" s="102"/>
      <c r="Z431" s="24"/>
      <c r="AA431" s="121"/>
      <c r="AB431" s="121"/>
      <c r="AD431" s="105"/>
      <c r="AE431" s="105"/>
      <c r="AF431" s="24"/>
      <c r="AG431" s="24"/>
      <c r="AH431" s="24"/>
      <c r="AI431" s="24"/>
      <c r="AJ431" s="24"/>
      <c r="AK431" s="24"/>
      <c r="AL431" s="24"/>
      <c r="AM431" s="24"/>
      <c r="AN431" s="24"/>
      <c r="AP431" s="99"/>
      <c r="AQ431" s="99"/>
      <c r="AR431" s="99"/>
      <c r="AS431" s="99"/>
      <c r="AT431" s="99"/>
      <c r="AU431" s="99"/>
      <c r="AX431">
        <v>1.22</v>
      </c>
      <c r="AY431" s="55">
        <v>2.9000000000000001E-2</v>
      </c>
      <c r="AZ431" s="55">
        <v>8.1000000000000003E-2</v>
      </c>
      <c r="BA431" s="55">
        <v>0.13200000000000001</v>
      </c>
      <c r="BB431" s="55">
        <v>0.184</v>
      </c>
      <c r="BC431" s="55">
        <v>0.33100000000000002</v>
      </c>
    </row>
    <row r="432" spans="1:55" ht="17.5" thickBot="1" x14ac:dyDescent="0.35">
      <c r="A432" t="s">
        <v>132</v>
      </c>
      <c r="B432" s="5">
        <v>1.24</v>
      </c>
      <c r="C432" s="5">
        <f t="shared" si="50"/>
        <v>31.24</v>
      </c>
      <c r="D432" t="s">
        <v>130</v>
      </c>
      <c r="E432" t="s">
        <v>130</v>
      </c>
      <c r="F432" s="55">
        <v>2.8000000000000001E-2</v>
      </c>
      <c r="G432" s="55">
        <v>8.1000000000000003E-2</v>
      </c>
      <c r="H432" s="55">
        <v>0.13200000000000001</v>
      </c>
      <c r="I432" s="55">
        <v>0.184</v>
      </c>
      <c r="J432" s="55">
        <v>0.33100000000000002</v>
      </c>
      <c r="K432" s="55" t="s">
        <v>130</v>
      </c>
      <c r="L432" s="55" t="s">
        <v>130</v>
      </c>
      <c r="M432" s="55" t="s">
        <v>130</v>
      </c>
      <c r="N432" s="55" t="s">
        <v>130</v>
      </c>
      <c r="O432" s="55" t="s">
        <v>130</v>
      </c>
      <c r="P432" s="2" t="s">
        <v>162</v>
      </c>
      <c r="S432">
        <v>1.1399999999999999</v>
      </c>
      <c r="T432" s="55">
        <v>3.1E-2</v>
      </c>
      <c r="U432" s="55">
        <v>8.1000000000000003E-2</v>
      </c>
      <c r="V432" s="55">
        <v>0.13200000000000001</v>
      </c>
      <c r="W432" s="55">
        <v>0.184</v>
      </c>
      <c r="X432" s="55">
        <v>0.33100000000000002</v>
      </c>
      <c r="Y432" s="102"/>
      <c r="Z432" s="24"/>
      <c r="AA432" s="121"/>
      <c r="AB432" s="121"/>
      <c r="AD432" s="105"/>
      <c r="AE432" s="105"/>
      <c r="AF432" s="24"/>
      <c r="AG432" s="24"/>
      <c r="AH432" s="24"/>
      <c r="AI432" s="24"/>
      <c r="AJ432" s="24"/>
      <c r="AK432" s="24"/>
      <c r="AL432" s="24"/>
      <c r="AM432" s="24"/>
      <c r="AN432" s="24"/>
      <c r="AP432" s="99"/>
      <c r="AQ432" s="99"/>
      <c r="AR432" s="99"/>
      <c r="AS432" s="99"/>
      <c r="AT432" s="99"/>
      <c r="AU432" s="99"/>
      <c r="AX432">
        <v>1.23</v>
      </c>
      <c r="AY432" s="55">
        <v>2.8000000000000001E-2</v>
      </c>
      <c r="AZ432" s="55">
        <v>8.1000000000000003E-2</v>
      </c>
      <c r="BA432" s="55">
        <v>0.13200000000000001</v>
      </c>
      <c r="BB432" s="55">
        <v>0.184</v>
      </c>
      <c r="BC432" s="55">
        <v>0.33100000000000002</v>
      </c>
    </row>
    <row r="433" spans="1:55" ht="17.5" thickBot="1" x14ac:dyDescent="0.35">
      <c r="A433" t="s">
        <v>132</v>
      </c>
      <c r="B433" s="5">
        <v>1.25</v>
      </c>
      <c r="C433" s="5">
        <f t="shared" si="50"/>
        <v>31.25</v>
      </c>
      <c r="D433" t="s">
        <v>130</v>
      </c>
      <c r="E433" t="s">
        <v>130</v>
      </c>
      <c r="F433" s="55">
        <v>2.8000000000000001E-2</v>
      </c>
      <c r="G433" s="55">
        <v>8.1000000000000003E-2</v>
      </c>
      <c r="H433" s="55">
        <v>0.13200000000000001</v>
      </c>
      <c r="I433" s="55">
        <v>0.184</v>
      </c>
      <c r="J433" s="55">
        <v>0.33100000000000002</v>
      </c>
      <c r="K433" s="55" t="s">
        <v>130</v>
      </c>
      <c r="L433" s="55" t="s">
        <v>130</v>
      </c>
      <c r="M433" s="55" t="s">
        <v>130</v>
      </c>
      <c r="N433" s="55" t="s">
        <v>130</v>
      </c>
      <c r="O433" s="55" t="s">
        <v>130</v>
      </c>
      <c r="P433" s="2" t="s">
        <v>162</v>
      </c>
      <c r="S433">
        <v>1.1499999999999999</v>
      </c>
      <c r="T433" s="55">
        <v>0.03</v>
      </c>
      <c r="U433" s="55">
        <v>8.1000000000000003E-2</v>
      </c>
      <c r="V433" s="55">
        <v>0.13200000000000001</v>
      </c>
      <c r="W433" s="55">
        <v>0.184</v>
      </c>
      <c r="X433" s="55">
        <v>0.33100000000000002</v>
      </c>
      <c r="Y433" s="102"/>
      <c r="Z433" s="24"/>
      <c r="AB433" s="122"/>
      <c r="AD433" s="105"/>
      <c r="AE433" s="105"/>
      <c r="AF433" s="24"/>
      <c r="AG433" s="24"/>
      <c r="AH433" s="24"/>
      <c r="AI433" s="24"/>
      <c r="AJ433" s="24"/>
      <c r="AK433" s="24"/>
      <c r="AL433" s="24"/>
      <c r="AM433" s="24"/>
      <c r="AN433" s="24"/>
      <c r="AP433" s="99"/>
      <c r="AQ433" s="99"/>
      <c r="AR433" s="99"/>
      <c r="AS433" s="99"/>
      <c r="AT433" s="99"/>
      <c r="AU433" s="99"/>
      <c r="AX433">
        <v>1.24</v>
      </c>
      <c r="AY433" s="55">
        <v>2.8000000000000001E-2</v>
      </c>
      <c r="AZ433" s="55">
        <v>8.1000000000000003E-2</v>
      </c>
      <c r="BA433" s="55">
        <v>0.13200000000000001</v>
      </c>
      <c r="BB433" s="55">
        <v>0.184</v>
      </c>
      <c r="BC433" s="55">
        <v>0.33100000000000002</v>
      </c>
    </row>
    <row r="434" spans="1:55" ht="17.5" thickBot="1" x14ac:dyDescent="0.35">
      <c r="A434" t="s">
        <v>132</v>
      </c>
      <c r="B434" s="5">
        <v>1.26</v>
      </c>
      <c r="C434" s="5">
        <f t="shared" si="50"/>
        <v>31.26</v>
      </c>
      <c r="D434" t="s">
        <v>130</v>
      </c>
      <c r="E434" t="s">
        <v>130</v>
      </c>
      <c r="F434" s="55">
        <v>2.8000000000000001E-2</v>
      </c>
      <c r="G434" s="55">
        <v>8.1000000000000003E-2</v>
      </c>
      <c r="H434" s="55">
        <v>0.13200000000000001</v>
      </c>
      <c r="I434" s="55">
        <v>0.184</v>
      </c>
      <c r="J434" s="55">
        <v>0.33100000000000002</v>
      </c>
      <c r="K434" s="55" t="s">
        <v>130</v>
      </c>
      <c r="L434" s="55" t="s">
        <v>130</v>
      </c>
      <c r="M434" s="55" t="s">
        <v>130</v>
      </c>
      <c r="N434" s="55" t="s">
        <v>130</v>
      </c>
      <c r="O434" s="55" t="s">
        <v>130</v>
      </c>
      <c r="P434" s="2" t="s">
        <v>162</v>
      </c>
      <c r="S434">
        <v>1.1599999999999999</v>
      </c>
      <c r="T434" s="55">
        <v>2.9866666666666701E-2</v>
      </c>
      <c r="U434" s="55">
        <v>8.1000000000000003E-2</v>
      </c>
      <c r="V434" s="55">
        <v>0.13200000000000001</v>
      </c>
      <c r="W434" s="55">
        <v>0.184</v>
      </c>
      <c r="X434" s="55">
        <v>0.33100000000000002</v>
      </c>
      <c r="Y434" s="102"/>
      <c r="Z434" s="24"/>
      <c r="AB434" s="122"/>
      <c r="AD434" s="105"/>
      <c r="AE434" s="105"/>
      <c r="AF434" s="24"/>
      <c r="AG434" s="24"/>
      <c r="AH434" s="24"/>
      <c r="AI434" s="24"/>
      <c r="AJ434" s="24"/>
      <c r="AK434" s="24"/>
      <c r="AL434" s="24"/>
      <c r="AM434" s="24"/>
      <c r="AN434" s="24"/>
      <c r="AP434" s="99"/>
      <c r="AQ434" s="99"/>
      <c r="AR434" s="99"/>
      <c r="AS434" s="99"/>
      <c r="AT434" s="99"/>
      <c r="AU434" s="99"/>
      <c r="AX434">
        <v>1.25</v>
      </c>
      <c r="AY434" s="55">
        <v>2.8000000000000001E-2</v>
      </c>
      <c r="AZ434" s="55">
        <v>8.1000000000000003E-2</v>
      </c>
      <c r="BA434" s="55">
        <v>0.13200000000000001</v>
      </c>
      <c r="BB434" s="55">
        <v>0.184</v>
      </c>
      <c r="BC434" s="55">
        <v>0.33100000000000002</v>
      </c>
    </row>
    <row r="435" spans="1:55" ht="17.5" thickBot="1" x14ac:dyDescent="0.35">
      <c r="A435" t="s">
        <v>132</v>
      </c>
      <c r="B435" s="5">
        <v>1.27</v>
      </c>
      <c r="C435" s="5">
        <f t="shared" si="50"/>
        <v>31.27</v>
      </c>
      <c r="D435" t="s">
        <v>130</v>
      </c>
      <c r="E435" t="s">
        <v>130</v>
      </c>
      <c r="F435" s="55">
        <v>2.7E-2</v>
      </c>
      <c r="G435" s="55">
        <v>8.1000000000000003E-2</v>
      </c>
      <c r="H435" s="55">
        <v>0.13200000000000001</v>
      </c>
      <c r="I435" s="55">
        <v>0.184</v>
      </c>
      <c r="J435" s="55">
        <v>0.33100000000000002</v>
      </c>
      <c r="K435" s="55" t="s">
        <v>130</v>
      </c>
      <c r="L435" s="55" t="s">
        <v>130</v>
      </c>
      <c r="M435" s="55" t="s">
        <v>130</v>
      </c>
      <c r="N435" s="55" t="s">
        <v>130</v>
      </c>
      <c r="O435" s="55" t="s">
        <v>130</v>
      </c>
      <c r="P435" s="2" t="s">
        <v>162</v>
      </c>
      <c r="S435">
        <v>1.17</v>
      </c>
      <c r="T435" s="55">
        <v>2.96380952380952E-2</v>
      </c>
      <c r="U435" s="55">
        <v>8.1000000000000003E-2</v>
      </c>
      <c r="V435" s="55">
        <v>0.13200000000000001</v>
      </c>
      <c r="W435" s="55">
        <v>0.184</v>
      </c>
      <c r="X435" s="55">
        <v>0.33100000000000002</v>
      </c>
      <c r="Y435" s="102"/>
      <c r="Z435" s="24"/>
      <c r="AA435" s="121"/>
      <c r="AB435" s="121"/>
      <c r="AD435" s="105"/>
      <c r="AE435" s="105"/>
      <c r="AF435" s="24"/>
      <c r="AG435" s="24"/>
      <c r="AH435" s="24"/>
      <c r="AI435" s="24"/>
      <c r="AJ435" s="24"/>
      <c r="AK435" s="24"/>
      <c r="AL435" s="24"/>
      <c r="AM435" s="24"/>
      <c r="AN435" s="24"/>
      <c r="AP435" s="99"/>
      <c r="AQ435" s="99"/>
      <c r="AR435" s="99"/>
      <c r="AS435" s="99"/>
      <c r="AT435" s="99"/>
      <c r="AU435" s="99"/>
      <c r="AX435">
        <v>1.26</v>
      </c>
      <c r="AY435" s="55">
        <v>2.8000000000000001E-2</v>
      </c>
      <c r="AZ435" s="55">
        <v>8.1000000000000003E-2</v>
      </c>
      <c r="BA435" s="55">
        <v>0.13200000000000001</v>
      </c>
      <c r="BB435" s="55">
        <v>0.184</v>
      </c>
      <c r="BC435" s="55">
        <v>0.33100000000000002</v>
      </c>
    </row>
    <row r="436" spans="1:55" ht="17.5" thickBot="1" x14ac:dyDescent="0.35">
      <c r="A436" t="s">
        <v>132</v>
      </c>
      <c r="B436" s="5">
        <v>1.28</v>
      </c>
      <c r="C436" s="5">
        <f t="shared" si="50"/>
        <v>31.28</v>
      </c>
      <c r="D436" t="s">
        <v>130</v>
      </c>
      <c r="E436" t="s">
        <v>130</v>
      </c>
      <c r="F436" s="55">
        <v>2.7E-2</v>
      </c>
      <c r="G436" s="55">
        <v>8.1000000000000003E-2</v>
      </c>
      <c r="H436" s="55">
        <v>0.13200000000000001</v>
      </c>
      <c r="I436" s="55">
        <v>0.184</v>
      </c>
      <c r="J436" s="55">
        <v>0.33100000000000002</v>
      </c>
      <c r="K436" s="55" t="s">
        <v>130</v>
      </c>
      <c r="L436" s="55" t="s">
        <v>130</v>
      </c>
      <c r="M436" s="55" t="s">
        <v>130</v>
      </c>
      <c r="N436" s="55" t="s">
        <v>130</v>
      </c>
      <c r="O436" s="55" t="s">
        <v>130</v>
      </c>
      <c r="P436" s="2" t="s">
        <v>162</v>
      </c>
      <c r="S436">
        <v>1.18</v>
      </c>
      <c r="T436" s="55">
        <v>2.9409523809523799E-2</v>
      </c>
      <c r="U436" s="55">
        <v>8.1000000000000003E-2</v>
      </c>
      <c r="V436" s="55">
        <v>0.13200000000000001</v>
      </c>
      <c r="W436" s="55">
        <v>0.184</v>
      </c>
      <c r="X436" s="55">
        <v>0.33100000000000002</v>
      </c>
      <c r="Y436" s="102"/>
      <c r="Z436" s="24"/>
      <c r="AA436" s="121"/>
      <c r="AB436" s="121"/>
      <c r="AD436" s="105"/>
      <c r="AE436" s="105"/>
      <c r="AF436" s="24"/>
      <c r="AG436" s="24"/>
      <c r="AH436" s="24"/>
      <c r="AI436" s="24"/>
      <c r="AJ436" s="24"/>
      <c r="AK436" s="24"/>
      <c r="AL436" s="24"/>
      <c r="AM436" s="24"/>
      <c r="AN436" s="24"/>
      <c r="AP436" s="99"/>
      <c r="AQ436" s="99"/>
      <c r="AR436" s="99"/>
      <c r="AS436" s="99"/>
      <c r="AT436" s="99"/>
      <c r="AU436" s="99"/>
      <c r="AX436">
        <v>1.27</v>
      </c>
      <c r="AY436" s="55">
        <v>2.7E-2</v>
      </c>
      <c r="AZ436" s="55">
        <v>8.1000000000000003E-2</v>
      </c>
      <c r="BA436" s="55">
        <v>0.13200000000000001</v>
      </c>
      <c r="BB436" s="55">
        <v>0.184</v>
      </c>
      <c r="BC436" s="55">
        <v>0.33100000000000002</v>
      </c>
    </row>
    <row r="437" spans="1:55" ht="17.5" thickBot="1" x14ac:dyDescent="0.35">
      <c r="A437" t="s">
        <v>132</v>
      </c>
      <c r="B437" s="5">
        <v>1.29</v>
      </c>
      <c r="C437" s="5">
        <f t="shared" si="50"/>
        <v>31.29</v>
      </c>
      <c r="D437" t="s">
        <v>130</v>
      </c>
      <c r="E437" t="s">
        <v>130</v>
      </c>
      <c r="F437" s="55">
        <v>2.7E-2</v>
      </c>
      <c r="G437" s="55">
        <v>8.1000000000000003E-2</v>
      </c>
      <c r="H437" s="55">
        <v>0.13200000000000001</v>
      </c>
      <c r="I437" s="55">
        <v>0.184</v>
      </c>
      <c r="J437" s="55">
        <v>0.33100000000000002</v>
      </c>
      <c r="K437" s="55" t="s">
        <v>130</v>
      </c>
      <c r="L437" s="55" t="s">
        <v>130</v>
      </c>
      <c r="M437" s="55" t="s">
        <v>130</v>
      </c>
      <c r="N437" s="55" t="s">
        <v>130</v>
      </c>
      <c r="O437" s="55" t="s">
        <v>130</v>
      </c>
      <c r="P437" s="2" t="s">
        <v>162</v>
      </c>
      <c r="S437">
        <v>1.19</v>
      </c>
      <c r="T437" s="55">
        <v>2.9180952380952401E-2</v>
      </c>
      <c r="U437" s="55">
        <v>8.1000000000000003E-2</v>
      </c>
      <c r="V437" s="55">
        <v>0.13200000000000001</v>
      </c>
      <c r="W437" s="55">
        <v>0.184</v>
      </c>
      <c r="X437" s="55">
        <v>0.33100000000000002</v>
      </c>
      <c r="Y437" s="102"/>
      <c r="Z437" s="24"/>
      <c r="AA437" s="121"/>
      <c r="AB437" s="121"/>
      <c r="AD437" s="105"/>
      <c r="AE437" s="105"/>
      <c r="AF437" s="24"/>
      <c r="AG437" s="24"/>
      <c r="AH437" s="24"/>
      <c r="AI437" s="24"/>
      <c r="AJ437" s="24"/>
      <c r="AK437" s="24"/>
      <c r="AL437" s="24"/>
      <c r="AM437" s="24"/>
      <c r="AN437" s="24"/>
      <c r="AP437" s="99"/>
      <c r="AQ437" s="99"/>
      <c r="AR437" s="99"/>
      <c r="AS437" s="99"/>
      <c r="AT437" s="99"/>
      <c r="AU437" s="99"/>
      <c r="AX437">
        <v>1.28</v>
      </c>
      <c r="AY437" s="55">
        <v>2.7E-2</v>
      </c>
      <c r="AZ437" s="55">
        <v>8.1000000000000003E-2</v>
      </c>
      <c r="BA437" s="55">
        <v>0.13200000000000001</v>
      </c>
      <c r="BB437" s="55">
        <v>0.184</v>
      </c>
      <c r="BC437" s="55">
        <v>0.33100000000000002</v>
      </c>
    </row>
    <row r="438" spans="1:55" ht="17.5" thickBot="1" x14ac:dyDescent="0.35">
      <c r="A438" t="s">
        <v>132</v>
      </c>
      <c r="B438" s="5">
        <v>1.3</v>
      </c>
      <c r="C438" s="5">
        <f t="shared" si="50"/>
        <v>31.3</v>
      </c>
      <c r="D438" t="s">
        <v>130</v>
      </c>
      <c r="E438" t="s">
        <v>130</v>
      </c>
      <c r="F438" s="55">
        <v>2.7E-2</v>
      </c>
      <c r="G438" s="55">
        <v>8.1000000000000003E-2</v>
      </c>
      <c r="H438" s="55">
        <v>0.13200000000000001</v>
      </c>
      <c r="I438" s="55">
        <v>0.184</v>
      </c>
      <c r="J438" s="55">
        <v>0.33100000000000002</v>
      </c>
      <c r="K438" s="55" t="s">
        <v>130</v>
      </c>
      <c r="L438" s="55" t="s">
        <v>130</v>
      </c>
      <c r="M438" s="55" t="s">
        <v>130</v>
      </c>
      <c r="N438" s="55" t="s">
        <v>130</v>
      </c>
      <c r="O438" s="55" t="s">
        <v>130</v>
      </c>
      <c r="P438" s="2" t="s">
        <v>162</v>
      </c>
      <c r="S438">
        <v>1.2</v>
      </c>
      <c r="T438" s="55">
        <v>2.89523809523809E-2</v>
      </c>
      <c r="U438" s="55">
        <v>8.1000000000000003E-2</v>
      </c>
      <c r="V438" s="55">
        <v>0.13200000000000001</v>
      </c>
      <c r="W438" s="55">
        <v>0.184</v>
      </c>
      <c r="X438" s="55">
        <v>0.33100000000000002</v>
      </c>
      <c r="Y438" s="102"/>
      <c r="Z438" s="24"/>
      <c r="AA438" s="121"/>
      <c r="AB438" s="121"/>
      <c r="AD438" s="105"/>
      <c r="AE438" s="105"/>
      <c r="AF438" s="24"/>
      <c r="AG438" s="24"/>
      <c r="AH438" s="24"/>
      <c r="AI438" s="24"/>
      <c r="AJ438" s="24"/>
      <c r="AK438" s="24"/>
      <c r="AL438" s="24"/>
      <c r="AM438" s="24"/>
      <c r="AN438" s="24"/>
      <c r="AP438" s="99"/>
      <c r="AQ438" s="99"/>
      <c r="AR438" s="99"/>
      <c r="AS438" s="99"/>
      <c r="AT438" s="99"/>
      <c r="AU438" s="99"/>
      <c r="AX438">
        <v>1.29</v>
      </c>
      <c r="AY438" s="55">
        <v>2.7E-2</v>
      </c>
      <c r="AZ438" s="55">
        <v>8.1000000000000003E-2</v>
      </c>
      <c r="BA438" s="55">
        <v>0.13200000000000001</v>
      </c>
      <c r="BB438" s="55">
        <v>0.184</v>
      </c>
      <c r="BC438" s="55">
        <v>0.33100000000000002</v>
      </c>
    </row>
    <row r="439" spans="1:55" ht="17.5" thickBot="1" x14ac:dyDescent="0.35">
      <c r="A439" t="s">
        <v>132</v>
      </c>
      <c r="B439" s="5">
        <v>1.31</v>
      </c>
      <c r="C439" s="5">
        <f t="shared" si="50"/>
        <v>31.31</v>
      </c>
      <c r="D439" t="s">
        <v>130</v>
      </c>
      <c r="E439" t="s">
        <v>130</v>
      </c>
      <c r="F439" s="55">
        <v>2.7E-2</v>
      </c>
      <c r="G439" s="55">
        <v>8.1000000000000003E-2</v>
      </c>
      <c r="H439" s="55">
        <v>0.13200000000000001</v>
      </c>
      <c r="I439" s="55">
        <v>0.184</v>
      </c>
      <c r="J439" s="55">
        <v>0.33100000000000002</v>
      </c>
      <c r="K439" s="55" t="s">
        <v>130</v>
      </c>
      <c r="L439" s="55" t="s">
        <v>130</v>
      </c>
      <c r="M439" s="55" t="s">
        <v>130</v>
      </c>
      <c r="N439" s="55" t="s">
        <v>130</v>
      </c>
      <c r="O439" s="55" t="s">
        <v>130</v>
      </c>
      <c r="P439" s="2" t="s">
        <v>162</v>
      </c>
      <c r="S439">
        <v>1.21</v>
      </c>
      <c r="T439" s="55">
        <v>2.9000000000000001E-2</v>
      </c>
      <c r="U439" s="55">
        <v>8.1000000000000003E-2</v>
      </c>
      <c r="V439" s="55">
        <v>0.13200000000000001</v>
      </c>
      <c r="W439" s="55">
        <v>0.184</v>
      </c>
      <c r="X439" s="55">
        <v>0.33100000000000002</v>
      </c>
      <c r="Y439" s="102"/>
      <c r="Z439" s="24"/>
      <c r="AA439" s="121"/>
      <c r="AB439" s="121"/>
      <c r="AD439" s="105"/>
      <c r="AE439" s="105"/>
      <c r="AF439" s="24"/>
      <c r="AG439" s="24"/>
      <c r="AH439" s="24"/>
      <c r="AI439" s="24"/>
      <c r="AJ439" s="24"/>
      <c r="AK439" s="24"/>
      <c r="AL439" s="24"/>
      <c r="AM439" s="24"/>
      <c r="AN439" s="24"/>
      <c r="AP439" s="99"/>
      <c r="AQ439" s="99"/>
      <c r="AR439" s="99"/>
      <c r="AS439" s="99"/>
      <c r="AT439" s="99"/>
      <c r="AU439" s="99"/>
      <c r="AX439">
        <v>1.3</v>
      </c>
      <c r="AY439" s="55">
        <v>2.7E-2</v>
      </c>
      <c r="AZ439" s="55">
        <v>8.1000000000000003E-2</v>
      </c>
      <c r="BA439" s="55">
        <v>0.13200000000000001</v>
      </c>
      <c r="BB439" s="55">
        <v>0.184</v>
      </c>
      <c r="BC439" s="55">
        <v>0.33100000000000002</v>
      </c>
    </row>
    <row r="440" spans="1:55" ht="17.5" thickBot="1" x14ac:dyDescent="0.35">
      <c r="A440" t="s">
        <v>132</v>
      </c>
      <c r="B440" s="5">
        <v>1.32</v>
      </c>
      <c r="C440" s="5">
        <f t="shared" si="50"/>
        <v>31.32</v>
      </c>
      <c r="D440" t="s">
        <v>130</v>
      </c>
      <c r="E440" t="s">
        <v>130</v>
      </c>
      <c r="F440" s="55">
        <v>2.5999999999999999E-2</v>
      </c>
      <c r="G440" s="55">
        <v>8.1000000000000003E-2</v>
      </c>
      <c r="H440" s="55">
        <v>0.13200000000000001</v>
      </c>
      <c r="I440" s="55">
        <v>0.184</v>
      </c>
      <c r="J440" s="55">
        <v>0.33100000000000002</v>
      </c>
      <c r="K440" s="55" t="s">
        <v>130</v>
      </c>
      <c r="L440" s="55" t="s">
        <v>130</v>
      </c>
      <c r="M440" s="55" t="s">
        <v>130</v>
      </c>
      <c r="N440" s="55" t="s">
        <v>130</v>
      </c>
      <c r="O440" s="55" t="s">
        <v>130</v>
      </c>
      <c r="P440" s="2" t="s">
        <v>162</v>
      </c>
      <c r="S440">
        <v>1.22</v>
      </c>
      <c r="T440" s="55">
        <v>2.9000000000000001E-2</v>
      </c>
      <c r="U440" s="55">
        <v>8.1000000000000003E-2</v>
      </c>
      <c r="V440" s="55">
        <v>0.13200000000000001</v>
      </c>
      <c r="W440" s="55">
        <v>0.184</v>
      </c>
      <c r="X440" s="55">
        <v>0.33100000000000002</v>
      </c>
      <c r="Y440" s="102"/>
      <c r="Z440" s="24"/>
      <c r="AD440" s="105"/>
      <c r="AE440" s="105"/>
      <c r="AF440" s="24"/>
      <c r="AG440" s="24"/>
      <c r="AH440" s="24"/>
      <c r="AI440" s="24"/>
      <c r="AJ440" s="24"/>
      <c r="AK440" s="24"/>
      <c r="AL440" s="24"/>
      <c r="AM440" s="24"/>
      <c r="AN440" s="24"/>
      <c r="AP440" s="99"/>
      <c r="AQ440" s="99"/>
      <c r="AR440" s="99"/>
      <c r="AS440" s="99"/>
      <c r="AT440" s="99"/>
      <c r="AU440" s="99"/>
      <c r="AX440">
        <v>1.31</v>
      </c>
      <c r="AY440" s="55">
        <v>2.7E-2</v>
      </c>
      <c r="AZ440" s="55">
        <v>8.1000000000000003E-2</v>
      </c>
      <c r="BA440" s="55">
        <v>0.13200000000000001</v>
      </c>
      <c r="BB440" s="55">
        <v>0.184</v>
      </c>
      <c r="BC440" s="55">
        <v>0.33100000000000002</v>
      </c>
    </row>
    <row r="441" spans="1:55" ht="17.5" thickBot="1" x14ac:dyDescent="0.35">
      <c r="A441" t="s">
        <v>132</v>
      </c>
      <c r="B441" s="5">
        <v>1.33</v>
      </c>
      <c r="C441" s="5">
        <f t="shared" si="50"/>
        <v>31.33</v>
      </c>
      <c r="D441" t="s">
        <v>130</v>
      </c>
      <c r="E441" t="s">
        <v>130</v>
      </c>
      <c r="F441" s="55">
        <v>2.5700000000000001E-2</v>
      </c>
      <c r="G441" s="55">
        <v>8.1000000000000003E-2</v>
      </c>
      <c r="H441" s="55">
        <v>0.13200000000000001</v>
      </c>
      <c r="I441" s="55">
        <v>0.184</v>
      </c>
      <c r="J441" s="55">
        <v>0.33100000000000002</v>
      </c>
      <c r="K441" s="55" t="s">
        <v>130</v>
      </c>
      <c r="L441" s="55" t="s">
        <v>130</v>
      </c>
      <c r="M441" s="55" t="s">
        <v>130</v>
      </c>
      <c r="N441" s="55" t="s">
        <v>130</v>
      </c>
      <c r="O441" s="55" t="s">
        <v>130</v>
      </c>
      <c r="P441" s="2" t="s">
        <v>162</v>
      </c>
      <c r="S441">
        <v>1.23</v>
      </c>
      <c r="T441" s="55">
        <v>2.8000000000000001E-2</v>
      </c>
      <c r="U441" s="55">
        <v>8.1000000000000003E-2</v>
      </c>
      <c r="V441" s="55">
        <v>0.13200000000000001</v>
      </c>
      <c r="W441" s="55">
        <v>0.184</v>
      </c>
      <c r="X441" s="55">
        <v>0.33100000000000002</v>
      </c>
      <c r="Y441" s="102"/>
      <c r="Z441" s="24"/>
      <c r="AA441" s="121"/>
      <c r="AB441" s="121"/>
      <c r="AD441" s="105"/>
      <c r="AE441" s="105"/>
      <c r="AF441" s="24"/>
      <c r="AG441" s="24"/>
      <c r="AH441" s="24"/>
      <c r="AI441" s="24"/>
      <c r="AJ441" s="24"/>
      <c r="AK441" s="24"/>
      <c r="AL441" s="24"/>
      <c r="AM441" s="24"/>
      <c r="AN441" s="24"/>
      <c r="AP441" s="99"/>
      <c r="AQ441" s="99"/>
      <c r="AR441" s="99"/>
      <c r="AS441" s="99"/>
      <c r="AT441" s="99"/>
      <c r="AU441" s="99"/>
      <c r="AX441">
        <v>1.32</v>
      </c>
      <c r="AY441" s="55">
        <v>2.5999999999999999E-2</v>
      </c>
      <c r="AZ441" s="55">
        <v>8.1000000000000003E-2</v>
      </c>
      <c r="BA441" s="55">
        <v>0.13200000000000001</v>
      </c>
      <c r="BB441" s="55">
        <v>0.184</v>
      </c>
      <c r="BC441" s="55">
        <v>0.33100000000000002</v>
      </c>
    </row>
    <row r="442" spans="1:55" ht="17.5" thickBot="1" x14ac:dyDescent="0.35">
      <c r="A442" t="s">
        <v>132</v>
      </c>
      <c r="B442" s="5">
        <v>1.34</v>
      </c>
      <c r="C442" s="5">
        <f t="shared" si="50"/>
        <v>31.34</v>
      </c>
      <c r="D442" t="s">
        <v>130</v>
      </c>
      <c r="E442" t="s">
        <v>130</v>
      </c>
      <c r="F442" s="55">
        <v>2.5999999999999999E-2</v>
      </c>
      <c r="G442" s="55">
        <v>8.1000000000000003E-2</v>
      </c>
      <c r="H442" s="55">
        <v>0.13200000000000001</v>
      </c>
      <c r="I442" s="55">
        <v>0.184</v>
      </c>
      <c r="J442" s="55">
        <v>0.33100000000000002</v>
      </c>
      <c r="K442" s="55" t="s">
        <v>130</v>
      </c>
      <c r="L442" s="55" t="s">
        <v>130</v>
      </c>
      <c r="M442" s="55" t="s">
        <v>130</v>
      </c>
      <c r="N442" s="55" t="s">
        <v>130</v>
      </c>
      <c r="O442" s="55" t="s">
        <v>130</v>
      </c>
      <c r="P442" s="2" t="s">
        <v>162</v>
      </c>
      <c r="S442">
        <v>1.24</v>
      </c>
      <c r="T442" s="55">
        <v>2.8000000000000001E-2</v>
      </c>
      <c r="U442" s="55">
        <v>8.1000000000000003E-2</v>
      </c>
      <c r="V442" s="55">
        <v>0.13200000000000001</v>
      </c>
      <c r="W442" s="55">
        <v>0.184</v>
      </c>
      <c r="X442" s="55">
        <v>0.33100000000000002</v>
      </c>
      <c r="Y442" s="102"/>
      <c r="Z442" s="24"/>
      <c r="AD442" s="105"/>
      <c r="AE442" s="105"/>
      <c r="AF442" s="24"/>
      <c r="AG442" s="24"/>
      <c r="AH442" s="24"/>
      <c r="AI442" s="24"/>
      <c r="AJ442" s="24"/>
      <c r="AK442" s="24"/>
      <c r="AL442" s="24"/>
      <c r="AM442" s="24"/>
      <c r="AN442" s="24"/>
      <c r="AP442" s="99"/>
      <c r="AQ442" s="99"/>
      <c r="AR442" s="99"/>
      <c r="AS442" s="99"/>
      <c r="AT442" s="99"/>
      <c r="AU442" s="99"/>
      <c r="AX442">
        <v>1.33</v>
      </c>
      <c r="AY442" s="55">
        <v>2.5700000000000001E-2</v>
      </c>
      <c r="AZ442" s="55">
        <v>8.1000000000000003E-2</v>
      </c>
      <c r="BA442" s="55">
        <v>0.13200000000000001</v>
      </c>
      <c r="BB442" s="55">
        <v>0.184</v>
      </c>
      <c r="BC442" s="55">
        <v>0.33100000000000002</v>
      </c>
    </row>
    <row r="443" spans="1:55" ht="17.5" thickBot="1" x14ac:dyDescent="0.35">
      <c r="A443" t="s">
        <v>132</v>
      </c>
      <c r="B443" s="5">
        <v>1.35</v>
      </c>
      <c r="C443" s="5">
        <f t="shared" si="50"/>
        <v>31.35</v>
      </c>
      <c r="D443" t="s">
        <v>130</v>
      </c>
      <c r="E443" t="s">
        <v>130</v>
      </c>
      <c r="F443" s="55">
        <v>2.54428571428571E-2</v>
      </c>
      <c r="G443" s="55">
        <v>8.1000000000000003E-2</v>
      </c>
      <c r="H443" s="55">
        <v>0.13200000000000001</v>
      </c>
      <c r="I443" s="55">
        <v>0.184</v>
      </c>
      <c r="J443" s="55">
        <v>0.33100000000000002</v>
      </c>
      <c r="K443" s="55" t="s">
        <v>130</v>
      </c>
      <c r="L443" s="55" t="s">
        <v>130</v>
      </c>
      <c r="M443" s="55" t="s">
        <v>130</v>
      </c>
      <c r="N443" s="55" t="s">
        <v>130</v>
      </c>
      <c r="O443" s="55" t="s">
        <v>130</v>
      </c>
      <c r="P443" s="2" t="s">
        <v>162</v>
      </c>
      <c r="S443">
        <v>1.25</v>
      </c>
      <c r="T443" s="55">
        <v>2.8000000000000001E-2</v>
      </c>
      <c r="U443" s="55">
        <v>8.1000000000000003E-2</v>
      </c>
      <c r="V443" s="55">
        <v>0.13200000000000001</v>
      </c>
      <c r="W443" s="55">
        <v>0.184</v>
      </c>
      <c r="X443" s="55">
        <v>0.33100000000000002</v>
      </c>
      <c r="Y443" s="102"/>
      <c r="Z443" s="24"/>
      <c r="AD443" s="105"/>
      <c r="AE443" s="105"/>
      <c r="AF443" s="24"/>
      <c r="AG443" s="24"/>
      <c r="AH443" s="24"/>
      <c r="AI443" s="24"/>
      <c r="AJ443" s="24"/>
      <c r="AK443" s="24"/>
      <c r="AL443" s="24"/>
      <c r="AM443" s="24"/>
      <c r="AN443" s="24"/>
      <c r="AP443" s="99"/>
      <c r="AQ443" s="99"/>
      <c r="AR443" s="99"/>
      <c r="AS443" s="99"/>
      <c r="AT443" s="99"/>
      <c r="AU443" s="99"/>
      <c r="AX443">
        <v>1.34</v>
      </c>
      <c r="AY443" s="55">
        <v>2.5999999999999999E-2</v>
      </c>
      <c r="AZ443" s="55">
        <v>8.1000000000000003E-2</v>
      </c>
      <c r="BA443" s="55">
        <v>0.13200000000000001</v>
      </c>
      <c r="BB443" s="55">
        <v>0.184</v>
      </c>
      <c r="BC443" s="55">
        <v>0.33100000000000002</v>
      </c>
    </row>
    <row r="444" spans="1:55" ht="17.5" thickBot="1" x14ac:dyDescent="0.35">
      <c r="A444" t="s">
        <v>132</v>
      </c>
      <c r="B444" s="5">
        <v>1.36</v>
      </c>
      <c r="C444" s="5">
        <f t="shared" si="50"/>
        <v>31.36</v>
      </c>
      <c r="D444" t="s">
        <v>130</v>
      </c>
      <c r="E444" t="s">
        <v>130</v>
      </c>
      <c r="F444" s="55">
        <v>2.52071428571429E-2</v>
      </c>
      <c r="G444" s="55">
        <v>8.1000000000000003E-2</v>
      </c>
      <c r="H444" s="55">
        <v>0.13200000000000001</v>
      </c>
      <c r="I444" s="55">
        <v>0.184</v>
      </c>
      <c r="J444" s="55">
        <v>0.33100000000000002</v>
      </c>
      <c r="K444" s="55" t="s">
        <v>130</v>
      </c>
      <c r="L444" s="55" t="s">
        <v>130</v>
      </c>
      <c r="M444" s="55" t="s">
        <v>130</v>
      </c>
      <c r="N444" s="55" t="s">
        <v>130</v>
      </c>
      <c r="O444" s="55" t="s">
        <v>130</v>
      </c>
      <c r="P444" s="2" t="s">
        <v>162</v>
      </c>
      <c r="S444">
        <v>1.26</v>
      </c>
      <c r="T444" s="55">
        <v>2.8000000000000001E-2</v>
      </c>
      <c r="U444" s="55">
        <v>8.1000000000000003E-2</v>
      </c>
      <c r="V444" s="55">
        <v>0.13200000000000001</v>
      </c>
      <c r="W444" s="55">
        <v>0.184</v>
      </c>
      <c r="X444" s="55">
        <v>0.33100000000000002</v>
      </c>
      <c r="Y444" s="102"/>
      <c r="Z444" s="24"/>
      <c r="AD444" s="105"/>
      <c r="AE444" s="105"/>
      <c r="AF444" s="24"/>
      <c r="AG444" s="24"/>
      <c r="AH444" s="24"/>
      <c r="AI444" s="24"/>
      <c r="AJ444" s="24"/>
      <c r="AK444" s="24"/>
      <c r="AL444" s="24"/>
      <c r="AM444" s="24"/>
      <c r="AN444" s="24"/>
      <c r="AP444" s="99"/>
      <c r="AQ444" s="99"/>
      <c r="AR444" s="99"/>
      <c r="AS444" s="99"/>
      <c r="AT444" s="99"/>
      <c r="AU444" s="99"/>
      <c r="AX444">
        <v>1.35</v>
      </c>
      <c r="AY444" s="55">
        <v>2.54428571428571E-2</v>
      </c>
      <c r="AZ444" s="55">
        <v>8.1000000000000003E-2</v>
      </c>
      <c r="BA444" s="55">
        <v>0.13200000000000001</v>
      </c>
      <c r="BB444" s="55">
        <v>0.184</v>
      </c>
      <c r="BC444" s="55">
        <v>0.33100000000000002</v>
      </c>
    </row>
    <row r="445" spans="1:55" ht="17.5" thickBot="1" x14ac:dyDescent="0.35">
      <c r="A445" t="s">
        <v>132</v>
      </c>
      <c r="B445" s="5">
        <v>1.37</v>
      </c>
      <c r="C445" s="5">
        <f t="shared" si="50"/>
        <v>31.37</v>
      </c>
      <c r="D445" t="s">
        <v>130</v>
      </c>
      <c r="E445" t="s">
        <v>130</v>
      </c>
      <c r="F445" s="55">
        <v>2.4971428571428599E-2</v>
      </c>
      <c r="G445" s="55">
        <v>8.1000000000000003E-2</v>
      </c>
      <c r="H445" s="55">
        <v>0.13200000000000001</v>
      </c>
      <c r="I445" s="55">
        <v>0.184</v>
      </c>
      <c r="J445" s="55">
        <v>0.33100000000000002</v>
      </c>
      <c r="K445" s="55" t="s">
        <v>130</v>
      </c>
      <c r="L445" s="55" t="s">
        <v>130</v>
      </c>
      <c r="M445" s="55" t="s">
        <v>130</v>
      </c>
      <c r="N445" s="55" t="s">
        <v>130</v>
      </c>
      <c r="O445" s="55" t="s">
        <v>130</v>
      </c>
      <c r="P445" s="2" t="s">
        <v>162</v>
      </c>
      <c r="S445">
        <v>1.27</v>
      </c>
      <c r="T445" s="55">
        <v>2.7E-2</v>
      </c>
      <c r="U445" s="55">
        <v>8.1000000000000003E-2</v>
      </c>
      <c r="V445" s="55">
        <v>0.13200000000000001</v>
      </c>
      <c r="W445" s="55">
        <v>0.184</v>
      </c>
      <c r="X445" s="55">
        <v>0.33100000000000002</v>
      </c>
      <c r="Y445" s="102"/>
      <c r="Z445" s="24"/>
      <c r="AD445" s="105"/>
      <c r="AE445" s="105"/>
      <c r="AF445" s="24"/>
      <c r="AG445" s="24"/>
      <c r="AH445" s="24"/>
      <c r="AI445" s="24"/>
      <c r="AJ445" s="24"/>
      <c r="AK445" s="24"/>
      <c r="AL445" s="24"/>
      <c r="AM445" s="24"/>
      <c r="AN445" s="24"/>
      <c r="AP445" s="99"/>
      <c r="AQ445" s="99"/>
      <c r="AR445" s="99"/>
      <c r="AS445" s="99"/>
      <c r="AT445" s="99"/>
      <c r="AU445" s="99"/>
      <c r="AX445">
        <v>1.36</v>
      </c>
      <c r="AY445" s="55">
        <v>2.52071428571429E-2</v>
      </c>
      <c r="AZ445" s="55">
        <v>8.1000000000000003E-2</v>
      </c>
      <c r="BA445" s="55">
        <v>0.13200000000000001</v>
      </c>
      <c r="BB445" s="55">
        <v>0.184</v>
      </c>
      <c r="BC445" s="55">
        <v>0.33100000000000002</v>
      </c>
    </row>
    <row r="446" spans="1:55" ht="17.5" thickBot="1" x14ac:dyDescent="0.35">
      <c r="A446" t="s">
        <v>132</v>
      </c>
      <c r="B446" s="5">
        <v>1.38</v>
      </c>
      <c r="C446" s="5">
        <f t="shared" si="50"/>
        <v>31.38</v>
      </c>
      <c r="D446" t="s">
        <v>130</v>
      </c>
      <c r="E446" t="s">
        <v>130</v>
      </c>
      <c r="F446" s="55">
        <v>2.5000000000000001E-2</v>
      </c>
      <c r="G446" s="55">
        <v>8.1000000000000003E-2</v>
      </c>
      <c r="H446" s="55">
        <v>0.13200000000000001</v>
      </c>
      <c r="I446" s="55">
        <v>0.184</v>
      </c>
      <c r="J446" s="55">
        <v>0.33100000000000002</v>
      </c>
      <c r="K446" s="55" t="s">
        <v>130</v>
      </c>
      <c r="L446" s="55" t="s">
        <v>130</v>
      </c>
      <c r="M446" s="55" t="s">
        <v>130</v>
      </c>
      <c r="N446" s="55" t="s">
        <v>130</v>
      </c>
      <c r="O446" s="55" t="s">
        <v>130</v>
      </c>
      <c r="P446" s="2" t="s">
        <v>162</v>
      </c>
      <c r="S446">
        <v>1.28</v>
      </c>
      <c r="T446" s="55">
        <v>2.7E-2</v>
      </c>
      <c r="U446" s="55">
        <v>8.1000000000000003E-2</v>
      </c>
      <c r="V446" s="55">
        <v>0.13200000000000001</v>
      </c>
      <c r="W446" s="55">
        <v>0.184</v>
      </c>
      <c r="X446" s="55">
        <v>0.33100000000000002</v>
      </c>
      <c r="Y446" s="102"/>
      <c r="Z446" s="24"/>
      <c r="AD446" s="105"/>
      <c r="AE446" s="105"/>
      <c r="AF446" s="24"/>
      <c r="AG446" s="24"/>
      <c r="AH446" s="24"/>
      <c r="AI446" s="24"/>
      <c r="AJ446" s="24"/>
      <c r="AK446" s="24"/>
      <c r="AL446" s="24"/>
      <c r="AM446" s="24"/>
      <c r="AN446" s="24"/>
      <c r="AP446" s="99"/>
      <c r="AQ446" s="99"/>
      <c r="AR446" s="99"/>
      <c r="AS446" s="99"/>
      <c r="AT446" s="99"/>
      <c r="AU446" s="99"/>
      <c r="AX446">
        <v>1.37</v>
      </c>
      <c r="AY446" s="55">
        <v>2.4971428571428599E-2</v>
      </c>
      <c r="AZ446" s="55">
        <v>8.1000000000000003E-2</v>
      </c>
      <c r="BA446" s="55">
        <v>0.13200000000000001</v>
      </c>
      <c r="BB446" s="55">
        <v>0.184</v>
      </c>
      <c r="BC446" s="55">
        <v>0.33100000000000002</v>
      </c>
    </row>
    <row r="447" spans="1:55" ht="17.5" thickBot="1" x14ac:dyDescent="0.35">
      <c r="A447" t="s">
        <v>132</v>
      </c>
      <c r="B447" s="5">
        <v>1.39</v>
      </c>
      <c r="C447" s="5">
        <f t="shared" si="50"/>
        <v>31.39</v>
      </c>
      <c r="D447" t="s">
        <v>130</v>
      </c>
      <c r="E447" t="s">
        <v>130</v>
      </c>
      <c r="F447" s="55">
        <v>2.5000000000000001E-2</v>
      </c>
      <c r="G447" s="55">
        <v>8.1000000000000003E-2</v>
      </c>
      <c r="H447" s="55">
        <v>0.13200000000000001</v>
      </c>
      <c r="I447" s="55">
        <v>0.184</v>
      </c>
      <c r="J447" s="55">
        <v>0.33100000000000002</v>
      </c>
      <c r="K447" s="55" t="s">
        <v>130</v>
      </c>
      <c r="L447" s="55" t="s">
        <v>130</v>
      </c>
      <c r="M447" s="55" t="s">
        <v>130</v>
      </c>
      <c r="N447" s="55" t="s">
        <v>130</v>
      </c>
      <c r="O447" s="55" t="s">
        <v>130</v>
      </c>
      <c r="P447" s="2" t="s">
        <v>162</v>
      </c>
      <c r="S447">
        <v>1.29</v>
      </c>
      <c r="T447" s="55">
        <v>2.7E-2</v>
      </c>
      <c r="U447" s="55">
        <v>8.1000000000000003E-2</v>
      </c>
      <c r="V447" s="55">
        <v>0.13200000000000001</v>
      </c>
      <c r="W447" s="55">
        <v>0.184</v>
      </c>
      <c r="X447" s="55">
        <v>0.33100000000000002</v>
      </c>
      <c r="Y447" s="102"/>
      <c r="Z447" s="24"/>
      <c r="AA447" s="121"/>
      <c r="AB447" s="121"/>
      <c r="AD447" s="105"/>
      <c r="AE447" s="105"/>
      <c r="AF447" s="24"/>
      <c r="AG447" s="24"/>
      <c r="AH447" s="24"/>
      <c r="AI447" s="24"/>
      <c r="AJ447" s="24"/>
      <c r="AK447" s="24"/>
      <c r="AL447" s="24"/>
      <c r="AM447" s="24"/>
      <c r="AN447" s="24"/>
      <c r="AP447" s="99"/>
      <c r="AQ447" s="99"/>
      <c r="AR447" s="99"/>
      <c r="AS447" s="99"/>
      <c r="AT447" s="99"/>
      <c r="AU447" s="99"/>
      <c r="AX447">
        <v>1.38</v>
      </c>
      <c r="AY447" s="55">
        <v>2.5000000000000001E-2</v>
      </c>
      <c r="AZ447" s="55">
        <v>8.1000000000000003E-2</v>
      </c>
      <c r="BA447" s="55">
        <v>0.13200000000000001</v>
      </c>
      <c r="BB447" s="55">
        <v>0.184</v>
      </c>
      <c r="BC447" s="55">
        <v>0.33100000000000002</v>
      </c>
    </row>
    <row r="448" spans="1:55" ht="17.5" thickBot="1" x14ac:dyDescent="0.35">
      <c r="A448" t="s">
        <v>132</v>
      </c>
      <c r="B448" s="5">
        <v>1.4</v>
      </c>
      <c r="C448" s="5">
        <f t="shared" si="50"/>
        <v>31.4</v>
      </c>
      <c r="D448" t="s">
        <v>130</v>
      </c>
      <c r="E448" t="s">
        <v>130</v>
      </c>
      <c r="F448" s="55">
        <v>2.5000000000000001E-2</v>
      </c>
      <c r="G448" s="55">
        <v>8.1000000000000003E-2</v>
      </c>
      <c r="H448" s="55">
        <v>0.13200000000000001</v>
      </c>
      <c r="I448" s="55">
        <v>0.184</v>
      </c>
      <c r="J448" s="55">
        <v>0.33100000000000002</v>
      </c>
      <c r="K448" s="55" t="s">
        <v>130</v>
      </c>
      <c r="L448" s="55" t="s">
        <v>130</v>
      </c>
      <c r="M448" s="55" t="s">
        <v>130</v>
      </c>
      <c r="N448" s="55" t="s">
        <v>130</v>
      </c>
      <c r="O448" s="55" t="s">
        <v>130</v>
      </c>
      <c r="P448" s="2" t="s">
        <v>162</v>
      </c>
      <c r="S448">
        <v>1.3</v>
      </c>
      <c r="T448" s="55">
        <v>2.7E-2</v>
      </c>
      <c r="U448" s="55">
        <v>8.1000000000000003E-2</v>
      </c>
      <c r="V448" s="55">
        <v>0.13200000000000001</v>
      </c>
      <c r="W448" s="55">
        <v>0.184</v>
      </c>
      <c r="X448" s="55">
        <v>0.33100000000000002</v>
      </c>
      <c r="Y448" s="102"/>
      <c r="Z448" s="24"/>
      <c r="AA448" s="121"/>
      <c r="AB448" s="121"/>
      <c r="AD448" s="105"/>
      <c r="AE448" s="105"/>
      <c r="AF448" s="24"/>
      <c r="AG448" s="24"/>
      <c r="AH448" s="24"/>
      <c r="AI448" s="24"/>
      <c r="AJ448" s="24"/>
      <c r="AK448" s="24"/>
      <c r="AL448" s="24"/>
      <c r="AM448" s="24"/>
      <c r="AN448" s="24"/>
      <c r="AP448" s="99"/>
      <c r="AQ448" s="99"/>
      <c r="AR448" s="99"/>
      <c r="AS448" s="99"/>
      <c r="AT448" s="99"/>
      <c r="AU448" s="99"/>
      <c r="AX448">
        <v>1.39</v>
      </c>
      <c r="AY448" s="55">
        <v>2.5000000000000001E-2</v>
      </c>
      <c r="AZ448" s="55">
        <v>8.1000000000000003E-2</v>
      </c>
      <c r="BA448" s="55">
        <v>0.13200000000000001</v>
      </c>
      <c r="BB448" s="55">
        <v>0.184</v>
      </c>
      <c r="BC448" s="55">
        <v>0.33100000000000002</v>
      </c>
    </row>
    <row r="449" spans="1:55" ht="17.5" thickBot="1" x14ac:dyDescent="0.35">
      <c r="A449" t="s">
        <v>132</v>
      </c>
      <c r="B449" s="5">
        <v>1.41</v>
      </c>
      <c r="C449" s="5">
        <f t="shared" si="50"/>
        <v>31.41</v>
      </c>
      <c r="D449" t="s">
        <v>130</v>
      </c>
      <c r="E449" t="s">
        <v>130</v>
      </c>
      <c r="F449" s="55">
        <v>2.5000000000000001E-2</v>
      </c>
      <c r="G449" s="55">
        <v>8.1000000000000003E-2</v>
      </c>
      <c r="H449" s="55">
        <v>0.13200000000000001</v>
      </c>
      <c r="I449" s="55">
        <v>0.184</v>
      </c>
      <c r="J449" s="55">
        <v>0.33100000000000002</v>
      </c>
      <c r="K449" s="55" t="s">
        <v>130</v>
      </c>
      <c r="L449" s="55" t="s">
        <v>130</v>
      </c>
      <c r="M449" s="55" t="s">
        <v>130</v>
      </c>
      <c r="N449" s="55" t="s">
        <v>130</v>
      </c>
      <c r="O449" s="55" t="s">
        <v>130</v>
      </c>
      <c r="P449" s="2" t="s">
        <v>162</v>
      </c>
      <c r="S449">
        <v>1.31</v>
      </c>
      <c r="T449" s="55">
        <v>2.7E-2</v>
      </c>
      <c r="U449" s="55">
        <v>8.1000000000000003E-2</v>
      </c>
      <c r="V449" s="55">
        <v>0.13200000000000001</v>
      </c>
      <c r="W449" s="55">
        <v>0.184</v>
      </c>
      <c r="X449" s="55">
        <v>0.33100000000000002</v>
      </c>
      <c r="Y449" s="102"/>
      <c r="Z449" s="24"/>
      <c r="AA449" s="121"/>
      <c r="AB449" s="121"/>
      <c r="AD449" s="105"/>
      <c r="AE449" s="105"/>
      <c r="AF449" s="24"/>
      <c r="AG449" s="24"/>
      <c r="AH449" s="24"/>
      <c r="AI449" s="24"/>
      <c r="AJ449" s="24"/>
      <c r="AK449" s="24"/>
      <c r="AL449" s="24"/>
      <c r="AM449" s="24"/>
      <c r="AN449" s="24"/>
      <c r="AP449" s="99"/>
      <c r="AQ449" s="99"/>
      <c r="AR449" s="99"/>
      <c r="AS449" s="99"/>
      <c r="AT449" s="99"/>
      <c r="AU449" s="99"/>
      <c r="AX449">
        <v>1.4</v>
      </c>
      <c r="AY449" s="55">
        <v>2.5000000000000001E-2</v>
      </c>
      <c r="AZ449" s="55">
        <v>8.1000000000000003E-2</v>
      </c>
      <c r="BA449" s="55">
        <v>0.13200000000000001</v>
      </c>
      <c r="BB449" s="55">
        <v>0.184</v>
      </c>
      <c r="BC449" s="55">
        <v>0.33100000000000002</v>
      </c>
    </row>
    <row r="450" spans="1:55" ht="17.5" thickBot="1" x14ac:dyDescent="0.35">
      <c r="A450" t="s">
        <v>132</v>
      </c>
      <c r="B450" s="5">
        <v>1.42</v>
      </c>
      <c r="C450" s="5">
        <f t="shared" si="50"/>
        <v>31.42</v>
      </c>
      <c r="D450" t="s">
        <v>130</v>
      </c>
      <c r="E450" t="s">
        <v>130</v>
      </c>
      <c r="F450" s="55">
        <v>2.4E-2</v>
      </c>
      <c r="G450" s="55">
        <v>8.1000000000000003E-2</v>
      </c>
      <c r="H450" s="55">
        <v>0.13200000000000001</v>
      </c>
      <c r="I450" s="55">
        <v>0.184</v>
      </c>
      <c r="J450" s="55">
        <v>0.33100000000000002</v>
      </c>
      <c r="K450" s="55" t="s">
        <v>130</v>
      </c>
      <c r="L450" s="55" t="s">
        <v>130</v>
      </c>
      <c r="M450" s="55" t="s">
        <v>130</v>
      </c>
      <c r="N450" s="55" t="s">
        <v>130</v>
      </c>
      <c r="O450" s="55" t="s">
        <v>130</v>
      </c>
      <c r="P450" s="2" t="s">
        <v>162</v>
      </c>
      <c r="S450">
        <v>1.32</v>
      </c>
      <c r="T450" s="55">
        <v>2.5999999999999999E-2</v>
      </c>
      <c r="U450" s="55">
        <v>8.1000000000000003E-2</v>
      </c>
      <c r="V450" s="55">
        <v>0.13200000000000001</v>
      </c>
      <c r="W450" s="55">
        <v>0.184</v>
      </c>
      <c r="X450" s="55">
        <v>0.33100000000000002</v>
      </c>
      <c r="Y450" s="102"/>
      <c r="Z450" s="24"/>
      <c r="AA450" s="121"/>
      <c r="AB450" s="121"/>
      <c r="AD450" s="105"/>
      <c r="AE450" s="105"/>
      <c r="AF450" s="24"/>
      <c r="AG450" s="24"/>
      <c r="AH450" s="24"/>
      <c r="AI450" s="24"/>
      <c r="AJ450" s="24"/>
      <c r="AK450" s="24"/>
      <c r="AL450" s="24"/>
      <c r="AM450" s="24"/>
      <c r="AN450" s="24"/>
      <c r="AP450" s="99"/>
      <c r="AQ450" s="99"/>
      <c r="AR450" s="99"/>
      <c r="AS450" s="99"/>
      <c r="AT450" s="99"/>
      <c r="AU450" s="99"/>
      <c r="AX450">
        <v>1.41</v>
      </c>
      <c r="AY450" s="55">
        <v>2.5000000000000001E-2</v>
      </c>
      <c r="AZ450" s="55">
        <v>8.1000000000000003E-2</v>
      </c>
      <c r="BA450" s="55">
        <v>0.13200000000000001</v>
      </c>
      <c r="BB450" s="55">
        <v>0.184</v>
      </c>
      <c r="BC450" s="55">
        <v>0.33100000000000002</v>
      </c>
    </row>
    <row r="451" spans="1:55" ht="17.5" thickBot="1" x14ac:dyDescent="0.35">
      <c r="A451" t="s">
        <v>132</v>
      </c>
      <c r="B451" s="5">
        <v>1.43</v>
      </c>
      <c r="C451" s="5">
        <f t="shared" si="50"/>
        <v>31.43</v>
      </c>
      <c r="D451" t="s">
        <v>130</v>
      </c>
      <c r="E451" t="s">
        <v>130</v>
      </c>
      <c r="F451" s="55">
        <v>2.4E-2</v>
      </c>
      <c r="G451" s="55">
        <v>8.1000000000000003E-2</v>
      </c>
      <c r="H451" s="55">
        <v>0.13200000000000001</v>
      </c>
      <c r="I451" s="55">
        <v>0.184</v>
      </c>
      <c r="J451" s="55">
        <v>0.33100000000000002</v>
      </c>
      <c r="K451" s="55" t="s">
        <v>130</v>
      </c>
      <c r="L451" s="55" t="s">
        <v>130</v>
      </c>
      <c r="M451" s="55" t="s">
        <v>130</v>
      </c>
      <c r="N451" s="55" t="s">
        <v>130</v>
      </c>
      <c r="O451" s="55" t="s">
        <v>130</v>
      </c>
      <c r="P451" s="2" t="s">
        <v>162</v>
      </c>
      <c r="S451">
        <v>1.33</v>
      </c>
      <c r="T451" s="55">
        <v>2.5700000000000001E-2</v>
      </c>
      <c r="U451" s="55">
        <v>8.1000000000000003E-2</v>
      </c>
      <c r="V451" s="55">
        <v>0.13200000000000001</v>
      </c>
      <c r="W451" s="55">
        <v>0.184</v>
      </c>
      <c r="X451" s="55">
        <v>0.33100000000000002</v>
      </c>
      <c r="Y451" s="102"/>
      <c r="Z451" s="24"/>
      <c r="AA451" s="121"/>
      <c r="AB451" s="121"/>
      <c r="AD451" s="105"/>
      <c r="AE451" s="105"/>
      <c r="AF451" s="24"/>
      <c r="AG451" s="24"/>
      <c r="AH451" s="24"/>
      <c r="AI451" s="24"/>
      <c r="AJ451" s="24"/>
      <c r="AK451" s="24"/>
      <c r="AL451" s="24"/>
      <c r="AM451" s="24"/>
      <c r="AN451" s="24"/>
      <c r="AP451" s="99"/>
      <c r="AQ451" s="99"/>
      <c r="AR451" s="99"/>
      <c r="AS451" s="99"/>
      <c r="AT451" s="99"/>
      <c r="AU451" s="99"/>
      <c r="AX451">
        <v>1.42</v>
      </c>
      <c r="AY451" s="55">
        <v>2.4E-2</v>
      </c>
      <c r="AZ451" s="55">
        <v>8.1000000000000003E-2</v>
      </c>
      <c r="BA451" s="55">
        <v>0.13200000000000001</v>
      </c>
      <c r="BB451" s="55">
        <v>0.184</v>
      </c>
      <c r="BC451" s="55">
        <v>0.33100000000000002</v>
      </c>
    </row>
    <row r="452" spans="1:55" ht="17.5" thickBot="1" x14ac:dyDescent="0.35">
      <c r="A452" t="s">
        <v>132</v>
      </c>
      <c r="B452" s="5">
        <v>1.44</v>
      </c>
      <c r="C452" s="5">
        <f t="shared" si="50"/>
        <v>31.44</v>
      </c>
      <c r="D452" t="s">
        <v>130</v>
      </c>
      <c r="E452" t="s">
        <v>130</v>
      </c>
      <c r="F452" s="55">
        <v>2.4E-2</v>
      </c>
      <c r="G452" s="55">
        <v>8.1000000000000003E-2</v>
      </c>
      <c r="H452" s="55">
        <v>0.13200000000000001</v>
      </c>
      <c r="I452" s="55">
        <v>0.184</v>
      </c>
      <c r="J452" s="55">
        <v>0.33100000000000002</v>
      </c>
      <c r="K452" s="55" t="s">
        <v>130</v>
      </c>
      <c r="L452" s="55" t="s">
        <v>130</v>
      </c>
      <c r="M452" s="55" t="s">
        <v>130</v>
      </c>
      <c r="N452" s="55" t="s">
        <v>130</v>
      </c>
      <c r="O452" s="55" t="s">
        <v>130</v>
      </c>
      <c r="P452" s="2" t="s">
        <v>162</v>
      </c>
      <c r="S452">
        <v>1.34</v>
      </c>
      <c r="T452" s="55">
        <v>2.5999999999999999E-2</v>
      </c>
      <c r="U452" s="55">
        <v>8.1000000000000003E-2</v>
      </c>
      <c r="V452" s="55">
        <v>0.13200000000000001</v>
      </c>
      <c r="W452" s="55">
        <v>0.184</v>
      </c>
      <c r="X452" s="55">
        <v>0.33100000000000002</v>
      </c>
      <c r="Y452" s="102"/>
      <c r="Z452" s="24"/>
      <c r="AA452" s="121"/>
      <c r="AB452" s="121"/>
      <c r="AD452" s="105"/>
      <c r="AE452" s="105"/>
      <c r="AF452" s="24"/>
      <c r="AG452" s="24"/>
      <c r="AH452" s="24"/>
      <c r="AI452" s="24"/>
      <c r="AJ452" s="24"/>
      <c r="AK452" s="24"/>
      <c r="AL452" s="24"/>
      <c r="AM452" s="24"/>
      <c r="AN452" s="24"/>
      <c r="AP452" s="99"/>
      <c r="AQ452" s="99"/>
      <c r="AR452" s="99"/>
      <c r="AS452" s="99"/>
      <c r="AT452" s="99"/>
      <c r="AU452" s="99"/>
      <c r="AX452">
        <v>1.43</v>
      </c>
      <c r="AY452" s="55">
        <v>2.4E-2</v>
      </c>
      <c r="AZ452" s="55">
        <v>8.1000000000000003E-2</v>
      </c>
      <c r="BA452" s="55">
        <v>0.13200000000000001</v>
      </c>
      <c r="BB452" s="55">
        <v>0.184</v>
      </c>
      <c r="BC452" s="55">
        <v>0.33100000000000002</v>
      </c>
    </row>
    <row r="453" spans="1:55" ht="17.5" thickBot="1" x14ac:dyDescent="0.35">
      <c r="A453" t="s">
        <v>132</v>
      </c>
      <c r="B453" s="5">
        <v>1.45</v>
      </c>
      <c r="C453" s="5">
        <f t="shared" si="50"/>
        <v>31.45</v>
      </c>
      <c r="D453" t="s">
        <v>130</v>
      </c>
      <c r="E453" t="s">
        <v>130</v>
      </c>
      <c r="F453" s="55">
        <v>2.3E-2</v>
      </c>
      <c r="G453" s="55">
        <v>8.1000000000000003E-2</v>
      </c>
      <c r="H453" s="55">
        <v>0.13200000000000001</v>
      </c>
      <c r="I453" s="55">
        <v>0.184</v>
      </c>
      <c r="J453" s="55">
        <v>0.33100000000000002</v>
      </c>
      <c r="K453" s="55" t="s">
        <v>130</v>
      </c>
      <c r="L453" s="55" t="s">
        <v>130</v>
      </c>
      <c r="M453" s="55" t="s">
        <v>130</v>
      </c>
      <c r="N453" s="55" t="s">
        <v>130</v>
      </c>
      <c r="O453" s="55" t="s">
        <v>130</v>
      </c>
      <c r="P453" s="2" t="s">
        <v>162</v>
      </c>
      <c r="S453">
        <v>1.35</v>
      </c>
      <c r="T453" s="55">
        <v>2.54428571428571E-2</v>
      </c>
      <c r="U453" s="55">
        <v>8.1000000000000003E-2</v>
      </c>
      <c r="V453" s="55">
        <v>0.13200000000000001</v>
      </c>
      <c r="W453" s="55">
        <v>0.184</v>
      </c>
      <c r="X453" s="55">
        <v>0.33100000000000002</v>
      </c>
      <c r="Y453" s="102"/>
      <c r="Z453" s="24"/>
      <c r="AA453" s="121"/>
      <c r="AB453" s="121"/>
      <c r="AD453" s="105"/>
      <c r="AE453" s="105"/>
      <c r="AF453" s="24"/>
      <c r="AG453" s="24"/>
      <c r="AH453" s="24"/>
      <c r="AI453" s="24"/>
      <c r="AJ453" s="24"/>
      <c r="AK453" s="24"/>
      <c r="AL453" s="24"/>
      <c r="AM453" s="24"/>
      <c r="AN453" s="24"/>
      <c r="AP453" s="99"/>
      <c r="AQ453" s="99"/>
      <c r="AR453" s="99"/>
      <c r="AS453" s="99"/>
      <c r="AT453" s="99"/>
      <c r="AU453" s="99"/>
      <c r="AX453">
        <v>1.44</v>
      </c>
      <c r="AY453" s="55">
        <v>2.4E-2</v>
      </c>
      <c r="AZ453" s="55">
        <v>8.1000000000000003E-2</v>
      </c>
      <c r="BA453" s="55">
        <v>0.13200000000000001</v>
      </c>
      <c r="BB453" s="55">
        <v>0.184</v>
      </c>
      <c r="BC453" s="55">
        <v>0.33100000000000002</v>
      </c>
    </row>
    <row r="454" spans="1:55" ht="17.5" thickBot="1" x14ac:dyDescent="0.35">
      <c r="A454" t="s">
        <v>132</v>
      </c>
      <c r="B454" s="5">
        <v>1.46</v>
      </c>
      <c r="C454" s="5">
        <f t="shared" si="50"/>
        <v>31.46</v>
      </c>
      <c r="D454" t="s">
        <v>130</v>
      </c>
      <c r="E454" t="s">
        <v>130</v>
      </c>
      <c r="F454" s="55">
        <v>2.3199999999999998E-2</v>
      </c>
      <c r="G454" s="55">
        <v>8.1000000000000003E-2</v>
      </c>
      <c r="H454" s="55">
        <v>0.13200000000000001</v>
      </c>
      <c r="I454" s="55">
        <v>0.184</v>
      </c>
      <c r="J454" s="55">
        <v>0.33100000000000002</v>
      </c>
      <c r="K454" s="55" t="s">
        <v>130</v>
      </c>
      <c r="L454" s="55" t="s">
        <v>130</v>
      </c>
      <c r="M454" s="55" t="s">
        <v>130</v>
      </c>
      <c r="N454" s="55" t="s">
        <v>130</v>
      </c>
      <c r="O454" s="55" t="s">
        <v>130</v>
      </c>
      <c r="P454" s="2" t="s">
        <v>162</v>
      </c>
      <c r="S454">
        <v>1.36</v>
      </c>
      <c r="T454" s="55">
        <v>2.52071428571429E-2</v>
      </c>
      <c r="U454" s="55">
        <v>8.1000000000000003E-2</v>
      </c>
      <c r="V454" s="55">
        <v>0.13200000000000001</v>
      </c>
      <c r="W454" s="55">
        <v>0.184</v>
      </c>
      <c r="X454" s="55">
        <v>0.33100000000000002</v>
      </c>
      <c r="Y454" s="102"/>
      <c r="Z454" s="24"/>
      <c r="AA454" s="121"/>
      <c r="AB454" s="121"/>
      <c r="AD454" s="105"/>
      <c r="AE454" s="105"/>
      <c r="AF454" s="24"/>
      <c r="AG454" s="24"/>
      <c r="AH454" s="24"/>
      <c r="AI454" s="24"/>
      <c r="AJ454" s="24"/>
      <c r="AK454" s="24"/>
      <c r="AL454" s="24"/>
      <c r="AM454" s="24"/>
      <c r="AN454" s="24"/>
      <c r="AP454" s="99"/>
      <c r="AQ454" s="99"/>
      <c r="AR454" s="99"/>
      <c r="AS454" s="99"/>
      <c r="AT454" s="99"/>
      <c r="AU454" s="99"/>
      <c r="AX454">
        <v>1.45</v>
      </c>
      <c r="AY454" s="55">
        <v>2.3E-2</v>
      </c>
      <c r="AZ454" s="55">
        <v>8.1000000000000003E-2</v>
      </c>
      <c r="BA454" s="55">
        <v>0.13200000000000001</v>
      </c>
      <c r="BB454" s="55">
        <v>0.184</v>
      </c>
      <c r="BC454" s="55">
        <v>0.33100000000000002</v>
      </c>
    </row>
    <row r="455" spans="1:55" ht="17.5" thickBot="1" x14ac:dyDescent="0.35">
      <c r="A455" t="s">
        <v>132</v>
      </c>
      <c r="B455" s="5">
        <v>1.47</v>
      </c>
      <c r="C455" s="5">
        <f t="shared" si="50"/>
        <v>31.47</v>
      </c>
      <c r="D455" t="s">
        <v>130</v>
      </c>
      <c r="E455" t="s">
        <v>130</v>
      </c>
      <c r="F455" s="55">
        <v>2.3E-2</v>
      </c>
      <c r="G455" s="55">
        <v>8.1000000000000003E-2</v>
      </c>
      <c r="H455" s="55">
        <v>0.13200000000000001</v>
      </c>
      <c r="I455" s="55">
        <v>0.184</v>
      </c>
      <c r="J455" s="55">
        <v>0.33100000000000002</v>
      </c>
      <c r="K455" s="55" t="s">
        <v>130</v>
      </c>
      <c r="L455" s="55" t="s">
        <v>130</v>
      </c>
      <c r="M455" s="55" t="s">
        <v>130</v>
      </c>
      <c r="N455" s="55" t="s">
        <v>130</v>
      </c>
      <c r="O455" s="55" t="s">
        <v>130</v>
      </c>
      <c r="P455" s="2" t="s">
        <v>162</v>
      </c>
      <c r="S455">
        <v>1.37</v>
      </c>
      <c r="T455" s="55">
        <v>2.4971428571428599E-2</v>
      </c>
      <c r="U455" s="55">
        <v>8.1000000000000003E-2</v>
      </c>
      <c r="V455" s="55">
        <v>0.13200000000000001</v>
      </c>
      <c r="W455" s="55">
        <v>0.184</v>
      </c>
      <c r="X455" s="55">
        <v>0.33100000000000002</v>
      </c>
      <c r="Y455" s="102"/>
      <c r="Z455" s="24"/>
      <c r="AA455" s="121"/>
      <c r="AB455" s="121"/>
      <c r="AD455" s="105"/>
      <c r="AE455" s="105"/>
      <c r="AF455" s="24"/>
      <c r="AG455" s="24"/>
      <c r="AH455" s="24"/>
      <c r="AI455" s="24"/>
      <c r="AJ455" s="24"/>
      <c r="AK455" s="24"/>
      <c r="AL455" s="24"/>
      <c r="AM455" s="24"/>
      <c r="AN455" s="24"/>
      <c r="AP455" s="99"/>
      <c r="AQ455" s="99"/>
      <c r="AR455" s="99"/>
      <c r="AS455" s="99"/>
      <c r="AT455" s="99"/>
      <c r="AU455" s="99"/>
      <c r="AX455">
        <v>1.46</v>
      </c>
      <c r="AY455" s="55">
        <v>2.3199999999999998E-2</v>
      </c>
      <c r="AZ455" s="55">
        <v>8.1000000000000003E-2</v>
      </c>
      <c r="BA455" s="55">
        <v>0.13200000000000001</v>
      </c>
      <c r="BB455" s="55">
        <v>0.184</v>
      </c>
      <c r="BC455" s="55">
        <v>0.33100000000000002</v>
      </c>
    </row>
    <row r="456" spans="1:55" ht="17.5" thickBot="1" x14ac:dyDescent="0.35">
      <c r="A456" t="s">
        <v>132</v>
      </c>
      <c r="B456" s="5">
        <v>1.48</v>
      </c>
      <c r="C456" s="5">
        <f t="shared" si="50"/>
        <v>31.48</v>
      </c>
      <c r="D456" t="s">
        <v>130</v>
      </c>
      <c r="E456" t="s">
        <v>130</v>
      </c>
      <c r="F456" s="55">
        <v>2.3E-2</v>
      </c>
      <c r="G456" s="55">
        <v>8.1000000000000003E-2</v>
      </c>
      <c r="H456" s="55">
        <v>0.13200000000000001</v>
      </c>
      <c r="I456" s="55">
        <v>0.184</v>
      </c>
      <c r="J456" s="55">
        <v>0.33100000000000002</v>
      </c>
      <c r="K456" s="55" t="s">
        <v>130</v>
      </c>
      <c r="L456" s="55" t="s">
        <v>130</v>
      </c>
      <c r="M456" s="55" t="s">
        <v>130</v>
      </c>
      <c r="N456" s="55" t="s">
        <v>130</v>
      </c>
      <c r="O456" s="55" t="s">
        <v>130</v>
      </c>
      <c r="P456" s="2" t="s">
        <v>162</v>
      </c>
      <c r="S456">
        <v>1.38</v>
      </c>
      <c r="T456" s="55">
        <v>2.5000000000000001E-2</v>
      </c>
      <c r="U456" s="55">
        <v>8.1000000000000003E-2</v>
      </c>
      <c r="V456" s="55">
        <v>0.13200000000000001</v>
      </c>
      <c r="W456" s="55">
        <v>0.184</v>
      </c>
      <c r="X456" s="55">
        <v>0.33100000000000002</v>
      </c>
      <c r="Y456" s="102"/>
      <c r="Z456" s="24"/>
      <c r="AA456" s="121"/>
      <c r="AB456" s="121"/>
      <c r="AD456" s="105"/>
      <c r="AE456" s="105"/>
      <c r="AF456" s="24"/>
      <c r="AG456" s="24"/>
      <c r="AH456" s="24"/>
      <c r="AI456" s="24"/>
      <c r="AJ456" s="24"/>
      <c r="AK456" s="24"/>
      <c r="AL456" s="24"/>
      <c r="AM456" s="24"/>
      <c r="AN456" s="24"/>
      <c r="AP456" s="99"/>
      <c r="AQ456" s="99"/>
      <c r="AR456" s="99"/>
      <c r="AS456" s="99"/>
      <c r="AT456" s="99"/>
      <c r="AU456" s="99"/>
      <c r="AX456">
        <v>1.47</v>
      </c>
      <c r="AY456" s="55">
        <v>2.3E-2</v>
      </c>
      <c r="AZ456" s="55">
        <v>8.1000000000000003E-2</v>
      </c>
      <c r="BA456" s="55">
        <v>0.13200000000000001</v>
      </c>
      <c r="BB456" s="55">
        <v>0.184</v>
      </c>
      <c r="BC456" s="55">
        <v>0.33100000000000002</v>
      </c>
    </row>
    <row r="457" spans="1:55" ht="17.5" thickBot="1" x14ac:dyDescent="0.35">
      <c r="A457" t="s">
        <v>132</v>
      </c>
      <c r="B457" s="5">
        <v>1.49</v>
      </c>
      <c r="C457" s="5">
        <f t="shared" si="50"/>
        <v>31.49</v>
      </c>
      <c r="D457" t="s">
        <v>130</v>
      </c>
      <c r="E457" t="s">
        <v>130</v>
      </c>
      <c r="F457" s="55">
        <v>2.298E-2</v>
      </c>
      <c r="G457" s="55">
        <v>8.1000000000000003E-2</v>
      </c>
      <c r="H457" s="55">
        <v>0.13200000000000001</v>
      </c>
      <c r="I457" s="55">
        <v>0.184</v>
      </c>
      <c r="J457" s="55">
        <v>0.33100000000000002</v>
      </c>
      <c r="K457" s="55" t="s">
        <v>130</v>
      </c>
      <c r="L457" s="55" t="s">
        <v>130</v>
      </c>
      <c r="M457" s="55" t="s">
        <v>130</v>
      </c>
      <c r="N457" s="55" t="s">
        <v>130</v>
      </c>
      <c r="O457" s="55" t="s">
        <v>130</v>
      </c>
      <c r="P457" s="2" t="s">
        <v>162</v>
      </c>
      <c r="S457">
        <v>1.39</v>
      </c>
      <c r="T457" s="55">
        <v>2.5000000000000001E-2</v>
      </c>
      <c r="U457" s="55">
        <v>8.1000000000000003E-2</v>
      </c>
      <c r="V457" s="55">
        <v>0.13200000000000001</v>
      </c>
      <c r="W457" s="55">
        <v>0.184</v>
      </c>
      <c r="X457" s="55">
        <v>0.33100000000000002</v>
      </c>
      <c r="Y457" s="102"/>
      <c r="Z457" s="24"/>
      <c r="AA457" s="121"/>
      <c r="AB457" s="121"/>
      <c r="AD457" s="105"/>
      <c r="AE457" s="105"/>
      <c r="AF457" s="24"/>
      <c r="AG457" s="24"/>
      <c r="AH457" s="24"/>
      <c r="AI457" s="24"/>
      <c r="AJ457" s="24"/>
      <c r="AK457" s="24"/>
      <c r="AL457" s="24"/>
      <c r="AM457" s="24"/>
      <c r="AN457" s="24"/>
      <c r="AP457" s="99"/>
      <c r="AQ457" s="99"/>
      <c r="AR457" s="99"/>
      <c r="AS457" s="99"/>
      <c r="AT457" s="99"/>
      <c r="AU457" s="99"/>
      <c r="AX457">
        <v>1.48</v>
      </c>
      <c r="AY457" s="55">
        <v>2.3E-2</v>
      </c>
      <c r="AZ457" s="55">
        <v>8.1000000000000003E-2</v>
      </c>
      <c r="BA457" s="55">
        <v>0.13200000000000001</v>
      </c>
      <c r="BB457" s="55">
        <v>0.184</v>
      </c>
      <c r="BC457" s="55">
        <v>0.33100000000000002</v>
      </c>
    </row>
    <row r="458" spans="1:55" ht="17.5" thickBot="1" x14ac:dyDescent="0.35">
      <c r="A458" t="s">
        <v>132</v>
      </c>
      <c r="B458" s="5">
        <v>1.5</v>
      </c>
      <c r="C458" s="5">
        <f t="shared" si="50"/>
        <v>31.5</v>
      </c>
      <c r="D458" t="s">
        <v>130</v>
      </c>
      <c r="E458" t="s">
        <v>130</v>
      </c>
      <c r="F458" s="55">
        <v>2.2960000000000001E-2</v>
      </c>
      <c r="G458" s="55">
        <v>8.1000000000000003E-2</v>
      </c>
      <c r="H458" s="55">
        <v>0.13200000000000001</v>
      </c>
      <c r="I458" s="55">
        <v>0.184</v>
      </c>
      <c r="J458" s="55">
        <v>0.33100000000000002</v>
      </c>
      <c r="K458" s="55" t="s">
        <v>130</v>
      </c>
      <c r="L458" s="55" t="s">
        <v>130</v>
      </c>
      <c r="M458" s="55" t="s">
        <v>130</v>
      </c>
      <c r="N458" s="55" t="s">
        <v>130</v>
      </c>
      <c r="O458" s="55" t="s">
        <v>130</v>
      </c>
      <c r="P458" s="2" t="s">
        <v>162</v>
      </c>
      <c r="S458">
        <v>1.4</v>
      </c>
      <c r="T458" s="55">
        <v>2.5000000000000001E-2</v>
      </c>
      <c r="U458" s="55">
        <v>8.1000000000000003E-2</v>
      </c>
      <c r="V458" s="55">
        <v>0.13200000000000001</v>
      </c>
      <c r="W458" s="55">
        <v>0.184</v>
      </c>
      <c r="X458" s="55">
        <v>0.33100000000000002</v>
      </c>
      <c r="Y458" s="102"/>
      <c r="Z458" s="24"/>
      <c r="AA458" s="121"/>
      <c r="AB458" s="121"/>
      <c r="AD458" s="105"/>
      <c r="AE458" s="105"/>
      <c r="AF458" s="24"/>
      <c r="AG458" s="24"/>
      <c r="AH458" s="24"/>
      <c r="AI458" s="24"/>
      <c r="AJ458" s="24"/>
      <c r="AK458" s="24"/>
      <c r="AL458" s="24"/>
      <c r="AM458" s="24"/>
      <c r="AN458" s="24"/>
      <c r="AP458" s="99"/>
      <c r="AQ458" s="99"/>
      <c r="AR458" s="99"/>
      <c r="AS458" s="99"/>
      <c r="AT458" s="99"/>
      <c r="AU458" s="99"/>
      <c r="AX458">
        <v>1.49</v>
      </c>
      <c r="AY458" s="55">
        <v>2.298E-2</v>
      </c>
      <c r="AZ458" s="55">
        <v>8.1000000000000003E-2</v>
      </c>
      <c r="BA458" s="55">
        <v>0.13200000000000001</v>
      </c>
      <c r="BB458" s="55">
        <v>0.184</v>
      </c>
      <c r="BC458" s="55">
        <v>0.33100000000000002</v>
      </c>
    </row>
    <row r="459" spans="1:55" ht="17.5" thickBot="1" x14ac:dyDescent="0.35">
      <c r="A459" t="s">
        <v>132</v>
      </c>
      <c r="B459" s="5">
        <v>1.51</v>
      </c>
      <c r="C459" s="5">
        <f t="shared" si="50"/>
        <v>31.51</v>
      </c>
      <c r="D459" t="s">
        <v>130</v>
      </c>
      <c r="E459" t="s">
        <v>130</v>
      </c>
      <c r="F459" s="55">
        <v>2.1999999999999999E-2</v>
      </c>
      <c r="G459" s="55">
        <v>8.1000000000000003E-2</v>
      </c>
      <c r="H459" s="55">
        <v>0.13200000000000001</v>
      </c>
      <c r="I459" s="55">
        <v>0.184</v>
      </c>
      <c r="J459" s="55">
        <v>0.33100000000000002</v>
      </c>
      <c r="K459" s="55" t="s">
        <v>130</v>
      </c>
      <c r="L459" s="55" t="s">
        <v>130</v>
      </c>
      <c r="M459" s="55" t="s">
        <v>130</v>
      </c>
      <c r="N459" s="55" t="s">
        <v>130</v>
      </c>
      <c r="O459" s="55" t="s">
        <v>130</v>
      </c>
      <c r="P459" s="2" t="s">
        <v>162</v>
      </c>
      <c r="S459">
        <v>1.41</v>
      </c>
      <c r="T459" s="55">
        <v>2.5000000000000001E-2</v>
      </c>
      <c r="U459" s="55">
        <v>8.1000000000000003E-2</v>
      </c>
      <c r="V459" s="55">
        <v>0.13200000000000001</v>
      </c>
      <c r="W459" s="55">
        <v>0.184</v>
      </c>
      <c r="X459" s="55">
        <v>0.33100000000000002</v>
      </c>
      <c r="Y459" s="102"/>
      <c r="Z459" s="24"/>
      <c r="AD459" s="105"/>
      <c r="AE459" s="105"/>
      <c r="AF459" s="24"/>
      <c r="AG459" s="24"/>
      <c r="AH459" s="24"/>
      <c r="AI459" s="24"/>
      <c r="AJ459" s="24"/>
      <c r="AK459" s="24"/>
      <c r="AL459" s="24"/>
      <c r="AM459" s="24"/>
      <c r="AN459" s="24"/>
      <c r="AP459" s="99"/>
      <c r="AQ459" s="99"/>
      <c r="AR459" s="99"/>
      <c r="AS459" s="99"/>
      <c r="AT459" s="99"/>
      <c r="AU459" s="99"/>
      <c r="AX459">
        <v>1.5</v>
      </c>
      <c r="AY459" s="55">
        <v>2.2960000000000001E-2</v>
      </c>
      <c r="AZ459" s="55">
        <v>8.1000000000000003E-2</v>
      </c>
      <c r="BA459" s="55">
        <v>0.13200000000000001</v>
      </c>
      <c r="BB459" s="55">
        <v>0.184</v>
      </c>
      <c r="BC459" s="55">
        <v>0.33100000000000002</v>
      </c>
    </row>
    <row r="460" spans="1:55" ht="17.5" thickBot="1" x14ac:dyDescent="0.35">
      <c r="A460" t="s">
        <v>132</v>
      </c>
      <c r="B460" s="5">
        <v>1.52</v>
      </c>
      <c r="C460" s="5">
        <f t="shared" si="50"/>
        <v>31.52</v>
      </c>
      <c r="D460" t="s">
        <v>130</v>
      </c>
      <c r="E460" t="s">
        <v>130</v>
      </c>
      <c r="F460" s="55">
        <v>2.1999999999999999E-2</v>
      </c>
      <c r="G460" s="55">
        <v>8.1000000000000003E-2</v>
      </c>
      <c r="H460" s="55">
        <v>0.13200000000000001</v>
      </c>
      <c r="I460" s="55">
        <v>0.184</v>
      </c>
      <c r="J460" s="55">
        <v>0.33100000000000002</v>
      </c>
      <c r="K460" s="55" t="s">
        <v>130</v>
      </c>
      <c r="L460" s="55" t="s">
        <v>130</v>
      </c>
      <c r="M460" s="55" t="s">
        <v>130</v>
      </c>
      <c r="N460" s="55" t="s">
        <v>130</v>
      </c>
      <c r="O460" s="55" t="s">
        <v>130</v>
      </c>
      <c r="P460" s="2" t="s">
        <v>162</v>
      </c>
      <c r="S460">
        <v>1.42</v>
      </c>
      <c r="T460" s="55">
        <v>2.4E-2</v>
      </c>
      <c r="U460" s="55">
        <v>8.1000000000000003E-2</v>
      </c>
      <c r="V460" s="55">
        <v>0.13200000000000001</v>
      </c>
      <c r="W460" s="55">
        <v>0.184</v>
      </c>
      <c r="X460" s="55">
        <v>0.33100000000000002</v>
      </c>
      <c r="Y460" s="102"/>
      <c r="Z460" s="24"/>
      <c r="AA460" s="121"/>
      <c r="AB460" s="121"/>
      <c r="AD460" s="105"/>
      <c r="AE460" s="105"/>
      <c r="AF460" s="24"/>
      <c r="AG460" s="24"/>
      <c r="AH460" s="24"/>
      <c r="AI460" s="24"/>
      <c r="AJ460" s="24"/>
      <c r="AK460" s="24"/>
      <c r="AL460" s="24"/>
      <c r="AM460" s="24"/>
      <c r="AN460" s="24"/>
      <c r="AP460" s="99"/>
      <c r="AQ460" s="99"/>
      <c r="AR460" s="99"/>
      <c r="AS460" s="99"/>
      <c r="AT460" s="99"/>
      <c r="AU460" s="99"/>
      <c r="AX460">
        <v>1.51</v>
      </c>
      <c r="AY460" s="55">
        <v>2.1999999999999999E-2</v>
      </c>
      <c r="AZ460" s="55">
        <v>8.1000000000000003E-2</v>
      </c>
      <c r="BA460" s="55">
        <v>0.13200000000000001</v>
      </c>
      <c r="BB460" s="55">
        <v>0.184</v>
      </c>
      <c r="BC460" s="55">
        <v>0.33100000000000002</v>
      </c>
    </row>
    <row r="461" spans="1:55" ht="17.5" thickBot="1" x14ac:dyDescent="0.35">
      <c r="A461" t="s">
        <v>132</v>
      </c>
      <c r="B461" s="5">
        <v>1.53</v>
      </c>
      <c r="C461" s="5">
        <f t="shared" si="50"/>
        <v>31.53</v>
      </c>
      <c r="D461" t="s">
        <v>130</v>
      </c>
      <c r="E461" t="s">
        <v>130</v>
      </c>
      <c r="F461" s="55">
        <v>2.1999999999999999E-2</v>
      </c>
      <c r="G461" s="55">
        <v>8.1000000000000003E-2</v>
      </c>
      <c r="H461" s="55">
        <v>0.13200000000000001</v>
      </c>
      <c r="I461" s="55">
        <v>0.184</v>
      </c>
      <c r="J461" s="55">
        <v>0.33100000000000002</v>
      </c>
      <c r="K461" s="55" t="s">
        <v>130</v>
      </c>
      <c r="L461" s="55" t="s">
        <v>130</v>
      </c>
      <c r="M461" s="55" t="s">
        <v>130</v>
      </c>
      <c r="N461" s="55" t="s">
        <v>130</v>
      </c>
      <c r="O461" s="55" t="s">
        <v>130</v>
      </c>
      <c r="P461" s="2" t="s">
        <v>162</v>
      </c>
      <c r="S461">
        <v>1.43</v>
      </c>
      <c r="T461" s="55">
        <v>2.4E-2</v>
      </c>
      <c r="U461" s="55">
        <v>8.1000000000000003E-2</v>
      </c>
      <c r="V461" s="55">
        <v>0.13200000000000001</v>
      </c>
      <c r="W461" s="55">
        <v>0.184</v>
      </c>
      <c r="X461" s="55">
        <v>0.33100000000000002</v>
      </c>
      <c r="Y461" s="102"/>
      <c r="Z461" s="24"/>
      <c r="AD461" s="105"/>
      <c r="AE461" s="105"/>
      <c r="AF461" s="24"/>
      <c r="AG461" s="24"/>
      <c r="AH461" s="24"/>
      <c r="AI461" s="24"/>
      <c r="AJ461" s="24"/>
      <c r="AK461" s="24"/>
      <c r="AL461" s="24"/>
      <c r="AM461" s="24"/>
      <c r="AN461" s="24"/>
      <c r="AP461" s="99"/>
      <c r="AQ461" s="99"/>
      <c r="AR461" s="99"/>
      <c r="AS461" s="99"/>
      <c r="AT461" s="99"/>
      <c r="AU461" s="99"/>
      <c r="AX461">
        <v>1.52</v>
      </c>
      <c r="AY461" s="55">
        <v>2.1999999999999999E-2</v>
      </c>
      <c r="AZ461" s="55">
        <v>8.1000000000000003E-2</v>
      </c>
      <c r="BA461" s="55">
        <v>0.13200000000000001</v>
      </c>
      <c r="BB461" s="55">
        <v>0.184</v>
      </c>
      <c r="BC461" s="55">
        <v>0.33100000000000002</v>
      </c>
    </row>
    <row r="462" spans="1:55" ht="17.5" thickBot="1" x14ac:dyDescent="0.35">
      <c r="A462" t="s">
        <v>132</v>
      </c>
      <c r="B462" s="5">
        <v>1.54</v>
      </c>
      <c r="C462" s="5">
        <f t="shared" si="50"/>
        <v>31.54</v>
      </c>
      <c r="D462" t="s">
        <v>130</v>
      </c>
      <c r="E462" t="s">
        <v>130</v>
      </c>
      <c r="F462" s="55">
        <v>2.1000000000000001E-2</v>
      </c>
      <c r="G462" s="55">
        <v>8.1000000000000003E-2</v>
      </c>
      <c r="H462" s="55">
        <v>0.13200000000000001</v>
      </c>
      <c r="I462" s="55">
        <v>0.184</v>
      </c>
      <c r="J462" s="55">
        <v>0.33100000000000002</v>
      </c>
      <c r="K462" s="55" t="s">
        <v>130</v>
      </c>
      <c r="L462" s="55" t="s">
        <v>130</v>
      </c>
      <c r="M462" s="55" t="s">
        <v>130</v>
      </c>
      <c r="N462" s="55" t="s">
        <v>130</v>
      </c>
      <c r="O462" s="55" t="s">
        <v>130</v>
      </c>
      <c r="P462" s="2" t="s">
        <v>162</v>
      </c>
      <c r="S462">
        <v>1.44</v>
      </c>
      <c r="T462" s="55">
        <v>2.4E-2</v>
      </c>
      <c r="U462" s="55">
        <v>8.1000000000000003E-2</v>
      </c>
      <c r="V462" s="55">
        <v>0.13200000000000001</v>
      </c>
      <c r="W462" s="55">
        <v>0.184</v>
      </c>
      <c r="X462" s="55">
        <v>0.33100000000000002</v>
      </c>
      <c r="Y462" s="102"/>
      <c r="Z462" s="24"/>
      <c r="AD462" s="105"/>
      <c r="AE462" s="105"/>
      <c r="AF462" s="24"/>
      <c r="AG462" s="24"/>
      <c r="AH462" s="24"/>
      <c r="AI462" s="24"/>
      <c r="AJ462" s="24"/>
      <c r="AK462" s="24"/>
      <c r="AL462" s="24"/>
      <c r="AM462" s="24"/>
      <c r="AN462" s="24"/>
      <c r="AP462" s="99"/>
      <c r="AQ462" s="99"/>
      <c r="AR462" s="99"/>
      <c r="AS462" s="99"/>
      <c r="AT462" s="99"/>
      <c r="AU462" s="99"/>
      <c r="AX462">
        <v>1.53</v>
      </c>
      <c r="AY462" s="55">
        <v>2.1999999999999999E-2</v>
      </c>
      <c r="AZ462" s="55">
        <v>8.1000000000000003E-2</v>
      </c>
      <c r="BA462" s="55">
        <v>0.13200000000000001</v>
      </c>
      <c r="BB462" s="55">
        <v>0.184</v>
      </c>
      <c r="BC462" s="55">
        <v>0.33100000000000002</v>
      </c>
    </row>
    <row r="463" spans="1:55" ht="17.5" thickBot="1" x14ac:dyDescent="0.35">
      <c r="A463" t="s">
        <v>132</v>
      </c>
      <c r="B463" s="5">
        <v>1.55</v>
      </c>
      <c r="C463" s="5">
        <f t="shared" si="50"/>
        <v>31.55</v>
      </c>
      <c r="D463" t="s">
        <v>130</v>
      </c>
      <c r="E463" t="s">
        <v>130</v>
      </c>
      <c r="F463" s="55">
        <v>2.1000000000000001E-2</v>
      </c>
      <c r="G463" s="55">
        <v>8.1000000000000003E-2</v>
      </c>
      <c r="H463" s="55">
        <v>0.13200000000000001</v>
      </c>
      <c r="I463" s="55">
        <v>0.184</v>
      </c>
      <c r="J463" s="55">
        <v>0.33100000000000002</v>
      </c>
      <c r="K463" s="55" t="s">
        <v>130</v>
      </c>
      <c r="L463" s="55" t="s">
        <v>130</v>
      </c>
      <c r="M463" s="55" t="s">
        <v>130</v>
      </c>
      <c r="N463" s="55" t="s">
        <v>130</v>
      </c>
      <c r="O463" s="55" t="s">
        <v>130</v>
      </c>
      <c r="P463" s="2" t="s">
        <v>162</v>
      </c>
      <c r="S463">
        <v>1.45</v>
      </c>
      <c r="T463" s="55">
        <v>2.3E-2</v>
      </c>
      <c r="U463" s="55">
        <v>8.1000000000000003E-2</v>
      </c>
      <c r="V463" s="55">
        <v>0.13200000000000001</v>
      </c>
      <c r="W463" s="55">
        <v>0.184</v>
      </c>
      <c r="X463" s="55">
        <v>0.33100000000000002</v>
      </c>
      <c r="Y463" s="102"/>
      <c r="Z463" s="24"/>
      <c r="AD463" s="105"/>
      <c r="AE463" s="105"/>
      <c r="AF463" s="24"/>
      <c r="AG463" s="24"/>
      <c r="AH463" s="24"/>
      <c r="AI463" s="24"/>
      <c r="AJ463" s="24"/>
      <c r="AK463" s="24"/>
      <c r="AL463" s="24"/>
      <c r="AM463" s="24"/>
      <c r="AN463" s="24"/>
      <c r="AP463" s="99"/>
      <c r="AQ463" s="99"/>
      <c r="AR463" s="99"/>
      <c r="AS463" s="99"/>
      <c r="AT463" s="99"/>
      <c r="AU463" s="99"/>
      <c r="AX463">
        <v>1.54</v>
      </c>
      <c r="AY463" s="55">
        <v>2.1000000000000001E-2</v>
      </c>
      <c r="AZ463" s="55">
        <v>8.1000000000000003E-2</v>
      </c>
      <c r="BA463" s="55">
        <v>0.13200000000000001</v>
      </c>
      <c r="BB463" s="55">
        <v>0.184</v>
      </c>
      <c r="BC463" s="55">
        <v>0.33100000000000002</v>
      </c>
    </row>
    <row r="464" spans="1:55" ht="17.5" thickBot="1" x14ac:dyDescent="0.35">
      <c r="A464" t="s">
        <v>132</v>
      </c>
      <c r="B464" s="5">
        <v>1.56</v>
      </c>
      <c r="C464" s="5">
        <f t="shared" si="50"/>
        <v>31.56</v>
      </c>
      <c r="D464" t="s">
        <v>130</v>
      </c>
      <c r="E464" t="s">
        <v>130</v>
      </c>
      <c r="F464" s="55">
        <v>2.1000000000000001E-2</v>
      </c>
      <c r="G464" s="55">
        <v>8.1000000000000003E-2</v>
      </c>
      <c r="H464" s="55">
        <v>0.13200000000000001</v>
      </c>
      <c r="I464" s="55">
        <v>0.184</v>
      </c>
      <c r="J464" s="55">
        <v>0.33100000000000002</v>
      </c>
      <c r="K464" s="55" t="s">
        <v>130</v>
      </c>
      <c r="L464" s="55" t="s">
        <v>130</v>
      </c>
      <c r="M464" s="55" t="s">
        <v>130</v>
      </c>
      <c r="N464" s="55" t="s">
        <v>130</v>
      </c>
      <c r="O464" s="55" t="s">
        <v>130</v>
      </c>
      <c r="P464" s="2" t="s">
        <v>162</v>
      </c>
      <c r="S464">
        <v>1.46</v>
      </c>
      <c r="T464" s="55">
        <v>2.3199999999999998E-2</v>
      </c>
      <c r="U464" s="55">
        <v>8.1000000000000003E-2</v>
      </c>
      <c r="V464" s="55">
        <v>0.13200000000000001</v>
      </c>
      <c r="W464" s="55">
        <v>0.184</v>
      </c>
      <c r="X464" s="55">
        <v>0.33100000000000002</v>
      </c>
      <c r="Y464" s="102"/>
      <c r="Z464" s="24"/>
      <c r="AA464" s="121"/>
      <c r="AB464" s="121"/>
      <c r="AD464" s="105"/>
      <c r="AE464" s="105"/>
      <c r="AF464" s="24"/>
      <c r="AG464" s="24"/>
      <c r="AH464" s="24"/>
      <c r="AI464" s="24"/>
      <c r="AJ464" s="24"/>
      <c r="AK464" s="24"/>
      <c r="AL464" s="24"/>
      <c r="AM464" s="24"/>
      <c r="AN464" s="24"/>
      <c r="AP464" s="99"/>
      <c r="AQ464" s="99"/>
      <c r="AR464" s="99"/>
      <c r="AS464" s="99"/>
      <c r="AT464" s="99"/>
      <c r="AU464" s="99"/>
      <c r="AX464">
        <v>1.55</v>
      </c>
      <c r="AY464" s="55">
        <v>2.1000000000000001E-2</v>
      </c>
      <c r="AZ464" s="55">
        <v>8.1000000000000003E-2</v>
      </c>
      <c r="BA464" s="55">
        <v>0.13200000000000001</v>
      </c>
      <c r="BB464" s="55">
        <v>0.184</v>
      </c>
      <c r="BC464" s="55">
        <v>0.33100000000000002</v>
      </c>
    </row>
    <row r="465" spans="1:55" ht="17.5" thickBot="1" x14ac:dyDescent="0.35">
      <c r="A465" t="s">
        <v>132</v>
      </c>
      <c r="B465" s="5">
        <v>1.57</v>
      </c>
      <c r="C465" s="5">
        <f t="shared" si="50"/>
        <v>31.57</v>
      </c>
      <c r="D465" t="s">
        <v>130</v>
      </c>
      <c r="E465" t="s">
        <v>130</v>
      </c>
      <c r="F465" s="55">
        <v>2.1000000000000001E-2</v>
      </c>
      <c r="G465" s="55">
        <v>8.1000000000000003E-2</v>
      </c>
      <c r="H465" s="55">
        <v>0.13200000000000001</v>
      </c>
      <c r="I465" s="55">
        <v>0.184</v>
      </c>
      <c r="J465" s="55">
        <v>0.33100000000000002</v>
      </c>
      <c r="K465" s="55" t="s">
        <v>130</v>
      </c>
      <c r="L465" s="55" t="s">
        <v>130</v>
      </c>
      <c r="M465" s="55" t="s">
        <v>130</v>
      </c>
      <c r="N465" s="55" t="s">
        <v>130</v>
      </c>
      <c r="O465" s="55" t="s">
        <v>130</v>
      </c>
      <c r="P465" s="2" t="s">
        <v>162</v>
      </c>
      <c r="S465">
        <v>1.47</v>
      </c>
      <c r="T465" s="55">
        <v>2.3E-2</v>
      </c>
      <c r="U465" s="55">
        <v>8.1000000000000003E-2</v>
      </c>
      <c r="V465" s="55">
        <v>0.13200000000000001</v>
      </c>
      <c r="W465" s="55">
        <v>0.184</v>
      </c>
      <c r="X465" s="55">
        <v>0.33100000000000002</v>
      </c>
      <c r="Y465" s="102"/>
      <c r="Z465" s="24"/>
      <c r="AA465" s="121"/>
      <c r="AB465" s="121"/>
      <c r="AD465" s="105"/>
      <c r="AE465" s="105"/>
      <c r="AF465" s="24"/>
      <c r="AG465" s="24"/>
      <c r="AH465" s="24"/>
      <c r="AI465" s="24"/>
      <c r="AJ465" s="24"/>
      <c r="AK465" s="24"/>
      <c r="AL465" s="24"/>
      <c r="AM465" s="24"/>
      <c r="AN465" s="24"/>
      <c r="AP465" s="99"/>
      <c r="AQ465" s="99"/>
      <c r="AR465" s="99"/>
      <c r="AS465" s="99"/>
      <c r="AT465" s="99"/>
      <c r="AU465" s="99"/>
      <c r="AX465">
        <v>1.56</v>
      </c>
      <c r="AY465" s="55">
        <v>2.1000000000000001E-2</v>
      </c>
      <c r="AZ465" s="55">
        <v>8.1000000000000003E-2</v>
      </c>
      <c r="BA465" s="55">
        <v>0.13200000000000001</v>
      </c>
      <c r="BB465" s="55">
        <v>0.184</v>
      </c>
      <c r="BC465" s="55">
        <v>0.33100000000000002</v>
      </c>
    </row>
    <row r="466" spans="1:55" ht="17.5" thickBot="1" x14ac:dyDescent="0.35">
      <c r="A466" t="s">
        <v>132</v>
      </c>
      <c r="B466" s="5">
        <v>1.58</v>
      </c>
      <c r="C466" s="5">
        <f t="shared" si="50"/>
        <v>31.58</v>
      </c>
      <c r="D466" t="s">
        <v>130</v>
      </c>
      <c r="E466" t="s">
        <v>130</v>
      </c>
      <c r="F466" s="55">
        <v>2.1000000000000001E-2</v>
      </c>
      <c r="G466" s="55">
        <v>8.1000000000000003E-2</v>
      </c>
      <c r="H466" s="55">
        <v>0.13200000000000001</v>
      </c>
      <c r="I466" s="55">
        <v>0.184</v>
      </c>
      <c r="J466" s="55">
        <v>0.33100000000000002</v>
      </c>
      <c r="K466" s="55" t="s">
        <v>130</v>
      </c>
      <c r="L466" s="55" t="s">
        <v>130</v>
      </c>
      <c r="M466" s="55" t="s">
        <v>130</v>
      </c>
      <c r="N466" s="55" t="s">
        <v>130</v>
      </c>
      <c r="O466" s="55" t="s">
        <v>130</v>
      </c>
      <c r="P466" s="2" t="s">
        <v>162</v>
      </c>
      <c r="S466">
        <v>1.48</v>
      </c>
      <c r="T466" s="55">
        <v>2.3E-2</v>
      </c>
      <c r="U466" s="55">
        <v>8.1000000000000003E-2</v>
      </c>
      <c r="V466" s="55">
        <v>0.13200000000000001</v>
      </c>
      <c r="W466" s="55">
        <v>0.184</v>
      </c>
      <c r="X466" s="55">
        <v>0.33100000000000002</v>
      </c>
      <c r="Y466" s="102"/>
      <c r="Z466" s="24"/>
      <c r="AA466" s="121"/>
      <c r="AB466" s="121"/>
      <c r="AD466" s="105"/>
      <c r="AE466" s="105"/>
      <c r="AF466" s="24"/>
      <c r="AG466" s="24"/>
      <c r="AH466" s="24"/>
      <c r="AI466" s="24"/>
      <c r="AJ466" s="24"/>
      <c r="AK466" s="24"/>
      <c r="AL466" s="24"/>
      <c r="AM466" s="24"/>
      <c r="AN466" s="24"/>
      <c r="AP466" s="99"/>
      <c r="AQ466" s="99"/>
      <c r="AR466" s="99"/>
      <c r="AS466" s="99"/>
      <c r="AT466" s="99"/>
      <c r="AU466" s="99"/>
      <c r="AX466">
        <v>1.57</v>
      </c>
      <c r="AY466" s="55">
        <v>2.1000000000000001E-2</v>
      </c>
      <c r="AZ466" s="55">
        <v>8.1000000000000003E-2</v>
      </c>
      <c r="BA466" s="55">
        <v>0.13200000000000001</v>
      </c>
      <c r="BB466" s="55">
        <v>0.184</v>
      </c>
      <c r="BC466" s="55">
        <v>0.33100000000000002</v>
      </c>
    </row>
    <row r="467" spans="1:55" ht="17.5" thickBot="1" x14ac:dyDescent="0.35">
      <c r="A467" t="s">
        <v>132</v>
      </c>
      <c r="B467" s="5">
        <v>1.59</v>
      </c>
      <c r="C467" s="5">
        <f t="shared" si="50"/>
        <v>31.59</v>
      </c>
      <c r="D467" t="s">
        <v>130</v>
      </c>
      <c r="E467" t="s">
        <v>130</v>
      </c>
      <c r="F467" s="55">
        <v>0.02</v>
      </c>
      <c r="G467" s="55">
        <v>8.1000000000000003E-2</v>
      </c>
      <c r="H467" s="55">
        <v>0.13200000000000001</v>
      </c>
      <c r="I467" s="55">
        <v>0.184</v>
      </c>
      <c r="J467" s="55">
        <v>0.33100000000000002</v>
      </c>
      <c r="K467" s="55" t="s">
        <v>130</v>
      </c>
      <c r="L467" s="55" t="s">
        <v>130</v>
      </c>
      <c r="M467" s="55" t="s">
        <v>130</v>
      </c>
      <c r="N467" s="55" t="s">
        <v>130</v>
      </c>
      <c r="O467" s="55" t="s">
        <v>130</v>
      </c>
      <c r="P467" s="2" t="s">
        <v>162</v>
      </c>
      <c r="S467">
        <v>1.49</v>
      </c>
      <c r="T467" s="55">
        <v>2.298E-2</v>
      </c>
      <c r="U467" s="55">
        <v>8.1000000000000003E-2</v>
      </c>
      <c r="V467" s="55">
        <v>0.13200000000000001</v>
      </c>
      <c r="W467" s="55">
        <v>0.184</v>
      </c>
      <c r="X467" s="55">
        <v>0.33100000000000002</v>
      </c>
      <c r="Y467" s="102"/>
      <c r="Z467" s="24"/>
      <c r="AD467" s="105"/>
      <c r="AE467" s="105"/>
      <c r="AF467" s="24"/>
      <c r="AG467" s="24"/>
      <c r="AH467" s="24"/>
      <c r="AI467" s="24"/>
      <c r="AJ467" s="24"/>
      <c r="AK467" s="24"/>
      <c r="AL467" s="24"/>
      <c r="AM467" s="24"/>
      <c r="AN467" s="24"/>
      <c r="AP467" s="99"/>
      <c r="AQ467" s="99"/>
      <c r="AR467" s="99"/>
      <c r="AS467" s="99"/>
      <c r="AT467" s="99"/>
      <c r="AU467" s="99"/>
      <c r="AX467">
        <v>1.58</v>
      </c>
      <c r="AY467" s="55">
        <v>2.1000000000000001E-2</v>
      </c>
      <c r="AZ467" s="55">
        <v>8.1000000000000003E-2</v>
      </c>
      <c r="BA467" s="55">
        <v>0.13200000000000001</v>
      </c>
      <c r="BB467" s="55">
        <v>0.184</v>
      </c>
      <c r="BC467" s="55">
        <v>0.33100000000000002</v>
      </c>
    </row>
    <row r="468" spans="1:55" ht="17.5" thickBot="1" x14ac:dyDescent="0.35">
      <c r="A468" t="s">
        <v>132</v>
      </c>
      <c r="B468" s="5">
        <v>1.6</v>
      </c>
      <c r="C468" s="5">
        <f t="shared" si="50"/>
        <v>31.6</v>
      </c>
      <c r="D468" t="s">
        <v>130</v>
      </c>
      <c r="E468" t="s">
        <v>130</v>
      </c>
      <c r="F468" s="55">
        <v>0.02</v>
      </c>
      <c r="G468" s="55">
        <v>8.1000000000000003E-2</v>
      </c>
      <c r="H468" s="55">
        <v>0.13200000000000001</v>
      </c>
      <c r="I468" s="55">
        <v>0.184</v>
      </c>
      <c r="J468" s="55">
        <v>0.33100000000000002</v>
      </c>
      <c r="K468" s="55" t="s">
        <v>130</v>
      </c>
      <c r="L468" s="55" t="s">
        <v>130</v>
      </c>
      <c r="M468" s="55" t="s">
        <v>130</v>
      </c>
      <c r="N468" s="55" t="s">
        <v>130</v>
      </c>
      <c r="O468" s="55" t="s">
        <v>130</v>
      </c>
      <c r="P468" s="2" t="s">
        <v>162</v>
      </c>
      <c r="S468">
        <v>1.5</v>
      </c>
      <c r="T468" s="55">
        <v>2.2960000000000001E-2</v>
      </c>
      <c r="U468" s="55">
        <v>8.1000000000000003E-2</v>
      </c>
      <c r="V468" s="55">
        <v>0.13200000000000001</v>
      </c>
      <c r="W468" s="55">
        <v>0.184</v>
      </c>
      <c r="X468" s="55">
        <v>0.33100000000000002</v>
      </c>
      <c r="Y468" s="102"/>
      <c r="Z468" s="24"/>
      <c r="AA468" s="121"/>
      <c r="AB468" s="121"/>
      <c r="AD468" s="105"/>
      <c r="AE468" s="105"/>
      <c r="AF468" s="24"/>
      <c r="AG468" s="24"/>
      <c r="AH468" s="24"/>
      <c r="AI468" s="24"/>
      <c r="AJ468" s="24"/>
      <c r="AK468" s="24"/>
      <c r="AL468" s="24"/>
      <c r="AM468" s="24"/>
      <c r="AN468" s="24"/>
      <c r="AP468" s="99"/>
      <c r="AQ468" s="99"/>
      <c r="AR468" s="99"/>
      <c r="AS468" s="99"/>
      <c r="AT468" s="99"/>
      <c r="AU468" s="99"/>
      <c r="AX468">
        <v>1.59</v>
      </c>
      <c r="AY468" s="55">
        <v>0.02</v>
      </c>
      <c r="AZ468" s="55">
        <v>8.1000000000000003E-2</v>
      </c>
      <c r="BA468" s="55">
        <v>0.13200000000000001</v>
      </c>
      <c r="BB468" s="55">
        <v>0.184</v>
      </c>
      <c r="BC468" s="55">
        <v>0.33100000000000002</v>
      </c>
    </row>
    <row r="469" spans="1:55" ht="17.5" thickBot="1" x14ac:dyDescent="0.35">
      <c r="A469" t="s">
        <v>132</v>
      </c>
      <c r="B469" s="5">
        <v>1.61</v>
      </c>
      <c r="C469" s="5">
        <f t="shared" si="50"/>
        <v>31.61</v>
      </c>
      <c r="D469" t="s">
        <v>130</v>
      </c>
      <c r="E469" t="s">
        <v>130</v>
      </c>
      <c r="F469" s="55">
        <v>0.02</v>
      </c>
      <c r="G469" s="55">
        <v>8.1000000000000003E-2</v>
      </c>
      <c r="H469" s="55">
        <v>0.13200000000000001</v>
      </c>
      <c r="I469" s="55">
        <v>0.184</v>
      </c>
      <c r="J469" s="55">
        <v>0.33100000000000002</v>
      </c>
      <c r="K469" s="55" t="s">
        <v>130</v>
      </c>
      <c r="L469" s="55" t="s">
        <v>130</v>
      </c>
      <c r="M469" s="55" t="s">
        <v>130</v>
      </c>
      <c r="N469" s="55" t="s">
        <v>130</v>
      </c>
      <c r="O469" s="55" t="s">
        <v>130</v>
      </c>
      <c r="P469" s="2" t="s">
        <v>162</v>
      </c>
      <c r="S469">
        <v>1.51</v>
      </c>
      <c r="T469" s="55">
        <v>2.1999999999999999E-2</v>
      </c>
      <c r="U469" s="55">
        <v>8.1000000000000003E-2</v>
      </c>
      <c r="V469" s="55">
        <v>0.13200000000000001</v>
      </c>
      <c r="W469" s="55">
        <v>0.184</v>
      </c>
      <c r="X469" s="55">
        <v>0.33100000000000002</v>
      </c>
      <c r="Y469" s="102"/>
      <c r="Z469" s="24"/>
      <c r="AA469" s="121"/>
      <c r="AB469" s="121"/>
      <c r="AD469" s="105"/>
      <c r="AE469" s="105"/>
      <c r="AF469" s="24"/>
      <c r="AG469" s="24"/>
      <c r="AH469" s="24"/>
      <c r="AI469" s="24"/>
      <c r="AJ469" s="24"/>
      <c r="AK469" s="24"/>
      <c r="AL469" s="24"/>
      <c r="AM469" s="24"/>
      <c r="AN469" s="24"/>
      <c r="AP469" s="99"/>
      <c r="AQ469" s="99"/>
      <c r="AR469" s="99"/>
      <c r="AS469" s="99"/>
      <c r="AT469" s="99"/>
      <c r="AU469" s="99"/>
      <c r="AX469">
        <v>1.6</v>
      </c>
      <c r="AY469" s="55">
        <v>0.02</v>
      </c>
      <c r="AZ469" s="55">
        <v>8.1000000000000003E-2</v>
      </c>
      <c r="BA469" s="55">
        <v>0.13200000000000001</v>
      </c>
      <c r="BB469" s="55">
        <v>0.184</v>
      </c>
      <c r="BC469" s="55">
        <v>0.33100000000000002</v>
      </c>
    </row>
    <row r="470" spans="1:55" ht="17.5" thickBot="1" x14ac:dyDescent="0.35">
      <c r="A470" t="s">
        <v>132</v>
      </c>
      <c r="B470" s="5">
        <v>1.62</v>
      </c>
      <c r="C470" s="5">
        <f t="shared" si="50"/>
        <v>31.62</v>
      </c>
      <c r="D470" t="s">
        <v>130</v>
      </c>
      <c r="E470" t="s">
        <v>130</v>
      </c>
      <c r="F470" s="55">
        <v>1.9599999999999999E-2</v>
      </c>
      <c r="G470" s="55">
        <v>8.1000000000000003E-2</v>
      </c>
      <c r="H470" s="55">
        <v>0.13200000000000001</v>
      </c>
      <c r="I470" s="55">
        <v>0.184</v>
      </c>
      <c r="J470" s="55">
        <v>0.33100000000000002</v>
      </c>
      <c r="K470" s="55" t="s">
        <v>130</v>
      </c>
      <c r="L470" s="55" t="s">
        <v>130</v>
      </c>
      <c r="M470" s="55" t="s">
        <v>130</v>
      </c>
      <c r="N470" s="55" t="s">
        <v>130</v>
      </c>
      <c r="O470" s="55" t="s">
        <v>130</v>
      </c>
      <c r="P470" s="2" t="s">
        <v>162</v>
      </c>
      <c r="S470">
        <v>1.52</v>
      </c>
      <c r="T470" s="55">
        <v>2.1999999999999999E-2</v>
      </c>
      <c r="U470" s="55">
        <v>8.1000000000000003E-2</v>
      </c>
      <c r="V470" s="55">
        <v>0.13200000000000001</v>
      </c>
      <c r="W470" s="55">
        <v>0.184</v>
      </c>
      <c r="X470" s="55">
        <v>0.33100000000000002</v>
      </c>
      <c r="Y470" s="102"/>
      <c r="Z470" s="24"/>
      <c r="AA470" s="121"/>
      <c r="AB470" s="121"/>
      <c r="AD470" s="105"/>
      <c r="AE470" s="105"/>
      <c r="AF470" s="24"/>
      <c r="AG470" s="24"/>
      <c r="AH470" s="24"/>
      <c r="AI470" s="24"/>
      <c r="AJ470" s="24"/>
      <c r="AK470" s="24"/>
      <c r="AL470" s="24"/>
      <c r="AM470" s="24"/>
      <c r="AN470" s="24"/>
      <c r="AP470" s="99"/>
      <c r="AQ470" s="99"/>
      <c r="AR470" s="99"/>
      <c r="AS470" s="99"/>
      <c r="AT470" s="99"/>
      <c r="AU470" s="99"/>
      <c r="AX470">
        <v>1.61</v>
      </c>
      <c r="AY470" s="55">
        <v>0.02</v>
      </c>
      <c r="AZ470" s="55">
        <v>8.1000000000000003E-2</v>
      </c>
      <c r="BA470" s="55">
        <v>0.13200000000000001</v>
      </c>
      <c r="BB470" s="55">
        <v>0.184</v>
      </c>
      <c r="BC470" s="55">
        <v>0.33100000000000002</v>
      </c>
    </row>
    <row r="471" spans="1:55" ht="17.5" thickBot="1" x14ac:dyDescent="0.35">
      <c r="A471" t="s">
        <v>132</v>
      </c>
      <c r="B471" s="5">
        <v>1.63</v>
      </c>
      <c r="C471" s="5">
        <f t="shared" si="50"/>
        <v>31.63</v>
      </c>
      <c r="D471" t="s">
        <v>130</v>
      </c>
      <c r="E471" t="s">
        <v>130</v>
      </c>
      <c r="F471" s="55">
        <v>1.9342857142857099E-2</v>
      </c>
      <c r="G471" s="55">
        <v>8.1000000000000003E-2</v>
      </c>
      <c r="H471" s="55">
        <v>0.13200000000000001</v>
      </c>
      <c r="I471" s="55">
        <v>0.184</v>
      </c>
      <c r="J471" s="55">
        <v>0.33100000000000002</v>
      </c>
      <c r="K471" s="55" t="s">
        <v>130</v>
      </c>
      <c r="L471" s="55" t="s">
        <v>130</v>
      </c>
      <c r="M471" s="55" t="s">
        <v>130</v>
      </c>
      <c r="N471" s="55" t="s">
        <v>130</v>
      </c>
      <c r="O471" s="55" t="s">
        <v>130</v>
      </c>
      <c r="P471" s="2" t="s">
        <v>162</v>
      </c>
      <c r="S471">
        <v>1.53</v>
      </c>
      <c r="T471" s="55">
        <v>2.1999999999999999E-2</v>
      </c>
      <c r="U471" s="55">
        <v>8.1000000000000003E-2</v>
      </c>
      <c r="V471" s="55">
        <v>0.13200000000000001</v>
      </c>
      <c r="W471" s="55">
        <v>0.184</v>
      </c>
      <c r="X471" s="55">
        <v>0.33100000000000002</v>
      </c>
      <c r="Y471" s="102"/>
      <c r="Z471" s="24"/>
      <c r="AA471" s="121"/>
      <c r="AB471" s="121"/>
      <c r="AD471" s="105"/>
      <c r="AE471" s="105"/>
      <c r="AF471" s="24"/>
      <c r="AG471" s="24"/>
      <c r="AH471" s="24"/>
      <c r="AI471" s="24"/>
      <c r="AJ471" s="24"/>
      <c r="AK471" s="24"/>
      <c r="AL471" s="24"/>
      <c r="AM471" s="24"/>
      <c r="AN471" s="24"/>
      <c r="AP471" s="99"/>
      <c r="AQ471" s="99"/>
      <c r="AR471" s="99"/>
      <c r="AS471" s="99"/>
      <c r="AT471" s="99"/>
      <c r="AU471" s="99"/>
      <c r="AX471">
        <v>1.62</v>
      </c>
      <c r="AY471" s="55">
        <v>1.9599999999999999E-2</v>
      </c>
      <c r="AZ471" s="55">
        <v>8.1000000000000003E-2</v>
      </c>
      <c r="BA471" s="55">
        <v>0.13200000000000001</v>
      </c>
      <c r="BB471" s="55">
        <v>0.184</v>
      </c>
      <c r="BC471" s="55">
        <v>0.33100000000000002</v>
      </c>
    </row>
    <row r="472" spans="1:55" ht="17.5" thickBot="1" x14ac:dyDescent="0.35">
      <c r="A472" t="s">
        <v>132</v>
      </c>
      <c r="B472" s="5">
        <v>1.64</v>
      </c>
      <c r="C472" s="5">
        <f t="shared" si="50"/>
        <v>31.64</v>
      </c>
      <c r="D472" t="s">
        <v>130</v>
      </c>
      <c r="E472" t="s">
        <v>130</v>
      </c>
      <c r="F472" s="55">
        <v>1.9E-2</v>
      </c>
      <c r="G472" s="55">
        <v>8.1000000000000003E-2</v>
      </c>
      <c r="H472" s="55">
        <v>0.13200000000000001</v>
      </c>
      <c r="I472" s="55">
        <v>0.184</v>
      </c>
      <c r="J472" s="55">
        <v>0.33100000000000002</v>
      </c>
      <c r="K472" s="55" t="s">
        <v>130</v>
      </c>
      <c r="L472" s="55" t="s">
        <v>130</v>
      </c>
      <c r="M472" s="55" t="s">
        <v>130</v>
      </c>
      <c r="N472" s="55" t="s">
        <v>130</v>
      </c>
      <c r="O472" s="55" t="s">
        <v>130</v>
      </c>
      <c r="P472" s="2" t="s">
        <v>162</v>
      </c>
      <c r="S472">
        <v>1.54</v>
      </c>
      <c r="T472" s="55">
        <v>2.1000000000000001E-2</v>
      </c>
      <c r="U472" s="55">
        <v>8.1000000000000003E-2</v>
      </c>
      <c r="V472" s="55">
        <v>0.13200000000000001</v>
      </c>
      <c r="W472" s="55">
        <v>0.184</v>
      </c>
      <c r="X472" s="55">
        <v>0.33100000000000002</v>
      </c>
      <c r="Y472" s="102"/>
      <c r="Z472" s="24"/>
      <c r="AD472" s="105"/>
      <c r="AE472" s="105"/>
      <c r="AF472" s="24"/>
      <c r="AG472" s="24"/>
      <c r="AH472" s="24"/>
      <c r="AI472" s="24"/>
      <c r="AJ472" s="24"/>
      <c r="AK472" s="24"/>
      <c r="AL472" s="24"/>
      <c r="AM472" s="24"/>
      <c r="AN472" s="24"/>
      <c r="AP472" s="99"/>
      <c r="AQ472" s="99"/>
      <c r="AR472" s="99"/>
      <c r="AS472" s="99"/>
      <c r="AT472" s="99"/>
      <c r="AU472" s="99"/>
      <c r="AX472">
        <v>1.63</v>
      </c>
      <c r="AY472" s="55">
        <v>1.9342857142857099E-2</v>
      </c>
      <c r="AZ472" s="55">
        <v>8.1000000000000003E-2</v>
      </c>
      <c r="BA472" s="55">
        <v>0.13200000000000001</v>
      </c>
      <c r="BB472" s="55">
        <v>0.184</v>
      </c>
      <c r="BC472" s="55">
        <v>0.33100000000000002</v>
      </c>
    </row>
    <row r="473" spans="1:55" ht="17.5" thickBot="1" x14ac:dyDescent="0.35">
      <c r="A473" t="s">
        <v>132</v>
      </c>
      <c r="B473" s="5">
        <v>1.65</v>
      </c>
      <c r="C473" s="5">
        <f t="shared" si="50"/>
        <v>31.65</v>
      </c>
      <c r="D473" t="s">
        <v>130</v>
      </c>
      <c r="E473" t="s">
        <v>130</v>
      </c>
      <c r="F473" s="55">
        <v>1.9E-2</v>
      </c>
      <c r="G473" s="55">
        <v>8.1000000000000003E-2</v>
      </c>
      <c r="H473" s="55">
        <v>0.13200000000000001</v>
      </c>
      <c r="I473" s="55">
        <v>0.184</v>
      </c>
      <c r="J473" s="55">
        <v>0.33100000000000002</v>
      </c>
      <c r="K473" s="55" t="s">
        <v>130</v>
      </c>
      <c r="L473" s="55" t="s">
        <v>130</v>
      </c>
      <c r="M473" s="55" t="s">
        <v>130</v>
      </c>
      <c r="N473" s="55" t="s">
        <v>130</v>
      </c>
      <c r="O473" s="55" t="s">
        <v>130</v>
      </c>
      <c r="P473" s="2" t="s">
        <v>162</v>
      </c>
      <c r="S473">
        <v>1.55</v>
      </c>
      <c r="T473" s="55">
        <v>2.1000000000000001E-2</v>
      </c>
      <c r="U473" s="55">
        <v>8.1000000000000003E-2</v>
      </c>
      <c r="V473" s="55">
        <v>0.13200000000000001</v>
      </c>
      <c r="W473" s="55">
        <v>0.184</v>
      </c>
      <c r="X473" s="55">
        <v>0.33100000000000002</v>
      </c>
      <c r="Y473" s="102"/>
      <c r="Z473" s="24"/>
      <c r="AA473" s="121"/>
      <c r="AB473" s="121"/>
      <c r="AD473" s="105"/>
      <c r="AE473" s="105"/>
      <c r="AF473" s="24"/>
      <c r="AG473" s="24"/>
      <c r="AH473" s="24"/>
      <c r="AI473" s="24"/>
      <c r="AJ473" s="24"/>
      <c r="AK473" s="24"/>
      <c r="AL473" s="24"/>
      <c r="AM473" s="24"/>
      <c r="AN473" s="24"/>
      <c r="AP473" s="99"/>
      <c r="AQ473" s="99"/>
      <c r="AR473" s="99"/>
      <c r="AS473" s="99"/>
      <c r="AT473" s="99"/>
      <c r="AU473" s="99"/>
      <c r="AX473">
        <v>1.64</v>
      </c>
      <c r="AY473" s="55">
        <v>1.9E-2</v>
      </c>
      <c r="AZ473" s="55">
        <v>8.1000000000000003E-2</v>
      </c>
      <c r="BA473" s="55">
        <v>0.13200000000000001</v>
      </c>
      <c r="BB473" s="55">
        <v>0.184</v>
      </c>
      <c r="BC473" s="55">
        <v>0.33100000000000002</v>
      </c>
    </row>
    <row r="474" spans="1:55" ht="17.5" thickBot="1" x14ac:dyDescent="0.35">
      <c r="A474" t="s">
        <v>132</v>
      </c>
      <c r="B474" s="5">
        <v>1.66</v>
      </c>
      <c r="C474" s="5">
        <f t="shared" si="50"/>
        <v>31.66</v>
      </c>
      <c r="D474" t="s">
        <v>130</v>
      </c>
      <c r="E474" t="s">
        <v>130</v>
      </c>
      <c r="F474" t="s">
        <v>130</v>
      </c>
      <c r="G474" t="s">
        <v>130</v>
      </c>
      <c r="H474" t="s">
        <v>130</v>
      </c>
      <c r="I474" t="s">
        <v>130</v>
      </c>
      <c r="J474" t="s">
        <v>130</v>
      </c>
      <c r="K474" t="s">
        <v>130</v>
      </c>
      <c r="L474" s="55" t="s">
        <v>130</v>
      </c>
      <c r="M474" s="55" t="s">
        <v>130</v>
      </c>
      <c r="N474" s="55" t="s">
        <v>130</v>
      </c>
      <c r="O474" s="55" t="s">
        <v>130</v>
      </c>
      <c r="P474" s="2" t="s">
        <v>162</v>
      </c>
      <c r="S474">
        <v>1.56</v>
      </c>
      <c r="T474" s="55">
        <v>2.1000000000000001E-2</v>
      </c>
      <c r="U474" s="55">
        <v>8.1000000000000003E-2</v>
      </c>
      <c r="V474" s="55">
        <v>0.13200000000000001</v>
      </c>
      <c r="W474" s="55">
        <v>0.184</v>
      </c>
      <c r="X474" s="55">
        <v>0.33100000000000002</v>
      </c>
      <c r="Y474" s="102"/>
      <c r="Z474" s="24"/>
      <c r="AD474" s="105"/>
      <c r="AE474" s="105"/>
      <c r="AF474" s="24"/>
      <c r="AG474" s="24"/>
      <c r="AH474" s="24"/>
      <c r="AI474" s="24"/>
      <c r="AJ474" s="24"/>
      <c r="AK474" s="24"/>
      <c r="AL474" s="24"/>
      <c r="AM474" s="24"/>
      <c r="AN474" s="24"/>
      <c r="AP474" s="99"/>
      <c r="AQ474" s="99"/>
      <c r="AR474" s="99"/>
      <c r="AS474" s="99"/>
      <c r="AT474" s="99"/>
      <c r="AU474" s="99"/>
      <c r="AX474">
        <v>1.65</v>
      </c>
      <c r="AY474" s="55">
        <v>1.9E-2</v>
      </c>
      <c r="AZ474" s="55">
        <v>8.1000000000000003E-2</v>
      </c>
      <c r="BA474" s="55">
        <v>0.13200000000000001</v>
      </c>
      <c r="BB474" s="55">
        <v>0.184</v>
      </c>
      <c r="BC474" s="55">
        <v>0.33100000000000002</v>
      </c>
    </row>
    <row r="475" spans="1:55" ht="17.5" thickBot="1" x14ac:dyDescent="0.35">
      <c r="A475" t="s">
        <v>132</v>
      </c>
      <c r="B475" s="5">
        <v>1.67</v>
      </c>
      <c r="C475" s="5">
        <f t="shared" si="50"/>
        <v>31.67</v>
      </c>
      <c r="D475" t="s">
        <v>130</v>
      </c>
      <c r="E475" t="s">
        <v>130</v>
      </c>
      <c r="F475" t="s">
        <v>130</v>
      </c>
      <c r="G475" t="s">
        <v>130</v>
      </c>
      <c r="H475" t="s">
        <v>130</v>
      </c>
      <c r="I475" t="s">
        <v>130</v>
      </c>
      <c r="J475" t="s">
        <v>130</v>
      </c>
      <c r="K475" t="s">
        <v>130</v>
      </c>
      <c r="L475" s="55" t="s">
        <v>130</v>
      </c>
      <c r="M475" s="55" t="s">
        <v>130</v>
      </c>
      <c r="N475" s="55" t="s">
        <v>130</v>
      </c>
      <c r="O475" s="55" t="s">
        <v>130</v>
      </c>
      <c r="P475" s="2" t="s">
        <v>162</v>
      </c>
      <c r="S475">
        <v>1.57</v>
      </c>
      <c r="T475" s="55">
        <v>2.1000000000000001E-2</v>
      </c>
      <c r="U475" s="55">
        <v>8.1000000000000003E-2</v>
      </c>
      <c r="V475" s="55">
        <v>0.13200000000000001</v>
      </c>
      <c r="W475" s="55">
        <v>0.184</v>
      </c>
      <c r="X475" s="55">
        <v>0.33100000000000002</v>
      </c>
      <c r="Y475" s="102"/>
      <c r="Z475" s="24"/>
      <c r="AD475" s="105"/>
      <c r="AE475" s="105"/>
      <c r="AF475" s="24"/>
      <c r="AG475" s="24"/>
      <c r="AH475" s="24"/>
      <c r="AI475" s="24"/>
      <c r="AJ475" s="24"/>
      <c r="AK475" s="24"/>
      <c r="AL475" s="24"/>
      <c r="AM475" s="24"/>
      <c r="AN475" s="24"/>
      <c r="AP475" s="99"/>
      <c r="AQ475" s="99"/>
      <c r="AR475" s="99"/>
      <c r="AS475" s="99"/>
      <c r="AT475" s="99"/>
      <c r="AU475" s="99"/>
      <c r="AX475">
        <v>1.66</v>
      </c>
      <c r="AY475" s="55">
        <v>1.9E-2</v>
      </c>
      <c r="AZ475" s="55">
        <v>8.1000000000000003E-2</v>
      </c>
      <c r="BA475" s="55">
        <v>0.13200000000000001</v>
      </c>
      <c r="BB475" s="55">
        <v>0.184</v>
      </c>
      <c r="BC475" s="55">
        <v>0.33100000000000002</v>
      </c>
    </row>
    <row r="476" spans="1:55" ht="17.5" thickBot="1" x14ac:dyDescent="0.35">
      <c r="A476" t="s">
        <v>132</v>
      </c>
      <c r="B476" s="5">
        <v>1.68</v>
      </c>
      <c r="C476" s="5">
        <f t="shared" si="50"/>
        <v>31.68</v>
      </c>
      <c r="D476" t="s">
        <v>130</v>
      </c>
      <c r="E476" t="s">
        <v>130</v>
      </c>
      <c r="F476" t="s">
        <v>130</v>
      </c>
      <c r="G476" t="s">
        <v>130</v>
      </c>
      <c r="H476" t="s">
        <v>130</v>
      </c>
      <c r="I476" t="s">
        <v>130</v>
      </c>
      <c r="J476" t="s">
        <v>130</v>
      </c>
      <c r="K476" t="s">
        <v>130</v>
      </c>
      <c r="L476" s="55" t="s">
        <v>130</v>
      </c>
      <c r="M476" s="55" t="s">
        <v>130</v>
      </c>
      <c r="N476" s="55" t="s">
        <v>130</v>
      </c>
      <c r="O476" s="55" t="s">
        <v>130</v>
      </c>
      <c r="P476" s="2" t="s">
        <v>162</v>
      </c>
      <c r="S476">
        <v>1.58</v>
      </c>
      <c r="T476" s="55">
        <v>2.1000000000000001E-2</v>
      </c>
      <c r="U476" s="55">
        <v>8.1000000000000003E-2</v>
      </c>
      <c r="V476" s="55">
        <v>0.13200000000000001</v>
      </c>
      <c r="W476" s="55">
        <v>0.184</v>
      </c>
      <c r="X476" s="55">
        <v>0.33100000000000002</v>
      </c>
      <c r="Y476" s="102"/>
      <c r="Z476" s="24"/>
      <c r="AD476" s="105"/>
      <c r="AE476" s="105"/>
      <c r="AF476" s="24"/>
      <c r="AG476" s="24"/>
      <c r="AH476" s="24"/>
      <c r="AI476" s="24"/>
      <c r="AJ476" s="24"/>
      <c r="AK476" s="24"/>
      <c r="AL476" s="24"/>
      <c r="AM476" s="24"/>
      <c r="AN476" s="24"/>
      <c r="AP476" s="99"/>
      <c r="AQ476" s="99"/>
      <c r="AR476" s="99"/>
      <c r="AS476" s="99"/>
      <c r="AT476" s="99"/>
      <c r="AU476" s="99"/>
      <c r="AX476">
        <v>1.67</v>
      </c>
      <c r="AY476" s="55">
        <v>1.9E-2</v>
      </c>
      <c r="AZ476" s="55">
        <v>8.1000000000000003E-2</v>
      </c>
      <c r="BA476" s="55">
        <v>0.13200000000000001</v>
      </c>
      <c r="BB476" s="55">
        <v>0.184</v>
      </c>
      <c r="BC476" s="55">
        <v>0.33100000000000002</v>
      </c>
    </row>
    <row r="477" spans="1:55" ht="17.5" thickBot="1" x14ac:dyDescent="0.35">
      <c r="A477" t="s">
        <v>132</v>
      </c>
      <c r="B477" s="5">
        <v>1.69</v>
      </c>
      <c r="C477" s="5">
        <f t="shared" si="50"/>
        <v>31.69</v>
      </c>
      <c r="D477" t="s">
        <v>130</v>
      </c>
      <c r="E477" t="s">
        <v>130</v>
      </c>
      <c r="F477" t="s">
        <v>130</v>
      </c>
      <c r="G477" t="s">
        <v>130</v>
      </c>
      <c r="H477" t="s">
        <v>130</v>
      </c>
      <c r="I477" t="s">
        <v>130</v>
      </c>
      <c r="J477" t="s">
        <v>130</v>
      </c>
      <c r="K477" t="s">
        <v>130</v>
      </c>
      <c r="L477" s="55" t="s">
        <v>130</v>
      </c>
      <c r="M477" s="55" t="s">
        <v>130</v>
      </c>
      <c r="N477" s="55" t="s">
        <v>130</v>
      </c>
      <c r="O477" s="55" t="s">
        <v>130</v>
      </c>
      <c r="P477" s="2" t="s">
        <v>162</v>
      </c>
      <c r="S477">
        <v>1.59</v>
      </c>
      <c r="T477" s="55">
        <v>0.02</v>
      </c>
      <c r="U477" s="55">
        <v>8.1000000000000003E-2</v>
      </c>
      <c r="V477" s="55">
        <v>0.13200000000000001</v>
      </c>
      <c r="W477" s="55">
        <v>0.184</v>
      </c>
      <c r="X477" s="55">
        <v>0.33100000000000002</v>
      </c>
      <c r="Y477" s="102"/>
      <c r="Z477" s="24"/>
      <c r="AA477" s="121"/>
      <c r="AB477" s="121"/>
      <c r="AD477" s="105"/>
      <c r="AE477" s="105"/>
      <c r="AF477" s="24"/>
      <c r="AG477" s="24"/>
      <c r="AH477" s="24"/>
      <c r="AI477" s="24"/>
      <c r="AJ477" s="24"/>
      <c r="AK477" s="24"/>
      <c r="AL477" s="24"/>
      <c r="AM477" s="24"/>
      <c r="AN477" s="24"/>
      <c r="AP477" s="99"/>
      <c r="AQ477" s="99"/>
      <c r="AR477" s="99"/>
      <c r="AS477" s="99"/>
      <c r="AT477" s="99"/>
      <c r="AU477" s="99"/>
      <c r="AX477">
        <v>1.68</v>
      </c>
      <c r="AY477" s="55">
        <v>1.9E-2</v>
      </c>
      <c r="AZ477" s="55">
        <v>8.1000000000000003E-2</v>
      </c>
      <c r="BA477" s="55">
        <v>0.13200000000000001</v>
      </c>
      <c r="BB477" s="55">
        <v>0.184</v>
      </c>
      <c r="BC477" s="55">
        <v>0.33100000000000002</v>
      </c>
    </row>
    <row r="478" spans="1:55" ht="17.5" thickBot="1" x14ac:dyDescent="0.35">
      <c r="A478" t="s">
        <v>132</v>
      </c>
      <c r="B478" s="5">
        <v>1.7</v>
      </c>
      <c r="C478" s="5">
        <f t="shared" si="50"/>
        <v>31.7</v>
      </c>
      <c r="D478" t="s">
        <v>130</v>
      </c>
      <c r="E478" t="s">
        <v>130</v>
      </c>
      <c r="F478" t="s">
        <v>130</v>
      </c>
      <c r="G478" t="s">
        <v>130</v>
      </c>
      <c r="H478" t="s">
        <v>130</v>
      </c>
      <c r="I478" t="s">
        <v>130</v>
      </c>
      <c r="J478" t="s">
        <v>130</v>
      </c>
      <c r="K478" t="s">
        <v>130</v>
      </c>
      <c r="L478" s="55" t="s">
        <v>130</v>
      </c>
      <c r="M478" s="55" t="s">
        <v>130</v>
      </c>
      <c r="N478" s="55" t="s">
        <v>130</v>
      </c>
      <c r="O478" s="55" t="s">
        <v>130</v>
      </c>
      <c r="P478" s="2" t="s">
        <v>162</v>
      </c>
      <c r="S478">
        <v>1.6</v>
      </c>
      <c r="T478" s="55">
        <v>0.02</v>
      </c>
      <c r="U478" s="55">
        <v>8.1000000000000003E-2</v>
      </c>
      <c r="V478" s="55">
        <v>0.13200000000000001</v>
      </c>
      <c r="W478" s="55">
        <v>0.184</v>
      </c>
      <c r="X478" s="55">
        <v>0.33100000000000002</v>
      </c>
      <c r="Y478" s="102"/>
      <c r="Z478" s="24"/>
      <c r="AD478" s="105"/>
      <c r="AE478" s="105"/>
      <c r="AF478" s="24"/>
      <c r="AG478" s="24"/>
      <c r="AH478" s="24"/>
      <c r="AI478" s="24"/>
      <c r="AJ478" s="24"/>
      <c r="AK478" s="24"/>
      <c r="AL478" s="24"/>
      <c r="AM478" s="24"/>
      <c r="AN478" s="24"/>
      <c r="AP478" s="99"/>
      <c r="AQ478" s="99"/>
      <c r="AR478" s="99"/>
      <c r="AS478" s="99"/>
      <c r="AT478" s="99"/>
      <c r="AU478" s="99"/>
      <c r="AX478">
        <v>1.69</v>
      </c>
      <c r="AY478" s="55">
        <v>1.9E-2</v>
      </c>
      <c r="AZ478" s="55">
        <v>8.1000000000000003E-2</v>
      </c>
      <c r="BA478" s="55">
        <v>0.13200000000000001</v>
      </c>
      <c r="BB478" s="55">
        <v>0.184</v>
      </c>
      <c r="BC478" s="55">
        <v>0.33100000000000002</v>
      </c>
    </row>
    <row r="479" spans="1:55" ht="17.5" thickBot="1" x14ac:dyDescent="0.35">
      <c r="A479" t="s">
        <v>132</v>
      </c>
      <c r="B479" s="5">
        <v>1.71</v>
      </c>
      <c r="C479" s="5">
        <f t="shared" si="50"/>
        <v>31.71</v>
      </c>
      <c r="D479" t="s">
        <v>130</v>
      </c>
      <c r="E479" t="s">
        <v>130</v>
      </c>
      <c r="F479" t="s">
        <v>130</v>
      </c>
      <c r="G479" t="s">
        <v>130</v>
      </c>
      <c r="H479" t="s">
        <v>130</v>
      </c>
      <c r="I479" t="s">
        <v>130</v>
      </c>
      <c r="J479" t="s">
        <v>130</v>
      </c>
      <c r="K479" t="s">
        <v>130</v>
      </c>
      <c r="L479" s="55" t="s">
        <v>130</v>
      </c>
      <c r="M479" s="55" t="s">
        <v>130</v>
      </c>
      <c r="N479" s="55" t="s">
        <v>130</v>
      </c>
      <c r="O479" s="55" t="s">
        <v>130</v>
      </c>
      <c r="P479" s="2" t="s">
        <v>162</v>
      </c>
      <c r="S479">
        <v>1.61</v>
      </c>
      <c r="T479" s="55">
        <v>0.02</v>
      </c>
      <c r="U479" s="55">
        <v>8.1000000000000003E-2</v>
      </c>
      <c r="V479" s="55">
        <v>0.13200000000000001</v>
      </c>
      <c r="W479" s="55">
        <v>0.184</v>
      </c>
      <c r="X479" s="55">
        <v>0.33100000000000002</v>
      </c>
      <c r="Y479" s="102"/>
      <c r="Z479" s="24"/>
      <c r="AA479" s="121"/>
      <c r="AB479" s="121"/>
      <c r="AD479" s="105"/>
      <c r="AE479" s="105"/>
      <c r="AF479" s="24"/>
      <c r="AG479" s="24"/>
      <c r="AH479" s="24"/>
      <c r="AI479" s="24"/>
      <c r="AJ479" s="24"/>
      <c r="AK479" s="24"/>
      <c r="AL479" s="24"/>
      <c r="AM479" s="24"/>
      <c r="AN479" s="24"/>
      <c r="AP479" s="99"/>
      <c r="AQ479" s="99"/>
      <c r="AR479" s="99"/>
      <c r="AS479" s="99"/>
      <c r="AT479" s="99"/>
      <c r="AU479" s="99"/>
      <c r="AX479">
        <v>1.7</v>
      </c>
      <c r="AY479" s="55">
        <v>1.9E-2</v>
      </c>
      <c r="AZ479" s="55">
        <v>8.1000000000000003E-2</v>
      </c>
      <c r="BA479" s="55">
        <v>0.13200000000000001</v>
      </c>
      <c r="BB479" s="55">
        <v>0.184</v>
      </c>
      <c r="BC479" s="55">
        <v>0.33100000000000002</v>
      </c>
    </row>
    <row r="480" spans="1:55" ht="17.5" thickBot="1" x14ac:dyDescent="0.35">
      <c r="A480" t="s">
        <v>132</v>
      </c>
      <c r="B480" s="5">
        <v>1.72</v>
      </c>
      <c r="C480" s="5">
        <f t="shared" si="50"/>
        <v>31.72</v>
      </c>
      <c r="D480" t="s">
        <v>130</v>
      </c>
      <c r="E480" t="s">
        <v>130</v>
      </c>
      <c r="F480" t="s">
        <v>130</v>
      </c>
      <c r="G480" t="s">
        <v>130</v>
      </c>
      <c r="H480" t="s">
        <v>130</v>
      </c>
      <c r="I480" t="s">
        <v>130</v>
      </c>
      <c r="J480" t="s">
        <v>130</v>
      </c>
      <c r="K480" t="s">
        <v>130</v>
      </c>
      <c r="L480" s="55" t="s">
        <v>130</v>
      </c>
      <c r="M480" s="55" t="s">
        <v>130</v>
      </c>
      <c r="N480" s="55" t="s">
        <v>130</v>
      </c>
      <c r="O480" s="55" t="s">
        <v>130</v>
      </c>
      <c r="P480" s="2" t="s">
        <v>162</v>
      </c>
      <c r="S480">
        <v>1.62</v>
      </c>
      <c r="T480" s="55">
        <v>1.9599999999999999E-2</v>
      </c>
      <c r="U480" s="55">
        <v>8.1000000000000003E-2</v>
      </c>
      <c r="V480" s="55">
        <v>0.13200000000000001</v>
      </c>
      <c r="W480" s="55">
        <v>0.184</v>
      </c>
      <c r="X480" s="55">
        <v>0.33100000000000002</v>
      </c>
      <c r="Y480" s="102"/>
      <c r="Z480" s="24"/>
      <c r="AA480" s="121"/>
      <c r="AB480" s="121"/>
      <c r="AD480" s="105"/>
      <c r="AE480" s="105"/>
      <c r="AF480" s="24"/>
      <c r="AG480" s="24"/>
      <c r="AH480" s="24"/>
      <c r="AI480" s="24"/>
      <c r="AJ480" s="24"/>
      <c r="AK480" s="24"/>
      <c r="AL480" s="24"/>
      <c r="AM480" s="24"/>
      <c r="AN480" s="24"/>
      <c r="AP480" s="99"/>
      <c r="AQ480" s="99"/>
      <c r="AR480" s="99"/>
      <c r="AS480" s="99"/>
      <c r="AT480" s="99"/>
      <c r="AU480" s="99"/>
      <c r="AX480">
        <v>1.71</v>
      </c>
      <c r="AY480" s="55">
        <v>1.9E-2</v>
      </c>
      <c r="AZ480" s="55">
        <v>8.1000000000000003E-2</v>
      </c>
      <c r="BA480" s="55">
        <v>0.13200000000000001</v>
      </c>
      <c r="BB480" s="55">
        <v>0.184</v>
      </c>
      <c r="BC480" s="55">
        <v>0.33100000000000002</v>
      </c>
    </row>
    <row r="481" spans="1:55" ht="17.5" thickBot="1" x14ac:dyDescent="0.35">
      <c r="A481" t="s">
        <v>132</v>
      </c>
      <c r="B481" s="5">
        <v>1.73</v>
      </c>
      <c r="C481" s="5">
        <f t="shared" si="50"/>
        <v>31.73</v>
      </c>
      <c r="D481" t="s">
        <v>130</v>
      </c>
      <c r="E481" t="s">
        <v>130</v>
      </c>
      <c r="F481" t="s">
        <v>130</v>
      </c>
      <c r="G481" t="s">
        <v>130</v>
      </c>
      <c r="H481" t="s">
        <v>130</v>
      </c>
      <c r="I481" t="s">
        <v>130</v>
      </c>
      <c r="J481" t="s">
        <v>130</v>
      </c>
      <c r="K481" t="s">
        <v>130</v>
      </c>
      <c r="L481" s="55" t="s">
        <v>130</v>
      </c>
      <c r="M481" s="55" t="s">
        <v>130</v>
      </c>
      <c r="N481" s="55" t="s">
        <v>130</v>
      </c>
      <c r="O481" s="55" t="s">
        <v>130</v>
      </c>
      <c r="P481" s="2" t="s">
        <v>162</v>
      </c>
      <c r="S481">
        <v>1.63</v>
      </c>
      <c r="T481" s="55">
        <v>1.9342857142857099E-2</v>
      </c>
      <c r="U481" s="55">
        <v>8.1000000000000003E-2</v>
      </c>
      <c r="V481" s="55">
        <v>0.13200000000000001</v>
      </c>
      <c r="W481" s="55">
        <v>0.184</v>
      </c>
      <c r="X481" s="55">
        <v>0.33100000000000002</v>
      </c>
      <c r="Y481" s="102"/>
      <c r="Z481" s="24"/>
      <c r="AA481" s="121"/>
      <c r="AB481" s="121"/>
      <c r="AD481" s="105"/>
      <c r="AE481" s="105"/>
      <c r="AF481" s="24"/>
      <c r="AG481" s="24"/>
      <c r="AH481" s="24"/>
      <c r="AI481" s="24"/>
      <c r="AJ481" s="24"/>
      <c r="AK481" s="24"/>
      <c r="AL481" s="24"/>
      <c r="AM481" s="24"/>
      <c r="AN481" s="24"/>
      <c r="AP481" s="99"/>
      <c r="AQ481" s="99"/>
      <c r="AR481" s="99"/>
      <c r="AS481" s="99"/>
      <c r="AT481" s="99"/>
      <c r="AU481" s="99"/>
      <c r="AX481">
        <v>1.72</v>
      </c>
      <c r="AY481" s="55">
        <v>1.9E-2</v>
      </c>
      <c r="AZ481" s="55">
        <v>8.1000000000000003E-2</v>
      </c>
      <c r="BA481" s="55">
        <v>0.13200000000000001</v>
      </c>
      <c r="BB481" s="55">
        <v>0.184</v>
      </c>
      <c r="BC481" s="55">
        <v>0.33100000000000002</v>
      </c>
    </row>
    <row r="482" spans="1:55" ht="17.5" thickBot="1" x14ac:dyDescent="0.35">
      <c r="A482" t="s">
        <v>132</v>
      </c>
      <c r="B482" s="5">
        <v>1.74</v>
      </c>
      <c r="C482" s="5">
        <f t="shared" si="50"/>
        <v>31.74</v>
      </c>
      <c r="D482" t="s">
        <v>130</v>
      </c>
      <c r="E482" t="s">
        <v>130</v>
      </c>
      <c r="F482" t="s">
        <v>130</v>
      </c>
      <c r="G482" t="s">
        <v>130</v>
      </c>
      <c r="H482" t="s">
        <v>130</v>
      </c>
      <c r="I482" t="s">
        <v>130</v>
      </c>
      <c r="J482" t="s">
        <v>130</v>
      </c>
      <c r="K482" t="s">
        <v>130</v>
      </c>
      <c r="L482" s="55" t="s">
        <v>130</v>
      </c>
      <c r="M482" s="55" t="s">
        <v>130</v>
      </c>
      <c r="N482" s="55" t="s">
        <v>130</v>
      </c>
      <c r="O482" s="55" t="s">
        <v>130</v>
      </c>
      <c r="P482" s="2" t="s">
        <v>162</v>
      </c>
      <c r="S482">
        <v>1.64</v>
      </c>
      <c r="T482" s="55">
        <v>1.9E-2</v>
      </c>
      <c r="U482" s="55">
        <v>8.1000000000000003E-2</v>
      </c>
      <c r="V482" s="55">
        <v>0.13200000000000001</v>
      </c>
      <c r="W482" s="55">
        <v>0.184</v>
      </c>
      <c r="X482" s="55">
        <v>0.33100000000000002</v>
      </c>
      <c r="Y482" s="102"/>
      <c r="Z482" s="24"/>
      <c r="AA482" s="121"/>
      <c r="AB482" s="121"/>
      <c r="AD482" s="105"/>
      <c r="AE482" s="105"/>
      <c r="AF482" s="24"/>
      <c r="AG482" s="24"/>
      <c r="AH482" s="24"/>
      <c r="AI482" s="24"/>
      <c r="AJ482" s="24"/>
      <c r="AK482" s="24"/>
      <c r="AL482" s="24"/>
      <c r="AM482" s="24"/>
      <c r="AN482" s="24"/>
      <c r="AP482" s="99"/>
      <c r="AQ482" s="99"/>
      <c r="AR482" s="99"/>
      <c r="AS482" s="99"/>
      <c r="AT482" s="99"/>
      <c r="AU482" s="99"/>
      <c r="AX482">
        <v>1.73</v>
      </c>
      <c r="AY482" s="55">
        <v>1.9E-2</v>
      </c>
      <c r="AZ482" s="55">
        <v>8.1000000000000003E-2</v>
      </c>
      <c r="BA482" s="55">
        <v>0.13200000000000001</v>
      </c>
      <c r="BB482" s="55">
        <v>0.184</v>
      </c>
      <c r="BC482" s="55">
        <v>0.33100000000000002</v>
      </c>
    </row>
    <row r="483" spans="1:55" ht="17.5" thickBot="1" x14ac:dyDescent="0.35">
      <c r="A483" t="s">
        <v>132</v>
      </c>
      <c r="B483" s="5">
        <v>1.75</v>
      </c>
      <c r="C483" s="5">
        <f t="shared" si="50"/>
        <v>31.75</v>
      </c>
      <c r="D483" t="s">
        <v>130</v>
      </c>
      <c r="E483" t="s">
        <v>130</v>
      </c>
      <c r="F483" t="s">
        <v>130</v>
      </c>
      <c r="G483" t="s">
        <v>130</v>
      </c>
      <c r="H483" t="s">
        <v>130</v>
      </c>
      <c r="I483" t="s">
        <v>130</v>
      </c>
      <c r="J483" t="s">
        <v>130</v>
      </c>
      <c r="K483" t="s">
        <v>130</v>
      </c>
      <c r="L483" s="55" t="s">
        <v>130</v>
      </c>
      <c r="M483" s="55" t="s">
        <v>130</v>
      </c>
      <c r="N483" s="55" t="s">
        <v>130</v>
      </c>
      <c r="O483" s="55" t="s">
        <v>130</v>
      </c>
      <c r="P483" s="2" t="s">
        <v>162</v>
      </c>
      <c r="S483">
        <v>1.65</v>
      </c>
      <c r="T483" s="55">
        <v>1.9E-2</v>
      </c>
      <c r="U483" s="55">
        <v>8.1000000000000003E-2</v>
      </c>
      <c r="V483" s="55">
        <v>0.13200000000000001</v>
      </c>
      <c r="W483" s="55">
        <v>0.184</v>
      </c>
      <c r="X483" s="55">
        <v>0.33100000000000002</v>
      </c>
      <c r="Y483" s="102"/>
      <c r="Z483" s="24"/>
      <c r="AA483" s="121"/>
      <c r="AB483" s="121"/>
      <c r="AD483" s="105"/>
      <c r="AE483" s="105"/>
      <c r="AF483" s="24"/>
      <c r="AG483" s="24"/>
      <c r="AH483" s="24"/>
      <c r="AI483" s="24"/>
      <c r="AJ483" s="24"/>
      <c r="AK483" s="24"/>
      <c r="AL483" s="24"/>
      <c r="AM483" s="24"/>
      <c r="AN483" s="24"/>
      <c r="AP483" s="99"/>
      <c r="AQ483" s="99"/>
      <c r="AR483" s="99"/>
      <c r="AS483" s="99"/>
      <c r="AT483" s="99"/>
      <c r="AU483" s="99"/>
      <c r="AX483">
        <v>1.74</v>
      </c>
      <c r="AY483" s="55">
        <v>1.9E-2</v>
      </c>
      <c r="AZ483" s="55">
        <v>8.1000000000000003E-2</v>
      </c>
      <c r="BA483" s="55">
        <v>0.13200000000000001</v>
      </c>
      <c r="BB483" s="55">
        <v>0.184</v>
      </c>
      <c r="BC483" s="55">
        <v>0.33100000000000002</v>
      </c>
    </row>
    <row r="484" spans="1:55" ht="17.5" thickBot="1" x14ac:dyDescent="0.35">
      <c r="A484" t="s">
        <v>132</v>
      </c>
      <c r="B484" s="5">
        <v>1.76</v>
      </c>
      <c r="C484" s="5">
        <f t="shared" si="50"/>
        <v>31.76</v>
      </c>
      <c r="D484" t="s">
        <v>130</v>
      </c>
      <c r="E484" t="s">
        <v>130</v>
      </c>
      <c r="F484" t="s">
        <v>130</v>
      </c>
      <c r="G484" t="s">
        <v>130</v>
      </c>
      <c r="H484" t="s">
        <v>130</v>
      </c>
      <c r="I484" t="s">
        <v>130</v>
      </c>
      <c r="J484" t="s">
        <v>130</v>
      </c>
      <c r="K484" t="s">
        <v>130</v>
      </c>
      <c r="L484" s="55" t="s">
        <v>130</v>
      </c>
      <c r="M484" s="55" t="s">
        <v>130</v>
      </c>
      <c r="N484" s="55" t="s">
        <v>130</v>
      </c>
      <c r="O484" s="55" t="s">
        <v>130</v>
      </c>
      <c r="P484" s="2" t="s">
        <v>162</v>
      </c>
      <c r="S484">
        <v>1.66</v>
      </c>
      <c r="T484" s="55">
        <v>1.9E-2</v>
      </c>
      <c r="U484" s="55">
        <v>8.1000000000000003E-2</v>
      </c>
      <c r="V484" s="55">
        <v>0.13200000000000001</v>
      </c>
      <c r="W484" s="55">
        <v>0.184</v>
      </c>
      <c r="X484" s="55">
        <v>0.33100000000000002</v>
      </c>
      <c r="Y484" s="102"/>
      <c r="Z484" s="24"/>
      <c r="AD484" s="105"/>
      <c r="AE484" s="105"/>
      <c r="AF484" s="24"/>
      <c r="AG484" s="24"/>
      <c r="AH484" s="24"/>
      <c r="AI484" s="24"/>
      <c r="AJ484" s="24"/>
      <c r="AK484" s="24"/>
      <c r="AL484" s="24"/>
      <c r="AM484" s="24"/>
      <c r="AN484" s="24"/>
      <c r="AP484" s="99"/>
      <c r="AQ484" s="99"/>
      <c r="AR484" s="99"/>
      <c r="AS484" s="99"/>
      <c r="AT484" s="99"/>
      <c r="AU484" s="99"/>
      <c r="AX484">
        <v>1.75</v>
      </c>
      <c r="AY484" s="55">
        <v>1.9E-2</v>
      </c>
      <c r="AZ484" s="55">
        <v>8.1000000000000003E-2</v>
      </c>
      <c r="BA484" s="55">
        <v>0.13200000000000001</v>
      </c>
      <c r="BB484" s="55">
        <v>0.184</v>
      </c>
      <c r="BC484" s="55">
        <v>0.33100000000000002</v>
      </c>
    </row>
    <row r="485" spans="1:55" ht="17.5" thickBot="1" x14ac:dyDescent="0.35">
      <c r="A485" t="s">
        <v>132</v>
      </c>
      <c r="B485" s="5">
        <v>1.77</v>
      </c>
      <c r="C485" s="5">
        <f t="shared" si="50"/>
        <v>31.77</v>
      </c>
      <c r="D485" t="s">
        <v>130</v>
      </c>
      <c r="E485" t="s">
        <v>130</v>
      </c>
      <c r="F485" t="s">
        <v>130</v>
      </c>
      <c r="G485" t="s">
        <v>130</v>
      </c>
      <c r="H485" t="s">
        <v>130</v>
      </c>
      <c r="I485" t="s">
        <v>130</v>
      </c>
      <c r="J485" t="s">
        <v>130</v>
      </c>
      <c r="K485" t="s">
        <v>130</v>
      </c>
      <c r="L485" s="55" t="s">
        <v>130</v>
      </c>
      <c r="M485" s="55" t="s">
        <v>130</v>
      </c>
      <c r="N485" s="55" t="s">
        <v>130</v>
      </c>
      <c r="O485" s="55" t="s">
        <v>130</v>
      </c>
      <c r="P485" s="2" t="s">
        <v>162</v>
      </c>
      <c r="S485">
        <v>1.67</v>
      </c>
      <c r="T485" s="55">
        <v>1.9E-2</v>
      </c>
      <c r="U485" s="55">
        <v>8.1000000000000003E-2</v>
      </c>
      <c r="V485" s="55">
        <v>0.13200000000000001</v>
      </c>
      <c r="W485" s="55">
        <v>0.184</v>
      </c>
      <c r="X485" s="55">
        <v>0.33100000000000002</v>
      </c>
      <c r="Y485" s="102"/>
      <c r="Z485" s="24"/>
      <c r="AA485" s="121"/>
      <c r="AB485" s="121"/>
      <c r="AD485" s="105"/>
      <c r="AE485" s="105"/>
      <c r="AF485" s="24"/>
      <c r="AG485" s="24"/>
      <c r="AH485" s="24"/>
      <c r="AI485" s="24"/>
      <c r="AJ485" s="24"/>
      <c r="AK485" s="24"/>
      <c r="AL485" s="24"/>
      <c r="AM485" s="24"/>
      <c r="AN485" s="24"/>
      <c r="AP485" s="99"/>
      <c r="AQ485" s="99"/>
      <c r="AR485" s="99"/>
      <c r="AS485" s="99"/>
      <c r="AT485" s="99"/>
      <c r="AU485" s="99"/>
      <c r="AX485">
        <v>1.76</v>
      </c>
      <c r="AY485" s="55">
        <v>1.9E-2</v>
      </c>
      <c r="AZ485" s="55">
        <v>8.1000000000000003E-2</v>
      </c>
      <c r="BA485" s="55">
        <v>0.13200000000000001</v>
      </c>
      <c r="BB485" s="55">
        <v>0.184</v>
      </c>
      <c r="BC485" s="55">
        <v>0.33100000000000002</v>
      </c>
    </row>
    <row r="486" spans="1:55" ht="17.5" thickBot="1" x14ac:dyDescent="0.35">
      <c r="A486" t="s">
        <v>132</v>
      </c>
      <c r="B486" s="5">
        <v>1.78</v>
      </c>
      <c r="C486" s="5">
        <f t="shared" si="50"/>
        <v>31.78</v>
      </c>
      <c r="D486" t="s">
        <v>130</v>
      </c>
      <c r="E486" t="s">
        <v>130</v>
      </c>
      <c r="F486" t="s">
        <v>130</v>
      </c>
      <c r="G486" t="s">
        <v>130</v>
      </c>
      <c r="H486" t="s">
        <v>130</v>
      </c>
      <c r="I486" t="s">
        <v>130</v>
      </c>
      <c r="J486" t="s">
        <v>130</v>
      </c>
      <c r="K486" t="s">
        <v>130</v>
      </c>
      <c r="L486" s="55" t="s">
        <v>130</v>
      </c>
      <c r="M486" s="55" t="s">
        <v>130</v>
      </c>
      <c r="N486" s="55" t="s">
        <v>130</v>
      </c>
      <c r="O486" s="55" t="s">
        <v>130</v>
      </c>
      <c r="P486" s="2" t="s">
        <v>162</v>
      </c>
      <c r="S486">
        <v>1.68</v>
      </c>
      <c r="T486" s="55">
        <v>1.9E-2</v>
      </c>
      <c r="U486" s="55">
        <v>8.1000000000000003E-2</v>
      </c>
      <c r="V486" s="55">
        <v>0.13200000000000001</v>
      </c>
      <c r="W486" s="55">
        <v>0.184</v>
      </c>
      <c r="X486" s="55">
        <v>0.33100000000000002</v>
      </c>
      <c r="Y486" s="102"/>
      <c r="Z486" s="24"/>
      <c r="AA486" s="121"/>
      <c r="AB486" s="121"/>
      <c r="AD486" s="105"/>
      <c r="AE486" s="105"/>
      <c r="AF486" s="24"/>
      <c r="AG486" s="24"/>
      <c r="AH486" s="24"/>
      <c r="AI486" s="24"/>
      <c r="AJ486" s="24"/>
      <c r="AK486" s="24"/>
      <c r="AL486" s="24"/>
      <c r="AM486" s="24"/>
      <c r="AN486" s="24"/>
      <c r="AP486" s="99"/>
      <c r="AQ486" s="99"/>
      <c r="AR486" s="99"/>
      <c r="AS486" s="99"/>
      <c r="AT486" s="99"/>
      <c r="AU486" s="99"/>
      <c r="AX486">
        <v>1.77</v>
      </c>
      <c r="AY486" s="55">
        <v>1.9E-2</v>
      </c>
      <c r="AZ486" s="55">
        <v>8.1000000000000003E-2</v>
      </c>
      <c r="BA486" s="55">
        <v>0.13200000000000001</v>
      </c>
      <c r="BB486" s="55">
        <v>0.184</v>
      </c>
      <c r="BC486" s="55">
        <v>0.33100000000000002</v>
      </c>
    </row>
    <row r="487" spans="1:55" ht="17.5" thickBot="1" x14ac:dyDescent="0.35">
      <c r="A487" t="s">
        <v>132</v>
      </c>
      <c r="B487" s="5">
        <v>1.79</v>
      </c>
      <c r="C487" s="5">
        <f t="shared" si="50"/>
        <v>31.79</v>
      </c>
      <c r="D487" t="s">
        <v>130</v>
      </c>
      <c r="E487" t="s">
        <v>130</v>
      </c>
      <c r="F487" t="s">
        <v>130</v>
      </c>
      <c r="G487" t="s">
        <v>130</v>
      </c>
      <c r="H487" t="s">
        <v>130</v>
      </c>
      <c r="I487" t="s">
        <v>130</v>
      </c>
      <c r="J487" t="s">
        <v>130</v>
      </c>
      <c r="K487" t="s">
        <v>130</v>
      </c>
      <c r="L487" s="55" t="s">
        <v>130</v>
      </c>
      <c r="M487" s="55" t="s">
        <v>130</v>
      </c>
      <c r="N487" s="55" t="s">
        <v>130</v>
      </c>
      <c r="O487" s="55" t="s">
        <v>130</v>
      </c>
      <c r="P487" s="2" t="s">
        <v>162</v>
      </c>
      <c r="S487">
        <v>1.69</v>
      </c>
      <c r="T487" s="55">
        <v>1.9E-2</v>
      </c>
      <c r="U487" s="55">
        <v>8.1000000000000003E-2</v>
      </c>
      <c r="V487" s="55">
        <v>0.13200000000000001</v>
      </c>
      <c r="W487" s="55">
        <v>0.184</v>
      </c>
      <c r="X487" s="55">
        <v>0.33100000000000002</v>
      </c>
      <c r="Y487" s="102"/>
      <c r="Z487" s="24"/>
      <c r="AA487" s="121"/>
      <c r="AB487" s="121"/>
      <c r="AD487" s="105"/>
      <c r="AE487" s="105"/>
      <c r="AF487" s="24"/>
      <c r="AG487" s="24"/>
      <c r="AH487" s="24"/>
      <c r="AI487" s="24"/>
      <c r="AJ487" s="24"/>
      <c r="AK487" s="24"/>
      <c r="AL487" s="24"/>
      <c r="AM487" s="24"/>
      <c r="AN487" s="24"/>
      <c r="AP487" s="99"/>
      <c r="AQ487" s="99"/>
      <c r="AR487" s="99"/>
      <c r="AS487" s="99"/>
      <c r="AT487" s="99"/>
      <c r="AU487" s="99"/>
      <c r="AX487">
        <v>1.78</v>
      </c>
      <c r="AY487" s="55">
        <v>1.9E-2</v>
      </c>
      <c r="AZ487" s="55">
        <v>8.1000000000000003E-2</v>
      </c>
      <c r="BA487" s="55">
        <v>0.13200000000000001</v>
      </c>
      <c r="BB487" s="55">
        <v>0.184</v>
      </c>
      <c r="BC487" s="55">
        <v>0.33100000000000002</v>
      </c>
    </row>
    <row r="488" spans="1:55" ht="17.5" thickBot="1" x14ac:dyDescent="0.35">
      <c r="A488" t="s">
        <v>132</v>
      </c>
      <c r="B488" s="5">
        <v>1.8</v>
      </c>
      <c r="C488" s="5">
        <f t="shared" si="50"/>
        <v>31.8</v>
      </c>
      <c r="D488" t="s">
        <v>130</v>
      </c>
      <c r="E488" t="s">
        <v>130</v>
      </c>
      <c r="F488" t="s">
        <v>130</v>
      </c>
      <c r="G488" t="s">
        <v>130</v>
      </c>
      <c r="H488" t="s">
        <v>130</v>
      </c>
      <c r="I488" t="s">
        <v>130</v>
      </c>
      <c r="J488" t="s">
        <v>130</v>
      </c>
      <c r="K488" t="s">
        <v>130</v>
      </c>
      <c r="L488" s="55" t="s">
        <v>130</v>
      </c>
      <c r="M488" s="55" t="s">
        <v>130</v>
      </c>
      <c r="N488" s="55" t="s">
        <v>130</v>
      </c>
      <c r="O488" s="55" t="s">
        <v>130</v>
      </c>
      <c r="P488" s="2" t="s">
        <v>162</v>
      </c>
      <c r="S488">
        <v>1.7</v>
      </c>
      <c r="T488" s="55">
        <v>1.9E-2</v>
      </c>
      <c r="U488" s="55">
        <v>8.1000000000000003E-2</v>
      </c>
      <c r="V488" s="55">
        <v>0.13200000000000001</v>
      </c>
      <c r="W488" s="55">
        <v>0.184</v>
      </c>
      <c r="X488" s="55">
        <v>0.33100000000000002</v>
      </c>
      <c r="Y488" s="102"/>
      <c r="Z488" s="24"/>
      <c r="AB488" s="122"/>
      <c r="AD488" s="105"/>
      <c r="AE488" s="105"/>
      <c r="AF488" s="24"/>
      <c r="AG488" s="24"/>
      <c r="AH488" s="24"/>
      <c r="AI488" s="24"/>
      <c r="AJ488" s="24"/>
      <c r="AK488" s="24"/>
      <c r="AL488" s="24"/>
      <c r="AM488" s="24"/>
      <c r="AN488" s="24"/>
      <c r="AP488" s="99"/>
      <c r="AQ488" s="99"/>
      <c r="AR488" s="99"/>
      <c r="AS488" s="99"/>
      <c r="AT488" s="99"/>
      <c r="AU488" s="99"/>
      <c r="AX488">
        <v>1.79</v>
      </c>
      <c r="AY488" s="55">
        <v>1.9E-2</v>
      </c>
      <c r="AZ488" s="55">
        <v>8.1000000000000003E-2</v>
      </c>
      <c r="BA488" s="55">
        <v>0.13200000000000001</v>
      </c>
      <c r="BB488" s="55">
        <v>0.184</v>
      </c>
      <c r="BC488" s="55">
        <v>0.33100000000000002</v>
      </c>
    </row>
    <row r="489" spans="1:55" ht="17.5" thickBot="1" x14ac:dyDescent="0.35">
      <c r="A489" t="s">
        <v>132</v>
      </c>
      <c r="B489" s="5">
        <v>1.81</v>
      </c>
      <c r="C489" s="5">
        <f t="shared" ref="C489:C552" si="51">VALUE(SUBSTITUTE(3&amp;B489," ",""))</f>
        <v>31.81</v>
      </c>
      <c r="D489" t="s">
        <v>130</v>
      </c>
      <c r="E489" t="s">
        <v>130</v>
      </c>
      <c r="F489" t="s">
        <v>130</v>
      </c>
      <c r="G489" t="s">
        <v>130</v>
      </c>
      <c r="H489" t="s">
        <v>130</v>
      </c>
      <c r="I489" t="s">
        <v>130</v>
      </c>
      <c r="J489" t="s">
        <v>130</v>
      </c>
      <c r="K489" t="s">
        <v>130</v>
      </c>
      <c r="L489" s="55" t="s">
        <v>130</v>
      </c>
      <c r="M489" s="55" t="s">
        <v>130</v>
      </c>
      <c r="N489" s="55" t="s">
        <v>130</v>
      </c>
      <c r="O489" s="55" t="s">
        <v>130</v>
      </c>
      <c r="P489" s="2" t="s">
        <v>162</v>
      </c>
      <c r="S489">
        <v>1.71</v>
      </c>
      <c r="T489" s="55">
        <v>1.9E-2</v>
      </c>
      <c r="U489" s="55">
        <v>8.1000000000000003E-2</v>
      </c>
      <c r="V489" s="55">
        <v>0.13200000000000001</v>
      </c>
      <c r="W489" s="55">
        <v>0.184</v>
      </c>
      <c r="X489" s="55">
        <v>0.33100000000000002</v>
      </c>
      <c r="Y489" s="102"/>
      <c r="Z489" s="24"/>
      <c r="AB489" s="122"/>
      <c r="AD489" s="105"/>
      <c r="AE489" s="105"/>
      <c r="AF489" s="24"/>
      <c r="AG489" s="24"/>
      <c r="AH489" s="24"/>
      <c r="AI489" s="24"/>
      <c r="AJ489" s="24"/>
      <c r="AK489" s="24"/>
      <c r="AL489" s="24"/>
      <c r="AM489" s="24"/>
      <c r="AN489" s="24"/>
      <c r="AP489" s="99"/>
      <c r="AQ489" s="99"/>
      <c r="AR489" s="99"/>
      <c r="AS489" s="99"/>
      <c r="AT489" s="99"/>
      <c r="AU489" s="99"/>
      <c r="AX489">
        <v>1.8</v>
      </c>
      <c r="AY489" s="55">
        <v>1.9E-2</v>
      </c>
      <c r="AZ489" s="55">
        <v>8.1000000000000003E-2</v>
      </c>
      <c r="BA489" s="55">
        <v>0.13200000000000001</v>
      </c>
      <c r="BB489" s="55">
        <v>0.184</v>
      </c>
      <c r="BC489" s="55">
        <v>0.33100000000000002</v>
      </c>
    </row>
    <row r="490" spans="1:55" ht="14.5" x14ac:dyDescent="0.3">
      <c r="A490" t="s">
        <v>132</v>
      </c>
      <c r="B490" s="5">
        <v>1.82</v>
      </c>
      <c r="C490" s="5">
        <f t="shared" si="51"/>
        <v>31.82</v>
      </c>
      <c r="D490" t="s">
        <v>130</v>
      </c>
      <c r="E490" t="s">
        <v>130</v>
      </c>
      <c r="F490" t="s">
        <v>130</v>
      </c>
      <c r="G490" t="s">
        <v>130</v>
      </c>
      <c r="H490" t="s">
        <v>130</v>
      </c>
      <c r="I490" t="s">
        <v>130</v>
      </c>
      <c r="J490" t="s">
        <v>130</v>
      </c>
      <c r="K490" t="s">
        <v>130</v>
      </c>
      <c r="L490" s="55" t="s">
        <v>130</v>
      </c>
      <c r="M490" s="55" t="s">
        <v>130</v>
      </c>
      <c r="N490" s="55" t="s">
        <v>130</v>
      </c>
      <c r="O490" s="55" t="s">
        <v>130</v>
      </c>
      <c r="P490" s="2" t="s">
        <v>162</v>
      </c>
      <c r="S490">
        <v>1.72</v>
      </c>
      <c r="T490" s="55">
        <v>1.9E-2</v>
      </c>
      <c r="U490" s="55">
        <v>8.1000000000000003E-2</v>
      </c>
      <c r="V490" s="55">
        <v>0.13200000000000001</v>
      </c>
      <c r="W490" s="55">
        <v>0.184</v>
      </c>
      <c r="X490" s="55">
        <v>0.33100000000000002</v>
      </c>
      <c r="Y490" s="102"/>
      <c r="Z490" s="24"/>
      <c r="AA490" s="121"/>
      <c r="AB490" s="121"/>
      <c r="AD490" s="105"/>
      <c r="AE490" s="105"/>
      <c r="AF490" s="24"/>
      <c r="AG490" s="24"/>
      <c r="AH490" s="24"/>
      <c r="AI490" s="24"/>
      <c r="AJ490" s="24"/>
      <c r="AK490" s="24"/>
      <c r="AL490" s="24"/>
      <c r="AM490" s="24"/>
      <c r="AN490" s="24"/>
      <c r="AX490">
        <v>1.81</v>
      </c>
      <c r="AY490" s="55">
        <v>1.9E-2</v>
      </c>
      <c r="AZ490" s="55">
        <v>8.1000000000000003E-2</v>
      </c>
      <c r="BA490" s="55">
        <v>0.13200000000000001</v>
      </c>
      <c r="BB490" s="55">
        <v>0.184</v>
      </c>
      <c r="BC490" s="55">
        <v>0.33100000000000002</v>
      </c>
    </row>
    <row r="491" spans="1:55" ht="14.5" x14ac:dyDescent="0.3">
      <c r="A491" t="s">
        <v>132</v>
      </c>
      <c r="B491" s="5">
        <v>1.83</v>
      </c>
      <c r="C491" s="5">
        <f t="shared" si="51"/>
        <v>31.83</v>
      </c>
      <c r="D491" t="s">
        <v>130</v>
      </c>
      <c r="E491" t="s">
        <v>130</v>
      </c>
      <c r="F491" t="s">
        <v>130</v>
      </c>
      <c r="G491" t="s">
        <v>130</v>
      </c>
      <c r="H491" t="s">
        <v>130</v>
      </c>
      <c r="I491" t="s">
        <v>130</v>
      </c>
      <c r="J491" t="s">
        <v>130</v>
      </c>
      <c r="K491" t="s">
        <v>130</v>
      </c>
      <c r="L491" s="55" t="s">
        <v>130</v>
      </c>
      <c r="M491" s="55" t="s">
        <v>130</v>
      </c>
      <c r="N491" s="55" t="s">
        <v>130</v>
      </c>
      <c r="O491" s="55" t="s">
        <v>130</v>
      </c>
      <c r="P491" s="2" t="s">
        <v>162</v>
      </c>
      <c r="S491">
        <v>1.73</v>
      </c>
      <c r="T491" s="55">
        <v>1.9E-2</v>
      </c>
      <c r="U491" s="55">
        <v>8.1000000000000003E-2</v>
      </c>
      <c r="V491" s="55">
        <v>0.13200000000000001</v>
      </c>
      <c r="W491" s="55">
        <v>0.184</v>
      </c>
      <c r="X491" s="55">
        <v>0.33100000000000002</v>
      </c>
      <c r="Y491" s="102"/>
      <c r="Z491" s="24"/>
      <c r="AA491" s="121"/>
      <c r="AB491" s="121"/>
      <c r="AD491" s="105"/>
      <c r="AE491" s="105"/>
      <c r="AF491" s="24"/>
      <c r="AG491" s="24"/>
      <c r="AH491" s="24"/>
      <c r="AI491" s="24"/>
      <c r="AJ491" s="24"/>
      <c r="AK491" s="24"/>
      <c r="AL491" s="24"/>
      <c r="AM491" s="24"/>
      <c r="AN491" s="24"/>
      <c r="AX491">
        <v>1.82</v>
      </c>
      <c r="AY491" s="55">
        <v>1.9E-2</v>
      </c>
      <c r="AZ491" s="55">
        <v>8.1000000000000003E-2</v>
      </c>
      <c r="BA491" s="55">
        <v>0.13200000000000001</v>
      </c>
      <c r="BB491" s="55">
        <v>0.184</v>
      </c>
      <c r="BC491" s="55">
        <v>0.33100000000000002</v>
      </c>
    </row>
    <row r="492" spans="1:55" ht="13" x14ac:dyDescent="0.3">
      <c r="A492" t="s">
        <v>132</v>
      </c>
      <c r="B492" s="5">
        <v>1.84</v>
      </c>
      <c r="C492" s="5">
        <f t="shared" si="51"/>
        <v>31.84</v>
      </c>
      <c r="D492" t="s">
        <v>130</v>
      </c>
      <c r="E492" t="s">
        <v>130</v>
      </c>
      <c r="F492" t="s">
        <v>130</v>
      </c>
      <c r="G492" t="s">
        <v>130</v>
      </c>
      <c r="H492" t="s">
        <v>130</v>
      </c>
      <c r="I492" t="s">
        <v>130</v>
      </c>
      <c r="J492" t="s">
        <v>130</v>
      </c>
      <c r="K492" t="s">
        <v>130</v>
      </c>
      <c r="L492" s="55" t="s">
        <v>130</v>
      </c>
      <c r="M492" s="55" t="s">
        <v>130</v>
      </c>
      <c r="N492" s="55" t="s">
        <v>130</v>
      </c>
      <c r="O492" s="55" t="s">
        <v>130</v>
      </c>
      <c r="P492" s="2" t="s">
        <v>162</v>
      </c>
      <c r="S492">
        <v>1.74</v>
      </c>
      <c r="T492" s="55">
        <v>1.9E-2</v>
      </c>
      <c r="U492" s="55">
        <v>8.1000000000000003E-2</v>
      </c>
      <c r="V492" s="55">
        <v>0.13200000000000001</v>
      </c>
      <c r="W492" s="55">
        <v>0.184</v>
      </c>
      <c r="X492" s="55">
        <v>0.33100000000000002</v>
      </c>
      <c r="Y492" s="102"/>
      <c r="Z492" s="24"/>
      <c r="AD492" s="105"/>
      <c r="AE492" s="105"/>
      <c r="AF492" s="24"/>
      <c r="AG492" s="24"/>
      <c r="AH492" s="24"/>
      <c r="AI492" s="24"/>
      <c r="AJ492" s="24"/>
      <c r="AK492" s="24"/>
      <c r="AL492" s="24"/>
      <c r="AM492" s="24"/>
      <c r="AN492" s="24"/>
      <c r="AX492">
        <v>1.83</v>
      </c>
      <c r="AY492" s="55">
        <v>1.9E-2</v>
      </c>
      <c r="AZ492" s="55">
        <v>8.1000000000000003E-2</v>
      </c>
      <c r="BA492" s="55">
        <v>0.13200000000000001</v>
      </c>
      <c r="BB492" s="55">
        <v>0.184</v>
      </c>
      <c r="BC492" s="55">
        <v>0.33100000000000002</v>
      </c>
    </row>
    <row r="493" spans="1:55" ht="13" x14ac:dyDescent="0.3">
      <c r="A493" t="s">
        <v>132</v>
      </c>
      <c r="B493" s="5">
        <v>1.85</v>
      </c>
      <c r="C493" s="5">
        <f t="shared" si="51"/>
        <v>31.85</v>
      </c>
      <c r="D493" t="s">
        <v>130</v>
      </c>
      <c r="E493" t="s">
        <v>130</v>
      </c>
      <c r="F493" t="s">
        <v>130</v>
      </c>
      <c r="G493" t="s">
        <v>130</v>
      </c>
      <c r="H493" t="s">
        <v>130</v>
      </c>
      <c r="I493" t="s">
        <v>130</v>
      </c>
      <c r="J493" t="s">
        <v>130</v>
      </c>
      <c r="K493" t="s">
        <v>130</v>
      </c>
      <c r="L493" s="55" t="s">
        <v>130</v>
      </c>
      <c r="M493" s="55" t="s">
        <v>130</v>
      </c>
      <c r="N493" s="55" t="s">
        <v>130</v>
      </c>
      <c r="O493" s="55" t="s">
        <v>130</v>
      </c>
      <c r="P493" s="2" t="s">
        <v>162</v>
      </c>
      <c r="S493">
        <v>1.75</v>
      </c>
      <c r="T493" s="55">
        <v>1.9E-2</v>
      </c>
      <c r="U493" s="55">
        <v>8.1000000000000003E-2</v>
      </c>
      <c r="V493" s="55">
        <v>0.13200000000000001</v>
      </c>
      <c r="W493" s="55">
        <v>0.184</v>
      </c>
      <c r="X493" s="55">
        <v>0.33100000000000002</v>
      </c>
      <c r="Y493" s="102"/>
      <c r="Z493" s="24"/>
      <c r="AD493" s="105"/>
      <c r="AE493" s="105"/>
      <c r="AF493" s="24"/>
      <c r="AG493" s="24"/>
      <c r="AH493" s="24"/>
      <c r="AI493" s="24"/>
      <c r="AJ493" s="24"/>
      <c r="AK493" s="24"/>
      <c r="AL493" s="24"/>
      <c r="AM493" s="24"/>
      <c r="AN493" s="24"/>
      <c r="AX493">
        <v>1.84</v>
      </c>
      <c r="AY493" s="55">
        <v>1.9E-2</v>
      </c>
      <c r="AZ493" s="55">
        <v>8.1000000000000003E-2</v>
      </c>
      <c r="BA493" s="55">
        <v>0.13200000000000001</v>
      </c>
      <c r="BB493" s="55">
        <v>0.184</v>
      </c>
      <c r="BC493" s="55">
        <v>0.33100000000000002</v>
      </c>
    </row>
    <row r="494" spans="1:55" ht="13" x14ac:dyDescent="0.3">
      <c r="A494" t="s">
        <v>132</v>
      </c>
      <c r="B494" s="5">
        <v>1.86</v>
      </c>
      <c r="C494" s="5">
        <f t="shared" si="51"/>
        <v>31.86</v>
      </c>
      <c r="D494" t="s">
        <v>130</v>
      </c>
      <c r="E494" t="s">
        <v>130</v>
      </c>
      <c r="F494" t="s">
        <v>130</v>
      </c>
      <c r="G494" t="s">
        <v>130</v>
      </c>
      <c r="H494" t="s">
        <v>130</v>
      </c>
      <c r="I494" t="s">
        <v>130</v>
      </c>
      <c r="J494" t="s">
        <v>130</v>
      </c>
      <c r="K494" t="s">
        <v>130</v>
      </c>
      <c r="L494" s="55" t="s">
        <v>130</v>
      </c>
      <c r="M494" s="55" t="s">
        <v>130</v>
      </c>
      <c r="N494" s="55" t="s">
        <v>130</v>
      </c>
      <c r="O494" s="55" t="s">
        <v>130</v>
      </c>
      <c r="P494" s="2" t="s">
        <v>162</v>
      </c>
      <c r="S494">
        <v>1.76</v>
      </c>
      <c r="T494" s="55">
        <v>1.9E-2</v>
      </c>
      <c r="U494" s="55">
        <v>8.1000000000000003E-2</v>
      </c>
      <c r="V494" s="55">
        <v>0.13200000000000001</v>
      </c>
      <c r="W494" s="55">
        <v>0.184</v>
      </c>
      <c r="X494" s="55">
        <v>0.33100000000000002</v>
      </c>
      <c r="Y494" s="102"/>
      <c r="Z494" s="24"/>
      <c r="AD494" s="105"/>
      <c r="AE494" s="105"/>
      <c r="AF494" s="24"/>
      <c r="AG494" s="24"/>
      <c r="AH494" s="24"/>
      <c r="AI494" s="24"/>
      <c r="AJ494" s="24"/>
      <c r="AK494" s="24"/>
      <c r="AL494" s="24"/>
      <c r="AM494" s="24"/>
      <c r="AN494" s="24"/>
      <c r="AX494">
        <v>1.85</v>
      </c>
      <c r="AY494" s="55">
        <v>1.9E-2</v>
      </c>
      <c r="AZ494" s="55">
        <v>8.1000000000000003E-2</v>
      </c>
      <c r="BA494" s="55">
        <v>0.13200000000000001</v>
      </c>
      <c r="BB494" s="55">
        <v>0.184</v>
      </c>
      <c r="BC494" s="55">
        <v>0.33100000000000002</v>
      </c>
    </row>
    <row r="495" spans="1:55" ht="14.5" x14ac:dyDescent="0.3">
      <c r="A495" t="s">
        <v>132</v>
      </c>
      <c r="B495" s="5">
        <v>1.87</v>
      </c>
      <c r="C495" s="5">
        <f t="shared" si="51"/>
        <v>31.87</v>
      </c>
      <c r="D495" t="s">
        <v>130</v>
      </c>
      <c r="E495" t="s">
        <v>130</v>
      </c>
      <c r="F495" t="s">
        <v>130</v>
      </c>
      <c r="G495" t="s">
        <v>130</v>
      </c>
      <c r="H495" t="s">
        <v>130</v>
      </c>
      <c r="I495" t="s">
        <v>130</v>
      </c>
      <c r="J495" t="s">
        <v>130</v>
      </c>
      <c r="K495" t="s">
        <v>130</v>
      </c>
      <c r="L495" s="55" t="s">
        <v>130</v>
      </c>
      <c r="M495" s="55" t="s">
        <v>130</v>
      </c>
      <c r="N495" s="55" t="s">
        <v>130</v>
      </c>
      <c r="O495" s="55" t="s">
        <v>130</v>
      </c>
      <c r="P495" s="2" t="s">
        <v>162</v>
      </c>
      <c r="S495">
        <v>1.77</v>
      </c>
      <c r="T495" s="55">
        <v>1.9E-2</v>
      </c>
      <c r="U495" s="55">
        <v>8.1000000000000003E-2</v>
      </c>
      <c r="V495" s="55">
        <v>0.13200000000000001</v>
      </c>
      <c r="W495" s="55">
        <v>0.184</v>
      </c>
      <c r="X495" s="55">
        <v>0.33100000000000002</v>
      </c>
      <c r="Y495" s="102"/>
      <c r="Z495" s="24"/>
      <c r="AA495" s="121"/>
      <c r="AB495" s="121"/>
      <c r="AD495" s="105"/>
      <c r="AE495" s="105"/>
      <c r="AF495" s="24"/>
      <c r="AG495" s="24"/>
      <c r="AH495" s="24"/>
      <c r="AI495" s="24"/>
      <c r="AJ495" s="24"/>
      <c r="AK495" s="24"/>
      <c r="AL495" s="24"/>
      <c r="AM495" s="24"/>
      <c r="AN495" s="24"/>
      <c r="AX495">
        <v>1.86</v>
      </c>
      <c r="AY495" s="55">
        <v>1.9E-2</v>
      </c>
      <c r="AZ495" s="55">
        <v>8.1000000000000003E-2</v>
      </c>
      <c r="BA495" s="55">
        <v>0.13200000000000001</v>
      </c>
      <c r="BB495" s="55">
        <v>0.184</v>
      </c>
      <c r="BC495" s="55">
        <v>0.33100000000000002</v>
      </c>
    </row>
    <row r="496" spans="1:55" ht="13" x14ac:dyDescent="0.3">
      <c r="A496" t="s">
        <v>132</v>
      </c>
      <c r="B496" s="5">
        <v>1.88</v>
      </c>
      <c r="C496" s="5">
        <f t="shared" si="51"/>
        <v>31.88</v>
      </c>
      <c r="D496" t="s">
        <v>130</v>
      </c>
      <c r="E496" t="s">
        <v>130</v>
      </c>
      <c r="F496" t="s">
        <v>130</v>
      </c>
      <c r="G496" t="s">
        <v>130</v>
      </c>
      <c r="H496" t="s">
        <v>130</v>
      </c>
      <c r="I496" t="s">
        <v>130</v>
      </c>
      <c r="J496" t="s">
        <v>130</v>
      </c>
      <c r="K496" t="s">
        <v>130</v>
      </c>
      <c r="L496" s="55" t="s">
        <v>130</v>
      </c>
      <c r="M496" s="55" t="s">
        <v>130</v>
      </c>
      <c r="N496" s="55" t="s">
        <v>130</v>
      </c>
      <c r="O496" s="55" t="s">
        <v>130</v>
      </c>
      <c r="P496" s="2" t="s">
        <v>162</v>
      </c>
      <c r="S496">
        <v>1.78</v>
      </c>
      <c r="T496" s="55">
        <v>1.9E-2</v>
      </c>
      <c r="U496" s="55">
        <v>8.1000000000000003E-2</v>
      </c>
      <c r="V496" s="55">
        <v>0.13200000000000001</v>
      </c>
      <c r="W496" s="55">
        <v>0.184</v>
      </c>
      <c r="X496" s="55">
        <v>0.33100000000000002</v>
      </c>
      <c r="Y496" s="102"/>
      <c r="Z496" s="24"/>
      <c r="AD496" s="105"/>
      <c r="AE496" s="105"/>
      <c r="AF496" s="24"/>
      <c r="AG496" s="24"/>
      <c r="AH496" s="24"/>
      <c r="AI496" s="24"/>
      <c r="AJ496" s="24"/>
      <c r="AK496" s="24"/>
      <c r="AL496" s="24"/>
      <c r="AM496" s="24"/>
      <c r="AN496" s="24"/>
      <c r="AX496">
        <v>1.87</v>
      </c>
      <c r="AY496" s="55">
        <v>1.9E-2</v>
      </c>
      <c r="AZ496" s="55">
        <v>8.1000000000000003E-2</v>
      </c>
      <c r="BA496" s="55">
        <v>0.13200000000000001</v>
      </c>
      <c r="BB496" s="55">
        <v>0.184</v>
      </c>
      <c r="BC496" s="55">
        <v>0.33100000000000002</v>
      </c>
    </row>
    <row r="497" spans="1:55" ht="14.5" x14ac:dyDescent="0.3">
      <c r="A497" t="s">
        <v>132</v>
      </c>
      <c r="B497" s="5">
        <v>1.89</v>
      </c>
      <c r="C497" s="5">
        <f t="shared" si="51"/>
        <v>31.89</v>
      </c>
      <c r="D497" t="s">
        <v>130</v>
      </c>
      <c r="E497" t="s">
        <v>130</v>
      </c>
      <c r="F497" t="s">
        <v>130</v>
      </c>
      <c r="G497" t="s">
        <v>130</v>
      </c>
      <c r="H497" t="s">
        <v>130</v>
      </c>
      <c r="I497" t="s">
        <v>130</v>
      </c>
      <c r="J497" t="s">
        <v>130</v>
      </c>
      <c r="K497" t="s">
        <v>130</v>
      </c>
      <c r="L497" s="55" t="s">
        <v>130</v>
      </c>
      <c r="M497" s="55" t="s">
        <v>130</v>
      </c>
      <c r="N497" s="55" t="s">
        <v>130</v>
      </c>
      <c r="O497" s="55" t="s">
        <v>130</v>
      </c>
      <c r="P497" s="2" t="s">
        <v>162</v>
      </c>
      <c r="S497">
        <v>1.79</v>
      </c>
      <c r="T497" s="55">
        <v>1.9E-2</v>
      </c>
      <c r="U497" s="55">
        <v>8.1000000000000003E-2</v>
      </c>
      <c r="V497" s="55">
        <v>0.13200000000000001</v>
      </c>
      <c r="W497" s="55">
        <v>0.184</v>
      </c>
      <c r="X497" s="55">
        <v>0.33100000000000002</v>
      </c>
      <c r="Y497" s="102"/>
      <c r="Z497" s="24"/>
      <c r="AA497" s="121"/>
      <c r="AB497" s="121"/>
      <c r="AD497" s="105"/>
      <c r="AE497" s="105"/>
      <c r="AF497" s="24"/>
      <c r="AG497" s="24"/>
      <c r="AH497" s="24"/>
      <c r="AI497" s="24"/>
      <c r="AJ497" s="24"/>
      <c r="AK497" s="24"/>
      <c r="AL497" s="24"/>
      <c r="AM497" s="24"/>
      <c r="AN497" s="24"/>
      <c r="AX497">
        <v>1.88</v>
      </c>
      <c r="AY497" s="55">
        <v>1.9E-2</v>
      </c>
      <c r="AZ497" s="55">
        <v>8.1000000000000003E-2</v>
      </c>
      <c r="BA497" s="55">
        <v>0.13200000000000001</v>
      </c>
      <c r="BB497" s="55">
        <v>0.184</v>
      </c>
      <c r="BC497" s="55">
        <v>0.33100000000000002</v>
      </c>
    </row>
    <row r="498" spans="1:55" ht="13" x14ac:dyDescent="0.3">
      <c r="A498" t="s">
        <v>132</v>
      </c>
      <c r="B498" s="5">
        <v>1.9</v>
      </c>
      <c r="C498" s="5">
        <f t="shared" si="51"/>
        <v>31.9</v>
      </c>
      <c r="D498" t="s">
        <v>130</v>
      </c>
      <c r="E498" t="s">
        <v>130</v>
      </c>
      <c r="F498" t="s">
        <v>130</v>
      </c>
      <c r="G498" t="s">
        <v>130</v>
      </c>
      <c r="H498" t="s">
        <v>130</v>
      </c>
      <c r="I498" t="s">
        <v>130</v>
      </c>
      <c r="J498" t="s">
        <v>130</v>
      </c>
      <c r="K498" t="s">
        <v>130</v>
      </c>
      <c r="L498" s="55" t="s">
        <v>130</v>
      </c>
      <c r="M498" s="55" t="s">
        <v>130</v>
      </c>
      <c r="N498" s="55" t="s">
        <v>130</v>
      </c>
      <c r="O498" s="55" t="s">
        <v>130</v>
      </c>
      <c r="P498" s="2" t="s">
        <v>162</v>
      </c>
      <c r="S498">
        <v>1.8</v>
      </c>
      <c r="T498" s="55">
        <v>1.9E-2</v>
      </c>
      <c r="U498" s="55">
        <v>8.1000000000000003E-2</v>
      </c>
      <c r="V498" s="55">
        <v>0.13200000000000001</v>
      </c>
      <c r="W498" s="55">
        <v>0.184</v>
      </c>
      <c r="X498" s="55">
        <v>0.33100000000000002</v>
      </c>
      <c r="Y498" s="102"/>
      <c r="Z498" s="24"/>
      <c r="AD498" s="105"/>
      <c r="AE498" s="105"/>
      <c r="AF498" s="24"/>
      <c r="AG498" s="24"/>
      <c r="AH498" s="24"/>
      <c r="AI498" s="24"/>
      <c r="AJ498" s="24"/>
      <c r="AK498" s="24"/>
      <c r="AL498" s="24"/>
      <c r="AM498" s="24"/>
      <c r="AN498" s="24"/>
      <c r="AX498">
        <v>1.89</v>
      </c>
      <c r="AY498" s="55">
        <v>1.9E-2</v>
      </c>
      <c r="AZ498" s="55">
        <v>8.1000000000000003E-2</v>
      </c>
      <c r="BA498" s="55">
        <v>0.13200000000000001</v>
      </c>
      <c r="BB498" s="55">
        <v>0.184</v>
      </c>
      <c r="BC498" s="55">
        <v>0.33100000000000002</v>
      </c>
    </row>
    <row r="499" spans="1:55" ht="13" x14ac:dyDescent="0.3">
      <c r="A499" t="s">
        <v>132</v>
      </c>
      <c r="B499" s="5">
        <v>1.91</v>
      </c>
      <c r="C499" s="5">
        <f t="shared" si="51"/>
        <v>31.91</v>
      </c>
      <c r="D499" t="s">
        <v>130</v>
      </c>
      <c r="E499" t="s">
        <v>130</v>
      </c>
      <c r="F499" t="s">
        <v>130</v>
      </c>
      <c r="G499" t="s">
        <v>130</v>
      </c>
      <c r="H499" t="s">
        <v>130</v>
      </c>
      <c r="I499" t="s">
        <v>130</v>
      </c>
      <c r="J499" t="s">
        <v>130</v>
      </c>
      <c r="K499" t="s">
        <v>130</v>
      </c>
      <c r="L499" s="55" t="s">
        <v>130</v>
      </c>
      <c r="M499" s="55" t="s">
        <v>130</v>
      </c>
      <c r="N499" s="55" t="s">
        <v>130</v>
      </c>
      <c r="O499" s="55" t="s">
        <v>130</v>
      </c>
      <c r="P499" s="2" t="s">
        <v>162</v>
      </c>
      <c r="S499">
        <v>1.81</v>
      </c>
      <c r="T499" s="55">
        <v>1.9E-2</v>
      </c>
      <c r="U499" s="55">
        <v>8.1000000000000003E-2</v>
      </c>
      <c r="V499" s="55">
        <v>0.13200000000000001</v>
      </c>
      <c r="W499" s="55">
        <v>0.184</v>
      </c>
      <c r="X499" s="55">
        <v>0.33100000000000002</v>
      </c>
      <c r="Y499" s="102"/>
      <c r="Z499" s="24"/>
      <c r="AD499" s="105"/>
      <c r="AE499" s="105"/>
      <c r="AF499" s="24"/>
      <c r="AG499" s="24"/>
      <c r="AH499" s="24"/>
      <c r="AI499" s="24"/>
      <c r="AJ499" s="24"/>
      <c r="AK499" s="24"/>
      <c r="AL499" s="24"/>
      <c r="AM499" s="24"/>
      <c r="AN499" s="24"/>
      <c r="AX499">
        <v>1.9</v>
      </c>
      <c r="AY499" s="55">
        <v>1.9E-2</v>
      </c>
      <c r="AZ499" s="55">
        <v>8.1000000000000003E-2</v>
      </c>
      <c r="BA499" s="55">
        <v>0.13200000000000001</v>
      </c>
      <c r="BB499" s="55">
        <v>0.184</v>
      </c>
      <c r="BC499" s="55">
        <v>0.33100000000000002</v>
      </c>
    </row>
    <row r="500" spans="1:55" ht="14.5" x14ac:dyDescent="0.3">
      <c r="A500" t="s">
        <v>132</v>
      </c>
      <c r="B500" s="5">
        <v>1.92</v>
      </c>
      <c r="C500" s="5">
        <f t="shared" si="51"/>
        <v>31.92</v>
      </c>
      <c r="D500" t="s">
        <v>130</v>
      </c>
      <c r="E500" t="s">
        <v>130</v>
      </c>
      <c r="F500" t="s">
        <v>130</v>
      </c>
      <c r="G500" t="s">
        <v>130</v>
      </c>
      <c r="H500" t="s">
        <v>130</v>
      </c>
      <c r="I500" t="s">
        <v>130</v>
      </c>
      <c r="J500" t="s">
        <v>130</v>
      </c>
      <c r="K500" t="s">
        <v>130</v>
      </c>
      <c r="L500" s="55" t="s">
        <v>130</v>
      </c>
      <c r="M500" s="55" t="s">
        <v>130</v>
      </c>
      <c r="N500" s="55" t="s">
        <v>130</v>
      </c>
      <c r="O500" s="55" t="s">
        <v>130</v>
      </c>
      <c r="P500" s="2" t="s">
        <v>162</v>
      </c>
      <c r="S500">
        <v>1.82</v>
      </c>
      <c r="T500" s="55">
        <v>1.9E-2</v>
      </c>
      <c r="U500" s="55">
        <v>8.1000000000000003E-2</v>
      </c>
      <c r="V500" s="55">
        <v>0.13200000000000001</v>
      </c>
      <c r="W500" s="55">
        <v>0.184</v>
      </c>
      <c r="X500" s="55">
        <v>0.33100000000000002</v>
      </c>
      <c r="Y500" s="102"/>
      <c r="Z500" s="24"/>
      <c r="AA500" s="121"/>
      <c r="AB500" s="121"/>
      <c r="AD500" s="105"/>
      <c r="AE500" s="105"/>
      <c r="AF500" s="24"/>
      <c r="AG500" s="24"/>
      <c r="AH500" s="24"/>
      <c r="AI500" s="24"/>
      <c r="AJ500" s="24"/>
      <c r="AK500" s="24"/>
      <c r="AL500" s="24"/>
      <c r="AM500" s="24"/>
      <c r="AN500" s="24"/>
      <c r="AX500">
        <v>1.91</v>
      </c>
      <c r="AY500" s="55">
        <v>1.9E-2</v>
      </c>
      <c r="AZ500" s="55">
        <v>8.1000000000000003E-2</v>
      </c>
      <c r="BA500" s="55">
        <v>0.13200000000000001</v>
      </c>
      <c r="BB500" s="55">
        <v>0.184</v>
      </c>
      <c r="BC500" s="55">
        <v>0.33100000000000002</v>
      </c>
    </row>
    <row r="501" spans="1:55" ht="13" x14ac:dyDescent="0.3">
      <c r="A501" t="s">
        <v>132</v>
      </c>
      <c r="B501" s="5">
        <v>1.93</v>
      </c>
      <c r="C501" s="5">
        <f t="shared" si="51"/>
        <v>31.93</v>
      </c>
      <c r="D501" t="s">
        <v>130</v>
      </c>
      <c r="E501" t="s">
        <v>130</v>
      </c>
      <c r="F501" t="s">
        <v>130</v>
      </c>
      <c r="G501" t="s">
        <v>130</v>
      </c>
      <c r="H501" t="s">
        <v>130</v>
      </c>
      <c r="I501" t="s">
        <v>130</v>
      </c>
      <c r="J501" t="s">
        <v>130</v>
      </c>
      <c r="K501" t="s">
        <v>130</v>
      </c>
      <c r="L501" s="55" t="s">
        <v>130</v>
      </c>
      <c r="M501" s="55" t="s">
        <v>130</v>
      </c>
      <c r="N501" s="55" t="s">
        <v>130</v>
      </c>
      <c r="O501" s="55" t="s">
        <v>130</v>
      </c>
      <c r="P501" s="2" t="s">
        <v>162</v>
      </c>
      <c r="S501">
        <v>1.83</v>
      </c>
      <c r="T501" s="55">
        <v>1.9E-2</v>
      </c>
      <c r="U501" s="55">
        <v>8.1000000000000003E-2</v>
      </c>
      <c r="V501" s="55">
        <v>0.13200000000000001</v>
      </c>
      <c r="W501" s="55">
        <v>0.184</v>
      </c>
      <c r="X501" s="55">
        <v>0.33100000000000002</v>
      </c>
      <c r="Y501" s="102"/>
      <c r="Z501" s="24"/>
      <c r="AD501" s="105"/>
      <c r="AE501" s="105"/>
      <c r="AF501" s="24"/>
      <c r="AG501" s="24"/>
      <c r="AH501" s="24"/>
      <c r="AI501" s="24"/>
      <c r="AJ501" s="24"/>
      <c r="AK501" s="24"/>
      <c r="AL501" s="24"/>
      <c r="AM501" s="24"/>
      <c r="AN501" s="24"/>
      <c r="AX501">
        <v>1.92</v>
      </c>
      <c r="AY501" s="55">
        <v>1.9E-2</v>
      </c>
      <c r="AZ501" s="55">
        <v>8.1000000000000003E-2</v>
      </c>
      <c r="BA501" s="55">
        <v>0.13200000000000001</v>
      </c>
      <c r="BB501" s="55">
        <v>0.184</v>
      </c>
      <c r="BC501" s="55">
        <v>0.33100000000000002</v>
      </c>
    </row>
    <row r="502" spans="1:55" ht="13" x14ac:dyDescent="0.3">
      <c r="A502" t="s">
        <v>132</v>
      </c>
      <c r="B502" s="5">
        <v>1.94</v>
      </c>
      <c r="C502" s="5">
        <f t="shared" si="51"/>
        <v>31.94</v>
      </c>
      <c r="D502" t="s">
        <v>130</v>
      </c>
      <c r="E502" t="s">
        <v>130</v>
      </c>
      <c r="F502" t="s">
        <v>130</v>
      </c>
      <c r="G502" t="s">
        <v>130</v>
      </c>
      <c r="H502" t="s">
        <v>130</v>
      </c>
      <c r="I502" t="s">
        <v>130</v>
      </c>
      <c r="J502" t="s">
        <v>130</v>
      </c>
      <c r="K502" t="s">
        <v>130</v>
      </c>
      <c r="L502" s="55" t="s">
        <v>130</v>
      </c>
      <c r="M502" s="55" t="s">
        <v>130</v>
      </c>
      <c r="N502" s="55" t="s">
        <v>130</v>
      </c>
      <c r="O502" s="55" t="s">
        <v>130</v>
      </c>
      <c r="P502" s="2" t="s">
        <v>162</v>
      </c>
      <c r="S502">
        <v>1.84</v>
      </c>
      <c r="T502" s="55">
        <v>1.9E-2</v>
      </c>
      <c r="U502" s="55">
        <v>8.1000000000000003E-2</v>
      </c>
      <c r="V502" s="55">
        <v>0.13200000000000001</v>
      </c>
      <c r="W502" s="55">
        <v>0.184</v>
      </c>
      <c r="X502" s="55">
        <v>0.33100000000000002</v>
      </c>
      <c r="Y502" s="102"/>
      <c r="Z502" s="24"/>
      <c r="AD502" s="105"/>
      <c r="AE502" s="105"/>
      <c r="AF502" s="24"/>
      <c r="AG502" s="24"/>
      <c r="AH502" s="24"/>
      <c r="AI502" s="24"/>
      <c r="AJ502" s="24"/>
      <c r="AK502" s="24"/>
      <c r="AL502" s="24"/>
      <c r="AM502" s="24"/>
      <c r="AN502" s="24"/>
      <c r="AX502">
        <v>1.93</v>
      </c>
      <c r="AY502" s="55">
        <v>1.9E-2</v>
      </c>
      <c r="AZ502" s="55">
        <v>8.1000000000000003E-2</v>
      </c>
      <c r="BA502" s="55">
        <v>0.13200000000000001</v>
      </c>
      <c r="BB502" s="55">
        <v>0.184</v>
      </c>
      <c r="BC502" s="55">
        <v>0.33100000000000002</v>
      </c>
    </row>
    <row r="503" spans="1:55" ht="13" x14ac:dyDescent="0.3">
      <c r="A503" t="s">
        <v>132</v>
      </c>
      <c r="B503" s="5">
        <v>1.95</v>
      </c>
      <c r="C503" s="5">
        <f t="shared" si="51"/>
        <v>31.95</v>
      </c>
      <c r="D503" t="s">
        <v>130</v>
      </c>
      <c r="E503" t="s">
        <v>130</v>
      </c>
      <c r="F503" t="s">
        <v>130</v>
      </c>
      <c r="G503" t="s">
        <v>130</v>
      </c>
      <c r="H503" t="s">
        <v>130</v>
      </c>
      <c r="I503" t="s">
        <v>130</v>
      </c>
      <c r="J503" t="s">
        <v>130</v>
      </c>
      <c r="K503" t="s">
        <v>130</v>
      </c>
      <c r="L503" s="55" t="s">
        <v>130</v>
      </c>
      <c r="M503" s="55" t="s">
        <v>130</v>
      </c>
      <c r="N503" s="55" t="s">
        <v>130</v>
      </c>
      <c r="O503" s="55" t="s">
        <v>130</v>
      </c>
      <c r="P503" s="2" t="s">
        <v>162</v>
      </c>
      <c r="S503">
        <v>1.85</v>
      </c>
      <c r="T503" s="55">
        <v>1.9E-2</v>
      </c>
      <c r="U503" s="55">
        <v>8.1000000000000003E-2</v>
      </c>
      <c r="V503" s="55">
        <v>0.13200000000000001</v>
      </c>
      <c r="W503" s="55">
        <v>0.184</v>
      </c>
      <c r="X503" s="55">
        <v>0.33100000000000002</v>
      </c>
      <c r="Y503" s="102"/>
      <c r="Z503" s="24"/>
      <c r="AD503" s="105"/>
      <c r="AE503" s="105"/>
      <c r="AF503" s="24"/>
      <c r="AG503" s="24"/>
      <c r="AH503" s="24"/>
      <c r="AI503" s="24"/>
      <c r="AJ503" s="24"/>
      <c r="AK503" s="24"/>
      <c r="AL503" s="24"/>
      <c r="AM503" s="24"/>
      <c r="AN503" s="24"/>
      <c r="AX503">
        <v>1.94</v>
      </c>
      <c r="AY503" s="55">
        <v>1.9E-2</v>
      </c>
      <c r="AZ503" s="55">
        <v>8.1000000000000003E-2</v>
      </c>
      <c r="BA503" s="55">
        <v>0.13200000000000001</v>
      </c>
      <c r="BB503" s="55">
        <v>0.184</v>
      </c>
      <c r="BC503" s="55">
        <v>0.33100000000000002</v>
      </c>
    </row>
    <row r="504" spans="1:55" ht="13" x14ac:dyDescent="0.3">
      <c r="A504" t="s">
        <v>132</v>
      </c>
      <c r="B504" s="5">
        <v>1.96</v>
      </c>
      <c r="C504" s="5">
        <f t="shared" si="51"/>
        <v>31.96</v>
      </c>
      <c r="D504" t="s">
        <v>130</v>
      </c>
      <c r="E504" t="s">
        <v>130</v>
      </c>
      <c r="F504" t="s">
        <v>130</v>
      </c>
      <c r="G504" t="s">
        <v>130</v>
      </c>
      <c r="H504" t="s">
        <v>130</v>
      </c>
      <c r="I504" t="s">
        <v>130</v>
      </c>
      <c r="J504" t="s">
        <v>130</v>
      </c>
      <c r="K504" t="s">
        <v>130</v>
      </c>
      <c r="L504" s="55" t="s">
        <v>130</v>
      </c>
      <c r="M504" s="55" t="s">
        <v>130</v>
      </c>
      <c r="N504" s="55" t="s">
        <v>130</v>
      </c>
      <c r="O504" s="55" t="s">
        <v>130</v>
      </c>
      <c r="P504" s="2" t="s">
        <v>162</v>
      </c>
      <c r="S504">
        <v>1.86</v>
      </c>
      <c r="T504" s="55">
        <v>1.9E-2</v>
      </c>
      <c r="U504" s="55">
        <v>8.1000000000000003E-2</v>
      </c>
      <c r="V504" s="55">
        <v>0.13200000000000001</v>
      </c>
      <c r="W504" s="55">
        <v>0.184</v>
      </c>
      <c r="X504" s="55">
        <v>0.33100000000000002</v>
      </c>
      <c r="Y504" s="102"/>
      <c r="Z504" s="24"/>
      <c r="AD504" s="105"/>
      <c r="AE504" s="105"/>
      <c r="AF504" s="24"/>
      <c r="AG504" s="24"/>
      <c r="AH504" s="24"/>
      <c r="AI504" s="24"/>
      <c r="AJ504" s="24"/>
      <c r="AK504" s="24"/>
      <c r="AL504" s="24"/>
      <c r="AM504" s="24"/>
      <c r="AN504" s="24"/>
      <c r="AX504">
        <v>1.95</v>
      </c>
      <c r="AY504" s="55">
        <v>1.9E-2</v>
      </c>
      <c r="AZ504" s="55">
        <v>8.1000000000000003E-2</v>
      </c>
      <c r="BA504" s="55">
        <v>0.13200000000000001</v>
      </c>
      <c r="BB504" s="55">
        <v>0.184</v>
      </c>
      <c r="BC504" s="55">
        <v>0.33100000000000002</v>
      </c>
    </row>
    <row r="505" spans="1:55" ht="13" x14ac:dyDescent="0.3">
      <c r="A505" t="s">
        <v>132</v>
      </c>
      <c r="B505" s="5">
        <v>1.97</v>
      </c>
      <c r="C505" s="5">
        <f t="shared" si="51"/>
        <v>31.97</v>
      </c>
      <c r="D505" t="s">
        <v>130</v>
      </c>
      <c r="E505" t="s">
        <v>130</v>
      </c>
      <c r="F505" t="s">
        <v>130</v>
      </c>
      <c r="G505" t="s">
        <v>130</v>
      </c>
      <c r="H505" t="s">
        <v>130</v>
      </c>
      <c r="I505" t="s">
        <v>130</v>
      </c>
      <c r="J505" t="s">
        <v>130</v>
      </c>
      <c r="K505" t="s">
        <v>130</v>
      </c>
      <c r="L505" s="55" t="s">
        <v>130</v>
      </c>
      <c r="M505" s="55" t="s">
        <v>130</v>
      </c>
      <c r="N505" s="55" t="s">
        <v>130</v>
      </c>
      <c r="O505" s="55" t="s">
        <v>130</v>
      </c>
      <c r="P505" s="2" t="s">
        <v>162</v>
      </c>
      <c r="S505">
        <v>1.87</v>
      </c>
      <c r="T505" s="55">
        <v>1.9E-2</v>
      </c>
      <c r="U505" s="55">
        <v>8.1000000000000003E-2</v>
      </c>
      <c r="V505" s="55">
        <v>0.13200000000000001</v>
      </c>
      <c r="W505" s="55">
        <v>0.184</v>
      </c>
      <c r="X505" s="55">
        <v>0.33100000000000002</v>
      </c>
      <c r="Y505" s="102"/>
      <c r="Z505" s="24"/>
      <c r="AD505" s="105"/>
      <c r="AE505" s="105"/>
      <c r="AF505" s="24"/>
      <c r="AG505" s="24"/>
      <c r="AH505" s="24"/>
      <c r="AI505" s="24"/>
      <c r="AJ505" s="24"/>
      <c r="AK505" s="24"/>
      <c r="AL505" s="24"/>
      <c r="AM505" s="24"/>
      <c r="AN505" s="24"/>
      <c r="AX505">
        <v>1.96</v>
      </c>
      <c r="AY505" s="55">
        <v>1.9E-2</v>
      </c>
      <c r="AZ505" s="55">
        <v>8.1000000000000003E-2</v>
      </c>
      <c r="BA505" s="55">
        <v>0.13200000000000001</v>
      </c>
      <c r="BB505" s="55">
        <v>0.184</v>
      </c>
      <c r="BC505" s="55">
        <v>0.33100000000000002</v>
      </c>
    </row>
    <row r="506" spans="1:55" ht="13" x14ac:dyDescent="0.3">
      <c r="A506" t="s">
        <v>132</v>
      </c>
      <c r="B506" s="5">
        <v>1.98</v>
      </c>
      <c r="C506" s="5">
        <f t="shared" si="51"/>
        <v>31.98</v>
      </c>
      <c r="D506" t="s">
        <v>130</v>
      </c>
      <c r="E506" t="s">
        <v>130</v>
      </c>
      <c r="F506" t="s">
        <v>130</v>
      </c>
      <c r="G506" t="s">
        <v>130</v>
      </c>
      <c r="H506" t="s">
        <v>130</v>
      </c>
      <c r="I506" t="s">
        <v>130</v>
      </c>
      <c r="J506" t="s">
        <v>130</v>
      </c>
      <c r="K506" t="s">
        <v>130</v>
      </c>
      <c r="L506" s="55" t="s">
        <v>130</v>
      </c>
      <c r="M506" s="55" t="s">
        <v>130</v>
      </c>
      <c r="N506" s="55" t="s">
        <v>130</v>
      </c>
      <c r="O506" s="55" t="s">
        <v>130</v>
      </c>
      <c r="P506" s="2" t="s">
        <v>162</v>
      </c>
      <c r="S506">
        <v>1.88</v>
      </c>
      <c r="T506" s="55">
        <v>1.9E-2</v>
      </c>
      <c r="U506" s="55">
        <v>8.1000000000000003E-2</v>
      </c>
      <c r="V506" s="55">
        <v>0.13200000000000001</v>
      </c>
      <c r="W506" s="55">
        <v>0.184</v>
      </c>
      <c r="X506" s="55">
        <v>0.33100000000000002</v>
      </c>
      <c r="Y506" s="102"/>
      <c r="Z506" s="24"/>
      <c r="AA506" s="123"/>
      <c r="AD506" s="105"/>
      <c r="AE506" s="105"/>
      <c r="AF506" s="24"/>
      <c r="AG506" s="24"/>
      <c r="AH506" s="24"/>
      <c r="AI506" s="24"/>
      <c r="AJ506" s="24"/>
      <c r="AK506" s="24"/>
      <c r="AL506" s="24"/>
      <c r="AM506" s="24"/>
      <c r="AN506" s="24"/>
      <c r="AX506">
        <v>1.97</v>
      </c>
      <c r="AY506" s="55">
        <v>1.9E-2</v>
      </c>
      <c r="AZ506" s="55">
        <v>8.1000000000000003E-2</v>
      </c>
      <c r="BA506" s="55">
        <v>0.13200000000000001</v>
      </c>
      <c r="BB506" s="55">
        <v>0.184</v>
      </c>
      <c r="BC506" s="55">
        <v>0.33100000000000002</v>
      </c>
    </row>
    <row r="507" spans="1:55" ht="13" x14ac:dyDescent="0.3">
      <c r="A507" t="s">
        <v>132</v>
      </c>
      <c r="B507" s="5">
        <v>1.99</v>
      </c>
      <c r="C507" s="5">
        <f t="shared" si="51"/>
        <v>31.99</v>
      </c>
      <c r="D507" t="s">
        <v>130</v>
      </c>
      <c r="E507" t="s">
        <v>130</v>
      </c>
      <c r="F507" t="s">
        <v>130</v>
      </c>
      <c r="G507" t="s">
        <v>130</v>
      </c>
      <c r="H507" t="s">
        <v>130</v>
      </c>
      <c r="I507" t="s">
        <v>130</v>
      </c>
      <c r="J507" t="s">
        <v>130</v>
      </c>
      <c r="K507" t="s">
        <v>130</v>
      </c>
      <c r="L507" s="55" t="s">
        <v>130</v>
      </c>
      <c r="M507" s="55" t="s">
        <v>130</v>
      </c>
      <c r="N507" s="55" t="s">
        <v>130</v>
      </c>
      <c r="O507" s="55" t="s">
        <v>130</v>
      </c>
      <c r="P507" s="2" t="s">
        <v>162</v>
      </c>
      <c r="S507">
        <v>1.89</v>
      </c>
      <c r="T507" s="55">
        <v>1.9E-2</v>
      </c>
      <c r="U507" s="55">
        <v>8.1000000000000003E-2</v>
      </c>
      <c r="V507" s="55">
        <v>0.13200000000000001</v>
      </c>
      <c r="W507" s="55">
        <v>0.184</v>
      </c>
      <c r="X507" s="55">
        <v>0.33100000000000002</v>
      </c>
      <c r="Y507" s="102"/>
      <c r="Z507" s="24"/>
      <c r="AA507" s="123"/>
      <c r="AD507" s="105"/>
      <c r="AE507" s="105"/>
      <c r="AF507" s="24"/>
      <c r="AG507" s="24"/>
      <c r="AH507" s="24"/>
      <c r="AI507" s="24"/>
      <c r="AJ507" s="24"/>
      <c r="AK507" s="24"/>
      <c r="AL507" s="24"/>
      <c r="AM507" s="24"/>
      <c r="AN507" s="24"/>
      <c r="AX507">
        <v>1.98</v>
      </c>
      <c r="AY507" s="55">
        <v>1.9E-2</v>
      </c>
      <c r="AZ507" s="55">
        <v>8.1000000000000003E-2</v>
      </c>
      <c r="BA507" s="55">
        <v>0.13200000000000001</v>
      </c>
      <c r="BB507" s="55">
        <v>0.184</v>
      </c>
      <c r="BC507" s="55">
        <v>0.33100000000000002</v>
      </c>
    </row>
    <row r="508" spans="1:55" ht="13" x14ac:dyDescent="0.3">
      <c r="A508" t="s">
        <v>132</v>
      </c>
      <c r="B508" s="5">
        <v>2</v>
      </c>
      <c r="C508" s="5">
        <f t="shared" si="51"/>
        <v>32</v>
      </c>
      <c r="D508" t="s">
        <v>130</v>
      </c>
      <c r="E508" t="s">
        <v>130</v>
      </c>
      <c r="F508" t="s">
        <v>130</v>
      </c>
      <c r="G508" t="s">
        <v>130</v>
      </c>
      <c r="H508" t="s">
        <v>130</v>
      </c>
      <c r="I508" t="s">
        <v>130</v>
      </c>
      <c r="J508" t="s">
        <v>130</v>
      </c>
      <c r="K508" t="s">
        <v>130</v>
      </c>
      <c r="L508" s="55" t="s">
        <v>130</v>
      </c>
      <c r="M508" s="55" t="s">
        <v>130</v>
      </c>
      <c r="N508" s="55" t="s">
        <v>130</v>
      </c>
      <c r="O508" s="55" t="s">
        <v>130</v>
      </c>
      <c r="P508" s="2" t="s">
        <v>162</v>
      </c>
      <c r="S508">
        <v>1.9</v>
      </c>
      <c r="T508" s="55">
        <v>1.9E-2</v>
      </c>
      <c r="U508" s="55">
        <v>8.1000000000000003E-2</v>
      </c>
      <c r="V508" s="55">
        <v>0.13200000000000001</v>
      </c>
      <c r="W508" s="55">
        <v>0.184</v>
      </c>
      <c r="X508" s="55">
        <v>0.33100000000000002</v>
      </c>
      <c r="Y508" s="102"/>
      <c r="Z508" s="24"/>
      <c r="AA508" s="123"/>
      <c r="AD508" s="105"/>
      <c r="AE508" s="105"/>
      <c r="AF508" s="24"/>
      <c r="AG508" s="24"/>
      <c r="AH508" s="24"/>
      <c r="AI508" s="24"/>
      <c r="AJ508" s="24"/>
      <c r="AK508" s="24"/>
      <c r="AL508" s="24"/>
      <c r="AM508" s="24"/>
      <c r="AN508" s="24"/>
      <c r="AX508">
        <v>1.99</v>
      </c>
      <c r="AY508" s="55">
        <v>1.9E-2</v>
      </c>
      <c r="AZ508" s="55">
        <v>8.1000000000000003E-2</v>
      </c>
      <c r="BA508" s="55">
        <v>0.13200000000000001</v>
      </c>
      <c r="BB508" s="55">
        <v>0.184</v>
      </c>
      <c r="BC508" s="55">
        <v>0.33100000000000002</v>
      </c>
    </row>
    <row r="509" spans="1:55" ht="13" x14ac:dyDescent="0.3">
      <c r="A509" t="s">
        <v>132</v>
      </c>
      <c r="B509" s="5">
        <v>2.0099999999999998</v>
      </c>
      <c r="C509" s="5">
        <f t="shared" si="51"/>
        <v>32.01</v>
      </c>
      <c r="D509" t="s">
        <v>130</v>
      </c>
      <c r="E509" t="s">
        <v>130</v>
      </c>
      <c r="F509" t="s">
        <v>130</v>
      </c>
      <c r="G509" t="s">
        <v>130</v>
      </c>
      <c r="H509" t="s">
        <v>130</v>
      </c>
      <c r="I509" t="s">
        <v>130</v>
      </c>
      <c r="J509" t="s">
        <v>130</v>
      </c>
      <c r="K509" t="s">
        <v>130</v>
      </c>
      <c r="L509" s="55" t="s">
        <v>130</v>
      </c>
      <c r="M509" s="55" t="s">
        <v>130</v>
      </c>
      <c r="N509" s="55" t="s">
        <v>130</v>
      </c>
      <c r="O509" s="55" t="s">
        <v>130</v>
      </c>
      <c r="P509" s="2" t="s">
        <v>162</v>
      </c>
      <c r="S509">
        <v>1.91</v>
      </c>
      <c r="T509" s="55">
        <v>1.9E-2</v>
      </c>
      <c r="U509" s="55">
        <v>8.1000000000000003E-2</v>
      </c>
      <c r="V509" s="55">
        <v>0.13200000000000001</v>
      </c>
      <c r="W509" s="55">
        <v>0.184</v>
      </c>
      <c r="X509" s="55">
        <v>0.33100000000000002</v>
      </c>
      <c r="Y509" s="102"/>
      <c r="Z509" s="24"/>
      <c r="AA509" s="123"/>
      <c r="AD509" s="105"/>
      <c r="AE509" s="105"/>
      <c r="AF509" s="24"/>
      <c r="AG509" s="24"/>
      <c r="AH509" s="24"/>
      <c r="AI509" s="24"/>
      <c r="AJ509" s="24"/>
      <c r="AK509" s="24"/>
      <c r="AL509" s="24"/>
      <c r="AM509" s="24"/>
      <c r="AN509" s="24"/>
      <c r="AX509">
        <v>2</v>
      </c>
      <c r="AY509" s="55">
        <v>1.9E-2</v>
      </c>
      <c r="AZ509" s="55">
        <v>8.1000000000000003E-2</v>
      </c>
      <c r="BA509" s="55">
        <v>0.13200000000000001</v>
      </c>
      <c r="BB509" s="55">
        <v>0.184</v>
      </c>
      <c r="BC509" s="55">
        <v>0.33100000000000002</v>
      </c>
    </row>
    <row r="510" spans="1:55" ht="13" x14ac:dyDescent="0.3">
      <c r="A510" t="s">
        <v>132</v>
      </c>
      <c r="B510" s="5">
        <v>2.02</v>
      </c>
      <c r="C510" s="5">
        <f t="shared" si="51"/>
        <v>32.020000000000003</v>
      </c>
      <c r="D510" t="s">
        <v>130</v>
      </c>
      <c r="E510" t="s">
        <v>130</v>
      </c>
      <c r="F510" t="s">
        <v>130</v>
      </c>
      <c r="G510" t="s">
        <v>130</v>
      </c>
      <c r="H510" t="s">
        <v>130</v>
      </c>
      <c r="I510" t="s">
        <v>130</v>
      </c>
      <c r="J510" t="s">
        <v>130</v>
      </c>
      <c r="K510" t="s">
        <v>130</v>
      </c>
      <c r="L510" s="55" t="s">
        <v>130</v>
      </c>
      <c r="M510" s="55" t="s">
        <v>130</v>
      </c>
      <c r="N510" s="55" t="s">
        <v>130</v>
      </c>
      <c r="O510" s="55" t="s">
        <v>130</v>
      </c>
      <c r="P510" s="2" t="s">
        <v>162</v>
      </c>
      <c r="S510">
        <v>1.92</v>
      </c>
      <c r="T510" s="55">
        <v>1.9E-2</v>
      </c>
      <c r="U510" s="55">
        <v>8.1000000000000003E-2</v>
      </c>
      <c r="V510" s="55">
        <v>0.13200000000000001</v>
      </c>
      <c r="W510" s="55">
        <v>0.184</v>
      </c>
      <c r="X510" s="55">
        <v>0.33100000000000002</v>
      </c>
      <c r="Y510" s="102"/>
      <c r="Z510" s="24"/>
      <c r="AA510" s="123"/>
      <c r="AD510" s="105"/>
      <c r="AE510" s="105"/>
      <c r="AF510" s="24"/>
      <c r="AG510" s="24"/>
      <c r="AH510" s="24"/>
      <c r="AI510" s="24"/>
      <c r="AJ510" s="24"/>
      <c r="AK510" s="24"/>
      <c r="AL510" s="24"/>
      <c r="AM510" s="24"/>
      <c r="AN510" s="24"/>
      <c r="AX510">
        <v>2.0099999999999998</v>
      </c>
      <c r="AY510" s="55">
        <v>1.9E-2</v>
      </c>
      <c r="AZ510" s="55">
        <v>8.1000000000000003E-2</v>
      </c>
      <c r="BA510" s="55">
        <v>0.13200000000000001</v>
      </c>
      <c r="BB510" s="55">
        <v>0.184</v>
      </c>
      <c r="BC510" s="55">
        <v>0.33100000000000002</v>
      </c>
    </row>
    <row r="511" spans="1:55" ht="13" x14ac:dyDescent="0.3">
      <c r="A511" t="s">
        <v>132</v>
      </c>
      <c r="B511" s="5">
        <v>2.0299999999999998</v>
      </c>
      <c r="C511" s="5">
        <f t="shared" si="51"/>
        <v>32.03</v>
      </c>
      <c r="D511" t="s">
        <v>130</v>
      </c>
      <c r="E511" t="s">
        <v>130</v>
      </c>
      <c r="F511" t="s">
        <v>130</v>
      </c>
      <c r="G511" t="s">
        <v>130</v>
      </c>
      <c r="H511" t="s">
        <v>130</v>
      </c>
      <c r="I511" t="s">
        <v>130</v>
      </c>
      <c r="J511" t="s">
        <v>130</v>
      </c>
      <c r="K511" t="s">
        <v>130</v>
      </c>
      <c r="L511" s="55" t="s">
        <v>130</v>
      </c>
      <c r="M511" s="55" t="s">
        <v>130</v>
      </c>
      <c r="N511" s="55" t="s">
        <v>130</v>
      </c>
      <c r="O511" s="55" t="s">
        <v>130</v>
      </c>
      <c r="P511" s="2" t="s">
        <v>162</v>
      </c>
      <c r="S511">
        <v>1.93</v>
      </c>
      <c r="T511" s="55">
        <v>1.9E-2</v>
      </c>
      <c r="U511" s="55">
        <v>8.1000000000000003E-2</v>
      </c>
      <c r="V511" s="55">
        <v>0.13200000000000001</v>
      </c>
      <c r="W511" s="55">
        <v>0.184</v>
      </c>
      <c r="X511" s="55">
        <v>0.33100000000000002</v>
      </c>
      <c r="Y511" s="102"/>
      <c r="Z511" s="24"/>
      <c r="AA511" s="123"/>
      <c r="AD511" s="105"/>
      <c r="AE511" s="105"/>
      <c r="AF511" s="24"/>
      <c r="AG511" s="24"/>
      <c r="AH511" s="24"/>
      <c r="AI511" s="24"/>
      <c r="AJ511" s="24"/>
      <c r="AK511" s="24"/>
      <c r="AL511" s="24"/>
      <c r="AM511" s="24"/>
      <c r="AN511" s="24"/>
      <c r="AX511">
        <v>2.02</v>
      </c>
      <c r="AY511" s="55">
        <v>1.9E-2</v>
      </c>
      <c r="AZ511" s="55">
        <v>8.1000000000000003E-2</v>
      </c>
      <c r="BA511" s="55">
        <v>0.13200000000000001</v>
      </c>
      <c r="BB511" s="55">
        <v>0.184</v>
      </c>
      <c r="BC511" s="55">
        <v>0.33100000000000002</v>
      </c>
    </row>
    <row r="512" spans="1:55" ht="13" x14ac:dyDescent="0.3">
      <c r="A512" t="s">
        <v>132</v>
      </c>
      <c r="B512" s="5">
        <v>2.04</v>
      </c>
      <c r="C512" s="5">
        <f t="shared" si="51"/>
        <v>32.04</v>
      </c>
      <c r="D512" t="s">
        <v>130</v>
      </c>
      <c r="E512" t="s">
        <v>130</v>
      </c>
      <c r="F512" t="s">
        <v>130</v>
      </c>
      <c r="G512" t="s">
        <v>130</v>
      </c>
      <c r="H512" t="s">
        <v>130</v>
      </c>
      <c r="I512" t="s">
        <v>130</v>
      </c>
      <c r="J512" t="s">
        <v>130</v>
      </c>
      <c r="K512" t="s">
        <v>130</v>
      </c>
      <c r="L512" s="55" t="s">
        <v>130</v>
      </c>
      <c r="M512" s="55" t="s">
        <v>130</v>
      </c>
      <c r="N512" s="55" t="s">
        <v>130</v>
      </c>
      <c r="O512" s="55" t="s">
        <v>130</v>
      </c>
      <c r="P512" s="2" t="s">
        <v>162</v>
      </c>
      <c r="S512">
        <v>1.94</v>
      </c>
      <c r="T512" s="55">
        <v>1.9E-2</v>
      </c>
      <c r="U512" s="55">
        <v>8.1000000000000003E-2</v>
      </c>
      <c r="V512" s="55">
        <v>0.13200000000000001</v>
      </c>
      <c r="W512" s="55">
        <v>0.184</v>
      </c>
      <c r="X512" s="55">
        <v>0.33100000000000002</v>
      </c>
      <c r="Y512" s="102"/>
      <c r="Z512" s="24"/>
      <c r="AA512" s="123"/>
      <c r="AD512" s="105"/>
      <c r="AE512" s="105"/>
      <c r="AF512" s="24"/>
      <c r="AG512" s="24"/>
      <c r="AH512" s="24"/>
      <c r="AI512" s="24"/>
      <c r="AJ512" s="24"/>
      <c r="AK512" s="24"/>
      <c r="AL512" s="24"/>
      <c r="AM512" s="24"/>
      <c r="AN512" s="24"/>
      <c r="AX512">
        <v>2.0299999999999998</v>
      </c>
      <c r="AY512" s="55">
        <v>1.9E-2</v>
      </c>
      <c r="AZ512" s="55">
        <v>8.1000000000000003E-2</v>
      </c>
      <c r="BA512" s="55">
        <v>0.13200000000000001</v>
      </c>
      <c r="BB512" s="55">
        <v>0.184</v>
      </c>
      <c r="BC512" s="55">
        <v>0.33100000000000002</v>
      </c>
    </row>
    <row r="513" spans="1:55" ht="13" x14ac:dyDescent="0.3">
      <c r="A513" t="s">
        <v>132</v>
      </c>
      <c r="B513" s="5">
        <v>2.0499999999999998</v>
      </c>
      <c r="C513" s="5">
        <f t="shared" si="51"/>
        <v>32.049999999999997</v>
      </c>
      <c r="D513" t="s">
        <v>130</v>
      </c>
      <c r="E513" t="s">
        <v>130</v>
      </c>
      <c r="F513" t="s">
        <v>130</v>
      </c>
      <c r="G513" t="s">
        <v>130</v>
      </c>
      <c r="H513" t="s">
        <v>130</v>
      </c>
      <c r="I513" t="s">
        <v>130</v>
      </c>
      <c r="J513" t="s">
        <v>130</v>
      </c>
      <c r="K513" t="s">
        <v>130</v>
      </c>
      <c r="L513" s="55" t="s">
        <v>130</v>
      </c>
      <c r="M513" s="55" t="s">
        <v>130</v>
      </c>
      <c r="N513" s="55" t="s">
        <v>130</v>
      </c>
      <c r="O513" s="55" t="s">
        <v>130</v>
      </c>
      <c r="P513" s="2" t="s">
        <v>162</v>
      </c>
      <c r="S513">
        <v>1.95</v>
      </c>
      <c r="T513" s="55">
        <v>1.9E-2</v>
      </c>
      <c r="U513" s="55">
        <v>8.1000000000000003E-2</v>
      </c>
      <c r="V513" s="55">
        <v>0.13200000000000001</v>
      </c>
      <c r="W513" s="55">
        <v>0.184</v>
      </c>
      <c r="X513" s="55">
        <v>0.33100000000000002</v>
      </c>
      <c r="Y513" s="102"/>
      <c r="Z513" s="24"/>
      <c r="AA513" s="123"/>
      <c r="AD513" s="105"/>
      <c r="AE513" s="105"/>
      <c r="AF513" s="24"/>
      <c r="AG513" s="24"/>
      <c r="AH513" s="24"/>
      <c r="AI513" s="24"/>
      <c r="AJ513" s="24"/>
      <c r="AK513" s="24"/>
      <c r="AL513" s="24"/>
      <c r="AM513" s="24"/>
      <c r="AN513" s="24"/>
      <c r="AX513">
        <v>2.04</v>
      </c>
      <c r="AY513" s="55">
        <v>1.9E-2</v>
      </c>
      <c r="AZ513" s="55">
        <v>8.1000000000000003E-2</v>
      </c>
      <c r="BA513" s="55">
        <v>0.13200000000000001</v>
      </c>
      <c r="BB513" s="55">
        <v>0.184</v>
      </c>
      <c r="BC513" s="55">
        <v>0.33100000000000002</v>
      </c>
    </row>
    <row r="514" spans="1:55" ht="13" x14ac:dyDescent="0.3">
      <c r="A514" t="s">
        <v>132</v>
      </c>
      <c r="B514" s="5">
        <v>2.06</v>
      </c>
      <c r="C514" s="5">
        <f t="shared" si="51"/>
        <v>32.06</v>
      </c>
      <c r="D514" t="s">
        <v>130</v>
      </c>
      <c r="E514" t="s">
        <v>130</v>
      </c>
      <c r="F514" t="s">
        <v>130</v>
      </c>
      <c r="G514" t="s">
        <v>130</v>
      </c>
      <c r="H514" t="s">
        <v>130</v>
      </c>
      <c r="I514" t="s">
        <v>130</v>
      </c>
      <c r="J514" t="s">
        <v>130</v>
      </c>
      <c r="K514" t="s">
        <v>130</v>
      </c>
      <c r="L514" s="55" t="s">
        <v>130</v>
      </c>
      <c r="M514" s="55" t="s">
        <v>130</v>
      </c>
      <c r="N514" s="55" t="s">
        <v>130</v>
      </c>
      <c r="O514" s="55" t="s">
        <v>130</v>
      </c>
      <c r="P514" s="2" t="s">
        <v>162</v>
      </c>
      <c r="S514">
        <v>1.96</v>
      </c>
      <c r="T514" s="55">
        <v>1.9E-2</v>
      </c>
      <c r="U514" s="55">
        <v>8.1000000000000003E-2</v>
      </c>
      <c r="V514" s="55">
        <v>0.13200000000000001</v>
      </c>
      <c r="W514" s="55">
        <v>0.184</v>
      </c>
      <c r="X514" s="55">
        <v>0.33100000000000002</v>
      </c>
      <c r="Y514" s="102"/>
      <c r="Z514" s="24"/>
      <c r="AA514" s="123"/>
      <c r="AD514" s="105"/>
      <c r="AE514" s="105"/>
      <c r="AF514" s="24"/>
      <c r="AG514" s="24"/>
      <c r="AH514" s="24"/>
      <c r="AI514" s="24"/>
      <c r="AJ514" s="24"/>
      <c r="AK514" s="24"/>
      <c r="AL514" s="24"/>
      <c r="AM514" s="24"/>
      <c r="AN514" s="24"/>
      <c r="AX514">
        <v>2.0499999999999998</v>
      </c>
      <c r="AY514" s="55">
        <v>1.9E-2</v>
      </c>
      <c r="AZ514" s="55">
        <v>8.1000000000000003E-2</v>
      </c>
      <c r="BA514" s="55">
        <v>0.13200000000000001</v>
      </c>
      <c r="BB514" s="55">
        <v>0.184</v>
      </c>
      <c r="BC514" s="55">
        <v>0.33100000000000002</v>
      </c>
    </row>
    <row r="515" spans="1:55" ht="13" x14ac:dyDescent="0.3">
      <c r="A515" t="s">
        <v>132</v>
      </c>
      <c r="B515" s="5">
        <v>2.0699999999999998</v>
      </c>
      <c r="C515" s="5">
        <f t="shared" si="51"/>
        <v>32.07</v>
      </c>
      <c r="D515" t="s">
        <v>130</v>
      </c>
      <c r="E515" t="s">
        <v>130</v>
      </c>
      <c r="F515" t="s">
        <v>130</v>
      </c>
      <c r="G515" t="s">
        <v>130</v>
      </c>
      <c r="H515" t="s">
        <v>130</v>
      </c>
      <c r="I515" t="s">
        <v>130</v>
      </c>
      <c r="J515" t="s">
        <v>130</v>
      </c>
      <c r="K515" t="s">
        <v>130</v>
      </c>
      <c r="L515" s="55" t="s">
        <v>130</v>
      </c>
      <c r="M515" s="55" t="s">
        <v>130</v>
      </c>
      <c r="N515" s="55" t="s">
        <v>130</v>
      </c>
      <c r="O515" s="55" t="s">
        <v>130</v>
      </c>
      <c r="P515" s="2" t="s">
        <v>162</v>
      </c>
      <c r="S515">
        <v>1.97</v>
      </c>
      <c r="T515" s="55">
        <v>1.9E-2</v>
      </c>
      <c r="U515" s="55">
        <v>8.1000000000000003E-2</v>
      </c>
      <c r="V515" s="55">
        <v>0.13200000000000001</v>
      </c>
      <c r="W515" s="55">
        <v>0.184</v>
      </c>
      <c r="X515" s="55">
        <v>0.33100000000000002</v>
      </c>
      <c r="Y515" s="102"/>
      <c r="Z515" s="24"/>
      <c r="AA515" s="123"/>
      <c r="AD515" s="105"/>
      <c r="AE515" s="105"/>
      <c r="AF515" s="24"/>
      <c r="AG515" s="24"/>
      <c r="AH515" s="24"/>
      <c r="AI515" s="24"/>
      <c r="AJ515" s="24"/>
      <c r="AK515" s="24"/>
      <c r="AL515" s="24"/>
      <c r="AM515" s="24"/>
      <c r="AN515" s="24"/>
      <c r="AX515">
        <v>2.06</v>
      </c>
      <c r="AY515" s="55">
        <v>1.9E-2</v>
      </c>
      <c r="AZ515" s="55">
        <v>8.1000000000000003E-2</v>
      </c>
      <c r="BA515" s="55">
        <v>0.13200000000000001</v>
      </c>
      <c r="BB515" s="55">
        <v>0.184</v>
      </c>
      <c r="BC515" s="55">
        <v>0.33100000000000002</v>
      </c>
    </row>
    <row r="516" spans="1:55" ht="13" x14ac:dyDescent="0.3">
      <c r="A516" t="s">
        <v>132</v>
      </c>
      <c r="B516" s="5">
        <v>2.08</v>
      </c>
      <c r="C516" s="5">
        <f t="shared" si="51"/>
        <v>32.08</v>
      </c>
      <c r="D516" t="s">
        <v>130</v>
      </c>
      <c r="E516" t="s">
        <v>130</v>
      </c>
      <c r="F516" t="s">
        <v>130</v>
      </c>
      <c r="G516" t="s">
        <v>130</v>
      </c>
      <c r="H516" t="s">
        <v>130</v>
      </c>
      <c r="I516" t="s">
        <v>130</v>
      </c>
      <c r="J516" t="s">
        <v>130</v>
      </c>
      <c r="K516" t="s">
        <v>130</v>
      </c>
      <c r="L516" s="55" t="s">
        <v>130</v>
      </c>
      <c r="M516" s="55" t="s">
        <v>130</v>
      </c>
      <c r="N516" s="55" t="s">
        <v>130</v>
      </c>
      <c r="O516" s="55" t="s">
        <v>130</v>
      </c>
      <c r="P516" s="2" t="s">
        <v>162</v>
      </c>
      <c r="S516">
        <v>1.98</v>
      </c>
      <c r="T516" s="55">
        <v>1.9E-2</v>
      </c>
      <c r="U516" s="55">
        <v>8.1000000000000003E-2</v>
      </c>
      <c r="V516" s="55">
        <v>0.13200000000000001</v>
      </c>
      <c r="W516" s="55">
        <v>0.184</v>
      </c>
      <c r="X516" s="55">
        <v>0.33100000000000002</v>
      </c>
      <c r="Y516" s="102"/>
      <c r="Z516" s="24"/>
      <c r="AA516" s="123"/>
      <c r="AD516" s="105"/>
      <c r="AE516" s="105"/>
      <c r="AF516" s="24"/>
      <c r="AG516" s="24"/>
      <c r="AH516" s="24"/>
      <c r="AI516" s="24"/>
      <c r="AJ516" s="24"/>
      <c r="AK516" s="24"/>
      <c r="AL516" s="24"/>
      <c r="AM516" s="24"/>
      <c r="AN516" s="24"/>
      <c r="AX516">
        <v>2.0699999999999998</v>
      </c>
      <c r="AY516" s="55">
        <v>1.9E-2</v>
      </c>
      <c r="AZ516" s="55">
        <v>8.1000000000000003E-2</v>
      </c>
      <c r="BA516" s="55">
        <v>0.13200000000000001</v>
      </c>
      <c r="BB516" s="55">
        <v>0.184</v>
      </c>
      <c r="BC516" s="55">
        <v>0.33100000000000002</v>
      </c>
    </row>
    <row r="517" spans="1:55" ht="13" x14ac:dyDescent="0.3">
      <c r="A517" t="s">
        <v>132</v>
      </c>
      <c r="B517" s="5">
        <v>2.09</v>
      </c>
      <c r="C517" s="5">
        <f t="shared" si="51"/>
        <v>32.090000000000003</v>
      </c>
      <c r="D517" t="s">
        <v>130</v>
      </c>
      <c r="E517" t="s">
        <v>130</v>
      </c>
      <c r="F517" t="s">
        <v>130</v>
      </c>
      <c r="G517" t="s">
        <v>130</v>
      </c>
      <c r="H517" t="s">
        <v>130</v>
      </c>
      <c r="I517" t="s">
        <v>130</v>
      </c>
      <c r="J517" t="s">
        <v>130</v>
      </c>
      <c r="K517" t="s">
        <v>130</v>
      </c>
      <c r="L517" s="55" t="s">
        <v>130</v>
      </c>
      <c r="M517" s="55" t="s">
        <v>130</v>
      </c>
      <c r="N517" s="55" t="s">
        <v>130</v>
      </c>
      <c r="O517" s="55" t="s">
        <v>130</v>
      </c>
      <c r="P517" s="2" t="s">
        <v>162</v>
      </c>
      <c r="S517">
        <v>1.99</v>
      </c>
      <c r="T517" s="55">
        <v>1.9E-2</v>
      </c>
      <c r="U517" s="55">
        <v>8.1000000000000003E-2</v>
      </c>
      <c r="V517" s="55">
        <v>0.13200000000000001</v>
      </c>
      <c r="W517" s="55">
        <v>0.184</v>
      </c>
      <c r="X517" s="55">
        <v>0.33100000000000002</v>
      </c>
      <c r="Y517" s="102"/>
      <c r="Z517" s="24"/>
      <c r="AA517" s="123"/>
      <c r="AD517" s="105"/>
      <c r="AE517" s="105"/>
      <c r="AF517" s="24"/>
      <c r="AG517" s="24"/>
      <c r="AH517" s="24"/>
      <c r="AI517" s="24"/>
      <c r="AJ517" s="24"/>
      <c r="AK517" s="24"/>
      <c r="AL517" s="24"/>
      <c r="AM517" s="24"/>
      <c r="AN517" s="24"/>
      <c r="AX517">
        <v>2.08</v>
      </c>
      <c r="AY517" s="55">
        <v>1.9E-2</v>
      </c>
      <c r="AZ517" s="55">
        <v>8.1000000000000003E-2</v>
      </c>
      <c r="BA517" s="55">
        <v>0.13200000000000001</v>
      </c>
      <c r="BB517" s="55">
        <v>0.184</v>
      </c>
      <c r="BC517" s="55">
        <v>0.33100000000000002</v>
      </c>
    </row>
    <row r="518" spans="1:55" ht="13" x14ac:dyDescent="0.3">
      <c r="A518" t="s">
        <v>132</v>
      </c>
      <c r="B518" s="5">
        <v>2.1</v>
      </c>
      <c r="C518" s="5">
        <f t="shared" si="51"/>
        <v>32.1</v>
      </c>
      <c r="D518" t="s">
        <v>130</v>
      </c>
      <c r="E518" t="s">
        <v>130</v>
      </c>
      <c r="F518" t="s">
        <v>130</v>
      </c>
      <c r="G518" t="s">
        <v>130</v>
      </c>
      <c r="H518" t="s">
        <v>130</v>
      </c>
      <c r="I518" t="s">
        <v>130</v>
      </c>
      <c r="J518" t="s">
        <v>130</v>
      </c>
      <c r="K518" t="s">
        <v>130</v>
      </c>
      <c r="L518" s="55" t="s">
        <v>130</v>
      </c>
      <c r="M518" s="55" t="s">
        <v>130</v>
      </c>
      <c r="N518" s="55" t="s">
        <v>130</v>
      </c>
      <c r="O518" s="55" t="s">
        <v>130</v>
      </c>
      <c r="P518" s="2" t="s">
        <v>162</v>
      </c>
      <c r="S518">
        <v>2</v>
      </c>
      <c r="T518" s="55">
        <v>1.9E-2</v>
      </c>
      <c r="U518" s="55">
        <v>8.1000000000000003E-2</v>
      </c>
      <c r="V518" s="55">
        <v>0.13200000000000001</v>
      </c>
      <c r="W518" s="55">
        <v>0.184</v>
      </c>
      <c r="X518" s="55">
        <v>0.33100000000000002</v>
      </c>
      <c r="Y518" s="102"/>
      <c r="Z518" s="24"/>
      <c r="AA518" s="123"/>
      <c r="AD518" s="105"/>
      <c r="AE518" s="105"/>
      <c r="AF518" s="24"/>
      <c r="AG518" s="24"/>
      <c r="AH518" s="24"/>
      <c r="AI518" s="24"/>
      <c r="AJ518" s="24"/>
      <c r="AK518" s="24"/>
      <c r="AL518" s="24"/>
      <c r="AM518" s="24"/>
      <c r="AN518" s="24"/>
      <c r="AX518">
        <v>2.09</v>
      </c>
      <c r="AY518" s="55">
        <v>1.9E-2</v>
      </c>
      <c r="AZ518" s="55">
        <v>8.1000000000000003E-2</v>
      </c>
      <c r="BA518" s="55">
        <v>0.13200000000000001</v>
      </c>
      <c r="BB518" s="55">
        <v>0.184</v>
      </c>
      <c r="BC518" s="55">
        <v>0.33100000000000002</v>
      </c>
    </row>
    <row r="519" spans="1:55" ht="13" x14ac:dyDescent="0.3">
      <c r="A519" t="s">
        <v>132</v>
      </c>
      <c r="B519" s="5">
        <v>2.11</v>
      </c>
      <c r="C519" s="5">
        <f t="shared" si="51"/>
        <v>32.11</v>
      </c>
      <c r="D519" t="s">
        <v>130</v>
      </c>
      <c r="E519" t="s">
        <v>130</v>
      </c>
      <c r="F519" t="s">
        <v>130</v>
      </c>
      <c r="G519" t="s">
        <v>130</v>
      </c>
      <c r="H519" t="s">
        <v>130</v>
      </c>
      <c r="I519" t="s">
        <v>130</v>
      </c>
      <c r="J519" t="s">
        <v>130</v>
      </c>
      <c r="K519" t="s">
        <v>130</v>
      </c>
      <c r="L519" s="55" t="s">
        <v>130</v>
      </c>
      <c r="M519" s="55" t="s">
        <v>130</v>
      </c>
      <c r="N519" s="55" t="s">
        <v>130</v>
      </c>
      <c r="O519" s="55" t="s">
        <v>130</v>
      </c>
      <c r="P519" s="2" t="s">
        <v>162</v>
      </c>
      <c r="S519">
        <v>2.0099999999999998</v>
      </c>
      <c r="T519" s="55">
        <v>1.9E-2</v>
      </c>
      <c r="U519" s="55">
        <v>8.1000000000000003E-2</v>
      </c>
      <c r="V519" s="55">
        <v>0.13200000000000001</v>
      </c>
      <c r="W519" s="55">
        <v>0.184</v>
      </c>
      <c r="X519" s="55">
        <v>0.33100000000000002</v>
      </c>
      <c r="Y519" s="102"/>
      <c r="Z519" s="24"/>
      <c r="AA519" s="123"/>
      <c r="AD519" s="105"/>
      <c r="AE519" s="105"/>
      <c r="AF519" s="24"/>
      <c r="AG519" s="24"/>
      <c r="AH519" s="24"/>
      <c r="AI519" s="24"/>
      <c r="AJ519" s="24"/>
      <c r="AK519" s="24"/>
      <c r="AL519" s="24"/>
      <c r="AM519" s="24"/>
      <c r="AN519" s="24"/>
      <c r="AX519">
        <v>2.1</v>
      </c>
      <c r="AY519" s="55">
        <v>1.9E-2</v>
      </c>
      <c r="AZ519" s="55">
        <v>8.1000000000000003E-2</v>
      </c>
      <c r="BA519" s="55">
        <v>0.13200000000000001</v>
      </c>
      <c r="BB519" s="55">
        <v>0.184</v>
      </c>
      <c r="BC519" s="55">
        <v>0.33100000000000002</v>
      </c>
    </row>
    <row r="520" spans="1:55" ht="13" x14ac:dyDescent="0.3">
      <c r="A520" t="s">
        <v>132</v>
      </c>
      <c r="B520" s="5">
        <v>2.12</v>
      </c>
      <c r="C520" s="5">
        <f t="shared" si="51"/>
        <v>32.119999999999997</v>
      </c>
      <c r="D520" t="s">
        <v>130</v>
      </c>
      <c r="E520" t="s">
        <v>130</v>
      </c>
      <c r="F520" t="s">
        <v>130</v>
      </c>
      <c r="G520" t="s">
        <v>130</v>
      </c>
      <c r="H520" t="s">
        <v>130</v>
      </c>
      <c r="I520" t="s">
        <v>130</v>
      </c>
      <c r="J520" t="s">
        <v>130</v>
      </c>
      <c r="K520" t="s">
        <v>130</v>
      </c>
      <c r="L520" s="55" t="s">
        <v>130</v>
      </c>
      <c r="M520" s="55" t="s">
        <v>130</v>
      </c>
      <c r="N520" s="55" t="s">
        <v>130</v>
      </c>
      <c r="O520" s="55" t="s">
        <v>130</v>
      </c>
      <c r="P520" s="2" t="s">
        <v>162</v>
      </c>
      <c r="S520">
        <v>2.02</v>
      </c>
      <c r="T520" s="55">
        <v>1.9E-2</v>
      </c>
      <c r="U520" s="55">
        <v>8.1000000000000003E-2</v>
      </c>
      <c r="V520" s="55">
        <v>0.13200000000000001</v>
      </c>
      <c r="W520" s="55">
        <v>0.184</v>
      </c>
      <c r="X520" s="55">
        <v>0.33100000000000002</v>
      </c>
      <c r="Y520" s="102"/>
      <c r="Z520" s="24"/>
      <c r="AA520" s="123"/>
      <c r="AD520" s="105"/>
      <c r="AE520" s="105"/>
      <c r="AF520" s="24"/>
      <c r="AG520" s="24"/>
      <c r="AH520" s="24"/>
      <c r="AI520" s="24"/>
      <c r="AJ520" s="24"/>
      <c r="AK520" s="24"/>
      <c r="AL520" s="24"/>
      <c r="AM520" s="24"/>
      <c r="AN520" s="24"/>
      <c r="AX520">
        <v>2.11</v>
      </c>
      <c r="AY520" s="55">
        <v>1.9E-2</v>
      </c>
      <c r="AZ520" s="55">
        <v>8.1000000000000003E-2</v>
      </c>
      <c r="BA520" s="55">
        <v>0.13200000000000001</v>
      </c>
      <c r="BB520" s="55">
        <v>0.184</v>
      </c>
      <c r="BC520" s="55">
        <v>0.33100000000000002</v>
      </c>
    </row>
    <row r="521" spans="1:55" ht="13" x14ac:dyDescent="0.3">
      <c r="A521" t="s">
        <v>132</v>
      </c>
      <c r="B521" s="5">
        <v>2.13</v>
      </c>
      <c r="C521" s="5">
        <f t="shared" si="51"/>
        <v>32.130000000000003</v>
      </c>
      <c r="D521" t="s">
        <v>130</v>
      </c>
      <c r="E521" t="s">
        <v>130</v>
      </c>
      <c r="F521" t="s">
        <v>130</v>
      </c>
      <c r="G521" t="s">
        <v>130</v>
      </c>
      <c r="H521" t="s">
        <v>130</v>
      </c>
      <c r="I521" t="s">
        <v>130</v>
      </c>
      <c r="J521" t="s">
        <v>130</v>
      </c>
      <c r="K521" t="s">
        <v>130</v>
      </c>
      <c r="L521" s="55" t="s">
        <v>130</v>
      </c>
      <c r="M521" s="55" t="s">
        <v>130</v>
      </c>
      <c r="N521" s="55" t="s">
        <v>130</v>
      </c>
      <c r="O521" s="55" t="s">
        <v>130</v>
      </c>
      <c r="P521" s="2" t="s">
        <v>162</v>
      </c>
      <c r="S521">
        <v>2.0299999999999998</v>
      </c>
      <c r="T521" s="55">
        <v>1.9E-2</v>
      </c>
      <c r="U521" s="55">
        <v>8.1000000000000003E-2</v>
      </c>
      <c r="V521" s="55">
        <v>0.13200000000000001</v>
      </c>
      <c r="W521" s="55">
        <v>0.184</v>
      </c>
      <c r="X521" s="55">
        <v>0.33100000000000002</v>
      </c>
      <c r="Y521" s="102"/>
      <c r="Z521" s="24"/>
      <c r="AA521" s="123"/>
      <c r="AD521" s="105"/>
      <c r="AE521" s="105"/>
      <c r="AF521" s="24"/>
      <c r="AG521" s="24"/>
      <c r="AH521" s="24"/>
      <c r="AI521" s="24"/>
      <c r="AJ521" s="24"/>
      <c r="AK521" s="24"/>
      <c r="AL521" s="24"/>
      <c r="AM521" s="24"/>
      <c r="AN521" s="24"/>
      <c r="AX521">
        <v>2.12</v>
      </c>
      <c r="AY521" s="55">
        <v>1.9E-2</v>
      </c>
      <c r="AZ521" s="55">
        <v>8.1000000000000003E-2</v>
      </c>
      <c r="BA521" s="55">
        <v>0.13200000000000001</v>
      </c>
      <c r="BB521" s="55">
        <v>0.184</v>
      </c>
      <c r="BC521" s="55">
        <v>0.33100000000000002</v>
      </c>
    </row>
    <row r="522" spans="1:55" ht="13" x14ac:dyDescent="0.3">
      <c r="A522" t="s">
        <v>132</v>
      </c>
      <c r="B522" s="5">
        <v>2.14</v>
      </c>
      <c r="C522" s="5">
        <f t="shared" si="51"/>
        <v>32.14</v>
      </c>
      <c r="D522" t="s">
        <v>130</v>
      </c>
      <c r="E522" t="s">
        <v>130</v>
      </c>
      <c r="F522" t="s">
        <v>130</v>
      </c>
      <c r="G522" t="s">
        <v>130</v>
      </c>
      <c r="H522" t="s">
        <v>130</v>
      </c>
      <c r="I522" t="s">
        <v>130</v>
      </c>
      <c r="J522" t="s">
        <v>130</v>
      </c>
      <c r="K522" t="s">
        <v>130</v>
      </c>
      <c r="L522" s="55" t="s">
        <v>130</v>
      </c>
      <c r="M522" s="55" t="s">
        <v>130</v>
      </c>
      <c r="N522" s="55" t="s">
        <v>130</v>
      </c>
      <c r="O522" s="55" t="s">
        <v>130</v>
      </c>
      <c r="P522" s="2" t="s">
        <v>162</v>
      </c>
      <c r="S522">
        <v>2.04</v>
      </c>
      <c r="T522" s="55">
        <v>1.9E-2</v>
      </c>
      <c r="U522" s="55">
        <v>8.1000000000000003E-2</v>
      </c>
      <c r="V522" s="55">
        <v>0.13200000000000001</v>
      </c>
      <c r="W522" s="55">
        <v>0.184</v>
      </c>
      <c r="X522" s="55">
        <v>0.33100000000000002</v>
      </c>
      <c r="Y522" s="102"/>
      <c r="Z522" s="24"/>
      <c r="AA522" s="123"/>
      <c r="AD522" s="105"/>
      <c r="AE522" s="105"/>
      <c r="AF522" s="24"/>
      <c r="AG522" s="24"/>
      <c r="AH522" s="24"/>
      <c r="AI522" s="24"/>
      <c r="AJ522" s="24"/>
      <c r="AK522" s="24"/>
      <c r="AL522" s="24"/>
      <c r="AM522" s="24"/>
      <c r="AN522" s="24"/>
      <c r="AX522">
        <v>2.13</v>
      </c>
      <c r="AY522" s="55">
        <v>1.9E-2</v>
      </c>
      <c r="AZ522" s="55">
        <v>8.1000000000000003E-2</v>
      </c>
      <c r="BA522" s="55">
        <v>0.13200000000000001</v>
      </c>
      <c r="BB522" s="55">
        <v>0.184</v>
      </c>
      <c r="BC522" s="55">
        <v>0.33100000000000002</v>
      </c>
    </row>
    <row r="523" spans="1:55" ht="13" x14ac:dyDescent="0.3">
      <c r="A523" t="s">
        <v>132</v>
      </c>
      <c r="B523" s="5">
        <v>2.15</v>
      </c>
      <c r="C523" s="5">
        <f t="shared" si="51"/>
        <v>32.15</v>
      </c>
      <c r="D523" t="s">
        <v>130</v>
      </c>
      <c r="E523" t="s">
        <v>130</v>
      </c>
      <c r="F523" t="s">
        <v>130</v>
      </c>
      <c r="G523" t="s">
        <v>130</v>
      </c>
      <c r="H523" t="s">
        <v>130</v>
      </c>
      <c r="I523" t="s">
        <v>130</v>
      </c>
      <c r="J523" t="s">
        <v>130</v>
      </c>
      <c r="K523" t="s">
        <v>130</v>
      </c>
      <c r="L523" s="55" t="s">
        <v>130</v>
      </c>
      <c r="M523" s="55" t="s">
        <v>130</v>
      </c>
      <c r="N523" s="55" t="s">
        <v>130</v>
      </c>
      <c r="O523" s="55" t="s">
        <v>130</v>
      </c>
      <c r="P523" s="2" t="s">
        <v>162</v>
      </c>
      <c r="S523">
        <v>2.0499999999999998</v>
      </c>
      <c r="T523" s="55">
        <v>1.9E-2</v>
      </c>
      <c r="U523" s="55">
        <v>8.1000000000000003E-2</v>
      </c>
      <c r="V523" s="55">
        <v>0.13200000000000001</v>
      </c>
      <c r="W523" s="55">
        <v>0.184</v>
      </c>
      <c r="X523" s="55">
        <v>0.33100000000000002</v>
      </c>
      <c r="Y523" s="102"/>
      <c r="Z523" s="24"/>
      <c r="AA523" s="123"/>
      <c r="AD523" s="105"/>
      <c r="AE523" s="105"/>
      <c r="AF523" s="24"/>
      <c r="AG523" s="24"/>
      <c r="AH523" s="24"/>
      <c r="AI523" s="24"/>
      <c r="AJ523" s="24"/>
      <c r="AK523" s="24"/>
      <c r="AL523" s="24"/>
      <c r="AM523" s="24"/>
      <c r="AN523" s="24"/>
      <c r="AX523">
        <v>2.14</v>
      </c>
      <c r="AY523" s="55">
        <v>1.9E-2</v>
      </c>
      <c r="AZ523" s="55">
        <v>8.1000000000000003E-2</v>
      </c>
      <c r="BA523" s="55">
        <v>0.13200000000000001</v>
      </c>
      <c r="BB523" s="55">
        <v>0.184</v>
      </c>
      <c r="BC523" s="55">
        <v>0.33100000000000002</v>
      </c>
    </row>
    <row r="524" spans="1:55" ht="13" x14ac:dyDescent="0.3">
      <c r="A524" t="s">
        <v>132</v>
      </c>
      <c r="B524" s="5">
        <v>2.16</v>
      </c>
      <c r="C524" s="5">
        <f t="shared" si="51"/>
        <v>32.159999999999997</v>
      </c>
      <c r="D524" t="s">
        <v>130</v>
      </c>
      <c r="E524" t="s">
        <v>130</v>
      </c>
      <c r="F524" t="s">
        <v>130</v>
      </c>
      <c r="G524" t="s">
        <v>130</v>
      </c>
      <c r="H524" t="s">
        <v>130</v>
      </c>
      <c r="I524" t="s">
        <v>130</v>
      </c>
      <c r="J524" t="s">
        <v>130</v>
      </c>
      <c r="K524" t="s">
        <v>130</v>
      </c>
      <c r="L524" s="55" t="s">
        <v>130</v>
      </c>
      <c r="M524" s="55" t="s">
        <v>130</v>
      </c>
      <c r="N524" s="55" t="s">
        <v>130</v>
      </c>
      <c r="O524" s="55" t="s">
        <v>130</v>
      </c>
      <c r="P524" s="2" t="s">
        <v>162</v>
      </c>
      <c r="S524">
        <v>2.06</v>
      </c>
      <c r="T524" s="55">
        <v>1.9E-2</v>
      </c>
      <c r="U524" s="55">
        <v>8.1000000000000003E-2</v>
      </c>
      <c r="V524" s="55">
        <v>0.13200000000000001</v>
      </c>
      <c r="W524" s="55">
        <v>0.184</v>
      </c>
      <c r="X524" s="55">
        <v>0.33100000000000002</v>
      </c>
      <c r="Y524" s="102"/>
      <c r="Z524" s="24"/>
      <c r="AA524" s="123"/>
      <c r="AD524" s="105"/>
      <c r="AE524" s="105"/>
      <c r="AF524" s="24"/>
      <c r="AG524" s="24"/>
      <c r="AH524" s="24"/>
      <c r="AI524" s="24"/>
      <c r="AJ524" s="24"/>
      <c r="AK524" s="24"/>
      <c r="AL524" s="24"/>
      <c r="AM524" s="24"/>
      <c r="AN524" s="24"/>
      <c r="AX524">
        <v>2.15</v>
      </c>
      <c r="AY524" s="55">
        <v>1.9E-2</v>
      </c>
      <c r="AZ524" s="55">
        <v>8.1000000000000003E-2</v>
      </c>
      <c r="BA524" s="55">
        <v>0.13200000000000001</v>
      </c>
      <c r="BB524" s="55">
        <v>0.184</v>
      </c>
      <c r="BC524" s="55">
        <v>0.33100000000000002</v>
      </c>
    </row>
    <row r="525" spans="1:55" ht="13" x14ac:dyDescent="0.3">
      <c r="A525" t="s">
        <v>132</v>
      </c>
      <c r="B525" s="5">
        <v>2.17</v>
      </c>
      <c r="C525" s="5">
        <f t="shared" si="51"/>
        <v>32.17</v>
      </c>
      <c r="D525" t="s">
        <v>130</v>
      </c>
      <c r="E525" t="s">
        <v>130</v>
      </c>
      <c r="F525" t="s">
        <v>130</v>
      </c>
      <c r="G525" t="s">
        <v>130</v>
      </c>
      <c r="H525" t="s">
        <v>130</v>
      </c>
      <c r="I525" t="s">
        <v>130</v>
      </c>
      <c r="J525" t="s">
        <v>130</v>
      </c>
      <c r="K525" t="s">
        <v>130</v>
      </c>
      <c r="L525" s="55" t="s">
        <v>130</v>
      </c>
      <c r="M525" s="55" t="s">
        <v>130</v>
      </c>
      <c r="N525" s="55" t="s">
        <v>130</v>
      </c>
      <c r="O525" s="55" t="s">
        <v>130</v>
      </c>
      <c r="P525" s="2" t="s">
        <v>162</v>
      </c>
      <c r="S525">
        <v>2.0699999999999998</v>
      </c>
      <c r="T525" s="55">
        <v>1.9E-2</v>
      </c>
      <c r="U525" s="55">
        <v>8.1000000000000003E-2</v>
      </c>
      <c r="V525" s="55">
        <v>0.13200000000000001</v>
      </c>
      <c r="W525" s="55">
        <v>0.184</v>
      </c>
      <c r="X525" s="55">
        <v>0.33100000000000002</v>
      </c>
      <c r="Y525" s="102"/>
      <c r="Z525" s="24"/>
      <c r="AA525" s="123"/>
      <c r="AD525" s="105"/>
      <c r="AE525" s="105"/>
      <c r="AF525" s="24"/>
      <c r="AG525" s="24"/>
      <c r="AH525" s="24"/>
      <c r="AI525" s="24"/>
      <c r="AJ525" s="24"/>
      <c r="AK525" s="24"/>
      <c r="AL525" s="24"/>
      <c r="AM525" s="24"/>
      <c r="AN525" s="24"/>
      <c r="AX525">
        <v>2.16</v>
      </c>
      <c r="AY525" s="55">
        <v>1.9E-2</v>
      </c>
      <c r="AZ525" s="55">
        <v>8.1000000000000003E-2</v>
      </c>
      <c r="BA525" s="55">
        <v>0.13200000000000001</v>
      </c>
      <c r="BB525" s="55">
        <v>0.184</v>
      </c>
      <c r="BC525" s="55">
        <v>0.33100000000000002</v>
      </c>
    </row>
    <row r="526" spans="1:55" ht="13" x14ac:dyDescent="0.3">
      <c r="A526" t="s">
        <v>132</v>
      </c>
      <c r="B526" s="5">
        <v>2.1800000000000002</v>
      </c>
      <c r="C526" s="5">
        <f t="shared" si="51"/>
        <v>32.18</v>
      </c>
      <c r="D526" t="s">
        <v>130</v>
      </c>
      <c r="E526" t="s">
        <v>130</v>
      </c>
      <c r="F526" t="s">
        <v>130</v>
      </c>
      <c r="G526" t="s">
        <v>130</v>
      </c>
      <c r="H526" t="s">
        <v>130</v>
      </c>
      <c r="I526" t="s">
        <v>130</v>
      </c>
      <c r="J526" t="s">
        <v>130</v>
      </c>
      <c r="K526" t="s">
        <v>130</v>
      </c>
      <c r="L526" s="55" t="s">
        <v>130</v>
      </c>
      <c r="M526" s="55" t="s">
        <v>130</v>
      </c>
      <c r="N526" s="55" t="s">
        <v>130</v>
      </c>
      <c r="O526" s="55" t="s">
        <v>130</v>
      </c>
      <c r="P526" s="2" t="s">
        <v>162</v>
      </c>
      <c r="S526">
        <v>2.08</v>
      </c>
      <c r="T526" s="55">
        <v>1.9E-2</v>
      </c>
      <c r="U526" s="55">
        <v>8.1000000000000003E-2</v>
      </c>
      <c r="V526" s="55">
        <v>0.13200000000000001</v>
      </c>
      <c r="W526" s="55">
        <v>0.184</v>
      </c>
      <c r="X526" s="55">
        <v>0.33100000000000002</v>
      </c>
      <c r="Y526" s="102"/>
      <c r="Z526" s="24"/>
      <c r="AA526" s="123"/>
      <c r="AD526" s="105"/>
      <c r="AE526" s="105"/>
      <c r="AF526" s="24"/>
      <c r="AG526" s="24"/>
      <c r="AH526" s="24"/>
      <c r="AI526" s="24"/>
      <c r="AJ526" s="24"/>
      <c r="AK526" s="24"/>
      <c r="AL526" s="24"/>
      <c r="AM526" s="24"/>
      <c r="AN526" s="24"/>
      <c r="AX526">
        <v>2.17</v>
      </c>
      <c r="AY526" s="55">
        <v>1.9E-2</v>
      </c>
      <c r="AZ526" s="55">
        <v>8.1000000000000003E-2</v>
      </c>
      <c r="BA526" s="55">
        <v>0.13200000000000001</v>
      </c>
      <c r="BB526" s="55">
        <v>0.184</v>
      </c>
      <c r="BC526" s="55">
        <v>0.33100000000000002</v>
      </c>
    </row>
    <row r="527" spans="1:55" ht="13" x14ac:dyDescent="0.3">
      <c r="A527" t="s">
        <v>132</v>
      </c>
      <c r="B527" s="5">
        <v>2.19</v>
      </c>
      <c r="C527" s="5">
        <f t="shared" si="51"/>
        <v>32.19</v>
      </c>
      <c r="D527" t="s">
        <v>130</v>
      </c>
      <c r="E527" t="s">
        <v>130</v>
      </c>
      <c r="F527" t="s">
        <v>130</v>
      </c>
      <c r="G527" t="s">
        <v>130</v>
      </c>
      <c r="H527" t="s">
        <v>130</v>
      </c>
      <c r="I527" t="s">
        <v>130</v>
      </c>
      <c r="J527" t="s">
        <v>130</v>
      </c>
      <c r="K527" t="s">
        <v>130</v>
      </c>
      <c r="L527" s="55" t="s">
        <v>130</v>
      </c>
      <c r="M527" s="55" t="s">
        <v>130</v>
      </c>
      <c r="N527" s="55" t="s">
        <v>130</v>
      </c>
      <c r="O527" s="55" t="s">
        <v>130</v>
      </c>
      <c r="P527" s="2" t="s">
        <v>162</v>
      </c>
      <c r="S527">
        <v>2.09</v>
      </c>
      <c r="T527" s="55">
        <v>1.9E-2</v>
      </c>
      <c r="U527" s="55">
        <v>8.1000000000000003E-2</v>
      </c>
      <c r="V527" s="55">
        <v>0.13200000000000001</v>
      </c>
      <c r="W527" s="55">
        <v>0.184</v>
      </c>
      <c r="X527" s="55">
        <v>0.33100000000000002</v>
      </c>
      <c r="Y527" s="102"/>
      <c r="Z527" s="24"/>
      <c r="AA527" s="123"/>
      <c r="AD527" s="105"/>
      <c r="AE527" s="105"/>
      <c r="AF527" s="24"/>
      <c r="AG527" s="24"/>
      <c r="AH527" s="24"/>
      <c r="AI527" s="24"/>
      <c r="AJ527" s="24"/>
      <c r="AK527" s="24"/>
      <c r="AL527" s="24"/>
      <c r="AM527" s="24"/>
      <c r="AN527" s="24"/>
      <c r="AX527">
        <v>2.1800000000000002</v>
      </c>
      <c r="AY527" s="55">
        <v>1.9E-2</v>
      </c>
      <c r="AZ527" s="55">
        <v>8.1000000000000003E-2</v>
      </c>
      <c r="BA527" s="55">
        <v>0.13200000000000001</v>
      </c>
      <c r="BB527" s="55">
        <v>0.184</v>
      </c>
      <c r="BC527" s="55">
        <v>0.33100000000000002</v>
      </c>
    </row>
    <row r="528" spans="1:55" ht="13" x14ac:dyDescent="0.3">
      <c r="A528" t="s">
        <v>132</v>
      </c>
      <c r="B528" s="5">
        <v>2.2000000000000002</v>
      </c>
      <c r="C528" s="5">
        <f t="shared" si="51"/>
        <v>32.200000000000003</v>
      </c>
      <c r="D528" t="s">
        <v>130</v>
      </c>
      <c r="E528" t="s">
        <v>130</v>
      </c>
      <c r="F528" t="s">
        <v>130</v>
      </c>
      <c r="G528" t="s">
        <v>130</v>
      </c>
      <c r="H528" t="s">
        <v>130</v>
      </c>
      <c r="I528" t="s">
        <v>130</v>
      </c>
      <c r="J528" t="s">
        <v>130</v>
      </c>
      <c r="K528" t="s">
        <v>130</v>
      </c>
      <c r="L528" s="55" t="s">
        <v>130</v>
      </c>
      <c r="M528" s="55" t="s">
        <v>130</v>
      </c>
      <c r="N528" s="55" t="s">
        <v>130</v>
      </c>
      <c r="O528" s="55" t="s">
        <v>130</v>
      </c>
      <c r="P528" s="2" t="s">
        <v>162</v>
      </c>
      <c r="S528">
        <v>2.1</v>
      </c>
      <c r="T528" s="55">
        <v>1.9E-2</v>
      </c>
      <c r="U528" s="55">
        <v>8.1000000000000003E-2</v>
      </c>
      <c r="V528" s="55">
        <v>0.13200000000000001</v>
      </c>
      <c r="W528" s="55">
        <v>0.184</v>
      </c>
      <c r="X528" s="55">
        <v>0.33100000000000002</v>
      </c>
      <c r="Y528" s="102"/>
      <c r="Z528" s="24"/>
      <c r="AA528" s="123"/>
      <c r="AD528" s="105"/>
      <c r="AE528" s="105"/>
      <c r="AF528" s="24"/>
      <c r="AG528" s="24"/>
      <c r="AH528" s="24"/>
      <c r="AI528" s="24"/>
      <c r="AJ528" s="24"/>
      <c r="AK528" s="24"/>
      <c r="AL528" s="24"/>
      <c r="AM528" s="24"/>
      <c r="AN528" s="24"/>
      <c r="AX528">
        <v>2.19</v>
      </c>
      <c r="AY528" s="55">
        <v>1.9E-2</v>
      </c>
      <c r="AZ528" s="55">
        <v>8.1000000000000003E-2</v>
      </c>
      <c r="BA528" s="55">
        <v>0.13200000000000001</v>
      </c>
      <c r="BB528" s="55">
        <v>0.184</v>
      </c>
      <c r="BC528" s="55">
        <v>0.33100000000000002</v>
      </c>
    </row>
    <row r="529" spans="1:55" ht="13" x14ac:dyDescent="0.3">
      <c r="A529" t="s">
        <v>132</v>
      </c>
      <c r="B529" s="5">
        <v>2.21</v>
      </c>
      <c r="C529" s="5">
        <f t="shared" si="51"/>
        <v>32.21</v>
      </c>
      <c r="D529" t="s">
        <v>130</v>
      </c>
      <c r="E529" t="s">
        <v>130</v>
      </c>
      <c r="F529" t="s">
        <v>130</v>
      </c>
      <c r="G529" t="s">
        <v>130</v>
      </c>
      <c r="H529" t="s">
        <v>130</v>
      </c>
      <c r="I529" t="s">
        <v>130</v>
      </c>
      <c r="J529" t="s">
        <v>130</v>
      </c>
      <c r="K529" t="s">
        <v>130</v>
      </c>
      <c r="L529" s="55" t="s">
        <v>130</v>
      </c>
      <c r="M529" s="55" t="s">
        <v>130</v>
      </c>
      <c r="N529" s="55" t="s">
        <v>130</v>
      </c>
      <c r="O529" s="55" t="s">
        <v>130</v>
      </c>
      <c r="P529" s="2" t="s">
        <v>162</v>
      </c>
      <c r="S529">
        <v>2.11</v>
      </c>
      <c r="T529" s="55">
        <v>1.9E-2</v>
      </c>
      <c r="U529" s="55">
        <v>8.1000000000000003E-2</v>
      </c>
      <c r="V529" s="55">
        <v>0.13200000000000001</v>
      </c>
      <c r="W529" s="55">
        <v>0.184</v>
      </c>
      <c r="X529" s="55">
        <v>0.33100000000000002</v>
      </c>
      <c r="Y529" s="102"/>
      <c r="Z529" s="24"/>
      <c r="AA529" s="123"/>
      <c r="AD529" s="105"/>
      <c r="AE529" s="105"/>
      <c r="AF529" s="24"/>
      <c r="AG529" s="24"/>
      <c r="AH529" s="24"/>
      <c r="AI529" s="24"/>
      <c r="AJ529" s="24"/>
      <c r="AK529" s="24"/>
      <c r="AL529" s="24"/>
      <c r="AM529" s="24"/>
      <c r="AN529" s="24"/>
      <c r="AX529">
        <v>2.2000000000000002</v>
      </c>
      <c r="AY529" s="55">
        <v>1.9E-2</v>
      </c>
      <c r="AZ529" s="55">
        <v>8.1000000000000003E-2</v>
      </c>
      <c r="BA529" s="55">
        <v>0.13200000000000001</v>
      </c>
      <c r="BB529" s="55">
        <v>0.184</v>
      </c>
      <c r="BC529" s="55">
        <v>0.33100000000000002</v>
      </c>
    </row>
    <row r="530" spans="1:55" ht="13" x14ac:dyDescent="0.3">
      <c r="A530" t="s">
        <v>132</v>
      </c>
      <c r="B530" s="5">
        <v>2.2200000000000002</v>
      </c>
      <c r="C530" s="5">
        <f t="shared" si="51"/>
        <v>32.22</v>
      </c>
      <c r="D530" t="s">
        <v>130</v>
      </c>
      <c r="E530" t="s">
        <v>130</v>
      </c>
      <c r="F530" t="s">
        <v>130</v>
      </c>
      <c r="G530" t="s">
        <v>130</v>
      </c>
      <c r="H530" t="s">
        <v>130</v>
      </c>
      <c r="I530" t="s">
        <v>130</v>
      </c>
      <c r="J530" t="s">
        <v>130</v>
      </c>
      <c r="K530" t="s">
        <v>130</v>
      </c>
      <c r="L530" s="55" t="s">
        <v>130</v>
      </c>
      <c r="M530" s="55" t="s">
        <v>130</v>
      </c>
      <c r="N530" s="55" t="s">
        <v>130</v>
      </c>
      <c r="O530" s="55" t="s">
        <v>130</v>
      </c>
      <c r="P530" s="2" t="s">
        <v>162</v>
      </c>
      <c r="S530">
        <v>2.12</v>
      </c>
      <c r="T530" s="55">
        <v>1.9E-2</v>
      </c>
      <c r="U530" s="55">
        <v>8.1000000000000003E-2</v>
      </c>
      <c r="V530" s="55">
        <v>0.13200000000000001</v>
      </c>
      <c r="W530" s="55">
        <v>0.184</v>
      </c>
      <c r="X530" s="55">
        <v>0.33100000000000002</v>
      </c>
      <c r="Y530" s="102"/>
      <c r="Z530" s="24"/>
      <c r="AA530" s="123"/>
      <c r="AD530" s="105"/>
      <c r="AE530" s="105"/>
      <c r="AF530" s="24"/>
      <c r="AG530" s="24"/>
      <c r="AH530" s="24"/>
      <c r="AI530" s="24"/>
      <c r="AJ530" s="24"/>
      <c r="AK530" s="24"/>
      <c r="AL530" s="24"/>
      <c r="AM530" s="24"/>
      <c r="AN530" s="24"/>
      <c r="AX530">
        <v>2.21</v>
      </c>
      <c r="AY530" s="55">
        <v>1.9E-2</v>
      </c>
      <c r="AZ530" s="55">
        <v>8.1000000000000003E-2</v>
      </c>
      <c r="BA530" s="55">
        <v>0.13200000000000001</v>
      </c>
      <c r="BB530" s="55">
        <v>0.184</v>
      </c>
      <c r="BC530" s="55">
        <v>0.33100000000000002</v>
      </c>
    </row>
    <row r="531" spans="1:55" ht="13" x14ac:dyDescent="0.3">
      <c r="A531" t="s">
        <v>132</v>
      </c>
      <c r="B531" s="5">
        <v>2.23</v>
      </c>
      <c r="C531" s="5">
        <f t="shared" si="51"/>
        <v>32.229999999999997</v>
      </c>
      <c r="D531" t="s">
        <v>130</v>
      </c>
      <c r="E531" t="s">
        <v>130</v>
      </c>
      <c r="F531" t="s">
        <v>130</v>
      </c>
      <c r="G531" t="s">
        <v>130</v>
      </c>
      <c r="H531" t="s">
        <v>130</v>
      </c>
      <c r="I531" t="s">
        <v>130</v>
      </c>
      <c r="J531" t="s">
        <v>130</v>
      </c>
      <c r="K531" t="s">
        <v>130</v>
      </c>
      <c r="L531" s="55" t="s">
        <v>130</v>
      </c>
      <c r="M531" s="55" t="s">
        <v>130</v>
      </c>
      <c r="N531" s="55" t="s">
        <v>130</v>
      </c>
      <c r="O531" s="55" t="s">
        <v>130</v>
      </c>
      <c r="P531" s="2" t="s">
        <v>162</v>
      </c>
      <c r="S531">
        <v>2.13</v>
      </c>
      <c r="T531" s="55">
        <v>1.9E-2</v>
      </c>
      <c r="U531" s="55">
        <v>8.1000000000000003E-2</v>
      </c>
      <c r="V531" s="55">
        <v>0.13200000000000001</v>
      </c>
      <c r="W531" s="55">
        <v>0.184</v>
      </c>
      <c r="X531" s="55">
        <v>0.33100000000000002</v>
      </c>
      <c r="Y531" s="102"/>
      <c r="Z531" s="24"/>
      <c r="AA531" s="123"/>
      <c r="AD531" s="105"/>
      <c r="AE531" s="105"/>
      <c r="AF531" s="24"/>
      <c r="AG531" s="24"/>
      <c r="AH531" s="24"/>
      <c r="AI531" s="24"/>
      <c r="AJ531" s="24"/>
      <c r="AK531" s="24"/>
      <c r="AL531" s="24"/>
      <c r="AM531" s="24"/>
      <c r="AN531" s="24"/>
      <c r="AX531">
        <v>2.2200000000000002</v>
      </c>
      <c r="AY531" s="55">
        <v>1.9E-2</v>
      </c>
      <c r="AZ531" s="55">
        <v>8.1000000000000003E-2</v>
      </c>
      <c r="BA531" s="55">
        <v>0.13200000000000001</v>
      </c>
      <c r="BB531" s="55">
        <v>0.184</v>
      </c>
      <c r="BC531" s="55">
        <v>0.33100000000000002</v>
      </c>
    </row>
    <row r="532" spans="1:55" ht="13" x14ac:dyDescent="0.3">
      <c r="A532" t="s">
        <v>132</v>
      </c>
      <c r="B532" s="5">
        <v>2.2400000000000002</v>
      </c>
      <c r="C532" s="5">
        <f t="shared" si="51"/>
        <v>32.24</v>
      </c>
      <c r="D532" t="s">
        <v>130</v>
      </c>
      <c r="E532" t="s">
        <v>130</v>
      </c>
      <c r="F532" t="s">
        <v>130</v>
      </c>
      <c r="G532" t="s">
        <v>130</v>
      </c>
      <c r="H532" t="s">
        <v>130</v>
      </c>
      <c r="I532" t="s">
        <v>130</v>
      </c>
      <c r="J532" t="s">
        <v>130</v>
      </c>
      <c r="K532" t="s">
        <v>130</v>
      </c>
      <c r="L532" s="55" t="s">
        <v>130</v>
      </c>
      <c r="M532" s="55" t="s">
        <v>130</v>
      </c>
      <c r="N532" s="55" t="s">
        <v>130</v>
      </c>
      <c r="O532" s="55" t="s">
        <v>130</v>
      </c>
      <c r="P532" s="2" t="s">
        <v>162</v>
      </c>
      <c r="S532">
        <v>2.14</v>
      </c>
      <c r="T532" s="55">
        <v>1.9E-2</v>
      </c>
      <c r="U532" s="55">
        <v>8.1000000000000003E-2</v>
      </c>
      <c r="V532" s="55">
        <v>0.13200000000000001</v>
      </c>
      <c r="W532" s="55">
        <v>0.184</v>
      </c>
      <c r="X532" s="55">
        <v>0.33100000000000002</v>
      </c>
      <c r="Y532" s="102"/>
      <c r="Z532" s="24"/>
      <c r="AA532" s="123"/>
      <c r="AD532" s="105"/>
      <c r="AE532" s="105"/>
      <c r="AF532" s="24"/>
      <c r="AG532" s="24"/>
      <c r="AH532" s="24"/>
      <c r="AI532" s="24"/>
      <c r="AJ532" s="24"/>
      <c r="AK532" s="24"/>
      <c r="AL532" s="24"/>
      <c r="AM532" s="24"/>
      <c r="AN532" s="24"/>
      <c r="AX532">
        <v>2.23</v>
      </c>
      <c r="AY532" s="55">
        <v>1.9E-2</v>
      </c>
      <c r="AZ532" s="55">
        <v>8.1000000000000003E-2</v>
      </c>
      <c r="BA532" s="55">
        <v>0.13200000000000001</v>
      </c>
      <c r="BB532" s="55">
        <v>0.184</v>
      </c>
      <c r="BC532" s="55">
        <v>0.33100000000000002</v>
      </c>
    </row>
    <row r="533" spans="1:55" ht="13" x14ac:dyDescent="0.3">
      <c r="A533" t="s">
        <v>132</v>
      </c>
      <c r="B533" s="5">
        <v>2.25</v>
      </c>
      <c r="C533" s="5">
        <f t="shared" si="51"/>
        <v>32.25</v>
      </c>
      <c r="D533" t="s">
        <v>130</v>
      </c>
      <c r="E533" t="s">
        <v>130</v>
      </c>
      <c r="F533" t="s">
        <v>130</v>
      </c>
      <c r="G533" t="s">
        <v>130</v>
      </c>
      <c r="H533" t="s">
        <v>130</v>
      </c>
      <c r="I533" t="s">
        <v>130</v>
      </c>
      <c r="J533" t="s">
        <v>130</v>
      </c>
      <c r="K533" t="s">
        <v>130</v>
      </c>
      <c r="L533" s="55" t="s">
        <v>130</v>
      </c>
      <c r="M533" s="55" t="s">
        <v>130</v>
      </c>
      <c r="N533" s="55" t="s">
        <v>130</v>
      </c>
      <c r="O533" s="55" t="s">
        <v>130</v>
      </c>
      <c r="P533" s="2" t="s">
        <v>162</v>
      </c>
      <c r="S533">
        <v>2.15</v>
      </c>
      <c r="T533" s="55">
        <v>1.9E-2</v>
      </c>
      <c r="U533" s="55">
        <v>8.1000000000000003E-2</v>
      </c>
      <c r="V533" s="55">
        <v>0.13200000000000001</v>
      </c>
      <c r="W533" s="55">
        <v>0.184</v>
      </c>
      <c r="X533" s="55">
        <v>0.33100000000000002</v>
      </c>
      <c r="Y533" s="102"/>
      <c r="Z533" s="24"/>
      <c r="AA533" s="123"/>
      <c r="AD533" s="105"/>
      <c r="AE533" s="105"/>
      <c r="AF533" s="24"/>
      <c r="AG533" s="24"/>
      <c r="AH533" s="24"/>
      <c r="AI533" s="24"/>
      <c r="AJ533" s="24"/>
      <c r="AK533" s="24"/>
      <c r="AL533" s="24"/>
      <c r="AM533" s="24"/>
      <c r="AN533" s="24"/>
      <c r="AX533">
        <v>2.2400000000000002</v>
      </c>
      <c r="AY533" s="55">
        <v>1.9E-2</v>
      </c>
      <c r="AZ533" s="55">
        <v>8.1000000000000003E-2</v>
      </c>
      <c r="BA533" s="55">
        <v>0.13200000000000001</v>
      </c>
      <c r="BB533" s="55">
        <v>0.184</v>
      </c>
      <c r="BC533" s="55">
        <v>0.33100000000000002</v>
      </c>
    </row>
    <row r="534" spans="1:55" ht="13" x14ac:dyDescent="0.3">
      <c r="A534" t="s">
        <v>132</v>
      </c>
      <c r="B534" s="5">
        <v>2.2599999999999998</v>
      </c>
      <c r="C534" s="5">
        <f t="shared" si="51"/>
        <v>32.26</v>
      </c>
      <c r="D534" t="s">
        <v>130</v>
      </c>
      <c r="E534" t="s">
        <v>130</v>
      </c>
      <c r="F534" t="s">
        <v>130</v>
      </c>
      <c r="G534" t="s">
        <v>130</v>
      </c>
      <c r="H534" t="s">
        <v>130</v>
      </c>
      <c r="I534" t="s">
        <v>130</v>
      </c>
      <c r="J534" t="s">
        <v>130</v>
      </c>
      <c r="K534" t="s">
        <v>130</v>
      </c>
      <c r="L534" s="55" t="s">
        <v>130</v>
      </c>
      <c r="M534" s="55" t="s">
        <v>130</v>
      </c>
      <c r="N534" s="55" t="s">
        <v>130</v>
      </c>
      <c r="O534" s="55" t="s">
        <v>130</v>
      </c>
      <c r="P534" s="2" t="s">
        <v>162</v>
      </c>
      <c r="S534">
        <v>2.16</v>
      </c>
      <c r="T534" s="55">
        <v>1.9E-2</v>
      </c>
      <c r="U534" s="55">
        <v>8.1000000000000003E-2</v>
      </c>
      <c r="V534" s="55">
        <v>0.13200000000000001</v>
      </c>
      <c r="W534" s="55">
        <v>0.184</v>
      </c>
      <c r="X534" s="55">
        <v>0.33100000000000002</v>
      </c>
      <c r="Y534" s="102"/>
      <c r="Z534" s="24"/>
      <c r="AA534" s="123"/>
      <c r="AD534" s="105"/>
      <c r="AE534" s="105"/>
      <c r="AF534" s="24"/>
      <c r="AG534" s="24"/>
      <c r="AH534" s="24"/>
      <c r="AI534" s="24"/>
      <c r="AJ534" s="24"/>
      <c r="AK534" s="24"/>
      <c r="AL534" s="24"/>
      <c r="AM534" s="24"/>
      <c r="AN534" s="24"/>
      <c r="AX534">
        <v>2.25</v>
      </c>
      <c r="AY534" s="55">
        <v>1.9E-2</v>
      </c>
      <c r="AZ534" s="55">
        <v>8.1000000000000003E-2</v>
      </c>
      <c r="BA534" s="55">
        <v>0.13200000000000001</v>
      </c>
      <c r="BB534" s="55">
        <v>0.184</v>
      </c>
      <c r="BC534" s="55">
        <v>0.33100000000000002</v>
      </c>
    </row>
    <row r="535" spans="1:55" ht="13" x14ac:dyDescent="0.3">
      <c r="A535" t="s">
        <v>132</v>
      </c>
      <c r="B535" s="5">
        <v>2.27</v>
      </c>
      <c r="C535" s="5">
        <f t="shared" si="51"/>
        <v>32.270000000000003</v>
      </c>
      <c r="D535" t="s">
        <v>130</v>
      </c>
      <c r="E535" t="s">
        <v>130</v>
      </c>
      <c r="F535" t="s">
        <v>130</v>
      </c>
      <c r="G535" t="s">
        <v>130</v>
      </c>
      <c r="H535" t="s">
        <v>130</v>
      </c>
      <c r="I535" t="s">
        <v>130</v>
      </c>
      <c r="J535" t="s">
        <v>130</v>
      </c>
      <c r="K535" t="s">
        <v>130</v>
      </c>
      <c r="L535" s="55" t="s">
        <v>130</v>
      </c>
      <c r="M535" s="55" t="s">
        <v>130</v>
      </c>
      <c r="N535" s="55" t="s">
        <v>130</v>
      </c>
      <c r="O535" s="55" t="s">
        <v>130</v>
      </c>
      <c r="P535" s="2" t="s">
        <v>162</v>
      </c>
      <c r="S535">
        <v>2.17</v>
      </c>
      <c r="T535" s="55">
        <v>1.9E-2</v>
      </c>
      <c r="U535" s="55">
        <v>8.1000000000000003E-2</v>
      </c>
      <c r="V535" s="55">
        <v>0.13200000000000001</v>
      </c>
      <c r="W535" s="55">
        <v>0.184</v>
      </c>
      <c r="X535" s="55">
        <v>0.33100000000000002</v>
      </c>
      <c r="Y535" s="102"/>
      <c r="Z535" s="24"/>
      <c r="AA535" s="123"/>
      <c r="AD535" s="105"/>
      <c r="AE535" s="105"/>
      <c r="AF535" s="24"/>
      <c r="AG535" s="24"/>
      <c r="AH535" s="24"/>
      <c r="AI535" s="24"/>
      <c r="AJ535" s="24"/>
      <c r="AK535" s="24"/>
      <c r="AL535" s="24"/>
      <c r="AM535" s="24"/>
      <c r="AN535" s="24"/>
      <c r="AX535">
        <v>2.2599999999999998</v>
      </c>
      <c r="AY535" s="55">
        <v>1.9E-2</v>
      </c>
      <c r="AZ535" s="55">
        <v>8.1000000000000003E-2</v>
      </c>
      <c r="BA535" s="55">
        <v>0.13200000000000001</v>
      </c>
      <c r="BB535" s="55">
        <v>0.184</v>
      </c>
      <c r="BC535" s="55">
        <v>0.33100000000000002</v>
      </c>
    </row>
    <row r="536" spans="1:55" ht="13" x14ac:dyDescent="0.3">
      <c r="A536" t="s">
        <v>132</v>
      </c>
      <c r="B536" s="5">
        <v>2.2799999999999998</v>
      </c>
      <c r="C536" s="5">
        <f t="shared" si="51"/>
        <v>32.28</v>
      </c>
      <c r="D536" t="s">
        <v>130</v>
      </c>
      <c r="E536" t="s">
        <v>130</v>
      </c>
      <c r="F536" t="s">
        <v>130</v>
      </c>
      <c r="G536" t="s">
        <v>130</v>
      </c>
      <c r="H536" t="s">
        <v>130</v>
      </c>
      <c r="I536" t="s">
        <v>130</v>
      </c>
      <c r="J536" t="s">
        <v>130</v>
      </c>
      <c r="K536" t="s">
        <v>130</v>
      </c>
      <c r="L536" s="55" t="s">
        <v>130</v>
      </c>
      <c r="M536" s="55" t="s">
        <v>130</v>
      </c>
      <c r="N536" s="55" t="s">
        <v>130</v>
      </c>
      <c r="O536" s="55" t="s">
        <v>130</v>
      </c>
      <c r="P536" s="2" t="s">
        <v>162</v>
      </c>
      <c r="S536">
        <v>2.1800000000000002</v>
      </c>
      <c r="T536" s="55">
        <v>1.9E-2</v>
      </c>
      <c r="U536" s="55">
        <v>8.1000000000000003E-2</v>
      </c>
      <c r="V536" s="55">
        <v>0.13200000000000001</v>
      </c>
      <c r="W536" s="55">
        <v>0.184</v>
      </c>
      <c r="X536" s="55">
        <v>0.33100000000000002</v>
      </c>
      <c r="Y536" s="102"/>
      <c r="Z536" s="24"/>
      <c r="AA536" s="123"/>
      <c r="AD536" s="105"/>
      <c r="AE536" s="105"/>
      <c r="AF536" s="24"/>
      <c r="AG536" s="24"/>
      <c r="AH536" s="24"/>
      <c r="AI536" s="24"/>
      <c r="AJ536" s="24"/>
      <c r="AK536" s="24"/>
      <c r="AL536" s="24"/>
      <c r="AM536" s="24"/>
      <c r="AN536" s="24"/>
      <c r="AX536">
        <v>2.27</v>
      </c>
      <c r="AY536" s="55">
        <v>1.9E-2</v>
      </c>
      <c r="AZ536" s="55">
        <v>8.1000000000000003E-2</v>
      </c>
      <c r="BA536" s="55">
        <v>0.13200000000000001</v>
      </c>
      <c r="BB536" s="55">
        <v>0.184</v>
      </c>
      <c r="BC536" s="55">
        <v>0.33100000000000002</v>
      </c>
    </row>
    <row r="537" spans="1:55" ht="13" x14ac:dyDescent="0.3">
      <c r="A537" t="s">
        <v>132</v>
      </c>
      <c r="B537" s="5">
        <v>2.29</v>
      </c>
      <c r="C537" s="5">
        <f t="shared" si="51"/>
        <v>32.29</v>
      </c>
      <c r="D537" t="s">
        <v>130</v>
      </c>
      <c r="E537" t="s">
        <v>130</v>
      </c>
      <c r="F537" t="s">
        <v>130</v>
      </c>
      <c r="G537" t="s">
        <v>130</v>
      </c>
      <c r="H537" t="s">
        <v>130</v>
      </c>
      <c r="I537" t="s">
        <v>130</v>
      </c>
      <c r="J537" t="s">
        <v>130</v>
      </c>
      <c r="K537" t="s">
        <v>130</v>
      </c>
      <c r="L537" s="55" t="s">
        <v>130</v>
      </c>
      <c r="M537" s="55" t="s">
        <v>130</v>
      </c>
      <c r="N537" s="55" t="s">
        <v>130</v>
      </c>
      <c r="O537" s="55" t="s">
        <v>130</v>
      </c>
      <c r="P537" s="2" t="s">
        <v>162</v>
      </c>
      <c r="S537">
        <v>2.19</v>
      </c>
      <c r="T537" s="55">
        <v>1.9E-2</v>
      </c>
      <c r="U537" s="55">
        <v>8.1000000000000003E-2</v>
      </c>
      <c r="V537" s="55">
        <v>0.13200000000000001</v>
      </c>
      <c r="W537" s="55">
        <v>0.184</v>
      </c>
      <c r="X537" s="55">
        <v>0.33100000000000002</v>
      </c>
      <c r="Y537" s="102"/>
      <c r="Z537" s="24"/>
      <c r="AA537" s="123"/>
      <c r="AD537" s="105"/>
      <c r="AE537" s="105"/>
      <c r="AF537" s="24"/>
      <c r="AG537" s="24"/>
      <c r="AH537" s="24"/>
      <c r="AI537" s="24"/>
      <c r="AJ537" s="24"/>
      <c r="AK537" s="24"/>
      <c r="AL537" s="24"/>
      <c r="AM537" s="24"/>
      <c r="AN537" s="24"/>
      <c r="AX537">
        <v>2.2799999999999998</v>
      </c>
      <c r="AY537" s="55">
        <v>1.9E-2</v>
      </c>
      <c r="AZ537" s="55">
        <v>8.1000000000000003E-2</v>
      </c>
      <c r="BA537" s="55">
        <v>0.13200000000000001</v>
      </c>
      <c r="BB537" s="55">
        <v>0.184</v>
      </c>
      <c r="BC537" s="55">
        <v>0.33100000000000002</v>
      </c>
    </row>
    <row r="538" spans="1:55" ht="13" x14ac:dyDescent="0.3">
      <c r="A538" t="s">
        <v>132</v>
      </c>
      <c r="B538" s="5">
        <v>2.2999999999999998</v>
      </c>
      <c r="C538" s="5">
        <f t="shared" si="51"/>
        <v>32.299999999999997</v>
      </c>
      <c r="D538" t="s">
        <v>130</v>
      </c>
      <c r="E538" t="s">
        <v>130</v>
      </c>
      <c r="F538" t="s">
        <v>130</v>
      </c>
      <c r="G538" t="s">
        <v>130</v>
      </c>
      <c r="H538" t="s">
        <v>130</v>
      </c>
      <c r="I538" t="s">
        <v>130</v>
      </c>
      <c r="J538" t="s">
        <v>130</v>
      </c>
      <c r="K538" t="s">
        <v>130</v>
      </c>
      <c r="L538" s="55" t="s">
        <v>130</v>
      </c>
      <c r="M538" s="55" t="s">
        <v>130</v>
      </c>
      <c r="N538" s="55" t="s">
        <v>130</v>
      </c>
      <c r="O538" s="55" t="s">
        <v>130</v>
      </c>
      <c r="P538" s="2" t="s">
        <v>162</v>
      </c>
      <c r="S538">
        <v>2.2000000000000002</v>
      </c>
      <c r="T538" s="55">
        <v>1.9E-2</v>
      </c>
      <c r="U538" s="55">
        <v>8.1000000000000003E-2</v>
      </c>
      <c r="V538" s="55">
        <v>0.13200000000000001</v>
      </c>
      <c r="W538" s="55">
        <v>0.184</v>
      </c>
      <c r="X538" s="55">
        <v>0.33100000000000002</v>
      </c>
      <c r="Y538" s="102"/>
      <c r="Z538" s="24"/>
      <c r="AA538" s="123"/>
      <c r="AD538" s="105"/>
      <c r="AE538" s="105"/>
      <c r="AF538" s="24"/>
      <c r="AG538" s="24"/>
      <c r="AH538" s="24"/>
      <c r="AI538" s="24"/>
      <c r="AJ538" s="24"/>
      <c r="AK538" s="24"/>
      <c r="AL538" s="24"/>
      <c r="AM538" s="24"/>
      <c r="AN538" s="24"/>
      <c r="AX538">
        <v>2.29</v>
      </c>
      <c r="AY538" s="55">
        <v>1.9E-2</v>
      </c>
      <c r="AZ538" s="55">
        <v>8.1000000000000003E-2</v>
      </c>
      <c r="BA538" s="55">
        <v>0.13200000000000001</v>
      </c>
      <c r="BB538" s="55">
        <v>0.184</v>
      </c>
      <c r="BC538" s="55">
        <v>0.33100000000000002</v>
      </c>
    </row>
    <row r="539" spans="1:55" ht="13" x14ac:dyDescent="0.3">
      <c r="A539" t="s">
        <v>132</v>
      </c>
      <c r="B539" s="5">
        <v>2.31</v>
      </c>
      <c r="C539" s="5">
        <f t="shared" si="51"/>
        <v>32.31</v>
      </c>
      <c r="D539" t="s">
        <v>130</v>
      </c>
      <c r="E539" t="s">
        <v>130</v>
      </c>
      <c r="F539" t="s">
        <v>130</v>
      </c>
      <c r="G539" t="s">
        <v>130</v>
      </c>
      <c r="H539" t="s">
        <v>130</v>
      </c>
      <c r="I539" t="s">
        <v>130</v>
      </c>
      <c r="J539" t="s">
        <v>130</v>
      </c>
      <c r="K539" t="s">
        <v>130</v>
      </c>
      <c r="L539" s="55" t="s">
        <v>130</v>
      </c>
      <c r="M539" s="55" t="s">
        <v>130</v>
      </c>
      <c r="N539" s="55" t="s">
        <v>130</v>
      </c>
      <c r="O539" s="55" t="s">
        <v>130</v>
      </c>
      <c r="P539" s="2" t="s">
        <v>162</v>
      </c>
      <c r="S539">
        <v>2.21</v>
      </c>
      <c r="T539" s="55">
        <v>1.9E-2</v>
      </c>
      <c r="U539" s="55">
        <v>8.1000000000000003E-2</v>
      </c>
      <c r="V539" s="55">
        <v>0.13200000000000001</v>
      </c>
      <c r="W539" s="55">
        <v>0.184</v>
      </c>
      <c r="X539" s="55">
        <v>0.33100000000000002</v>
      </c>
      <c r="Y539" s="102"/>
      <c r="Z539" s="24"/>
      <c r="AA539" s="123"/>
      <c r="AD539" s="105"/>
      <c r="AE539" s="105"/>
      <c r="AF539" s="24"/>
      <c r="AG539" s="24"/>
      <c r="AH539" s="24"/>
      <c r="AI539" s="24"/>
      <c r="AJ539" s="24"/>
      <c r="AK539" s="24"/>
      <c r="AL539" s="24"/>
      <c r="AM539" s="24"/>
      <c r="AN539" s="24"/>
      <c r="AX539">
        <v>2.2999999999999998</v>
      </c>
      <c r="AY539" s="55">
        <v>1.9E-2</v>
      </c>
      <c r="AZ539" s="55">
        <v>8.1000000000000003E-2</v>
      </c>
      <c r="BA539" s="55">
        <v>0.13200000000000001</v>
      </c>
      <c r="BB539" s="55">
        <v>0.184</v>
      </c>
      <c r="BC539" s="55">
        <v>0.33100000000000002</v>
      </c>
    </row>
    <row r="540" spans="1:55" ht="13" x14ac:dyDescent="0.3">
      <c r="A540" t="s">
        <v>132</v>
      </c>
      <c r="B540" s="5">
        <v>2.3199999999999998</v>
      </c>
      <c r="C540" s="5">
        <f t="shared" si="51"/>
        <v>32.32</v>
      </c>
      <c r="D540" t="s">
        <v>130</v>
      </c>
      <c r="E540" t="s">
        <v>130</v>
      </c>
      <c r="F540" t="s">
        <v>130</v>
      </c>
      <c r="G540" t="s">
        <v>130</v>
      </c>
      <c r="H540" t="s">
        <v>130</v>
      </c>
      <c r="I540" t="s">
        <v>130</v>
      </c>
      <c r="J540" t="s">
        <v>130</v>
      </c>
      <c r="K540" t="s">
        <v>130</v>
      </c>
      <c r="L540" s="55" t="s">
        <v>130</v>
      </c>
      <c r="M540" s="55" t="s">
        <v>130</v>
      </c>
      <c r="N540" s="55" t="s">
        <v>130</v>
      </c>
      <c r="O540" s="55" t="s">
        <v>130</v>
      </c>
      <c r="P540" s="2" t="s">
        <v>162</v>
      </c>
      <c r="S540">
        <v>2.2200000000000002</v>
      </c>
      <c r="T540" s="55">
        <v>1.9E-2</v>
      </c>
      <c r="U540" s="55">
        <v>8.1000000000000003E-2</v>
      </c>
      <c r="V540" s="55">
        <v>0.13200000000000001</v>
      </c>
      <c r="W540" s="55">
        <v>0.184</v>
      </c>
      <c r="X540" s="55">
        <v>0.33100000000000002</v>
      </c>
      <c r="Y540" s="102"/>
      <c r="Z540" s="24"/>
      <c r="AA540" s="123"/>
      <c r="AD540" s="105"/>
      <c r="AE540" s="105"/>
      <c r="AF540" s="24"/>
      <c r="AG540" s="24"/>
      <c r="AH540" s="24"/>
      <c r="AI540" s="24"/>
      <c r="AJ540" s="24"/>
      <c r="AK540" s="24"/>
      <c r="AL540" s="24"/>
      <c r="AM540" s="24"/>
      <c r="AN540" s="24"/>
      <c r="AX540">
        <v>2.31</v>
      </c>
      <c r="AY540" s="55">
        <v>1.9E-2</v>
      </c>
      <c r="AZ540" s="55">
        <v>8.1000000000000003E-2</v>
      </c>
      <c r="BA540" s="55">
        <v>0.13200000000000001</v>
      </c>
      <c r="BB540" s="55">
        <v>0.184</v>
      </c>
      <c r="BC540" s="55">
        <v>0.33100000000000002</v>
      </c>
    </row>
    <row r="541" spans="1:55" ht="13" x14ac:dyDescent="0.3">
      <c r="A541" t="s">
        <v>132</v>
      </c>
      <c r="B541" s="5">
        <v>2.33</v>
      </c>
      <c r="C541" s="5">
        <f t="shared" si="51"/>
        <v>32.33</v>
      </c>
      <c r="D541" t="s">
        <v>130</v>
      </c>
      <c r="E541" t="s">
        <v>130</v>
      </c>
      <c r="F541" t="s">
        <v>130</v>
      </c>
      <c r="G541" t="s">
        <v>130</v>
      </c>
      <c r="H541" t="s">
        <v>130</v>
      </c>
      <c r="I541" t="s">
        <v>130</v>
      </c>
      <c r="J541" t="s">
        <v>130</v>
      </c>
      <c r="K541" t="s">
        <v>130</v>
      </c>
      <c r="L541" s="55" t="s">
        <v>130</v>
      </c>
      <c r="M541" s="55" t="s">
        <v>130</v>
      </c>
      <c r="N541" s="55" t="s">
        <v>130</v>
      </c>
      <c r="O541" s="55" t="s">
        <v>130</v>
      </c>
      <c r="P541" s="2" t="s">
        <v>162</v>
      </c>
      <c r="S541">
        <v>2.23</v>
      </c>
      <c r="T541" s="55">
        <v>1.9E-2</v>
      </c>
      <c r="U541" s="55">
        <v>8.1000000000000003E-2</v>
      </c>
      <c r="V541" s="55">
        <v>0.13200000000000001</v>
      </c>
      <c r="W541" s="55">
        <v>0.184</v>
      </c>
      <c r="X541" s="55">
        <v>0.33100000000000002</v>
      </c>
      <c r="Y541" s="102"/>
      <c r="Z541" s="24"/>
      <c r="AA541" s="123"/>
      <c r="AD541" s="105"/>
      <c r="AE541" s="105"/>
      <c r="AF541" s="24"/>
      <c r="AG541" s="24"/>
      <c r="AH541" s="24"/>
      <c r="AI541" s="24"/>
      <c r="AJ541" s="24"/>
      <c r="AK541" s="24"/>
      <c r="AL541" s="24"/>
      <c r="AM541" s="24"/>
      <c r="AN541" s="24"/>
      <c r="AX541">
        <v>2.3199999999999998</v>
      </c>
      <c r="AY541" s="55">
        <v>1.9E-2</v>
      </c>
      <c r="AZ541" s="55">
        <v>8.1000000000000003E-2</v>
      </c>
      <c r="BA541" s="55">
        <v>0.13200000000000001</v>
      </c>
      <c r="BB541" s="55">
        <v>0.184</v>
      </c>
      <c r="BC541" s="55">
        <v>0.33100000000000002</v>
      </c>
    </row>
    <row r="542" spans="1:55" ht="13" x14ac:dyDescent="0.3">
      <c r="A542" t="s">
        <v>132</v>
      </c>
      <c r="B542" s="5">
        <v>2.34</v>
      </c>
      <c r="C542" s="5">
        <f t="shared" si="51"/>
        <v>32.340000000000003</v>
      </c>
      <c r="D542" t="s">
        <v>130</v>
      </c>
      <c r="E542" t="s">
        <v>130</v>
      </c>
      <c r="F542" t="s">
        <v>130</v>
      </c>
      <c r="G542" t="s">
        <v>130</v>
      </c>
      <c r="H542" t="s">
        <v>130</v>
      </c>
      <c r="I542" t="s">
        <v>130</v>
      </c>
      <c r="J542" t="s">
        <v>130</v>
      </c>
      <c r="K542" t="s">
        <v>130</v>
      </c>
      <c r="L542" s="55" t="s">
        <v>130</v>
      </c>
      <c r="M542" s="55" t="s">
        <v>130</v>
      </c>
      <c r="N542" s="55" t="s">
        <v>130</v>
      </c>
      <c r="O542" s="55" t="s">
        <v>130</v>
      </c>
      <c r="P542" s="2" t="s">
        <v>162</v>
      </c>
      <c r="S542">
        <v>2.2400000000000002</v>
      </c>
      <c r="T542" s="55">
        <v>1.9E-2</v>
      </c>
      <c r="U542" s="55">
        <v>8.1000000000000003E-2</v>
      </c>
      <c r="V542" s="55">
        <v>0.13200000000000001</v>
      </c>
      <c r="W542" s="55">
        <v>0.184</v>
      </c>
      <c r="X542" s="55">
        <v>0.33100000000000002</v>
      </c>
      <c r="Y542" s="102"/>
      <c r="Z542" s="24"/>
      <c r="AA542" s="123"/>
      <c r="AD542" s="105"/>
      <c r="AE542" s="105"/>
      <c r="AF542" s="24"/>
      <c r="AG542" s="24"/>
      <c r="AH542" s="24"/>
      <c r="AI542" s="24"/>
      <c r="AJ542" s="24"/>
      <c r="AK542" s="24"/>
      <c r="AL542" s="24"/>
      <c r="AM542" s="24"/>
      <c r="AN542" s="24"/>
      <c r="AX542">
        <v>2.33</v>
      </c>
      <c r="AY542" s="55">
        <v>1.9E-2</v>
      </c>
      <c r="AZ542" s="55">
        <v>8.1000000000000003E-2</v>
      </c>
      <c r="BA542" s="55">
        <v>0.13200000000000001</v>
      </c>
      <c r="BB542" s="55">
        <v>0.184</v>
      </c>
      <c r="BC542" s="55">
        <v>0.33100000000000002</v>
      </c>
    </row>
    <row r="543" spans="1:55" ht="13" x14ac:dyDescent="0.3">
      <c r="A543" t="s">
        <v>132</v>
      </c>
      <c r="B543" s="5">
        <v>2.35</v>
      </c>
      <c r="C543" s="5">
        <f t="shared" si="51"/>
        <v>32.35</v>
      </c>
      <c r="D543" t="s">
        <v>130</v>
      </c>
      <c r="E543" t="s">
        <v>130</v>
      </c>
      <c r="F543" t="s">
        <v>130</v>
      </c>
      <c r="G543" t="s">
        <v>130</v>
      </c>
      <c r="H543" t="s">
        <v>130</v>
      </c>
      <c r="I543" t="s">
        <v>130</v>
      </c>
      <c r="J543" t="s">
        <v>130</v>
      </c>
      <c r="K543" t="s">
        <v>130</v>
      </c>
      <c r="L543" s="55" t="s">
        <v>130</v>
      </c>
      <c r="M543" s="55" t="s">
        <v>130</v>
      </c>
      <c r="N543" s="55" t="s">
        <v>130</v>
      </c>
      <c r="O543" s="55" t="s">
        <v>130</v>
      </c>
      <c r="P543" s="2" t="s">
        <v>162</v>
      </c>
      <c r="S543">
        <v>2.25</v>
      </c>
      <c r="T543" s="55">
        <v>1.9E-2</v>
      </c>
      <c r="U543" s="55">
        <v>8.1000000000000003E-2</v>
      </c>
      <c r="V543" s="55">
        <v>0.13200000000000001</v>
      </c>
      <c r="W543" s="55">
        <v>0.184</v>
      </c>
      <c r="X543" s="55">
        <v>0.33100000000000002</v>
      </c>
      <c r="Y543" s="102"/>
      <c r="Z543" s="24"/>
      <c r="AA543" s="123"/>
      <c r="AD543" s="105"/>
      <c r="AE543" s="105"/>
      <c r="AF543" s="24"/>
      <c r="AG543" s="24"/>
      <c r="AH543" s="24"/>
      <c r="AI543" s="24"/>
      <c r="AJ543" s="24"/>
      <c r="AK543" s="24"/>
      <c r="AL543" s="24"/>
      <c r="AM543" s="24"/>
      <c r="AN543" s="24"/>
      <c r="AX543">
        <v>2.34</v>
      </c>
      <c r="AY543" s="55">
        <v>1.9E-2</v>
      </c>
      <c r="AZ543" s="55">
        <v>8.1000000000000003E-2</v>
      </c>
      <c r="BA543" s="55">
        <v>0.13200000000000001</v>
      </c>
      <c r="BB543" s="55">
        <v>0.184</v>
      </c>
      <c r="BC543" s="55">
        <v>0.33100000000000002</v>
      </c>
    </row>
    <row r="544" spans="1:55" ht="13" x14ac:dyDescent="0.3">
      <c r="A544" t="s">
        <v>132</v>
      </c>
      <c r="B544" s="5">
        <v>2.36</v>
      </c>
      <c r="C544" s="5">
        <f t="shared" si="51"/>
        <v>32.36</v>
      </c>
      <c r="D544" t="s">
        <v>130</v>
      </c>
      <c r="E544" t="s">
        <v>130</v>
      </c>
      <c r="F544" t="s">
        <v>130</v>
      </c>
      <c r="G544" t="s">
        <v>130</v>
      </c>
      <c r="H544" t="s">
        <v>130</v>
      </c>
      <c r="I544" t="s">
        <v>130</v>
      </c>
      <c r="J544" t="s">
        <v>130</v>
      </c>
      <c r="K544" t="s">
        <v>130</v>
      </c>
      <c r="L544" s="55" t="s">
        <v>130</v>
      </c>
      <c r="M544" s="55" t="s">
        <v>130</v>
      </c>
      <c r="N544" s="55" t="s">
        <v>130</v>
      </c>
      <c r="O544" s="55" t="s">
        <v>130</v>
      </c>
      <c r="P544" s="2" t="s">
        <v>162</v>
      </c>
      <c r="S544">
        <v>2.2599999999999998</v>
      </c>
      <c r="T544" s="55">
        <v>1.9E-2</v>
      </c>
      <c r="U544" s="55">
        <v>8.1000000000000003E-2</v>
      </c>
      <c r="V544" s="55">
        <v>0.13200000000000001</v>
      </c>
      <c r="W544" s="55">
        <v>0.184</v>
      </c>
      <c r="X544" s="55">
        <v>0.33100000000000002</v>
      </c>
      <c r="Y544" s="102"/>
      <c r="Z544" s="24"/>
      <c r="AA544" s="123"/>
      <c r="AD544" s="105"/>
      <c r="AE544" s="105"/>
      <c r="AF544" s="24"/>
      <c r="AG544" s="24"/>
      <c r="AH544" s="24"/>
      <c r="AI544" s="24"/>
      <c r="AJ544" s="24"/>
      <c r="AK544" s="24"/>
      <c r="AL544" s="24"/>
      <c r="AM544" s="24"/>
      <c r="AN544" s="24"/>
      <c r="AX544">
        <v>2.35</v>
      </c>
      <c r="AY544" s="55">
        <v>1.9E-2</v>
      </c>
      <c r="AZ544" s="55">
        <v>8.1000000000000003E-2</v>
      </c>
      <c r="BA544" s="55">
        <v>0.13200000000000001</v>
      </c>
      <c r="BB544" s="55">
        <v>0.184</v>
      </c>
      <c r="BC544" s="55">
        <v>0.33100000000000002</v>
      </c>
    </row>
    <row r="545" spans="1:55" ht="13" x14ac:dyDescent="0.3">
      <c r="A545" t="s">
        <v>132</v>
      </c>
      <c r="B545" s="5">
        <v>2.37</v>
      </c>
      <c r="C545" s="5">
        <f t="shared" si="51"/>
        <v>32.369999999999997</v>
      </c>
      <c r="D545" t="s">
        <v>130</v>
      </c>
      <c r="E545" t="s">
        <v>130</v>
      </c>
      <c r="F545" t="s">
        <v>130</v>
      </c>
      <c r="G545" t="s">
        <v>130</v>
      </c>
      <c r="H545" t="s">
        <v>130</v>
      </c>
      <c r="I545" t="s">
        <v>130</v>
      </c>
      <c r="J545" t="s">
        <v>130</v>
      </c>
      <c r="K545" t="s">
        <v>130</v>
      </c>
      <c r="L545" s="55" t="s">
        <v>130</v>
      </c>
      <c r="M545" s="55" t="s">
        <v>130</v>
      </c>
      <c r="N545" s="55" t="s">
        <v>130</v>
      </c>
      <c r="O545" s="55" t="s">
        <v>130</v>
      </c>
      <c r="P545" s="2" t="s">
        <v>162</v>
      </c>
      <c r="S545">
        <v>2.27</v>
      </c>
      <c r="T545" s="55">
        <v>1.9E-2</v>
      </c>
      <c r="U545" s="55">
        <v>8.1000000000000003E-2</v>
      </c>
      <c r="V545" s="55">
        <v>0.13200000000000001</v>
      </c>
      <c r="W545" s="55">
        <v>0.184</v>
      </c>
      <c r="X545" s="55">
        <v>0.33100000000000002</v>
      </c>
      <c r="Y545" s="102"/>
      <c r="Z545" s="24"/>
      <c r="AA545" s="123"/>
      <c r="AD545" s="105"/>
      <c r="AE545" s="105"/>
      <c r="AF545" s="24"/>
      <c r="AG545" s="24"/>
      <c r="AH545" s="24"/>
      <c r="AI545" s="24"/>
      <c r="AJ545" s="24"/>
      <c r="AK545" s="24"/>
      <c r="AL545" s="24"/>
      <c r="AM545" s="24"/>
      <c r="AN545" s="24"/>
      <c r="AX545">
        <v>2.36</v>
      </c>
      <c r="AY545" s="55">
        <v>1.9E-2</v>
      </c>
      <c r="AZ545" s="55">
        <v>8.1000000000000003E-2</v>
      </c>
      <c r="BA545" s="55">
        <v>0.13200000000000001</v>
      </c>
      <c r="BB545" s="55">
        <v>0.184</v>
      </c>
      <c r="BC545" s="55">
        <v>0.33100000000000002</v>
      </c>
    </row>
    <row r="546" spans="1:55" ht="13" x14ac:dyDescent="0.3">
      <c r="A546" t="s">
        <v>132</v>
      </c>
      <c r="B546" s="5">
        <v>2.38</v>
      </c>
      <c r="C546" s="5">
        <f t="shared" si="51"/>
        <v>32.380000000000003</v>
      </c>
      <c r="D546" t="s">
        <v>130</v>
      </c>
      <c r="E546" t="s">
        <v>130</v>
      </c>
      <c r="F546" t="s">
        <v>130</v>
      </c>
      <c r="G546" t="s">
        <v>130</v>
      </c>
      <c r="H546" t="s">
        <v>130</v>
      </c>
      <c r="I546" t="s">
        <v>130</v>
      </c>
      <c r="J546" t="s">
        <v>130</v>
      </c>
      <c r="K546" t="s">
        <v>130</v>
      </c>
      <c r="L546" s="55" t="s">
        <v>130</v>
      </c>
      <c r="M546" s="55" t="s">
        <v>130</v>
      </c>
      <c r="N546" s="55" t="s">
        <v>130</v>
      </c>
      <c r="O546" s="55" t="s">
        <v>130</v>
      </c>
      <c r="P546" s="2" t="s">
        <v>162</v>
      </c>
      <c r="S546">
        <v>2.2799999999999998</v>
      </c>
      <c r="T546" s="55">
        <v>1.9E-2</v>
      </c>
      <c r="U546" s="55">
        <v>8.1000000000000003E-2</v>
      </c>
      <c r="V546" s="55">
        <v>0.13200000000000001</v>
      </c>
      <c r="W546" s="55">
        <v>0.184</v>
      </c>
      <c r="X546" s="55">
        <v>0.33100000000000002</v>
      </c>
      <c r="Y546" s="102"/>
      <c r="Z546" s="24"/>
      <c r="AA546" s="123"/>
      <c r="AD546" s="105"/>
      <c r="AE546" s="105"/>
      <c r="AF546" s="24"/>
      <c r="AG546" s="24"/>
      <c r="AH546" s="24"/>
      <c r="AI546" s="24"/>
      <c r="AJ546" s="24"/>
      <c r="AK546" s="24"/>
      <c r="AL546" s="24"/>
      <c r="AM546" s="24"/>
      <c r="AN546" s="24"/>
      <c r="AX546">
        <v>2.37</v>
      </c>
      <c r="AY546" s="55">
        <v>1.9E-2</v>
      </c>
      <c r="AZ546" s="55">
        <v>8.1000000000000003E-2</v>
      </c>
      <c r="BA546" s="55">
        <v>0.13200000000000001</v>
      </c>
      <c r="BB546" s="55">
        <v>0.184</v>
      </c>
      <c r="BC546" s="55">
        <v>0.33100000000000002</v>
      </c>
    </row>
    <row r="547" spans="1:55" ht="13" x14ac:dyDescent="0.3">
      <c r="A547" t="s">
        <v>132</v>
      </c>
      <c r="B547" s="5">
        <v>2.39</v>
      </c>
      <c r="C547" s="5">
        <f t="shared" si="51"/>
        <v>32.39</v>
      </c>
      <c r="D547" t="s">
        <v>130</v>
      </c>
      <c r="E547" t="s">
        <v>130</v>
      </c>
      <c r="F547" t="s">
        <v>130</v>
      </c>
      <c r="G547" t="s">
        <v>130</v>
      </c>
      <c r="H547" t="s">
        <v>130</v>
      </c>
      <c r="I547" t="s">
        <v>130</v>
      </c>
      <c r="J547" t="s">
        <v>130</v>
      </c>
      <c r="K547" t="s">
        <v>130</v>
      </c>
      <c r="L547" s="55" t="s">
        <v>130</v>
      </c>
      <c r="M547" s="55" t="s">
        <v>130</v>
      </c>
      <c r="N547" s="55" t="s">
        <v>130</v>
      </c>
      <c r="O547" s="55" t="s">
        <v>130</v>
      </c>
      <c r="P547" s="2" t="s">
        <v>162</v>
      </c>
      <c r="S547">
        <v>2.29</v>
      </c>
      <c r="T547" s="55">
        <v>1.9E-2</v>
      </c>
      <c r="U547" s="55">
        <v>8.1000000000000003E-2</v>
      </c>
      <c r="V547" s="55">
        <v>0.13200000000000001</v>
      </c>
      <c r="W547" s="55">
        <v>0.184</v>
      </c>
      <c r="X547" s="55">
        <v>0.33100000000000002</v>
      </c>
      <c r="Y547" s="102"/>
      <c r="Z547" s="24"/>
      <c r="AA547" s="123"/>
      <c r="AD547" s="105"/>
      <c r="AE547" s="105"/>
      <c r="AF547" s="24"/>
      <c r="AG547" s="24"/>
      <c r="AH547" s="24"/>
      <c r="AI547" s="24"/>
      <c r="AJ547" s="24"/>
      <c r="AK547" s="24"/>
      <c r="AL547" s="24"/>
      <c r="AM547" s="24"/>
      <c r="AN547" s="24"/>
      <c r="AX547">
        <v>2.38</v>
      </c>
      <c r="AY547" s="55">
        <v>1.9E-2</v>
      </c>
      <c r="AZ547" s="55">
        <v>8.1000000000000003E-2</v>
      </c>
      <c r="BA547" s="55">
        <v>0.13200000000000001</v>
      </c>
      <c r="BB547" s="55">
        <v>0.184</v>
      </c>
      <c r="BC547" s="55">
        <v>0.33100000000000002</v>
      </c>
    </row>
    <row r="548" spans="1:55" ht="13" x14ac:dyDescent="0.3">
      <c r="A548" t="s">
        <v>132</v>
      </c>
      <c r="B548" s="5">
        <v>2.4</v>
      </c>
      <c r="C548" s="5">
        <f t="shared" si="51"/>
        <v>32.4</v>
      </c>
      <c r="D548" t="s">
        <v>130</v>
      </c>
      <c r="E548" t="s">
        <v>130</v>
      </c>
      <c r="F548" t="s">
        <v>130</v>
      </c>
      <c r="G548" t="s">
        <v>130</v>
      </c>
      <c r="H548" t="s">
        <v>130</v>
      </c>
      <c r="I548" t="s">
        <v>130</v>
      </c>
      <c r="J548" t="s">
        <v>130</v>
      </c>
      <c r="K548" t="s">
        <v>130</v>
      </c>
      <c r="L548" s="55" t="s">
        <v>130</v>
      </c>
      <c r="M548" s="55" t="s">
        <v>130</v>
      </c>
      <c r="N548" s="55" t="s">
        <v>130</v>
      </c>
      <c r="O548" s="55" t="s">
        <v>130</v>
      </c>
      <c r="P548" s="2" t="s">
        <v>162</v>
      </c>
      <c r="S548">
        <v>2.2999999999999998</v>
      </c>
      <c r="T548" s="55">
        <v>1.9E-2</v>
      </c>
      <c r="U548" s="55">
        <v>8.1000000000000003E-2</v>
      </c>
      <c r="V548" s="55">
        <v>0.13200000000000001</v>
      </c>
      <c r="W548" s="55">
        <v>0.184</v>
      </c>
      <c r="X548" s="55">
        <v>0.33100000000000002</v>
      </c>
      <c r="Y548" s="102"/>
      <c r="Z548" s="24"/>
      <c r="AA548" s="123"/>
      <c r="AD548" s="105"/>
      <c r="AE548" s="105"/>
      <c r="AF548" s="24"/>
      <c r="AG548" s="24"/>
      <c r="AH548" s="24"/>
      <c r="AI548" s="24"/>
      <c r="AJ548" s="24"/>
      <c r="AK548" s="24"/>
      <c r="AL548" s="24"/>
      <c r="AM548" s="24"/>
      <c r="AN548" s="24"/>
      <c r="AX548">
        <v>2.39</v>
      </c>
      <c r="AY548" s="55">
        <v>1.9E-2</v>
      </c>
      <c r="AZ548" s="55">
        <v>8.1000000000000003E-2</v>
      </c>
      <c r="BA548" s="55">
        <v>0.13200000000000001</v>
      </c>
      <c r="BB548" s="55">
        <v>0.184</v>
      </c>
      <c r="BC548" s="55">
        <v>0.33100000000000002</v>
      </c>
    </row>
    <row r="549" spans="1:55" ht="13" x14ac:dyDescent="0.3">
      <c r="A549" t="s">
        <v>132</v>
      </c>
      <c r="B549" s="5">
        <v>2.41</v>
      </c>
      <c r="C549" s="5">
        <f t="shared" si="51"/>
        <v>32.409999999999997</v>
      </c>
      <c r="D549" t="s">
        <v>130</v>
      </c>
      <c r="E549" t="s">
        <v>130</v>
      </c>
      <c r="F549" t="s">
        <v>130</v>
      </c>
      <c r="G549" t="s">
        <v>130</v>
      </c>
      <c r="H549" t="s">
        <v>130</v>
      </c>
      <c r="I549" t="s">
        <v>130</v>
      </c>
      <c r="J549" t="s">
        <v>130</v>
      </c>
      <c r="K549" t="s">
        <v>130</v>
      </c>
      <c r="L549" s="55" t="s">
        <v>130</v>
      </c>
      <c r="M549" s="55" t="s">
        <v>130</v>
      </c>
      <c r="N549" s="55" t="s">
        <v>130</v>
      </c>
      <c r="O549" s="55" t="s">
        <v>130</v>
      </c>
      <c r="P549" s="2" t="s">
        <v>162</v>
      </c>
      <c r="S549">
        <v>2.31</v>
      </c>
      <c r="T549" s="55">
        <v>1.9E-2</v>
      </c>
      <c r="U549" s="55">
        <v>8.1000000000000003E-2</v>
      </c>
      <c r="V549" s="55">
        <v>0.13200000000000001</v>
      </c>
      <c r="W549" s="55">
        <v>0.184</v>
      </c>
      <c r="X549" s="55">
        <v>0.33100000000000002</v>
      </c>
      <c r="Y549" s="102"/>
      <c r="Z549" s="24"/>
      <c r="AA549" s="123"/>
      <c r="AD549" s="105"/>
      <c r="AE549" s="105"/>
      <c r="AF549" s="24"/>
      <c r="AG549" s="24"/>
      <c r="AH549" s="24"/>
      <c r="AI549" s="24"/>
      <c r="AJ549" s="24"/>
      <c r="AK549" s="24"/>
      <c r="AL549" s="24"/>
      <c r="AM549" s="24"/>
      <c r="AN549" s="24"/>
      <c r="AX549">
        <v>2.4</v>
      </c>
      <c r="AY549" s="55">
        <v>1.9E-2</v>
      </c>
      <c r="AZ549" s="55">
        <v>8.1000000000000003E-2</v>
      </c>
      <c r="BA549" s="55">
        <v>0.13200000000000001</v>
      </c>
      <c r="BB549" s="55">
        <v>0.184</v>
      </c>
      <c r="BC549" s="55">
        <v>0.33100000000000002</v>
      </c>
    </row>
    <row r="550" spans="1:55" ht="13" x14ac:dyDescent="0.3">
      <c r="A550" t="s">
        <v>132</v>
      </c>
      <c r="B550" s="5">
        <v>2.42</v>
      </c>
      <c r="C550" s="5">
        <f t="shared" si="51"/>
        <v>32.42</v>
      </c>
      <c r="D550" t="s">
        <v>130</v>
      </c>
      <c r="E550" t="s">
        <v>130</v>
      </c>
      <c r="F550" t="s">
        <v>130</v>
      </c>
      <c r="G550" t="s">
        <v>130</v>
      </c>
      <c r="H550" t="s">
        <v>130</v>
      </c>
      <c r="I550" t="s">
        <v>130</v>
      </c>
      <c r="J550" t="s">
        <v>130</v>
      </c>
      <c r="K550" t="s">
        <v>130</v>
      </c>
      <c r="L550" s="55" t="s">
        <v>130</v>
      </c>
      <c r="M550" s="55" t="s">
        <v>130</v>
      </c>
      <c r="N550" s="55" t="s">
        <v>130</v>
      </c>
      <c r="O550" s="55" t="s">
        <v>130</v>
      </c>
      <c r="P550" s="2" t="s">
        <v>162</v>
      </c>
      <c r="S550">
        <v>2.3199999999999998</v>
      </c>
      <c r="T550" s="55">
        <v>1.9E-2</v>
      </c>
      <c r="U550" s="55">
        <v>8.1000000000000003E-2</v>
      </c>
      <c r="V550" s="55">
        <v>0.13200000000000001</v>
      </c>
      <c r="W550" s="55">
        <v>0.184</v>
      </c>
      <c r="X550" s="55">
        <v>0.33100000000000002</v>
      </c>
      <c r="Y550" s="102"/>
      <c r="Z550" s="24"/>
      <c r="AA550" s="123"/>
      <c r="AD550" s="105"/>
      <c r="AE550" s="105"/>
      <c r="AF550" s="24"/>
      <c r="AG550" s="24"/>
      <c r="AH550" s="24"/>
      <c r="AI550" s="24"/>
      <c r="AJ550" s="24"/>
      <c r="AK550" s="24"/>
      <c r="AL550" s="24"/>
      <c r="AM550" s="24"/>
      <c r="AN550" s="24"/>
      <c r="AX550">
        <v>2.41</v>
      </c>
      <c r="AY550" s="55">
        <v>1.9E-2</v>
      </c>
      <c r="AZ550" s="55">
        <v>8.1000000000000003E-2</v>
      </c>
      <c r="BA550" s="55">
        <v>0.13200000000000001</v>
      </c>
      <c r="BB550" s="55">
        <v>0.184</v>
      </c>
      <c r="BC550" s="55">
        <v>0.33100000000000002</v>
      </c>
    </row>
    <row r="551" spans="1:55" ht="13" x14ac:dyDescent="0.3">
      <c r="A551" t="s">
        <v>132</v>
      </c>
      <c r="B551" s="5">
        <v>2.4300000000000002</v>
      </c>
      <c r="C551" s="5">
        <f t="shared" si="51"/>
        <v>32.43</v>
      </c>
      <c r="D551" t="s">
        <v>130</v>
      </c>
      <c r="E551" t="s">
        <v>130</v>
      </c>
      <c r="F551" t="s">
        <v>130</v>
      </c>
      <c r="G551" t="s">
        <v>130</v>
      </c>
      <c r="H551" t="s">
        <v>130</v>
      </c>
      <c r="I551" t="s">
        <v>130</v>
      </c>
      <c r="J551" t="s">
        <v>130</v>
      </c>
      <c r="K551" t="s">
        <v>130</v>
      </c>
      <c r="L551" s="55" t="s">
        <v>130</v>
      </c>
      <c r="M551" s="55" t="s">
        <v>130</v>
      </c>
      <c r="N551" s="55" t="s">
        <v>130</v>
      </c>
      <c r="O551" s="55" t="s">
        <v>130</v>
      </c>
      <c r="P551" s="2" t="s">
        <v>162</v>
      </c>
      <c r="S551">
        <v>2.33</v>
      </c>
      <c r="T551" s="55">
        <v>1.9E-2</v>
      </c>
      <c r="U551" s="55">
        <v>8.1000000000000003E-2</v>
      </c>
      <c r="V551" s="55">
        <v>0.13200000000000001</v>
      </c>
      <c r="W551" s="55">
        <v>0.184</v>
      </c>
      <c r="X551" s="55">
        <v>0.33100000000000002</v>
      </c>
      <c r="Y551" s="102"/>
      <c r="Z551" s="24"/>
      <c r="AA551" s="123"/>
      <c r="AD551" s="105"/>
      <c r="AE551" s="105"/>
      <c r="AF551" s="24"/>
      <c r="AG551" s="24"/>
      <c r="AH551" s="24"/>
      <c r="AI551" s="24"/>
      <c r="AJ551" s="24"/>
      <c r="AK551" s="24"/>
      <c r="AL551" s="24"/>
      <c r="AM551" s="24"/>
      <c r="AN551" s="24"/>
      <c r="AX551">
        <v>2.42</v>
      </c>
      <c r="AY551" s="55">
        <v>1.9E-2</v>
      </c>
      <c r="AZ551" s="55">
        <v>8.1000000000000003E-2</v>
      </c>
      <c r="BA551" s="55">
        <v>0.13200000000000001</v>
      </c>
      <c r="BB551" s="55">
        <v>0.184</v>
      </c>
      <c r="BC551" s="55">
        <v>0.33100000000000002</v>
      </c>
    </row>
    <row r="552" spans="1:55" ht="13" x14ac:dyDescent="0.3">
      <c r="A552" t="s">
        <v>132</v>
      </c>
      <c r="B552" s="5">
        <v>2.44</v>
      </c>
      <c r="C552" s="5">
        <f t="shared" si="51"/>
        <v>32.44</v>
      </c>
      <c r="D552" t="s">
        <v>130</v>
      </c>
      <c r="E552" t="s">
        <v>130</v>
      </c>
      <c r="F552" t="s">
        <v>130</v>
      </c>
      <c r="G552" t="s">
        <v>130</v>
      </c>
      <c r="H552" t="s">
        <v>130</v>
      </c>
      <c r="I552" t="s">
        <v>130</v>
      </c>
      <c r="J552" t="s">
        <v>130</v>
      </c>
      <c r="K552" t="s">
        <v>130</v>
      </c>
      <c r="L552" s="55" t="s">
        <v>130</v>
      </c>
      <c r="M552" s="55" t="s">
        <v>130</v>
      </c>
      <c r="N552" s="55" t="s">
        <v>130</v>
      </c>
      <c r="O552" s="55" t="s">
        <v>130</v>
      </c>
      <c r="P552" s="2" t="s">
        <v>162</v>
      </c>
      <c r="S552">
        <v>2.34</v>
      </c>
      <c r="T552" s="55">
        <v>1.9E-2</v>
      </c>
      <c r="U552" s="55">
        <v>8.1000000000000003E-2</v>
      </c>
      <c r="V552" s="55">
        <v>0.13200000000000001</v>
      </c>
      <c r="W552" s="55">
        <v>0.184</v>
      </c>
      <c r="X552" s="55">
        <v>0.33100000000000002</v>
      </c>
      <c r="Y552" s="102"/>
      <c r="Z552" s="24"/>
      <c r="AA552" s="123"/>
      <c r="AD552" s="105"/>
      <c r="AE552" s="105"/>
      <c r="AF552" s="24"/>
      <c r="AG552" s="24"/>
      <c r="AH552" s="24"/>
      <c r="AI552" s="24"/>
      <c r="AJ552" s="24"/>
      <c r="AK552" s="24"/>
      <c r="AL552" s="24"/>
      <c r="AM552" s="24"/>
      <c r="AN552" s="24"/>
      <c r="AX552">
        <v>2.4300000000000002</v>
      </c>
      <c r="AY552" s="55">
        <v>1.9E-2</v>
      </c>
      <c r="AZ552" s="55">
        <v>8.1000000000000003E-2</v>
      </c>
      <c r="BA552" s="55">
        <v>0.13200000000000001</v>
      </c>
      <c r="BB552" s="55">
        <v>0.184</v>
      </c>
      <c r="BC552" s="55">
        <v>0.33100000000000002</v>
      </c>
    </row>
    <row r="553" spans="1:55" ht="13" x14ac:dyDescent="0.3">
      <c r="A553" t="s">
        <v>132</v>
      </c>
      <c r="B553" s="5">
        <v>2.4500000000000002</v>
      </c>
      <c r="C553" s="5">
        <f t="shared" ref="C553:C608" si="52">VALUE(SUBSTITUTE(3&amp;B553," ",""))</f>
        <v>32.450000000000003</v>
      </c>
      <c r="D553" t="s">
        <v>130</v>
      </c>
      <c r="E553" t="s">
        <v>130</v>
      </c>
      <c r="F553" t="s">
        <v>130</v>
      </c>
      <c r="G553" t="s">
        <v>130</v>
      </c>
      <c r="H553" t="s">
        <v>130</v>
      </c>
      <c r="I553" t="s">
        <v>130</v>
      </c>
      <c r="J553" t="s">
        <v>130</v>
      </c>
      <c r="K553" t="s">
        <v>130</v>
      </c>
      <c r="L553" s="55" t="s">
        <v>130</v>
      </c>
      <c r="M553" s="55" t="s">
        <v>130</v>
      </c>
      <c r="N553" s="55" t="s">
        <v>130</v>
      </c>
      <c r="O553" s="55" t="s">
        <v>130</v>
      </c>
      <c r="P553" s="2" t="s">
        <v>162</v>
      </c>
      <c r="S553">
        <v>2.35</v>
      </c>
      <c r="T553" s="55">
        <v>1.9E-2</v>
      </c>
      <c r="U553" s="55">
        <v>8.1000000000000003E-2</v>
      </c>
      <c r="V553" s="55">
        <v>0.13200000000000001</v>
      </c>
      <c r="W553" s="55">
        <v>0.184</v>
      </c>
      <c r="X553" s="55">
        <v>0.33100000000000002</v>
      </c>
      <c r="Y553" s="102"/>
      <c r="Z553" s="24"/>
      <c r="AA553" s="123"/>
      <c r="AD553" s="105"/>
      <c r="AE553" s="105"/>
      <c r="AF553" s="24"/>
      <c r="AG553" s="24"/>
      <c r="AH553" s="24"/>
      <c r="AI553" s="24"/>
      <c r="AJ553" s="24"/>
      <c r="AK553" s="24"/>
      <c r="AL553" s="24"/>
      <c r="AM553" s="24"/>
      <c r="AN553" s="24"/>
      <c r="AX553">
        <v>2.44</v>
      </c>
      <c r="AY553" s="55">
        <v>1.9E-2</v>
      </c>
      <c r="AZ553" s="55">
        <v>8.1000000000000003E-2</v>
      </c>
      <c r="BA553" s="55">
        <v>0.13200000000000001</v>
      </c>
      <c r="BB553" s="55">
        <v>0.184</v>
      </c>
      <c r="BC553" s="55">
        <v>0.33100000000000002</v>
      </c>
    </row>
    <row r="554" spans="1:55" ht="13" x14ac:dyDescent="0.3">
      <c r="A554" t="s">
        <v>132</v>
      </c>
      <c r="B554" s="5">
        <v>2.46</v>
      </c>
      <c r="C554" s="5">
        <f t="shared" si="52"/>
        <v>32.46</v>
      </c>
      <c r="D554" t="s">
        <v>130</v>
      </c>
      <c r="E554" t="s">
        <v>130</v>
      </c>
      <c r="F554" t="s">
        <v>130</v>
      </c>
      <c r="G554" t="s">
        <v>130</v>
      </c>
      <c r="H554" t="s">
        <v>130</v>
      </c>
      <c r="I554" t="s">
        <v>130</v>
      </c>
      <c r="J554" t="s">
        <v>130</v>
      </c>
      <c r="K554" t="s">
        <v>130</v>
      </c>
      <c r="L554" s="55" t="s">
        <v>130</v>
      </c>
      <c r="M554" s="55" t="s">
        <v>130</v>
      </c>
      <c r="N554" s="55" t="s">
        <v>130</v>
      </c>
      <c r="O554" s="55" t="s">
        <v>130</v>
      </c>
      <c r="P554" s="2" t="s">
        <v>162</v>
      </c>
      <c r="S554">
        <v>2.36</v>
      </c>
      <c r="T554" s="55">
        <v>1.9E-2</v>
      </c>
      <c r="U554" s="55">
        <v>8.1000000000000003E-2</v>
      </c>
      <c r="V554" s="55">
        <v>0.13200000000000001</v>
      </c>
      <c r="W554" s="55">
        <v>0.184</v>
      </c>
      <c r="X554" s="55">
        <v>0.33100000000000002</v>
      </c>
      <c r="Y554" s="102"/>
      <c r="Z554" s="24"/>
      <c r="AA554" s="123"/>
      <c r="AD554" s="105"/>
      <c r="AE554" s="105"/>
      <c r="AF554" s="24"/>
      <c r="AG554" s="24"/>
      <c r="AH554" s="24"/>
      <c r="AI554" s="24"/>
      <c r="AJ554" s="24"/>
      <c r="AK554" s="24"/>
      <c r="AL554" s="24"/>
      <c r="AM554" s="24"/>
      <c r="AN554" s="24"/>
      <c r="AX554">
        <v>2.4500000000000002</v>
      </c>
      <c r="AY554" s="55">
        <v>1.9E-2</v>
      </c>
      <c r="AZ554" s="55">
        <v>8.1000000000000003E-2</v>
      </c>
      <c r="BA554" s="55">
        <v>0.13200000000000001</v>
      </c>
      <c r="BB554" s="55">
        <v>0.184</v>
      </c>
      <c r="BC554" s="55">
        <v>0.33100000000000002</v>
      </c>
    </row>
    <row r="555" spans="1:55" ht="13" x14ac:dyDescent="0.3">
      <c r="A555" t="s">
        <v>132</v>
      </c>
      <c r="B555" s="5">
        <v>2.4700000000000002</v>
      </c>
      <c r="C555" s="5">
        <f t="shared" si="52"/>
        <v>32.47</v>
      </c>
      <c r="D555" t="s">
        <v>130</v>
      </c>
      <c r="E555" t="s">
        <v>130</v>
      </c>
      <c r="F555" t="s">
        <v>130</v>
      </c>
      <c r="G555" t="s">
        <v>130</v>
      </c>
      <c r="H555" t="s">
        <v>130</v>
      </c>
      <c r="I555" t="s">
        <v>130</v>
      </c>
      <c r="J555" t="s">
        <v>130</v>
      </c>
      <c r="K555" t="s">
        <v>130</v>
      </c>
      <c r="L555" s="55" t="s">
        <v>130</v>
      </c>
      <c r="M555" s="55" t="s">
        <v>130</v>
      </c>
      <c r="N555" s="55" t="s">
        <v>130</v>
      </c>
      <c r="O555" s="55" t="s">
        <v>130</v>
      </c>
      <c r="P555" s="2" t="s">
        <v>162</v>
      </c>
      <c r="S555">
        <v>2.37</v>
      </c>
      <c r="T555" s="55">
        <v>1.9E-2</v>
      </c>
      <c r="U555" s="55">
        <v>8.1000000000000003E-2</v>
      </c>
      <c r="V555" s="55">
        <v>0.13200000000000001</v>
      </c>
      <c r="W555" s="55">
        <v>0.184</v>
      </c>
      <c r="X555" s="55">
        <v>0.33100000000000002</v>
      </c>
      <c r="Y555" s="102"/>
      <c r="Z555" s="24"/>
      <c r="AA555" s="123"/>
      <c r="AD555" s="105"/>
      <c r="AE555" s="105"/>
      <c r="AF555" s="24"/>
      <c r="AG555" s="24"/>
      <c r="AH555" s="24"/>
      <c r="AI555" s="24"/>
      <c r="AJ555" s="24"/>
      <c r="AK555" s="24"/>
      <c r="AL555" s="24"/>
      <c r="AM555" s="24"/>
      <c r="AN555" s="24"/>
      <c r="AX555">
        <v>2.46</v>
      </c>
      <c r="AY555" s="55">
        <v>1.9E-2</v>
      </c>
      <c r="AZ555" s="55">
        <v>8.1000000000000003E-2</v>
      </c>
      <c r="BA555" s="55">
        <v>0.13200000000000001</v>
      </c>
      <c r="BB555" s="55">
        <v>0.184</v>
      </c>
      <c r="BC555" s="55">
        <v>0.33100000000000002</v>
      </c>
    </row>
    <row r="556" spans="1:55" ht="13" x14ac:dyDescent="0.3">
      <c r="A556" t="s">
        <v>132</v>
      </c>
      <c r="B556" s="5">
        <v>2.48</v>
      </c>
      <c r="C556" s="5">
        <f t="shared" si="52"/>
        <v>32.479999999999997</v>
      </c>
      <c r="D556" t="s">
        <v>130</v>
      </c>
      <c r="E556" t="s">
        <v>130</v>
      </c>
      <c r="F556" t="s">
        <v>130</v>
      </c>
      <c r="G556" t="s">
        <v>130</v>
      </c>
      <c r="H556" t="s">
        <v>130</v>
      </c>
      <c r="I556" t="s">
        <v>130</v>
      </c>
      <c r="J556" t="s">
        <v>130</v>
      </c>
      <c r="K556" t="s">
        <v>130</v>
      </c>
      <c r="L556" s="55" t="s">
        <v>130</v>
      </c>
      <c r="M556" s="55" t="s">
        <v>130</v>
      </c>
      <c r="N556" s="55" t="s">
        <v>130</v>
      </c>
      <c r="O556" s="55" t="s">
        <v>130</v>
      </c>
      <c r="P556" s="2" t="s">
        <v>162</v>
      </c>
      <c r="S556">
        <v>2.38</v>
      </c>
      <c r="T556" s="55">
        <v>1.9E-2</v>
      </c>
      <c r="U556" s="55">
        <v>8.1000000000000003E-2</v>
      </c>
      <c r="V556" s="55">
        <v>0.13200000000000001</v>
      </c>
      <c r="W556" s="55">
        <v>0.184</v>
      </c>
      <c r="X556" s="55">
        <v>0.33100000000000002</v>
      </c>
      <c r="Y556" s="102"/>
      <c r="Z556" s="24"/>
      <c r="AA556" s="123"/>
      <c r="AD556" s="105"/>
      <c r="AE556" s="105"/>
      <c r="AF556" s="24"/>
      <c r="AG556" s="24"/>
      <c r="AH556" s="24"/>
      <c r="AI556" s="24"/>
      <c r="AJ556" s="24"/>
      <c r="AK556" s="24"/>
      <c r="AL556" s="24"/>
      <c r="AM556" s="24"/>
      <c r="AN556" s="24"/>
      <c r="AX556">
        <v>2.4700000000000002</v>
      </c>
      <c r="AY556" s="55">
        <v>1.9E-2</v>
      </c>
      <c r="AZ556" s="55">
        <v>8.1000000000000003E-2</v>
      </c>
      <c r="BA556" s="55">
        <v>0.13200000000000001</v>
      </c>
      <c r="BB556" s="55">
        <v>0.184</v>
      </c>
      <c r="BC556" s="55">
        <v>0.33100000000000002</v>
      </c>
    </row>
    <row r="557" spans="1:55" ht="13" x14ac:dyDescent="0.3">
      <c r="A557" t="s">
        <v>132</v>
      </c>
      <c r="B557" s="5">
        <v>2.4900000000000002</v>
      </c>
      <c r="C557" s="5">
        <f t="shared" si="52"/>
        <v>32.49</v>
      </c>
      <c r="D557" t="s">
        <v>130</v>
      </c>
      <c r="E557" t="s">
        <v>130</v>
      </c>
      <c r="F557" t="s">
        <v>130</v>
      </c>
      <c r="G557" t="s">
        <v>130</v>
      </c>
      <c r="H557" t="s">
        <v>130</v>
      </c>
      <c r="I557" t="s">
        <v>130</v>
      </c>
      <c r="J557" t="s">
        <v>130</v>
      </c>
      <c r="K557" t="s">
        <v>130</v>
      </c>
      <c r="L557" s="55" t="s">
        <v>130</v>
      </c>
      <c r="M557" s="55" t="s">
        <v>130</v>
      </c>
      <c r="N557" s="55" t="s">
        <v>130</v>
      </c>
      <c r="O557" s="55" t="s">
        <v>130</v>
      </c>
      <c r="P557" s="2" t="s">
        <v>162</v>
      </c>
      <c r="S557">
        <v>2.39</v>
      </c>
      <c r="T557" s="55">
        <v>1.9E-2</v>
      </c>
      <c r="U557" s="55">
        <v>8.1000000000000003E-2</v>
      </c>
      <c r="V557" s="55">
        <v>0.13200000000000001</v>
      </c>
      <c r="W557" s="55">
        <v>0.184</v>
      </c>
      <c r="X557" s="55">
        <v>0.33100000000000002</v>
      </c>
      <c r="Y557" s="102"/>
      <c r="Z557" s="24"/>
      <c r="AA557" s="123"/>
      <c r="AD557" s="105"/>
      <c r="AE557" s="105"/>
      <c r="AF557" s="24"/>
      <c r="AG557" s="24"/>
      <c r="AH557" s="24"/>
      <c r="AI557" s="24"/>
      <c r="AJ557" s="24"/>
      <c r="AK557" s="24"/>
      <c r="AL557" s="24"/>
      <c r="AM557" s="24"/>
      <c r="AN557" s="24"/>
      <c r="AX557">
        <v>2.48</v>
      </c>
      <c r="AY557" s="55">
        <v>1.9E-2</v>
      </c>
      <c r="AZ557" s="55">
        <v>8.1000000000000003E-2</v>
      </c>
      <c r="BA557" s="55">
        <v>0.13200000000000001</v>
      </c>
      <c r="BB557" s="55">
        <v>0.184</v>
      </c>
      <c r="BC557" s="55">
        <v>0.33100000000000002</v>
      </c>
    </row>
    <row r="558" spans="1:55" ht="13" x14ac:dyDescent="0.3">
      <c r="A558" t="s">
        <v>132</v>
      </c>
      <c r="B558" s="5">
        <v>2.5</v>
      </c>
      <c r="C558" s="5">
        <f t="shared" si="52"/>
        <v>32.5</v>
      </c>
      <c r="D558" t="s">
        <v>130</v>
      </c>
      <c r="E558" t="s">
        <v>130</v>
      </c>
      <c r="F558" t="s">
        <v>130</v>
      </c>
      <c r="G558" t="s">
        <v>130</v>
      </c>
      <c r="H558" t="s">
        <v>130</v>
      </c>
      <c r="I558" t="s">
        <v>130</v>
      </c>
      <c r="J558" t="s">
        <v>130</v>
      </c>
      <c r="K558" t="s">
        <v>130</v>
      </c>
      <c r="L558" s="55" t="s">
        <v>130</v>
      </c>
      <c r="M558" s="55" t="s">
        <v>130</v>
      </c>
      <c r="N558" s="55" t="s">
        <v>130</v>
      </c>
      <c r="O558" s="55" t="s">
        <v>130</v>
      </c>
      <c r="P558" s="2" t="s">
        <v>162</v>
      </c>
      <c r="S558">
        <v>2.4</v>
      </c>
      <c r="T558" s="55">
        <v>1.9E-2</v>
      </c>
      <c r="U558" s="55">
        <v>8.1000000000000003E-2</v>
      </c>
      <c r="V558" s="55">
        <v>0.13200000000000001</v>
      </c>
      <c r="W558" s="55">
        <v>0.184</v>
      </c>
      <c r="X558" s="55">
        <v>0.33100000000000002</v>
      </c>
      <c r="Y558" s="102"/>
      <c r="Z558" s="24"/>
      <c r="AA558" s="123"/>
      <c r="AD558" s="105"/>
      <c r="AE558" s="105"/>
      <c r="AF558" s="24"/>
      <c r="AG558" s="24"/>
      <c r="AH558" s="24"/>
      <c r="AI558" s="24"/>
      <c r="AJ558" s="24"/>
      <c r="AK558" s="24"/>
      <c r="AL558" s="24"/>
      <c r="AM558" s="24"/>
      <c r="AN558" s="24"/>
      <c r="AX558">
        <v>2.4900000000000002</v>
      </c>
      <c r="AY558" s="55">
        <v>1.9E-2</v>
      </c>
      <c r="AZ558" s="55">
        <v>8.1000000000000003E-2</v>
      </c>
      <c r="BA558" s="55">
        <v>0.13200000000000001</v>
      </c>
      <c r="BB558" s="55">
        <v>0.184</v>
      </c>
      <c r="BC558" s="55">
        <v>0.33100000000000002</v>
      </c>
    </row>
    <row r="559" spans="1:55" ht="13" x14ac:dyDescent="0.3">
      <c r="A559" t="s">
        <v>132</v>
      </c>
      <c r="B559" s="5">
        <v>2.5099999999999998</v>
      </c>
      <c r="C559" s="5">
        <f t="shared" si="52"/>
        <v>32.51</v>
      </c>
      <c r="D559" t="s">
        <v>130</v>
      </c>
      <c r="E559" t="s">
        <v>130</v>
      </c>
      <c r="F559" t="s">
        <v>130</v>
      </c>
      <c r="G559" t="s">
        <v>130</v>
      </c>
      <c r="H559" t="s">
        <v>130</v>
      </c>
      <c r="I559" t="s">
        <v>130</v>
      </c>
      <c r="J559" t="s">
        <v>130</v>
      </c>
      <c r="K559" t="s">
        <v>130</v>
      </c>
      <c r="L559" s="55" t="s">
        <v>130</v>
      </c>
      <c r="M559" s="55" t="s">
        <v>130</v>
      </c>
      <c r="N559" s="55" t="s">
        <v>130</v>
      </c>
      <c r="O559" s="55" t="s">
        <v>130</v>
      </c>
      <c r="P559" s="2" t="s">
        <v>162</v>
      </c>
      <c r="S559">
        <v>2.41</v>
      </c>
      <c r="T559" s="55">
        <v>1.9E-2</v>
      </c>
      <c r="U559" s="55">
        <v>8.1000000000000003E-2</v>
      </c>
      <c r="V559" s="55">
        <v>0.13200000000000001</v>
      </c>
      <c r="W559" s="55">
        <v>0.184</v>
      </c>
      <c r="X559" s="55">
        <v>0.33100000000000002</v>
      </c>
      <c r="Y559" s="102"/>
      <c r="Z559" s="24"/>
      <c r="AA559" s="123"/>
      <c r="AD559" s="105"/>
      <c r="AE559" s="105"/>
      <c r="AF559" s="24"/>
      <c r="AG559" s="24"/>
      <c r="AH559" s="24"/>
      <c r="AI559" s="24"/>
      <c r="AJ559" s="24"/>
      <c r="AK559" s="24"/>
      <c r="AL559" s="24"/>
      <c r="AM559" s="24"/>
      <c r="AN559" s="24"/>
      <c r="AX559">
        <v>2.5</v>
      </c>
      <c r="AY559" s="55">
        <v>1.9E-2</v>
      </c>
      <c r="AZ559" s="55">
        <v>8.1000000000000003E-2</v>
      </c>
      <c r="BA559" s="55">
        <v>0.13200000000000001</v>
      </c>
      <c r="BB559" s="55">
        <v>0.184</v>
      </c>
      <c r="BC559" s="55">
        <v>0.33100000000000002</v>
      </c>
    </row>
    <row r="560" spans="1:55" ht="13" x14ac:dyDescent="0.3">
      <c r="A560" t="s">
        <v>132</v>
      </c>
      <c r="B560" s="5">
        <v>2.52</v>
      </c>
      <c r="C560" s="5">
        <f t="shared" si="52"/>
        <v>32.520000000000003</v>
      </c>
      <c r="D560" t="s">
        <v>130</v>
      </c>
      <c r="E560" t="s">
        <v>130</v>
      </c>
      <c r="F560" t="s">
        <v>130</v>
      </c>
      <c r="G560" t="s">
        <v>130</v>
      </c>
      <c r="H560" t="s">
        <v>130</v>
      </c>
      <c r="I560" t="s">
        <v>130</v>
      </c>
      <c r="J560" t="s">
        <v>130</v>
      </c>
      <c r="K560" t="s">
        <v>130</v>
      </c>
      <c r="L560" s="55" t="s">
        <v>130</v>
      </c>
      <c r="M560" s="55" t="s">
        <v>130</v>
      </c>
      <c r="N560" s="55" t="s">
        <v>130</v>
      </c>
      <c r="O560" s="55" t="s">
        <v>130</v>
      </c>
      <c r="P560" s="2" t="s">
        <v>162</v>
      </c>
      <c r="S560">
        <v>2.42</v>
      </c>
      <c r="T560" s="55">
        <v>1.9E-2</v>
      </c>
      <c r="U560" s="55">
        <v>8.1000000000000003E-2</v>
      </c>
      <c r="V560" s="55">
        <v>0.13200000000000001</v>
      </c>
      <c r="W560" s="55">
        <v>0.184</v>
      </c>
      <c r="X560" s="55">
        <v>0.33100000000000002</v>
      </c>
      <c r="Y560" s="102"/>
      <c r="Z560" s="24"/>
      <c r="AA560" s="123"/>
      <c r="AD560" s="105"/>
      <c r="AE560" s="105"/>
      <c r="AF560" s="24"/>
      <c r="AG560" s="24"/>
      <c r="AH560" s="24"/>
      <c r="AI560" s="24"/>
      <c r="AJ560" s="24"/>
      <c r="AK560" s="24"/>
      <c r="AL560" s="24"/>
      <c r="AM560" s="24"/>
      <c r="AN560" s="24"/>
      <c r="AX560">
        <v>2.5099999999999998</v>
      </c>
      <c r="AY560" s="55">
        <v>1.9E-2</v>
      </c>
      <c r="AZ560" s="55">
        <v>8.1000000000000003E-2</v>
      </c>
      <c r="BA560" s="55">
        <v>0.13200000000000001</v>
      </c>
      <c r="BB560" s="55">
        <v>0.184</v>
      </c>
      <c r="BC560" s="55">
        <v>0.33100000000000002</v>
      </c>
    </row>
    <row r="561" spans="1:55" ht="13" x14ac:dyDescent="0.3">
      <c r="A561" t="s">
        <v>132</v>
      </c>
      <c r="B561" s="5">
        <v>2.5299999999999998</v>
      </c>
      <c r="C561" s="5">
        <f t="shared" si="52"/>
        <v>32.53</v>
      </c>
      <c r="D561" t="s">
        <v>130</v>
      </c>
      <c r="E561" t="s">
        <v>130</v>
      </c>
      <c r="F561" t="s">
        <v>130</v>
      </c>
      <c r="G561" t="s">
        <v>130</v>
      </c>
      <c r="H561" t="s">
        <v>130</v>
      </c>
      <c r="I561" t="s">
        <v>130</v>
      </c>
      <c r="J561" t="s">
        <v>130</v>
      </c>
      <c r="K561" t="s">
        <v>130</v>
      </c>
      <c r="L561" s="55" t="s">
        <v>130</v>
      </c>
      <c r="M561" s="55" t="s">
        <v>130</v>
      </c>
      <c r="N561" s="55" t="s">
        <v>130</v>
      </c>
      <c r="O561" s="55" t="s">
        <v>130</v>
      </c>
      <c r="P561" s="2" t="s">
        <v>162</v>
      </c>
      <c r="S561">
        <v>2.4300000000000002</v>
      </c>
      <c r="T561" s="55">
        <v>1.9E-2</v>
      </c>
      <c r="U561" s="55">
        <v>8.1000000000000003E-2</v>
      </c>
      <c r="V561" s="55">
        <v>0.13200000000000001</v>
      </c>
      <c r="W561" s="55">
        <v>0.184</v>
      </c>
      <c r="X561" s="55">
        <v>0.33100000000000002</v>
      </c>
      <c r="Y561" s="102"/>
      <c r="Z561" s="24"/>
      <c r="AA561" s="123"/>
      <c r="AD561" s="105"/>
      <c r="AE561" s="105"/>
      <c r="AF561" s="24"/>
      <c r="AG561" s="24"/>
      <c r="AH561" s="24"/>
      <c r="AI561" s="24"/>
      <c r="AJ561" s="24"/>
      <c r="AK561" s="24"/>
      <c r="AL561" s="24"/>
      <c r="AM561" s="24"/>
      <c r="AN561" s="24"/>
      <c r="AX561">
        <v>2.52</v>
      </c>
      <c r="AY561" s="55">
        <v>1.9E-2</v>
      </c>
      <c r="AZ561" s="55">
        <v>8.1000000000000003E-2</v>
      </c>
      <c r="BA561" s="55">
        <v>0.13200000000000001</v>
      </c>
      <c r="BB561" s="55">
        <v>0.184</v>
      </c>
      <c r="BC561" s="55">
        <v>0.33100000000000002</v>
      </c>
    </row>
    <row r="562" spans="1:55" ht="13" x14ac:dyDescent="0.3">
      <c r="A562" t="s">
        <v>132</v>
      </c>
      <c r="B562" s="5">
        <v>2.54</v>
      </c>
      <c r="C562" s="5">
        <f t="shared" si="52"/>
        <v>32.54</v>
      </c>
      <c r="D562" t="s">
        <v>130</v>
      </c>
      <c r="E562" t="s">
        <v>130</v>
      </c>
      <c r="F562" t="s">
        <v>130</v>
      </c>
      <c r="G562" t="s">
        <v>130</v>
      </c>
      <c r="H562" t="s">
        <v>130</v>
      </c>
      <c r="I562" t="s">
        <v>130</v>
      </c>
      <c r="J562" t="s">
        <v>130</v>
      </c>
      <c r="K562" t="s">
        <v>130</v>
      </c>
      <c r="L562" s="55" t="s">
        <v>130</v>
      </c>
      <c r="M562" s="55" t="s">
        <v>130</v>
      </c>
      <c r="N562" s="55" t="s">
        <v>130</v>
      </c>
      <c r="O562" s="55" t="s">
        <v>130</v>
      </c>
      <c r="P562" s="2" t="s">
        <v>162</v>
      </c>
      <c r="S562">
        <v>2.44</v>
      </c>
      <c r="T562" s="55">
        <v>1.9E-2</v>
      </c>
      <c r="U562" s="55">
        <v>8.1000000000000003E-2</v>
      </c>
      <c r="V562" s="55">
        <v>0.13200000000000001</v>
      </c>
      <c r="W562" s="55">
        <v>0.184</v>
      </c>
      <c r="X562" s="55">
        <v>0.33100000000000002</v>
      </c>
      <c r="Y562" s="102"/>
      <c r="Z562" s="24"/>
      <c r="AA562" s="123"/>
      <c r="AD562" s="105"/>
      <c r="AE562" s="105"/>
      <c r="AF562" s="24"/>
      <c r="AG562" s="24"/>
      <c r="AH562" s="24"/>
      <c r="AI562" s="24"/>
      <c r="AJ562" s="24"/>
      <c r="AK562" s="24"/>
      <c r="AL562" s="24"/>
      <c r="AM562" s="24"/>
      <c r="AN562" s="24"/>
      <c r="AX562">
        <v>2.5299999999999998</v>
      </c>
      <c r="AY562" s="55">
        <v>1.9E-2</v>
      </c>
      <c r="AZ562" s="55">
        <v>8.1000000000000003E-2</v>
      </c>
      <c r="BA562" s="55">
        <v>0.13200000000000001</v>
      </c>
      <c r="BB562" s="55">
        <v>0.184</v>
      </c>
      <c r="BC562" s="55">
        <v>0.33100000000000002</v>
      </c>
    </row>
    <row r="563" spans="1:55" ht="13" x14ac:dyDescent="0.3">
      <c r="A563" t="s">
        <v>132</v>
      </c>
      <c r="B563" s="5">
        <v>2.5499999999999998</v>
      </c>
      <c r="C563" s="5">
        <f t="shared" si="52"/>
        <v>32.549999999999997</v>
      </c>
      <c r="D563" t="s">
        <v>130</v>
      </c>
      <c r="E563" t="s">
        <v>130</v>
      </c>
      <c r="F563" t="s">
        <v>130</v>
      </c>
      <c r="G563" t="s">
        <v>130</v>
      </c>
      <c r="H563" t="s">
        <v>130</v>
      </c>
      <c r="I563" t="s">
        <v>130</v>
      </c>
      <c r="J563" t="s">
        <v>130</v>
      </c>
      <c r="K563" t="s">
        <v>130</v>
      </c>
      <c r="L563" s="55" t="s">
        <v>130</v>
      </c>
      <c r="M563" s="55" t="s">
        <v>130</v>
      </c>
      <c r="N563" s="55" t="s">
        <v>130</v>
      </c>
      <c r="O563" s="55" t="s">
        <v>130</v>
      </c>
      <c r="P563" s="2" t="s">
        <v>162</v>
      </c>
      <c r="S563">
        <v>2.4500000000000002</v>
      </c>
      <c r="T563" s="55">
        <v>1.9E-2</v>
      </c>
      <c r="U563" s="55">
        <v>8.1000000000000003E-2</v>
      </c>
      <c r="V563" s="55">
        <v>0.13200000000000001</v>
      </c>
      <c r="W563" s="55">
        <v>0.184</v>
      </c>
      <c r="X563" s="55">
        <v>0.33100000000000002</v>
      </c>
      <c r="Y563" s="102"/>
      <c r="Z563" s="24"/>
      <c r="AA563" s="123"/>
      <c r="AD563" s="105"/>
      <c r="AE563" s="105"/>
      <c r="AF563" s="24"/>
      <c r="AG563" s="24"/>
      <c r="AH563" s="24"/>
      <c r="AI563" s="24"/>
      <c r="AJ563" s="24"/>
      <c r="AK563" s="24"/>
      <c r="AL563" s="24"/>
      <c r="AM563" s="24"/>
      <c r="AN563" s="24"/>
      <c r="AX563">
        <v>2.54</v>
      </c>
      <c r="AY563" s="55">
        <v>1.9E-2</v>
      </c>
      <c r="AZ563" s="55">
        <v>8.1000000000000003E-2</v>
      </c>
      <c r="BA563" s="55">
        <v>0.13200000000000001</v>
      </c>
      <c r="BB563" s="55">
        <v>0.184</v>
      </c>
      <c r="BC563" s="55">
        <v>0.33100000000000002</v>
      </c>
    </row>
    <row r="564" spans="1:55" ht="13" x14ac:dyDescent="0.3">
      <c r="A564" t="s">
        <v>132</v>
      </c>
      <c r="B564" s="5">
        <v>2.56</v>
      </c>
      <c r="C564" s="5">
        <f t="shared" si="52"/>
        <v>32.56</v>
      </c>
      <c r="D564" t="s">
        <v>130</v>
      </c>
      <c r="E564" t="s">
        <v>130</v>
      </c>
      <c r="F564" t="s">
        <v>130</v>
      </c>
      <c r="G564" t="s">
        <v>130</v>
      </c>
      <c r="H564" t="s">
        <v>130</v>
      </c>
      <c r="I564" t="s">
        <v>130</v>
      </c>
      <c r="J564" t="s">
        <v>130</v>
      </c>
      <c r="K564" t="s">
        <v>130</v>
      </c>
      <c r="L564" s="55" t="s">
        <v>130</v>
      </c>
      <c r="M564" s="55" t="s">
        <v>130</v>
      </c>
      <c r="N564" s="55" t="s">
        <v>130</v>
      </c>
      <c r="O564" s="55" t="s">
        <v>130</v>
      </c>
      <c r="P564" s="2" t="s">
        <v>162</v>
      </c>
      <c r="S564">
        <v>2.46</v>
      </c>
      <c r="T564" s="55">
        <v>1.9E-2</v>
      </c>
      <c r="U564" s="55">
        <v>8.1000000000000003E-2</v>
      </c>
      <c r="V564" s="55">
        <v>0.13200000000000001</v>
      </c>
      <c r="W564" s="55">
        <v>0.184</v>
      </c>
      <c r="X564" s="55">
        <v>0.33100000000000002</v>
      </c>
      <c r="Y564" s="102"/>
      <c r="Z564" s="24"/>
      <c r="AA564" s="123"/>
      <c r="AD564" s="105"/>
      <c r="AE564" s="105"/>
      <c r="AF564" s="24"/>
      <c r="AG564" s="24"/>
      <c r="AH564" s="24"/>
      <c r="AI564" s="24"/>
      <c r="AJ564" s="24"/>
      <c r="AK564" s="24"/>
      <c r="AL564" s="24"/>
      <c r="AM564" s="24"/>
      <c r="AN564" s="24"/>
      <c r="AX564">
        <v>2.5499999999999998</v>
      </c>
      <c r="AY564" s="55">
        <v>1.9E-2</v>
      </c>
      <c r="AZ564" s="55">
        <v>8.1000000000000003E-2</v>
      </c>
      <c r="BA564" s="55">
        <v>0.13200000000000001</v>
      </c>
      <c r="BB564" s="55">
        <v>0.184</v>
      </c>
      <c r="BC564" s="55">
        <v>0.33100000000000002</v>
      </c>
    </row>
    <row r="565" spans="1:55" ht="13" x14ac:dyDescent="0.3">
      <c r="A565" t="s">
        <v>132</v>
      </c>
      <c r="B565" s="5">
        <v>2.57</v>
      </c>
      <c r="C565" s="5">
        <f t="shared" si="52"/>
        <v>32.57</v>
      </c>
      <c r="D565" t="s">
        <v>130</v>
      </c>
      <c r="E565" t="s">
        <v>130</v>
      </c>
      <c r="F565" t="s">
        <v>130</v>
      </c>
      <c r="G565" t="s">
        <v>130</v>
      </c>
      <c r="H565" t="s">
        <v>130</v>
      </c>
      <c r="I565" t="s">
        <v>130</v>
      </c>
      <c r="J565" t="s">
        <v>130</v>
      </c>
      <c r="K565" t="s">
        <v>130</v>
      </c>
      <c r="L565" s="55" t="s">
        <v>130</v>
      </c>
      <c r="M565" s="55" t="s">
        <v>130</v>
      </c>
      <c r="N565" s="55" t="s">
        <v>130</v>
      </c>
      <c r="O565" s="55" t="s">
        <v>130</v>
      </c>
      <c r="P565" s="2" t="s">
        <v>162</v>
      </c>
      <c r="S565">
        <v>2.4700000000000002</v>
      </c>
      <c r="T565" s="55">
        <v>1.9E-2</v>
      </c>
      <c r="U565" s="55">
        <v>8.1000000000000003E-2</v>
      </c>
      <c r="V565" s="55">
        <v>0.13200000000000001</v>
      </c>
      <c r="W565" s="55">
        <v>0.184</v>
      </c>
      <c r="X565" s="55">
        <v>0.33100000000000002</v>
      </c>
      <c r="Y565" s="102"/>
      <c r="Z565" s="24"/>
      <c r="AA565" s="123"/>
      <c r="AD565" s="105"/>
      <c r="AE565" s="105"/>
      <c r="AF565" s="24"/>
      <c r="AG565" s="24"/>
      <c r="AH565" s="24"/>
      <c r="AI565" s="24"/>
      <c r="AJ565" s="24"/>
      <c r="AK565" s="24"/>
      <c r="AL565" s="24"/>
      <c r="AM565" s="24"/>
      <c r="AN565" s="24"/>
      <c r="AX565">
        <v>2.56</v>
      </c>
      <c r="AY565" s="55">
        <v>1.9E-2</v>
      </c>
      <c r="AZ565" s="55">
        <v>8.1000000000000003E-2</v>
      </c>
      <c r="BA565" s="55">
        <v>0.13200000000000001</v>
      </c>
      <c r="BB565" s="55">
        <v>0.184</v>
      </c>
      <c r="BC565" s="55">
        <v>0.33100000000000002</v>
      </c>
    </row>
    <row r="566" spans="1:55" ht="13" x14ac:dyDescent="0.3">
      <c r="A566" t="s">
        <v>132</v>
      </c>
      <c r="B566" s="5">
        <v>2.58</v>
      </c>
      <c r="C566" s="5">
        <f t="shared" si="52"/>
        <v>32.58</v>
      </c>
      <c r="D566" t="s">
        <v>130</v>
      </c>
      <c r="E566" t="s">
        <v>130</v>
      </c>
      <c r="F566" t="s">
        <v>130</v>
      </c>
      <c r="G566" t="s">
        <v>130</v>
      </c>
      <c r="H566" t="s">
        <v>130</v>
      </c>
      <c r="I566" t="s">
        <v>130</v>
      </c>
      <c r="J566" t="s">
        <v>130</v>
      </c>
      <c r="K566" t="s">
        <v>130</v>
      </c>
      <c r="L566" s="55" t="s">
        <v>130</v>
      </c>
      <c r="M566" s="55" t="s">
        <v>130</v>
      </c>
      <c r="N566" s="55" t="s">
        <v>130</v>
      </c>
      <c r="O566" s="55" t="s">
        <v>130</v>
      </c>
      <c r="P566" s="2" t="s">
        <v>162</v>
      </c>
      <c r="S566">
        <v>2.48</v>
      </c>
      <c r="T566" s="55">
        <v>1.9E-2</v>
      </c>
      <c r="U566" s="55">
        <v>8.1000000000000003E-2</v>
      </c>
      <c r="V566" s="55">
        <v>0.13200000000000001</v>
      </c>
      <c r="W566" s="55">
        <v>0.184</v>
      </c>
      <c r="X566" s="55">
        <v>0.33100000000000002</v>
      </c>
      <c r="Y566" s="102"/>
      <c r="Z566" s="24"/>
      <c r="AA566" s="123"/>
      <c r="AD566" s="105"/>
      <c r="AE566" s="105"/>
      <c r="AF566" s="24"/>
      <c r="AG566" s="24"/>
      <c r="AH566" s="24"/>
      <c r="AI566" s="24"/>
      <c r="AJ566" s="24"/>
      <c r="AK566" s="24"/>
      <c r="AL566" s="24"/>
      <c r="AM566" s="24"/>
      <c r="AN566" s="24"/>
      <c r="AX566">
        <v>2.57</v>
      </c>
      <c r="AY566" s="55">
        <v>1.9E-2</v>
      </c>
      <c r="AZ566" s="55">
        <v>8.1000000000000003E-2</v>
      </c>
      <c r="BA566" s="55">
        <v>0.13200000000000001</v>
      </c>
      <c r="BB566" s="55">
        <v>0.184</v>
      </c>
      <c r="BC566" s="55">
        <v>0.33100000000000002</v>
      </c>
    </row>
    <row r="567" spans="1:55" ht="13" x14ac:dyDescent="0.3">
      <c r="A567" t="s">
        <v>132</v>
      </c>
      <c r="B567" s="5">
        <v>2.59</v>
      </c>
      <c r="C567" s="5">
        <f t="shared" si="52"/>
        <v>32.590000000000003</v>
      </c>
      <c r="D567" t="s">
        <v>130</v>
      </c>
      <c r="E567" t="s">
        <v>130</v>
      </c>
      <c r="F567" t="s">
        <v>130</v>
      </c>
      <c r="G567" t="s">
        <v>130</v>
      </c>
      <c r="H567" t="s">
        <v>130</v>
      </c>
      <c r="I567" t="s">
        <v>130</v>
      </c>
      <c r="J567" t="s">
        <v>130</v>
      </c>
      <c r="K567" t="s">
        <v>130</v>
      </c>
      <c r="L567" s="55" t="s">
        <v>130</v>
      </c>
      <c r="M567" s="55" t="s">
        <v>130</v>
      </c>
      <c r="N567" s="55" t="s">
        <v>130</v>
      </c>
      <c r="O567" s="55" t="s">
        <v>130</v>
      </c>
      <c r="P567" s="2" t="s">
        <v>162</v>
      </c>
      <c r="S567">
        <v>2.4900000000000002</v>
      </c>
      <c r="T567" s="55">
        <v>1.9E-2</v>
      </c>
      <c r="U567" s="55">
        <v>8.1000000000000003E-2</v>
      </c>
      <c r="V567" s="55">
        <v>0.13200000000000001</v>
      </c>
      <c r="W567" s="55">
        <v>0.184</v>
      </c>
      <c r="X567" s="55">
        <v>0.33100000000000002</v>
      </c>
      <c r="Y567" s="102"/>
      <c r="Z567" s="24"/>
      <c r="AA567" s="123"/>
      <c r="AD567" s="105"/>
      <c r="AE567" s="105"/>
      <c r="AF567" s="24"/>
      <c r="AG567" s="24"/>
      <c r="AH567" s="24"/>
      <c r="AI567" s="24"/>
      <c r="AJ567" s="24"/>
      <c r="AK567" s="24"/>
      <c r="AL567" s="24"/>
      <c r="AM567" s="24"/>
      <c r="AN567" s="24"/>
      <c r="AX567">
        <v>2.58</v>
      </c>
      <c r="AY567" s="55">
        <v>1.9E-2</v>
      </c>
      <c r="AZ567" s="55">
        <v>8.1000000000000003E-2</v>
      </c>
      <c r="BA567" s="55">
        <v>0.13200000000000001</v>
      </c>
      <c r="BB567" s="55">
        <v>0.184</v>
      </c>
      <c r="BC567" s="55">
        <v>0.33100000000000002</v>
      </c>
    </row>
    <row r="568" spans="1:55" ht="13" x14ac:dyDescent="0.3">
      <c r="A568" t="s">
        <v>132</v>
      </c>
      <c r="B568" s="5">
        <v>2.6</v>
      </c>
      <c r="C568" s="5">
        <f t="shared" si="52"/>
        <v>32.6</v>
      </c>
      <c r="D568" t="s">
        <v>130</v>
      </c>
      <c r="E568" t="s">
        <v>130</v>
      </c>
      <c r="F568" t="s">
        <v>130</v>
      </c>
      <c r="G568" t="s">
        <v>130</v>
      </c>
      <c r="H568" t="s">
        <v>130</v>
      </c>
      <c r="I568" t="s">
        <v>130</v>
      </c>
      <c r="J568" t="s">
        <v>130</v>
      </c>
      <c r="K568" t="s">
        <v>130</v>
      </c>
      <c r="L568" s="55" t="s">
        <v>130</v>
      </c>
      <c r="M568" s="55" t="s">
        <v>130</v>
      </c>
      <c r="N568" s="55" t="s">
        <v>130</v>
      </c>
      <c r="O568" s="55" t="s">
        <v>130</v>
      </c>
      <c r="P568" s="2" t="s">
        <v>162</v>
      </c>
      <c r="S568">
        <v>2.5</v>
      </c>
      <c r="T568" s="55">
        <v>1.9E-2</v>
      </c>
      <c r="U568" s="55">
        <v>8.1000000000000003E-2</v>
      </c>
      <c r="V568" s="55">
        <v>0.13200000000000001</v>
      </c>
      <c r="W568" s="55">
        <v>0.184</v>
      </c>
      <c r="X568" s="55">
        <v>0.33100000000000002</v>
      </c>
      <c r="Y568" s="102"/>
      <c r="Z568" s="24"/>
      <c r="AA568" s="123"/>
      <c r="AD568" s="105"/>
      <c r="AE568" s="105"/>
      <c r="AF568" s="24"/>
      <c r="AG568" s="24"/>
      <c r="AH568" s="24"/>
      <c r="AI568" s="24"/>
      <c r="AJ568" s="24"/>
      <c r="AK568" s="24"/>
      <c r="AL568" s="24"/>
      <c r="AM568" s="24"/>
      <c r="AN568" s="24"/>
      <c r="AX568">
        <v>2.59</v>
      </c>
      <c r="AY568" s="55">
        <v>1.9E-2</v>
      </c>
      <c r="AZ568" s="55">
        <v>8.1000000000000003E-2</v>
      </c>
      <c r="BA568" s="55">
        <v>0.13200000000000001</v>
      </c>
      <c r="BB568" s="55">
        <v>0.184</v>
      </c>
      <c r="BC568" s="55">
        <v>0.33100000000000002</v>
      </c>
    </row>
    <row r="569" spans="1:55" ht="13" x14ac:dyDescent="0.3">
      <c r="A569" t="s">
        <v>132</v>
      </c>
      <c r="B569" s="5">
        <v>2.61</v>
      </c>
      <c r="C569" s="5">
        <f t="shared" si="52"/>
        <v>32.61</v>
      </c>
      <c r="D569" t="s">
        <v>130</v>
      </c>
      <c r="E569" t="s">
        <v>130</v>
      </c>
      <c r="F569" t="s">
        <v>130</v>
      </c>
      <c r="G569" t="s">
        <v>130</v>
      </c>
      <c r="H569" t="s">
        <v>130</v>
      </c>
      <c r="I569" t="s">
        <v>130</v>
      </c>
      <c r="J569" t="s">
        <v>130</v>
      </c>
      <c r="K569" t="s">
        <v>130</v>
      </c>
      <c r="L569" s="55" t="s">
        <v>130</v>
      </c>
      <c r="M569" s="55" t="s">
        <v>130</v>
      </c>
      <c r="N569" s="55" t="s">
        <v>130</v>
      </c>
      <c r="O569" s="55" t="s">
        <v>130</v>
      </c>
      <c r="P569" s="2" t="s">
        <v>162</v>
      </c>
      <c r="S569">
        <v>2.5099999999999998</v>
      </c>
      <c r="T569" s="55">
        <v>1.9E-2</v>
      </c>
      <c r="U569" s="55">
        <v>8.1000000000000003E-2</v>
      </c>
      <c r="V569" s="55">
        <v>0.13200000000000001</v>
      </c>
      <c r="W569" s="55">
        <v>0.184</v>
      </c>
      <c r="X569" s="55">
        <v>0.33100000000000002</v>
      </c>
      <c r="Y569" s="102"/>
      <c r="Z569" s="24"/>
      <c r="AA569" s="123"/>
      <c r="AD569" s="105"/>
      <c r="AE569" s="105"/>
      <c r="AF569" s="24"/>
      <c r="AG569" s="24"/>
      <c r="AH569" s="24"/>
      <c r="AI569" s="24"/>
      <c r="AJ569" s="24"/>
      <c r="AK569" s="24"/>
      <c r="AL569" s="24"/>
      <c r="AM569" s="24"/>
      <c r="AN569" s="24"/>
      <c r="AX569">
        <v>2.6</v>
      </c>
      <c r="AY569" s="55">
        <v>1.9E-2</v>
      </c>
      <c r="AZ569" s="55">
        <v>8.1000000000000003E-2</v>
      </c>
      <c r="BA569" s="55">
        <v>0.13200000000000001</v>
      </c>
      <c r="BB569" s="55">
        <v>0.184</v>
      </c>
      <c r="BC569" s="55">
        <v>0.33100000000000002</v>
      </c>
    </row>
    <row r="570" spans="1:55" ht="13" x14ac:dyDescent="0.3">
      <c r="A570" t="s">
        <v>132</v>
      </c>
      <c r="B570" s="5">
        <v>2.62</v>
      </c>
      <c r="C570" s="5">
        <f t="shared" si="52"/>
        <v>32.619999999999997</v>
      </c>
      <c r="D570" t="s">
        <v>130</v>
      </c>
      <c r="E570" t="s">
        <v>130</v>
      </c>
      <c r="F570" t="s">
        <v>130</v>
      </c>
      <c r="G570" t="s">
        <v>130</v>
      </c>
      <c r="H570" t="s">
        <v>130</v>
      </c>
      <c r="I570" t="s">
        <v>130</v>
      </c>
      <c r="J570" t="s">
        <v>130</v>
      </c>
      <c r="K570" t="s">
        <v>130</v>
      </c>
      <c r="L570" s="55" t="s">
        <v>130</v>
      </c>
      <c r="M570" s="55" t="s">
        <v>130</v>
      </c>
      <c r="N570" s="55" t="s">
        <v>130</v>
      </c>
      <c r="O570" s="55" t="s">
        <v>130</v>
      </c>
      <c r="P570" s="2" t="s">
        <v>162</v>
      </c>
      <c r="S570">
        <v>2.52</v>
      </c>
      <c r="T570" s="55">
        <v>1.9E-2</v>
      </c>
      <c r="U570" s="55">
        <v>8.1000000000000003E-2</v>
      </c>
      <c r="V570" s="55">
        <v>0.13200000000000001</v>
      </c>
      <c r="W570" s="55">
        <v>0.184</v>
      </c>
      <c r="X570" s="55">
        <v>0.33100000000000002</v>
      </c>
      <c r="Y570" s="102"/>
      <c r="Z570" s="24"/>
      <c r="AA570" s="123"/>
      <c r="AD570" s="105"/>
      <c r="AE570" s="105"/>
      <c r="AF570" s="24"/>
      <c r="AG570" s="24"/>
      <c r="AH570" s="24"/>
      <c r="AI570" s="24"/>
      <c r="AJ570" s="24"/>
      <c r="AK570" s="24"/>
      <c r="AL570" s="24"/>
      <c r="AM570" s="24"/>
      <c r="AN570" s="24"/>
      <c r="AX570">
        <v>2.61</v>
      </c>
      <c r="AY570" s="55">
        <v>1.9E-2</v>
      </c>
      <c r="AZ570" s="55">
        <v>8.1000000000000003E-2</v>
      </c>
      <c r="BA570" s="55">
        <v>0.13200000000000001</v>
      </c>
      <c r="BB570" s="55">
        <v>0.184</v>
      </c>
      <c r="BC570" s="55">
        <v>0.33100000000000002</v>
      </c>
    </row>
    <row r="571" spans="1:55" ht="13" x14ac:dyDescent="0.3">
      <c r="A571" t="s">
        <v>132</v>
      </c>
      <c r="B571" s="5">
        <v>2.63</v>
      </c>
      <c r="C571" s="5">
        <f t="shared" si="52"/>
        <v>32.630000000000003</v>
      </c>
      <c r="D571" t="s">
        <v>130</v>
      </c>
      <c r="E571" t="s">
        <v>130</v>
      </c>
      <c r="F571" t="s">
        <v>130</v>
      </c>
      <c r="G571" t="s">
        <v>130</v>
      </c>
      <c r="H571" t="s">
        <v>130</v>
      </c>
      <c r="I571" t="s">
        <v>130</v>
      </c>
      <c r="J571" t="s">
        <v>130</v>
      </c>
      <c r="K571" t="s">
        <v>130</v>
      </c>
      <c r="L571" s="55" t="s">
        <v>130</v>
      </c>
      <c r="M571" s="55" t="s">
        <v>130</v>
      </c>
      <c r="N571" s="55" t="s">
        <v>130</v>
      </c>
      <c r="O571" s="55" t="s">
        <v>130</v>
      </c>
      <c r="P571" s="2" t="s">
        <v>162</v>
      </c>
      <c r="S571">
        <v>2.5299999999999998</v>
      </c>
      <c r="T571" s="55">
        <v>1.9E-2</v>
      </c>
      <c r="U571" s="55">
        <v>8.1000000000000003E-2</v>
      </c>
      <c r="V571" s="55">
        <v>0.13200000000000001</v>
      </c>
      <c r="W571" s="55">
        <v>0.184</v>
      </c>
      <c r="X571" s="55">
        <v>0.33100000000000002</v>
      </c>
      <c r="Y571" s="102"/>
      <c r="Z571" s="24"/>
      <c r="AA571" s="123"/>
      <c r="AD571" s="105"/>
      <c r="AE571" s="105"/>
      <c r="AF571" s="24"/>
      <c r="AG571" s="24"/>
      <c r="AH571" s="24"/>
      <c r="AI571" s="24"/>
      <c r="AJ571" s="24"/>
      <c r="AK571" s="24"/>
      <c r="AL571" s="24"/>
      <c r="AM571" s="24"/>
      <c r="AN571" s="24"/>
      <c r="AX571">
        <v>2.62</v>
      </c>
      <c r="AY571" s="55">
        <v>1.9E-2</v>
      </c>
      <c r="AZ571" s="55">
        <v>8.1000000000000003E-2</v>
      </c>
      <c r="BA571" s="55">
        <v>0.13200000000000001</v>
      </c>
      <c r="BB571" s="55">
        <v>0.184</v>
      </c>
      <c r="BC571" s="55">
        <v>0.33100000000000002</v>
      </c>
    </row>
    <row r="572" spans="1:55" ht="13" x14ac:dyDescent="0.3">
      <c r="A572" t="s">
        <v>132</v>
      </c>
      <c r="B572" s="5">
        <v>2.64</v>
      </c>
      <c r="C572" s="5">
        <f t="shared" si="52"/>
        <v>32.64</v>
      </c>
      <c r="D572" t="s">
        <v>130</v>
      </c>
      <c r="E572" t="s">
        <v>130</v>
      </c>
      <c r="F572" t="s">
        <v>130</v>
      </c>
      <c r="G572" t="s">
        <v>130</v>
      </c>
      <c r="H572" t="s">
        <v>130</v>
      </c>
      <c r="I572" t="s">
        <v>130</v>
      </c>
      <c r="J572" t="s">
        <v>130</v>
      </c>
      <c r="K572" t="s">
        <v>130</v>
      </c>
      <c r="L572" s="55" t="s">
        <v>130</v>
      </c>
      <c r="M572" s="55" t="s">
        <v>130</v>
      </c>
      <c r="N572" s="55" t="s">
        <v>130</v>
      </c>
      <c r="O572" s="55" t="s">
        <v>130</v>
      </c>
      <c r="P572" s="2" t="s">
        <v>162</v>
      </c>
      <c r="S572">
        <v>2.54</v>
      </c>
      <c r="T572" s="55">
        <v>1.9E-2</v>
      </c>
      <c r="U572" s="55">
        <v>8.1000000000000003E-2</v>
      </c>
      <c r="V572" s="55">
        <v>0.13200000000000001</v>
      </c>
      <c r="W572" s="55">
        <v>0.184</v>
      </c>
      <c r="X572" s="55">
        <v>0.33100000000000002</v>
      </c>
      <c r="Y572" s="102"/>
      <c r="Z572" s="24"/>
      <c r="AA572" s="123"/>
      <c r="AD572" s="105"/>
      <c r="AE572" s="105"/>
      <c r="AF572" s="24"/>
      <c r="AG572" s="24"/>
      <c r="AH572" s="24"/>
      <c r="AI572" s="24"/>
      <c r="AJ572" s="24"/>
      <c r="AK572" s="24"/>
      <c r="AL572" s="24"/>
      <c r="AM572" s="24"/>
      <c r="AN572" s="24"/>
      <c r="AX572">
        <v>2.63</v>
      </c>
      <c r="AY572" s="55">
        <v>1.9E-2</v>
      </c>
      <c r="AZ572" s="55">
        <v>8.1000000000000003E-2</v>
      </c>
      <c r="BA572" s="55">
        <v>0.13200000000000001</v>
      </c>
      <c r="BB572" s="55">
        <v>0.184</v>
      </c>
      <c r="BC572" s="55">
        <v>0.33100000000000002</v>
      </c>
    </row>
    <row r="573" spans="1:55" ht="13" x14ac:dyDescent="0.3">
      <c r="A573" t="s">
        <v>132</v>
      </c>
      <c r="B573" s="5">
        <v>2.65</v>
      </c>
      <c r="C573" s="5">
        <f t="shared" si="52"/>
        <v>32.65</v>
      </c>
      <c r="D573" t="s">
        <v>130</v>
      </c>
      <c r="E573" t="s">
        <v>130</v>
      </c>
      <c r="F573" t="s">
        <v>130</v>
      </c>
      <c r="G573" t="s">
        <v>130</v>
      </c>
      <c r="H573" t="s">
        <v>130</v>
      </c>
      <c r="I573" t="s">
        <v>130</v>
      </c>
      <c r="J573" t="s">
        <v>130</v>
      </c>
      <c r="K573" t="s">
        <v>130</v>
      </c>
      <c r="L573" s="55" t="s">
        <v>130</v>
      </c>
      <c r="M573" s="55" t="s">
        <v>130</v>
      </c>
      <c r="N573" s="55" t="s">
        <v>130</v>
      </c>
      <c r="O573" s="55" t="s">
        <v>130</v>
      </c>
      <c r="P573" s="2" t="s">
        <v>162</v>
      </c>
      <c r="S573">
        <v>2.5499999999999998</v>
      </c>
      <c r="T573" s="55">
        <v>1.9E-2</v>
      </c>
      <c r="U573" s="55">
        <v>8.1000000000000003E-2</v>
      </c>
      <c r="V573" s="55">
        <v>0.13200000000000001</v>
      </c>
      <c r="W573" s="55">
        <v>0.184</v>
      </c>
      <c r="X573" s="55">
        <v>0.33100000000000002</v>
      </c>
      <c r="Y573" s="102"/>
      <c r="Z573" s="24"/>
      <c r="AA573" s="123"/>
      <c r="AD573" s="105"/>
      <c r="AE573" s="105"/>
      <c r="AF573" s="24"/>
      <c r="AG573" s="24"/>
      <c r="AH573" s="24"/>
      <c r="AI573" s="24"/>
      <c r="AJ573" s="24"/>
      <c r="AK573" s="24"/>
      <c r="AL573" s="24"/>
      <c r="AM573" s="24"/>
      <c r="AN573" s="24"/>
      <c r="AX573">
        <v>2.64</v>
      </c>
      <c r="AY573" s="55">
        <v>1.9E-2</v>
      </c>
      <c r="AZ573" s="55">
        <v>8.1000000000000003E-2</v>
      </c>
      <c r="BA573" s="55">
        <v>0.13200000000000001</v>
      </c>
      <c r="BB573" s="55">
        <v>0.184</v>
      </c>
      <c r="BC573" s="55">
        <v>0.33100000000000002</v>
      </c>
    </row>
    <row r="574" spans="1:55" ht="13" x14ac:dyDescent="0.3">
      <c r="A574" t="s">
        <v>132</v>
      </c>
      <c r="B574" s="5">
        <v>2.66</v>
      </c>
      <c r="C574" s="5">
        <f t="shared" si="52"/>
        <v>32.659999999999997</v>
      </c>
      <c r="D574" t="s">
        <v>130</v>
      </c>
      <c r="E574" t="s">
        <v>130</v>
      </c>
      <c r="F574" t="s">
        <v>130</v>
      </c>
      <c r="G574" t="s">
        <v>130</v>
      </c>
      <c r="H574" t="s">
        <v>130</v>
      </c>
      <c r="I574" t="s">
        <v>130</v>
      </c>
      <c r="J574" t="s">
        <v>130</v>
      </c>
      <c r="K574" t="s">
        <v>130</v>
      </c>
      <c r="L574" s="55" t="s">
        <v>130</v>
      </c>
      <c r="M574" s="55" t="s">
        <v>130</v>
      </c>
      <c r="N574" s="55" t="s">
        <v>130</v>
      </c>
      <c r="O574" s="55" t="s">
        <v>130</v>
      </c>
      <c r="P574" s="2" t="s">
        <v>162</v>
      </c>
      <c r="S574">
        <v>2.56</v>
      </c>
      <c r="T574" s="55">
        <v>1.9E-2</v>
      </c>
      <c r="U574" s="55">
        <v>8.1000000000000003E-2</v>
      </c>
      <c r="V574" s="55">
        <v>0.13200000000000001</v>
      </c>
      <c r="W574" s="55">
        <v>0.184</v>
      </c>
      <c r="X574" s="55">
        <v>0.33100000000000002</v>
      </c>
      <c r="Y574" s="102"/>
      <c r="Z574" s="24"/>
      <c r="AA574" s="123"/>
      <c r="AD574" s="105"/>
      <c r="AE574" s="105"/>
      <c r="AF574" s="24"/>
      <c r="AG574" s="24"/>
      <c r="AH574" s="24"/>
      <c r="AI574" s="24"/>
      <c r="AJ574" s="24"/>
      <c r="AK574" s="24"/>
      <c r="AL574" s="24"/>
      <c r="AM574" s="24"/>
      <c r="AN574" s="24"/>
      <c r="AX574">
        <v>2.65</v>
      </c>
      <c r="AY574" s="55">
        <v>1.9E-2</v>
      </c>
      <c r="AZ574" s="55">
        <v>8.1000000000000003E-2</v>
      </c>
      <c r="BA574" s="55">
        <v>0.13200000000000001</v>
      </c>
      <c r="BB574" s="55">
        <v>0.184</v>
      </c>
      <c r="BC574" s="55">
        <v>0.33100000000000002</v>
      </c>
    </row>
    <row r="575" spans="1:55" ht="13" x14ac:dyDescent="0.3">
      <c r="A575" t="s">
        <v>132</v>
      </c>
      <c r="B575" s="5">
        <v>2.67</v>
      </c>
      <c r="C575" s="5">
        <f t="shared" si="52"/>
        <v>32.67</v>
      </c>
      <c r="D575" t="s">
        <v>130</v>
      </c>
      <c r="E575" t="s">
        <v>130</v>
      </c>
      <c r="F575" t="s">
        <v>130</v>
      </c>
      <c r="G575" t="s">
        <v>130</v>
      </c>
      <c r="H575" t="s">
        <v>130</v>
      </c>
      <c r="I575" t="s">
        <v>130</v>
      </c>
      <c r="J575" t="s">
        <v>130</v>
      </c>
      <c r="K575" t="s">
        <v>130</v>
      </c>
      <c r="L575" s="55" t="s">
        <v>130</v>
      </c>
      <c r="M575" s="55" t="s">
        <v>130</v>
      </c>
      <c r="N575" s="55" t="s">
        <v>130</v>
      </c>
      <c r="O575" s="55" t="s">
        <v>130</v>
      </c>
      <c r="P575" s="2" t="s">
        <v>162</v>
      </c>
      <c r="S575">
        <v>2.57</v>
      </c>
      <c r="T575" s="55">
        <v>1.9E-2</v>
      </c>
      <c r="U575" s="55">
        <v>8.1000000000000003E-2</v>
      </c>
      <c r="V575" s="55">
        <v>0.13200000000000001</v>
      </c>
      <c r="W575" s="55">
        <v>0.184</v>
      </c>
      <c r="X575" s="55">
        <v>0.33100000000000002</v>
      </c>
      <c r="Y575" s="102"/>
      <c r="Z575" s="24"/>
      <c r="AA575" s="123"/>
      <c r="AD575" s="105"/>
      <c r="AE575" s="105"/>
      <c r="AF575" s="24"/>
      <c r="AG575" s="24"/>
      <c r="AH575" s="24"/>
      <c r="AI575" s="24"/>
      <c r="AJ575" s="24"/>
      <c r="AK575" s="24"/>
      <c r="AL575" s="24"/>
      <c r="AM575" s="24"/>
      <c r="AN575" s="24"/>
      <c r="AX575">
        <v>2.66</v>
      </c>
      <c r="AY575" s="55">
        <v>1.9E-2</v>
      </c>
      <c r="AZ575" s="55">
        <v>8.1000000000000003E-2</v>
      </c>
      <c r="BA575" s="55">
        <v>0.13200000000000001</v>
      </c>
      <c r="BB575" s="55">
        <v>0.184</v>
      </c>
      <c r="BC575" s="55">
        <v>0.33100000000000002</v>
      </c>
    </row>
    <row r="576" spans="1:55" ht="13" x14ac:dyDescent="0.3">
      <c r="A576" t="s">
        <v>132</v>
      </c>
      <c r="B576" s="5">
        <v>2.68</v>
      </c>
      <c r="C576" s="5">
        <f t="shared" si="52"/>
        <v>32.68</v>
      </c>
      <c r="D576" t="s">
        <v>130</v>
      </c>
      <c r="E576" t="s">
        <v>130</v>
      </c>
      <c r="F576" t="s">
        <v>130</v>
      </c>
      <c r="G576" t="s">
        <v>130</v>
      </c>
      <c r="H576" t="s">
        <v>130</v>
      </c>
      <c r="I576" t="s">
        <v>130</v>
      </c>
      <c r="J576" t="s">
        <v>130</v>
      </c>
      <c r="K576" t="s">
        <v>130</v>
      </c>
      <c r="L576" s="55" t="s">
        <v>130</v>
      </c>
      <c r="M576" s="55" t="s">
        <v>130</v>
      </c>
      <c r="N576" s="55" t="s">
        <v>130</v>
      </c>
      <c r="O576" s="55" t="s">
        <v>130</v>
      </c>
      <c r="P576" s="2" t="s">
        <v>162</v>
      </c>
      <c r="S576">
        <v>2.58</v>
      </c>
      <c r="T576" s="55">
        <v>1.9E-2</v>
      </c>
      <c r="U576" s="55">
        <v>8.1000000000000003E-2</v>
      </c>
      <c r="V576" s="55">
        <v>0.13200000000000001</v>
      </c>
      <c r="W576" s="55">
        <v>0.184</v>
      </c>
      <c r="X576" s="55">
        <v>0.33100000000000002</v>
      </c>
      <c r="Y576" s="102"/>
      <c r="Z576" s="24"/>
      <c r="AA576" s="123"/>
      <c r="AD576" s="105"/>
      <c r="AE576" s="105"/>
      <c r="AF576" s="24"/>
      <c r="AG576" s="24"/>
      <c r="AH576" s="24"/>
      <c r="AI576" s="24"/>
      <c r="AJ576" s="24"/>
      <c r="AK576" s="24"/>
      <c r="AL576" s="24"/>
      <c r="AM576" s="24"/>
      <c r="AN576" s="24"/>
      <c r="AX576">
        <v>2.67</v>
      </c>
      <c r="AY576" s="55">
        <v>1.9E-2</v>
      </c>
      <c r="AZ576" s="55">
        <v>8.1000000000000003E-2</v>
      </c>
      <c r="BA576" s="55">
        <v>0.13200000000000001</v>
      </c>
      <c r="BB576" s="55">
        <v>0.184</v>
      </c>
      <c r="BC576" s="55">
        <v>0.33100000000000002</v>
      </c>
    </row>
    <row r="577" spans="1:55" ht="13" x14ac:dyDescent="0.3">
      <c r="A577" t="s">
        <v>132</v>
      </c>
      <c r="B577" s="5">
        <v>2.69</v>
      </c>
      <c r="C577" s="5">
        <f t="shared" si="52"/>
        <v>32.69</v>
      </c>
      <c r="D577" t="s">
        <v>130</v>
      </c>
      <c r="E577" t="s">
        <v>130</v>
      </c>
      <c r="F577" t="s">
        <v>130</v>
      </c>
      <c r="G577" t="s">
        <v>130</v>
      </c>
      <c r="H577" t="s">
        <v>130</v>
      </c>
      <c r="I577" t="s">
        <v>130</v>
      </c>
      <c r="J577" t="s">
        <v>130</v>
      </c>
      <c r="K577" t="s">
        <v>130</v>
      </c>
      <c r="L577" s="55" t="s">
        <v>130</v>
      </c>
      <c r="M577" s="55" t="s">
        <v>130</v>
      </c>
      <c r="N577" s="55" t="s">
        <v>130</v>
      </c>
      <c r="O577" s="55" t="s">
        <v>130</v>
      </c>
      <c r="P577" s="2" t="s">
        <v>162</v>
      </c>
      <c r="S577">
        <v>2.59</v>
      </c>
      <c r="T577" s="55">
        <v>1.9E-2</v>
      </c>
      <c r="U577" s="55">
        <v>8.1000000000000003E-2</v>
      </c>
      <c r="V577" s="55">
        <v>0.13200000000000001</v>
      </c>
      <c r="W577" s="55">
        <v>0.184</v>
      </c>
      <c r="X577" s="55">
        <v>0.33100000000000002</v>
      </c>
      <c r="Y577" s="102"/>
      <c r="Z577" s="24"/>
      <c r="AA577" s="123"/>
      <c r="AD577" s="105"/>
      <c r="AE577" s="105"/>
      <c r="AF577" s="24"/>
      <c r="AG577" s="24"/>
      <c r="AH577" s="24"/>
      <c r="AI577" s="24"/>
      <c r="AJ577" s="24"/>
      <c r="AK577" s="24"/>
      <c r="AL577" s="24"/>
      <c r="AM577" s="24"/>
      <c r="AN577" s="24"/>
      <c r="AX577">
        <v>2.68</v>
      </c>
      <c r="AY577" s="55">
        <v>1.9E-2</v>
      </c>
      <c r="AZ577" s="55">
        <v>8.1000000000000003E-2</v>
      </c>
      <c r="BA577" s="55">
        <v>0.13200000000000001</v>
      </c>
      <c r="BB577" s="55">
        <v>0.184</v>
      </c>
      <c r="BC577" s="55">
        <v>0.33100000000000002</v>
      </c>
    </row>
    <row r="578" spans="1:55" ht="13" x14ac:dyDescent="0.3">
      <c r="A578" t="s">
        <v>132</v>
      </c>
      <c r="B578" s="5">
        <v>2.7</v>
      </c>
      <c r="C578" s="5">
        <f t="shared" si="52"/>
        <v>32.700000000000003</v>
      </c>
      <c r="D578" t="s">
        <v>130</v>
      </c>
      <c r="E578" t="s">
        <v>130</v>
      </c>
      <c r="F578" t="s">
        <v>130</v>
      </c>
      <c r="G578" t="s">
        <v>130</v>
      </c>
      <c r="H578" t="s">
        <v>130</v>
      </c>
      <c r="I578" t="s">
        <v>130</v>
      </c>
      <c r="J578" t="s">
        <v>130</v>
      </c>
      <c r="K578" t="s">
        <v>130</v>
      </c>
      <c r="L578" s="55" t="s">
        <v>130</v>
      </c>
      <c r="M578" s="55" t="s">
        <v>130</v>
      </c>
      <c r="N578" s="55" t="s">
        <v>130</v>
      </c>
      <c r="O578" s="55" t="s">
        <v>130</v>
      </c>
      <c r="P578" s="2" t="s">
        <v>162</v>
      </c>
      <c r="S578">
        <v>2.6</v>
      </c>
      <c r="T578" s="55">
        <v>1.9E-2</v>
      </c>
      <c r="U578" s="55">
        <v>8.1000000000000003E-2</v>
      </c>
      <c r="V578" s="55">
        <v>0.13200000000000001</v>
      </c>
      <c r="W578" s="55">
        <v>0.184</v>
      </c>
      <c r="X578" s="55">
        <v>0.33100000000000002</v>
      </c>
      <c r="Y578" s="102"/>
      <c r="Z578" s="24"/>
      <c r="AA578" s="123"/>
      <c r="AD578" s="105"/>
      <c r="AE578" s="105"/>
      <c r="AF578" s="24"/>
      <c r="AG578" s="24"/>
      <c r="AH578" s="24"/>
      <c r="AI578" s="24"/>
      <c r="AJ578" s="24"/>
      <c r="AK578" s="24"/>
      <c r="AL578" s="24"/>
      <c r="AM578" s="24"/>
      <c r="AN578" s="24"/>
      <c r="AX578">
        <v>2.69</v>
      </c>
      <c r="AY578" s="55">
        <v>1.9E-2</v>
      </c>
      <c r="AZ578" s="55">
        <v>8.1000000000000003E-2</v>
      </c>
      <c r="BA578" s="55">
        <v>0.13200000000000001</v>
      </c>
      <c r="BB578" s="55">
        <v>0.184</v>
      </c>
      <c r="BC578" s="55">
        <v>0.33100000000000002</v>
      </c>
    </row>
    <row r="579" spans="1:55" ht="13" x14ac:dyDescent="0.3">
      <c r="A579" t="s">
        <v>132</v>
      </c>
      <c r="B579" s="5">
        <v>2.71</v>
      </c>
      <c r="C579" s="5">
        <f t="shared" si="52"/>
        <v>32.71</v>
      </c>
      <c r="D579" t="s">
        <v>130</v>
      </c>
      <c r="E579" t="s">
        <v>130</v>
      </c>
      <c r="F579" t="s">
        <v>130</v>
      </c>
      <c r="G579" t="s">
        <v>130</v>
      </c>
      <c r="H579" t="s">
        <v>130</v>
      </c>
      <c r="I579" t="s">
        <v>130</v>
      </c>
      <c r="J579" t="s">
        <v>130</v>
      </c>
      <c r="K579" t="s">
        <v>130</v>
      </c>
      <c r="L579" s="55" t="s">
        <v>130</v>
      </c>
      <c r="M579" s="55" t="s">
        <v>130</v>
      </c>
      <c r="N579" s="55" t="s">
        <v>130</v>
      </c>
      <c r="O579" s="55" t="s">
        <v>130</v>
      </c>
      <c r="P579" s="2" t="s">
        <v>162</v>
      </c>
      <c r="S579">
        <v>2.61</v>
      </c>
      <c r="T579" s="55">
        <v>1.9E-2</v>
      </c>
      <c r="U579" s="55">
        <v>8.1000000000000003E-2</v>
      </c>
      <c r="V579" s="55">
        <v>0.13200000000000001</v>
      </c>
      <c r="W579" s="55">
        <v>0.184</v>
      </c>
      <c r="X579" s="55">
        <v>0.33100000000000002</v>
      </c>
      <c r="Y579" s="102"/>
      <c r="Z579" s="24"/>
      <c r="AA579" s="123"/>
      <c r="AD579" s="105"/>
      <c r="AE579" s="105"/>
      <c r="AF579" s="24"/>
      <c r="AG579" s="24"/>
      <c r="AH579" s="24"/>
      <c r="AI579" s="24"/>
      <c r="AJ579" s="24"/>
      <c r="AK579" s="24"/>
      <c r="AL579" s="24"/>
      <c r="AM579" s="24"/>
      <c r="AN579" s="24"/>
      <c r="AX579">
        <v>2.7</v>
      </c>
      <c r="AY579" s="55">
        <v>1.9E-2</v>
      </c>
      <c r="AZ579" s="55">
        <v>8.1000000000000003E-2</v>
      </c>
      <c r="BA579" s="55">
        <v>0.13200000000000001</v>
      </c>
      <c r="BB579" s="55">
        <v>0.184</v>
      </c>
      <c r="BC579" s="55">
        <v>0.33100000000000002</v>
      </c>
    </row>
    <row r="580" spans="1:55" ht="13" x14ac:dyDescent="0.3">
      <c r="A580" t="s">
        <v>132</v>
      </c>
      <c r="B580" s="5">
        <v>2.72</v>
      </c>
      <c r="C580" s="5">
        <f t="shared" si="52"/>
        <v>32.72</v>
      </c>
      <c r="D580" t="s">
        <v>130</v>
      </c>
      <c r="E580" t="s">
        <v>130</v>
      </c>
      <c r="F580" t="s">
        <v>130</v>
      </c>
      <c r="G580" t="s">
        <v>130</v>
      </c>
      <c r="H580" t="s">
        <v>130</v>
      </c>
      <c r="I580" t="s">
        <v>130</v>
      </c>
      <c r="J580" t="s">
        <v>130</v>
      </c>
      <c r="K580" t="s">
        <v>130</v>
      </c>
      <c r="L580" s="55" t="s">
        <v>130</v>
      </c>
      <c r="M580" s="55" t="s">
        <v>130</v>
      </c>
      <c r="N580" s="55" t="s">
        <v>130</v>
      </c>
      <c r="O580" s="55" t="s">
        <v>130</v>
      </c>
      <c r="P580" s="2" t="s">
        <v>162</v>
      </c>
      <c r="S580">
        <v>2.62</v>
      </c>
      <c r="T580" s="55">
        <v>1.9E-2</v>
      </c>
      <c r="U580" s="55">
        <v>8.1000000000000003E-2</v>
      </c>
      <c r="V580" s="55">
        <v>0.13200000000000001</v>
      </c>
      <c r="W580" s="55">
        <v>0.184</v>
      </c>
      <c r="X580" s="55">
        <v>0.33100000000000002</v>
      </c>
      <c r="Y580" s="102"/>
      <c r="Z580" s="24"/>
      <c r="AA580" s="123"/>
      <c r="AD580" s="105"/>
      <c r="AE580" s="105"/>
      <c r="AF580" s="24"/>
      <c r="AG580" s="24"/>
      <c r="AH580" s="24"/>
      <c r="AI580" s="24"/>
      <c r="AJ580" s="24"/>
      <c r="AK580" s="24"/>
      <c r="AL580" s="24"/>
      <c r="AM580" s="24"/>
      <c r="AN580" s="24"/>
      <c r="AX580">
        <v>2.71</v>
      </c>
      <c r="AY580" s="55">
        <v>1.9E-2</v>
      </c>
      <c r="AZ580" s="55">
        <v>8.1000000000000003E-2</v>
      </c>
      <c r="BA580" s="55">
        <v>0.13200000000000001</v>
      </c>
      <c r="BB580" s="55">
        <v>0.184</v>
      </c>
      <c r="BC580" s="55">
        <v>0.33100000000000002</v>
      </c>
    </row>
    <row r="581" spans="1:55" ht="13" x14ac:dyDescent="0.3">
      <c r="A581" t="s">
        <v>132</v>
      </c>
      <c r="B581" s="5">
        <v>2.73</v>
      </c>
      <c r="C581" s="5">
        <f t="shared" si="52"/>
        <v>32.729999999999997</v>
      </c>
      <c r="D581" t="s">
        <v>130</v>
      </c>
      <c r="E581" t="s">
        <v>130</v>
      </c>
      <c r="F581" t="s">
        <v>130</v>
      </c>
      <c r="G581" t="s">
        <v>130</v>
      </c>
      <c r="H581" t="s">
        <v>130</v>
      </c>
      <c r="I581" t="s">
        <v>130</v>
      </c>
      <c r="J581" t="s">
        <v>130</v>
      </c>
      <c r="K581" t="s">
        <v>130</v>
      </c>
      <c r="L581" s="55" t="s">
        <v>130</v>
      </c>
      <c r="M581" s="55" t="s">
        <v>130</v>
      </c>
      <c r="N581" s="55" t="s">
        <v>130</v>
      </c>
      <c r="O581" s="55" t="s">
        <v>130</v>
      </c>
      <c r="P581" s="2" t="s">
        <v>162</v>
      </c>
      <c r="S581">
        <v>2.63</v>
      </c>
      <c r="T581" s="55">
        <v>1.9E-2</v>
      </c>
      <c r="U581" s="55">
        <v>8.1000000000000003E-2</v>
      </c>
      <c r="V581" s="55">
        <v>0.13200000000000001</v>
      </c>
      <c r="W581" s="55">
        <v>0.184</v>
      </c>
      <c r="X581" s="55">
        <v>0.33100000000000002</v>
      </c>
      <c r="Y581" s="102"/>
      <c r="Z581" s="24"/>
      <c r="AA581" s="123"/>
      <c r="AD581" s="105"/>
      <c r="AE581" s="105"/>
      <c r="AF581" s="24"/>
      <c r="AG581" s="24"/>
      <c r="AH581" s="24"/>
      <c r="AI581" s="24"/>
      <c r="AJ581" s="24"/>
      <c r="AK581" s="24"/>
      <c r="AL581" s="24"/>
      <c r="AM581" s="24"/>
      <c r="AN581" s="24"/>
      <c r="AX581">
        <v>2.72</v>
      </c>
      <c r="AY581" s="55">
        <v>1.9E-2</v>
      </c>
      <c r="AZ581" s="55">
        <v>8.1000000000000003E-2</v>
      </c>
      <c r="BA581" s="55">
        <v>0.13200000000000001</v>
      </c>
      <c r="BB581" s="55">
        <v>0.184</v>
      </c>
      <c r="BC581" s="55">
        <v>0.33100000000000002</v>
      </c>
    </row>
    <row r="582" spans="1:55" ht="13" x14ac:dyDescent="0.3">
      <c r="A582" t="s">
        <v>132</v>
      </c>
      <c r="B582" s="5">
        <v>2.74</v>
      </c>
      <c r="C582" s="5">
        <f t="shared" si="52"/>
        <v>32.74</v>
      </c>
      <c r="D582" t="s">
        <v>130</v>
      </c>
      <c r="E582" t="s">
        <v>130</v>
      </c>
      <c r="F582" t="s">
        <v>130</v>
      </c>
      <c r="G582" t="s">
        <v>130</v>
      </c>
      <c r="H582" t="s">
        <v>130</v>
      </c>
      <c r="I582" t="s">
        <v>130</v>
      </c>
      <c r="J582" t="s">
        <v>130</v>
      </c>
      <c r="K582" t="s">
        <v>130</v>
      </c>
      <c r="L582" s="55" t="s">
        <v>130</v>
      </c>
      <c r="M582" s="55" t="s">
        <v>130</v>
      </c>
      <c r="N582" s="55" t="s">
        <v>130</v>
      </c>
      <c r="O582" s="55" t="s">
        <v>130</v>
      </c>
      <c r="P582" s="2" t="s">
        <v>162</v>
      </c>
      <c r="S582">
        <v>2.64</v>
      </c>
      <c r="T582" s="55">
        <v>1.9E-2</v>
      </c>
      <c r="U582" s="55">
        <v>8.1000000000000003E-2</v>
      </c>
      <c r="V582" s="55">
        <v>0.13200000000000001</v>
      </c>
      <c r="W582" s="55">
        <v>0.184</v>
      </c>
      <c r="X582" s="55">
        <v>0.33100000000000002</v>
      </c>
      <c r="Y582" s="102"/>
      <c r="Z582" s="24"/>
      <c r="AA582" s="123"/>
      <c r="AD582" s="105"/>
      <c r="AE582" s="105"/>
      <c r="AF582" s="24"/>
      <c r="AG582" s="24"/>
      <c r="AH582" s="24"/>
      <c r="AI582" s="24"/>
      <c r="AJ582" s="24"/>
      <c r="AK582" s="24"/>
      <c r="AL582" s="24"/>
      <c r="AM582" s="24"/>
      <c r="AN582" s="24"/>
      <c r="AX582">
        <v>2.73</v>
      </c>
      <c r="AY582" s="55">
        <v>1.9E-2</v>
      </c>
      <c r="AZ582" s="55">
        <v>8.1000000000000003E-2</v>
      </c>
      <c r="BA582" s="55">
        <v>0.13200000000000001</v>
      </c>
      <c r="BB582" s="55">
        <v>0.184</v>
      </c>
      <c r="BC582" s="55">
        <v>0.33100000000000002</v>
      </c>
    </row>
    <row r="583" spans="1:55" ht="13" x14ac:dyDescent="0.3">
      <c r="A583" t="s">
        <v>132</v>
      </c>
      <c r="B583" s="5">
        <v>2.75</v>
      </c>
      <c r="C583" s="5">
        <f t="shared" si="52"/>
        <v>32.75</v>
      </c>
      <c r="D583" t="s">
        <v>130</v>
      </c>
      <c r="E583" t="s">
        <v>130</v>
      </c>
      <c r="F583" t="s">
        <v>130</v>
      </c>
      <c r="G583" t="s">
        <v>130</v>
      </c>
      <c r="H583" t="s">
        <v>130</v>
      </c>
      <c r="I583" t="s">
        <v>130</v>
      </c>
      <c r="J583" t="s">
        <v>130</v>
      </c>
      <c r="K583" t="s">
        <v>130</v>
      </c>
      <c r="L583" s="55" t="s">
        <v>130</v>
      </c>
      <c r="M583" s="55" t="s">
        <v>130</v>
      </c>
      <c r="N583" s="55" t="s">
        <v>130</v>
      </c>
      <c r="O583" s="55" t="s">
        <v>130</v>
      </c>
      <c r="P583" s="2" t="s">
        <v>162</v>
      </c>
      <c r="S583">
        <v>2.65</v>
      </c>
      <c r="T583" s="55">
        <v>1.9E-2</v>
      </c>
      <c r="U583" s="55">
        <v>8.1000000000000003E-2</v>
      </c>
      <c r="V583" s="55">
        <v>0.13200000000000001</v>
      </c>
      <c r="W583" s="55">
        <v>0.184</v>
      </c>
      <c r="X583" s="55">
        <v>0.33100000000000002</v>
      </c>
      <c r="Y583" s="102"/>
      <c r="Z583" s="24"/>
      <c r="AA583" s="123"/>
      <c r="AD583" s="105"/>
      <c r="AE583" s="105"/>
      <c r="AF583" s="24"/>
      <c r="AG583" s="24"/>
      <c r="AH583" s="24"/>
      <c r="AI583" s="24"/>
      <c r="AJ583" s="24"/>
      <c r="AK583" s="24"/>
      <c r="AL583" s="24"/>
      <c r="AM583" s="24"/>
      <c r="AN583" s="24"/>
      <c r="AX583">
        <v>2.74</v>
      </c>
      <c r="AY583" s="55">
        <v>1.9E-2</v>
      </c>
      <c r="AZ583" s="55">
        <v>8.1000000000000003E-2</v>
      </c>
      <c r="BA583" s="55">
        <v>0.13200000000000001</v>
      </c>
      <c r="BB583" s="55">
        <v>0.184</v>
      </c>
      <c r="BC583" s="55">
        <v>0.33100000000000002</v>
      </c>
    </row>
    <row r="584" spans="1:55" ht="13" x14ac:dyDescent="0.3">
      <c r="A584" t="s">
        <v>132</v>
      </c>
      <c r="B584" s="5">
        <v>2.76</v>
      </c>
      <c r="C584" s="5">
        <f t="shared" si="52"/>
        <v>32.76</v>
      </c>
      <c r="D584" t="s">
        <v>130</v>
      </c>
      <c r="E584" t="s">
        <v>130</v>
      </c>
      <c r="F584" t="s">
        <v>130</v>
      </c>
      <c r="G584" t="s">
        <v>130</v>
      </c>
      <c r="H584" t="s">
        <v>130</v>
      </c>
      <c r="I584" t="s">
        <v>130</v>
      </c>
      <c r="J584" t="s">
        <v>130</v>
      </c>
      <c r="K584" t="s">
        <v>130</v>
      </c>
      <c r="L584" s="55" t="s">
        <v>130</v>
      </c>
      <c r="M584" s="55" t="s">
        <v>130</v>
      </c>
      <c r="N584" s="55" t="s">
        <v>130</v>
      </c>
      <c r="O584" s="55" t="s">
        <v>130</v>
      </c>
      <c r="P584" s="2" t="s">
        <v>162</v>
      </c>
      <c r="S584">
        <v>2.66</v>
      </c>
      <c r="T584" s="55">
        <v>1.9E-2</v>
      </c>
      <c r="U584" s="55">
        <v>8.1000000000000003E-2</v>
      </c>
      <c r="V584" s="55">
        <v>0.13200000000000001</v>
      </c>
      <c r="W584" s="55">
        <v>0.184</v>
      </c>
      <c r="X584" s="55">
        <v>0.33100000000000002</v>
      </c>
      <c r="Y584" s="102"/>
      <c r="Z584" s="24"/>
      <c r="AA584" s="123"/>
      <c r="AD584" s="105"/>
      <c r="AE584" s="105"/>
      <c r="AF584" s="24"/>
      <c r="AG584" s="24"/>
      <c r="AH584" s="24"/>
      <c r="AI584" s="24"/>
      <c r="AJ584" s="24"/>
      <c r="AK584" s="24"/>
      <c r="AL584" s="24"/>
      <c r="AM584" s="24"/>
      <c r="AN584" s="24"/>
      <c r="AX584">
        <v>2.75</v>
      </c>
      <c r="AY584" s="55">
        <v>1.9E-2</v>
      </c>
      <c r="AZ584" s="55">
        <v>8.1000000000000003E-2</v>
      </c>
      <c r="BA584" s="55">
        <v>0.13200000000000001</v>
      </c>
      <c r="BB584" s="55">
        <v>0.184</v>
      </c>
      <c r="BC584" s="55">
        <v>0.33100000000000002</v>
      </c>
    </row>
    <row r="585" spans="1:55" ht="13" x14ac:dyDescent="0.3">
      <c r="A585" t="s">
        <v>132</v>
      </c>
      <c r="B585" s="5">
        <v>2.77</v>
      </c>
      <c r="C585" s="5">
        <f t="shared" si="52"/>
        <v>32.770000000000003</v>
      </c>
      <c r="D585" t="s">
        <v>130</v>
      </c>
      <c r="E585" t="s">
        <v>130</v>
      </c>
      <c r="F585" t="s">
        <v>130</v>
      </c>
      <c r="G585" t="s">
        <v>130</v>
      </c>
      <c r="H585" t="s">
        <v>130</v>
      </c>
      <c r="I585" t="s">
        <v>130</v>
      </c>
      <c r="J585" t="s">
        <v>130</v>
      </c>
      <c r="K585" t="s">
        <v>130</v>
      </c>
      <c r="L585" s="55" t="s">
        <v>130</v>
      </c>
      <c r="M585" s="55" t="s">
        <v>130</v>
      </c>
      <c r="N585" s="55" t="s">
        <v>130</v>
      </c>
      <c r="O585" s="55" t="s">
        <v>130</v>
      </c>
      <c r="P585" s="2" t="s">
        <v>162</v>
      </c>
      <c r="S585">
        <v>2.67</v>
      </c>
      <c r="T585" s="55">
        <v>1.9E-2</v>
      </c>
      <c r="U585" s="55">
        <v>8.1000000000000003E-2</v>
      </c>
      <c r="V585" s="55">
        <v>0.13200000000000001</v>
      </c>
      <c r="W585" s="55">
        <v>0.184</v>
      </c>
      <c r="X585" s="55">
        <v>0.33100000000000002</v>
      </c>
      <c r="Y585" s="102"/>
      <c r="Z585" s="24"/>
      <c r="AA585" s="123"/>
      <c r="AD585" s="105"/>
      <c r="AE585" s="105"/>
      <c r="AF585" s="24"/>
      <c r="AG585" s="24"/>
      <c r="AH585" s="24"/>
      <c r="AI585" s="24"/>
      <c r="AJ585" s="24"/>
      <c r="AK585" s="24"/>
      <c r="AL585" s="24"/>
      <c r="AM585" s="24"/>
      <c r="AN585" s="24"/>
      <c r="AX585">
        <v>2.76</v>
      </c>
      <c r="AY585" s="55">
        <v>1.9E-2</v>
      </c>
      <c r="AZ585" s="55">
        <v>8.1000000000000003E-2</v>
      </c>
      <c r="BA585" s="55">
        <v>0.13200000000000001</v>
      </c>
      <c r="BB585" s="55">
        <v>0.184</v>
      </c>
      <c r="BC585" s="55">
        <v>0.33100000000000002</v>
      </c>
    </row>
    <row r="586" spans="1:55" ht="13" x14ac:dyDescent="0.3">
      <c r="A586" t="s">
        <v>132</v>
      </c>
      <c r="B586" s="5">
        <v>2.78</v>
      </c>
      <c r="C586" s="5">
        <f t="shared" si="52"/>
        <v>32.78</v>
      </c>
      <c r="D586" t="s">
        <v>130</v>
      </c>
      <c r="E586" t="s">
        <v>130</v>
      </c>
      <c r="F586" t="s">
        <v>130</v>
      </c>
      <c r="G586" t="s">
        <v>130</v>
      </c>
      <c r="H586" t="s">
        <v>130</v>
      </c>
      <c r="I586" t="s">
        <v>130</v>
      </c>
      <c r="J586" t="s">
        <v>130</v>
      </c>
      <c r="K586" t="s">
        <v>130</v>
      </c>
      <c r="L586" s="55" t="s">
        <v>130</v>
      </c>
      <c r="M586" s="55" t="s">
        <v>130</v>
      </c>
      <c r="N586" s="55" t="s">
        <v>130</v>
      </c>
      <c r="O586" s="55" t="s">
        <v>130</v>
      </c>
      <c r="P586" s="2" t="s">
        <v>162</v>
      </c>
      <c r="S586">
        <v>2.68</v>
      </c>
      <c r="T586" s="55">
        <v>1.9E-2</v>
      </c>
      <c r="U586" s="55">
        <v>8.1000000000000003E-2</v>
      </c>
      <c r="V586" s="55">
        <v>0.13200000000000001</v>
      </c>
      <c r="W586" s="55">
        <v>0.184</v>
      </c>
      <c r="X586" s="55">
        <v>0.33100000000000002</v>
      </c>
      <c r="Y586" s="102"/>
      <c r="Z586" s="24"/>
      <c r="AA586" s="123"/>
      <c r="AD586" s="105"/>
      <c r="AE586" s="105"/>
      <c r="AF586" s="24"/>
      <c r="AG586" s="24"/>
      <c r="AH586" s="24"/>
      <c r="AI586" s="24"/>
      <c r="AJ586" s="24"/>
      <c r="AK586" s="24"/>
      <c r="AL586" s="24"/>
      <c r="AM586" s="24"/>
      <c r="AN586" s="24"/>
      <c r="AX586">
        <v>2.77</v>
      </c>
      <c r="AY586" s="55">
        <v>1.9E-2</v>
      </c>
      <c r="AZ586" s="55">
        <v>8.1000000000000003E-2</v>
      </c>
      <c r="BA586" s="55">
        <v>0.13200000000000001</v>
      </c>
      <c r="BB586" s="55">
        <v>0.184</v>
      </c>
      <c r="BC586" s="55">
        <v>0.33100000000000002</v>
      </c>
    </row>
    <row r="587" spans="1:55" ht="13" x14ac:dyDescent="0.3">
      <c r="A587" t="s">
        <v>132</v>
      </c>
      <c r="B587" s="5">
        <v>2.79</v>
      </c>
      <c r="C587" s="5">
        <f t="shared" si="52"/>
        <v>32.79</v>
      </c>
      <c r="D587" t="s">
        <v>130</v>
      </c>
      <c r="E587" t="s">
        <v>130</v>
      </c>
      <c r="F587" t="s">
        <v>130</v>
      </c>
      <c r="G587" t="s">
        <v>130</v>
      </c>
      <c r="H587" t="s">
        <v>130</v>
      </c>
      <c r="I587" t="s">
        <v>130</v>
      </c>
      <c r="J587" t="s">
        <v>130</v>
      </c>
      <c r="K587" t="s">
        <v>130</v>
      </c>
      <c r="L587" s="55" t="s">
        <v>130</v>
      </c>
      <c r="M587" s="55" t="s">
        <v>130</v>
      </c>
      <c r="N587" s="55" t="s">
        <v>130</v>
      </c>
      <c r="O587" s="55" t="s">
        <v>130</v>
      </c>
      <c r="P587" s="2" t="s">
        <v>162</v>
      </c>
      <c r="S587">
        <v>2.69</v>
      </c>
      <c r="T587" s="55">
        <v>1.9E-2</v>
      </c>
      <c r="U587" s="55">
        <v>8.1000000000000003E-2</v>
      </c>
      <c r="V587" s="55">
        <v>0.13200000000000001</v>
      </c>
      <c r="W587" s="55">
        <v>0.184</v>
      </c>
      <c r="X587" s="55">
        <v>0.33100000000000002</v>
      </c>
      <c r="Y587" s="102"/>
      <c r="Z587" s="24"/>
      <c r="AA587" s="123"/>
      <c r="AD587" s="105"/>
      <c r="AE587" s="105"/>
      <c r="AF587" s="24"/>
      <c r="AG587" s="24"/>
      <c r="AH587" s="24"/>
      <c r="AI587" s="24"/>
      <c r="AJ587" s="24"/>
      <c r="AK587" s="24"/>
      <c r="AL587" s="24"/>
      <c r="AM587" s="24"/>
      <c r="AN587" s="24"/>
      <c r="AX587">
        <v>2.78</v>
      </c>
      <c r="AY587" s="55">
        <v>1.9E-2</v>
      </c>
      <c r="AZ587" s="55">
        <v>8.1000000000000003E-2</v>
      </c>
      <c r="BA587" s="55">
        <v>0.13200000000000001</v>
      </c>
      <c r="BB587" s="55">
        <v>0.184</v>
      </c>
      <c r="BC587" s="55">
        <v>0.33100000000000002</v>
      </c>
    </row>
    <row r="588" spans="1:55" ht="13" x14ac:dyDescent="0.3">
      <c r="A588" t="s">
        <v>132</v>
      </c>
      <c r="B588" s="5">
        <v>2.8</v>
      </c>
      <c r="C588" s="5">
        <f t="shared" si="52"/>
        <v>32.799999999999997</v>
      </c>
      <c r="D588" t="s">
        <v>130</v>
      </c>
      <c r="E588" t="s">
        <v>130</v>
      </c>
      <c r="F588" t="s">
        <v>130</v>
      </c>
      <c r="G588" t="s">
        <v>130</v>
      </c>
      <c r="H588" t="s">
        <v>130</v>
      </c>
      <c r="I588" t="s">
        <v>130</v>
      </c>
      <c r="J588" t="s">
        <v>130</v>
      </c>
      <c r="K588" t="s">
        <v>130</v>
      </c>
      <c r="L588" s="55" t="s">
        <v>130</v>
      </c>
      <c r="M588" s="55" t="s">
        <v>130</v>
      </c>
      <c r="N588" s="55" t="s">
        <v>130</v>
      </c>
      <c r="O588" s="55" t="s">
        <v>130</v>
      </c>
      <c r="P588" s="2" t="s">
        <v>162</v>
      </c>
      <c r="S588">
        <v>2.7</v>
      </c>
      <c r="T588" s="55">
        <v>1.9E-2</v>
      </c>
      <c r="U588" s="55">
        <v>8.1000000000000003E-2</v>
      </c>
      <c r="V588" s="55">
        <v>0.13200000000000001</v>
      </c>
      <c r="W588" s="55">
        <v>0.184</v>
      </c>
      <c r="X588" s="55">
        <v>0.33100000000000002</v>
      </c>
      <c r="Y588" s="102"/>
      <c r="Z588" s="24"/>
      <c r="AA588" s="123"/>
      <c r="AD588" s="105"/>
      <c r="AE588" s="105"/>
      <c r="AF588" s="24"/>
      <c r="AG588" s="24"/>
      <c r="AH588" s="24"/>
      <c r="AI588" s="24"/>
      <c r="AJ588" s="24"/>
      <c r="AK588" s="24"/>
      <c r="AL588" s="24"/>
      <c r="AM588" s="24"/>
      <c r="AN588" s="24"/>
      <c r="AX588">
        <v>2.79</v>
      </c>
      <c r="AY588" s="55">
        <v>1.9E-2</v>
      </c>
      <c r="AZ588" s="55">
        <v>8.1000000000000003E-2</v>
      </c>
      <c r="BA588" s="55">
        <v>0.13200000000000001</v>
      </c>
      <c r="BB588" s="55">
        <v>0.184</v>
      </c>
      <c r="BC588" s="55">
        <v>0.33100000000000002</v>
      </c>
    </row>
    <row r="589" spans="1:55" ht="13" x14ac:dyDescent="0.3">
      <c r="A589" t="s">
        <v>132</v>
      </c>
      <c r="B589" s="5">
        <v>2.81</v>
      </c>
      <c r="C589" s="5">
        <f t="shared" si="52"/>
        <v>32.81</v>
      </c>
      <c r="D589" t="s">
        <v>130</v>
      </c>
      <c r="E589" t="s">
        <v>130</v>
      </c>
      <c r="F589" t="s">
        <v>130</v>
      </c>
      <c r="G589" t="s">
        <v>130</v>
      </c>
      <c r="H589" t="s">
        <v>130</v>
      </c>
      <c r="I589" t="s">
        <v>130</v>
      </c>
      <c r="J589" t="s">
        <v>130</v>
      </c>
      <c r="K589" t="s">
        <v>130</v>
      </c>
      <c r="L589" s="55" t="s">
        <v>130</v>
      </c>
      <c r="M589" s="55" t="s">
        <v>130</v>
      </c>
      <c r="N589" s="55" t="s">
        <v>130</v>
      </c>
      <c r="O589" s="55" t="s">
        <v>130</v>
      </c>
      <c r="P589" s="2" t="s">
        <v>162</v>
      </c>
      <c r="S589">
        <v>2.71</v>
      </c>
      <c r="T589" s="55">
        <v>1.9E-2</v>
      </c>
      <c r="U589" s="55">
        <v>8.1000000000000003E-2</v>
      </c>
      <c r="V589" s="55">
        <v>0.13200000000000001</v>
      </c>
      <c r="W589" s="55">
        <v>0.184</v>
      </c>
      <c r="X589" s="55">
        <v>0.33100000000000002</v>
      </c>
      <c r="Y589" s="102"/>
      <c r="Z589" s="24"/>
      <c r="AA589" s="123"/>
      <c r="AD589" s="105"/>
      <c r="AE589" s="105"/>
      <c r="AF589" s="24"/>
      <c r="AG589" s="24"/>
      <c r="AH589" s="24"/>
      <c r="AI589" s="24"/>
      <c r="AJ589" s="24"/>
      <c r="AK589" s="24"/>
      <c r="AL589" s="24"/>
      <c r="AM589" s="24"/>
      <c r="AN589" s="24"/>
      <c r="AX589">
        <v>2.8</v>
      </c>
      <c r="AY589" s="55">
        <v>1.9E-2</v>
      </c>
      <c r="AZ589" s="55">
        <v>8.1000000000000003E-2</v>
      </c>
      <c r="BA589" s="55">
        <v>0.13200000000000001</v>
      </c>
      <c r="BB589" s="55">
        <v>0.184</v>
      </c>
      <c r="BC589" s="55">
        <v>0.33100000000000002</v>
      </c>
    </row>
    <row r="590" spans="1:55" ht="13" x14ac:dyDescent="0.3">
      <c r="A590" t="s">
        <v>132</v>
      </c>
      <c r="B590" s="5">
        <v>2.82</v>
      </c>
      <c r="C590" s="5">
        <f t="shared" si="52"/>
        <v>32.82</v>
      </c>
      <c r="D590" t="s">
        <v>130</v>
      </c>
      <c r="E590" t="s">
        <v>130</v>
      </c>
      <c r="F590" t="s">
        <v>130</v>
      </c>
      <c r="G590" t="s">
        <v>130</v>
      </c>
      <c r="H590" t="s">
        <v>130</v>
      </c>
      <c r="I590" t="s">
        <v>130</v>
      </c>
      <c r="J590" t="s">
        <v>130</v>
      </c>
      <c r="K590" t="s">
        <v>130</v>
      </c>
      <c r="L590" s="55" t="s">
        <v>130</v>
      </c>
      <c r="M590" s="55" t="s">
        <v>130</v>
      </c>
      <c r="N590" s="55" t="s">
        <v>130</v>
      </c>
      <c r="O590" s="55" t="s">
        <v>130</v>
      </c>
      <c r="P590" s="2" t="s">
        <v>162</v>
      </c>
      <c r="S590">
        <v>2.72</v>
      </c>
      <c r="T590" s="55">
        <v>1.9E-2</v>
      </c>
      <c r="U590" s="55">
        <v>8.1000000000000003E-2</v>
      </c>
      <c r="V590" s="55">
        <v>0.13200000000000001</v>
      </c>
      <c r="W590" s="55">
        <v>0.184</v>
      </c>
      <c r="X590" s="55">
        <v>0.33100000000000002</v>
      </c>
      <c r="Y590" s="102"/>
      <c r="Z590" s="24"/>
      <c r="AA590" s="123"/>
      <c r="AD590" s="105"/>
      <c r="AE590" s="105"/>
      <c r="AF590" s="24"/>
      <c r="AG590" s="24"/>
      <c r="AH590" s="24"/>
      <c r="AI590" s="24"/>
      <c r="AJ590" s="24"/>
      <c r="AK590" s="24"/>
      <c r="AL590" s="24"/>
      <c r="AM590" s="24"/>
      <c r="AN590" s="24"/>
      <c r="AX590">
        <v>2.81</v>
      </c>
      <c r="AY590" s="55">
        <v>1.9E-2</v>
      </c>
      <c r="AZ590" s="55">
        <v>8.1000000000000003E-2</v>
      </c>
      <c r="BA590" s="55">
        <v>0.13200000000000001</v>
      </c>
      <c r="BB590" s="55">
        <v>0.184</v>
      </c>
      <c r="BC590" s="55">
        <v>0.33100000000000002</v>
      </c>
    </row>
    <row r="591" spans="1:55" ht="13" x14ac:dyDescent="0.3">
      <c r="A591" t="s">
        <v>132</v>
      </c>
      <c r="B591" s="5">
        <v>2.83</v>
      </c>
      <c r="C591" s="5">
        <f t="shared" si="52"/>
        <v>32.83</v>
      </c>
      <c r="D591" t="s">
        <v>130</v>
      </c>
      <c r="E591" t="s">
        <v>130</v>
      </c>
      <c r="F591" t="s">
        <v>130</v>
      </c>
      <c r="G591" t="s">
        <v>130</v>
      </c>
      <c r="H591" t="s">
        <v>130</v>
      </c>
      <c r="I591" t="s">
        <v>130</v>
      </c>
      <c r="J591" t="s">
        <v>130</v>
      </c>
      <c r="K591" t="s">
        <v>130</v>
      </c>
      <c r="L591" s="55" t="s">
        <v>130</v>
      </c>
      <c r="M591" s="55" t="s">
        <v>130</v>
      </c>
      <c r="N591" s="55" t="s">
        <v>130</v>
      </c>
      <c r="O591" s="55" t="s">
        <v>130</v>
      </c>
      <c r="P591" s="2" t="s">
        <v>162</v>
      </c>
      <c r="S591">
        <v>2.73</v>
      </c>
      <c r="T591" s="55">
        <v>1.9E-2</v>
      </c>
      <c r="U591" s="55">
        <v>8.1000000000000003E-2</v>
      </c>
      <c r="V591" s="55">
        <v>0.13200000000000001</v>
      </c>
      <c r="W591" s="55">
        <v>0.184</v>
      </c>
      <c r="X591" s="55">
        <v>0.33100000000000002</v>
      </c>
      <c r="Y591" s="102"/>
      <c r="Z591" s="24"/>
      <c r="AA591" s="123"/>
      <c r="AD591" s="105"/>
      <c r="AE591" s="105"/>
      <c r="AF591" s="24"/>
      <c r="AG591" s="24"/>
      <c r="AH591" s="24"/>
      <c r="AI591" s="24"/>
      <c r="AJ591" s="24"/>
      <c r="AK591" s="24"/>
      <c r="AL591" s="24"/>
      <c r="AM591" s="24"/>
      <c r="AN591" s="24"/>
      <c r="AX591">
        <v>2.82</v>
      </c>
      <c r="AY591" s="55">
        <v>1.9E-2</v>
      </c>
      <c r="AZ591" s="55">
        <v>8.1000000000000003E-2</v>
      </c>
      <c r="BA591" s="55">
        <v>0.13200000000000001</v>
      </c>
      <c r="BB591" s="55">
        <v>0.184</v>
      </c>
      <c r="BC591" s="55">
        <v>0.33100000000000002</v>
      </c>
    </row>
    <row r="592" spans="1:55" ht="13" x14ac:dyDescent="0.3">
      <c r="A592" t="s">
        <v>132</v>
      </c>
      <c r="B592" s="5">
        <v>2.84</v>
      </c>
      <c r="C592" s="5">
        <f t="shared" si="52"/>
        <v>32.840000000000003</v>
      </c>
      <c r="D592" t="s">
        <v>130</v>
      </c>
      <c r="E592" t="s">
        <v>130</v>
      </c>
      <c r="F592" t="s">
        <v>130</v>
      </c>
      <c r="G592" t="s">
        <v>130</v>
      </c>
      <c r="H592" t="s">
        <v>130</v>
      </c>
      <c r="I592" t="s">
        <v>130</v>
      </c>
      <c r="J592" t="s">
        <v>130</v>
      </c>
      <c r="K592" t="s">
        <v>130</v>
      </c>
      <c r="L592" s="55" t="s">
        <v>130</v>
      </c>
      <c r="M592" s="55" t="s">
        <v>130</v>
      </c>
      <c r="N592" s="55" t="s">
        <v>130</v>
      </c>
      <c r="O592" s="55" t="s">
        <v>130</v>
      </c>
      <c r="P592" s="2" t="s">
        <v>162</v>
      </c>
      <c r="S592">
        <v>2.74</v>
      </c>
      <c r="T592" s="55">
        <v>1.9E-2</v>
      </c>
      <c r="U592" s="55">
        <v>8.1000000000000003E-2</v>
      </c>
      <c r="V592" s="55">
        <v>0.13200000000000001</v>
      </c>
      <c r="W592" s="55">
        <v>0.184</v>
      </c>
      <c r="X592" s="55">
        <v>0.33100000000000002</v>
      </c>
      <c r="Y592" s="102"/>
      <c r="Z592" s="24"/>
      <c r="AA592" s="123"/>
      <c r="AD592" s="105"/>
      <c r="AE592" s="105"/>
      <c r="AF592" s="24"/>
      <c r="AG592" s="24"/>
      <c r="AH592" s="24"/>
      <c r="AI592" s="24"/>
      <c r="AJ592" s="24"/>
      <c r="AK592" s="24"/>
      <c r="AL592" s="24"/>
      <c r="AM592" s="24"/>
      <c r="AN592" s="24"/>
      <c r="AX592">
        <v>2.83</v>
      </c>
      <c r="AY592" s="55">
        <v>1.9E-2</v>
      </c>
      <c r="AZ592" s="55">
        <v>8.1000000000000003E-2</v>
      </c>
      <c r="BA592" s="55">
        <v>0.13200000000000001</v>
      </c>
      <c r="BB592" s="55">
        <v>0.184</v>
      </c>
      <c r="BC592" s="55">
        <v>0.33100000000000002</v>
      </c>
    </row>
    <row r="593" spans="1:55" ht="13" x14ac:dyDescent="0.3">
      <c r="A593" t="s">
        <v>132</v>
      </c>
      <c r="B593" s="5">
        <v>2.85</v>
      </c>
      <c r="C593" s="5">
        <f t="shared" si="52"/>
        <v>32.85</v>
      </c>
      <c r="D593" t="s">
        <v>130</v>
      </c>
      <c r="E593" t="s">
        <v>130</v>
      </c>
      <c r="F593" t="s">
        <v>130</v>
      </c>
      <c r="G593" t="s">
        <v>130</v>
      </c>
      <c r="H593" t="s">
        <v>130</v>
      </c>
      <c r="I593" t="s">
        <v>130</v>
      </c>
      <c r="J593" t="s">
        <v>130</v>
      </c>
      <c r="K593" t="s">
        <v>130</v>
      </c>
      <c r="L593" s="55" t="s">
        <v>130</v>
      </c>
      <c r="M593" s="55" t="s">
        <v>130</v>
      </c>
      <c r="N593" s="55" t="s">
        <v>130</v>
      </c>
      <c r="O593" s="55" t="s">
        <v>130</v>
      </c>
      <c r="P593" s="2" t="s">
        <v>162</v>
      </c>
      <c r="S593">
        <v>2.75</v>
      </c>
      <c r="T593" s="55">
        <v>1.9E-2</v>
      </c>
      <c r="U593" s="55">
        <v>8.1000000000000003E-2</v>
      </c>
      <c r="V593" s="55">
        <v>0.13200000000000001</v>
      </c>
      <c r="W593" s="55">
        <v>0.184</v>
      </c>
      <c r="X593" s="55">
        <v>0.33100000000000002</v>
      </c>
      <c r="Y593" s="102"/>
      <c r="Z593" s="24"/>
      <c r="AA593" s="123"/>
      <c r="AD593" s="105"/>
      <c r="AE593" s="105"/>
      <c r="AF593" s="24"/>
      <c r="AG593" s="24"/>
      <c r="AH593" s="24"/>
      <c r="AI593" s="24"/>
      <c r="AJ593" s="24"/>
      <c r="AK593" s="24"/>
      <c r="AL593" s="24"/>
      <c r="AM593" s="24"/>
      <c r="AN593" s="24"/>
      <c r="AX593">
        <v>2.84</v>
      </c>
      <c r="AY593" s="55">
        <v>1.9E-2</v>
      </c>
      <c r="AZ593" s="55">
        <v>8.1000000000000003E-2</v>
      </c>
      <c r="BA593" s="55">
        <v>0.13200000000000001</v>
      </c>
      <c r="BB593" s="55">
        <v>0.184</v>
      </c>
      <c r="BC593" s="55">
        <v>0.33100000000000002</v>
      </c>
    </row>
    <row r="594" spans="1:55" ht="13" x14ac:dyDescent="0.3">
      <c r="A594" t="s">
        <v>132</v>
      </c>
      <c r="B594" s="5">
        <v>2.86</v>
      </c>
      <c r="C594" s="5">
        <f t="shared" si="52"/>
        <v>32.86</v>
      </c>
      <c r="D594" t="s">
        <v>130</v>
      </c>
      <c r="E594" t="s">
        <v>130</v>
      </c>
      <c r="F594" t="s">
        <v>130</v>
      </c>
      <c r="G594" t="s">
        <v>130</v>
      </c>
      <c r="H594" t="s">
        <v>130</v>
      </c>
      <c r="I594" t="s">
        <v>130</v>
      </c>
      <c r="J594" t="s">
        <v>130</v>
      </c>
      <c r="K594" t="s">
        <v>130</v>
      </c>
      <c r="L594" s="55" t="s">
        <v>130</v>
      </c>
      <c r="M594" s="55" t="s">
        <v>130</v>
      </c>
      <c r="N594" s="55" t="s">
        <v>130</v>
      </c>
      <c r="O594" s="55" t="s">
        <v>130</v>
      </c>
      <c r="P594" s="2" t="s">
        <v>162</v>
      </c>
      <c r="S594">
        <v>2.76</v>
      </c>
      <c r="T594" s="55">
        <v>1.9E-2</v>
      </c>
      <c r="U594" s="55">
        <v>8.1000000000000003E-2</v>
      </c>
      <c r="V594" s="55">
        <v>0.13200000000000001</v>
      </c>
      <c r="W594" s="55">
        <v>0.184</v>
      </c>
      <c r="X594" s="55">
        <v>0.33100000000000002</v>
      </c>
      <c r="Y594" s="102"/>
      <c r="Z594" s="24"/>
      <c r="AA594" s="123"/>
      <c r="AD594" s="105"/>
      <c r="AE594" s="105"/>
      <c r="AF594" s="24"/>
      <c r="AG594" s="24"/>
      <c r="AH594" s="24"/>
      <c r="AI594" s="24"/>
      <c r="AJ594" s="24"/>
      <c r="AK594" s="24"/>
      <c r="AL594" s="24"/>
      <c r="AM594" s="24"/>
      <c r="AN594" s="24"/>
      <c r="AX594">
        <v>2.85</v>
      </c>
      <c r="AY594" s="55">
        <v>1.9E-2</v>
      </c>
      <c r="AZ594" s="55">
        <v>8.1000000000000003E-2</v>
      </c>
      <c r="BA594" s="55">
        <v>0.13200000000000001</v>
      </c>
      <c r="BB594" s="55">
        <v>0.184</v>
      </c>
      <c r="BC594" s="55">
        <v>0.33100000000000002</v>
      </c>
    </row>
    <row r="595" spans="1:55" ht="13" x14ac:dyDescent="0.3">
      <c r="A595" t="s">
        <v>132</v>
      </c>
      <c r="B595" s="5">
        <v>2.87</v>
      </c>
      <c r="C595" s="5">
        <f t="shared" si="52"/>
        <v>32.869999999999997</v>
      </c>
      <c r="D595" t="s">
        <v>130</v>
      </c>
      <c r="E595" t="s">
        <v>130</v>
      </c>
      <c r="F595" t="s">
        <v>130</v>
      </c>
      <c r="G595" t="s">
        <v>130</v>
      </c>
      <c r="H595" t="s">
        <v>130</v>
      </c>
      <c r="I595" t="s">
        <v>130</v>
      </c>
      <c r="J595" t="s">
        <v>130</v>
      </c>
      <c r="K595" t="s">
        <v>130</v>
      </c>
      <c r="L595" s="55" t="s">
        <v>130</v>
      </c>
      <c r="M595" s="55" t="s">
        <v>130</v>
      </c>
      <c r="N595" s="55" t="s">
        <v>130</v>
      </c>
      <c r="O595" s="55" t="s">
        <v>130</v>
      </c>
      <c r="P595" s="2" t="s">
        <v>162</v>
      </c>
      <c r="S595">
        <v>2.77</v>
      </c>
      <c r="T595" s="55">
        <v>1.9E-2</v>
      </c>
      <c r="U595" s="55">
        <v>8.1000000000000003E-2</v>
      </c>
      <c r="V595" s="55">
        <v>0.13200000000000001</v>
      </c>
      <c r="W595" s="55">
        <v>0.184</v>
      </c>
      <c r="X595" s="55">
        <v>0.33100000000000002</v>
      </c>
      <c r="Y595" s="102"/>
      <c r="Z595" s="24"/>
      <c r="AA595" s="123"/>
      <c r="AD595" s="105"/>
      <c r="AE595" s="105"/>
      <c r="AF595" s="24"/>
      <c r="AG595" s="24"/>
      <c r="AH595" s="24"/>
      <c r="AI595" s="24"/>
      <c r="AJ595" s="24"/>
      <c r="AK595" s="24"/>
      <c r="AL595" s="24"/>
      <c r="AM595" s="24"/>
      <c r="AN595" s="24"/>
      <c r="AX595">
        <v>2.86</v>
      </c>
      <c r="AY595" s="55">
        <v>1.9E-2</v>
      </c>
      <c r="AZ595" s="55">
        <v>8.1000000000000003E-2</v>
      </c>
      <c r="BA595" s="55">
        <v>0.13200000000000001</v>
      </c>
      <c r="BB595" s="55">
        <v>0.184</v>
      </c>
      <c r="BC595" s="55">
        <v>0.33100000000000002</v>
      </c>
    </row>
    <row r="596" spans="1:55" ht="13" x14ac:dyDescent="0.3">
      <c r="A596" t="s">
        <v>132</v>
      </c>
      <c r="B596" s="5">
        <v>2.88</v>
      </c>
      <c r="C596" s="5">
        <f t="shared" si="52"/>
        <v>32.880000000000003</v>
      </c>
      <c r="D596" t="s">
        <v>130</v>
      </c>
      <c r="E596" t="s">
        <v>130</v>
      </c>
      <c r="F596" t="s">
        <v>130</v>
      </c>
      <c r="G596" t="s">
        <v>130</v>
      </c>
      <c r="H596" t="s">
        <v>130</v>
      </c>
      <c r="I596" t="s">
        <v>130</v>
      </c>
      <c r="J596" t="s">
        <v>130</v>
      </c>
      <c r="K596" t="s">
        <v>130</v>
      </c>
      <c r="L596" s="55" t="s">
        <v>130</v>
      </c>
      <c r="M596" s="55" t="s">
        <v>130</v>
      </c>
      <c r="N596" s="55" t="s">
        <v>130</v>
      </c>
      <c r="O596" s="55" t="s">
        <v>130</v>
      </c>
      <c r="P596" s="2" t="s">
        <v>162</v>
      </c>
      <c r="S596">
        <v>2.78</v>
      </c>
      <c r="T596" s="55">
        <v>1.9E-2</v>
      </c>
      <c r="U596" s="55">
        <v>8.1000000000000003E-2</v>
      </c>
      <c r="V596" s="55">
        <v>0.13200000000000001</v>
      </c>
      <c r="W596" s="55">
        <v>0.184</v>
      </c>
      <c r="X596" s="55">
        <v>0.33100000000000002</v>
      </c>
      <c r="Y596" s="102"/>
      <c r="Z596" s="24"/>
      <c r="AA596" s="123"/>
      <c r="AD596" s="105"/>
      <c r="AE596" s="105"/>
      <c r="AF596" s="24"/>
      <c r="AG596" s="24"/>
      <c r="AH596" s="24"/>
      <c r="AI596" s="24"/>
      <c r="AJ596" s="24"/>
      <c r="AK596" s="24"/>
      <c r="AL596" s="24"/>
      <c r="AM596" s="24"/>
      <c r="AN596" s="24"/>
      <c r="AX596">
        <v>2.87</v>
      </c>
      <c r="AY596" s="55">
        <v>1.9E-2</v>
      </c>
      <c r="AZ596" s="55">
        <v>8.1000000000000003E-2</v>
      </c>
      <c r="BA596" s="55">
        <v>0.13200000000000001</v>
      </c>
      <c r="BB596" s="55">
        <v>0.184</v>
      </c>
      <c r="BC596" s="55">
        <v>0.33100000000000002</v>
      </c>
    </row>
    <row r="597" spans="1:55" ht="13" x14ac:dyDescent="0.3">
      <c r="A597" t="s">
        <v>132</v>
      </c>
      <c r="B597" s="5">
        <v>2.89</v>
      </c>
      <c r="C597" s="5">
        <f t="shared" si="52"/>
        <v>32.89</v>
      </c>
      <c r="D597" t="s">
        <v>130</v>
      </c>
      <c r="E597" t="s">
        <v>130</v>
      </c>
      <c r="F597" t="s">
        <v>130</v>
      </c>
      <c r="G597" t="s">
        <v>130</v>
      </c>
      <c r="H597" t="s">
        <v>130</v>
      </c>
      <c r="I597" t="s">
        <v>130</v>
      </c>
      <c r="J597" t="s">
        <v>130</v>
      </c>
      <c r="K597" t="s">
        <v>130</v>
      </c>
      <c r="L597" s="55" t="s">
        <v>130</v>
      </c>
      <c r="M597" s="55" t="s">
        <v>130</v>
      </c>
      <c r="N597" s="55" t="s">
        <v>130</v>
      </c>
      <c r="O597" s="55" t="s">
        <v>130</v>
      </c>
      <c r="P597" s="2" t="s">
        <v>162</v>
      </c>
      <c r="S597">
        <v>2.79</v>
      </c>
      <c r="T597" s="55">
        <v>1.9E-2</v>
      </c>
      <c r="U597" s="55">
        <v>8.1000000000000003E-2</v>
      </c>
      <c r="V597" s="55">
        <v>0.13200000000000001</v>
      </c>
      <c r="W597" s="55">
        <v>0.184</v>
      </c>
      <c r="X597" s="55">
        <v>0.33100000000000002</v>
      </c>
      <c r="Y597" s="102"/>
      <c r="Z597" s="24"/>
      <c r="AA597" s="123"/>
      <c r="AD597" s="105"/>
      <c r="AE597" s="105"/>
      <c r="AF597" s="24"/>
      <c r="AG597" s="24"/>
      <c r="AH597" s="24"/>
      <c r="AI597" s="24"/>
      <c r="AJ597" s="24"/>
      <c r="AK597" s="24"/>
      <c r="AL597" s="24"/>
      <c r="AM597" s="24"/>
      <c r="AN597" s="24"/>
      <c r="AX597">
        <v>2.88</v>
      </c>
      <c r="AY597" s="55">
        <v>1.9E-2</v>
      </c>
      <c r="AZ597" s="55">
        <v>8.1000000000000003E-2</v>
      </c>
      <c r="BA597" s="55">
        <v>0.13200000000000001</v>
      </c>
      <c r="BB597" s="55">
        <v>0.184</v>
      </c>
      <c r="BC597" s="55">
        <v>0.33100000000000002</v>
      </c>
    </row>
    <row r="598" spans="1:55" ht="13" x14ac:dyDescent="0.3">
      <c r="A598" t="s">
        <v>132</v>
      </c>
      <c r="B598" s="5">
        <v>2.9</v>
      </c>
      <c r="C598" s="5">
        <f t="shared" si="52"/>
        <v>32.9</v>
      </c>
      <c r="D598" t="s">
        <v>130</v>
      </c>
      <c r="E598" t="s">
        <v>130</v>
      </c>
      <c r="F598" t="s">
        <v>130</v>
      </c>
      <c r="G598" t="s">
        <v>130</v>
      </c>
      <c r="H598" t="s">
        <v>130</v>
      </c>
      <c r="I598" t="s">
        <v>130</v>
      </c>
      <c r="J598" t="s">
        <v>130</v>
      </c>
      <c r="K598" t="s">
        <v>130</v>
      </c>
      <c r="L598" s="55" t="s">
        <v>130</v>
      </c>
      <c r="M598" s="55" t="s">
        <v>130</v>
      </c>
      <c r="N598" s="55" t="s">
        <v>130</v>
      </c>
      <c r="O598" s="55" t="s">
        <v>130</v>
      </c>
      <c r="P598" s="2" t="s">
        <v>162</v>
      </c>
      <c r="S598">
        <v>2.8</v>
      </c>
      <c r="T598" s="55">
        <v>1.9E-2</v>
      </c>
      <c r="U598" s="55">
        <v>8.1000000000000003E-2</v>
      </c>
      <c r="V598" s="55">
        <v>0.13200000000000001</v>
      </c>
      <c r="W598" s="55">
        <v>0.184</v>
      </c>
      <c r="X598" s="55">
        <v>0.33100000000000002</v>
      </c>
      <c r="Y598" s="102"/>
      <c r="Z598" s="24"/>
      <c r="AA598" s="123"/>
      <c r="AD598" s="105"/>
      <c r="AE598" s="105"/>
      <c r="AF598" s="24"/>
      <c r="AG598" s="24"/>
      <c r="AH598" s="24"/>
      <c r="AI598" s="24"/>
      <c r="AJ598" s="24"/>
      <c r="AK598" s="24"/>
      <c r="AL598" s="24"/>
      <c r="AM598" s="24"/>
      <c r="AN598" s="24"/>
      <c r="AX598">
        <v>2.89</v>
      </c>
      <c r="AY598" s="55">
        <v>1.9E-2</v>
      </c>
      <c r="AZ598" s="55">
        <v>8.1000000000000003E-2</v>
      </c>
      <c r="BA598" s="55">
        <v>0.13200000000000001</v>
      </c>
      <c r="BB598" s="55">
        <v>0.184</v>
      </c>
      <c r="BC598" s="55">
        <v>0.33100000000000002</v>
      </c>
    </row>
    <row r="599" spans="1:55" ht="13" x14ac:dyDescent="0.3">
      <c r="A599" t="s">
        <v>132</v>
      </c>
      <c r="B599" s="5">
        <v>2.91</v>
      </c>
      <c r="C599" s="5">
        <f t="shared" si="52"/>
        <v>32.909999999999997</v>
      </c>
      <c r="D599" t="s">
        <v>130</v>
      </c>
      <c r="E599" t="s">
        <v>130</v>
      </c>
      <c r="F599" t="s">
        <v>130</v>
      </c>
      <c r="G599" t="s">
        <v>130</v>
      </c>
      <c r="H599" t="s">
        <v>130</v>
      </c>
      <c r="I599" t="s">
        <v>130</v>
      </c>
      <c r="J599" t="s">
        <v>130</v>
      </c>
      <c r="K599" t="s">
        <v>130</v>
      </c>
      <c r="L599" s="55" t="s">
        <v>130</v>
      </c>
      <c r="M599" s="55" t="s">
        <v>130</v>
      </c>
      <c r="N599" s="55" t="s">
        <v>130</v>
      </c>
      <c r="O599" s="55" t="s">
        <v>130</v>
      </c>
      <c r="P599" s="2" t="s">
        <v>162</v>
      </c>
      <c r="S599">
        <v>2.81</v>
      </c>
      <c r="T599" s="55">
        <v>1.9E-2</v>
      </c>
      <c r="U599" s="55">
        <v>8.1000000000000003E-2</v>
      </c>
      <c r="V599" s="55">
        <v>0.13200000000000001</v>
      </c>
      <c r="W599" s="55">
        <v>0.184</v>
      </c>
      <c r="X599" s="55">
        <v>0.33100000000000002</v>
      </c>
      <c r="Y599" s="102"/>
      <c r="Z599" s="24"/>
      <c r="AA599" s="123"/>
      <c r="AD599" s="105"/>
      <c r="AE599" s="105"/>
      <c r="AF599" s="24"/>
      <c r="AG599" s="24"/>
      <c r="AH599" s="24"/>
      <c r="AI599" s="24"/>
      <c r="AJ599" s="24"/>
      <c r="AK599" s="24"/>
      <c r="AL599" s="24"/>
      <c r="AM599" s="24"/>
      <c r="AN599" s="24"/>
      <c r="AX599">
        <v>2.9</v>
      </c>
      <c r="AY599" s="55">
        <v>1.9E-2</v>
      </c>
      <c r="AZ599" s="55">
        <v>8.1000000000000003E-2</v>
      </c>
      <c r="BA599" s="55">
        <v>0.13200000000000001</v>
      </c>
      <c r="BB599" s="55">
        <v>0.184</v>
      </c>
      <c r="BC599" s="55">
        <v>0.33100000000000002</v>
      </c>
    </row>
    <row r="600" spans="1:55" ht="13" x14ac:dyDescent="0.3">
      <c r="A600" t="s">
        <v>132</v>
      </c>
      <c r="B600" s="5">
        <v>2.92</v>
      </c>
      <c r="C600" s="5">
        <f t="shared" si="52"/>
        <v>32.92</v>
      </c>
      <c r="D600" t="s">
        <v>130</v>
      </c>
      <c r="E600" t="s">
        <v>130</v>
      </c>
      <c r="F600" t="s">
        <v>130</v>
      </c>
      <c r="G600" t="s">
        <v>130</v>
      </c>
      <c r="H600" t="s">
        <v>130</v>
      </c>
      <c r="I600" t="s">
        <v>130</v>
      </c>
      <c r="J600" t="s">
        <v>130</v>
      </c>
      <c r="K600" t="s">
        <v>130</v>
      </c>
      <c r="L600" s="55" t="s">
        <v>130</v>
      </c>
      <c r="M600" s="55" t="s">
        <v>130</v>
      </c>
      <c r="N600" s="55" t="s">
        <v>130</v>
      </c>
      <c r="O600" s="55" t="s">
        <v>130</v>
      </c>
      <c r="P600" s="2" t="s">
        <v>162</v>
      </c>
      <c r="S600">
        <v>2.82</v>
      </c>
      <c r="T600" s="55">
        <v>1.9E-2</v>
      </c>
      <c r="U600" s="55">
        <v>8.1000000000000003E-2</v>
      </c>
      <c r="V600" s="55">
        <v>0.13200000000000001</v>
      </c>
      <c r="W600" s="55">
        <v>0.184</v>
      </c>
      <c r="X600" s="55">
        <v>0.33100000000000002</v>
      </c>
      <c r="Y600" s="102"/>
      <c r="Z600" s="24"/>
      <c r="AA600" s="123"/>
      <c r="AD600" s="105"/>
      <c r="AE600" s="105"/>
      <c r="AF600" s="24"/>
      <c r="AG600" s="24"/>
      <c r="AH600" s="24"/>
      <c r="AI600" s="24"/>
      <c r="AJ600" s="24"/>
      <c r="AK600" s="24"/>
      <c r="AL600" s="24"/>
      <c r="AM600" s="24"/>
      <c r="AN600" s="24"/>
      <c r="AX600">
        <v>2.91</v>
      </c>
      <c r="AY600" s="55">
        <v>1.9E-2</v>
      </c>
      <c r="AZ600" s="55">
        <v>8.1000000000000003E-2</v>
      </c>
      <c r="BA600" s="55">
        <v>0.13200000000000001</v>
      </c>
      <c r="BB600" s="55">
        <v>0.184</v>
      </c>
      <c r="BC600" s="55">
        <v>0.33100000000000002</v>
      </c>
    </row>
    <row r="601" spans="1:55" ht="13" x14ac:dyDescent="0.3">
      <c r="A601" t="s">
        <v>132</v>
      </c>
      <c r="B601" s="5">
        <v>2.93</v>
      </c>
      <c r="C601" s="5">
        <f t="shared" si="52"/>
        <v>32.93</v>
      </c>
      <c r="D601" t="s">
        <v>130</v>
      </c>
      <c r="E601" t="s">
        <v>130</v>
      </c>
      <c r="F601" t="s">
        <v>130</v>
      </c>
      <c r="G601" t="s">
        <v>130</v>
      </c>
      <c r="H601" t="s">
        <v>130</v>
      </c>
      <c r="I601" t="s">
        <v>130</v>
      </c>
      <c r="J601" t="s">
        <v>130</v>
      </c>
      <c r="K601" t="s">
        <v>130</v>
      </c>
      <c r="L601" s="55" t="s">
        <v>130</v>
      </c>
      <c r="M601" s="55" t="s">
        <v>130</v>
      </c>
      <c r="N601" s="55" t="s">
        <v>130</v>
      </c>
      <c r="O601" s="55" t="s">
        <v>130</v>
      </c>
      <c r="P601" s="2" t="s">
        <v>162</v>
      </c>
      <c r="S601">
        <v>2.83</v>
      </c>
      <c r="T601" s="55">
        <v>1.9E-2</v>
      </c>
      <c r="U601" s="55">
        <v>8.1000000000000003E-2</v>
      </c>
      <c r="V601" s="55">
        <v>0.13200000000000001</v>
      </c>
      <c r="W601" s="55">
        <v>0.184</v>
      </c>
      <c r="X601" s="55">
        <v>0.33100000000000002</v>
      </c>
      <c r="Y601" s="102"/>
      <c r="Z601" s="24"/>
      <c r="AA601" s="123"/>
      <c r="AD601" s="105"/>
      <c r="AE601" s="105"/>
      <c r="AF601" s="24"/>
      <c r="AG601" s="24"/>
      <c r="AH601" s="24"/>
      <c r="AI601" s="24"/>
      <c r="AJ601" s="24"/>
      <c r="AK601" s="24"/>
      <c r="AL601" s="24"/>
      <c r="AM601" s="24"/>
      <c r="AN601" s="24"/>
      <c r="AX601">
        <v>2.92</v>
      </c>
      <c r="AY601" s="55">
        <v>1.9E-2</v>
      </c>
      <c r="AZ601" s="55">
        <v>8.1000000000000003E-2</v>
      </c>
      <c r="BA601" s="55">
        <v>0.13200000000000001</v>
      </c>
      <c r="BB601" s="55">
        <v>0.184</v>
      </c>
      <c r="BC601" s="55">
        <v>0.33100000000000002</v>
      </c>
    </row>
    <row r="602" spans="1:55" ht="13" x14ac:dyDescent="0.3">
      <c r="A602" t="s">
        <v>132</v>
      </c>
      <c r="B602" s="5">
        <v>2.94</v>
      </c>
      <c r="C602" s="5">
        <f t="shared" si="52"/>
        <v>32.94</v>
      </c>
      <c r="D602" t="s">
        <v>130</v>
      </c>
      <c r="E602" t="s">
        <v>130</v>
      </c>
      <c r="F602" t="s">
        <v>130</v>
      </c>
      <c r="G602" t="s">
        <v>130</v>
      </c>
      <c r="H602" t="s">
        <v>130</v>
      </c>
      <c r="I602" t="s">
        <v>130</v>
      </c>
      <c r="J602" t="s">
        <v>130</v>
      </c>
      <c r="K602" t="s">
        <v>130</v>
      </c>
      <c r="L602" s="55" t="s">
        <v>130</v>
      </c>
      <c r="M602" s="55" t="s">
        <v>130</v>
      </c>
      <c r="N602" s="55" t="s">
        <v>130</v>
      </c>
      <c r="O602" s="55" t="s">
        <v>130</v>
      </c>
      <c r="P602" s="2" t="s">
        <v>162</v>
      </c>
      <c r="S602">
        <v>2.84</v>
      </c>
      <c r="T602" s="55">
        <v>1.9E-2</v>
      </c>
      <c r="U602" s="55">
        <v>8.1000000000000003E-2</v>
      </c>
      <c r="V602" s="55">
        <v>0.13200000000000001</v>
      </c>
      <c r="W602" s="55">
        <v>0.184</v>
      </c>
      <c r="X602" s="55">
        <v>0.33100000000000002</v>
      </c>
      <c r="Y602" s="102"/>
      <c r="Z602" s="24"/>
      <c r="AA602" s="123"/>
      <c r="AD602" s="105"/>
      <c r="AE602" s="105"/>
      <c r="AF602" s="24"/>
      <c r="AG602" s="24"/>
      <c r="AH602" s="24"/>
      <c r="AI602" s="24"/>
      <c r="AJ602" s="24"/>
      <c r="AK602" s="24"/>
      <c r="AL602" s="24"/>
      <c r="AM602" s="24"/>
      <c r="AN602" s="24"/>
      <c r="AX602">
        <v>2.93</v>
      </c>
      <c r="AY602" s="55">
        <v>1.9E-2</v>
      </c>
      <c r="AZ602" s="55">
        <v>8.1000000000000003E-2</v>
      </c>
      <c r="BA602" s="55">
        <v>0.13200000000000001</v>
      </c>
      <c r="BB602" s="55">
        <v>0.184</v>
      </c>
      <c r="BC602" s="55">
        <v>0.33100000000000002</v>
      </c>
    </row>
    <row r="603" spans="1:55" ht="13" x14ac:dyDescent="0.3">
      <c r="A603" t="s">
        <v>132</v>
      </c>
      <c r="B603" s="5">
        <v>2.95</v>
      </c>
      <c r="C603" s="5">
        <f t="shared" si="52"/>
        <v>32.950000000000003</v>
      </c>
      <c r="D603" t="s">
        <v>130</v>
      </c>
      <c r="E603" t="s">
        <v>130</v>
      </c>
      <c r="F603" t="s">
        <v>130</v>
      </c>
      <c r="G603" t="s">
        <v>130</v>
      </c>
      <c r="H603" t="s">
        <v>130</v>
      </c>
      <c r="I603" t="s">
        <v>130</v>
      </c>
      <c r="J603" t="s">
        <v>130</v>
      </c>
      <c r="K603" t="s">
        <v>130</v>
      </c>
      <c r="L603" s="55" t="s">
        <v>130</v>
      </c>
      <c r="M603" s="55" t="s">
        <v>130</v>
      </c>
      <c r="N603" s="55" t="s">
        <v>130</v>
      </c>
      <c r="O603" s="55" t="s">
        <v>130</v>
      </c>
      <c r="P603" s="2" t="s">
        <v>162</v>
      </c>
      <c r="S603">
        <v>2.85</v>
      </c>
      <c r="T603" s="55">
        <v>1.9E-2</v>
      </c>
      <c r="U603" s="55">
        <v>8.1000000000000003E-2</v>
      </c>
      <c r="V603" s="55">
        <v>0.13200000000000001</v>
      </c>
      <c r="W603" s="55">
        <v>0.184</v>
      </c>
      <c r="X603" s="55">
        <v>0.33100000000000002</v>
      </c>
      <c r="Y603" s="102"/>
      <c r="Z603" s="24"/>
      <c r="AA603" s="123"/>
      <c r="AD603" s="105"/>
      <c r="AE603" s="105"/>
      <c r="AF603" s="24"/>
      <c r="AG603" s="24"/>
      <c r="AH603" s="24"/>
      <c r="AI603" s="24"/>
      <c r="AJ603" s="24"/>
      <c r="AK603" s="24"/>
      <c r="AL603" s="24"/>
      <c r="AM603" s="24"/>
      <c r="AN603" s="24"/>
      <c r="AX603">
        <v>2.94</v>
      </c>
      <c r="AY603" s="55">
        <v>1.9E-2</v>
      </c>
      <c r="AZ603" s="55">
        <v>8.1000000000000003E-2</v>
      </c>
      <c r="BA603" s="55">
        <v>0.13200000000000001</v>
      </c>
      <c r="BB603" s="55">
        <v>0.184</v>
      </c>
      <c r="BC603" s="55">
        <v>0.33100000000000002</v>
      </c>
    </row>
    <row r="604" spans="1:55" ht="13" x14ac:dyDescent="0.3">
      <c r="A604" t="s">
        <v>132</v>
      </c>
      <c r="B604" s="5">
        <v>2.96</v>
      </c>
      <c r="C604" s="5">
        <f t="shared" si="52"/>
        <v>32.96</v>
      </c>
      <c r="D604" t="s">
        <v>130</v>
      </c>
      <c r="E604" t="s">
        <v>130</v>
      </c>
      <c r="F604" t="s">
        <v>130</v>
      </c>
      <c r="G604" t="s">
        <v>130</v>
      </c>
      <c r="H604" t="s">
        <v>130</v>
      </c>
      <c r="I604" t="s">
        <v>130</v>
      </c>
      <c r="J604" t="s">
        <v>130</v>
      </c>
      <c r="K604" t="s">
        <v>130</v>
      </c>
      <c r="L604" s="55" t="s">
        <v>130</v>
      </c>
      <c r="M604" s="55" t="s">
        <v>130</v>
      </c>
      <c r="N604" s="55" t="s">
        <v>130</v>
      </c>
      <c r="O604" s="55" t="s">
        <v>130</v>
      </c>
      <c r="P604" s="2" t="s">
        <v>162</v>
      </c>
      <c r="S604">
        <v>2.86</v>
      </c>
      <c r="T604" s="55">
        <v>1.9E-2</v>
      </c>
      <c r="U604" s="55">
        <v>8.1000000000000003E-2</v>
      </c>
      <c r="V604" s="55">
        <v>0.13200000000000001</v>
      </c>
      <c r="W604" s="55">
        <v>0.184</v>
      </c>
      <c r="X604" s="55">
        <v>0.33100000000000002</v>
      </c>
      <c r="Y604" s="102"/>
      <c r="Z604" s="24"/>
      <c r="AA604" s="123"/>
      <c r="AD604" s="105"/>
      <c r="AE604" s="105"/>
      <c r="AF604" s="24"/>
      <c r="AG604" s="24"/>
      <c r="AH604" s="24"/>
      <c r="AI604" s="24"/>
      <c r="AJ604" s="24"/>
      <c r="AK604" s="24"/>
      <c r="AL604" s="24"/>
      <c r="AM604" s="24"/>
      <c r="AN604" s="24"/>
      <c r="AX604">
        <v>2.95</v>
      </c>
      <c r="AY604" s="55">
        <v>1.9E-2</v>
      </c>
      <c r="AZ604" s="55">
        <v>8.1000000000000003E-2</v>
      </c>
      <c r="BA604" s="55">
        <v>0.13200000000000001</v>
      </c>
      <c r="BB604" s="55">
        <v>0.184</v>
      </c>
      <c r="BC604" s="55">
        <v>0.33100000000000002</v>
      </c>
    </row>
    <row r="605" spans="1:55" ht="13" x14ac:dyDescent="0.3">
      <c r="A605" t="s">
        <v>132</v>
      </c>
      <c r="B605" s="5">
        <v>2.97</v>
      </c>
      <c r="C605" s="5">
        <f t="shared" si="52"/>
        <v>32.97</v>
      </c>
      <c r="D605" t="s">
        <v>130</v>
      </c>
      <c r="E605" t="s">
        <v>130</v>
      </c>
      <c r="F605" t="s">
        <v>130</v>
      </c>
      <c r="G605" t="s">
        <v>130</v>
      </c>
      <c r="H605" t="s">
        <v>130</v>
      </c>
      <c r="I605" t="s">
        <v>130</v>
      </c>
      <c r="J605" t="s">
        <v>130</v>
      </c>
      <c r="K605" t="s">
        <v>130</v>
      </c>
      <c r="L605" s="55" t="s">
        <v>130</v>
      </c>
      <c r="M605" s="55" t="s">
        <v>130</v>
      </c>
      <c r="N605" s="55" t="s">
        <v>130</v>
      </c>
      <c r="O605" s="55" t="s">
        <v>130</v>
      </c>
      <c r="P605" s="2" t="s">
        <v>162</v>
      </c>
      <c r="S605">
        <v>2.87</v>
      </c>
      <c r="T605" s="55">
        <v>1.9E-2</v>
      </c>
      <c r="U605" s="55">
        <v>8.1000000000000003E-2</v>
      </c>
      <c r="V605" s="55">
        <v>0.13200000000000001</v>
      </c>
      <c r="W605" s="55">
        <v>0.184</v>
      </c>
      <c r="X605" s="55">
        <v>0.33100000000000002</v>
      </c>
      <c r="Y605" s="102"/>
      <c r="Z605" s="24"/>
      <c r="AA605" s="123"/>
      <c r="AD605" s="105"/>
      <c r="AE605" s="105"/>
      <c r="AF605" s="24"/>
      <c r="AG605" s="24"/>
      <c r="AH605" s="24"/>
      <c r="AI605" s="24"/>
      <c r="AJ605" s="24"/>
      <c r="AK605" s="24"/>
      <c r="AL605" s="24"/>
      <c r="AM605" s="24"/>
      <c r="AN605" s="24"/>
      <c r="AX605">
        <v>2.96</v>
      </c>
      <c r="AY605" s="55">
        <v>1.9E-2</v>
      </c>
      <c r="AZ605" s="55">
        <v>8.1000000000000003E-2</v>
      </c>
      <c r="BA605" s="55">
        <v>0.13200000000000001</v>
      </c>
      <c r="BB605" s="55">
        <v>0.184</v>
      </c>
      <c r="BC605" s="55">
        <v>0.33100000000000002</v>
      </c>
    </row>
    <row r="606" spans="1:55" ht="13" x14ac:dyDescent="0.3">
      <c r="A606" t="s">
        <v>132</v>
      </c>
      <c r="B606" s="5">
        <v>2.98</v>
      </c>
      <c r="C606" s="5">
        <f t="shared" si="52"/>
        <v>32.979999999999997</v>
      </c>
      <c r="D606" t="s">
        <v>130</v>
      </c>
      <c r="E606" t="s">
        <v>130</v>
      </c>
      <c r="F606" t="s">
        <v>130</v>
      </c>
      <c r="G606" t="s">
        <v>130</v>
      </c>
      <c r="H606" t="s">
        <v>130</v>
      </c>
      <c r="I606" t="s">
        <v>130</v>
      </c>
      <c r="J606" t="s">
        <v>130</v>
      </c>
      <c r="K606" t="s">
        <v>130</v>
      </c>
      <c r="L606" s="55" t="s">
        <v>130</v>
      </c>
      <c r="M606" s="55" t="s">
        <v>130</v>
      </c>
      <c r="N606" s="55" t="s">
        <v>130</v>
      </c>
      <c r="O606" s="55" t="s">
        <v>130</v>
      </c>
      <c r="P606" s="2" t="s">
        <v>162</v>
      </c>
      <c r="S606">
        <v>2.88</v>
      </c>
      <c r="T606" s="55">
        <v>1.9E-2</v>
      </c>
      <c r="U606" s="55">
        <v>8.1000000000000003E-2</v>
      </c>
      <c r="V606" s="55">
        <v>0.13200000000000001</v>
      </c>
      <c r="W606" s="55">
        <v>0.184</v>
      </c>
      <c r="X606" s="55">
        <v>0.33100000000000002</v>
      </c>
      <c r="Y606" s="102"/>
      <c r="Z606" s="24"/>
      <c r="AA606" s="123"/>
      <c r="AD606" s="105"/>
      <c r="AE606" s="105"/>
      <c r="AF606" s="24"/>
      <c r="AG606" s="24"/>
      <c r="AH606" s="24"/>
      <c r="AI606" s="24"/>
      <c r="AJ606" s="24"/>
      <c r="AK606" s="24"/>
      <c r="AL606" s="24"/>
      <c r="AM606" s="24"/>
      <c r="AN606" s="24"/>
      <c r="AX606">
        <v>2.97</v>
      </c>
      <c r="AY606" s="55">
        <v>1.9E-2</v>
      </c>
      <c r="AZ606" s="55">
        <v>8.1000000000000003E-2</v>
      </c>
      <c r="BA606" s="55">
        <v>0.13200000000000001</v>
      </c>
      <c r="BB606" s="55">
        <v>0.184</v>
      </c>
      <c r="BC606" s="55">
        <v>0.33100000000000002</v>
      </c>
    </row>
    <row r="607" spans="1:55" ht="13" x14ac:dyDescent="0.3">
      <c r="A607" t="s">
        <v>132</v>
      </c>
      <c r="B607" s="5">
        <v>2.99</v>
      </c>
      <c r="C607" s="5">
        <f t="shared" si="52"/>
        <v>32.99</v>
      </c>
      <c r="D607" t="s">
        <v>130</v>
      </c>
      <c r="E607" t="s">
        <v>130</v>
      </c>
      <c r="F607" t="s">
        <v>130</v>
      </c>
      <c r="G607" t="s">
        <v>130</v>
      </c>
      <c r="H607" t="s">
        <v>130</v>
      </c>
      <c r="I607" t="s">
        <v>130</v>
      </c>
      <c r="J607" t="s">
        <v>130</v>
      </c>
      <c r="K607" t="s">
        <v>130</v>
      </c>
      <c r="L607" s="55" t="s">
        <v>130</v>
      </c>
      <c r="M607" s="55" t="s">
        <v>130</v>
      </c>
      <c r="N607" s="55" t="s">
        <v>130</v>
      </c>
      <c r="O607" s="55" t="s">
        <v>130</v>
      </c>
      <c r="P607" s="2" t="s">
        <v>162</v>
      </c>
      <c r="S607">
        <v>2.89</v>
      </c>
      <c r="T607" s="55">
        <v>1.9E-2</v>
      </c>
      <c r="U607" s="55">
        <v>8.1000000000000003E-2</v>
      </c>
      <c r="V607" s="55">
        <v>0.13200000000000001</v>
      </c>
      <c r="W607" s="55">
        <v>0.184</v>
      </c>
      <c r="X607" s="55">
        <v>0.33100000000000002</v>
      </c>
      <c r="Y607" s="102"/>
      <c r="Z607" s="24"/>
      <c r="AA607" s="123"/>
      <c r="AD607" s="105"/>
      <c r="AE607" s="105"/>
      <c r="AF607" s="24"/>
      <c r="AG607" s="24"/>
      <c r="AH607" s="24"/>
      <c r="AI607" s="24"/>
      <c r="AJ607" s="24"/>
      <c r="AK607" s="24"/>
      <c r="AL607" s="24"/>
      <c r="AM607" s="24"/>
      <c r="AN607" s="24"/>
      <c r="AX607">
        <v>2.98</v>
      </c>
      <c r="AY607" s="55">
        <v>1.9E-2</v>
      </c>
      <c r="AZ607" s="55">
        <v>8.1000000000000003E-2</v>
      </c>
      <c r="BA607" s="55">
        <v>0.13200000000000001</v>
      </c>
      <c r="BB607" s="55">
        <v>0.184</v>
      </c>
      <c r="BC607" s="55">
        <v>0.33100000000000002</v>
      </c>
    </row>
    <row r="608" spans="1:55" ht="13" x14ac:dyDescent="0.3">
      <c r="A608" t="s">
        <v>132</v>
      </c>
      <c r="B608" s="5">
        <v>3</v>
      </c>
      <c r="C608" s="5">
        <f t="shared" si="52"/>
        <v>33</v>
      </c>
      <c r="D608" t="s">
        <v>130</v>
      </c>
      <c r="E608" t="s">
        <v>130</v>
      </c>
      <c r="F608" t="s">
        <v>130</v>
      </c>
      <c r="G608" t="s">
        <v>130</v>
      </c>
      <c r="H608" t="s">
        <v>130</v>
      </c>
      <c r="I608" t="s">
        <v>130</v>
      </c>
      <c r="J608" t="s">
        <v>130</v>
      </c>
      <c r="K608" t="s">
        <v>130</v>
      </c>
      <c r="L608" s="55" t="s">
        <v>130</v>
      </c>
      <c r="M608" s="55" t="s">
        <v>130</v>
      </c>
      <c r="N608" s="55" t="s">
        <v>130</v>
      </c>
      <c r="O608" s="55" t="s">
        <v>130</v>
      </c>
      <c r="P608" s="2" t="s">
        <v>162</v>
      </c>
      <c r="S608">
        <v>2.9</v>
      </c>
      <c r="T608" s="55">
        <v>1.9E-2</v>
      </c>
      <c r="U608" s="55">
        <v>8.1000000000000003E-2</v>
      </c>
      <c r="V608" s="55">
        <v>0.13200000000000001</v>
      </c>
      <c r="W608" s="55">
        <v>0.184</v>
      </c>
      <c r="X608" s="55">
        <v>0.33100000000000002</v>
      </c>
      <c r="Y608" s="102"/>
      <c r="Z608" s="24"/>
      <c r="AA608" s="123"/>
      <c r="AD608" s="105"/>
      <c r="AE608" s="105"/>
      <c r="AF608" s="24"/>
      <c r="AG608" s="24"/>
      <c r="AH608" s="24"/>
      <c r="AI608" s="24"/>
      <c r="AJ608" s="24"/>
      <c r="AK608" s="24"/>
      <c r="AL608" s="24"/>
      <c r="AM608" s="24"/>
      <c r="AN608" s="24"/>
      <c r="AX608">
        <v>2.99</v>
      </c>
      <c r="AY608" s="55">
        <v>1.9E-2</v>
      </c>
      <c r="AZ608" s="55">
        <v>8.1000000000000003E-2</v>
      </c>
      <c r="BA608" s="55">
        <v>0.13200000000000001</v>
      </c>
      <c r="BB608" s="55">
        <v>0.184</v>
      </c>
      <c r="BC608" s="55">
        <v>0.33100000000000002</v>
      </c>
    </row>
    <row r="609" spans="1:55" ht="13" x14ac:dyDescent="0.3">
      <c r="S609">
        <v>2.91</v>
      </c>
      <c r="T609" s="55">
        <v>1.9E-2</v>
      </c>
      <c r="U609" s="55">
        <v>8.1000000000000003E-2</v>
      </c>
      <c r="V609" s="55">
        <v>0.13200000000000001</v>
      </c>
      <c r="W609" s="55">
        <v>0.184</v>
      </c>
      <c r="X609" s="55">
        <v>0.33100000000000002</v>
      </c>
      <c r="Z609" s="24"/>
      <c r="AD609" s="105"/>
      <c r="AE609" s="105"/>
      <c r="AF609" s="24"/>
      <c r="AG609" s="24"/>
      <c r="AH609" s="24"/>
      <c r="AI609" s="24"/>
      <c r="AJ609" s="24"/>
      <c r="AK609" s="24"/>
      <c r="AL609" s="24"/>
      <c r="AM609" s="24"/>
      <c r="AN609" s="24"/>
      <c r="AX609">
        <v>3</v>
      </c>
      <c r="AY609" s="55">
        <v>1.9E-2</v>
      </c>
      <c r="AZ609" s="55">
        <v>8.1000000000000003E-2</v>
      </c>
      <c r="BA609" s="55">
        <v>0.13200000000000001</v>
      </c>
      <c r="BB609" s="55">
        <v>0.184</v>
      </c>
      <c r="BC609" s="55">
        <v>0.33100000000000002</v>
      </c>
    </row>
    <row r="610" spans="1:55" ht="13.5" thickBot="1" x14ac:dyDescent="0.35">
      <c r="A610" t="s">
        <v>133</v>
      </c>
      <c r="B610" s="5">
        <v>0</v>
      </c>
      <c r="C610" s="5">
        <f>VALUE(SUBSTITUTE(4&amp;B610," ",""))</f>
        <v>40</v>
      </c>
      <c r="D610" t="s">
        <v>130</v>
      </c>
      <c r="E610" t="s">
        <v>130</v>
      </c>
      <c r="F610" s="55" t="s">
        <v>130</v>
      </c>
      <c r="G610" s="55" t="s">
        <v>130</v>
      </c>
      <c r="H610" s="55" t="s">
        <v>130</v>
      </c>
      <c r="I610" s="55" t="s">
        <v>130</v>
      </c>
      <c r="J610" s="55" t="s">
        <v>130</v>
      </c>
      <c r="K610" s="55" t="s">
        <v>130</v>
      </c>
      <c r="L610" s="55" t="s">
        <v>130</v>
      </c>
      <c r="M610" s="55" t="s">
        <v>130</v>
      </c>
      <c r="N610" s="55" t="s">
        <v>130</v>
      </c>
      <c r="O610" s="55" t="s">
        <v>130</v>
      </c>
      <c r="P610" s="2" t="s">
        <v>162</v>
      </c>
      <c r="R610" s="22"/>
      <c r="S610">
        <v>2.92</v>
      </c>
      <c r="T610" s="55">
        <v>1.9E-2</v>
      </c>
      <c r="U610" s="55">
        <v>8.1000000000000003E-2</v>
      </c>
      <c r="V610" s="55">
        <v>0.13200000000000001</v>
      </c>
      <c r="W610" s="55">
        <v>0.184</v>
      </c>
      <c r="X610" s="55">
        <v>0.33100000000000002</v>
      </c>
      <c r="Y610" s="102"/>
      <c r="AA610" s="328" t="s">
        <v>169</v>
      </c>
      <c r="AB610" s="328"/>
      <c r="AC610" s="328"/>
      <c r="AD610" s="328"/>
      <c r="AF610" s="24"/>
      <c r="AG610" s="24"/>
      <c r="AH610" s="24"/>
      <c r="AI610" s="24"/>
      <c r="AJ610" s="24"/>
      <c r="AK610" s="24"/>
      <c r="AL610" s="24"/>
      <c r="AM610" s="24"/>
      <c r="AN610" s="24"/>
    </row>
    <row r="611" spans="1:55" ht="15.5" thickBot="1" x14ac:dyDescent="0.35">
      <c r="A611" t="s">
        <v>133</v>
      </c>
      <c r="B611" s="5">
        <v>0.53</v>
      </c>
      <c r="C611" s="5">
        <f t="shared" ref="C611:C674" si="53">VALUE(SUBSTITUTE(4&amp;B611," ",""))</f>
        <v>40.53</v>
      </c>
      <c r="D611" t="s">
        <v>130</v>
      </c>
      <c r="E611" t="s">
        <v>130</v>
      </c>
      <c r="F611" s="55">
        <v>0.06</v>
      </c>
      <c r="G611" s="55">
        <v>0.104</v>
      </c>
      <c r="H611" s="55">
        <v>0.17</v>
      </c>
      <c r="I611" s="55">
        <v>0.23699999999999999</v>
      </c>
      <c r="J611" s="55">
        <v>0.30399999999999999</v>
      </c>
      <c r="K611" s="55" t="s">
        <v>130</v>
      </c>
      <c r="L611" s="55" t="s">
        <v>130</v>
      </c>
      <c r="M611" s="55" t="s">
        <v>130</v>
      </c>
      <c r="N611" s="55" t="s">
        <v>130</v>
      </c>
      <c r="O611" s="55" t="s">
        <v>130</v>
      </c>
      <c r="P611" s="2" t="s">
        <v>162</v>
      </c>
      <c r="S611">
        <v>2.93</v>
      </c>
      <c r="T611" s="55">
        <v>1.9E-2</v>
      </c>
      <c r="U611" s="55">
        <v>8.1000000000000003E-2</v>
      </c>
      <c r="V611" s="55">
        <v>0.13200000000000001</v>
      </c>
      <c r="W611" s="55">
        <v>0.184</v>
      </c>
      <c r="X611" s="55">
        <v>0.33100000000000002</v>
      </c>
      <c r="Y611" s="102"/>
      <c r="Z611" s="124" t="s">
        <v>84</v>
      </c>
      <c r="AA611" s="125" t="s">
        <v>163</v>
      </c>
      <c r="AB611" s="125" t="s">
        <v>170</v>
      </c>
      <c r="AC611" s="125" t="s">
        <v>165</v>
      </c>
      <c r="AD611" s="125" t="s">
        <v>171</v>
      </c>
      <c r="AE611" s="125" t="s">
        <v>167</v>
      </c>
      <c r="AF611" s="24"/>
      <c r="AG611" s="24"/>
      <c r="AH611" s="24"/>
      <c r="AI611" s="24"/>
      <c r="AJ611" s="24"/>
      <c r="AK611" s="24"/>
      <c r="AL611" s="24"/>
      <c r="AM611" s="24"/>
      <c r="AN611" s="24"/>
    </row>
    <row r="612" spans="1:55" ht="16" thickBot="1" x14ac:dyDescent="0.35">
      <c r="A612" t="s">
        <v>133</v>
      </c>
      <c r="B612" s="5">
        <v>0.54</v>
      </c>
      <c r="C612" s="5">
        <f t="shared" si="53"/>
        <v>40.54</v>
      </c>
      <c r="D612" t="s">
        <v>130</v>
      </c>
      <c r="E612" t="s">
        <v>130</v>
      </c>
      <c r="F612" s="55">
        <v>5.8999999999999997E-2</v>
      </c>
      <c r="G612" s="55">
        <v>0.10199999999999999</v>
      </c>
      <c r="H612" s="55">
        <v>0.16700000000000001</v>
      </c>
      <c r="I612" s="55">
        <v>0.23300000000000001</v>
      </c>
      <c r="J612" s="55">
        <v>0.29899999999999999</v>
      </c>
      <c r="K612" s="55" t="s">
        <v>130</v>
      </c>
      <c r="L612" s="55" t="s">
        <v>130</v>
      </c>
      <c r="M612" s="55" t="s">
        <v>130</v>
      </c>
      <c r="N612" s="55" t="s">
        <v>130</v>
      </c>
      <c r="O612" s="55" t="s">
        <v>130</v>
      </c>
      <c r="P612" s="2" t="s">
        <v>162</v>
      </c>
      <c r="S612">
        <v>2.94</v>
      </c>
      <c r="T612" s="55">
        <v>1.9E-2</v>
      </c>
      <c r="U612" s="55">
        <v>8.1000000000000003E-2</v>
      </c>
      <c r="V612" s="55">
        <v>0.13200000000000001</v>
      </c>
      <c r="W612" s="55">
        <v>0.184</v>
      </c>
      <c r="X612" s="55">
        <v>0.33100000000000002</v>
      </c>
      <c r="Y612" s="102"/>
      <c r="Z612" s="126">
        <v>0.53</v>
      </c>
      <c r="AA612" s="127">
        <v>0.06</v>
      </c>
      <c r="AB612" s="127">
        <v>0.104</v>
      </c>
      <c r="AC612" s="127">
        <v>0.17</v>
      </c>
      <c r="AD612" s="127">
        <v>0.23699999999999999</v>
      </c>
      <c r="AE612" s="127">
        <v>0.30399999999999999</v>
      </c>
      <c r="AF612" s="24"/>
      <c r="AG612" s="24"/>
      <c r="AH612" s="24"/>
      <c r="AI612" s="24"/>
      <c r="AJ612" s="24"/>
      <c r="AK612" s="24"/>
      <c r="AL612" s="24"/>
      <c r="AM612" s="24"/>
      <c r="AN612" s="24"/>
    </row>
    <row r="613" spans="1:55" ht="16" thickBot="1" x14ac:dyDescent="0.35">
      <c r="A613" t="s">
        <v>133</v>
      </c>
      <c r="B613" s="5">
        <v>0.55000000000000004</v>
      </c>
      <c r="C613" s="5">
        <f t="shared" si="53"/>
        <v>40.549999999999997</v>
      </c>
      <c r="D613" t="s">
        <v>130</v>
      </c>
      <c r="E613" t="s">
        <v>130</v>
      </c>
      <c r="F613" s="55">
        <v>5.8000000000000003E-2</v>
      </c>
      <c r="G613" s="55">
        <v>0.1</v>
      </c>
      <c r="H613" s="55">
        <v>0.16500000000000001</v>
      </c>
      <c r="I613" s="55">
        <v>0.23</v>
      </c>
      <c r="J613" s="55">
        <v>0.29499999999999998</v>
      </c>
      <c r="K613" s="55" t="s">
        <v>130</v>
      </c>
      <c r="L613" s="55" t="s">
        <v>130</v>
      </c>
      <c r="M613" s="55" t="s">
        <v>130</v>
      </c>
      <c r="N613" s="55" t="s">
        <v>130</v>
      </c>
      <c r="O613" s="55" t="s">
        <v>130</v>
      </c>
      <c r="P613" s="2" t="s">
        <v>162</v>
      </c>
      <c r="S613">
        <v>2.95</v>
      </c>
      <c r="T613" s="55">
        <v>1.9E-2</v>
      </c>
      <c r="U613" s="55">
        <v>8.1000000000000003E-2</v>
      </c>
      <c r="V613" s="55">
        <v>0.13200000000000001</v>
      </c>
      <c r="W613" s="55">
        <v>0.184</v>
      </c>
      <c r="X613" s="55">
        <v>0.33100000000000002</v>
      </c>
      <c r="Y613" s="102"/>
      <c r="Z613" s="126">
        <v>0.54</v>
      </c>
      <c r="AA613" s="127">
        <v>5.8999999999999997E-2</v>
      </c>
      <c r="AB613" s="127">
        <v>0.10199999999999999</v>
      </c>
      <c r="AC613" s="127">
        <v>0.16700000000000001</v>
      </c>
      <c r="AD613" s="127">
        <v>0.23300000000000001</v>
      </c>
      <c r="AE613" s="127">
        <v>0.29899999999999999</v>
      </c>
      <c r="AF613" s="24"/>
      <c r="AG613" s="24"/>
      <c r="AH613" s="24"/>
      <c r="AI613" s="24"/>
      <c r="AJ613" s="24"/>
      <c r="AK613" s="24"/>
      <c r="AL613" s="24"/>
      <c r="AM613" s="24"/>
      <c r="AN613" s="24"/>
    </row>
    <row r="614" spans="1:55" ht="16" thickBot="1" x14ac:dyDescent="0.35">
      <c r="A614" t="s">
        <v>133</v>
      </c>
      <c r="B614" s="5">
        <v>0.56000000000000005</v>
      </c>
      <c r="C614" s="5">
        <f t="shared" si="53"/>
        <v>40.56</v>
      </c>
      <c r="D614" t="s">
        <v>130</v>
      </c>
      <c r="E614" t="s">
        <v>130</v>
      </c>
      <c r="F614" s="55">
        <v>5.7000000000000002E-2</v>
      </c>
      <c r="G614" s="55">
        <v>0.1</v>
      </c>
      <c r="H614" s="55">
        <v>0.16400000000000001</v>
      </c>
      <c r="I614" s="55">
        <v>0.22800000000000001</v>
      </c>
      <c r="J614" s="55">
        <v>0.29199999999999998</v>
      </c>
      <c r="K614" s="55" t="s">
        <v>130</v>
      </c>
      <c r="L614" s="55" t="s">
        <v>130</v>
      </c>
      <c r="M614" s="55" t="s">
        <v>130</v>
      </c>
      <c r="N614" s="55" t="s">
        <v>130</v>
      </c>
      <c r="O614" s="55" t="s">
        <v>130</v>
      </c>
      <c r="P614" s="2" t="s">
        <v>162</v>
      </c>
      <c r="S614">
        <v>2.96</v>
      </c>
      <c r="T614" s="55">
        <v>1.9E-2</v>
      </c>
      <c r="U614" s="55">
        <v>8.1000000000000003E-2</v>
      </c>
      <c r="V614" s="55">
        <v>0.13200000000000001</v>
      </c>
      <c r="W614" s="55">
        <v>0.184</v>
      </c>
      <c r="X614" s="55">
        <v>0.33100000000000002</v>
      </c>
      <c r="Y614" s="102"/>
      <c r="Z614" s="126">
        <v>0.55000000000000004</v>
      </c>
      <c r="AA614" s="127">
        <v>5.8000000000000003E-2</v>
      </c>
      <c r="AB614" s="127">
        <v>0.1</v>
      </c>
      <c r="AC614" s="127">
        <v>0.16500000000000001</v>
      </c>
      <c r="AD614" s="127">
        <v>0.23</v>
      </c>
      <c r="AE614" s="127">
        <v>0.29499999999999998</v>
      </c>
      <c r="AF614" s="24"/>
      <c r="AG614" s="24"/>
      <c r="AH614" s="24"/>
      <c r="AI614" s="24"/>
      <c r="AJ614" s="24"/>
      <c r="AK614" s="24"/>
      <c r="AL614" s="24"/>
      <c r="AM614" s="24"/>
      <c r="AN614" s="24"/>
    </row>
    <row r="615" spans="1:55" ht="16" thickBot="1" x14ac:dyDescent="0.35">
      <c r="A615" t="s">
        <v>133</v>
      </c>
      <c r="B615" s="5">
        <v>0.56999999999999995</v>
      </c>
      <c r="C615" s="5">
        <f t="shared" si="53"/>
        <v>40.57</v>
      </c>
      <c r="D615" t="s">
        <v>130</v>
      </c>
      <c r="E615" t="s">
        <v>130</v>
      </c>
      <c r="F615" s="55">
        <v>5.6866666666666697E-2</v>
      </c>
      <c r="G615" s="55">
        <v>9.8666666666666694E-2</v>
      </c>
      <c r="H615" s="55">
        <v>0.1628</v>
      </c>
      <c r="I615" s="55">
        <v>0.22639999999999999</v>
      </c>
      <c r="J615" s="55">
        <v>0.29026666666666701</v>
      </c>
      <c r="K615" s="55" t="s">
        <v>130</v>
      </c>
      <c r="L615" s="55" t="s">
        <v>130</v>
      </c>
      <c r="M615" s="55" t="s">
        <v>130</v>
      </c>
      <c r="N615" s="55" t="s">
        <v>130</v>
      </c>
      <c r="O615" s="55" t="s">
        <v>130</v>
      </c>
      <c r="P615" s="2" t="s">
        <v>162</v>
      </c>
      <c r="S615">
        <v>2.97</v>
      </c>
      <c r="T615" s="55">
        <v>1.9E-2</v>
      </c>
      <c r="U615" s="55">
        <v>8.1000000000000003E-2</v>
      </c>
      <c r="V615" s="55">
        <v>0.13200000000000001</v>
      </c>
      <c r="W615" s="55">
        <v>0.184</v>
      </c>
      <c r="X615" s="55">
        <v>0.33100000000000002</v>
      </c>
      <c r="Y615" s="102"/>
      <c r="Z615" s="126">
        <v>0.56000000000000005</v>
      </c>
      <c r="AA615" s="127">
        <v>5.7000000000000002E-2</v>
      </c>
      <c r="AB615" s="127">
        <v>0.1</v>
      </c>
      <c r="AC615" s="127">
        <v>0.16400000000000001</v>
      </c>
      <c r="AD615" s="127">
        <v>0.22800000000000001</v>
      </c>
      <c r="AE615" s="127">
        <v>0.29199999999999998</v>
      </c>
      <c r="AF615" s="24"/>
      <c r="AG615" s="24"/>
      <c r="AH615" s="24"/>
      <c r="AI615" s="24"/>
      <c r="AJ615" s="24"/>
      <c r="AK615" s="24"/>
      <c r="AL615" s="24"/>
      <c r="AM615" s="24"/>
      <c r="AN615" s="24"/>
    </row>
    <row r="616" spans="1:55" ht="16" thickBot="1" x14ac:dyDescent="0.35">
      <c r="A616" t="s">
        <v>133</v>
      </c>
      <c r="B616" s="5">
        <v>0.57999999999999996</v>
      </c>
      <c r="C616" s="5">
        <f t="shared" si="53"/>
        <v>40.58</v>
      </c>
      <c r="D616" t="s">
        <v>130</v>
      </c>
      <c r="E616" t="s">
        <v>130</v>
      </c>
      <c r="F616" s="55">
        <v>5.5E-2</v>
      </c>
      <c r="G616" s="55">
        <v>9.6000000000000002E-2</v>
      </c>
      <c r="H616" s="55">
        <v>0.159</v>
      </c>
      <c r="I616" s="55">
        <v>0.221</v>
      </c>
      <c r="J616" s="55">
        <v>0.28399999999999997</v>
      </c>
      <c r="K616" s="55" t="s">
        <v>130</v>
      </c>
      <c r="L616" s="55" t="s">
        <v>130</v>
      </c>
      <c r="M616" s="55" t="s">
        <v>130</v>
      </c>
      <c r="N616" s="55" t="s">
        <v>130</v>
      </c>
      <c r="O616" s="55" t="s">
        <v>130</v>
      </c>
      <c r="P616" s="2" t="s">
        <v>162</v>
      </c>
      <c r="S616">
        <v>2.98</v>
      </c>
      <c r="T616" s="55">
        <v>1.9E-2</v>
      </c>
      <c r="U616" s="55">
        <v>8.1000000000000003E-2</v>
      </c>
      <c r="V616" s="55">
        <v>0.13200000000000001</v>
      </c>
      <c r="W616" s="55">
        <v>0.184</v>
      </c>
      <c r="X616" s="55">
        <v>0.33100000000000002</v>
      </c>
      <c r="Y616" s="102"/>
      <c r="Z616" s="126">
        <v>0.56999999999999995</v>
      </c>
      <c r="AA616" s="127">
        <v>5.6866666666666697E-2</v>
      </c>
      <c r="AB616" s="127">
        <v>9.8666666666666694E-2</v>
      </c>
      <c r="AC616" s="127">
        <v>0.1628</v>
      </c>
      <c r="AD616" s="127">
        <v>0.22639999999999999</v>
      </c>
      <c r="AE616" s="127">
        <v>0.29026666666666701</v>
      </c>
      <c r="AF616" s="24"/>
      <c r="AG616" s="24"/>
      <c r="AH616" s="24"/>
      <c r="AI616" s="24"/>
      <c r="AJ616" s="24"/>
      <c r="AK616" s="24"/>
      <c r="AL616" s="24"/>
      <c r="AM616" s="24"/>
      <c r="AN616" s="24"/>
    </row>
    <row r="617" spans="1:55" ht="16" thickBot="1" x14ac:dyDescent="0.35">
      <c r="A617" t="s">
        <v>133</v>
      </c>
      <c r="B617" s="5">
        <v>0.59</v>
      </c>
      <c r="C617" s="5">
        <f t="shared" si="53"/>
        <v>40.590000000000003</v>
      </c>
      <c r="D617" t="s">
        <v>130</v>
      </c>
      <c r="E617" t="s">
        <v>130</v>
      </c>
      <c r="F617" s="55">
        <v>5.5161904761904801E-2</v>
      </c>
      <c r="G617" s="55">
        <v>9.6047619047619104E-2</v>
      </c>
      <c r="H617" s="55">
        <v>0.15909999999999999</v>
      </c>
      <c r="I617" s="55">
        <v>0.221085714285714</v>
      </c>
      <c r="J617" s="55">
        <v>0.28374761904761903</v>
      </c>
      <c r="K617" s="55" t="s">
        <v>130</v>
      </c>
      <c r="L617" s="55" t="s">
        <v>130</v>
      </c>
      <c r="M617" s="55" t="s">
        <v>130</v>
      </c>
      <c r="N617" s="55" t="s">
        <v>130</v>
      </c>
      <c r="O617" s="55" t="s">
        <v>130</v>
      </c>
      <c r="P617" s="2" t="s">
        <v>162</v>
      </c>
      <c r="S617">
        <v>2.99</v>
      </c>
      <c r="T617" s="55">
        <v>1.9E-2</v>
      </c>
      <c r="U617" s="55">
        <v>8.1000000000000003E-2</v>
      </c>
      <c r="V617" s="55">
        <v>0.13200000000000001</v>
      </c>
      <c r="W617" s="55">
        <v>0.184</v>
      </c>
      <c r="X617" s="55">
        <v>0.33100000000000002</v>
      </c>
      <c r="Y617" s="102"/>
      <c r="Z617" s="126">
        <v>0.57999999999999996</v>
      </c>
      <c r="AA617" s="127">
        <v>5.5E-2</v>
      </c>
      <c r="AB617" s="127">
        <v>9.6000000000000002E-2</v>
      </c>
      <c r="AC617" s="127">
        <v>0.159</v>
      </c>
      <c r="AD617" s="127">
        <v>0.221</v>
      </c>
      <c r="AE617" s="127">
        <v>0.28399999999999997</v>
      </c>
      <c r="AF617" s="24"/>
      <c r="AG617" s="24"/>
      <c r="AH617" s="24"/>
      <c r="AI617" s="24"/>
      <c r="AJ617" s="24"/>
      <c r="AK617" s="24"/>
      <c r="AL617" s="24"/>
      <c r="AM617" s="24"/>
      <c r="AN617" s="24"/>
    </row>
    <row r="618" spans="1:55" ht="16" thickBot="1" x14ac:dyDescent="0.35">
      <c r="A618" t="s">
        <v>133</v>
      </c>
      <c r="B618" s="5">
        <v>0.6</v>
      </c>
      <c r="C618" s="5">
        <f t="shared" si="53"/>
        <v>40.6</v>
      </c>
      <c r="D618" t="s">
        <v>130</v>
      </c>
      <c r="E618" t="s">
        <v>130</v>
      </c>
      <c r="F618" s="55">
        <v>5.4534920634920603E-2</v>
      </c>
      <c r="G618" s="55">
        <v>9.5039682539682604E-2</v>
      </c>
      <c r="H618" s="55">
        <v>0.15768333333333301</v>
      </c>
      <c r="I618" s="55">
        <v>0.219038095238095</v>
      </c>
      <c r="J618" s="55">
        <v>0.28115634920634902</v>
      </c>
      <c r="K618" s="55" t="s">
        <v>130</v>
      </c>
      <c r="L618" s="55" t="s">
        <v>130</v>
      </c>
      <c r="M618" s="55" t="s">
        <v>130</v>
      </c>
      <c r="N618" s="55" t="s">
        <v>130</v>
      </c>
      <c r="O618" s="55" t="s">
        <v>130</v>
      </c>
      <c r="P618" s="2" t="s">
        <v>162</v>
      </c>
      <c r="S618">
        <v>3</v>
      </c>
      <c r="T618" s="55">
        <v>1.9E-2</v>
      </c>
      <c r="U618" s="55">
        <v>8.1000000000000003E-2</v>
      </c>
      <c r="V618" s="55">
        <v>0.13200000000000001</v>
      </c>
      <c r="W618" s="55">
        <v>0.184</v>
      </c>
      <c r="X618" s="55">
        <v>0.33100000000000002</v>
      </c>
      <c r="Y618" s="102"/>
      <c r="Z618" s="126">
        <v>0.59</v>
      </c>
      <c r="AA618" s="127">
        <v>5.5161904761904801E-2</v>
      </c>
      <c r="AB618" s="127">
        <v>9.6047619047619104E-2</v>
      </c>
      <c r="AC618" s="127">
        <v>0.15909999999999999</v>
      </c>
      <c r="AD618" s="127">
        <v>0.221085714285714</v>
      </c>
      <c r="AE618" s="127">
        <v>0.28374761904761903</v>
      </c>
      <c r="AF618" s="24"/>
      <c r="AG618" s="24"/>
      <c r="AH618" s="24"/>
      <c r="AI618" s="24"/>
      <c r="AJ618" s="24"/>
      <c r="AK618" s="24"/>
      <c r="AL618" s="24"/>
      <c r="AM618" s="24"/>
      <c r="AN618" s="24"/>
    </row>
    <row r="619" spans="1:55" ht="16" thickBot="1" x14ac:dyDescent="0.35">
      <c r="A619" t="s">
        <v>133</v>
      </c>
      <c r="B619" s="5">
        <v>0.61</v>
      </c>
      <c r="C619" s="5">
        <f t="shared" si="53"/>
        <v>40.61</v>
      </c>
      <c r="D619" t="s">
        <v>130</v>
      </c>
      <c r="E619" t="s">
        <v>130</v>
      </c>
      <c r="F619" s="55">
        <v>5.3999999999999999E-2</v>
      </c>
      <c r="G619" s="55">
        <v>9.2999999999999999E-2</v>
      </c>
      <c r="H619" s="55">
        <v>0.154</v>
      </c>
      <c r="I619" s="55">
        <v>0.215</v>
      </c>
      <c r="J619" s="55">
        <v>0.27500000000000002</v>
      </c>
      <c r="K619" s="55" t="s">
        <v>130</v>
      </c>
      <c r="L619" s="55" t="s">
        <v>130</v>
      </c>
      <c r="M619" s="55" t="s">
        <v>130</v>
      </c>
      <c r="N619" s="55" t="s">
        <v>130</v>
      </c>
      <c r="O619" s="55" t="s">
        <v>130</v>
      </c>
      <c r="P619" s="2" t="s">
        <v>162</v>
      </c>
      <c r="Y619" s="102"/>
      <c r="Z619" s="126">
        <v>0.6</v>
      </c>
      <c r="AA619" s="127">
        <v>5.4534920634920603E-2</v>
      </c>
      <c r="AB619" s="127">
        <v>9.5039682539682604E-2</v>
      </c>
      <c r="AC619" s="127">
        <v>0.15768333333333301</v>
      </c>
      <c r="AD619" s="127">
        <v>0.219038095238095</v>
      </c>
      <c r="AE619" s="127">
        <v>0.28115634920634902</v>
      </c>
      <c r="AF619" s="24"/>
      <c r="AG619" s="24"/>
      <c r="AH619" s="24"/>
      <c r="AI619" s="24"/>
      <c r="AJ619" s="24"/>
      <c r="AK619" s="24"/>
      <c r="AL619" s="24"/>
      <c r="AM619" s="24"/>
      <c r="AN619" s="24"/>
    </row>
    <row r="620" spans="1:55" ht="16" thickBot="1" x14ac:dyDescent="0.35">
      <c r="A620" t="s">
        <v>133</v>
      </c>
      <c r="B620" s="5">
        <v>0.62</v>
      </c>
      <c r="C620" s="5">
        <f t="shared" si="53"/>
        <v>40.619999999999997</v>
      </c>
      <c r="D620" t="s">
        <v>130</v>
      </c>
      <c r="E620" t="s">
        <v>130</v>
      </c>
      <c r="F620" s="55">
        <v>5.1999999999999998E-2</v>
      </c>
      <c r="G620" s="55">
        <v>9.0999999999999998E-2</v>
      </c>
      <c r="H620" s="55">
        <v>0.15</v>
      </c>
      <c r="I620" s="55">
        <v>0.21</v>
      </c>
      <c r="J620" s="55">
        <v>0.26900000000000002</v>
      </c>
      <c r="K620" s="55" t="s">
        <v>130</v>
      </c>
      <c r="L620" s="55" t="s">
        <v>130</v>
      </c>
      <c r="M620" s="55" t="s">
        <v>130</v>
      </c>
      <c r="N620" s="55" t="s">
        <v>130</v>
      </c>
      <c r="O620" s="55" t="s">
        <v>130</v>
      </c>
      <c r="P620" s="2" t="s">
        <v>162</v>
      </c>
      <c r="Y620" s="102"/>
      <c r="Z620" s="126">
        <v>0.61</v>
      </c>
      <c r="AA620" s="127">
        <v>5.3999999999999999E-2</v>
      </c>
      <c r="AB620" s="127">
        <v>9.2999999999999999E-2</v>
      </c>
      <c r="AC620" s="127">
        <v>0.154</v>
      </c>
      <c r="AD620" s="127">
        <v>0.215</v>
      </c>
      <c r="AE620" s="127">
        <v>0.27500000000000002</v>
      </c>
      <c r="AF620" s="24"/>
      <c r="AG620" s="24"/>
      <c r="AH620" s="24"/>
      <c r="AI620" s="24"/>
      <c r="AJ620" s="24"/>
      <c r="AK620" s="24"/>
      <c r="AL620" s="24"/>
      <c r="AM620" s="24"/>
      <c r="AN620" s="24"/>
    </row>
    <row r="621" spans="1:55" ht="16" thickBot="1" x14ac:dyDescent="0.35">
      <c r="A621" t="s">
        <v>133</v>
      </c>
      <c r="B621" s="5">
        <v>0.63</v>
      </c>
      <c r="C621" s="5">
        <f t="shared" si="53"/>
        <v>40.630000000000003</v>
      </c>
      <c r="D621" t="s">
        <v>130</v>
      </c>
      <c r="E621" t="s">
        <v>130</v>
      </c>
      <c r="F621" s="55">
        <v>5.1999999999999998E-2</v>
      </c>
      <c r="G621" s="55">
        <v>0.09</v>
      </c>
      <c r="H621" s="55">
        <v>0.14899999999999999</v>
      </c>
      <c r="I621" s="55">
        <v>0.20799999999999999</v>
      </c>
      <c r="J621" s="55">
        <v>0.26800000000000002</v>
      </c>
      <c r="K621" s="55" t="s">
        <v>130</v>
      </c>
      <c r="L621" s="55" t="s">
        <v>130</v>
      </c>
      <c r="M621" s="55" t="s">
        <v>130</v>
      </c>
      <c r="N621" s="55" t="s">
        <v>130</v>
      </c>
      <c r="O621" s="55" t="s">
        <v>130</v>
      </c>
      <c r="P621" s="2" t="s">
        <v>162</v>
      </c>
      <c r="Y621" s="102"/>
      <c r="Z621" s="126">
        <v>0.62</v>
      </c>
      <c r="AA621" s="127">
        <v>5.1999999999999998E-2</v>
      </c>
      <c r="AB621" s="127">
        <v>9.0999999999999998E-2</v>
      </c>
      <c r="AC621" s="127">
        <v>0.15</v>
      </c>
      <c r="AD621" s="127">
        <v>0.21</v>
      </c>
      <c r="AE621" s="127">
        <v>0.26900000000000002</v>
      </c>
      <c r="AF621" s="24"/>
      <c r="AG621" s="24"/>
      <c r="AH621" s="24"/>
      <c r="AI621" s="24"/>
      <c r="AJ621" s="24"/>
      <c r="AK621" s="24"/>
      <c r="AL621" s="24"/>
      <c r="AM621" s="24"/>
      <c r="AN621" s="24"/>
    </row>
    <row r="622" spans="1:55" ht="16" thickBot="1" x14ac:dyDescent="0.35">
      <c r="A622" t="s">
        <v>133</v>
      </c>
      <c r="B622" s="5">
        <v>0.64</v>
      </c>
      <c r="C622" s="5">
        <f t="shared" si="53"/>
        <v>40.64</v>
      </c>
      <c r="D622" t="s">
        <v>130</v>
      </c>
      <c r="E622" t="s">
        <v>130</v>
      </c>
      <c r="F622" s="55">
        <v>5.0999999999999997E-2</v>
      </c>
      <c r="G622" s="55">
        <v>8.7999999999999995E-2</v>
      </c>
      <c r="H622" s="55">
        <v>0.14599999999999999</v>
      </c>
      <c r="I622" s="55">
        <v>0.20399999999999999</v>
      </c>
      <c r="J622" s="55">
        <v>0.26200000000000001</v>
      </c>
      <c r="K622" s="55" t="s">
        <v>130</v>
      </c>
      <c r="L622" s="55" t="s">
        <v>130</v>
      </c>
      <c r="M622" s="55" t="s">
        <v>130</v>
      </c>
      <c r="N622" s="55" t="s">
        <v>130</v>
      </c>
      <c r="O622" s="55" t="s">
        <v>130</v>
      </c>
      <c r="P622" s="2" t="s">
        <v>162</v>
      </c>
      <c r="Y622" s="102"/>
      <c r="Z622" s="126">
        <v>0.63</v>
      </c>
      <c r="AA622" s="127">
        <v>5.1999999999999998E-2</v>
      </c>
      <c r="AB622" s="127">
        <v>0.09</v>
      </c>
      <c r="AC622" s="127">
        <v>0.14899999999999999</v>
      </c>
      <c r="AD622" s="127">
        <v>0.20799999999999999</v>
      </c>
      <c r="AE622" s="127">
        <v>0.26800000000000002</v>
      </c>
      <c r="AF622" s="24"/>
      <c r="AG622" s="24"/>
      <c r="AH622" s="24"/>
      <c r="AI622" s="24"/>
      <c r="AJ622" s="24"/>
      <c r="AK622" s="24"/>
      <c r="AL622" s="24"/>
      <c r="AM622" s="24"/>
      <c r="AN622" s="24"/>
    </row>
    <row r="623" spans="1:55" ht="16" thickBot="1" x14ac:dyDescent="0.35">
      <c r="A623" t="s">
        <v>133</v>
      </c>
      <c r="B623" s="5">
        <v>0.65</v>
      </c>
      <c r="C623" s="5">
        <f t="shared" si="53"/>
        <v>40.65</v>
      </c>
      <c r="D623" t="s">
        <v>130</v>
      </c>
      <c r="E623" t="s">
        <v>130</v>
      </c>
      <c r="F623" s="55">
        <v>5.0466666666666701E-2</v>
      </c>
      <c r="G623" s="55">
        <v>8.7666666666666698E-2</v>
      </c>
      <c r="H623" s="55">
        <v>0.1452</v>
      </c>
      <c r="I623" s="55">
        <v>0.20306666666666701</v>
      </c>
      <c r="J623" s="55">
        <v>0.26133333333333297</v>
      </c>
      <c r="K623" s="55" t="s">
        <v>130</v>
      </c>
      <c r="L623" s="55" t="s">
        <v>130</v>
      </c>
      <c r="M623" s="55" t="s">
        <v>130</v>
      </c>
      <c r="N623" s="55" t="s">
        <v>130</v>
      </c>
      <c r="O623" s="55" t="s">
        <v>130</v>
      </c>
      <c r="P623" s="2" t="s">
        <v>162</v>
      </c>
      <c r="Y623" s="102"/>
      <c r="Z623" s="126">
        <v>0.64</v>
      </c>
      <c r="AA623" s="127">
        <v>5.0999999999999997E-2</v>
      </c>
      <c r="AB623" s="127">
        <v>8.7999999999999995E-2</v>
      </c>
      <c r="AC623" s="127">
        <v>0.14599999999999999</v>
      </c>
      <c r="AD623" s="127">
        <v>0.20399999999999999</v>
      </c>
      <c r="AE623" s="127">
        <v>0.26200000000000001</v>
      </c>
      <c r="AF623" s="24"/>
      <c r="AG623" s="24"/>
      <c r="AH623" s="24"/>
      <c r="AI623" s="24"/>
      <c r="AJ623" s="24"/>
      <c r="AK623" s="24"/>
      <c r="AL623" s="24"/>
      <c r="AM623" s="24"/>
      <c r="AN623" s="24"/>
    </row>
    <row r="624" spans="1:55" ht="16" thickBot="1" x14ac:dyDescent="0.35">
      <c r="A624" t="s">
        <v>133</v>
      </c>
      <c r="B624" s="5">
        <v>0.66</v>
      </c>
      <c r="C624" s="5">
        <f t="shared" si="53"/>
        <v>40.659999999999997</v>
      </c>
      <c r="D624" t="s">
        <v>130</v>
      </c>
      <c r="E624" t="s">
        <v>130</v>
      </c>
      <c r="F624" s="55">
        <v>4.9000000000000002E-2</v>
      </c>
      <c r="G624" s="55">
        <v>8.5999999999999993E-2</v>
      </c>
      <c r="H624" s="55">
        <v>0.14299999999999999</v>
      </c>
      <c r="I624" s="55">
        <v>0.19900000000000001</v>
      </c>
      <c r="J624" s="55">
        <v>0.25600000000000001</v>
      </c>
      <c r="K624" s="55" t="s">
        <v>130</v>
      </c>
      <c r="L624" s="55" t="s">
        <v>130</v>
      </c>
      <c r="M624" s="55" t="s">
        <v>130</v>
      </c>
      <c r="N624" s="55" t="s">
        <v>130</v>
      </c>
      <c r="O624" s="55" t="s">
        <v>130</v>
      </c>
      <c r="P624" s="2" t="s">
        <v>162</v>
      </c>
      <c r="Y624" s="102"/>
      <c r="Z624" s="126">
        <v>0.65</v>
      </c>
      <c r="AA624" s="127">
        <v>5.0466666666666701E-2</v>
      </c>
      <c r="AB624" s="127">
        <v>8.7666666666666698E-2</v>
      </c>
      <c r="AC624" s="127">
        <v>0.1452</v>
      </c>
      <c r="AD624" s="127">
        <v>0.20306666666666701</v>
      </c>
      <c r="AE624" s="127">
        <v>0.26133333333333297</v>
      </c>
      <c r="AF624" s="24"/>
      <c r="AG624" s="24"/>
      <c r="AH624" s="24"/>
      <c r="AI624" s="24"/>
      <c r="AJ624" s="24"/>
      <c r="AK624" s="24"/>
      <c r="AL624" s="24"/>
      <c r="AM624" s="24"/>
      <c r="AN624" s="24"/>
    </row>
    <row r="625" spans="1:40" ht="16" thickBot="1" x14ac:dyDescent="0.35">
      <c r="A625" t="s">
        <v>133</v>
      </c>
      <c r="B625" s="5">
        <v>0.67</v>
      </c>
      <c r="C625" s="5">
        <f t="shared" si="53"/>
        <v>40.67</v>
      </c>
      <c r="D625" t="s">
        <v>130</v>
      </c>
      <c r="E625" t="s">
        <v>130</v>
      </c>
      <c r="F625" s="55">
        <v>4.9000000000000002E-2</v>
      </c>
      <c r="G625" s="55">
        <v>8.5000000000000006E-2</v>
      </c>
      <c r="H625" s="55">
        <v>0.14099999999999999</v>
      </c>
      <c r="I625" s="55">
        <v>0.19700000000000001</v>
      </c>
      <c r="J625" s="55">
        <v>0.253</v>
      </c>
      <c r="K625" s="55" t="s">
        <v>130</v>
      </c>
      <c r="L625" s="55" t="s">
        <v>130</v>
      </c>
      <c r="M625" s="55" t="s">
        <v>130</v>
      </c>
      <c r="N625" s="55" t="s">
        <v>130</v>
      </c>
      <c r="O625" s="55" t="s">
        <v>130</v>
      </c>
      <c r="P625" s="2" t="s">
        <v>162</v>
      </c>
      <c r="Y625" s="102"/>
      <c r="Z625" s="126">
        <v>0.66</v>
      </c>
      <c r="AA625" s="127">
        <v>4.9000000000000002E-2</v>
      </c>
      <c r="AB625" s="127">
        <v>8.5999999999999993E-2</v>
      </c>
      <c r="AC625" s="127">
        <v>0.14299999999999999</v>
      </c>
      <c r="AD625" s="127">
        <v>0.19900000000000001</v>
      </c>
      <c r="AE625" s="127">
        <v>0.25600000000000001</v>
      </c>
      <c r="AF625" s="24"/>
      <c r="AG625" s="24"/>
      <c r="AH625" s="24"/>
      <c r="AI625" s="24"/>
      <c r="AJ625" s="24"/>
      <c r="AK625" s="24"/>
      <c r="AL625" s="24"/>
      <c r="AM625" s="24"/>
      <c r="AN625" s="24"/>
    </row>
    <row r="626" spans="1:40" ht="16" thickBot="1" x14ac:dyDescent="0.35">
      <c r="A626" t="s">
        <v>133</v>
      </c>
      <c r="B626" s="5">
        <v>0.68</v>
      </c>
      <c r="C626" s="5">
        <f t="shared" si="53"/>
        <v>40.68</v>
      </c>
      <c r="D626" t="s">
        <v>130</v>
      </c>
      <c r="E626" t="s">
        <v>130</v>
      </c>
      <c r="F626" s="55">
        <v>4.8000000000000001E-2</v>
      </c>
      <c r="G626" s="55">
        <v>8.4000000000000005E-2</v>
      </c>
      <c r="H626" s="55">
        <v>0.14000000000000001</v>
      </c>
      <c r="I626" s="55">
        <v>0.19500000000000001</v>
      </c>
      <c r="J626" s="55">
        <v>0.251</v>
      </c>
      <c r="K626" s="55" t="s">
        <v>130</v>
      </c>
      <c r="L626" s="55" t="s">
        <v>130</v>
      </c>
      <c r="M626" s="55" t="s">
        <v>130</v>
      </c>
      <c r="N626" s="55" t="s">
        <v>130</v>
      </c>
      <c r="O626" s="55" t="s">
        <v>130</v>
      </c>
      <c r="P626" s="2" t="s">
        <v>162</v>
      </c>
      <c r="Y626" s="102"/>
      <c r="Z626" s="126">
        <v>0.67</v>
      </c>
      <c r="AA626" s="127">
        <v>4.9000000000000002E-2</v>
      </c>
      <c r="AB626" s="127">
        <v>8.5000000000000006E-2</v>
      </c>
      <c r="AC626" s="127">
        <v>0.14099999999999999</v>
      </c>
      <c r="AD626" s="127">
        <v>0.19700000000000001</v>
      </c>
      <c r="AE626" s="127">
        <v>0.253</v>
      </c>
      <c r="AF626" s="24"/>
      <c r="AG626" s="24"/>
      <c r="AH626" s="24"/>
      <c r="AI626" s="24"/>
      <c r="AJ626" s="24"/>
      <c r="AK626" s="24"/>
      <c r="AL626" s="24"/>
      <c r="AM626" s="24"/>
      <c r="AN626" s="24"/>
    </row>
    <row r="627" spans="1:40" ht="16" thickBot="1" x14ac:dyDescent="0.35">
      <c r="A627" t="s">
        <v>133</v>
      </c>
      <c r="B627" s="5">
        <v>0.69</v>
      </c>
      <c r="C627" s="5">
        <f t="shared" si="53"/>
        <v>40.69</v>
      </c>
      <c r="D627" t="s">
        <v>130</v>
      </c>
      <c r="E627" t="s">
        <v>130</v>
      </c>
      <c r="F627" s="55">
        <v>4.7714285714285702E-2</v>
      </c>
      <c r="G627" s="55">
        <v>8.2714285714285699E-2</v>
      </c>
      <c r="H627" s="55">
        <v>0.13728571428571401</v>
      </c>
      <c r="I627" s="55">
        <v>0.192428571428571</v>
      </c>
      <c r="J627" s="55">
        <v>0.247</v>
      </c>
      <c r="K627" s="55" t="s">
        <v>130</v>
      </c>
      <c r="L627" s="55" t="s">
        <v>130</v>
      </c>
      <c r="M627" s="55" t="s">
        <v>130</v>
      </c>
      <c r="N627" s="55" t="s">
        <v>130</v>
      </c>
      <c r="O627" s="55" t="s">
        <v>130</v>
      </c>
      <c r="P627" s="2" t="s">
        <v>162</v>
      </c>
      <c r="Y627" s="102"/>
      <c r="Z627" s="126">
        <v>0.68</v>
      </c>
      <c r="AA627" s="127">
        <v>4.8000000000000001E-2</v>
      </c>
      <c r="AB627" s="127">
        <v>8.4000000000000005E-2</v>
      </c>
      <c r="AC627" s="127">
        <v>0.14000000000000001</v>
      </c>
      <c r="AD627" s="127">
        <v>0.19500000000000001</v>
      </c>
      <c r="AE627" s="127">
        <v>0.251</v>
      </c>
      <c r="AF627" s="24"/>
      <c r="AG627" s="24"/>
      <c r="AH627" s="24"/>
      <c r="AI627" s="24"/>
      <c r="AJ627" s="24"/>
      <c r="AK627" s="24"/>
      <c r="AL627" s="24"/>
      <c r="AM627" s="24"/>
      <c r="AN627" s="24"/>
    </row>
    <row r="628" spans="1:40" ht="16" thickBot="1" x14ac:dyDescent="0.35">
      <c r="A628" t="s">
        <v>133</v>
      </c>
      <c r="B628" s="5">
        <v>0.7</v>
      </c>
      <c r="C628" s="5">
        <f t="shared" si="53"/>
        <v>40.700000000000003</v>
      </c>
      <c r="D628" t="s">
        <v>130</v>
      </c>
      <c r="E628" t="s">
        <v>130</v>
      </c>
      <c r="F628" s="55">
        <v>4.5999999999999999E-2</v>
      </c>
      <c r="G628" s="55">
        <v>8.1000000000000003E-2</v>
      </c>
      <c r="H628" s="55">
        <v>0.13500000000000001</v>
      </c>
      <c r="I628" s="55">
        <v>0.189</v>
      </c>
      <c r="J628" s="55">
        <v>0.24199999999999999</v>
      </c>
      <c r="K628" s="55" t="s">
        <v>130</v>
      </c>
      <c r="L628" s="55" t="s">
        <v>130</v>
      </c>
      <c r="M628" s="55" t="s">
        <v>130</v>
      </c>
      <c r="N628" s="55" t="s">
        <v>130</v>
      </c>
      <c r="O628" s="55" t="s">
        <v>130</v>
      </c>
      <c r="P628" s="2" t="s">
        <v>162</v>
      </c>
      <c r="Y628" s="102"/>
      <c r="Z628" s="126">
        <v>0.69</v>
      </c>
      <c r="AA628" s="127">
        <v>4.7714285714285702E-2</v>
      </c>
      <c r="AB628" s="127">
        <v>8.2714285714285699E-2</v>
      </c>
      <c r="AC628" s="127">
        <v>0.13728571428571401</v>
      </c>
      <c r="AD628" s="127">
        <v>0.192428571428571</v>
      </c>
      <c r="AE628" s="127">
        <v>0.247</v>
      </c>
      <c r="AF628" s="24"/>
      <c r="AG628" s="24"/>
      <c r="AH628" s="24"/>
      <c r="AI628" s="24"/>
      <c r="AJ628" s="24"/>
      <c r="AK628" s="24"/>
      <c r="AL628" s="24"/>
      <c r="AM628" s="24"/>
      <c r="AN628" s="24"/>
    </row>
    <row r="629" spans="1:40" ht="16" thickBot="1" x14ac:dyDescent="0.35">
      <c r="A629" t="s">
        <v>133</v>
      </c>
      <c r="B629" s="5">
        <v>0.71</v>
      </c>
      <c r="C629" s="5">
        <f t="shared" si="53"/>
        <v>40.71</v>
      </c>
      <c r="D629" t="s">
        <v>130</v>
      </c>
      <c r="E629" t="s">
        <v>130</v>
      </c>
      <c r="F629" s="55">
        <v>4.5999999999999999E-2</v>
      </c>
      <c r="G629" s="55">
        <v>0.08</v>
      </c>
      <c r="H629" s="55">
        <v>0.13300000000000001</v>
      </c>
      <c r="I629" s="55">
        <v>0.186</v>
      </c>
      <c r="J629" s="55">
        <v>0.23899999999999999</v>
      </c>
      <c r="K629" s="55" t="s">
        <v>130</v>
      </c>
      <c r="L629" s="55" t="s">
        <v>130</v>
      </c>
      <c r="M629" s="55" t="s">
        <v>130</v>
      </c>
      <c r="N629" s="55" t="s">
        <v>130</v>
      </c>
      <c r="O629" s="55" t="s">
        <v>130</v>
      </c>
      <c r="P629" s="2" t="s">
        <v>162</v>
      </c>
      <c r="Y629" s="102"/>
      <c r="Z629" s="126">
        <v>0.7</v>
      </c>
      <c r="AA629" s="127">
        <v>4.5999999999999999E-2</v>
      </c>
      <c r="AB629" s="127">
        <v>8.1000000000000003E-2</v>
      </c>
      <c r="AC629" s="127">
        <v>0.13500000000000001</v>
      </c>
      <c r="AD629" s="127">
        <v>0.189</v>
      </c>
      <c r="AE629" s="127">
        <v>0.24199999999999999</v>
      </c>
      <c r="AF629" s="24"/>
      <c r="AG629" s="24"/>
      <c r="AH629" s="24"/>
      <c r="AI629" s="24"/>
      <c r="AJ629" s="24"/>
      <c r="AK629" s="24"/>
      <c r="AL629" s="24"/>
      <c r="AM629" s="24"/>
      <c r="AN629" s="24"/>
    </row>
    <row r="630" spans="1:40" ht="16" thickBot="1" x14ac:dyDescent="0.35">
      <c r="A630" t="s">
        <v>133</v>
      </c>
      <c r="B630" s="5">
        <v>0.72</v>
      </c>
      <c r="C630" s="5">
        <f t="shared" si="53"/>
        <v>40.72</v>
      </c>
      <c r="D630" t="s">
        <v>130</v>
      </c>
      <c r="E630" t="s">
        <v>130</v>
      </c>
      <c r="F630" s="55">
        <v>4.5190476190476198E-2</v>
      </c>
      <c r="G630" s="55">
        <v>7.8968253968254007E-2</v>
      </c>
      <c r="H630" s="55">
        <v>0.131781746031746</v>
      </c>
      <c r="I630" s="55">
        <v>0.18443650793650801</v>
      </c>
      <c r="J630" s="55">
        <v>0.23683333333333301</v>
      </c>
      <c r="K630" s="55" t="s">
        <v>130</v>
      </c>
      <c r="L630" s="55" t="s">
        <v>130</v>
      </c>
      <c r="M630" s="55" t="s">
        <v>130</v>
      </c>
      <c r="N630" s="55" t="s">
        <v>130</v>
      </c>
      <c r="O630" s="55" t="s">
        <v>130</v>
      </c>
      <c r="P630" s="2" t="s">
        <v>162</v>
      </c>
      <c r="Y630" s="102"/>
      <c r="Z630" s="126">
        <v>0.71</v>
      </c>
      <c r="AA630" s="127">
        <v>4.5999999999999999E-2</v>
      </c>
      <c r="AB630" s="127">
        <v>0.08</v>
      </c>
      <c r="AC630" s="127">
        <v>0.13300000000000001</v>
      </c>
      <c r="AD630" s="127">
        <v>0.186</v>
      </c>
      <c r="AE630" s="127">
        <v>0.23899999999999999</v>
      </c>
      <c r="AF630" s="24"/>
      <c r="AG630" s="24"/>
      <c r="AH630" s="24"/>
      <c r="AI630" s="24"/>
      <c r="AJ630" s="24"/>
      <c r="AK630" s="24"/>
      <c r="AL630" s="24"/>
      <c r="AM630" s="24"/>
      <c r="AN630" s="24"/>
    </row>
    <row r="631" spans="1:40" ht="16" thickBot="1" x14ac:dyDescent="0.35">
      <c r="A631" t="s">
        <v>133</v>
      </c>
      <c r="B631" s="5">
        <v>0.73</v>
      </c>
      <c r="C631" s="5">
        <f t="shared" si="53"/>
        <v>40.729999999999997</v>
      </c>
      <c r="D631" t="s">
        <v>130</v>
      </c>
      <c r="E631" t="s">
        <v>130</v>
      </c>
      <c r="F631" s="55">
        <v>4.3999999999999997E-2</v>
      </c>
      <c r="G631" s="55">
        <v>7.8E-2</v>
      </c>
      <c r="H631" s="55">
        <v>0.13</v>
      </c>
      <c r="I631" s="55">
        <v>0.18099999999999999</v>
      </c>
      <c r="J631" s="55">
        <v>0.23300000000000001</v>
      </c>
      <c r="K631" s="55" t="s">
        <v>130</v>
      </c>
      <c r="L631" s="55" t="s">
        <v>130</v>
      </c>
      <c r="M631" s="55" t="s">
        <v>130</v>
      </c>
      <c r="N631" s="55" t="s">
        <v>130</v>
      </c>
      <c r="O631" s="55" t="s">
        <v>130</v>
      </c>
      <c r="P631" s="2" t="s">
        <v>162</v>
      </c>
      <c r="Y631" s="102"/>
      <c r="Z631" s="126">
        <v>0.72</v>
      </c>
      <c r="AA631" s="127">
        <v>4.5190476190476198E-2</v>
      </c>
      <c r="AB631" s="127">
        <v>7.8968253968254007E-2</v>
      </c>
      <c r="AC631" s="127">
        <v>0.131781746031746</v>
      </c>
      <c r="AD631" s="127">
        <v>0.18443650793650801</v>
      </c>
      <c r="AE631" s="127">
        <v>0.23683333333333301</v>
      </c>
      <c r="AF631" s="24"/>
      <c r="AG631" s="24"/>
      <c r="AH631" s="24"/>
      <c r="AI631" s="24"/>
      <c r="AJ631" s="24"/>
      <c r="AK631" s="24"/>
      <c r="AL631" s="24"/>
      <c r="AM631" s="24"/>
      <c r="AN631" s="24"/>
    </row>
    <row r="632" spans="1:40" ht="16" thickBot="1" x14ac:dyDescent="0.35">
      <c r="A632" t="s">
        <v>133</v>
      </c>
      <c r="B632" s="5">
        <v>0.74</v>
      </c>
      <c r="C632" s="5">
        <f t="shared" si="53"/>
        <v>40.74</v>
      </c>
      <c r="D632" t="s">
        <v>130</v>
      </c>
      <c r="E632" t="s">
        <v>130</v>
      </c>
      <c r="F632" s="55">
        <v>4.4020408163265301E-2</v>
      </c>
      <c r="G632" s="55">
        <v>7.7496598639455794E-2</v>
      </c>
      <c r="H632" s="55">
        <v>0.129396258503401</v>
      </c>
      <c r="I632" s="55">
        <v>0.180350340136054</v>
      </c>
      <c r="J632" s="55">
        <v>0.23221428571428601</v>
      </c>
      <c r="K632" s="55" t="s">
        <v>130</v>
      </c>
      <c r="L632" s="55" t="s">
        <v>130</v>
      </c>
      <c r="M632" s="55" t="s">
        <v>130</v>
      </c>
      <c r="N632" s="55" t="s">
        <v>130</v>
      </c>
      <c r="O632" s="55" t="s">
        <v>130</v>
      </c>
      <c r="P632" s="2" t="s">
        <v>162</v>
      </c>
      <c r="Y632" s="102"/>
      <c r="Z632" s="126">
        <v>0.73</v>
      </c>
      <c r="AA632" s="127">
        <v>4.3999999999999997E-2</v>
      </c>
      <c r="AB632" s="127">
        <v>7.8E-2</v>
      </c>
      <c r="AC632" s="127">
        <v>0.13</v>
      </c>
      <c r="AD632" s="127">
        <v>0.18099999999999999</v>
      </c>
      <c r="AE632" s="127">
        <v>0.23300000000000001</v>
      </c>
      <c r="AF632" s="24"/>
      <c r="AG632" s="24"/>
      <c r="AH632" s="24"/>
      <c r="AI632" s="24"/>
      <c r="AJ632" s="24"/>
      <c r="AK632" s="24"/>
      <c r="AL632" s="24"/>
      <c r="AM632" s="24"/>
      <c r="AN632" s="24"/>
    </row>
    <row r="633" spans="1:40" ht="16" thickBot="1" x14ac:dyDescent="0.35">
      <c r="A633" t="s">
        <v>133</v>
      </c>
      <c r="B633" s="5">
        <v>0.75</v>
      </c>
      <c r="C633" s="5">
        <f t="shared" si="53"/>
        <v>40.75</v>
      </c>
      <c r="D633" t="s">
        <v>130</v>
      </c>
      <c r="E633" t="s">
        <v>130</v>
      </c>
      <c r="F633" s="55">
        <v>4.2999999999999997E-2</v>
      </c>
      <c r="G633" s="55">
        <v>7.4999999999999997E-2</v>
      </c>
      <c r="H633" s="55">
        <v>0.125</v>
      </c>
      <c r="I633" s="55">
        <v>0.17499999999999999</v>
      </c>
      <c r="J633" s="55">
        <v>0.22600000000000001</v>
      </c>
      <c r="K633" s="55" t="s">
        <v>130</v>
      </c>
      <c r="L633" s="55" t="s">
        <v>130</v>
      </c>
      <c r="M633" s="55" t="s">
        <v>130</v>
      </c>
      <c r="N633" s="55" t="s">
        <v>130</v>
      </c>
      <c r="O633" s="55" t="s">
        <v>130</v>
      </c>
      <c r="P633" s="2" t="s">
        <v>162</v>
      </c>
      <c r="Y633" s="102"/>
      <c r="Z633" s="126">
        <v>0.74</v>
      </c>
      <c r="AA633" s="127">
        <v>4.4020408163265301E-2</v>
      </c>
      <c r="AB633" s="127">
        <v>7.7496598639455794E-2</v>
      </c>
      <c r="AC633" s="127">
        <v>0.129396258503401</v>
      </c>
      <c r="AD633" s="127">
        <v>0.180350340136054</v>
      </c>
      <c r="AE633" s="127">
        <v>0.23221428571428601</v>
      </c>
      <c r="AF633" s="24"/>
      <c r="AG633" s="24"/>
      <c r="AH633" s="24"/>
      <c r="AI633" s="24"/>
      <c r="AJ633" s="24"/>
      <c r="AK633" s="24"/>
      <c r="AL633" s="24"/>
      <c r="AM633" s="24"/>
      <c r="AN633" s="24"/>
    </row>
    <row r="634" spans="1:40" ht="16" thickBot="1" x14ac:dyDescent="0.35">
      <c r="A634" t="s">
        <v>133</v>
      </c>
      <c r="B634" s="5">
        <v>0.76</v>
      </c>
      <c r="C634" s="5">
        <f t="shared" si="53"/>
        <v>40.76</v>
      </c>
      <c r="D634" t="s">
        <v>130</v>
      </c>
      <c r="E634" t="s">
        <v>130</v>
      </c>
      <c r="F634" s="55">
        <v>4.1427891156462601E-2</v>
      </c>
      <c r="G634" s="55">
        <v>7.2812018140589505E-2</v>
      </c>
      <c r="H634" s="55">
        <v>0.121866553287982</v>
      </c>
      <c r="I634" s="55">
        <v>0.17089546485260801</v>
      </c>
      <c r="J634" s="55">
        <v>0.22060952380952401</v>
      </c>
      <c r="K634" s="55" t="s">
        <v>130</v>
      </c>
      <c r="L634" s="55" t="s">
        <v>130</v>
      </c>
      <c r="M634" s="55" t="s">
        <v>130</v>
      </c>
      <c r="N634" s="55" t="s">
        <v>130</v>
      </c>
      <c r="O634" s="55" t="s">
        <v>130</v>
      </c>
      <c r="P634" s="2" t="s">
        <v>162</v>
      </c>
      <c r="Y634" s="102"/>
      <c r="Z634" s="126">
        <v>0.75</v>
      </c>
      <c r="AA634" s="127">
        <v>4.2999999999999997E-2</v>
      </c>
      <c r="AB634" s="127">
        <v>7.4999999999999997E-2</v>
      </c>
      <c r="AC634" s="127">
        <v>0.125</v>
      </c>
      <c r="AD634" s="127">
        <v>0.17499999999999999</v>
      </c>
      <c r="AE634" s="127">
        <v>0.22600000000000001</v>
      </c>
      <c r="AF634" s="24"/>
      <c r="AG634" s="24"/>
      <c r="AH634" s="24"/>
      <c r="AI634" s="24"/>
      <c r="AJ634" s="24"/>
      <c r="AK634" s="24"/>
      <c r="AL634" s="24"/>
      <c r="AM634" s="24"/>
      <c r="AN634" s="24"/>
    </row>
    <row r="635" spans="1:40" ht="16" thickBot="1" x14ac:dyDescent="0.35">
      <c r="A635" t="s">
        <v>133</v>
      </c>
      <c r="B635" s="5">
        <v>0.77</v>
      </c>
      <c r="C635" s="5">
        <f t="shared" si="53"/>
        <v>40.770000000000003</v>
      </c>
      <c r="D635" t="s">
        <v>130</v>
      </c>
      <c r="E635" t="s">
        <v>130</v>
      </c>
      <c r="F635" s="55">
        <v>4.1000000000000002E-2</v>
      </c>
      <c r="G635" s="55">
        <v>7.1999999999999995E-2</v>
      </c>
      <c r="H635" s="55">
        <v>0.121</v>
      </c>
      <c r="I635" s="55">
        <v>0.16900000000000001</v>
      </c>
      <c r="J635" s="55">
        <v>0.218</v>
      </c>
      <c r="K635" s="55" t="s">
        <v>130</v>
      </c>
      <c r="L635" s="55" t="s">
        <v>130</v>
      </c>
      <c r="M635" s="55" t="s">
        <v>130</v>
      </c>
      <c r="N635" s="55" t="s">
        <v>130</v>
      </c>
      <c r="O635" s="55" t="s">
        <v>130</v>
      </c>
      <c r="P635" s="2" t="s">
        <v>162</v>
      </c>
      <c r="Y635" s="102"/>
      <c r="Z635" s="126">
        <v>0.76</v>
      </c>
      <c r="AA635" s="127">
        <v>4.1427891156462601E-2</v>
      </c>
      <c r="AB635" s="127">
        <v>7.2812018140589505E-2</v>
      </c>
      <c r="AC635" s="127">
        <v>0.121866553287982</v>
      </c>
      <c r="AD635" s="127">
        <v>0.17089546485260801</v>
      </c>
      <c r="AE635" s="127">
        <v>0.22060952380952401</v>
      </c>
      <c r="AF635" s="24"/>
      <c r="AG635" s="24"/>
      <c r="AH635" s="24"/>
      <c r="AI635" s="24"/>
      <c r="AJ635" s="24"/>
      <c r="AK635" s="24"/>
      <c r="AL635" s="24"/>
      <c r="AM635" s="24"/>
      <c r="AN635" s="24"/>
    </row>
    <row r="636" spans="1:40" ht="16" thickBot="1" x14ac:dyDescent="0.35">
      <c r="A636" t="s">
        <v>133</v>
      </c>
      <c r="B636" s="5">
        <v>0.78</v>
      </c>
      <c r="C636" s="5">
        <f t="shared" si="53"/>
        <v>40.78</v>
      </c>
      <c r="D636" t="s">
        <v>130</v>
      </c>
      <c r="E636" t="s">
        <v>130</v>
      </c>
      <c r="F636" s="55">
        <v>0.04</v>
      </c>
      <c r="G636" s="55">
        <v>7.0999999999999994E-2</v>
      </c>
      <c r="H636" s="55">
        <v>0.11899999999999999</v>
      </c>
      <c r="I636" s="55">
        <v>0.16700000000000001</v>
      </c>
      <c r="J636" s="55">
        <v>0.215</v>
      </c>
      <c r="K636" s="55" t="s">
        <v>130</v>
      </c>
      <c r="L636" s="55" t="s">
        <v>130</v>
      </c>
      <c r="M636" s="55" t="s">
        <v>130</v>
      </c>
      <c r="N636" s="55" t="s">
        <v>130</v>
      </c>
      <c r="O636" s="55" t="s">
        <v>130</v>
      </c>
      <c r="P636" s="2" t="s">
        <v>162</v>
      </c>
      <c r="Y636" s="102"/>
      <c r="Z636" s="126">
        <v>0.77</v>
      </c>
      <c r="AA636" s="127">
        <v>4.1000000000000002E-2</v>
      </c>
      <c r="AB636" s="127">
        <v>7.1999999999999995E-2</v>
      </c>
      <c r="AC636" s="127">
        <v>0.121</v>
      </c>
      <c r="AD636" s="127">
        <v>0.16900000000000001</v>
      </c>
      <c r="AE636" s="127">
        <v>0.218</v>
      </c>
      <c r="AF636" s="24"/>
      <c r="AG636" s="24"/>
      <c r="AH636" s="24"/>
      <c r="AI636" s="24"/>
      <c r="AJ636" s="24"/>
      <c r="AK636" s="24"/>
      <c r="AL636" s="24"/>
      <c r="AM636" s="24"/>
      <c r="AN636" s="24"/>
    </row>
    <row r="637" spans="1:40" ht="16" thickBot="1" x14ac:dyDescent="0.35">
      <c r="A637" t="s">
        <v>133</v>
      </c>
      <c r="B637" s="5">
        <v>0.79</v>
      </c>
      <c r="C637" s="5">
        <f t="shared" si="53"/>
        <v>40.79</v>
      </c>
      <c r="D637" t="s">
        <v>130</v>
      </c>
      <c r="E637" t="s">
        <v>130</v>
      </c>
      <c r="F637" s="55">
        <v>0.04</v>
      </c>
      <c r="G637" s="55">
        <v>7.0000000000000007E-2</v>
      </c>
      <c r="H637" s="55">
        <v>0.11700000000000001</v>
      </c>
      <c r="I637" s="55">
        <v>0.16400000000000001</v>
      </c>
      <c r="J637" s="55">
        <v>0.21199999999999999</v>
      </c>
      <c r="K637" s="55" t="s">
        <v>130</v>
      </c>
      <c r="L637" s="55" t="s">
        <v>130</v>
      </c>
      <c r="M637" s="55" t="s">
        <v>130</v>
      </c>
      <c r="N637" s="55" t="s">
        <v>130</v>
      </c>
      <c r="O637" s="55" t="s">
        <v>130</v>
      </c>
      <c r="P637" s="2" t="s">
        <v>162</v>
      </c>
      <c r="Y637" s="102"/>
      <c r="Z637" s="126">
        <v>0.78</v>
      </c>
      <c r="AA637" s="127">
        <v>0.04</v>
      </c>
      <c r="AB637" s="127">
        <v>7.0999999999999994E-2</v>
      </c>
      <c r="AC637" s="127">
        <v>0.11899999999999999</v>
      </c>
      <c r="AD637" s="127">
        <v>0.16700000000000001</v>
      </c>
      <c r="AE637" s="127">
        <v>0.215</v>
      </c>
      <c r="AF637" s="24"/>
      <c r="AG637" s="24"/>
      <c r="AH637" s="24"/>
      <c r="AI637" s="24"/>
      <c r="AJ637" s="24"/>
      <c r="AK637" s="24"/>
      <c r="AL637" s="24"/>
      <c r="AM637" s="24"/>
      <c r="AN637" s="24"/>
    </row>
    <row r="638" spans="1:40" ht="16" thickBot="1" x14ac:dyDescent="0.35">
      <c r="A638" t="s">
        <v>133</v>
      </c>
      <c r="B638" s="5">
        <v>0.8</v>
      </c>
      <c r="C638" s="5">
        <f t="shared" si="53"/>
        <v>40.799999999999997</v>
      </c>
      <c r="D638" t="s">
        <v>130</v>
      </c>
      <c r="E638" t="s">
        <v>130</v>
      </c>
      <c r="F638" s="55">
        <v>3.7999999999999999E-2</v>
      </c>
      <c r="G638" s="55">
        <v>6.8000000000000005E-2</v>
      </c>
      <c r="H638" s="55">
        <v>0.114</v>
      </c>
      <c r="I638" s="55">
        <v>0.16</v>
      </c>
      <c r="J638" s="55">
        <v>0.20599999999999999</v>
      </c>
      <c r="K638" s="55" t="s">
        <v>130</v>
      </c>
      <c r="L638" s="55" t="s">
        <v>130</v>
      </c>
      <c r="M638" s="55" t="s">
        <v>130</v>
      </c>
      <c r="N638" s="55" t="s">
        <v>130</v>
      </c>
      <c r="O638" s="55" t="s">
        <v>130</v>
      </c>
      <c r="P638" s="2" t="s">
        <v>162</v>
      </c>
      <c r="Y638" s="102"/>
      <c r="Z638" s="126">
        <v>0.79</v>
      </c>
      <c r="AA638" s="127">
        <v>0.04</v>
      </c>
      <c r="AB638" s="127">
        <v>7.0000000000000007E-2</v>
      </c>
      <c r="AC638" s="127">
        <v>0.11700000000000001</v>
      </c>
      <c r="AD638" s="127">
        <v>0.16400000000000001</v>
      </c>
      <c r="AE638" s="127">
        <v>0.21199999999999999</v>
      </c>
      <c r="AF638" s="24"/>
      <c r="AG638" s="24"/>
      <c r="AH638" s="24"/>
      <c r="AI638" s="24"/>
      <c r="AJ638" s="24"/>
      <c r="AK638" s="24"/>
      <c r="AL638" s="24"/>
      <c r="AM638" s="24"/>
      <c r="AN638" s="24"/>
    </row>
    <row r="639" spans="1:40" ht="16" thickBot="1" x14ac:dyDescent="0.35">
      <c r="A639" t="s">
        <v>133</v>
      </c>
      <c r="B639" s="5">
        <v>0.81</v>
      </c>
      <c r="C639" s="5">
        <f t="shared" si="53"/>
        <v>40.81</v>
      </c>
      <c r="D639" t="s">
        <v>130</v>
      </c>
      <c r="E639" t="s">
        <v>130</v>
      </c>
      <c r="F639" s="55">
        <v>3.7999999999999999E-2</v>
      </c>
      <c r="G639" s="55">
        <v>6.7000000000000004E-2</v>
      </c>
      <c r="H639" s="55">
        <v>0.112</v>
      </c>
      <c r="I639" s="55">
        <v>0.158</v>
      </c>
      <c r="J639" s="55">
        <v>0.20300000000000001</v>
      </c>
      <c r="K639" s="55" t="s">
        <v>130</v>
      </c>
      <c r="L639" s="55" t="s">
        <v>130</v>
      </c>
      <c r="M639" s="55" t="s">
        <v>130</v>
      </c>
      <c r="N639" s="55" t="s">
        <v>130</v>
      </c>
      <c r="O639" s="55" t="s">
        <v>130</v>
      </c>
      <c r="P639" s="2" t="s">
        <v>162</v>
      </c>
      <c r="Y639" s="102"/>
      <c r="Z639" s="126">
        <v>0.8</v>
      </c>
      <c r="AA639" s="127">
        <v>3.7999999999999999E-2</v>
      </c>
      <c r="AB639" s="127">
        <v>6.8000000000000005E-2</v>
      </c>
      <c r="AC639" s="127">
        <v>0.114</v>
      </c>
      <c r="AD639" s="127">
        <v>0.16</v>
      </c>
      <c r="AE639" s="127">
        <v>0.20599999999999999</v>
      </c>
      <c r="AF639" s="24"/>
      <c r="AG639" s="24"/>
      <c r="AH639" s="24"/>
      <c r="AI639" s="24"/>
      <c r="AJ639" s="24"/>
      <c r="AK639" s="24"/>
      <c r="AL639" s="24"/>
      <c r="AM639" s="24"/>
      <c r="AN639" s="24"/>
    </row>
    <row r="640" spans="1:40" ht="16" thickBot="1" x14ac:dyDescent="0.35">
      <c r="A640" t="s">
        <v>133</v>
      </c>
      <c r="B640" s="5">
        <v>0.82</v>
      </c>
      <c r="C640" s="5">
        <f t="shared" si="53"/>
        <v>40.82</v>
      </c>
      <c r="D640" t="s">
        <v>130</v>
      </c>
      <c r="E640" t="s">
        <v>130</v>
      </c>
      <c r="F640" s="55">
        <v>3.7999999999999999E-2</v>
      </c>
      <c r="G640" s="55">
        <v>6.7000000000000004E-2</v>
      </c>
      <c r="H640" s="55">
        <v>0.112</v>
      </c>
      <c r="I640" s="55">
        <v>0.158</v>
      </c>
      <c r="J640" s="55">
        <v>0.20300000000000001</v>
      </c>
      <c r="K640" s="55" t="s">
        <v>130</v>
      </c>
      <c r="L640" s="55" t="s">
        <v>130</v>
      </c>
      <c r="M640" s="55" t="s">
        <v>130</v>
      </c>
      <c r="N640" s="55" t="s">
        <v>130</v>
      </c>
      <c r="O640" s="55" t="s">
        <v>130</v>
      </c>
      <c r="P640" s="2" t="s">
        <v>162</v>
      </c>
      <c r="Y640" s="102"/>
      <c r="Z640" s="126">
        <v>0.81</v>
      </c>
      <c r="AA640" s="127">
        <v>3.7999999999999999E-2</v>
      </c>
      <c r="AB640" s="127">
        <v>6.7000000000000004E-2</v>
      </c>
      <c r="AC640" s="127">
        <v>0.112</v>
      </c>
      <c r="AD640" s="127">
        <v>0.158</v>
      </c>
      <c r="AE640" s="127">
        <v>0.20300000000000001</v>
      </c>
      <c r="AF640" s="24"/>
      <c r="AG640" s="24"/>
      <c r="AH640" s="24"/>
      <c r="AI640" s="24"/>
      <c r="AJ640" s="24"/>
      <c r="AK640" s="24"/>
      <c r="AL640" s="24"/>
      <c r="AM640" s="24"/>
      <c r="AN640" s="24"/>
    </row>
    <row r="641" spans="1:40" ht="16" thickBot="1" x14ac:dyDescent="0.35">
      <c r="A641" t="s">
        <v>133</v>
      </c>
      <c r="B641" s="5">
        <v>0.83</v>
      </c>
      <c r="C641" s="5">
        <f t="shared" si="53"/>
        <v>40.83</v>
      </c>
      <c r="D641" t="s">
        <v>130</v>
      </c>
      <c r="E641" t="s">
        <v>130</v>
      </c>
      <c r="F641" s="55">
        <v>3.6999999999999998E-2</v>
      </c>
      <c r="G641" s="55">
        <v>6.7000000000000004E-2</v>
      </c>
      <c r="H641" s="55">
        <v>0.112</v>
      </c>
      <c r="I641" s="55">
        <v>0.158</v>
      </c>
      <c r="J641" s="55">
        <v>0.20300000000000001</v>
      </c>
      <c r="K641" s="55" t="s">
        <v>130</v>
      </c>
      <c r="L641" s="55" t="s">
        <v>130</v>
      </c>
      <c r="M641" s="55" t="s">
        <v>130</v>
      </c>
      <c r="N641" s="55" t="s">
        <v>130</v>
      </c>
      <c r="O641" s="55" t="s">
        <v>130</v>
      </c>
      <c r="P641" s="2" t="s">
        <v>162</v>
      </c>
      <c r="Y641" s="102"/>
      <c r="Z641" s="126">
        <v>0.82</v>
      </c>
      <c r="AA641" s="127">
        <v>3.7999999999999999E-2</v>
      </c>
      <c r="AB641" s="127">
        <v>6.7000000000000004E-2</v>
      </c>
      <c r="AC641" s="127">
        <v>0.112</v>
      </c>
      <c r="AD641" s="127">
        <v>0.158</v>
      </c>
      <c r="AE641" s="127">
        <v>0.20300000000000001</v>
      </c>
      <c r="AF641" s="24"/>
      <c r="AG641" s="24"/>
      <c r="AH641" s="24"/>
      <c r="AI641" s="24"/>
      <c r="AJ641" s="24"/>
      <c r="AK641" s="24"/>
      <c r="AL641" s="24"/>
      <c r="AM641" s="24"/>
      <c r="AN641" s="24"/>
    </row>
    <row r="642" spans="1:40" ht="16" thickBot="1" x14ac:dyDescent="0.35">
      <c r="A642" t="s">
        <v>133</v>
      </c>
      <c r="B642" s="5">
        <v>0.84</v>
      </c>
      <c r="C642" s="5">
        <f t="shared" si="53"/>
        <v>40.840000000000003</v>
      </c>
      <c r="D642" t="s">
        <v>130</v>
      </c>
      <c r="E642" t="s">
        <v>130</v>
      </c>
      <c r="F642" s="55">
        <v>3.6999999999999998E-2</v>
      </c>
      <c r="G642" s="55">
        <v>6.7000000000000004E-2</v>
      </c>
      <c r="H642" s="55">
        <v>0.112</v>
      </c>
      <c r="I642" s="55">
        <v>0.158</v>
      </c>
      <c r="J642" s="55">
        <v>0.20300000000000001</v>
      </c>
      <c r="K642" s="55" t="s">
        <v>130</v>
      </c>
      <c r="L642" s="55" t="s">
        <v>130</v>
      </c>
      <c r="M642" s="55" t="s">
        <v>130</v>
      </c>
      <c r="N642" s="55" t="s">
        <v>130</v>
      </c>
      <c r="O642" s="55" t="s">
        <v>130</v>
      </c>
      <c r="P642" s="2" t="s">
        <v>162</v>
      </c>
      <c r="Y642" s="102"/>
      <c r="Z642" s="126">
        <v>0.83</v>
      </c>
      <c r="AA642" s="127">
        <v>3.6999999999999998E-2</v>
      </c>
      <c r="AB642" s="127">
        <v>6.7000000000000004E-2</v>
      </c>
      <c r="AC642" s="127">
        <v>0.112</v>
      </c>
      <c r="AD642" s="127">
        <v>0.158</v>
      </c>
      <c r="AE642" s="127">
        <v>0.20300000000000001</v>
      </c>
      <c r="AF642" s="24"/>
      <c r="AG642" s="24"/>
      <c r="AH642" s="24"/>
      <c r="AI642" s="24"/>
      <c r="AJ642" s="24"/>
      <c r="AK642" s="24"/>
      <c r="AL642" s="24"/>
      <c r="AM642" s="24"/>
      <c r="AN642" s="24"/>
    </row>
    <row r="643" spans="1:40" ht="16" thickBot="1" x14ac:dyDescent="0.35">
      <c r="A643" t="s">
        <v>133</v>
      </c>
      <c r="B643" s="5">
        <v>0.85</v>
      </c>
      <c r="C643" s="5">
        <f t="shared" si="53"/>
        <v>40.85</v>
      </c>
      <c r="D643" t="s">
        <v>130</v>
      </c>
      <c r="E643" t="s">
        <v>130</v>
      </c>
      <c r="F643" s="55">
        <v>3.6999999999999998E-2</v>
      </c>
      <c r="G643" s="55">
        <v>6.7000000000000004E-2</v>
      </c>
      <c r="H643" s="55">
        <v>0.112</v>
      </c>
      <c r="I643" s="55">
        <v>0.158</v>
      </c>
      <c r="J643" s="55">
        <v>0.20300000000000001</v>
      </c>
      <c r="K643" s="55" t="s">
        <v>130</v>
      </c>
      <c r="L643" s="55" t="s">
        <v>130</v>
      </c>
      <c r="M643" s="55" t="s">
        <v>130</v>
      </c>
      <c r="N643" s="55" t="s">
        <v>130</v>
      </c>
      <c r="O643" s="55" t="s">
        <v>130</v>
      </c>
      <c r="P643" s="2" t="s">
        <v>162</v>
      </c>
      <c r="Y643" s="102"/>
      <c r="Z643" s="126">
        <v>0.84</v>
      </c>
      <c r="AA643" s="127">
        <v>3.6999999999999998E-2</v>
      </c>
      <c r="AB643" s="127">
        <v>6.7000000000000004E-2</v>
      </c>
      <c r="AC643" s="127">
        <v>0.112</v>
      </c>
      <c r="AD643" s="127">
        <v>0.158</v>
      </c>
      <c r="AE643" s="127">
        <v>0.20300000000000001</v>
      </c>
      <c r="AF643" s="24"/>
      <c r="AG643" s="24"/>
      <c r="AH643" s="24"/>
      <c r="AI643" s="24"/>
      <c r="AJ643" s="24"/>
      <c r="AK643" s="24"/>
      <c r="AL643" s="24"/>
      <c r="AM643" s="24"/>
      <c r="AN643" s="24"/>
    </row>
    <row r="644" spans="1:40" ht="16" thickBot="1" x14ac:dyDescent="0.35">
      <c r="A644" t="s">
        <v>133</v>
      </c>
      <c r="B644" s="5">
        <v>0.86</v>
      </c>
      <c r="C644" s="5">
        <f t="shared" si="53"/>
        <v>40.86</v>
      </c>
      <c r="D644" t="s">
        <v>130</v>
      </c>
      <c r="E644" t="s">
        <v>130</v>
      </c>
      <c r="F644" s="55">
        <v>3.6999999999999998E-2</v>
      </c>
      <c r="G644" s="55">
        <v>6.7000000000000004E-2</v>
      </c>
      <c r="H644" s="55">
        <v>0.112</v>
      </c>
      <c r="I644" s="55">
        <v>0.158</v>
      </c>
      <c r="J644" s="55">
        <v>0.20300000000000001</v>
      </c>
      <c r="K644" s="55" t="s">
        <v>130</v>
      </c>
      <c r="L644" s="55" t="s">
        <v>130</v>
      </c>
      <c r="M644" s="55" t="s">
        <v>130</v>
      </c>
      <c r="N644" s="55" t="s">
        <v>130</v>
      </c>
      <c r="O644" s="55" t="s">
        <v>130</v>
      </c>
      <c r="P644" s="2" t="s">
        <v>162</v>
      </c>
      <c r="Y644" s="102"/>
      <c r="Z644" s="126">
        <v>0.85</v>
      </c>
      <c r="AA644" s="127">
        <v>3.6999999999999998E-2</v>
      </c>
      <c r="AB644" s="127">
        <v>6.7000000000000004E-2</v>
      </c>
      <c r="AC644" s="127">
        <v>0.112</v>
      </c>
      <c r="AD644" s="127">
        <v>0.158</v>
      </c>
      <c r="AE644" s="127">
        <v>0.20300000000000001</v>
      </c>
      <c r="AF644" s="24"/>
      <c r="AG644" s="24"/>
      <c r="AH644" s="24"/>
      <c r="AI644" s="24"/>
      <c r="AJ644" s="24"/>
      <c r="AK644" s="24"/>
      <c r="AL644" s="24"/>
      <c r="AM644" s="24"/>
      <c r="AN644" s="24"/>
    </row>
    <row r="645" spans="1:40" ht="16" thickBot="1" x14ac:dyDescent="0.35">
      <c r="A645" t="s">
        <v>133</v>
      </c>
      <c r="B645" s="5">
        <v>0.87</v>
      </c>
      <c r="C645" s="5">
        <f t="shared" si="53"/>
        <v>40.869999999999997</v>
      </c>
      <c r="D645" t="s">
        <v>130</v>
      </c>
      <c r="E645" t="s">
        <v>130</v>
      </c>
      <c r="F645" s="55">
        <v>3.5999999999999997E-2</v>
      </c>
      <c r="G645" s="55">
        <v>6.7000000000000004E-2</v>
      </c>
      <c r="H645" s="55">
        <v>0.112</v>
      </c>
      <c r="I645" s="55">
        <v>0.158</v>
      </c>
      <c r="J645" s="55">
        <v>0.20300000000000001</v>
      </c>
      <c r="K645" s="55" t="s">
        <v>130</v>
      </c>
      <c r="L645" s="55" t="s">
        <v>130</v>
      </c>
      <c r="M645" s="55" t="s">
        <v>130</v>
      </c>
      <c r="N645" s="55" t="s">
        <v>130</v>
      </c>
      <c r="O645" s="55" t="s">
        <v>130</v>
      </c>
      <c r="P645" s="2" t="s">
        <v>162</v>
      </c>
      <c r="Y645" s="102"/>
      <c r="Z645" s="126">
        <v>0.86</v>
      </c>
      <c r="AA645" s="127">
        <v>3.6999999999999998E-2</v>
      </c>
      <c r="AB645" s="127">
        <v>6.7000000000000004E-2</v>
      </c>
      <c r="AC645" s="127">
        <v>0.112</v>
      </c>
      <c r="AD645" s="127">
        <v>0.158</v>
      </c>
      <c r="AE645" s="127">
        <v>0.20300000000000001</v>
      </c>
      <c r="AF645" s="24"/>
      <c r="AG645" s="24"/>
      <c r="AH645" s="24"/>
      <c r="AI645" s="24"/>
      <c r="AJ645" s="24"/>
      <c r="AK645" s="24"/>
      <c r="AL645" s="24"/>
      <c r="AM645" s="24"/>
      <c r="AN645" s="24"/>
    </row>
    <row r="646" spans="1:40" ht="16" thickBot="1" x14ac:dyDescent="0.35">
      <c r="A646" t="s">
        <v>133</v>
      </c>
      <c r="B646" s="5">
        <v>0.88</v>
      </c>
      <c r="C646" s="5">
        <f t="shared" si="53"/>
        <v>40.880000000000003</v>
      </c>
      <c r="D646" t="s">
        <v>130</v>
      </c>
      <c r="E646" t="s">
        <v>130</v>
      </c>
      <c r="F646" s="55">
        <v>3.5999999999999997E-2</v>
      </c>
      <c r="G646" s="55">
        <v>6.7000000000000004E-2</v>
      </c>
      <c r="H646" s="55">
        <v>0.112</v>
      </c>
      <c r="I646" s="55">
        <v>0.158</v>
      </c>
      <c r="J646" s="55">
        <v>0.20300000000000001</v>
      </c>
      <c r="K646" s="55" t="s">
        <v>130</v>
      </c>
      <c r="L646" s="55" t="s">
        <v>130</v>
      </c>
      <c r="M646" s="55" t="s">
        <v>130</v>
      </c>
      <c r="N646" s="55" t="s">
        <v>130</v>
      </c>
      <c r="O646" s="55" t="s">
        <v>130</v>
      </c>
      <c r="P646" s="2" t="s">
        <v>162</v>
      </c>
      <c r="Y646" s="102"/>
      <c r="Z646" s="126">
        <v>0.87</v>
      </c>
      <c r="AA646" s="127">
        <v>3.5999999999999997E-2</v>
      </c>
      <c r="AB646" s="127">
        <v>6.7000000000000004E-2</v>
      </c>
      <c r="AC646" s="127">
        <v>0.112</v>
      </c>
      <c r="AD646" s="127">
        <v>0.158</v>
      </c>
      <c r="AE646" s="127">
        <v>0.20300000000000001</v>
      </c>
      <c r="AF646" s="24"/>
      <c r="AG646" s="24"/>
      <c r="AH646" s="24"/>
      <c r="AI646" s="24"/>
      <c r="AJ646" s="24"/>
      <c r="AK646" s="24"/>
      <c r="AL646" s="24"/>
      <c r="AM646" s="24"/>
      <c r="AN646" s="24"/>
    </row>
    <row r="647" spans="1:40" ht="16" thickBot="1" x14ac:dyDescent="0.35">
      <c r="A647" t="s">
        <v>133</v>
      </c>
      <c r="B647" s="5">
        <v>0.89</v>
      </c>
      <c r="C647" s="5">
        <f t="shared" si="53"/>
        <v>40.89</v>
      </c>
      <c r="D647" t="s">
        <v>130</v>
      </c>
      <c r="E647" t="s">
        <v>130</v>
      </c>
      <c r="F647" s="55">
        <v>3.5642857142857101E-2</v>
      </c>
      <c r="G647" s="55">
        <v>6.7000000000000004E-2</v>
      </c>
      <c r="H647" s="55">
        <v>0.112</v>
      </c>
      <c r="I647" s="55">
        <v>0.158</v>
      </c>
      <c r="J647" s="55">
        <v>0.20300000000000001</v>
      </c>
      <c r="K647" s="55" t="s">
        <v>130</v>
      </c>
      <c r="L647" s="55" t="s">
        <v>130</v>
      </c>
      <c r="M647" s="55" t="s">
        <v>130</v>
      </c>
      <c r="N647" s="55" t="s">
        <v>130</v>
      </c>
      <c r="O647" s="55" t="s">
        <v>130</v>
      </c>
      <c r="P647" s="2" t="s">
        <v>162</v>
      </c>
      <c r="Y647" s="102"/>
      <c r="Z647" s="126">
        <v>0.88</v>
      </c>
      <c r="AA647" s="127">
        <v>3.5999999999999997E-2</v>
      </c>
      <c r="AB647" s="127">
        <v>6.7000000000000004E-2</v>
      </c>
      <c r="AC647" s="127">
        <v>0.112</v>
      </c>
      <c r="AD647" s="127">
        <v>0.158</v>
      </c>
      <c r="AE647" s="127">
        <v>0.20300000000000001</v>
      </c>
      <c r="AF647" s="24"/>
      <c r="AG647" s="24"/>
      <c r="AH647" s="24"/>
      <c r="AI647" s="24"/>
      <c r="AJ647" s="24"/>
      <c r="AK647" s="24"/>
      <c r="AL647" s="24"/>
      <c r="AM647" s="24"/>
      <c r="AN647" s="24"/>
    </row>
    <row r="648" spans="1:40" ht="16" thickBot="1" x14ac:dyDescent="0.35">
      <c r="A648" t="s">
        <v>133</v>
      </c>
      <c r="B648" s="5">
        <v>0.9</v>
      </c>
      <c r="C648" s="5">
        <f t="shared" si="53"/>
        <v>40.9</v>
      </c>
      <c r="D648" t="s">
        <v>130</v>
      </c>
      <c r="E648" t="s">
        <v>130</v>
      </c>
      <c r="F648" s="55">
        <v>3.5452380952380902E-2</v>
      </c>
      <c r="G648" s="55">
        <v>6.7000000000000004E-2</v>
      </c>
      <c r="H648" s="55">
        <v>0.112</v>
      </c>
      <c r="I648" s="55">
        <v>0.158</v>
      </c>
      <c r="J648" s="55">
        <v>0.20300000000000001</v>
      </c>
      <c r="K648" s="55" t="s">
        <v>130</v>
      </c>
      <c r="L648" s="55" t="s">
        <v>130</v>
      </c>
      <c r="M648" s="55" t="s">
        <v>130</v>
      </c>
      <c r="N648" s="55" t="s">
        <v>130</v>
      </c>
      <c r="O648" s="55" t="s">
        <v>130</v>
      </c>
      <c r="P648" s="2" t="s">
        <v>162</v>
      </c>
      <c r="Y648" s="102"/>
      <c r="Z648" s="126">
        <v>0.89</v>
      </c>
      <c r="AA648" s="127">
        <v>3.5642857142857101E-2</v>
      </c>
      <c r="AB648" s="127">
        <v>6.7000000000000004E-2</v>
      </c>
      <c r="AC648" s="127">
        <v>0.112</v>
      </c>
      <c r="AD648" s="127">
        <v>0.158</v>
      </c>
      <c r="AE648" s="127">
        <v>0.20300000000000001</v>
      </c>
      <c r="AF648" s="24"/>
      <c r="AG648" s="24"/>
      <c r="AH648" s="24"/>
      <c r="AI648" s="24"/>
      <c r="AJ648" s="24"/>
      <c r="AK648" s="24"/>
      <c r="AL648" s="24"/>
      <c r="AM648" s="24"/>
      <c r="AN648" s="24"/>
    </row>
    <row r="649" spans="1:40" ht="16" thickBot="1" x14ac:dyDescent="0.35">
      <c r="A649" t="s">
        <v>133</v>
      </c>
      <c r="B649" s="5">
        <v>0.91</v>
      </c>
      <c r="C649" s="5">
        <f t="shared" si="53"/>
        <v>40.909999999999997</v>
      </c>
      <c r="D649" t="s">
        <v>130</v>
      </c>
      <c r="E649" t="s">
        <v>130</v>
      </c>
      <c r="F649" s="55">
        <v>3.5999999999999997E-2</v>
      </c>
      <c r="G649" s="55">
        <v>6.7000000000000004E-2</v>
      </c>
      <c r="H649" s="55">
        <v>0.112</v>
      </c>
      <c r="I649" s="55">
        <v>0.158</v>
      </c>
      <c r="J649" s="55">
        <v>0.20300000000000001</v>
      </c>
      <c r="K649" s="55" t="s">
        <v>130</v>
      </c>
      <c r="L649" s="55" t="s">
        <v>130</v>
      </c>
      <c r="M649" s="55" t="s">
        <v>130</v>
      </c>
      <c r="N649" s="55" t="s">
        <v>130</v>
      </c>
      <c r="O649" s="55" t="s">
        <v>130</v>
      </c>
      <c r="P649" s="2" t="s">
        <v>162</v>
      </c>
      <c r="Y649" s="102"/>
      <c r="Z649" s="126">
        <v>0.9</v>
      </c>
      <c r="AA649" s="127">
        <v>3.5452380952380902E-2</v>
      </c>
      <c r="AB649" s="127">
        <v>6.7000000000000004E-2</v>
      </c>
      <c r="AC649" s="127">
        <v>0.112</v>
      </c>
      <c r="AD649" s="127">
        <v>0.158</v>
      </c>
      <c r="AE649" s="127">
        <v>0.20300000000000001</v>
      </c>
      <c r="AF649" s="24"/>
      <c r="AG649" s="24"/>
      <c r="AH649" s="24"/>
      <c r="AI649" s="24"/>
      <c r="AJ649" s="24"/>
      <c r="AK649" s="24"/>
      <c r="AL649" s="24"/>
      <c r="AM649" s="24"/>
      <c r="AN649" s="24"/>
    </row>
    <row r="650" spans="1:40" ht="16" thickBot="1" x14ac:dyDescent="0.35">
      <c r="A650" t="s">
        <v>133</v>
      </c>
      <c r="B650" s="5">
        <v>0.92</v>
      </c>
      <c r="C650" s="5">
        <f t="shared" si="53"/>
        <v>40.92</v>
      </c>
      <c r="D650" t="s">
        <v>130</v>
      </c>
      <c r="E650" t="s">
        <v>130</v>
      </c>
      <c r="F650" s="55">
        <v>3.5341931216931202E-2</v>
      </c>
      <c r="G650" s="55">
        <v>6.7000000000000004E-2</v>
      </c>
      <c r="H650" s="55">
        <v>0.112</v>
      </c>
      <c r="I650" s="55">
        <v>0.158</v>
      </c>
      <c r="J650" s="55">
        <v>0.20300000000000001</v>
      </c>
      <c r="K650" s="55" t="s">
        <v>130</v>
      </c>
      <c r="L650" s="55" t="s">
        <v>130</v>
      </c>
      <c r="M650" s="55" t="s">
        <v>130</v>
      </c>
      <c r="N650" s="55" t="s">
        <v>130</v>
      </c>
      <c r="O650" s="55" t="s">
        <v>130</v>
      </c>
      <c r="P650" s="2" t="s">
        <v>162</v>
      </c>
      <c r="Y650" s="102"/>
      <c r="Z650" s="126">
        <v>0.91</v>
      </c>
      <c r="AA650" s="127">
        <v>3.5999999999999997E-2</v>
      </c>
      <c r="AB650" s="127">
        <v>6.7000000000000004E-2</v>
      </c>
      <c r="AC650" s="127">
        <v>0.112</v>
      </c>
      <c r="AD650" s="127">
        <v>0.158</v>
      </c>
      <c r="AE650" s="127">
        <v>0.20300000000000001</v>
      </c>
      <c r="AF650" s="24"/>
      <c r="AG650" s="24"/>
      <c r="AH650" s="24"/>
      <c r="AI650" s="24"/>
      <c r="AJ650" s="24"/>
      <c r="AK650" s="24"/>
      <c r="AL650" s="24"/>
      <c r="AM650" s="24"/>
      <c r="AN650" s="24"/>
    </row>
    <row r="651" spans="1:40" ht="16" thickBot="1" x14ac:dyDescent="0.35">
      <c r="A651" t="s">
        <v>133</v>
      </c>
      <c r="B651" s="5">
        <v>0.93</v>
      </c>
      <c r="C651" s="5">
        <f t="shared" si="53"/>
        <v>40.93</v>
      </c>
      <c r="D651" t="s">
        <v>130</v>
      </c>
      <c r="E651" t="s">
        <v>130</v>
      </c>
      <c r="F651" s="55">
        <v>3.5000000000000003E-2</v>
      </c>
      <c r="G651" s="55">
        <v>6.7000000000000004E-2</v>
      </c>
      <c r="H651" s="55">
        <v>0.112</v>
      </c>
      <c r="I651" s="55">
        <v>0.158</v>
      </c>
      <c r="J651" s="55">
        <v>0.20300000000000001</v>
      </c>
      <c r="K651" s="55" t="s">
        <v>130</v>
      </c>
      <c r="L651" s="55" t="s">
        <v>130</v>
      </c>
      <c r="M651" s="55" t="s">
        <v>130</v>
      </c>
      <c r="N651" s="55" t="s">
        <v>130</v>
      </c>
      <c r="O651" s="55" t="s">
        <v>130</v>
      </c>
      <c r="P651" s="2" t="s">
        <v>162</v>
      </c>
      <c r="Y651" s="102"/>
      <c r="Z651" s="126">
        <v>0.92</v>
      </c>
      <c r="AA651" s="127">
        <v>3.5341931216931202E-2</v>
      </c>
      <c r="AB651" s="127">
        <v>6.7000000000000004E-2</v>
      </c>
      <c r="AC651" s="127">
        <v>0.112</v>
      </c>
      <c r="AD651" s="127">
        <v>0.158</v>
      </c>
      <c r="AE651" s="127">
        <v>0.20300000000000001</v>
      </c>
      <c r="AF651" s="24"/>
      <c r="AG651" s="24"/>
      <c r="AH651" s="24"/>
      <c r="AI651" s="24"/>
      <c r="AJ651" s="24"/>
      <c r="AK651" s="24"/>
      <c r="AL651" s="24"/>
      <c r="AM651" s="24"/>
      <c r="AN651" s="24"/>
    </row>
    <row r="652" spans="1:40" ht="16" thickBot="1" x14ac:dyDescent="0.35">
      <c r="A652" t="s">
        <v>133</v>
      </c>
      <c r="B652" s="5">
        <v>0.94</v>
      </c>
      <c r="C652" s="5">
        <f t="shared" si="53"/>
        <v>40.94</v>
      </c>
      <c r="D652" t="s">
        <v>130</v>
      </c>
      <c r="E652" t="s">
        <v>130</v>
      </c>
      <c r="F652" s="55">
        <v>3.5000000000000003E-2</v>
      </c>
      <c r="G652" s="55">
        <v>6.7000000000000004E-2</v>
      </c>
      <c r="H652" s="55">
        <v>0.112</v>
      </c>
      <c r="I652" s="55">
        <v>0.158</v>
      </c>
      <c r="J652" s="55">
        <v>0.20300000000000001</v>
      </c>
      <c r="K652" s="55" t="s">
        <v>130</v>
      </c>
      <c r="L652" s="55" t="s">
        <v>130</v>
      </c>
      <c r="M652" s="55" t="s">
        <v>130</v>
      </c>
      <c r="N652" s="55" t="s">
        <v>130</v>
      </c>
      <c r="O652" s="55" t="s">
        <v>130</v>
      </c>
      <c r="P652" s="2" t="s">
        <v>162</v>
      </c>
      <c r="Y652" s="102"/>
      <c r="Z652" s="126">
        <v>0.93</v>
      </c>
      <c r="AA652" s="127">
        <v>3.5000000000000003E-2</v>
      </c>
      <c r="AB652" s="127">
        <v>6.7000000000000004E-2</v>
      </c>
      <c r="AC652" s="127">
        <v>0.112</v>
      </c>
      <c r="AD652" s="127">
        <v>0.158</v>
      </c>
      <c r="AE652" s="127">
        <v>0.20300000000000001</v>
      </c>
      <c r="AF652" s="24"/>
      <c r="AG652" s="24"/>
      <c r="AH652" s="24"/>
      <c r="AI652" s="24"/>
      <c r="AJ652" s="24"/>
      <c r="AK652" s="24"/>
      <c r="AL652" s="24"/>
      <c r="AM652" s="24"/>
      <c r="AN652" s="24"/>
    </row>
    <row r="653" spans="1:40" ht="16" thickBot="1" x14ac:dyDescent="0.35">
      <c r="A653" t="s">
        <v>133</v>
      </c>
      <c r="B653" s="5">
        <v>0.95</v>
      </c>
      <c r="C653" s="5">
        <f t="shared" si="53"/>
        <v>40.950000000000003</v>
      </c>
      <c r="D653" t="s">
        <v>130</v>
      </c>
      <c r="E653" t="s">
        <v>130</v>
      </c>
      <c r="F653" s="55">
        <v>3.5000000000000003E-2</v>
      </c>
      <c r="G653" s="55">
        <v>6.7000000000000004E-2</v>
      </c>
      <c r="H653" s="55">
        <v>0.112</v>
      </c>
      <c r="I653" s="55">
        <v>0.158</v>
      </c>
      <c r="J653" s="55">
        <v>0.20300000000000001</v>
      </c>
      <c r="K653" s="55" t="s">
        <v>130</v>
      </c>
      <c r="L653" s="55" t="s">
        <v>130</v>
      </c>
      <c r="M653" s="55" t="s">
        <v>130</v>
      </c>
      <c r="N653" s="55" t="s">
        <v>130</v>
      </c>
      <c r="O653" s="55" t="s">
        <v>130</v>
      </c>
      <c r="P653" s="2" t="s">
        <v>162</v>
      </c>
      <c r="Y653" s="102"/>
      <c r="Z653" s="126">
        <v>0.94</v>
      </c>
      <c r="AA653" s="127">
        <v>3.5000000000000003E-2</v>
      </c>
      <c r="AB653" s="127">
        <v>6.7000000000000004E-2</v>
      </c>
      <c r="AC653" s="127">
        <v>0.112</v>
      </c>
      <c r="AD653" s="127">
        <v>0.158</v>
      </c>
      <c r="AE653" s="127">
        <v>0.20300000000000001</v>
      </c>
      <c r="AF653" s="24"/>
      <c r="AG653" s="24"/>
      <c r="AH653" s="24"/>
      <c r="AI653" s="24"/>
      <c r="AJ653" s="24"/>
      <c r="AK653" s="24"/>
      <c r="AL653" s="24"/>
      <c r="AM653" s="24"/>
      <c r="AN653" s="24"/>
    </row>
    <row r="654" spans="1:40" ht="16" thickBot="1" x14ac:dyDescent="0.35">
      <c r="A654" t="s">
        <v>133</v>
      </c>
      <c r="B654" s="5">
        <v>0.96</v>
      </c>
      <c r="C654" s="5">
        <f t="shared" si="53"/>
        <v>40.96</v>
      </c>
      <c r="D654" t="s">
        <v>130</v>
      </c>
      <c r="E654" t="s">
        <v>130</v>
      </c>
      <c r="F654" s="55">
        <v>3.4000000000000002E-2</v>
      </c>
      <c r="G654" s="55">
        <v>6.7000000000000004E-2</v>
      </c>
      <c r="H654" s="55">
        <v>0.112</v>
      </c>
      <c r="I654" s="55">
        <v>0.158</v>
      </c>
      <c r="J654" s="55">
        <v>0.20300000000000001</v>
      </c>
      <c r="K654" s="55" t="s">
        <v>130</v>
      </c>
      <c r="L654" s="55" t="s">
        <v>130</v>
      </c>
      <c r="M654" s="55" t="s">
        <v>130</v>
      </c>
      <c r="N654" s="55" t="s">
        <v>130</v>
      </c>
      <c r="O654" s="55" t="s">
        <v>130</v>
      </c>
      <c r="P654" s="2" t="s">
        <v>162</v>
      </c>
      <c r="Y654" s="102"/>
      <c r="Z654" s="126">
        <v>0.95</v>
      </c>
      <c r="AA654" s="127">
        <v>3.5000000000000003E-2</v>
      </c>
      <c r="AB654" s="127">
        <v>6.7000000000000004E-2</v>
      </c>
      <c r="AC654" s="127">
        <v>0.112</v>
      </c>
      <c r="AD654" s="127">
        <v>0.158</v>
      </c>
      <c r="AE654" s="127">
        <v>0.20300000000000001</v>
      </c>
      <c r="AF654" s="24"/>
      <c r="AG654" s="24"/>
      <c r="AH654" s="24"/>
      <c r="AI654" s="24"/>
      <c r="AJ654" s="24"/>
      <c r="AK654" s="24"/>
      <c r="AL654" s="24"/>
      <c r="AM654" s="24"/>
      <c r="AN654" s="24"/>
    </row>
    <row r="655" spans="1:40" ht="16" thickBot="1" x14ac:dyDescent="0.35">
      <c r="A655" t="s">
        <v>133</v>
      </c>
      <c r="B655" s="5">
        <v>0.97</v>
      </c>
      <c r="C655" s="5">
        <f t="shared" si="53"/>
        <v>40.97</v>
      </c>
      <c r="D655" t="s">
        <v>130</v>
      </c>
      <c r="E655" t="s">
        <v>130</v>
      </c>
      <c r="F655" s="55">
        <v>3.4000000000000002E-2</v>
      </c>
      <c r="G655" s="55">
        <v>6.7000000000000004E-2</v>
      </c>
      <c r="H655" s="55">
        <v>0.112</v>
      </c>
      <c r="I655" s="55">
        <v>0.158</v>
      </c>
      <c r="J655" s="55">
        <v>0.20300000000000001</v>
      </c>
      <c r="K655" s="55" t="s">
        <v>130</v>
      </c>
      <c r="L655" s="55" t="s">
        <v>130</v>
      </c>
      <c r="M655" s="55" t="s">
        <v>130</v>
      </c>
      <c r="N655" s="55" t="s">
        <v>130</v>
      </c>
      <c r="O655" s="55" t="s">
        <v>130</v>
      </c>
      <c r="P655" s="2" t="s">
        <v>162</v>
      </c>
      <c r="Y655" s="102"/>
      <c r="Z655" s="126">
        <v>0.96</v>
      </c>
      <c r="AA655" s="127">
        <v>3.4000000000000002E-2</v>
      </c>
      <c r="AB655" s="127">
        <v>6.7000000000000004E-2</v>
      </c>
      <c r="AC655" s="127">
        <v>0.112</v>
      </c>
      <c r="AD655" s="127">
        <v>0.158</v>
      </c>
      <c r="AE655" s="127">
        <v>0.20300000000000001</v>
      </c>
      <c r="AF655" s="24"/>
      <c r="AG655" s="24"/>
      <c r="AH655" s="24"/>
      <c r="AI655" s="24"/>
      <c r="AJ655" s="24"/>
      <c r="AK655" s="24"/>
      <c r="AL655" s="24"/>
      <c r="AM655" s="24"/>
      <c r="AN655" s="24"/>
    </row>
    <row r="656" spans="1:40" ht="16" thickBot="1" x14ac:dyDescent="0.35">
      <c r="A656" t="s">
        <v>133</v>
      </c>
      <c r="B656" s="5">
        <v>0.98</v>
      </c>
      <c r="C656" s="5">
        <f t="shared" si="53"/>
        <v>40.98</v>
      </c>
      <c r="D656" t="s">
        <v>130</v>
      </c>
      <c r="E656" t="s">
        <v>130</v>
      </c>
      <c r="F656" s="55">
        <v>3.3533333333333297E-2</v>
      </c>
      <c r="G656" s="55">
        <v>6.7000000000000004E-2</v>
      </c>
      <c r="H656" s="55">
        <v>0.112</v>
      </c>
      <c r="I656" s="55">
        <v>0.158</v>
      </c>
      <c r="J656" s="55">
        <v>0.20300000000000001</v>
      </c>
      <c r="K656" s="55" t="s">
        <v>130</v>
      </c>
      <c r="L656" s="55" t="s">
        <v>130</v>
      </c>
      <c r="M656" s="55" t="s">
        <v>130</v>
      </c>
      <c r="N656" s="55" t="s">
        <v>130</v>
      </c>
      <c r="O656" s="55" t="s">
        <v>130</v>
      </c>
      <c r="P656" s="2" t="s">
        <v>162</v>
      </c>
      <c r="Y656" s="102"/>
      <c r="Z656" s="126">
        <v>0.97</v>
      </c>
      <c r="AA656" s="127">
        <v>3.4000000000000002E-2</v>
      </c>
      <c r="AB656" s="127">
        <v>6.7000000000000004E-2</v>
      </c>
      <c r="AC656" s="127">
        <v>0.112</v>
      </c>
      <c r="AD656" s="127">
        <v>0.158</v>
      </c>
      <c r="AE656" s="127">
        <v>0.20300000000000001</v>
      </c>
      <c r="AF656" s="24"/>
      <c r="AG656" s="24"/>
      <c r="AH656" s="24"/>
      <c r="AI656" s="24"/>
      <c r="AJ656" s="24"/>
      <c r="AK656" s="24"/>
      <c r="AL656" s="24"/>
      <c r="AM656" s="24"/>
      <c r="AN656" s="24"/>
    </row>
    <row r="657" spans="1:40" ht="16" thickBot="1" x14ac:dyDescent="0.35">
      <c r="A657" t="s">
        <v>133</v>
      </c>
      <c r="B657" s="5">
        <v>0.99</v>
      </c>
      <c r="C657" s="5">
        <f t="shared" si="53"/>
        <v>40.99</v>
      </c>
      <c r="D657" t="s">
        <v>130</v>
      </c>
      <c r="E657" t="s">
        <v>130</v>
      </c>
      <c r="F657" s="55">
        <v>3.33047619047619E-2</v>
      </c>
      <c r="G657" s="55">
        <v>6.7000000000000004E-2</v>
      </c>
      <c r="H657" s="55">
        <v>0.112</v>
      </c>
      <c r="I657" s="55">
        <v>0.158</v>
      </c>
      <c r="J657" s="55">
        <v>0.20300000000000001</v>
      </c>
      <c r="K657" s="55" t="s">
        <v>130</v>
      </c>
      <c r="L657" s="55" t="s">
        <v>130</v>
      </c>
      <c r="M657" s="55" t="s">
        <v>130</v>
      </c>
      <c r="N657" s="55" t="s">
        <v>130</v>
      </c>
      <c r="O657" s="55" t="s">
        <v>130</v>
      </c>
      <c r="P657" s="2" t="s">
        <v>162</v>
      </c>
      <c r="Y657" s="102"/>
      <c r="Z657" s="126">
        <v>0.98</v>
      </c>
      <c r="AA657" s="127">
        <v>3.3533333333333297E-2</v>
      </c>
      <c r="AB657" s="127">
        <v>6.7000000000000004E-2</v>
      </c>
      <c r="AC657" s="127">
        <v>0.112</v>
      </c>
      <c r="AD657" s="127">
        <v>0.158</v>
      </c>
      <c r="AE657" s="127">
        <v>0.20300000000000001</v>
      </c>
      <c r="AF657" s="24"/>
      <c r="AG657" s="24"/>
      <c r="AH657" s="24"/>
      <c r="AI657" s="24"/>
      <c r="AJ657" s="24"/>
      <c r="AK657" s="24"/>
      <c r="AL657" s="24"/>
      <c r="AM657" s="24"/>
      <c r="AN657" s="24"/>
    </row>
    <row r="658" spans="1:40" ht="16" thickBot="1" x14ac:dyDescent="0.35">
      <c r="A658" t="s">
        <v>133</v>
      </c>
      <c r="B658" s="5">
        <v>1</v>
      </c>
      <c r="C658" s="5">
        <f t="shared" si="53"/>
        <v>41</v>
      </c>
      <c r="D658" t="s">
        <v>130</v>
      </c>
      <c r="E658" t="s">
        <v>130</v>
      </c>
      <c r="F658" s="55">
        <v>3.3076190476190502E-2</v>
      </c>
      <c r="G658" s="55">
        <v>6.7000000000000004E-2</v>
      </c>
      <c r="H658" s="55">
        <v>0.112</v>
      </c>
      <c r="I658" s="55">
        <v>0.158</v>
      </c>
      <c r="J658" s="55">
        <v>0.20300000000000001</v>
      </c>
      <c r="K658" s="55" t="s">
        <v>130</v>
      </c>
      <c r="L658" s="55" t="s">
        <v>130</v>
      </c>
      <c r="M658" s="55" t="s">
        <v>130</v>
      </c>
      <c r="N658" s="55" t="s">
        <v>130</v>
      </c>
      <c r="O658" s="55" t="s">
        <v>130</v>
      </c>
      <c r="P658" s="2" t="s">
        <v>162</v>
      </c>
      <c r="Y658" s="102"/>
      <c r="Z658" s="126">
        <v>0.99</v>
      </c>
      <c r="AA658" s="127">
        <v>3.33047619047619E-2</v>
      </c>
      <c r="AB658" s="127">
        <v>6.7000000000000004E-2</v>
      </c>
      <c r="AC658" s="127">
        <v>0.112</v>
      </c>
      <c r="AD658" s="127">
        <v>0.158</v>
      </c>
      <c r="AE658" s="127">
        <v>0.20300000000000001</v>
      </c>
      <c r="AF658" s="24"/>
      <c r="AG658" s="24"/>
      <c r="AH658" s="24"/>
      <c r="AI658" s="24"/>
      <c r="AJ658" s="24"/>
      <c r="AK658" s="24"/>
      <c r="AL658" s="24"/>
      <c r="AM658" s="24"/>
      <c r="AN658" s="24"/>
    </row>
    <row r="659" spans="1:40" ht="16" thickBot="1" x14ac:dyDescent="0.35">
      <c r="A659" t="s">
        <v>133</v>
      </c>
      <c r="B659" s="5">
        <v>1.01</v>
      </c>
      <c r="C659" s="5">
        <f t="shared" si="53"/>
        <v>41.01</v>
      </c>
      <c r="D659" t="s">
        <v>130</v>
      </c>
      <c r="E659" t="s">
        <v>130</v>
      </c>
      <c r="F659" s="55">
        <v>3.3000000000000002E-2</v>
      </c>
      <c r="G659" s="55">
        <v>6.7000000000000004E-2</v>
      </c>
      <c r="H659" s="55">
        <v>0.112</v>
      </c>
      <c r="I659" s="55">
        <v>0.158</v>
      </c>
      <c r="J659" s="55">
        <v>0.20300000000000001</v>
      </c>
      <c r="K659" s="55" t="s">
        <v>130</v>
      </c>
      <c r="L659" s="55" t="s">
        <v>130</v>
      </c>
      <c r="M659" s="55" t="s">
        <v>130</v>
      </c>
      <c r="N659" s="55" t="s">
        <v>130</v>
      </c>
      <c r="O659" s="55" t="s">
        <v>130</v>
      </c>
      <c r="P659" s="2" t="s">
        <v>162</v>
      </c>
      <c r="Y659" s="102"/>
      <c r="Z659" s="126">
        <v>1</v>
      </c>
      <c r="AA659" s="127">
        <v>3.3076190476190502E-2</v>
      </c>
      <c r="AB659" s="127">
        <v>6.7000000000000004E-2</v>
      </c>
      <c r="AC659" s="127">
        <v>0.112</v>
      </c>
      <c r="AD659" s="127">
        <v>0.158</v>
      </c>
      <c r="AE659" s="127">
        <v>0.20300000000000001</v>
      </c>
      <c r="AF659" s="24"/>
      <c r="AG659" s="24"/>
      <c r="AH659" s="24"/>
      <c r="AI659" s="24"/>
      <c r="AJ659" s="24"/>
      <c r="AK659" s="24"/>
      <c r="AL659" s="24"/>
      <c r="AM659" s="24"/>
      <c r="AN659" s="24"/>
    </row>
    <row r="660" spans="1:40" ht="16" thickBot="1" x14ac:dyDescent="0.35">
      <c r="A660" t="s">
        <v>133</v>
      </c>
      <c r="B660" s="5">
        <v>1.02</v>
      </c>
      <c r="C660" s="5">
        <f t="shared" si="53"/>
        <v>41.02</v>
      </c>
      <c r="D660" t="s">
        <v>130</v>
      </c>
      <c r="E660" t="s">
        <v>130</v>
      </c>
      <c r="F660" s="55">
        <v>3.3000000000000002E-2</v>
      </c>
      <c r="G660" s="55">
        <v>6.7000000000000004E-2</v>
      </c>
      <c r="H660" s="55">
        <v>0.112</v>
      </c>
      <c r="I660" s="55">
        <v>0.158</v>
      </c>
      <c r="J660" s="55">
        <v>0.20300000000000001</v>
      </c>
      <c r="K660" s="55" t="s">
        <v>130</v>
      </c>
      <c r="L660" s="55" t="s">
        <v>130</v>
      </c>
      <c r="M660" s="55" t="s">
        <v>130</v>
      </c>
      <c r="N660" s="55" t="s">
        <v>130</v>
      </c>
      <c r="O660" s="55" t="s">
        <v>130</v>
      </c>
      <c r="P660" s="2" t="s">
        <v>162</v>
      </c>
      <c r="Y660" s="102"/>
      <c r="Z660" s="126">
        <v>1.01</v>
      </c>
      <c r="AA660" s="127">
        <v>3.3000000000000002E-2</v>
      </c>
      <c r="AB660" s="127">
        <v>6.7000000000000004E-2</v>
      </c>
      <c r="AC660" s="127">
        <v>0.112</v>
      </c>
      <c r="AD660" s="127">
        <v>0.158</v>
      </c>
      <c r="AE660" s="127">
        <v>0.20300000000000001</v>
      </c>
      <c r="AF660" s="24"/>
      <c r="AG660" s="24"/>
      <c r="AH660" s="24"/>
      <c r="AI660" s="24"/>
      <c r="AJ660" s="24"/>
      <c r="AK660" s="24"/>
      <c r="AL660" s="24"/>
      <c r="AM660" s="24"/>
      <c r="AN660" s="24"/>
    </row>
    <row r="661" spans="1:40" ht="16" thickBot="1" x14ac:dyDescent="0.35">
      <c r="A661" t="s">
        <v>133</v>
      </c>
      <c r="B661" s="5">
        <v>1.03</v>
      </c>
      <c r="C661" s="5">
        <f t="shared" si="53"/>
        <v>41.03</v>
      </c>
      <c r="D661" t="s">
        <v>130</v>
      </c>
      <c r="E661" t="s">
        <v>130</v>
      </c>
      <c r="F661" s="55">
        <v>3.3000000000000002E-2</v>
      </c>
      <c r="G661" s="55">
        <v>6.7000000000000004E-2</v>
      </c>
      <c r="H661" s="55">
        <v>0.112</v>
      </c>
      <c r="I661" s="55">
        <v>0.158</v>
      </c>
      <c r="J661" s="55">
        <v>0.20300000000000001</v>
      </c>
      <c r="K661" s="55" t="s">
        <v>130</v>
      </c>
      <c r="L661" s="55" t="s">
        <v>130</v>
      </c>
      <c r="M661" s="55" t="s">
        <v>130</v>
      </c>
      <c r="N661" s="55" t="s">
        <v>130</v>
      </c>
      <c r="O661" s="55" t="s">
        <v>130</v>
      </c>
      <c r="P661" s="2" t="s">
        <v>162</v>
      </c>
      <c r="Y661" s="102"/>
      <c r="Z661" s="126">
        <v>1.02</v>
      </c>
      <c r="AA661" s="127">
        <v>3.3000000000000002E-2</v>
      </c>
      <c r="AB661" s="127">
        <v>6.7000000000000004E-2</v>
      </c>
      <c r="AC661" s="127">
        <v>0.112</v>
      </c>
      <c r="AD661" s="127">
        <v>0.158</v>
      </c>
      <c r="AE661" s="127">
        <v>0.20300000000000001</v>
      </c>
      <c r="AF661" s="24"/>
      <c r="AG661" s="24"/>
      <c r="AH661" s="24"/>
      <c r="AI661" s="24"/>
      <c r="AJ661" s="24"/>
      <c r="AK661" s="24"/>
      <c r="AL661" s="24"/>
      <c r="AM661" s="24"/>
      <c r="AN661" s="24"/>
    </row>
    <row r="662" spans="1:40" ht="16" thickBot="1" x14ac:dyDescent="0.35">
      <c r="A662" t="s">
        <v>133</v>
      </c>
      <c r="B662" s="5">
        <v>1.04</v>
      </c>
      <c r="C662" s="5">
        <f t="shared" si="53"/>
        <v>41.04</v>
      </c>
      <c r="D662" t="s">
        <v>130</v>
      </c>
      <c r="E662" t="s">
        <v>130</v>
      </c>
      <c r="F662" s="55">
        <v>3.3000000000000002E-2</v>
      </c>
      <c r="G662" s="55">
        <v>6.7000000000000004E-2</v>
      </c>
      <c r="H662" s="55">
        <v>0.112</v>
      </c>
      <c r="I662" s="55">
        <v>0.158</v>
      </c>
      <c r="J662" s="55">
        <v>0.20300000000000001</v>
      </c>
      <c r="K662" s="55" t="s">
        <v>130</v>
      </c>
      <c r="L662" s="55" t="s">
        <v>130</v>
      </c>
      <c r="M662" s="55" t="s">
        <v>130</v>
      </c>
      <c r="N662" s="55" t="s">
        <v>130</v>
      </c>
      <c r="O662" s="55" t="s">
        <v>130</v>
      </c>
      <c r="P662" s="2" t="s">
        <v>162</v>
      </c>
      <c r="Y662" s="102"/>
      <c r="Z662" s="126">
        <v>1.03</v>
      </c>
      <c r="AA662" s="127">
        <v>3.3000000000000002E-2</v>
      </c>
      <c r="AB662" s="127">
        <v>6.7000000000000004E-2</v>
      </c>
      <c r="AC662" s="127">
        <v>0.112</v>
      </c>
      <c r="AD662" s="127">
        <v>0.158</v>
      </c>
      <c r="AE662" s="127">
        <v>0.20300000000000001</v>
      </c>
      <c r="AF662" s="24"/>
      <c r="AG662" s="24"/>
      <c r="AH662" s="24"/>
      <c r="AI662" s="24"/>
      <c r="AJ662" s="24"/>
      <c r="AK662" s="24"/>
      <c r="AL662" s="24"/>
      <c r="AM662" s="24"/>
      <c r="AN662" s="24"/>
    </row>
    <row r="663" spans="1:40" ht="16" thickBot="1" x14ac:dyDescent="0.35">
      <c r="A663" t="s">
        <v>133</v>
      </c>
      <c r="B663" s="5">
        <v>1.05</v>
      </c>
      <c r="C663" s="5">
        <f t="shared" si="53"/>
        <v>41.05</v>
      </c>
      <c r="D663" t="s">
        <v>130</v>
      </c>
      <c r="E663" t="s">
        <v>130</v>
      </c>
      <c r="F663" s="55">
        <v>3.2000000000000001E-2</v>
      </c>
      <c r="G663" s="55">
        <v>6.7000000000000004E-2</v>
      </c>
      <c r="H663" s="55">
        <v>0.112</v>
      </c>
      <c r="I663" s="55">
        <v>0.158</v>
      </c>
      <c r="J663" s="55">
        <v>0.20300000000000001</v>
      </c>
      <c r="K663" s="55" t="s">
        <v>130</v>
      </c>
      <c r="L663" s="55" t="s">
        <v>130</v>
      </c>
      <c r="M663" s="55" t="s">
        <v>130</v>
      </c>
      <c r="N663" s="55" t="s">
        <v>130</v>
      </c>
      <c r="O663" s="55" t="s">
        <v>130</v>
      </c>
      <c r="P663" s="2" t="s">
        <v>162</v>
      </c>
      <c r="Y663" s="102"/>
      <c r="Z663" s="126">
        <v>1.04</v>
      </c>
      <c r="AA663" s="127">
        <v>3.3000000000000002E-2</v>
      </c>
      <c r="AB663" s="127">
        <v>6.7000000000000004E-2</v>
      </c>
      <c r="AC663" s="127">
        <v>0.112</v>
      </c>
      <c r="AD663" s="127">
        <v>0.158</v>
      </c>
      <c r="AE663" s="127">
        <v>0.20300000000000001</v>
      </c>
      <c r="AF663" s="24"/>
      <c r="AG663" s="24"/>
      <c r="AH663" s="24"/>
      <c r="AI663" s="24"/>
      <c r="AJ663" s="24"/>
      <c r="AK663" s="24"/>
      <c r="AL663" s="24"/>
      <c r="AM663" s="24"/>
      <c r="AN663" s="24"/>
    </row>
    <row r="664" spans="1:40" ht="16" thickBot="1" x14ac:dyDescent="0.35">
      <c r="A664" t="s">
        <v>133</v>
      </c>
      <c r="B664" s="5">
        <v>1.06</v>
      </c>
      <c r="C664" s="5">
        <f t="shared" si="53"/>
        <v>41.06</v>
      </c>
      <c r="D664" t="s">
        <v>130</v>
      </c>
      <c r="E664" t="s">
        <v>130</v>
      </c>
      <c r="F664" s="55">
        <v>3.2000000000000001E-2</v>
      </c>
      <c r="G664" s="55">
        <v>6.7000000000000004E-2</v>
      </c>
      <c r="H664" s="55">
        <v>0.112</v>
      </c>
      <c r="I664" s="55">
        <v>0.158</v>
      </c>
      <c r="J664" s="55">
        <v>0.20300000000000001</v>
      </c>
      <c r="K664" s="55" t="s">
        <v>130</v>
      </c>
      <c r="L664" s="55" t="s">
        <v>130</v>
      </c>
      <c r="M664" s="55" t="s">
        <v>130</v>
      </c>
      <c r="N664" s="55" t="s">
        <v>130</v>
      </c>
      <c r="O664" s="55" t="s">
        <v>130</v>
      </c>
      <c r="P664" s="2" t="s">
        <v>162</v>
      </c>
      <c r="Y664" s="102"/>
      <c r="Z664" s="126">
        <v>1.05</v>
      </c>
      <c r="AA664" s="127">
        <v>3.2000000000000001E-2</v>
      </c>
      <c r="AB664" s="127">
        <v>6.7000000000000004E-2</v>
      </c>
      <c r="AC664" s="127">
        <v>0.112</v>
      </c>
      <c r="AD664" s="127">
        <v>0.158</v>
      </c>
      <c r="AE664" s="127">
        <v>0.20300000000000001</v>
      </c>
      <c r="AF664" s="24"/>
      <c r="AG664" s="24"/>
      <c r="AH664" s="24"/>
      <c r="AI664" s="24"/>
      <c r="AJ664" s="24"/>
      <c r="AK664" s="24"/>
      <c r="AL664" s="24"/>
      <c r="AM664" s="24"/>
      <c r="AN664" s="24"/>
    </row>
    <row r="665" spans="1:40" ht="16" thickBot="1" x14ac:dyDescent="0.35">
      <c r="A665" t="s">
        <v>133</v>
      </c>
      <c r="B665" s="5">
        <v>1.07</v>
      </c>
      <c r="C665" s="5">
        <f t="shared" si="53"/>
        <v>41.07</v>
      </c>
      <c r="D665" t="s">
        <v>130</v>
      </c>
      <c r="E665" t="s">
        <v>130</v>
      </c>
      <c r="F665" s="55">
        <v>3.1571428571428597E-2</v>
      </c>
      <c r="G665" s="55">
        <v>6.7000000000000004E-2</v>
      </c>
      <c r="H665" s="55">
        <v>0.112</v>
      </c>
      <c r="I665" s="55">
        <v>0.158</v>
      </c>
      <c r="J665" s="55">
        <v>0.20300000000000001</v>
      </c>
      <c r="K665" s="55" t="s">
        <v>130</v>
      </c>
      <c r="L665" s="55" t="s">
        <v>130</v>
      </c>
      <c r="M665" s="55" t="s">
        <v>130</v>
      </c>
      <c r="N665" s="55" t="s">
        <v>130</v>
      </c>
      <c r="O665" s="55" t="s">
        <v>130</v>
      </c>
      <c r="P665" s="2" t="s">
        <v>162</v>
      </c>
      <c r="Y665" s="102"/>
      <c r="Z665" s="126">
        <v>1.06</v>
      </c>
      <c r="AA665" s="127">
        <v>3.2000000000000001E-2</v>
      </c>
      <c r="AB665" s="127">
        <v>6.7000000000000004E-2</v>
      </c>
      <c r="AC665" s="127">
        <v>0.112</v>
      </c>
      <c r="AD665" s="127">
        <v>0.158</v>
      </c>
      <c r="AE665" s="127">
        <v>0.20300000000000001</v>
      </c>
      <c r="AF665" s="24"/>
      <c r="AG665" s="24"/>
      <c r="AH665" s="24"/>
      <c r="AI665" s="24"/>
      <c r="AJ665" s="24"/>
      <c r="AK665" s="24"/>
      <c r="AL665" s="24"/>
      <c r="AM665" s="24"/>
      <c r="AN665" s="24"/>
    </row>
    <row r="666" spans="1:40" ht="16" thickBot="1" x14ac:dyDescent="0.35">
      <c r="A666" t="s">
        <v>133</v>
      </c>
      <c r="B666" s="5">
        <v>1.08</v>
      </c>
      <c r="C666" s="5">
        <f t="shared" si="53"/>
        <v>41.08</v>
      </c>
      <c r="D666" t="s">
        <v>130</v>
      </c>
      <c r="E666" t="s">
        <v>130</v>
      </c>
      <c r="F666" s="55">
        <v>3.1357142857142903E-2</v>
      </c>
      <c r="G666" s="55">
        <v>6.7000000000000004E-2</v>
      </c>
      <c r="H666" s="55">
        <v>0.112</v>
      </c>
      <c r="I666" s="55">
        <v>0.158</v>
      </c>
      <c r="J666" s="55">
        <v>0.20300000000000001</v>
      </c>
      <c r="K666" s="55" t="s">
        <v>130</v>
      </c>
      <c r="L666" s="55" t="s">
        <v>130</v>
      </c>
      <c r="M666" s="55" t="s">
        <v>130</v>
      </c>
      <c r="N666" s="55" t="s">
        <v>130</v>
      </c>
      <c r="O666" s="55" t="s">
        <v>130</v>
      </c>
      <c r="P666" s="2" t="s">
        <v>162</v>
      </c>
      <c r="Y666" s="102"/>
      <c r="Z666" s="126">
        <v>1.07</v>
      </c>
      <c r="AA666" s="127">
        <v>3.1571428571428597E-2</v>
      </c>
      <c r="AB666" s="127">
        <v>6.7000000000000004E-2</v>
      </c>
      <c r="AC666" s="127">
        <v>0.112</v>
      </c>
      <c r="AD666" s="127">
        <v>0.158</v>
      </c>
      <c r="AE666" s="127">
        <v>0.20300000000000001</v>
      </c>
      <c r="AF666" s="24"/>
      <c r="AG666" s="24"/>
      <c r="AH666" s="24"/>
      <c r="AI666" s="24"/>
      <c r="AJ666" s="24"/>
      <c r="AK666" s="24"/>
      <c r="AL666" s="24"/>
      <c r="AM666" s="24"/>
      <c r="AN666" s="24"/>
    </row>
    <row r="667" spans="1:40" ht="16" thickBot="1" x14ac:dyDescent="0.35">
      <c r="A667" t="s">
        <v>133</v>
      </c>
      <c r="B667" s="5">
        <v>1.0900000000000001</v>
      </c>
      <c r="C667" s="5">
        <f t="shared" si="53"/>
        <v>41.09</v>
      </c>
      <c r="D667" t="s">
        <v>130</v>
      </c>
      <c r="E667" t="s">
        <v>130</v>
      </c>
      <c r="F667" s="55">
        <v>3.1E-2</v>
      </c>
      <c r="G667" s="55">
        <v>6.7000000000000004E-2</v>
      </c>
      <c r="H667" s="55">
        <v>0.112</v>
      </c>
      <c r="I667" s="55">
        <v>0.158</v>
      </c>
      <c r="J667" s="55">
        <v>0.20300000000000001</v>
      </c>
      <c r="K667" s="55" t="s">
        <v>130</v>
      </c>
      <c r="L667" s="55" t="s">
        <v>130</v>
      </c>
      <c r="M667" s="55" t="s">
        <v>130</v>
      </c>
      <c r="N667" s="55" t="s">
        <v>130</v>
      </c>
      <c r="O667" s="55" t="s">
        <v>130</v>
      </c>
      <c r="P667" s="2" t="s">
        <v>162</v>
      </c>
      <c r="Y667" s="102"/>
      <c r="Z667" s="126">
        <v>1.08</v>
      </c>
      <c r="AA667" s="127">
        <v>3.1357142857142903E-2</v>
      </c>
      <c r="AB667" s="127">
        <v>6.7000000000000004E-2</v>
      </c>
      <c r="AC667" s="127">
        <v>0.112</v>
      </c>
      <c r="AD667" s="127">
        <v>0.158</v>
      </c>
      <c r="AE667" s="127">
        <v>0.20300000000000001</v>
      </c>
      <c r="AF667" s="24"/>
      <c r="AG667" s="24"/>
      <c r="AH667" s="24"/>
      <c r="AI667" s="24"/>
      <c r="AJ667" s="24"/>
      <c r="AK667" s="24"/>
      <c r="AL667" s="24"/>
      <c r="AM667" s="24"/>
      <c r="AN667" s="24"/>
    </row>
    <row r="668" spans="1:40" ht="16" thickBot="1" x14ac:dyDescent="0.35">
      <c r="A668" t="s">
        <v>133</v>
      </c>
      <c r="B668" s="5">
        <v>1.1000000000000001</v>
      </c>
      <c r="C668" s="5">
        <f t="shared" si="53"/>
        <v>41.1</v>
      </c>
      <c r="D668" t="s">
        <v>130</v>
      </c>
      <c r="E668" t="s">
        <v>130</v>
      </c>
      <c r="F668" s="55">
        <v>3.1E-2</v>
      </c>
      <c r="G668" s="55">
        <v>6.7000000000000004E-2</v>
      </c>
      <c r="H668" s="55">
        <v>0.112</v>
      </c>
      <c r="I668" s="55">
        <v>0.158</v>
      </c>
      <c r="J668" s="55">
        <v>0.20300000000000001</v>
      </c>
      <c r="K668" s="55" t="s">
        <v>130</v>
      </c>
      <c r="L668" s="55" t="s">
        <v>130</v>
      </c>
      <c r="M668" s="55" t="s">
        <v>130</v>
      </c>
      <c r="N668" s="55" t="s">
        <v>130</v>
      </c>
      <c r="O668" s="55" t="s">
        <v>130</v>
      </c>
      <c r="P668" s="2" t="s">
        <v>162</v>
      </c>
      <c r="Y668" s="102"/>
      <c r="Z668" s="126">
        <v>1.0900000000000001</v>
      </c>
      <c r="AA668" s="127">
        <v>3.1E-2</v>
      </c>
      <c r="AB668" s="127">
        <v>6.7000000000000004E-2</v>
      </c>
      <c r="AC668" s="127">
        <v>0.112</v>
      </c>
      <c r="AD668" s="127">
        <v>0.158</v>
      </c>
      <c r="AE668" s="127">
        <v>0.20300000000000001</v>
      </c>
      <c r="AF668" s="24"/>
      <c r="AG668" s="24"/>
      <c r="AH668" s="24"/>
      <c r="AI668" s="24"/>
      <c r="AJ668" s="24"/>
      <c r="AK668" s="24"/>
      <c r="AL668" s="24"/>
      <c r="AM668" s="24"/>
      <c r="AN668" s="24"/>
    </row>
    <row r="669" spans="1:40" ht="16" thickBot="1" x14ac:dyDescent="0.35">
      <c r="A669" t="s">
        <v>133</v>
      </c>
      <c r="B669" s="5">
        <v>1.1100000000000001</v>
      </c>
      <c r="C669" s="5">
        <f t="shared" si="53"/>
        <v>41.11</v>
      </c>
      <c r="D669" t="s">
        <v>130</v>
      </c>
      <c r="E669" t="s">
        <v>130</v>
      </c>
      <c r="F669" s="55">
        <v>3.1E-2</v>
      </c>
      <c r="G669" s="55">
        <v>6.7000000000000004E-2</v>
      </c>
      <c r="H669" s="55">
        <v>0.112</v>
      </c>
      <c r="I669" s="55">
        <v>0.158</v>
      </c>
      <c r="J669" s="55">
        <v>0.20300000000000001</v>
      </c>
      <c r="K669" s="55" t="s">
        <v>130</v>
      </c>
      <c r="L669" s="55" t="s">
        <v>130</v>
      </c>
      <c r="M669" s="55" t="s">
        <v>130</v>
      </c>
      <c r="N669" s="55" t="s">
        <v>130</v>
      </c>
      <c r="O669" s="55" t="s">
        <v>130</v>
      </c>
      <c r="P669" s="2" t="s">
        <v>162</v>
      </c>
      <c r="Y669" s="102"/>
      <c r="Z669" s="126">
        <v>1.1000000000000001</v>
      </c>
      <c r="AA669" s="127">
        <v>3.1E-2</v>
      </c>
      <c r="AB669" s="127">
        <v>6.7000000000000004E-2</v>
      </c>
      <c r="AC669" s="127">
        <v>0.112</v>
      </c>
      <c r="AD669" s="127">
        <v>0.158</v>
      </c>
      <c r="AE669" s="127">
        <v>0.20300000000000001</v>
      </c>
      <c r="AF669" s="24"/>
      <c r="AG669" s="24"/>
      <c r="AH669" s="24"/>
      <c r="AI669" s="24"/>
      <c r="AJ669" s="24"/>
      <c r="AK669" s="24"/>
      <c r="AL669" s="24"/>
      <c r="AM669" s="24"/>
      <c r="AN669" s="24"/>
    </row>
    <row r="670" spans="1:40" ht="16" thickBot="1" x14ac:dyDescent="0.35">
      <c r="A670" t="s">
        <v>133</v>
      </c>
      <c r="B670" s="5">
        <v>1.1200000000000001</v>
      </c>
      <c r="C670" s="5">
        <f t="shared" si="53"/>
        <v>41.12</v>
      </c>
      <c r="D670" t="s">
        <v>130</v>
      </c>
      <c r="E670" t="s">
        <v>130</v>
      </c>
      <c r="F670" s="55">
        <v>3.1E-2</v>
      </c>
      <c r="G670" s="55">
        <v>6.7000000000000004E-2</v>
      </c>
      <c r="H670" s="55">
        <v>0.112</v>
      </c>
      <c r="I670" s="55">
        <v>0.158</v>
      </c>
      <c r="J670" s="55">
        <v>0.20300000000000001</v>
      </c>
      <c r="K670" s="55" t="s">
        <v>130</v>
      </c>
      <c r="L670" s="55" t="s">
        <v>130</v>
      </c>
      <c r="M670" s="55" t="s">
        <v>130</v>
      </c>
      <c r="N670" s="55" t="s">
        <v>130</v>
      </c>
      <c r="O670" s="55" t="s">
        <v>130</v>
      </c>
      <c r="P670" s="2" t="s">
        <v>162</v>
      </c>
      <c r="Y670" s="102"/>
      <c r="Z670" s="126">
        <v>1.1100000000000001</v>
      </c>
      <c r="AA670" s="127">
        <v>3.1E-2</v>
      </c>
      <c r="AB670" s="127">
        <v>6.7000000000000004E-2</v>
      </c>
      <c r="AC670" s="127">
        <v>0.112</v>
      </c>
      <c r="AD670" s="127">
        <v>0.158</v>
      </c>
      <c r="AE670" s="127">
        <v>0.20300000000000001</v>
      </c>
      <c r="AF670" s="24"/>
      <c r="AG670" s="24"/>
      <c r="AH670" s="24"/>
      <c r="AI670" s="24"/>
      <c r="AJ670" s="24"/>
      <c r="AK670" s="24"/>
      <c r="AL670" s="24"/>
      <c r="AM670" s="24"/>
      <c r="AN670" s="24"/>
    </row>
    <row r="671" spans="1:40" ht="16" thickBot="1" x14ac:dyDescent="0.35">
      <c r="A671" t="s">
        <v>133</v>
      </c>
      <c r="B671" s="5">
        <v>1.1299999999999999</v>
      </c>
      <c r="C671" s="5">
        <f t="shared" si="53"/>
        <v>41.13</v>
      </c>
      <c r="D671" t="s">
        <v>130</v>
      </c>
      <c r="E671" t="s">
        <v>130</v>
      </c>
      <c r="F671" s="55">
        <v>3.1E-2</v>
      </c>
      <c r="G671" s="55">
        <v>6.7000000000000004E-2</v>
      </c>
      <c r="H671" s="55">
        <v>0.112</v>
      </c>
      <c r="I671" s="55">
        <v>0.158</v>
      </c>
      <c r="J671" s="55">
        <v>0.20300000000000001</v>
      </c>
      <c r="K671" s="55" t="s">
        <v>130</v>
      </c>
      <c r="L671" s="55" t="s">
        <v>130</v>
      </c>
      <c r="M671" s="55" t="s">
        <v>130</v>
      </c>
      <c r="N671" s="55" t="s">
        <v>130</v>
      </c>
      <c r="O671" s="55" t="s">
        <v>130</v>
      </c>
      <c r="P671" s="2" t="s">
        <v>162</v>
      </c>
      <c r="Y671" s="102"/>
      <c r="Z671" s="126">
        <v>1.1200000000000001</v>
      </c>
      <c r="AA671" s="127">
        <v>3.1E-2</v>
      </c>
      <c r="AB671" s="127">
        <v>6.7000000000000004E-2</v>
      </c>
      <c r="AC671" s="127">
        <v>0.112</v>
      </c>
      <c r="AD671" s="127">
        <v>0.158</v>
      </c>
      <c r="AE671" s="127">
        <v>0.20300000000000001</v>
      </c>
      <c r="AF671" s="24"/>
      <c r="AG671" s="24"/>
      <c r="AH671" s="24"/>
      <c r="AI671" s="24"/>
      <c r="AJ671" s="24"/>
      <c r="AK671" s="24"/>
      <c r="AL671" s="24"/>
      <c r="AM671" s="24"/>
      <c r="AN671" s="24"/>
    </row>
    <row r="672" spans="1:40" ht="16" thickBot="1" x14ac:dyDescent="0.35">
      <c r="A672" t="s">
        <v>133</v>
      </c>
      <c r="B672" s="5">
        <v>1.1399999999999999</v>
      </c>
      <c r="C672" s="5">
        <f t="shared" si="53"/>
        <v>41.14</v>
      </c>
      <c r="D672" t="s">
        <v>130</v>
      </c>
      <c r="E672" t="s">
        <v>130</v>
      </c>
      <c r="F672" s="55">
        <v>3.1E-2</v>
      </c>
      <c r="G672" s="55">
        <v>6.7000000000000004E-2</v>
      </c>
      <c r="H672" s="55">
        <v>0.112</v>
      </c>
      <c r="I672" s="55">
        <v>0.158</v>
      </c>
      <c r="J672" s="55">
        <v>0.20300000000000001</v>
      </c>
      <c r="K672" s="55" t="s">
        <v>130</v>
      </c>
      <c r="L672" s="55" t="s">
        <v>130</v>
      </c>
      <c r="M672" s="55" t="s">
        <v>130</v>
      </c>
      <c r="N672" s="55" t="s">
        <v>130</v>
      </c>
      <c r="O672" s="55" t="s">
        <v>130</v>
      </c>
      <c r="P672" s="2" t="s">
        <v>162</v>
      </c>
      <c r="Y672" s="102"/>
      <c r="Z672" s="126">
        <v>1.1299999999999999</v>
      </c>
      <c r="AA672" s="127">
        <v>3.1E-2</v>
      </c>
      <c r="AB672" s="127">
        <v>6.7000000000000004E-2</v>
      </c>
      <c r="AC672" s="127">
        <v>0.112</v>
      </c>
      <c r="AD672" s="127">
        <v>0.158</v>
      </c>
      <c r="AE672" s="127">
        <v>0.20300000000000001</v>
      </c>
      <c r="AF672" s="24"/>
      <c r="AG672" s="24"/>
      <c r="AH672" s="24"/>
      <c r="AI672" s="24"/>
      <c r="AJ672" s="24"/>
      <c r="AK672" s="24"/>
      <c r="AL672" s="24"/>
      <c r="AM672" s="24"/>
      <c r="AN672" s="24"/>
    </row>
    <row r="673" spans="1:40" ht="16" thickBot="1" x14ac:dyDescent="0.35">
      <c r="A673" t="s">
        <v>133</v>
      </c>
      <c r="B673" s="5">
        <v>1.1499999999999999</v>
      </c>
      <c r="C673" s="5">
        <f t="shared" si="53"/>
        <v>41.15</v>
      </c>
      <c r="D673" t="s">
        <v>130</v>
      </c>
      <c r="E673" t="s">
        <v>130</v>
      </c>
      <c r="F673" s="55">
        <v>3.1E-2</v>
      </c>
      <c r="G673" s="55">
        <v>6.7000000000000004E-2</v>
      </c>
      <c r="H673" s="55">
        <v>0.112</v>
      </c>
      <c r="I673" s="55">
        <v>0.158</v>
      </c>
      <c r="J673" s="55">
        <v>0.20300000000000001</v>
      </c>
      <c r="K673" s="55" t="s">
        <v>130</v>
      </c>
      <c r="L673" s="55" t="s">
        <v>130</v>
      </c>
      <c r="M673" s="55" t="s">
        <v>130</v>
      </c>
      <c r="N673" s="55" t="s">
        <v>130</v>
      </c>
      <c r="O673" s="55" t="s">
        <v>130</v>
      </c>
      <c r="P673" s="2" t="s">
        <v>162</v>
      </c>
      <c r="Y673" s="102"/>
      <c r="Z673" s="126">
        <v>1.1299999999999999</v>
      </c>
      <c r="AA673" s="127">
        <v>3.1E-2</v>
      </c>
      <c r="AB673" s="127">
        <v>6.7000000000000004E-2</v>
      </c>
      <c r="AC673" s="127">
        <v>0.112</v>
      </c>
      <c r="AD673" s="127">
        <v>0.158</v>
      </c>
      <c r="AE673" s="127">
        <v>0.20300000000000001</v>
      </c>
      <c r="AF673" s="24"/>
      <c r="AG673" s="24"/>
      <c r="AH673" s="24"/>
      <c r="AI673" s="24"/>
      <c r="AJ673" s="24"/>
      <c r="AK673" s="24"/>
      <c r="AL673" s="24"/>
      <c r="AM673" s="24"/>
      <c r="AN673" s="24"/>
    </row>
    <row r="674" spans="1:40" ht="16" thickBot="1" x14ac:dyDescent="0.35">
      <c r="A674" t="s">
        <v>133</v>
      </c>
      <c r="B674" s="5">
        <v>1.1599999999999999</v>
      </c>
      <c r="C674" s="5">
        <f t="shared" si="53"/>
        <v>41.16</v>
      </c>
      <c r="D674" t="s">
        <v>130</v>
      </c>
      <c r="E674" t="s">
        <v>130</v>
      </c>
      <c r="F674" s="55">
        <v>0.03</v>
      </c>
      <c r="G674" s="55">
        <v>6.7000000000000004E-2</v>
      </c>
      <c r="H674" s="55">
        <v>0.112</v>
      </c>
      <c r="I674" s="55">
        <v>0.158</v>
      </c>
      <c r="J674" s="55">
        <v>0.20300000000000001</v>
      </c>
      <c r="K674" s="55" t="s">
        <v>130</v>
      </c>
      <c r="L674" s="55" t="s">
        <v>130</v>
      </c>
      <c r="M674" s="55" t="s">
        <v>130</v>
      </c>
      <c r="N674" s="55" t="s">
        <v>130</v>
      </c>
      <c r="O674" s="55" t="s">
        <v>130</v>
      </c>
      <c r="P674" s="2" t="s">
        <v>162</v>
      </c>
      <c r="Y674" s="102"/>
      <c r="Z674" s="126">
        <v>1.1399999999999999</v>
      </c>
      <c r="AA674" s="127">
        <v>3.1E-2</v>
      </c>
      <c r="AB674" s="127">
        <v>6.7000000000000004E-2</v>
      </c>
      <c r="AC674" s="127">
        <v>0.112</v>
      </c>
      <c r="AD674" s="127">
        <v>0.158</v>
      </c>
      <c r="AE674" s="127">
        <v>0.20300000000000001</v>
      </c>
      <c r="AF674" s="24"/>
      <c r="AG674" s="24"/>
      <c r="AH674" s="24"/>
      <c r="AI674" s="24"/>
      <c r="AJ674" s="24"/>
      <c r="AK674" s="24"/>
      <c r="AL674" s="24"/>
      <c r="AM674" s="24"/>
      <c r="AN674" s="24"/>
    </row>
    <row r="675" spans="1:40" ht="16" thickBot="1" x14ac:dyDescent="0.35">
      <c r="A675" t="s">
        <v>133</v>
      </c>
      <c r="B675" s="5">
        <v>1.17</v>
      </c>
      <c r="C675" s="5">
        <f t="shared" ref="C675:C738" si="54">VALUE(SUBSTITUTE(4&amp;B675," ",""))</f>
        <v>41.17</v>
      </c>
      <c r="D675" t="s">
        <v>130</v>
      </c>
      <c r="E675" t="s">
        <v>130</v>
      </c>
      <c r="F675" s="55">
        <v>3.0107142857142902E-2</v>
      </c>
      <c r="G675" s="55">
        <v>6.7000000000000004E-2</v>
      </c>
      <c r="H675" s="55">
        <v>0.112</v>
      </c>
      <c r="I675" s="55">
        <v>0.158</v>
      </c>
      <c r="J675" s="55">
        <v>0.20300000000000001</v>
      </c>
      <c r="K675" s="55" t="s">
        <v>130</v>
      </c>
      <c r="L675" s="55" t="s">
        <v>130</v>
      </c>
      <c r="M675" s="55" t="s">
        <v>130</v>
      </c>
      <c r="N675" s="55" t="s">
        <v>130</v>
      </c>
      <c r="O675" s="55" t="s">
        <v>130</v>
      </c>
      <c r="P675" s="2" t="s">
        <v>162</v>
      </c>
      <c r="Y675" s="102"/>
      <c r="Z675" s="126">
        <v>1.1499999999999999</v>
      </c>
      <c r="AA675" s="127">
        <v>0.03</v>
      </c>
      <c r="AB675" s="127">
        <v>6.7000000000000004E-2</v>
      </c>
      <c r="AC675" s="127">
        <v>0.112</v>
      </c>
      <c r="AD675" s="127">
        <v>0.158</v>
      </c>
      <c r="AE675" s="127">
        <v>0.20300000000000001</v>
      </c>
      <c r="AF675" s="24"/>
      <c r="AG675" s="24"/>
      <c r="AH675" s="24"/>
      <c r="AI675" s="24"/>
      <c r="AJ675" s="24"/>
      <c r="AK675" s="24"/>
      <c r="AL675" s="24"/>
      <c r="AM675" s="24"/>
      <c r="AN675" s="24"/>
    </row>
    <row r="676" spans="1:40" ht="16" thickBot="1" x14ac:dyDescent="0.35">
      <c r="A676" t="s">
        <v>133</v>
      </c>
      <c r="B676" s="5">
        <v>1.18</v>
      </c>
      <c r="C676" s="5">
        <f t="shared" si="54"/>
        <v>41.18</v>
      </c>
      <c r="D676" t="s">
        <v>130</v>
      </c>
      <c r="E676" t="s">
        <v>130</v>
      </c>
      <c r="F676" s="55">
        <v>2.99642857142857E-2</v>
      </c>
      <c r="G676" s="55">
        <v>6.7000000000000004E-2</v>
      </c>
      <c r="H676" s="55">
        <v>0.112</v>
      </c>
      <c r="I676" s="55">
        <v>0.158</v>
      </c>
      <c r="J676" s="55">
        <v>0.20300000000000001</v>
      </c>
      <c r="K676" s="55" t="s">
        <v>130</v>
      </c>
      <c r="L676" s="55" t="s">
        <v>130</v>
      </c>
      <c r="M676" s="55" t="s">
        <v>130</v>
      </c>
      <c r="N676" s="55" t="s">
        <v>130</v>
      </c>
      <c r="O676" s="55" t="s">
        <v>130</v>
      </c>
      <c r="P676" s="2" t="s">
        <v>162</v>
      </c>
      <c r="Y676" s="102"/>
      <c r="Z676" s="126">
        <v>1.1599999999999999</v>
      </c>
      <c r="AA676" s="127">
        <v>3.0107142857142902E-2</v>
      </c>
      <c r="AB676" s="127">
        <v>6.7000000000000004E-2</v>
      </c>
      <c r="AC676" s="127">
        <v>0.112</v>
      </c>
      <c r="AD676" s="127">
        <v>0.158</v>
      </c>
      <c r="AE676" s="127">
        <v>0.20300000000000001</v>
      </c>
      <c r="AF676" s="24"/>
      <c r="AG676" s="24"/>
      <c r="AH676" s="24"/>
      <c r="AI676" s="24"/>
      <c r="AJ676" s="24"/>
      <c r="AK676" s="24"/>
      <c r="AL676" s="24"/>
      <c r="AM676" s="24"/>
      <c r="AN676" s="24"/>
    </row>
    <row r="677" spans="1:40" ht="16" thickBot="1" x14ac:dyDescent="0.35">
      <c r="A677" t="s">
        <v>133</v>
      </c>
      <c r="B677" s="5">
        <v>1.19</v>
      </c>
      <c r="C677" s="5">
        <f t="shared" si="54"/>
        <v>41.19</v>
      </c>
      <c r="D677" t="s">
        <v>130</v>
      </c>
      <c r="E677" t="s">
        <v>130</v>
      </c>
      <c r="F677" s="55">
        <v>2.9821428571428599E-2</v>
      </c>
      <c r="G677" s="55">
        <v>6.7000000000000004E-2</v>
      </c>
      <c r="H677" s="55">
        <v>0.112</v>
      </c>
      <c r="I677" s="55">
        <v>0.158</v>
      </c>
      <c r="J677" s="55">
        <v>0.20300000000000001</v>
      </c>
      <c r="K677" s="55" t="s">
        <v>130</v>
      </c>
      <c r="L677" s="55" t="s">
        <v>130</v>
      </c>
      <c r="M677" s="55" t="s">
        <v>130</v>
      </c>
      <c r="N677" s="55" t="s">
        <v>130</v>
      </c>
      <c r="O677" s="55" t="s">
        <v>130</v>
      </c>
      <c r="P677" s="2" t="s">
        <v>162</v>
      </c>
      <c r="Y677" s="102"/>
      <c r="Z677" s="126">
        <v>1.17</v>
      </c>
      <c r="AA677" s="127">
        <v>2.99642857142857E-2</v>
      </c>
      <c r="AB677" s="127">
        <v>6.7000000000000004E-2</v>
      </c>
      <c r="AC677" s="127">
        <v>0.112</v>
      </c>
      <c r="AD677" s="127">
        <v>0.158</v>
      </c>
      <c r="AE677" s="127">
        <v>0.20300000000000001</v>
      </c>
      <c r="AF677" s="24"/>
      <c r="AG677" s="24"/>
      <c r="AH677" s="24"/>
      <c r="AI677" s="24"/>
      <c r="AJ677" s="24"/>
      <c r="AK677" s="24"/>
      <c r="AL677" s="24"/>
      <c r="AM677" s="24"/>
      <c r="AN677" s="24"/>
    </row>
    <row r="678" spans="1:40" ht="16" thickBot="1" x14ac:dyDescent="0.35">
      <c r="A678" t="s">
        <v>133</v>
      </c>
      <c r="B678" s="5">
        <v>1.2</v>
      </c>
      <c r="C678" s="5">
        <f t="shared" si="54"/>
        <v>41.2</v>
      </c>
      <c r="D678" t="s">
        <v>130</v>
      </c>
      <c r="E678" t="s">
        <v>130</v>
      </c>
      <c r="F678" s="55">
        <v>2.9678571428571401E-2</v>
      </c>
      <c r="G678" s="55">
        <v>6.7000000000000004E-2</v>
      </c>
      <c r="H678" s="55">
        <v>0.112</v>
      </c>
      <c r="I678" s="55">
        <v>0.158</v>
      </c>
      <c r="J678" s="55">
        <v>0.20300000000000001</v>
      </c>
      <c r="K678" s="55" t="s">
        <v>130</v>
      </c>
      <c r="L678" s="55" t="s">
        <v>130</v>
      </c>
      <c r="M678" s="55" t="s">
        <v>130</v>
      </c>
      <c r="N678" s="55" t="s">
        <v>130</v>
      </c>
      <c r="O678" s="55" t="s">
        <v>130</v>
      </c>
      <c r="P678" s="2" t="s">
        <v>162</v>
      </c>
      <c r="Y678" s="102"/>
      <c r="Z678" s="126">
        <v>1.18</v>
      </c>
      <c r="AA678" s="127">
        <v>2.9821428571428599E-2</v>
      </c>
      <c r="AB678" s="127">
        <v>6.7000000000000004E-2</v>
      </c>
      <c r="AC678" s="127">
        <v>0.112</v>
      </c>
      <c r="AD678" s="127">
        <v>0.158</v>
      </c>
      <c r="AE678" s="127">
        <v>0.20300000000000001</v>
      </c>
      <c r="AF678" s="24"/>
      <c r="AG678" s="24"/>
      <c r="AH678" s="24"/>
      <c r="AI678" s="24"/>
      <c r="AJ678" s="24"/>
      <c r="AK678" s="24"/>
      <c r="AL678" s="24"/>
      <c r="AM678" s="24"/>
      <c r="AN678" s="24"/>
    </row>
    <row r="679" spans="1:40" ht="16" thickBot="1" x14ac:dyDescent="0.35">
      <c r="A679" t="s">
        <v>133</v>
      </c>
      <c r="B679" s="5">
        <v>1.21</v>
      </c>
      <c r="C679" s="5">
        <f t="shared" si="54"/>
        <v>41.21</v>
      </c>
      <c r="D679" t="s">
        <v>130</v>
      </c>
      <c r="E679" t="s">
        <v>130</v>
      </c>
      <c r="F679" s="55">
        <v>2.9535714285714301E-2</v>
      </c>
      <c r="G679" s="55">
        <v>6.7000000000000004E-2</v>
      </c>
      <c r="H679" s="55">
        <v>0.112</v>
      </c>
      <c r="I679" s="55">
        <v>0.158</v>
      </c>
      <c r="J679" s="55">
        <v>0.20300000000000001</v>
      </c>
      <c r="K679" s="55" t="s">
        <v>130</v>
      </c>
      <c r="L679" s="55" t="s">
        <v>130</v>
      </c>
      <c r="M679" s="55" t="s">
        <v>130</v>
      </c>
      <c r="N679" s="55" t="s">
        <v>130</v>
      </c>
      <c r="O679" s="55" t="s">
        <v>130</v>
      </c>
      <c r="P679" s="2" t="s">
        <v>162</v>
      </c>
      <c r="Y679" s="102"/>
      <c r="Z679" s="126">
        <v>1.19</v>
      </c>
      <c r="AA679" s="127">
        <v>2.9678571428571401E-2</v>
      </c>
      <c r="AB679" s="127">
        <v>6.7000000000000004E-2</v>
      </c>
      <c r="AC679" s="127">
        <v>0.112</v>
      </c>
      <c r="AD679" s="127">
        <v>0.158</v>
      </c>
      <c r="AE679" s="127">
        <v>0.20300000000000001</v>
      </c>
      <c r="AF679" s="24"/>
      <c r="AG679" s="24"/>
      <c r="AH679" s="24"/>
      <c r="AI679" s="24"/>
      <c r="AJ679" s="24"/>
      <c r="AK679" s="24"/>
      <c r="AL679" s="24"/>
      <c r="AM679" s="24"/>
      <c r="AN679" s="24"/>
    </row>
    <row r="680" spans="1:40" ht="16" thickBot="1" x14ac:dyDescent="0.35">
      <c r="A680" t="s">
        <v>133</v>
      </c>
      <c r="B680" s="5">
        <v>1.22</v>
      </c>
      <c r="C680" s="5">
        <f t="shared" si="54"/>
        <v>41.22</v>
      </c>
      <c r="D680" t="s">
        <v>130</v>
      </c>
      <c r="E680" t="s">
        <v>130</v>
      </c>
      <c r="F680" s="55">
        <v>2.9000000000000001E-2</v>
      </c>
      <c r="G680" s="55">
        <v>6.7000000000000004E-2</v>
      </c>
      <c r="H680" s="55">
        <v>0.112</v>
      </c>
      <c r="I680" s="55">
        <v>0.158</v>
      </c>
      <c r="J680" s="55">
        <v>0.20300000000000001</v>
      </c>
      <c r="K680" s="55" t="s">
        <v>130</v>
      </c>
      <c r="L680" s="55" t="s">
        <v>130</v>
      </c>
      <c r="M680" s="55" t="s">
        <v>130</v>
      </c>
      <c r="N680" s="55" t="s">
        <v>130</v>
      </c>
      <c r="O680" s="55" t="s">
        <v>130</v>
      </c>
      <c r="P680" s="2" t="s">
        <v>162</v>
      </c>
      <c r="Y680" s="102"/>
      <c r="Z680" s="126">
        <v>1.2</v>
      </c>
      <c r="AA680" s="127">
        <v>2.9535714285714301E-2</v>
      </c>
      <c r="AB680" s="127">
        <v>6.7000000000000004E-2</v>
      </c>
      <c r="AC680" s="127">
        <v>0.112</v>
      </c>
      <c r="AD680" s="127">
        <v>0.158</v>
      </c>
      <c r="AE680" s="127">
        <v>0.20300000000000001</v>
      </c>
      <c r="AF680" s="24"/>
      <c r="AG680" s="24"/>
      <c r="AH680" s="24"/>
      <c r="AI680" s="24"/>
      <c r="AJ680" s="24"/>
      <c r="AK680" s="24"/>
      <c r="AL680" s="24"/>
      <c r="AM680" s="24"/>
      <c r="AN680" s="24"/>
    </row>
    <row r="681" spans="1:40" ht="16" thickBot="1" x14ac:dyDescent="0.35">
      <c r="A681" t="s">
        <v>133</v>
      </c>
      <c r="B681" s="5">
        <v>1.23</v>
      </c>
      <c r="C681" s="5">
        <f t="shared" si="54"/>
        <v>41.23</v>
      </c>
      <c r="D681" t="s">
        <v>130</v>
      </c>
      <c r="E681" t="s">
        <v>130</v>
      </c>
      <c r="F681" s="55">
        <v>2.9000000000000001E-2</v>
      </c>
      <c r="G681" s="55">
        <v>6.7000000000000004E-2</v>
      </c>
      <c r="H681" s="55">
        <v>0.112</v>
      </c>
      <c r="I681" s="55">
        <v>0.158</v>
      </c>
      <c r="J681" s="55">
        <v>0.20300000000000001</v>
      </c>
      <c r="K681" s="55" t="s">
        <v>130</v>
      </c>
      <c r="L681" s="55" t="s">
        <v>130</v>
      </c>
      <c r="M681" s="55" t="s">
        <v>130</v>
      </c>
      <c r="N681" s="55" t="s">
        <v>130</v>
      </c>
      <c r="O681" s="55" t="s">
        <v>130</v>
      </c>
      <c r="P681" s="2" t="s">
        <v>162</v>
      </c>
      <c r="Y681" s="102"/>
      <c r="Z681" s="126">
        <v>1.21</v>
      </c>
      <c r="AA681" s="127">
        <v>2.9000000000000001E-2</v>
      </c>
      <c r="AB681" s="127">
        <v>6.7000000000000004E-2</v>
      </c>
      <c r="AC681" s="127">
        <v>0.112</v>
      </c>
      <c r="AD681" s="127">
        <v>0.158</v>
      </c>
      <c r="AE681" s="127">
        <v>0.20300000000000001</v>
      </c>
      <c r="AF681" s="24"/>
      <c r="AG681" s="24"/>
      <c r="AH681" s="24"/>
      <c r="AI681" s="24"/>
      <c r="AJ681" s="24"/>
      <c r="AK681" s="24"/>
      <c r="AL681" s="24"/>
      <c r="AM681" s="24"/>
      <c r="AN681" s="24"/>
    </row>
    <row r="682" spans="1:40" ht="16" thickBot="1" x14ac:dyDescent="0.35">
      <c r="A682" t="s">
        <v>133</v>
      </c>
      <c r="B682" s="5">
        <v>1.24</v>
      </c>
      <c r="C682" s="5">
        <f t="shared" si="54"/>
        <v>41.24</v>
      </c>
      <c r="D682" t="s">
        <v>130</v>
      </c>
      <c r="E682" t="s">
        <v>130</v>
      </c>
      <c r="F682" s="55">
        <v>2.8000000000000001E-2</v>
      </c>
      <c r="G682" s="55">
        <v>6.7000000000000004E-2</v>
      </c>
      <c r="H682" s="55">
        <v>0.112</v>
      </c>
      <c r="I682" s="55">
        <v>0.158</v>
      </c>
      <c r="J682" s="55">
        <v>0.20300000000000001</v>
      </c>
      <c r="K682" s="55" t="s">
        <v>130</v>
      </c>
      <c r="L682" s="55" t="s">
        <v>130</v>
      </c>
      <c r="M682" s="55" t="s">
        <v>130</v>
      </c>
      <c r="N682" s="55" t="s">
        <v>130</v>
      </c>
      <c r="O682" s="55" t="s">
        <v>130</v>
      </c>
      <c r="P682" s="2" t="s">
        <v>162</v>
      </c>
      <c r="Y682" s="102"/>
      <c r="Z682" s="126">
        <v>1.22</v>
      </c>
      <c r="AA682" s="127">
        <v>2.9000000000000001E-2</v>
      </c>
      <c r="AB682" s="127">
        <v>6.7000000000000004E-2</v>
      </c>
      <c r="AC682" s="127">
        <v>0.112</v>
      </c>
      <c r="AD682" s="127">
        <v>0.158</v>
      </c>
      <c r="AE682" s="127">
        <v>0.20300000000000001</v>
      </c>
      <c r="AF682" s="24"/>
      <c r="AG682" s="24"/>
      <c r="AH682" s="24"/>
      <c r="AI682" s="24"/>
      <c r="AJ682" s="24"/>
      <c r="AK682" s="24"/>
      <c r="AL682" s="24"/>
      <c r="AM682" s="24"/>
      <c r="AN682" s="24"/>
    </row>
    <row r="683" spans="1:40" ht="16" thickBot="1" x14ac:dyDescent="0.35">
      <c r="A683" t="s">
        <v>133</v>
      </c>
      <c r="B683" s="5">
        <v>1.25</v>
      </c>
      <c r="C683" s="5">
        <f t="shared" si="54"/>
        <v>41.25</v>
      </c>
      <c r="D683" t="s">
        <v>130</v>
      </c>
      <c r="E683" t="s">
        <v>130</v>
      </c>
      <c r="F683" s="55">
        <v>2.8000000000000001E-2</v>
      </c>
      <c r="G683" s="55">
        <v>6.7000000000000004E-2</v>
      </c>
      <c r="H683" s="55">
        <v>0.112</v>
      </c>
      <c r="I683" s="55">
        <v>0.158</v>
      </c>
      <c r="J683" s="55">
        <v>0.20300000000000001</v>
      </c>
      <c r="K683" s="55" t="s">
        <v>130</v>
      </c>
      <c r="L683" s="55" t="s">
        <v>130</v>
      </c>
      <c r="M683" s="55" t="s">
        <v>130</v>
      </c>
      <c r="N683" s="55" t="s">
        <v>130</v>
      </c>
      <c r="O683" s="55" t="s">
        <v>130</v>
      </c>
      <c r="P683" s="2" t="s">
        <v>162</v>
      </c>
      <c r="Y683" s="102"/>
      <c r="Z683" s="126">
        <v>1.23</v>
      </c>
      <c r="AA683" s="127">
        <v>2.8000000000000001E-2</v>
      </c>
      <c r="AB683" s="127">
        <v>6.7000000000000004E-2</v>
      </c>
      <c r="AC683" s="127">
        <v>0.112</v>
      </c>
      <c r="AD683" s="127">
        <v>0.158</v>
      </c>
      <c r="AE683" s="127">
        <v>0.20300000000000001</v>
      </c>
      <c r="AF683" s="24"/>
      <c r="AG683" s="24"/>
      <c r="AH683" s="24"/>
      <c r="AI683" s="24"/>
      <c r="AJ683" s="24"/>
      <c r="AK683" s="24"/>
      <c r="AL683" s="24"/>
      <c r="AM683" s="24"/>
      <c r="AN683" s="24"/>
    </row>
    <row r="684" spans="1:40" ht="16" thickBot="1" x14ac:dyDescent="0.35">
      <c r="A684" t="s">
        <v>133</v>
      </c>
      <c r="B684" s="5">
        <v>1.26</v>
      </c>
      <c r="C684" s="5">
        <f t="shared" si="54"/>
        <v>41.26</v>
      </c>
      <c r="D684" t="s">
        <v>130</v>
      </c>
      <c r="E684" t="s">
        <v>130</v>
      </c>
      <c r="F684" s="55">
        <v>2.8000000000000001E-2</v>
      </c>
      <c r="G684" s="55">
        <v>6.7000000000000004E-2</v>
      </c>
      <c r="H684" s="55">
        <v>0.112</v>
      </c>
      <c r="I684" s="55">
        <v>0.158</v>
      </c>
      <c r="J684" s="55">
        <v>0.20300000000000001</v>
      </c>
      <c r="K684" s="55" t="s">
        <v>130</v>
      </c>
      <c r="L684" s="55" t="s">
        <v>130</v>
      </c>
      <c r="M684" s="55" t="s">
        <v>130</v>
      </c>
      <c r="N684" s="55" t="s">
        <v>130</v>
      </c>
      <c r="O684" s="55" t="s">
        <v>130</v>
      </c>
      <c r="P684" s="2" t="s">
        <v>162</v>
      </c>
      <c r="Y684" s="102"/>
      <c r="Z684" s="126">
        <v>1.24</v>
      </c>
      <c r="AA684" s="127">
        <v>2.8000000000000001E-2</v>
      </c>
      <c r="AB684" s="127">
        <v>6.7000000000000004E-2</v>
      </c>
      <c r="AC684" s="127">
        <v>0.112</v>
      </c>
      <c r="AD684" s="127">
        <v>0.158</v>
      </c>
      <c r="AE684" s="127">
        <v>0.20300000000000001</v>
      </c>
      <c r="AF684" s="24"/>
      <c r="AG684" s="24"/>
      <c r="AH684" s="24"/>
      <c r="AI684" s="24"/>
      <c r="AJ684" s="24"/>
      <c r="AK684" s="24"/>
      <c r="AL684" s="24"/>
      <c r="AM684" s="24"/>
      <c r="AN684" s="24"/>
    </row>
    <row r="685" spans="1:40" ht="16" thickBot="1" x14ac:dyDescent="0.35">
      <c r="A685" t="s">
        <v>133</v>
      </c>
      <c r="B685" s="5">
        <v>1.27</v>
      </c>
      <c r="C685" s="5">
        <f t="shared" si="54"/>
        <v>41.27</v>
      </c>
      <c r="D685" t="s">
        <v>130</v>
      </c>
      <c r="E685" t="s">
        <v>130</v>
      </c>
      <c r="F685" s="55">
        <v>2.8000000000000001E-2</v>
      </c>
      <c r="G685" s="55">
        <v>6.7000000000000004E-2</v>
      </c>
      <c r="H685" s="55">
        <v>0.112</v>
      </c>
      <c r="I685" s="55">
        <v>0.158</v>
      </c>
      <c r="J685" s="55">
        <v>0.20300000000000001</v>
      </c>
      <c r="K685" s="55" t="s">
        <v>130</v>
      </c>
      <c r="L685" s="55" t="s">
        <v>130</v>
      </c>
      <c r="M685" s="55" t="s">
        <v>130</v>
      </c>
      <c r="N685" s="55" t="s">
        <v>130</v>
      </c>
      <c r="O685" s="55" t="s">
        <v>130</v>
      </c>
      <c r="P685" s="2" t="s">
        <v>162</v>
      </c>
      <c r="Y685" s="102"/>
      <c r="Z685" s="126">
        <v>1.25</v>
      </c>
      <c r="AA685" s="127">
        <v>2.8000000000000001E-2</v>
      </c>
      <c r="AB685" s="127">
        <v>6.7000000000000004E-2</v>
      </c>
      <c r="AC685" s="127">
        <v>0.112</v>
      </c>
      <c r="AD685" s="127">
        <v>0.158</v>
      </c>
      <c r="AE685" s="127">
        <v>0.20300000000000001</v>
      </c>
      <c r="AF685" s="24"/>
      <c r="AG685" s="24"/>
      <c r="AH685" s="24"/>
      <c r="AI685" s="24"/>
      <c r="AJ685" s="24"/>
      <c r="AK685" s="24"/>
      <c r="AL685" s="24"/>
      <c r="AM685" s="24"/>
      <c r="AN685" s="24"/>
    </row>
    <row r="686" spans="1:40" ht="16" thickBot="1" x14ac:dyDescent="0.35">
      <c r="A686" t="s">
        <v>133</v>
      </c>
      <c r="B686" s="5">
        <v>1.28</v>
      </c>
      <c r="C686" s="5">
        <f t="shared" si="54"/>
        <v>41.28</v>
      </c>
      <c r="D686" t="s">
        <v>130</v>
      </c>
      <c r="E686" t="s">
        <v>130</v>
      </c>
      <c r="F686" s="55">
        <v>2.7E-2</v>
      </c>
      <c r="G686" s="55">
        <v>6.7000000000000004E-2</v>
      </c>
      <c r="H686" s="55">
        <v>0.112</v>
      </c>
      <c r="I686" s="55">
        <v>0.158</v>
      </c>
      <c r="J686" s="55">
        <v>0.20300000000000001</v>
      </c>
      <c r="K686" s="55" t="s">
        <v>130</v>
      </c>
      <c r="L686" s="55" t="s">
        <v>130</v>
      </c>
      <c r="M686" s="55" t="s">
        <v>130</v>
      </c>
      <c r="N686" s="55" t="s">
        <v>130</v>
      </c>
      <c r="O686" s="55" t="s">
        <v>130</v>
      </c>
      <c r="P686" s="2" t="s">
        <v>162</v>
      </c>
      <c r="Y686" s="102"/>
      <c r="Z686" s="126">
        <v>1.26</v>
      </c>
      <c r="AA686" s="127">
        <v>2.8000000000000001E-2</v>
      </c>
      <c r="AB686" s="127">
        <v>6.7000000000000004E-2</v>
      </c>
      <c r="AC686" s="127">
        <v>0.112</v>
      </c>
      <c r="AD686" s="127">
        <v>0.158</v>
      </c>
      <c r="AE686" s="127">
        <v>0.20300000000000001</v>
      </c>
      <c r="AF686" s="24"/>
      <c r="AG686" s="24"/>
      <c r="AH686" s="24"/>
      <c r="AI686" s="24"/>
      <c r="AJ686" s="24"/>
      <c r="AK686" s="24"/>
      <c r="AL686" s="24"/>
      <c r="AM686" s="24"/>
      <c r="AN686" s="24"/>
    </row>
    <row r="687" spans="1:40" ht="16" thickBot="1" x14ac:dyDescent="0.35">
      <c r="A687" t="s">
        <v>133</v>
      </c>
      <c r="B687" s="5">
        <v>1.29</v>
      </c>
      <c r="C687" s="5">
        <f t="shared" si="54"/>
        <v>41.29</v>
      </c>
      <c r="D687" t="s">
        <v>130</v>
      </c>
      <c r="E687" t="s">
        <v>130</v>
      </c>
      <c r="F687" s="55">
        <v>2.7E-2</v>
      </c>
      <c r="G687" s="55">
        <v>6.7000000000000004E-2</v>
      </c>
      <c r="H687" s="55">
        <v>0.112</v>
      </c>
      <c r="I687" s="55">
        <v>0.158</v>
      </c>
      <c r="J687" s="55">
        <v>0.20300000000000001</v>
      </c>
      <c r="K687" s="55" t="s">
        <v>130</v>
      </c>
      <c r="L687" s="55" t="s">
        <v>130</v>
      </c>
      <c r="M687" s="55" t="s">
        <v>130</v>
      </c>
      <c r="N687" s="55" t="s">
        <v>130</v>
      </c>
      <c r="O687" s="55" t="s">
        <v>130</v>
      </c>
      <c r="P687" s="2" t="s">
        <v>162</v>
      </c>
      <c r="Y687" s="102"/>
      <c r="Z687" s="126">
        <v>1.27</v>
      </c>
      <c r="AA687" s="127">
        <v>2.7E-2</v>
      </c>
      <c r="AB687" s="127">
        <v>6.7000000000000004E-2</v>
      </c>
      <c r="AC687" s="127">
        <v>0.112</v>
      </c>
      <c r="AD687" s="127">
        <v>0.158</v>
      </c>
      <c r="AE687" s="127">
        <v>0.20300000000000001</v>
      </c>
      <c r="AF687" s="24"/>
      <c r="AG687" s="24"/>
      <c r="AH687" s="24"/>
      <c r="AI687" s="24"/>
      <c r="AJ687" s="24"/>
      <c r="AK687" s="24"/>
      <c r="AL687" s="24"/>
      <c r="AM687" s="24"/>
      <c r="AN687" s="24"/>
    </row>
    <row r="688" spans="1:40" ht="16" thickBot="1" x14ac:dyDescent="0.35">
      <c r="A688" t="s">
        <v>133</v>
      </c>
      <c r="B688" s="5">
        <v>1.3</v>
      </c>
      <c r="C688" s="5">
        <f t="shared" si="54"/>
        <v>41.3</v>
      </c>
      <c r="D688" t="s">
        <v>130</v>
      </c>
      <c r="E688" t="s">
        <v>130</v>
      </c>
      <c r="F688" s="55">
        <v>2.7E-2</v>
      </c>
      <c r="G688" s="55">
        <v>6.7000000000000004E-2</v>
      </c>
      <c r="H688" s="55">
        <v>0.112</v>
      </c>
      <c r="I688" s="55">
        <v>0.158</v>
      </c>
      <c r="J688" s="55">
        <v>0.20300000000000001</v>
      </c>
      <c r="K688" s="55" t="s">
        <v>130</v>
      </c>
      <c r="L688" s="55" t="s">
        <v>130</v>
      </c>
      <c r="M688" s="55" t="s">
        <v>130</v>
      </c>
      <c r="N688" s="55" t="s">
        <v>130</v>
      </c>
      <c r="O688" s="55" t="s">
        <v>130</v>
      </c>
      <c r="P688" s="2" t="s">
        <v>162</v>
      </c>
      <c r="Y688" s="102"/>
      <c r="Z688" s="126">
        <v>1.28</v>
      </c>
      <c r="AA688" s="127">
        <v>2.7E-2</v>
      </c>
      <c r="AB688" s="127">
        <v>6.7000000000000004E-2</v>
      </c>
      <c r="AC688" s="127">
        <v>0.112</v>
      </c>
      <c r="AD688" s="127">
        <v>0.158</v>
      </c>
      <c r="AE688" s="127">
        <v>0.20300000000000001</v>
      </c>
      <c r="AF688" s="24"/>
      <c r="AG688" s="24"/>
      <c r="AH688" s="24"/>
      <c r="AI688" s="24"/>
      <c r="AJ688" s="24"/>
      <c r="AK688" s="24"/>
      <c r="AL688" s="24"/>
      <c r="AM688" s="24"/>
      <c r="AN688" s="24"/>
    </row>
    <row r="689" spans="1:40" ht="16" thickBot="1" x14ac:dyDescent="0.35">
      <c r="A689" t="s">
        <v>133</v>
      </c>
      <c r="B689" s="5">
        <v>1.31</v>
      </c>
      <c r="C689" s="5">
        <f t="shared" si="54"/>
        <v>41.31</v>
      </c>
      <c r="D689" t="s">
        <v>130</v>
      </c>
      <c r="E689" t="s">
        <v>130</v>
      </c>
      <c r="F689" s="55">
        <v>2.7E-2</v>
      </c>
      <c r="G689" s="55">
        <v>6.7000000000000004E-2</v>
      </c>
      <c r="H689" s="55">
        <v>0.112</v>
      </c>
      <c r="I689" s="55">
        <v>0.158</v>
      </c>
      <c r="J689" s="55">
        <v>0.20300000000000001</v>
      </c>
      <c r="K689" s="55" t="s">
        <v>130</v>
      </c>
      <c r="L689" s="55" t="s">
        <v>130</v>
      </c>
      <c r="M689" s="55" t="s">
        <v>130</v>
      </c>
      <c r="N689" s="55" t="s">
        <v>130</v>
      </c>
      <c r="O689" s="55" t="s">
        <v>130</v>
      </c>
      <c r="P689" s="2" t="s">
        <v>162</v>
      </c>
      <c r="Y689" s="102"/>
      <c r="Z689" s="126">
        <v>1.29</v>
      </c>
      <c r="AA689" s="127">
        <v>2.7E-2</v>
      </c>
      <c r="AB689" s="127">
        <v>6.7000000000000004E-2</v>
      </c>
      <c r="AC689" s="127">
        <v>0.112</v>
      </c>
      <c r="AD689" s="127">
        <v>0.158</v>
      </c>
      <c r="AE689" s="127">
        <v>0.20300000000000001</v>
      </c>
      <c r="AF689" s="24"/>
      <c r="AG689" s="24"/>
      <c r="AH689" s="24"/>
      <c r="AI689" s="24"/>
      <c r="AJ689" s="24"/>
      <c r="AK689" s="24"/>
      <c r="AL689" s="24"/>
      <c r="AM689" s="24"/>
      <c r="AN689" s="24"/>
    </row>
    <row r="690" spans="1:40" ht="16" thickBot="1" x14ac:dyDescent="0.35">
      <c r="A690" t="s">
        <v>133</v>
      </c>
      <c r="B690" s="5">
        <v>1.32</v>
      </c>
      <c r="C690" s="5">
        <f t="shared" si="54"/>
        <v>41.32</v>
      </c>
      <c r="D690" t="s">
        <v>130</v>
      </c>
      <c r="E690" t="s">
        <v>130</v>
      </c>
      <c r="F690" s="55">
        <v>2.7E-2</v>
      </c>
      <c r="G690" s="55">
        <v>6.7000000000000004E-2</v>
      </c>
      <c r="H690" s="55">
        <v>0.112</v>
      </c>
      <c r="I690" s="55">
        <v>0.158</v>
      </c>
      <c r="J690" s="55">
        <v>0.20300000000000001</v>
      </c>
      <c r="K690" s="55" t="s">
        <v>130</v>
      </c>
      <c r="L690" s="55" t="s">
        <v>130</v>
      </c>
      <c r="M690" s="55" t="s">
        <v>130</v>
      </c>
      <c r="N690" s="55" t="s">
        <v>130</v>
      </c>
      <c r="O690" s="55" t="s">
        <v>130</v>
      </c>
      <c r="P690" s="2" t="s">
        <v>162</v>
      </c>
      <c r="Y690" s="102"/>
      <c r="Z690" s="126">
        <v>1.3</v>
      </c>
      <c r="AA690" s="127">
        <v>2.7E-2</v>
      </c>
      <c r="AB690" s="127">
        <v>6.7000000000000004E-2</v>
      </c>
      <c r="AC690" s="127">
        <v>0.112</v>
      </c>
      <c r="AD690" s="127">
        <v>0.158</v>
      </c>
      <c r="AE690" s="127">
        <v>0.20300000000000001</v>
      </c>
      <c r="AF690" s="24"/>
      <c r="AG690" s="24"/>
      <c r="AH690" s="24"/>
      <c r="AI690" s="24"/>
      <c r="AJ690" s="24"/>
      <c r="AK690" s="24"/>
      <c r="AL690" s="24"/>
      <c r="AM690" s="24"/>
      <c r="AN690" s="24"/>
    </row>
    <row r="691" spans="1:40" ht="16" thickBot="1" x14ac:dyDescent="0.35">
      <c r="A691" t="s">
        <v>133</v>
      </c>
      <c r="B691" s="5">
        <v>1.33</v>
      </c>
      <c r="C691" s="5">
        <f t="shared" si="54"/>
        <v>41.33</v>
      </c>
      <c r="D691" t="s">
        <v>130</v>
      </c>
      <c r="E691" t="s">
        <v>130</v>
      </c>
      <c r="F691" s="55">
        <v>2.5999999999999999E-2</v>
      </c>
      <c r="G691" s="55">
        <v>6.7000000000000004E-2</v>
      </c>
      <c r="H691" s="55">
        <v>0.112</v>
      </c>
      <c r="I691" s="55">
        <v>0.158</v>
      </c>
      <c r="J691" s="55">
        <v>0.20300000000000001</v>
      </c>
      <c r="K691" s="55" t="s">
        <v>130</v>
      </c>
      <c r="L691" s="55" t="s">
        <v>130</v>
      </c>
      <c r="M691" s="55" t="s">
        <v>130</v>
      </c>
      <c r="N691" s="55" t="s">
        <v>130</v>
      </c>
      <c r="O691" s="55" t="s">
        <v>130</v>
      </c>
      <c r="P691" s="2" t="s">
        <v>162</v>
      </c>
      <c r="Y691" s="102"/>
      <c r="Z691" s="126">
        <v>1.31</v>
      </c>
      <c r="AA691" s="127">
        <v>2.7E-2</v>
      </c>
      <c r="AB691" s="127">
        <v>6.7000000000000004E-2</v>
      </c>
      <c r="AC691" s="127">
        <v>0.112</v>
      </c>
      <c r="AD691" s="127">
        <v>0.158</v>
      </c>
      <c r="AE691" s="127">
        <v>0.20300000000000001</v>
      </c>
      <c r="AF691" s="24"/>
      <c r="AG691" s="24"/>
      <c r="AH691" s="24"/>
      <c r="AI691" s="24"/>
      <c r="AJ691" s="24"/>
      <c r="AK691" s="24"/>
      <c r="AL691" s="24"/>
      <c r="AM691" s="24"/>
      <c r="AN691" s="24"/>
    </row>
    <row r="692" spans="1:40" ht="16" thickBot="1" x14ac:dyDescent="0.35">
      <c r="A692" t="s">
        <v>133</v>
      </c>
      <c r="B692" s="5">
        <v>1.34</v>
      </c>
      <c r="C692" s="5">
        <f t="shared" si="54"/>
        <v>41.34</v>
      </c>
      <c r="D692" t="s">
        <v>130</v>
      </c>
      <c r="E692" t="s">
        <v>130</v>
      </c>
      <c r="F692" s="55">
        <v>2.5999999999999999E-2</v>
      </c>
      <c r="G692" s="55">
        <v>6.7000000000000004E-2</v>
      </c>
      <c r="H692" s="55">
        <v>0.112</v>
      </c>
      <c r="I692" s="55">
        <v>0.158</v>
      </c>
      <c r="J692" s="55">
        <v>0.20300000000000001</v>
      </c>
      <c r="K692" s="55" t="s">
        <v>130</v>
      </c>
      <c r="L692" s="55" t="s">
        <v>130</v>
      </c>
      <c r="M692" s="55" t="s">
        <v>130</v>
      </c>
      <c r="N692" s="55" t="s">
        <v>130</v>
      </c>
      <c r="O692" s="55" t="s">
        <v>130</v>
      </c>
      <c r="P692" s="2" t="s">
        <v>162</v>
      </c>
      <c r="Y692" s="102"/>
      <c r="Z692" s="126">
        <v>1.32</v>
      </c>
      <c r="AA692" s="127">
        <v>2.5999999999999999E-2</v>
      </c>
      <c r="AB692" s="127">
        <v>6.7000000000000004E-2</v>
      </c>
      <c r="AC692" s="127">
        <v>0.112</v>
      </c>
      <c r="AD692" s="127">
        <v>0.158</v>
      </c>
      <c r="AE692" s="127">
        <v>0.20300000000000001</v>
      </c>
      <c r="AF692" s="24"/>
      <c r="AG692" s="24"/>
      <c r="AH692" s="24"/>
      <c r="AI692" s="24"/>
      <c r="AJ692" s="24"/>
      <c r="AK692" s="24"/>
      <c r="AL692" s="24"/>
      <c r="AM692" s="24"/>
      <c r="AN692" s="24"/>
    </row>
    <row r="693" spans="1:40" ht="16" thickBot="1" x14ac:dyDescent="0.35">
      <c r="A693" t="s">
        <v>133</v>
      </c>
      <c r="B693" s="5">
        <v>1.35</v>
      </c>
      <c r="C693" s="5">
        <f t="shared" si="54"/>
        <v>41.35</v>
      </c>
      <c r="D693" t="s">
        <v>130</v>
      </c>
      <c r="E693" t="s">
        <v>130</v>
      </c>
      <c r="F693" s="55">
        <v>2.5999999999999999E-2</v>
      </c>
      <c r="G693" s="55">
        <v>6.7000000000000004E-2</v>
      </c>
      <c r="H693" s="55">
        <v>0.112</v>
      </c>
      <c r="I693" s="55">
        <v>0.158</v>
      </c>
      <c r="J693" s="55">
        <v>0.20300000000000001</v>
      </c>
      <c r="K693" s="55" t="s">
        <v>130</v>
      </c>
      <c r="L693" s="55" t="s">
        <v>130</v>
      </c>
      <c r="M693" s="55" t="s">
        <v>130</v>
      </c>
      <c r="N693" s="55" t="s">
        <v>130</v>
      </c>
      <c r="O693" s="55" t="s">
        <v>130</v>
      </c>
      <c r="P693" s="2" t="s">
        <v>162</v>
      </c>
      <c r="Y693" s="102"/>
      <c r="Z693" s="126">
        <v>1.33</v>
      </c>
      <c r="AA693" s="127">
        <v>2.5999999999999999E-2</v>
      </c>
      <c r="AB693" s="127">
        <v>6.7000000000000004E-2</v>
      </c>
      <c r="AC693" s="127">
        <v>0.112</v>
      </c>
      <c r="AD693" s="127">
        <v>0.158</v>
      </c>
      <c r="AE693" s="127">
        <v>0.20300000000000001</v>
      </c>
      <c r="AF693" s="24"/>
      <c r="AG693" s="24"/>
      <c r="AH693" s="24"/>
      <c r="AI693" s="24"/>
      <c r="AJ693" s="24"/>
      <c r="AK693" s="24"/>
      <c r="AL693" s="24"/>
      <c r="AM693" s="24"/>
      <c r="AN693" s="24"/>
    </row>
    <row r="694" spans="1:40" ht="16" thickBot="1" x14ac:dyDescent="0.35">
      <c r="A694" t="s">
        <v>133</v>
      </c>
      <c r="B694" s="5">
        <v>1.36</v>
      </c>
      <c r="C694" s="5">
        <f t="shared" si="54"/>
        <v>41.36</v>
      </c>
      <c r="D694" t="s">
        <v>130</v>
      </c>
      <c r="E694" t="s">
        <v>130</v>
      </c>
      <c r="F694" s="55">
        <v>2.5571428571428599E-2</v>
      </c>
      <c r="G694" s="55">
        <v>6.7000000000000004E-2</v>
      </c>
      <c r="H694" s="55">
        <v>0.112</v>
      </c>
      <c r="I694" s="55">
        <v>0.158</v>
      </c>
      <c r="J694" s="55">
        <v>0.20300000000000001</v>
      </c>
      <c r="K694" s="55" t="s">
        <v>130</v>
      </c>
      <c r="L694" s="55" t="s">
        <v>130</v>
      </c>
      <c r="M694" s="55" t="s">
        <v>130</v>
      </c>
      <c r="N694" s="55" t="s">
        <v>130</v>
      </c>
      <c r="O694" s="55" t="s">
        <v>130</v>
      </c>
      <c r="P694" s="2" t="s">
        <v>162</v>
      </c>
      <c r="Y694" s="102"/>
      <c r="Z694" s="126">
        <v>1.34</v>
      </c>
      <c r="AA694" s="127">
        <v>2.5999999999999999E-2</v>
      </c>
      <c r="AB694" s="127">
        <v>6.7000000000000004E-2</v>
      </c>
      <c r="AC694" s="127">
        <v>0.112</v>
      </c>
      <c r="AD694" s="127">
        <v>0.158</v>
      </c>
      <c r="AE694" s="127">
        <v>0.20300000000000001</v>
      </c>
      <c r="AF694" s="24"/>
      <c r="AG694" s="24"/>
      <c r="AH694" s="24"/>
      <c r="AI694" s="24"/>
      <c r="AJ694" s="24"/>
      <c r="AK694" s="24"/>
      <c r="AL694" s="24"/>
      <c r="AM694" s="24"/>
      <c r="AN694" s="24"/>
    </row>
    <row r="695" spans="1:40" ht="16" thickBot="1" x14ac:dyDescent="0.35">
      <c r="A695" t="s">
        <v>133</v>
      </c>
      <c r="B695" s="5">
        <v>1.37</v>
      </c>
      <c r="C695" s="5">
        <f t="shared" si="54"/>
        <v>41.37</v>
      </c>
      <c r="D695" t="s">
        <v>130</v>
      </c>
      <c r="E695" t="s">
        <v>130</v>
      </c>
      <c r="F695" s="55">
        <v>2.5357142857142901E-2</v>
      </c>
      <c r="G695" s="55">
        <v>6.7000000000000004E-2</v>
      </c>
      <c r="H695" s="55">
        <v>0.112</v>
      </c>
      <c r="I695" s="55">
        <v>0.158</v>
      </c>
      <c r="J695" s="55">
        <v>0.20300000000000001</v>
      </c>
      <c r="K695" s="55" t="s">
        <v>130</v>
      </c>
      <c r="L695" s="55" t="s">
        <v>130</v>
      </c>
      <c r="M695" s="55" t="s">
        <v>130</v>
      </c>
      <c r="N695" s="55" t="s">
        <v>130</v>
      </c>
      <c r="O695" s="55" t="s">
        <v>130</v>
      </c>
      <c r="P695" s="2" t="s">
        <v>162</v>
      </c>
      <c r="Y695" s="102"/>
      <c r="Z695" s="126">
        <v>1.35</v>
      </c>
      <c r="AA695" s="127">
        <v>2.5571428571428599E-2</v>
      </c>
      <c r="AB695" s="127">
        <v>6.7000000000000004E-2</v>
      </c>
      <c r="AC695" s="127">
        <v>0.112</v>
      </c>
      <c r="AD695" s="127">
        <v>0.158</v>
      </c>
      <c r="AE695" s="127">
        <v>0.20300000000000001</v>
      </c>
      <c r="AF695" s="24"/>
      <c r="AG695" s="24"/>
      <c r="AH695" s="24"/>
      <c r="AI695" s="24"/>
      <c r="AJ695" s="24"/>
      <c r="AK695" s="24"/>
      <c r="AL695" s="24"/>
      <c r="AM695" s="24"/>
      <c r="AN695" s="24"/>
    </row>
    <row r="696" spans="1:40" ht="16" thickBot="1" x14ac:dyDescent="0.35">
      <c r="A696" t="s">
        <v>133</v>
      </c>
      <c r="B696" s="5">
        <v>1.38</v>
      </c>
      <c r="C696" s="5">
        <f t="shared" si="54"/>
        <v>41.38</v>
      </c>
      <c r="D696" t="s">
        <v>130</v>
      </c>
      <c r="E696" t="s">
        <v>130</v>
      </c>
      <c r="F696" s="55">
        <v>2.5142857142857099E-2</v>
      </c>
      <c r="G696" s="55">
        <v>6.7000000000000004E-2</v>
      </c>
      <c r="H696" s="55">
        <v>0.112</v>
      </c>
      <c r="I696" s="55">
        <v>0.158</v>
      </c>
      <c r="J696" s="55">
        <v>0.20300000000000001</v>
      </c>
      <c r="K696" s="55" t="s">
        <v>130</v>
      </c>
      <c r="L696" s="55" t="s">
        <v>130</v>
      </c>
      <c r="M696" s="55" t="s">
        <v>130</v>
      </c>
      <c r="N696" s="55" t="s">
        <v>130</v>
      </c>
      <c r="O696" s="55" t="s">
        <v>130</v>
      </c>
      <c r="P696" s="2" t="s">
        <v>162</v>
      </c>
      <c r="Y696" s="102"/>
      <c r="Z696" s="126">
        <v>1.36</v>
      </c>
      <c r="AA696" s="127">
        <v>2.5357142857142901E-2</v>
      </c>
      <c r="AB696" s="127">
        <v>6.7000000000000004E-2</v>
      </c>
      <c r="AC696" s="127">
        <v>0.112</v>
      </c>
      <c r="AD696" s="127">
        <v>0.158</v>
      </c>
      <c r="AE696" s="127">
        <v>0.20300000000000001</v>
      </c>
      <c r="AF696" s="24"/>
      <c r="AG696" s="24"/>
      <c r="AH696" s="24"/>
      <c r="AI696" s="24"/>
      <c r="AJ696" s="24"/>
      <c r="AK696" s="24"/>
      <c r="AL696" s="24"/>
      <c r="AM696" s="24"/>
      <c r="AN696" s="24"/>
    </row>
    <row r="697" spans="1:40" ht="16" thickBot="1" x14ac:dyDescent="0.35">
      <c r="A697" t="s">
        <v>133</v>
      </c>
      <c r="B697" s="5">
        <v>1.39</v>
      </c>
      <c r="C697" s="5">
        <f t="shared" si="54"/>
        <v>41.39</v>
      </c>
      <c r="D697" t="s">
        <v>130</v>
      </c>
      <c r="E697" t="s">
        <v>130</v>
      </c>
      <c r="F697" s="55">
        <v>2.5000000000000001E-2</v>
      </c>
      <c r="G697" s="55">
        <v>6.7000000000000004E-2</v>
      </c>
      <c r="H697" s="55">
        <v>0.112</v>
      </c>
      <c r="I697" s="55">
        <v>0.158</v>
      </c>
      <c r="J697" s="55">
        <v>0.20300000000000001</v>
      </c>
      <c r="K697" s="55" t="s">
        <v>130</v>
      </c>
      <c r="L697" s="55" t="s">
        <v>130</v>
      </c>
      <c r="M697" s="55" t="s">
        <v>130</v>
      </c>
      <c r="N697" s="55" t="s">
        <v>130</v>
      </c>
      <c r="O697" s="55" t="s">
        <v>130</v>
      </c>
      <c r="P697" s="2" t="s">
        <v>162</v>
      </c>
      <c r="Y697" s="102"/>
      <c r="Z697" s="126">
        <v>1.37</v>
      </c>
      <c r="AA697" s="127">
        <v>2.5142857142857099E-2</v>
      </c>
      <c r="AB697" s="127">
        <v>6.7000000000000004E-2</v>
      </c>
      <c r="AC697" s="127">
        <v>0.112</v>
      </c>
      <c r="AD697" s="127">
        <v>0.158</v>
      </c>
      <c r="AE697" s="127">
        <v>0.20300000000000001</v>
      </c>
      <c r="AF697" s="24"/>
      <c r="AG697" s="24"/>
      <c r="AH697" s="24"/>
      <c r="AI697" s="24"/>
      <c r="AJ697" s="24"/>
      <c r="AK697" s="24"/>
      <c r="AL697" s="24"/>
      <c r="AM697" s="24"/>
      <c r="AN697" s="24"/>
    </row>
    <row r="698" spans="1:40" ht="16" thickBot="1" x14ac:dyDescent="0.35">
      <c r="A698" t="s">
        <v>133</v>
      </c>
      <c r="B698" s="5">
        <v>1.4</v>
      </c>
      <c r="C698" s="5">
        <f t="shared" si="54"/>
        <v>41.4</v>
      </c>
      <c r="D698" t="s">
        <v>130</v>
      </c>
      <c r="E698" t="s">
        <v>130</v>
      </c>
      <c r="F698" s="55">
        <v>2.5000000000000001E-2</v>
      </c>
      <c r="G698" s="55">
        <v>6.7000000000000004E-2</v>
      </c>
      <c r="H698" s="55">
        <v>0.112</v>
      </c>
      <c r="I698" s="55">
        <v>0.158</v>
      </c>
      <c r="J698" s="55">
        <v>0.20300000000000001</v>
      </c>
      <c r="K698" s="55" t="s">
        <v>130</v>
      </c>
      <c r="L698" s="55" t="s">
        <v>130</v>
      </c>
      <c r="M698" s="55" t="s">
        <v>130</v>
      </c>
      <c r="N698" s="55" t="s">
        <v>130</v>
      </c>
      <c r="O698" s="55" t="s">
        <v>130</v>
      </c>
      <c r="P698" s="2" t="s">
        <v>162</v>
      </c>
      <c r="Y698" s="102"/>
      <c r="Z698" s="126">
        <v>1.38</v>
      </c>
      <c r="AA698" s="127">
        <v>2.5000000000000001E-2</v>
      </c>
      <c r="AB698" s="127">
        <v>6.7000000000000004E-2</v>
      </c>
      <c r="AC698" s="127">
        <v>0.112</v>
      </c>
      <c r="AD698" s="127">
        <v>0.158</v>
      </c>
      <c r="AE698" s="127">
        <v>0.20300000000000001</v>
      </c>
      <c r="AF698" s="24"/>
      <c r="AG698" s="24"/>
      <c r="AH698" s="24"/>
      <c r="AI698" s="24"/>
      <c r="AJ698" s="24"/>
      <c r="AK698" s="24"/>
      <c r="AL698" s="24"/>
      <c r="AM698" s="24"/>
      <c r="AN698" s="24"/>
    </row>
    <row r="699" spans="1:40" ht="16" thickBot="1" x14ac:dyDescent="0.35">
      <c r="A699" t="s">
        <v>133</v>
      </c>
      <c r="B699" s="5">
        <v>1.41</v>
      </c>
      <c r="C699" s="5">
        <f t="shared" si="54"/>
        <v>41.41</v>
      </c>
      <c r="D699" t="s">
        <v>130</v>
      </c>
      <c r="E699" t="s">
        <v>130</v>
      </c>
      <c r="F699" s="55">
        <v>2.5000000000000001E-2</v>
      </c>
      <c r="G699" s="55">
        <v>6.7000000000000004E-2</v>
      </c>
      <c r="H699" s="55">
        <v>0.112</v>
      </c>
      <c r="I699" s="55">
        <v>0.158</v>
      </c>
      <c r="J699" s="55">
        <v>0.20300000000000001</v>
      </c>
      <c r="K699" s="55" t="s">
        <v>130</v>
      </c>
      <c r="L699" s="55" t="s">
        <v>130</v>
      </c>
      <c r="M699" s="55" t="s">
        <v>130</v>
      </c>
      <c r="N699" s="55" t="s">
        <v>130</v>
      </c>
      <c r="O699" s="55" t="s">
        <v>130</v>
      </c>
      <c r="P699" s="2" t="s">
        <v>162</v>
      </c>
      <c r="Y699" s="102"/>
      <c r="Z699" s="126">
        <v>1.39</v>
      </c>
      <c r="AA699" s="127">
        <v>2.5000000000000001E-2</v>
      </c>
      <c r="AB699" s="127">
        <v>6.7000000000000004E-2</v>
      </c>
      <c r="AC699" s="127">
        <v>0.112</v>
      </c>
      <c r="AD699" s="127">
        <v>0.158</v>
      </c>
      <c r="AE699" s="127">
        <v>0.20300000000000001</v>
      </c>
      <c r="AF699" s="24"/>
      <c r="AG699" s="24"/>
      <c r="AH699" s="24"/>
      <c r="AI699" s="24"/>
      <c r="AJ699" s="24"/>
      <c r="AK699" s="24"/>
      <c r="AL699" s="24"/>
      <c r="AM699" s="24"/>
      <c r="AN699" s="24"/>
    </row>
    <row r="700" spans="1:40" ht="16" thickBot="1" x14ac:dyDescent="0.35">
      <c r="A700" t="s">
        <v>133</v>
      </c>
      <c r="B700" s="5">
        <v>1.42</v>
      </c>
      <c r="C700" s="5">
        <f t="shared" si="54"/>
        <v>41.42</v>
      </c>
      <c r="D700" t="s">
        <v>130</v>
      </c>
      <c r="E700" t="s">
        <v>130</v>
      </c>
      <c r="F700" s="55">
        <v>2.5000000000000001E-2</v>
      </c>
      <c r="G700" s="55">
        <v>6.7000000000000004E-2</v>
      </c>
      <c r="H700" s="55">
        <v>0.112</v>
      </c>
      <c r="I700" s="55">
        <v>0.158</v>
      </c>
      <c r="J700" s="55">
        <v>0.20300000000000001</v>
      </c>
      <c r="K700" s="55" t="s">
        <v>130</v>
      </c>
      <c r="L700" s="55" t="s">
        <v>130</v>
      </c>
      <c r="M700" s="55" t="s">
        <v>130</v>
      </c>
      <c r="N700" s="55" t="s">
        <v>130</v>
      </c>
      <c r="O700" s="55" t="s">
        <v>130</v>
      </c>
      <c r="P700" s="2" t="s">
        <v>162</v>
      </c>
      <c r="Y700" s="102"/>
      <c r="Z700" s="126">
        <v>1.4</v>
      </c>
      <c r="AA700" s="127">
        <v>2.5000000000000001E-2</v>
      </c>
      <c r="AB700" s="127">
        <v>6.7000000000000004E-2</v>
      </c>
      <c r="AC700" s="127">
        <v>0.112</v>
      </c>
      <c r="AD700" s="127">
        <v>0.158</v>
      </c>
      <c r="AE700" s="127">
        <v>0.20300000000000001</v>
      </c>
      <c r="AF700" s="24"/>
      <c r="AG700" s="24"/>
      <c r="AH700" s="24"/>
      <c r="AI700" s="24"/>
      <c r="AJ700" s="24"/>
      <c r="AK700" s="24"/>
      <c r="AL700" s="24"/>
      <c r="AM700" s="24"/>
      <c r="AN700" s="24"/>
    </row>
    <row r="701" spans="1:40" ht="16" thickBot="1" x14ac:dyDescent="0.35">
      <c r="A701" t="s">
        <v>133</v>
      </c>
      <c r="B701" s="5">
        <v>1.43</v>
      </c>
      <c r="C701" s="5">
        <f t="shared" si="54"/>
        <v>41.43</v>
      </c>
      <c r="D701" t="s">
        <v>130</v>
      </c>
      <c r="E701" t="s">
        <v>130</v>
      </c>
      <c r="F701" s="55">
        <v>2.4E-2</v>
      </c>
      <c r="G701" s="55">
        <v>6.7000000000000004E-2</v>
      </c>
      <c r="H701" s="55">
        <v>0.112</v>
      </c>
      <c r="I701" s="55">
        <v>0.158</v>
      </c>
      <c r="J701" s="55">
        <v>0.20300000000000001</v>
      </c>
      <c r="K701" s="55" t="s">
        <v>130</v>
      </c>
      <c r="L701" s="55" t="s">
        <v>130</v>
      </c>
      <c r="M701" s="55" t="s">
        <v>130</v>
      </c>
      <c r="N701" s="55" t="s">
        <v>130</v>
      </c>
      <c r="O701" s="55" t="s">
        <v>130</v>
      </c>
      <c r="P701" s="2" t="s">
        <v>162</v>
      </c>
      <c r="Y701" s="102"/>
      <c r="Z701" s="126">
        <v>1.41</v>
      </c>
      <c r="AA701" s="127">
        <v>2.5000000000000001E-2</v>
      </c>
      <c r="AB701" s="127">
        <v>6.7000000000000004E-2</v>
      </c>
      <c r="AC701" s="127">
        <v>0.112</v>
      </c>
      <c r="AD701" s="127">
        <v>0.158</v>
      </c>
      <c r="AE701" s="127">
        <v>0.20300000000000001</v>
      </c>
      <c r="AF701" s="24"/>
      <c r="AG701" s="24"/>
      <c r="AH701" s="24"/>
      <c r="AI701" s="24"/>
      <c r="AJ701" s="24"/>
      <c r="AK701" s="24"/>
      <c r="AL701" s="24"/>
      <c r="AM701" s="24"/>
      <c r="AN701" s="24"/>
    </row>
    <row r="702" spans="1:40" ht="16" thickBot="1" x14ac:dyDescent="0.35">
      <c r="A702" t="s">
        <v>133</v>
      </c>
      <c r="B702" s="5">
        <v>1.44</v>
      </c>
      <c r="C702" s="5">
        <f t="shared" si="54"/>
        <v>41.44</v>
      </c>
      <c r="D702" t="s">
        <v>130</v>
      </c>
      <c r="E702" t="s">
        <v>130</v>
      </c>
      <c r="F702" s="55">
        <v>2.4E-2</v>
      </c>
      <c r="G702" s="55">
        <v>6.7000000000000004E-2</v>
      </c>
      <c r="H702" s="55">
        <v>0.112</v>
      </c>
      <c r="I702" s="55">
        <v>0.158</v>
      </c>
      <c r="J702" s="55">
        <v>0.20300000000000001</v>
      </c>
      <c r="K702" s="55" t="s">
        <v>130</v>
      </c>
      <c r="L702" s="55" t="s">
        <v>130</v>
      </c>
      <c r="M702" s="55" t="s">
        <v>130</v>
      </c>
      <c r="N702" s="55" t="s">
        <v>130</v>
      </c>
      <c r="O702" s="55" t="s">
        <v>130</v>
      </c>
      <c r="P702" s="2" t="s">
        <v>162</v>
      </c>
      <c r="Y702" s="102"/>
      <c r="Z702" s="126">
        <v>1.42</v>
      </c>
      <c r="AA702" s="127">
        <v>2.4E-2</v>
      </c>
      <c r="AB702" s="127">
        <v>6.7000000000000004E-2</v>
      </c>
      <c r="AC702" s="127">
        <v>0.112</v>
      </c>
      <c r="AD702" s="127">
        <v>0.158</v>
      </c>
      <c r="AE702" s="127">
        <v>0.20300000000000001</v>
      </c>
      <c r="AF702" s="24"/>
      <c r="AG702" s="24"/>
      <c r="AH702" s="24"/>
      <c r="AI702" s="24"/>
      <c r="AJ702" s="24"/>
      <c r="AK702" s="24"/>
      <c r="AL702" s="24"/>
      <c r="AM702" s="24"/>
      <c r="AN702" s="24"/>
    </row>
    <row r="703" spans="1:40" ht="16" thickBot="1" x14ac:dyDescent="0.35">
      <c r="A703" t="s">
        <v>133</v>
      </c>
      <c r="B703" s="5">
        <v>1.45</v>
      </c>
      <c r="C703" s="5">
        <f t="shared" si="54"/>
        <v>41.45</v>
      </c>
      <c r="D703" t="s">
        <v>130</v>
      </c>
      <c r="E703" t="s">
        <v>130</v>
      </c>
      <c r="F703" s="55">
        <v>2.4E-2</v>
      </c>
      <c r="G703" s="55">
        <v>6.7000000000000004E-2</v>
      </c>
      <c r="H703" s="55">
        <v>0.112</v>
      </c>
      <c r="I703" s="55">
        <v>0.158</v>
      </c>
      <c r="J703" s="55">
        <v>0.20300000000000001</v>
      </c>
      <c r="K703" s="55" t="s">
        <v>130</v>
      </c>
      <c r="L703" s="55" t="s">
        <v>130</v>
      </c>
      <c r="M703" s="55" t="s">
        <v>130</v>
      </c>
      <c r="N703" s="55" t="s">
        <v>130</v>
      </c>
      <c r="O703" s="55" t="s">
        <v>130</v>
      </c>
      <c r="P703" s="2" t="s">
        <v>162</v>
      </c>
      <c r="Y703" s="102"/>
      <c r="Z703" s="126">
        <v>1.43</v>
      </c>
      <c r="AA703" s="127">
        <v>2.4E-2</v>
      </c>
      <c r="AB703" s="127">
        <v>6.7000000000000004E-2</v>
      </c>
      <c r="AC703" s="127">
        <v>0.112</v>
      </c>
      <c r="AD703" s="127">
        <v>0.158</v>
      </c>
      <c r="AE703" s="127">
        <v>0.20300000000000001</v>
      </c>
      <c r="AF703" s="24"/>
      <c r="AG703" s="24"/>
      <c r="AH703" s="24"/>
      <c r="AI703" s="24"/>
      <c r="AJ703" s="24"/>
      <c r="AK703" s="24"/>
      <c r="AL703" s="24"/>
      <c r="AM703" s="24"/>
      <c r="AN703" s="24"/>
    </row>
    <row r="704" spans="1:40" ht="16" thickBot="1" x14ac:dyDescent="0.35">
      <c r="A704" t="s">
        <v>133</v>
      </c>
      <c r="B704" s="5">
        <v>1.46</v>
      </c>
      <c r="C704" s="5">
        <f t="shared" si="54"/>
        <v>41.46</v>
      </c>
      <c r="D704" t="s">
        <v>130</v>
      </c>
      <c r="E704" t="s">
        <v>130</v>
      </c>
      <c r="F704" s="55">
        <v>2.3E-2</v>
      </c>
      <c r="G704" s="55">
        <v>6.7000000000000004E-2</v>
      </c>
      <c r="H704" s="55">
        <v>0.112</v>
      </c>
      <c r="I704" s="55">
        <v>0.158</v>
      </c>
      <c r="J704" s="55">
        <v>0.20300000000000001</v>
      </c>
      <c r="K704" s="55" t="s">
        <v>130</v>
      </c>
      <c r="L704" s="55" t="s">
        <v>130</v>
      </c>
      <c r="M704" s="55" t="s">
        <v>130</v>
      </c>
      <c r="N704" s="55" t="s">
        <v>130</v>
      </c>
      <c r="O704" s="55" t="s">
        <v>130</v>
      </c>
      <c r="P704" s="2" t="s">
        <v>162</v>
      </c>
      <c r="Y704" s="102"/>
      <c r="Z704" s="126">
        <v>1.44</v>
      </c>
      <c r="AA704" s="127">
        <v>2.4E-2</v>
      </c>
      <c r="AB704" s="127">
        <v>6.7000000000000004E-2</v>
      </c>
      <c r="AC704" s="127">
        <v>0.112</v>
      </c>
      <c r="AD704" s="127">
        <v>0.158</v>
      </c>
      <c r="AE704" s="127">
        <v>0.20300000000000001</v>
      </c>
      <c r="AF704" s="24"/>
      <c r="AG704" s="24"/>
      <c r="AH704" s="24"/>
      <c r="AI704" s="24"/>
      <c r="AJ704" s="24"/>
      <c r="AK704" s="24"/>
      <c r="AL704" s="24"/>
      <c r="AM704" s="24"/>
      <c r="AN704" s="24"/>
    </row>
    <row r="705" spans="1:40" ht="16" thickBot="1" x14ac:dyDescent="0.35">
      <c r="A705" t="s">
        <v>133</v>
      </c>
      <c r="B705" s="5">
        <v>1.47</v>
      </c>
      <c r="C705" s="5">
        <f t="shared" si="54"/>
        <v>41.47</v>
      </c>
      <c r="D705" t="s">
        <v>130</v>
      </c>
      <c r="E705" t="s">
        <v>130</v>
      </c>
      <c r="F705" s="55">
        <v>2.26666666666667E-2</v>
      </c>
      <c r="G705" s="55">
        <v>6.7000000000000004E-2</v>
      </c>
      <c r="H705" s="55">
        <v>0.112</v>
      </c>
      <c r="I705" s="55">
        <v>0.158</v>
      </c>
      <c r="J705" s="55">
        <v>0.20300000000000001</v>
      </c>
      <c r="K705" s="55" t="s">
        <v>130</v>
      </c>
      <c r="L705" s="55" t="s">
        <v>130</v>
      </c>
      <c r="M705" s="55" t="s">
        <v>130</v>
      </c>
      <c r="N705" s="55" t="s">
        <v>130</v>
      </c>
      <c r="O705" s="55" t="s">
        <v>130</v>
      </c>
      <c r="P705" s="2" t="s">
        <v>162</v>
      </c>
      <c r="Y705" s="102"/>
      <c r="Z705" s="126">
        <v>1.45</v>
      </c>
      <c r="AA705" s="127">
        <v>2.3E-2</v>
      </c>
      <c r="AB705" s="127">
        <v>6.7000000000000004E-2</v>
      </c>
      <c r="AC705" s="127">
        <v>0.112</v>
      </c>
      <c r="AD705" s="127">
        <v>0.158</v>
      </c>
      <c r="AE705" s="127">
        <v>0.20300000000000001</v>
      </c>
      <c r="AF705" s="24"/>
      <c r="AG705" s="24"/>
      <c r="AH705" s="24"/>
      <c r="AI705" s="24"/>
      <c r="AJ705" s="24"/>
      <c r="AK705" s="24"/>
      <c r="AL705" s="24"/>
      <c r="AM705" s="24"/>
      <c r="AN705" s="24"/>
    </row>
    <row r="706" spans="1:40" ht="16" thickBot="1" x14ac:dyDescent="0.35">
      <c r="A706" t="s">
        <v>133</v>
      </c>
      <c r="B706" s="5">
        <v>1.48</v>
      </c>
      <c r="C706" s="5">
        <f t="shared" si="54"/>
        <v>41.48</v>
      </c>
      <c r="D706" t="s">
        <v>130</v>
      </c>
      <c r="E706" t="s">
        <v>130</v>
      </c>
      <c r="F706" s="55">
        <v>2.3E-2</v>
      </c>
      <c r="G706" s="55">
        <v>6.7000000000000004E-2</v>
      </c>
      <c r="H706" s="55">
        <v>0.112</v>
      </c>
      <c r="I706" s="55">
        <v>0.158</v>
      </c>
      <c r="J706" s="55">
        <v>0.20300000000000001</v>
      </c>
      <c r="K706" s="55" t="s">
        <v>130</v>
      </c>
      <c r="L706" s="55" t="s">
        <v>130</v>
      </c>
      <c r="M706" s="55" t="s">
        <v>130</v>
      </c>
      <c r="N706" s="55" t="s">
        <v>130</v>
      </c>
      <c r="O706" s="55" t="s">
        <v>130</v>
      </c>
      <c r="P706" s="2" t="s">
        <v>162</v>
      </c>
      <c r="Y706" s="102"/>
      <c r="Z706" s="126">
        <v>1.46</v>
      </c>
      <c r="AA706" s="127">
        <v>2.26666666666667E-2</v>
      </c>
      <c r="AB706" s="127">
        <v>6.7000000000000004E-2</v>
      </c>
      <c r="AC706" s="127">
        <v>0.112</v>
      </c>
      <c r="AD706" s="127">
        <v>0.158</v>
      </c>
      <c r="AE706" s="127">
        <v>0.20300000000000001</v>
      </c>
      <c r="AF706" s="24"/>
      <c r="AG706" s="24"/>
      <c r="AH706" s="24"/>
      <c r="AI706" s="24"/>
      <c r="AJ706" s="24"/>
      <c r="AK706" s="24"/>
      <c r="AL706" s="24"/>
      <c r="AM706" s="24"/>
      <c r="AN706" s="24"/>
    </row>
    <row r="707" spans="1:40" ht="16" thickBot="1" x14ac:dyDescent="0.35">
      <c r="A707" t="s">
        <v>133</v>
      </c>
      <c r="B707" s="5">
        <v>1.49</v>
      </c>
      <c r="C707" s="5">
        <f t="shared" si="54"/>
        <v>41.49</v>
      </c>
      <c r="D707" t="s">
        <v>130</v>
      </c>
      <c r="E707" t="s">
        <v>130</v>
      </c>
      <c r="F707" s="55">
        <v>2.2711111111111099E-2</v>
      </c>
      <c r="G707" s="55">
        <v>6.7000000000000004E-2</v>
      </c>
      <c r="H707" s="55">
        <v>0.112</v>
      </c>
      <c r="I707" s="55">
        <v>0.158</v>
      </c>
      <c r="J707" s="55">
        <v>0.20300000000000001</v>
      </c>
      <c r="K707" s="55" t="s">
        <v>130</v>
      </c>
      <c r="L707" s="55" t="s">
        <v>130</v>
      </c>
      <c r="M707" s="55" t="s">
        <v>130</v>
      </c>
      <c r="N707" s="55" t="s">
        <v>130</v>
      </c>
      <c r="O707" s="55" t="s">
        <v>130</v>
      </c>
      <c r="P707" s="2" t="s">
        <v>162</v>
      </c>
      <c r="Y707" s="102"/>
      <c r="Z707" s="126">
        <v>1.47</v>
      </c>
      <c r="AA707" s="127">
        <v>2.3E-2</v>
      </c>
      <c r="AB707" s="127">
        <v>6.7000000000000004E-2</v>
      </c>
      <c r="AC707" s="127">
        <v>0.112</v>
      </c>
      <c r="AD707" s="127">
        <v>0.158</v>
      </c>
      <c r="AE707" s="127">
        <v>0.20300000000000001</v>
      </c>
      <c r="AF707" s="24"/>
      <c r="AG707" s="24"/>
      <c r="AH707" s="24"/>
      <c r="AI707" s="24"/>
      <c r="AJ707" s="24"/>
      <c r="AK707" s="24"/>
      <c r="AL707" s="24"/>
      <c r="AM707" s="24"/>
      <c r="AN707" s="24"/>
    </row>
    <row r="708" spans="1:40" ht="16" thickBot="1" x14ac:dyDescent="0.35">
      <c r="A708" t="s">
        <v>133</v>
      </c>
      <c r="B708" s="5">
        <v>1.5</v>
      </c>
      <c r="C708" s="5">
        <f t="shared" si="54"/>
        <v>41.5</v>
      </c>
      <c r="D708" t="s">
        <v>130</v>
      </c>
      <c r="E708" t="s">
        <v>130</v>
      </c>
      <c r="F708" s="55">
        <v>2.2555555555555599E-2</v>
      </c>
      <c r="G708" s="55">
        <v>6.7000000000000004E-2</v>
      </c>
      <c r="H708" s="55">
        <v>0.112</v>
      </c>
      <c r="I708" s="55">
        <v>0.158</v>
      </c>
      <c r="J708" s="55">
        <v>0.20300000000000001</v>
      </c>
      <c r="K708" s="55" t="s">
        <v>130</v>
      </c>
      <c r="L708" s="55" t="s">
        <v>130</v>
      </c>
      <c r="M708" s="55" t="s">
        <v>130</v>
      </c>
      <c r="N708" s="55" t="s">
        <v>130</v>
      </c>
      <c r="O708" s="55" t="s">
        <v>130</v>
      </c>
      <c r="P708" s="2" t="s">
        <v>162</v>
      </c>
      <c r="Y708" s="102"/>
      <c r="Z708" s="126">
        <v>1.48</v>
      </c>
      <c r="AA708" s="127">
        <v>2.2711111111111099E-2</v>
      </c>
      <c r="AB708" s="127">
        <v>6.7000000000000004E-2</v>
      </c>
      <c r="AC708" s="127">
        <v>0.112</v>
      </c>
      <c r="AD708" s="127">
        <v>0.158</v>
      </c>
      <c r="AE708" s="127">
        <v>0.20300000000000001</v>
      </c>
      <c r="AF708" s="24"/>
      <c r="AG708" s="24"/>
      <c r="AH708" s="24"/>
      <c r="AI708" s="24"/>
      <c r="AJ708" s="24"/>
      <c r="AK708" s="24"/>
      <c r="AL708" s="24"/>
      <c r="AM708" s="24"/>
      <c r="AN708" s="24"/>
    </row>
    <row r="709" spans="1:40" ht="16" thickBot="1" x14ac:dyDescent="0.35">
      <c r="A709" t="s">
        <v>133</v>
      </c>
      <c r="B709" s="5">
        <v>1.51</v>
      </c>
      <c r="C709" s="5">
        <f t="shared" si="54"/>
        <v>41.51</v>
      </c>
      <c r="D709" t="s">
        <v>130</v>
      </c>
      <c r="E709" t="s">
        <v>130</v>
      </c>
      <c r="F709" s="55">
        <v>2.24E-2</v>
      </c>
      <c r="G709" s="55">
        <v>6.7000000000000004E-2</v>
      </c>
      <c r="H709" s="55">
        <v>0.112</v>
      </c>
      <c r="I709" s="55">
        <v>0.158</v>
      </c>
      <c r="J709" s="55">
        <v>0.20300000000000001</v>
      </c>
      <c r="K709" s="55" t="s">
        <v>130</v>
      </c>
      <c r="L709" s="55" t="s">
        <v>130</v>
      </c>
      <c r="M709" s="55" t="s">
        <v>130</v>
      </c>
      <c r="N709" s="55" t="s">
        <v>130</v>
      </c>
      <c r="O709" s="55" t="s">
        <v>130</v>
      </c>
      <c r="P709" s="2" t="s">
        <v>162</v>
      </c>
      <c r="Y709" s="102"/>
      <c r="Z709" s="126">
        <v>1.49</v>
      </c>
      <c r="AA709" s="127">
        <v>2.2555555555555599E-2</v>
      </c>
      <c r="AB709" s="127">
        <v>6.7000000000000004E-2</v>
      </c>
      <c r="AC709" s="127">
        <v>0.112</v>
      </c>
      <c r="AD709" s="127">
        <v>0.158</v>
      </c>
      <c r="AE709" s="127">
        <v>0.20300000000000001</v>
      </c>
      <c r="AF709" s="24"/>
      <c r="AG709" s="24"/>
      <c r="AH709" s="24"/>
      <c r="AI709" s="24"/>
      <c r="AJ709" s="24"/>
      <c r="AK709" s="24"/>
      <c r="AL709" s="24"/>
      <c r="AM709" s="24"/>
      <c r="AN709" s="24"/>
    </row>
    <row r="710" spans="1:40" ht="16" thickBot="1" x14ac:dyDescent="0.35">
      <c r="A710" t="s">
        <v>133</v>
      </c>
      <c r="B710" s="5">
        <v>1.52</v>
      </c>
      <c r="C710" s="5">
        <f t="shared" si="54"/>
        <v>41.52</v>
      </c>
      <c r="D710" t="s">
        <v>130</v>
      </c>
      <c r="E710" t="s">
        <v>130</v>
      </c>
      <c r="F710" s="55">
        <v>2.1999999999999999E-2</v>
      </c>
      <c r="G710" s="55">
        <v>6.7000000000000004E-2</v>
      </c>
      <c r="H710" s="55">
        <v>0.112</v>
      </c>
      <c r="I710" s="55">
        <v>0.158</v>
      </c>
      <c r="J710" s="55">
        <v>0.20300000000000001</v>
      </c>
      <c r="K710" s="55" t="s">
        <v>130</v>
      </c>
      <c r="L710" s="55" t="s">
        <v>130</v>
      </c>
      <c r="M710" s="55" t="s">
        <v>130</v>
      </c>
      <c r="N710" s="55" t="s">
        <v>130</v>
      </c>
      <c r="O710" s="55" t="s">
        <v>130</v>
      </c>
      <c r="P710" s="2" t="s">
        <v>162</v>
      </c>
      <c r="Y710" s="102"/>
      <c r="Z710" s="126">
        <v>1.5</v>
      </c>
      <c r="AA710" s="127">
        <v>2.24E-2</v>
      </c>
      <c r="AB710" s="127">
        <v>6.7000000000000004E-2</v>
      </c>
      <c r="AC710" s="127">
        <v>0.112</v>
      </c>
      <c r="AD710" s="127">
        <v>0.158</v>
      </c>
      <c r="AE710" s="127">
        <v>0.20300000000000001</v>
      </c>
      <c r="AF710" s="24"/>
      <c r="AG710" s="24"/>
      <c r="AH710" s="24"/>
      <c r="AI710" s="24"/>
      <c r="AJ710" s="24"/>
      <c r="AK710" s="24"/>
      <c r="AL710" s="24"/>
      <c r="AM710" s="24"/>
      <c r="AN710" s="24"/>
    </row>
    <row r="711" spans="1:40" ht="16" thickBot="1" x14ac:dyDescent="0.35">
      <c r="A711" t="s">
        <v>133</v>
      </c>
      <c r="B711" s="5">
        <v>1.53</v>
      </c>
      <c r="C711" s="5">
        <f t="shared" si="54"/>
        <v>41.53</v>
      </c>
      <c r="D711" t="s">
        <v>130</v>
      </c>
      <c r="E711" t="s">
        <v>130</v>
      </c>
      <c r="F711" s="55">
        <v>2.1839999999999998E-2</v>
      </c>
      <c r="G711" s="55">
        <v>6.7000000000000004E-2</v>
      </c>
      <c r="H711" s="55">
        <v>0.112</v>
      </c>
      <c r="I711" s="55">
        <v>0.158</v>
      </c>
      <c r="J711" s="55">
        <v>0.20300000000000001</v>
      </c>
      <c r="K711" s="55" t="s">
        <v>130</v>
      </c>
      <c r="L711" s="55" t="s">
        <v>130</v>
      </c>
      <c r="M711" s="55" t="s">
        <v>130</v>
      </c>
      <c r="N711" s="55" t="s">
        <v>130</v>
      </c>
      <c r="O711" s="55" t="s">
        <v>130</v>
      </c>
      <c r="P711" s="2" t="s">
        <v>162</v>
      </c>
      <c r="Y711" s="102"/>
      <c r="Z711" s="126">
        <v>1.51</v>
      </c>
      <c r="AA711" s="127">
        <v>2.1999999999999999E-2</v>
      </c>
      <c r="AB711" s="127">
        <v>6.7000000000000004E-2</v>
      </c>
      <c r="AC711" s="127">
        <v>0.112</v>
      </c>
      <c r="AD711" s="127">
        <v>0.158</v>
      </c>
      <c r="AE711" s="127">
        <v>0.20300000000000001</v>
      </c>
      <c r="AF711" s="24"/>
      <c r="AG711" s="24"/>
      <c r="AH711" s="24"/>
      <c r="AI711" s="24"/>
      <c r="AJ711" s="24"/>
      <c r="AK711" s="24"/>
      <c r="AL711" s="24"/>
      <c r="AM711" s="24"/>
      <c r="AN711" s="24"/>
    </row>
    <row r="712" spans="1:40" ht="16" thickBot="1" x14ac:dyDescent="0.35">
      <c r="A712" t="s">
        <v>133</v>
      </c>
      <c r="B712" s="5">
        <v>1.54</v>
      </c>
      <c r="C712" s="5">
        <f t="shared" si="54"/>
        <v>41.54</v>
      </c>
      <c r="D712" t="s">
        <v>130</v>
      </c>
      <c r="E712" t="s">
        <v>130</v>
      </c>
      <c r="F712" s="55">
        <v>2.1999999999999999E-2</v>
      </c>
      <c r="G712" s="55">
        <v>6.7000000000000004E-2</v>
      </c>
      <c r="H712" s="55">
        <v>0.112</v>
      </c>
      <c r="I712" s="55">
        <v>0.158</v>
      </c>
      <c r="J712" s="55">
        <v>0.20300000000000001</v>
      </c>
      <c r="K712" s="55" t="s">
        <v>130</v>
      </c>
      <c r="L712" s="55" t="s">
        <v>130</v>
      </c>
      <c r="M712" s="55" t="s">
        <v>130</v>
      </c>
      <c r="N712" s="55" t="s">
        <v>130</v>
      </c>
      <c r="O712" s="55" t="s">
        <v>130</v>
      </c>
      <c r="P712" s="2" t="s">
        <v>162</v>
      </c>
      <c r="Y712" s="102"/>
      <c r="Z712" s="126">
        <v>1.52</v>
      </c>
      <c r="AA712" s="127">
        <v>2.1839999999999998E-2</v>
      </c>
      <c r="AB712" s="127">
        <v>6.7000000000000004E-2</v>
      </c>
      <c r="AC712" s="127">
        <v>0.112</v>
      </c>
      <c r="AD712" s="127">
        <v>0.158</v>
      </c>
      <c r="AE712" s="127">
        <v>0.20300000000000001</v>
      </c>
      <c r="AF712" s="24"/>
      <c r="AG712" s="24"/>
      <c r="AH712" s="24"/>
      <c r="AI712" s="24"/>
      <c r="AJ712" s="24"/>
      <c r="AK712" s="24"/>
      <c r="AL712" s="24"/>
      <c r="AM712" s="24"/>
      <c r="AN712" s="24"/>
    </row>
    <row r="713" spans="1:40" ht="16" thickBot="1" x14ac:dyDescent="0.35">
      <c r="A713" t="s">
        <v>133</v>
      </c>
      <c r="B713" s="5">
        <v>1.55</v>
      </c>
      <c r="C713" s="5">
        <f t="shared" si="54"/>
        <v>41.55</v>
      </c>
      <c r="D713" t="s">
        <v>130</v>
      </c>
      <c r="E713" t="s">
        <v>130</v>
      </c>
      <c r="F713" s="55">
        <v>2.1000000000000001E-2</v>
      </c>
      <c r="G713" s="55">
        <v>6.7000000000000004E-2</v>
      </c>
      <c r="H713" s="55">
        <v>0.112</v>
      </c>
      <c r="I713" s="55">
        <v>0.158</v>
      </c>
      <c r="J713" s="55">
        <v>0.20300000000000001</v>
      </c>
      <c r="K713" s="55" t="s">
        <v>130</v>
      </c>
      <c r="L713" s="55" t="s">
        <v>130</v>
      </c>
      <c r="M713" s="55" t="s">
        <v>130</v>
      </c>
      <c r="N713" s="55" t="s">
        <v>130</v>
      </c>
      <c r="O713" s="55" t="s">
        <v>130</v>
      </c>
      <c r="P713" s="2" t="s">
        <v>162</v>
      </c>
      <c r="Y713" s="102"/>
      <c r="Z713" s="126">
        <v>1.53</v>
      </c>
      <c r="AA713" s="127">
        <v>2.1999999999999999E-2</v>
      </c>
      <c r="AB713" s="127">
        <v>6.7000000000000004E-2</v>
      </c>
      <c r="AC713" s="127">
        <v>0.112</v>
      </c>
      <c r="AD713" s="127">
        <v>0.158</v>
      </c>
      <c r="AE713" s="127">
        <v>0.20300000000000001</v>
      </c>
      <c r="AF713" s="24"/>
      <c r="AG713" s="24"/>
      <c r="AH713" s="24"/>
      <c r="AI713" s="24"/>
      <c r="AJ713" s="24"/>
      <c r="AK713" s="24"/>
      <c r="AL713" s="24"/>
      <c r="AM713" s="24"/>
      <c r="AN713" s="24"/>
    </row>
    <row r="714" spans="1:40" ht="16" thickBot="1" x14ac:dyDescent="0.35">
      <c r="A714" t="s">
        <v>133</v>
      </c>
      <c r="B714" s="5">
        <v>1.56</v>
      </c>
      <c r="C714" s="5">
        <f t="shared" si="54"/>
        <v>41.56</v>
      </c>
      <c r="D714" t="s">
        <v>130</v>
      </c>
      <c r="E714" t="s">
        <v>130</v>
      </c>
      <c r="F714" s="55">
        <v>2.1000000000000001E-2</v>
      </c>
      <c r="G714" s="55">
        <v>6.7000000000000004E-2</v>
      </c>
      <c r="H714" s="55">
        <v>0.112</v>
      </c>
      <c r="I714" s="55">
        <v>0.158</v>
      </c>
      <c r="J714" s="55">
        <v>0.20300000000000001</v>
      </c>
      <c r="K714" s="55" t="s">
        <v>130</v>
      </c>
      <c r="L714" s="55" t="s">
        <v>130</v>
      </c>
      <c r="M714" s="55" t="s">
        <v>130</v>
      </c>
      <c r="N714" s="55" t="s">
        <v>130</v>
      </c>
      <c r="O714" s="55" t="s">
        <v>130</v>
      </c>
      <c r="P714" s="2" t="s">
        <v>162</v>
      </c>
      <c r="Y714" s="102"/>
      <c r="Z714" s="126">
        <v>1.54</v>
      </c>
      <c r="AA714" s="127">
        <v>2.1000000000000001E-2</v>
      </c>
      <c r="AB714" s="127">
        <v>6.7000000000000004E-2</v>
      </c>
      <c r="AC714" s="127">
        <v>0.112</v>
      </c>
      <c r="AD714" s="127">
        <v>0.158</v>
      </c>
      <c r="AE714" s="127">
        <v>0.20300000000000001</v>
      </c>
      <c r="AF714" s="24"/>
      <c r="AG714" s="24"/>
      <c r="AH714" s="24"/>
      <c r="AI714" s="24"/>
      <c r="AJ714" s="24"/>
      <c r="AK714" s="24"/>
      <c r="AL714" s="24"/>
      <c r="AM714" s="24"/>
      <c r="AN714" s="24"/>
    </row>
    <row r="715" spans="1:40" ht="16" thickBot="1" x14ac:dyDescent="0.35">
      <c r="A715" t="s">
        <v>133</v>
      </c>
      <c r="B715" s="5">
        <v>1.57</v>
      </c>
      <c r="C715" s="5">
        <f t="shared" si="54"/>
        <v>41.57</v>
      </c>
      <c r="D715" t="s">
        <v>130</v>
      </c>
      <c r="E715" t="s">
        <v>130</v>
      </c>
      <c r="F715" s="55">
        <v>2.1000000000000001E-2</v>
      </c>
      <c r="G715" s="55">
        <v>6.7000000000000004E-2</v>
      </c>
      <c r="H715" s="55">
        <v>0.112</v>
      </c>
      <c r="I715" s="55">
        <v>0.158</v>
      </c>
      <c r="J715" s="55">
        <v>0.20300000000000001</v>
      </c>
      <c r="K715" s="55" t="s">
        <v>130</v>
      </c>
      <c r="L715" s="55" t="s">
        <v>130</v>
      </c>
      <c r="M715" s="55" t="s">
        <v>130</v>
      </c>
      <c r="N715" s="55" t="s">
        <v>130</v>
      </c>
      <c r="O715" s="55" t="s">
        <v>130</v>
      </c>
      <c r="P715" s="2" t="s">
        <v>162</v>
      </c>
      <c r="Y715" s="102"/>
      <c r="Z715" s="126">
        <v>1.55</v>
      </c>
      <c r="AA715" s="127">
        <v>2.1000000000000001E-2</v>
      </c>
      <c r="AB715" s="127">
        <v>6.7000000000000004E-2</v>
      </c>
      <c r="AC715" s="127">
        <v>0.112</v>
      </c>
      <c r="AD715" s="127">
        <v>0.158</v>
      </c>
      <c r="AE715" s="127">
        <v>0.20300000000000001</v>
      </c>
      <c r="AF715" s="24"/>
      <c r="AG715" s="24"/>
      <c r="AH715" s="24"/>
      <c r="AI715" s="24"/>
      <c r="AJ715" s="24"/>
      <c r="AK715" s="24"/>
      <c r="AL715" s="24"/>
      <c r="AM715" s="24"/>
      <c r="AN715" s="24"/>
    </row>
    <row r="716" spans="1:40" ht="16" thickBot="1" x14ac:dyDescent="0.35">
      <c r="A716" t="s">
        <v>133</v>
      </c>
      <c r="B716" s="5">
        <v>1.58</v>
      </c>
      <c r="C716" s="5">
        <f t="shared" si="54"/>
        <v>41.58</v>
      </c>
      <c r="D716" t="s">
        <v>130</v>
      </c>
      <c r="E716" t="s">
        <v>130</v>
      </c>
      <c r="F716" s="55">
        <v>2.1000000000000001E-2</v>
      </c>
      <c r="G716" s="55">
        <v>6.7000000000000004E-2</v>
      </c>
      <c r="H716" s="55">
        <v>0.112</v>
      </c>
      <c r="I716" s="55">
        <v>0.158</v>
      </c>
      <c r="J716" s="55">
        <v>0.20300000000000001</v>
      </c>
      <c r="K716" s="55" t="s">
        <v>130</v>
      </c>
      <c r="L716" s="55" t="s">
        <v>130</v>
      </c>
      <c r="M716" s="55" t="s">
        <v>130</v>
      </c>
      <c r="N716" s="55" t="s">
        <v>130</v>
      </c>
      <c r="O716" s="55" t="s">
        <v>130</v>
      </c>
      <c r="P716" s="2" t="s">
        <v>162</v>
      </c>
      <c r="Y716" s="102"/>
      <c r="Z716" s="126">
        <v>1.56</v>
      </c>
      <c r="AA716" s="127">
        <v>2.1000000000000001E-2</v>
      </c>
      <c r="AB716" s="127">
        <v>6.7000000000000004E-2</v>
      </c>
      <c r="AC716" s="127">
        <v>0.112</v>
      </c>
      <c r="AD716" s="127">
        <v>0.158</v>
      </c>
      <c r="AE716" s="127">
        <v>0.20300000000000001</v>
      </c>
      <c r="AF716" s="24"/>
      <c r="AG716" s="24"/>
      <c r="AH716" s="24"/>
      <c r="AI716" s="24"/>
      <c r="AJ716" s="24"/>
      <c r="AK716" s="24"/>
      <c r="AL716" s="24"/>
      <c r="AM716" s="24"/>
      <c r="AN716" s="24"/>
    </row>
    <row r="717" spans="1:40" ht="16" thickBot="1" x14ac:dyDescent="0.35">
      <c r="A717" t="s">
        <v>133</v>
      </c>
      <c r="B717" s="5">
        <v>1.59</v>
      </c>
      <c r="C717" s="5">
        <f t="shared" si="54"/>
        <v>41.59</v>
      </c>
      <c r="D717" t="s">
        <v>130</v>
      </c>
      <c r="E717" t="s">
        <v>130</v>
      </c>
      <c r="F717" s="55">
        <v>2.1000000000000001E-2</v>
      </c>
      <c r="G717" s="55">
        <v>6.7000000000000004E-2</v>
      </c>
      <c r="H717" s="55">
        <v>0.112</v>
      </c>
      <c r="I717" s="55">
        <v>0.158</v>
      </c>
      <c r="J717" s="55">
        <v>0.20300000000000001</v>
      </c>
      <c r="K717" s="55" t="s">
        <v>130</v>
      </c>
      <c r="L717" s="55" t="s">
        <v>130</v>
      </c>
      <c r="M717" s="55" t="s">
        <v>130</v>
      </c>
      <c r="N717" s="55" t="s">
        <v>130</v>
      </c>
      <c r="O717" s="55" t="s">
        <v>130</v>
      </c>
      <c r="P717" s="2" t="s">
        <v>162</v>
      </c>
      <c r="Y717" s="102"/>
      <c r="Z717" s="126">
        <v>1.57</v>
      </c>
      <c r="AA717" s="127">
        <v>2.1000000000000001E-2</v>
      </c>
      <c r="AB717" s="127">
        <v>6.7000000000000004E-2</v>
      </c>
      <c r="AC717" s="127">
        <v>0.112</v>
      </c>
      <c r="AD717" s="127">
        <v>0.158</v>
      </c>
      <c r="AE717" s="127">
        <v>0.20300000000000001</v>
      </c>
      <c r="AF717" s="24"/>
      <c r="AG717" s="24"/>
      <c r="AH717" s="24"/>
      <c r="AI717" s="24"/>
      <c r="AJ717" s="24"/>
      <c r="AK717" s="24"/>
      <c r="AL717" s="24"/>
      <c r="AM717" s="24"/>
      <c r="AN717" s="24"/>
    </row>
    <row r="718" spans="1:40" ht="16" thickBot="1" x14ac:dyDescent="0.35">
      <c r="A718" t="s">
        <v>133</v>
      </c>
      <c r="B718" s="5">
        <v>1.6</v>
      </c>
      <c r="C718" s="5">
        <f t="shared" si="54"/>
        <v>41.6</v>
      </c>
      <c r="D718" t="s">
        <v>130</v>
      </c>
      <c r="E718" t="s">
        <v>130</v>
      </c>
      <c r="F718" s="55">
        <v>0.02</v>
      </c>
      <c r="G718" s="55">
        <v>6.7000000000000004E-2</v>
      </c>
      <c r="H718" s="55">
        <v>0.112</v>
      </c>
      <c r="I718" s="55">
        <v>0.158</v>
      </c>
      <c r="J718" s="55">
        <v>0.20300000000000001</v>
      </c>
      <c r="K718" s="55" t="s">
        <v>130</v>
      </c>
      <c r="L718" s="55" t="s">
        <v>130</v>
      </c>
      <c r="M718" s="55" t="s">
        <v>130</v>
      </c>
      <c r="N718" s="55" t="s">
        <v>130</v>
      </c>
      <c r="O718" s="55" t="s">
        <v>130</v>
      </c>
      <c r="P718" s="2" t="s">
        <v>162</v>
      </c>
      <c r="Y718" s="102"/>
      <c r="Z718" s="126">
        <v>1.58</v>
      </c>
      <c r="AA718" s="127">
        <v>2.1000000000000001E-2</v>
      </c>
      <c r="AB718" s="127">
        <v>6.7000000000000004E-2</v>
      </c>
      <c r="AC718" s="127">
        <v>0.112</v>
      </c>
      <c r="AD718" s="127">
        <v>0.158</v>
      </c>
      <c r="AE718" s="127">
        <v>0.20300000000000001</v>
      </c>
      <c r="AF718" s="24"/>
      <c r="AG718" s="24"/>
      <c r="AH718" s="24"/>
      <c r="AI718" s="24"/>
      <c r="AJ718" s="24"/>
      <c r="AK718" s="24"/>
      <c r="AL718" s="24"/>
      <c r="AM718" s="24"/>
      <c r="AN718" s="24"/>
    </row>
    <row r="719" spans="1:40" ht="16" thickBot="1" x14ac:dyDescent="0.35">
      <c r="A719" t="s">
        <v>133</v>
      </c>
      <c r="B719" s="5">
        <v>1.61</v>
      </c>
      <c r="C719" s="5">
        <f t="shared" si="54"/>
        <v>41.61</v>
      </c>
      <c r="D719" t="s">
        <v>130</v>
      </c>
      <c r="E719" t="s">
        <v>130</v>
      </c>
      <c r="F719" s="55">
        <v>0.02</v>
      </c>
      <c r="G719" s="55">
        <v>6.7000000000000004E-2</v>
      </c>
      <c r="H719" s="55">
        <v>0.112</v>
      </c>
      <c r="I719" s="55">
        <v>0.158</v>
      </c>
      <c r="J719" s="55">
        <v>0.20300000000000001</v>
      </c>
      <c r="K719" s="55" t="s">
        <v>130</v>
      </c>
      <c r="L719" s="55" t="s">
        <v>130</v>
      </c>
      <c r="M719" s="55" t="s">
        <v>130</v>
      </c>
      <c r="N719" s="55" t="s">
        <v>130</v>
      </c>
      <c r="O719" s="55" t="s">
        <v>130</v>
      </c>
      <c r="P719" s="2" t="s">
        <v>162</v>
      </c>
      <c r="Y719" s="102"/>
      <c r="Z719" s="126">
        <v>1.59</v>
      </c>
      <c r="AA719" s="127">
        <v>0.02</v>
      </c>
      <c r="AB719" s="127">
        <v>6.7000000000000004E-2</v>
      </c>
      <c r="AC719" s="127">
        <v>0.112</v>
      </c>
      <c r="AD719" s="127">
        <v>0.158</v>
      </c>
      <c r="AE719" s="127">
        <v>0.20300000000000001</v>
      </c>
      <c r="AF719" s="24"/>
      <c r="AG719" s="24"/>
      <c r="AH719" s="24"/>
      <c r="AI719" s="24"/>
      <c r="AJ719" s="24"/>
      <c r="AK719" s="24"/>
      <c r="AL719" s="24"/>
      <c r="AM719" s="24"/>
      <c r="AN719" s="24"/>
    </row>
    <row r="720" spans="1:40" ht="16" thickBot="1" x14ac:dyDescent="0.35">
      <c r="A720" t="s">
        <v>133</v>
      </c>
      <c r="B720" s="5">
        <v>1.62</v>
      </c>
      <c r="C720" s="5">
        <f t="shared" si="54"/>
        <v>41.62</v>
      </c>
      <c r="D720" t="s">
        <v>130</v>
      </c>
      <c r="E720" t="s">
        <v>130</v>
      </c>
      <c r="F720" s="55">
        <v>0.02</v>
      </c>
      <c r="G720" s="55">
        <v>6.7000000000000004E-2</v>
      </c>
      <c r="H720" s="55">
        <v>0.112</v>
      </c>
      <c r="I720" s="55">
        <v>0.158</v>
      </c>
      <c r="J720" s="55">
        <v>0.20300000000000001</v>
      </c>
      <c r="K720" s="55" t="s">
        <v>130</v>
      </c>
      <c r="L720" s="55" t="s">
        <v>130</v>
      </c>
      <c r="M720" s="55" t="s">
        <v>130</v>
      </c>
      <c r="N720" s="55" t="s">
        <v>130</v>
      </c>
      <c r="O720" s="55" t="s">
        <v>130</v>
      </c>
      <c r="P720" s="2" t="s">
        <v>162</v>
      </c>
      <c r="Y720" s="102"/>
      <c r="Z720" s="126">
        <v>1.6</v>
      </c>
      <c r="AA720" s="127">
        <v>0.02</v>
      </c>
      <c r="AB720" s="127">
        <v>6.7000000000000004E-2</v>
      </c>
      <c r="AC720" s="127">
        <v>0.112</v>
      </c>
      <c r="AD720" s="127">
        <v>0.158</v>
      </c>
      <c r="AE720" s="127">
        <v>0.20300000000000001</v>
      </c>
      <c r="AF720" s="24"/>
      <c r="AG720" s="24"/>
      <c r="AH720" s="24"/>
      <c r="AI720" s="24"/>
      <c r="AJ720" s="24"/>
      <c r="AK720" s="24"/>
      <c r="AL720" s="24"/>
      <c r="AM720" s="24"/>
      <c r="AN720" s="24"/>
    </row>
    <row r="721" spans="1:40" ht="16" thickBot="1" x14ac:dyDescent="0.35">
      <c r="A721" t="s">
        <v>133</v>
      </c>
      <c r="B721" s="5">
        <v>1.63</v>
      </c>
      <c r="C721" s="5">
        <f t="shared" si="54"/>
        <v>41.63</v>
      </c>
      <c r="D721" t="s">
        <v>130</v>
      </c>
      <c r="E721" t="s">
        <v>130</v>
      </c>
      <c r="F721" s="55">
        <v>0.02</v>
      </c>
      <c r="G721" s="55">
        <v>6.7000000000000004E-2</v>
      </c>
      <c r="H721" s="55">
        <v>0.112</v>
      </c>
      <c r="I721" s="55">
        <v>0.158</v>
      </c>
      <c r="J721" s="55">
        <v>0.20300000000000001</v>
      </c>
      <c r="K721" s="55" t="s">
        <v>130</v>
      </c>
      <c r="L721" s="55" t="s">
        <v>130</v>
      </c>
      <c r="M721" s="55" t="s">
        <v>130</v>
      </c>
      <c r="N721" s="55" t="s">
        <v>130</v>
      </c>
      <c r="O721" s="55" t="s">
        <v>130</v>
      </c>
      <c r="P721" s="2" t="s">
        <v>162</v>
      </c>
      <c r="Y721" s="102"/>
      <c r="Z721" s="126">
        <v>1.61</v>
      </c>
      <c r="AA721" s="127">
        <v>0.02</v>
      </c>
      <c r="AB721" s="127">
        <v>6.7000000000000004E-2</v>
      </c>
      <c r="AC721" s="127">
        <v>0.112</v>
      </c>
      <c r="AD721" s="127">
        <v>0.158</v>
      </c>
      <c r="AE721" s="127">
        <v>0.20300000000000001</v>
      </c>
      <c r="AF721" s="24"/>
      <c r="AG721" s="24"/>
      <c r="AH721" s="24"/>
      <c r="AI721" s="24"/>
      <c r="AJ721" s="24"/>
      <c r="AK721" s="24"/>
      <c r="AL721" s="24"/>
      <c r="AM721" s="24"/>
      <c r="AN721" s="24"/>
    </row>
    <row r="722" spans="1:40" ht="16" thickBot="1" x14ac:dyDescent="0.35">
      <c r="A722" t="s">
        <v>133</v>
      </c>
      <c r="B722" s="5">
        <v>1.64</v>
      </c>
      <c r="C722" s="5">
        <f t="shared" si="54"/>
        <v>41.64</v>
      </c>
      <c r="D722" t="s">
        <v>130</v>
      </c>
      <c r="E722" t="s">
        <v>130</v>
      </c>
      <c r="F722" s="55">
        <v>0.02</v>
      </c>
      <c r="G722" s="55">
        <v>6.7000000000000004E-2</v>
      </c>
      <c r="H722" s="55">
        <v>0.112</v>
      </c>
      <c r="I722" s="55">
        <v>0.158</v>
      </c>
      <c r="J722" s="55">
        <v>0.20300000000000001</v>
      </c>
      <c r="K722" s="55" t="s">
        <v>130</v>
      </c>
      <c r="L722" s="55" t="s">
        <v>130</v>
      </c>
      <c r="M722" s="55" t="s">
        <v>130</v>
      </c>
      <c r="N722" s="55" t="s">
        <v>130</v>
      </c>
      <c r="O722" s="55" t="s">
        <v>130</v>
      </c>
      <c r="P722" s="2" t="s">
        <v>162</v>
      </c>
      <c r="Y722" s="102"/>
      <c r="Z722" s="126">
        <v>1.62</v>
      </c>
      <c r="AA722" s="127">
        <v>0.02</v>
      </c>
      <c r="AB722" s="127">
        <v>6.7000000000000004E-2</v>
      </c>
      <c r="AC722" s="127">
        <v>0.112</v>
      </c>
      <c r="AD722" s="127">
        <v>0.158</v>
      </c>
      <c r="AE722" s="127">
        <v>0.20300000000000001</v>
      </c>
      <c r="AF722" s="24"/>
      <c r="AG722" s="24"/>
      <c r="AH722" s="24"/>
      <c r="AI722" s="24"/>
      <c r="AJ722" s="24"/>
      <c r="AK722" s="24"/>
      <c r="AL722" s="24"/>
      <c r="AM722" s="24"/>
      <c r="AN722" s="24"/>
    </row>
    <row r="723" spans="1:40" ht="16" thickBot="1" x14ac:dyDescent="0.35">
      <c r="A723" t="s">
        <v>133</v>
      </c>
      <c r="B723" s="5">
        <v>1.65</v>
      </c>
      <c r="C723" s="5">
        <f t="shared" si="54"/>
        <v>41.65</v>
      </c>
      <c r="D723" t="s">
        <v>130</v>
      </c>
      <c r="E723" t="s">
        <v>130</v>
      </c>
      <c r="F723" s="55">
        <v>1.9E-2</v>
      </c>
      <c r="G723" s="55">
        <v>6.7000000000000004E-2</v>
      </c>
      <c r="H723" s="55">
        <v>0.112</v>
      </c>
      <c r="I723" s="55">
        <v>0.158</v>
      </c>
      <c r="J723" s="55">
        <v>0.20300000000000001</v>
      </c>
      <c r="K723" s="55" t="s">
        <v>130</v>
      </c>
      <c r="L723" s="55" t="s">
        <v>130</v>
      </c>
      <c r="M723" s="55" t="s">
        <v>130</v>
      </c>
      <c r="N723" s="55" t="s">
        <v>130</v>
      </c>
      <c r="O723" s="55" t="s">
        <v>130</v>
      </c>
      <c r="P723" s="2" t="s">
        <v>162</v>
      </c>
      <c r="Y723" s="102"/>
      <c r="Z723" s="126">
        <v>1.63</v>
      </c>
      <c r="AA723" s="127">
        <v>0.02</v>
      </c>
      <c r="AB723" s="127">
        <v>6.7000000000000004E-2</v>
      </c>
      <c r="AC723" s="127">
        <v>0.112</v>
      </c>
      <c r="AD723" s="127">
        <v>0.158</v>
      </c>
      <c r="AE723" s="127">
        <v>0.20300000000000001</v>
      </c>
      <c r="AF723" s="24"/>
      <c r="AG723" s="24"/>
      <c r="AH723" s="24"/>
      <c r="AI723" s="24"/>
      <c r="AJ723" s="24"/>
      <c r="AK723" s="24"/>
      <c r="AL723" s="24"/>
      <c r="AM723" s="24"/>
      <c r="AN723" s="24"/>
    </row>
    <row r="724" spans="1:40" ht="16" thickBot="1" x14ac:dyDescent="0.35">
      <c r="A724" t="s">
        <v>133</v>
      </c>
      <c r="B724" s="5">
        <v>1.66</v>
      </c>
      <c r="C724" s="5">
        <f t="shared" si="54"/>
        <v>41.66</v>
      </c>
      <c r="D724" t="s">
        <v>130</v>
      </c>
      <c r="E724" t="s">
        <v>130</v>
      </c>
      <c r="F724" s="55">
        <v>1.9E-2</v>
      </c>
      <c r="G724" s="55">
        <v>6.7000000000000004E-2</v>
      </c>
      <c r="H724" s="55">
        <v>0.112</v>
      </c>
      <c r="I724" s="55">
        <v>0.158</v>
      </c>
      <c r="J724" s="55">
        <v>0.20300000000000001</v>
      </c>
      <c r="K724" s="55" t="s">
        <v>130</v>
      </c>
      <c r="L724" s="55" t="s">
        <v>130</v>
      </c>
      <c r="M724" s="55" t="s">
        <v>130</v>
      </c>
      <c r="N724" s="55" t="s">
        <v>130</v>
      </c>
      <c r="O724" s="55" t="s">
        <v>130</v>
      </c>
      <c r="P724" s="2" t="s">
        <v>162</v>
      </c>
      <c r="Y724" s="102"/>
      <c r="Z724" s="126">
        <v>1.64</v>
      </c>
      <c r="AA724" s="127">
        <v>1.9E-2</v>
      </c>
      <c r="AB724" s="127">
        <v>6.7000000000000004E-2</v>
      </c>
      <c r="AC724" s="127">
        <v>0.112</v>
      </c>
      <c r="AD724" s="127">
        <v>0.158</v>
      </c>
      <c r="AE724" s="127">
        <v>0.20300000000000001</v>
      </c>
      <c r="AF724" s="24"/>
      <c r="AG724" s="24"/>
      <c r="AH724" s="24"/>
      <c r="AI724" s="24"/>
      <c r="AJ724" s="24"/>
      <c r="AK724" s="24"/>
      <c r="AL724" s="24"/>
      <c r="AM724" s="24"/>
      <c r="AN724" s="24"/>
    </row>
    <row r="725" spans="1:40" ht="16" thickBot="1" x14ac:dyDescent="0.35">
      <c r="A725" t="s">
        <v>133</v>
      </c>
      <c r="B725" s="5">
        <v>1.67</v>
      </c>
      <c r="C725" s="5">
        <f t="shared" si="54"/>
        <v>41.67</v>
      </c>
      <c r="D725" t="s">
        <v>130</v>
      </c>
      <c r="E725" t="s">
        <v>130</v>
      </c>
      <c r="F725" s="55">
        <v>1.9E-2</v>
      </c>
      <c r="G725" s="55">
        <v>6.7000000000000004E-2</v>
      </c>
      <c r="H725" s="55">
        <v>0.112</v>
      </c>
      <c r="I725" s="55">
        <v>0.158</v>
      </c>
      <c r="J725" s="55">
        <v>0.20300000000000001</v>
      </c>
      <c r="K725" s="55" t="s">
        <v>130</v>
      </c>
      <c r="L725" s="55" t="s">
        <v>130</v>
      </c>
      <c r="M725" s="55" t="s">
        <v>130</v>
      </c>
      <c r="N725" s="55" t="s">
        <v>130</v>
      </c>
      <c r="O725" s="55" t="s">
        <v>130</v>
      </c>
      <c r="P725" s="2" t="s">
        <v>162</v>
      </c>
      <c r="Y725" s="102"/>
      <c r="Z725" s="126">
        <v>1.65</v>
      </c>
      <c r="AA725" s="127">
        <v>1.9E-2</v>
      </c>
      <c r="AB725" s="127">
        <v>6.7000000000000004E-2</v>
      </c>
      <c r="AC725" s="127">
        <v>0.112</v>
      </c>
      <c r="AD725" s="127">
        <v>0.158</v>
      </c>
      <c r="AE725" s="127">
        <v>0.20300000000000001</v>
      </c>
      <c r="AF725" s="24"/>
      <c r="AG725" s="24"/>
      <c r="AH725" s="24"/>
      <c r="AI725" s="24"/>
      <c r="AJ725" s="24"/>
      <c r="AK725" s="24"/>
      <c r="AL725" s="24"/>
      <c r="AM725" s="24"/>
      <c r="AN725" s="24"/>
    </row>
    <row r="726" spans="1:40" ht="16" thickBot="1" x14ac:dyDescent="0.35">
      <c r="A726" t="s">
        <v>133</v>
      </c>
      <c r="B726" s="5">
        <v>1.68</v>
      </c>
      <c r="C726" s="5">
        <f t="shared" si="54"/>
        <v>41.68</v>
      </c>
      <c r="D726" t="s">
        <v>130</v>
      </c>
      <c r="E726" t="s">
        <v>130</v>
      </c>
      <c r="F726" s="55">
        <v>1.9E-2</v>
      </c>
      <c r="G726" s="55">
        <v>6.7000000000000004E-2</v>
      </c>
      <c r="H726" s="55">
        <v>0.112</v>
      </c>
      <c r="I726" s="55">
        <v>0.158</v>
      </c>
      <c r="J726" s="55">
        <v>0.20300000000000001</v>
      </c>
      <c r="K726" s="55" t="s">
        <v>130</v>
      </c>
      <c r="L726" s="55" t="s">
        <v>130</v>
      </c>
      <c r="M726" s="55" t="s">
        <v>130</v>
      </c>
      <c r="N726" s="55" t="s">
        <v>130</v>
      </c>
      <c r="O726" s="55" t="s">
        <v>130</v>
      </c>
      <c r="P726" s="2" t="s">
        <v>162</v>
      </c>
      <c r="Y726" s="102"/>
      <c r="Z726" s="126">
        <v>1.66</v>
      </c>
      <c r="AA726" s="55">
        <v>1.9E-2</v>
      </c>
      <c r="AB726" s="55">
        <v>6.7000000000000004E-2</v>
      </c>
      <c r="AC726" s="55">
        <v>0.112</v>
      </c>
      <c r="AD726" s="55">
        <v>0.158</v>
      </c>
      <c r="AE726" s="55">
        <v>0.20300000000000001</v>
      </c>
      <c r="AF726" s="24"/>
      <c r="AG726" s="24"/>
      <c r="AH726" s="24"/>
      <c r="AI726" s="24"/>
      <c r="AJ726" s="24"/>
      <c r="AK726" s="24"/>
      <c r="AL726" s="24"/>
      <c r="AM726" s="24"/>
      <c r="AN726" s="24"/>
    </row>
    <row r="727" spans="1:40" ht="16" thickBot="1" x14ac:dyDescent="0.35">
      <c r="A727" t="s">
        <v>133</v>
      </c>
      <c r="B727" s="5">
        <v>1.69</v>
      </c>
      <c r="C727" s="5">
        <f t="shared" si="54"/>
        <v>41.69</v>
      </c>
      <c r="D727" t="s">
        <v>130</v>
      </c>
      <c r="E727" t="s">
        <v>130</v>
      </c>
      <c r="F727" s="55">
        <v>1.9E-2</v>
      </c>
      <c r="G727" s="55">
        <v>6.7000000000000004E-2</v>
      </c>
      <c r="H727" s="55">
        <v>0.112</v>
      </c>
      <c r="I727" s="55">
        <v>0.158</v>
      </c>
      <c r="J727" s="55">
        <v>0.20300000000000001</v>
      </c>
      <c r="K727" s="55" t="s">
        <v>130</v>
      </c>
      <c r="L727" s="55" t="s">
        <v>130</v>
      </c>
      <c r="M727" s="55" t="s">
        <v>130</v>
      </c>
      <c r="N727" s="55" t="s">
        <v>130</v>
      </c>
      <c r="O727" s="55" t="s">
        <v>130</v>
      </c>
      <c r="P727" s="2" t="s">
        <v>162</v>
      </c>
      <c r="Y727" s="102"/>
      <c r="Z727" s="126">
        <v>1.67</v>
      </c>
      <c r="AA727" s="55">
        <v>1.9E-2</v>
      </c>
      <c r="AB727" s="55">
        <v>6.7000000000000004E-2</v>
      </c>
      <c r="AC727" s="55">
        <v>0.112</v>
      </c>
      <c r="AD727" s="55">
        <v>0.158</v>
      </c>
      <c r="AE727" s="55">
        <v>0.20300000000000001</v>
      </c>
      <c r="AF727" s="24"/>
      <c r="AG727" s="24"/>
      <c r="AH727" s="24"/>
      <c r="AI727" s="24"/>
      <c r="AJ727" s="24"/>
      <c r="AK727" s="24"/>
      <c r="AL727" s="24"/>
      <c r="AM727" s="24"/>
      <c r="AN727" s="24"/>
    </row>
    <row r="728" spans="1:40" ht="16" thickBot="1" x14ac:dyDescent="0.35">
      <c r="A728" t="s">
        <v>133</v>
      </c>
      <c r="B728" s="5">
        <v>1.7</v>
      </c>
      <c r="C728" s="5">
        <f t="shared" si="54"/>
        <v>41.7</v>
      </c>
      <c r="D728" t="s">
        <v>130</v>
      </c>
      <c r="E728" t="s">
        <v>130</v>
      </c>
      <c r="F728" s="55">
        <v>1.9E-2</v>
      </c>
      <c r="G728" s="55">
        <v>6.7000000000000004E-2</v>
      </c>
      <c r="H728" s="55">
        <v>0.112</v>
      </c>
      <c r="I728" s="55">
        <v>0.158</v>
      </c>
      <c r="J728" s="55">
        <v>0.20300000000000001</v>
      </c>
      <c r="K728" s="55" t="s">
        <v>130</v>
      </c>
      <c r="L728" s="55" t="s">
        <v>130</v>
      </c>
      <c r="M728" s="55" t="s">
        <v>130</v>
      </c>
      <c r="N728" s="55" t="s">
        <v>130</v>
      </c>
      <c r="O728" s="55" t="s">
        <v>130</v>
      </c>
      <c r="P728" s="2" t="s">
        <v>162</v>
      </c>
      <c r="Y728" s="102"/>
      <c r="Z728" s="126">
        <v>1.68</v>
      </c>
      <c r="AA728" s="55">
        <v>1.9E-2</v>
      </c>
      <c r="AB728" s="55">
        <v>6.7000000000000004E-2</v>
      </c>
      <c r="AC728" s="55">
        <v>0.112</v>
      </c>
      <c r="AD728" s="55">
        <v>0.158</v>
      </c>
      <c r="AE728" s="55">
        <v>0.20300000000000001</v>
      </c>
      <c r="AF728" s="24"/>
      <c r="AG728" s="24"/>
      <c r="AH728" s="24"/>
      <c r="AI728" s="24"/>
      <c r="AJ728" s="24"/>
      <c r="AK728" s="24"/>
      <c r="AL728" s="24"/>
      <c r="AM728" s="24"/>
      <c r="AN728" s="24"/>
    </row>
    <row r="729" spans="1:40" ht="16" thickBot="1" x14ac:dyDescent="0.35">
      <c r="A729" t="s">
        <v>133</v>
      </c>
      <c r="B729" s="5">
        <v>1.71</v>
      </c>
      <c r="C729" s="5">
        <f t="shared" si="54"/>
        <v>41.71</v>
      </c>
      <c r="D729" t="s">
        <v>130</v>
      </c>
      <c r="E729" t="s">
        <v>130</v>
      </c>
      <c r="F729" s="55">
        <v>1.9E-2</v>
      </c>
      <c r="G729" s="55">
        <v>6.7000000000000004E-2</v>
      </c>
      <c r="H729" s="55">
        <v>0.112</v>
      </c>
      <c r="I729" s="55">
        <v>0.158</v>
      </c>
      <c r="J729" s="55">
        <v>0.20300000000000001</v>
      </c>
      <c r="K729" s="55" t="s">
        <v>130</v>
      </c>
      <c r="L729" s="55" t="s">
        <v>130</v>
      </c>
      <c r="M729" s="55" t="s">
        <v>130</v>
      </c>
      <c r="N729" s="55" t="s">
        <v>130</v>
      </c>
      <c r="O729" s="55" t="s">
        <v>130</v>
      </c>
      <c r="P729" s="2" t="s">
        <v>162</v>
      </c>
      <c r="Y729" s="102"/>
      <c r="Z729" s="126">
        <v>1.69</v>
      </c>
      <c r="AA729" s="55">
        <v>1.9E-2</v>
      </c>
      <c r="AB729" s="55">
        <v>6.7000000000000004E-2</v>
      </c>
      <c r="AC729" s="55">
        <v>0.112</v>
      </c>
      <c r="AD729" s="55">
        <v>0.158</v>
      </c>
      <c r="AE729" s="55">
        <v>0.20300000000000001</v>
      </c>
      <c r="AF729" s="24"/>
      <c r="AG729" s="24"/>
      <c r="AH729" s="24"/>
      <c r="AI729" s="24"/>
      <c r="AJ729" s="24"/>
      <c r="AK729" s="24"/>
      <c r="AL729" s="24"/>
      <c r="AM729" s="24"/>
      <c r="AN729" s="24"/>
    </row>
    <row r="730" spans="1:40" ht="16" thickBot="1" x14ac:dyDescent="0.35">
      <c r="A730" t="s">
        <v>133</v>
      </c>
      <c r="B730" s="5">
        <v>1.72</v>
      </c>
      <c r="C730" s="5">
        <f t="shared" si="54"/>
        <v>41.72</v>
      </c>
      <c r="D730" t="s">
        <v>130</v>
      </c>
      <c r="E730" t="s">
        <v>130</v>
      </c>
      <c r="F730" s="55">
        <v>1.9E-2</v>
      </c>
      <c r="G730" s="55">
        <v>6.7000000000000004E-2</v>
      </c>
      <c r="H730" s="55">
        <v>0.112</v>
      </c>
      <c r="I730" s="55">
        <v>0.158</v>
      </c>
      <c r="J730" s="55">
        <v>0.20300000000000001</v>
      </c>
      <c r="K730" s="55" t="s">
        <v>130</v>
      </c>
      <c r="L730" s="55" t="s">
        <v>130</v>
      </c>
      <c r="M730" s="55" t="s">
        <v>130</v>
      </c>
      <c r="N730" s="55" t="s">
        <v>130</v>
      </c>
      <c r="O730" s="55" t="s">
        <v>130</v>
      </c>
      <c r="P730" s="2" t="s">
        <v>162</v>
      </c>
      <c r="Y730" s="102"/>
      <c r="Z730" s="126">
        <v>1.7</v>
      </c>
      <c r="AA730" s="55">
        <v>1.9E-2</v>
      </c>
      <c r="AB730" s="55">
        <v>6.7000000000000004E-2</v>
      </c>
      <c r="AC730" s="55">
        <v>0.112</v>
      </c>
      <c r="AD730" s="55">
        <v>0.158</v>
      </c>
      <c r="AE730" s="55">
        <v>0.20300000000000001</v>
      </c>
      <c r="AF730" s="24"/>
      <c r="AG730" s="24"/>
      <c r="AH730" s="24"/>
      <c r="AI730" s="24"/>
      <c r="AJ730" s="24"/>
      <c r="AK730" s="24"/>
      <c r="AL730" s="24"/>
      <c r="AM730" s="24"/>
      <c r="AN730" s="24"/>
    </row>
    <row r="731" spans="1:40" ht="16" thickBot="1" x14ac:dyDescent="0.35">
      <c r="A731" t="s">
        <v>133</v>
      </c>
      <c r="B731" s="5">
        <v>1.73</v>
      </c>
      <c r="C731" s="5">
        <f t="shared" si="54"/>
        <v>41.73</v>
      </c>
      <c r="D731" t="s">
        <v>130</v>
      </c>
      <c r="E731" t="s">
        <v>130</v>
      </c>
      <c r="F731" s="55">
        <v>1.9E-2</v>
      </c>
      <c r="G731" s="55">
        <v>6.7000000000000004E-2</v>
      </c>
      <c r="H731" s="55">
        <v>0.112</v>
      </c>
      <c r="I731" s="55">
        <v>0.158</v>
      </c>
      <c r="J731" s="55">
        <v>0.20300000000000001</v>
      </c>
      <c r="K731" s="55" t="s">
        <v>130</v>
      </c>
      <c r="L731" s="55" t="s">
        <v>130</v>
      </c>
      <c r="M731" s="55" t="s">
        <v>130</v>
      </c>
      <c r="N731" s="55" t="s">
        <v>130</v>
      </c>
      <c r="O731" s="55" t="s">
        <v>130</v>
      </c>
      <c r="P731" s="2" t="s">
        <v>162</v>
      </c>
      <c r="Y731" s="102"/>
      <c r="Z731" s="126">
        <v>1.71</v>
      </c>
      <c r="AA731" s="55">
        <v>1.9E-2</v>
      </c>
      <c r="AB731" s="55">
        <v>6.7000000000000004E-2</v>
      </c>
      <c r="AC731" s="55">
        <v>0.112</v>
      </c>
      <c r="AD731" s="55">
        <v>0.158</v>
      </c>
      <c r="AE731" s="55">
        <v>0.20300000000000001</v>
      </c>
      <c r="AF731" s="24"/>
      <c r="AG731" s="24"/>
      <c r="AH731" s="24"/>
      <c r="AI731" s="24"/>
      <c r="AJ731" s="24"/>
      <c r="AK731" s="24"/>
      <c r="AL731" s="24"/>
      <c r="AM731" s="24"/>
      <c r="AN731" s="24"/>
    </row>
    <row r="732" spans="1:40" ht="16" thickBot="1" x14ac:dyDescent="0.35">
      <c r="A732" t="s">
        <v>133</v>
      </c>
      <c r="B732" s="5">
        <v>1.74</v>
      </c>
      <c r="C732" s="5">
        <f t="shared" si="54"/>
        <v>41.74</v>
      </c>
      <c r="D732" t="s">
        <v>130</v>
      </c>
      <c r="E732" t="s">
        <v>130</v>
      </c>
      <c r="F732" s="55">
        <v>1.9E-2</v>
      </c>
      <c r="G732" s="55">
        <v>6.7000000000000004E-2</v>
      </c>
      <c r="H732" s="55">
        <v>0.112</v>
      </c>
      <c r="I732" s="55">
        <v>0.158</v>
      </c>
      <c r="J732" s="55">
        <v>0.20300000000000001</v>
      </c>
      <c r="K732" s="55" t="s">
        <v>130</v>
      </c>
      <c r="L732" s="55" t="s">
        <v>130</v>
      </c>
      <c r="M732" s="55" t="s">
        <v>130</v>
      </c>
      <c r="N732" s="55" t="s">
        <v>130</v>
      </c>
      <c r="O732" s="55" t="s">
        <v>130</v>
      </c>
      <c r="P732" s="2" t="s">
        <v>162</v>
      </c>
      <c r="Y732" s="102"/>
      <c r="Z732" s="126">
        <v>1.72</v>
      </c>
      <c r="AA732" s="55">
        <v>1.9E-2</v>
      </c>
      <c r="AB732" s="55">
        <v>6.7000000000000004E-2</v>
      </c>
      <c r="AC732" s="55">
        <v>0.112</v>
      </c>
      <c r="AD732" s="55">
        <v>0.158</v>
      </c>
      <c r="AE732" s="55">
        <v>0.20300000000000001</v>
      </c>
      <c r="AF732" s="24"/>
      <c r="AG732" s="24"/>
      <c r="AH732" s="24"/>
      <c r="AI732" s="24"/>
      <c r="AJ732" s="24"/>
      <c r="AK732" s="24"/>
      <c r="AL732" s="24"/>
      <c r="AM732" s="24"/>
      <c r="AN732" s="24"/>
    </row>
    <row r="733" spans="1:40" ht="16" thickBot="1" x14ac:dyDescent="0.35">
      <c r="A733" t="s">
        <v>133</v>
      </c>
      <c r="B733" s="5">
        <v>1.75</v>
      </c>
      <c r="C733" s="5">
        <f t="shared" si="54"/>
        <v>41.75</v>
      </c>
      <c r="D733" t="s">
        <v>130</v>
      </c>
      <c r="E733" t="s">
        <v>130</v>
      </c>
      <c r="F733" s="55">
        <v>1.9E-2</v>
      </c>
      <c r="G733" s="55">
        <v>6.7000000000000004E-2</v>
      </c>
      <c r="H733" s="55">
        <v>0.112</v>
      </c>
      <c r="I733" s="55">
        <v>0.158</v>
      </c>
      <c r="J733" s="55">
        <v>0.20300000000000001</v>
      </c>
      <c r="K733" s="55" t="s">
        <v>130</v>
      </c>
      <c r="L733" s="55" t="s">
        <v>130</v>
      </c>
      <c r="M733" s="55" t="s">
        <v>130</v>
      </c>
      <c r="N733" s="55" t="s">
        <v>130</v>
      </c>
      <c r="O733" s="55" t="s">
        <v>130</v>
      </c>
      <c r="P733" s="2" t="s">
        <v>162</v>
      </c>
      <c r="Y733" s="102"/>
      <c r="Z733" s="126">
        <v>1.73</v>
      </c>
      <c r="AA733" s="55">
        <v>1.9E-2</v>
      </c>
      <c r="AB733" s="55">
        <v>6.7000000000000004E-2</v>
      </c>
      <c r="AC733" s="55">
        <v>0.112</v>
      </c>
      <c r="AD733" s="55">
        <v>0.158</v>
      </c>
      <c r="AE733" s="55">
        <v>0.20300000000000001</v>
      </c>
      <c r="AF733" s="24"/>
      <c r="AG733" s="24"/>
      <c r="AH733" s="24"/>
      <c r="AI733" s="24"/>
      <c r="AJ733" s="24"/>
      <c r="AK733" s="24"/>
      <c r="AL733" s="24"/>
      <c r="AM733" s="24"/>
      <c r="AN733" s="24"/>
    </row>
    <row r="734" spans="1:40" ht="16" thickBot="1" x14ac:dyDescent="0.35">
      <c r="A734" t="s">
        <v>133</v>
      </c>
      <c r="B734" s="5">
        <v>1.76</v>
      </c>
      <c r="C734" s="5">
        <f t="shared" si="54"/>
        <v>41.76</v>
      </c>
      <c r="D734" t="s">
        <v>130</v>
      </c>
      <c r="E734" t="s">
        <v>130</v>
      </c>
      <c r="F734" s="55">
        <v>1.9E-2</v>
      </c>
      <c r="G734" s="55">
        <v>6.7000000000000004E-2</v>
      </c>
      <c r="H734" s="55">
        <v>0.112</v>
      </c>
      <c r="I734" s="55">
        <v>0.158</v>
      </c>
      <c r="J734" s="55">
        <v>0.20300000000000001</v>
      </c>
      <c r="K734" s="55" t="s">
        <v>130</v>
      </c>
      <c r="L734" s="55" t="s">
        <v>130</v>
      </c>
      <c r="M734" s="55" t="s">
        <v>130</v>
      </c>
      <c r="N734" s="55" t="s">
        <v>130</v>
      </c>
      <c r="O734" s="55" t="s">
        <v>130</v>
      </c>
      <c r="P734" s="2" t="s">
        <v>162</v>
      </c>
      <c r="Y734" s="102"/>
      <c r="Z734" s="126">
        <v>1.74</v>
      </c>
      <c r="AA734" s="55">
        <v>1.9E-2</v>
      </c>
      <c r="AB734" s="55">
        <v>6.7000000000000004E-2</v>
      </c>
      <c r="AC734" s="55">
        <v>0.112</v>
      </c>
      <c r="AD734" s="55">
        <v>0.158</v>
      </c>
      <c r="AE734" s="55">
        <v>0.20300000000000001</v>
      </c>
      <c r="AF734" s="24"/>
      <c r="AG734" s="24"/>
      <c r="AH734" s="24"/>
      <c r="AI734" s="24"/>
      <c r="AJ734" s="24"/>
      <c r="AK734" s="24"/>
      <c r="AL734" s="24"/>
      <c r="AM734" s="24"/>
      <c r="AN734" s="24"/>
    </row>
    <row r="735" spans="1:40" ht="16" thickBot="1" x14ac:dyDescent="0.35">
      <c r="A735" t="s">
        <v>133</v>
      </c>
      <c r="B735" s="5">
        <v>1.77</v>
      </c>
      <c r="C735" s="5">
        <f t="shared" si="54"/>
        <v>41.77</v>
      </c>
      <c r="D735" t="s">
        <v>130</v>
      </c>
      <c r="E735" t="s">
        <v>130</v>
      </c>
      <c r="F735" s="55">
        <v>1.9E-2</v>
      </c>
      <c r="G735" s="55">
        <v>6.7000000000000004E-2</v>
      </c>
      <c r="H735" s="55">
        <v>0.112</v>
      </c>
      <c r="I735" s="55">
        <v>0.158</v>
      </c>
      <c r="J735" s="55">
        <v>0.20300000000000001</v>
      </c>
      <c r="K735" s="55" t="s">
        <v>130</v>
      </c>
      <c r="L735" s="55" t="s">
        <v>130</v>
      </c>
      <c r="M735" s="55" t="s">
        <v>130</v>
      </c>
      <c r="N735" s="55" t="s">
        <v>130</v>
      </c>
      <c r="O735" s="55" t="s">
        <v>130</v>
      </c>
      <c r="P735" s="2" t="s">
        <v>162</v>
      </c>
      <c r="Y735" s="102"/>
      <c r="Z735" s="126">
        <v>1.75</v>
      </c>
      <c r="AA735" s="55">
        <v>1.9E-2</v>
      </c>
      <c r="AB735" s="55">
        <v>6.7000000000000004E-2</v>
      </c>
      <c r="AC735" s="55">
        <v>0.112</v>
      </c>
      <c r="AD735" s="55">
        <v>0.158</v>
      </c>
      <c r="AE735" s="55">
        <v>0.20300000000000001</v>
      </c>
      <c r="AF735" s="24"/>
      <c r="AG735" s="24"/>
      <c r="AH735" s="24"/>
      <c r="AI735" s="24"/>
      <c r="AJ735" s="24"/>
      <c r="AK735" s="24"/>
      <c r="AL735" s="24"/>
      <c r="AM735" s="24"/>
      <c r="AN735" s="24"/>
    </row>
    <row r="736" spans="1:40" ht="16" thickBot="1" x14ac:dyDescent="0.35">
      <c r="A736" t="s">
        <v>133</v>
      </c>
      <c r="B736" s="5">
        <v>1.78</v>
      </c>
      <c r="C736" s="5">
        <f t="shared" si="54"/>
        <v>41.78</v>
      </c>
      <c r="D736" t="s">
        <v>130</v>
      </c>
      <c r="E736" t="s">
        <v>130</v>
      </c>
      <c r="F736" s="55">
        <v>1.9E-2</v>
      </c>
      <c r="G736" s="55">
        <v>6.7000000000000004E-2</v>
      </c>
      <c r="H736" s="55">
        <v>0.112</v>
      </c>
      <c r="I736" s="55">
        <v>0.158</v>
      </c>
      <c r="J736" s="55">
        <v>0.20300000000000001</v>
      </c>
      <c r="K736" s="55" t="s">
        <v>130</v>
      </c>
      <c r="L736" s="55" t="s">
        <v>130</v>
      </c>
      <c r="M736" s="55" t="s">
        <v>130</v>
      </c>
      <c r="N736" s="55" t="s">
        <v>130</v>
      </c>
      <c r="O736" s="55" t="s">
        <v>130</v>
      </c>
      <c r="P736" s="2" t="s">
        <v>162</v>
      </c>
      <c r="Y736" s="102"/>
      <c r="Z736" s="126">
        <v>1.76</v>
      </c>
      <c r="AA736" s="55">
        <v>1.9E-2</v>
      </c>
      <c r="AB736" s="55">
        <v>6.7000000000000004E-2</v>
      </c>
      <c r="AC736" s="55">
        <v>0.112</v>
      </c>
      <c r="AD736" s="55">
        <v>0.158</v>
      </c>
      <c r="AE736" s="55">
        <v>0.20300000000000001</v>
      </c>
      <c r="AF736" s="24"/>
      <c r="AG736" s="24"/>
      <c r="AH736" s="24"/>
      <c r="AI736" s="24"/>
      <c r="AJ736" s="24"/>
      <c r="AK736" s="24"/>
      <c r="AL736" s="24"/>
      <c r="AM736" s="24"/>
      <c r="AN736" s="24"/>
    </row>
    <row r="737" spans="1:40" ht="16" thickBot="1" x14ac:dyDescent="0.35">
      <c r="A737" t="s">
        <v>133</v>
      </c>
      <c r="B737" s="5">
        <v>1.79</v>
      </c>
      <c r="C737" s="5">
        <f t="shared" si="54"/>
        <v>41.79</v>
      </c>
      <c r="D737" t="s">
        <v>130</v>
      </c>
      <c r="E737" t="s">
        <v>130</v>
      </c>
      <c r="F737" s="55">
        <v>1.9E-2</v>
      </c>
      <c r="G737" s="55">
        <v>6.7000000000000004E-2</v>
      </c>
      <c r="H737" s="55">
        <v>0.112</v>
      </c>
      <c r="I737" s="55">
        <v>0.158</v>
      </c>
      <c r="J737" s="55">
        <v>0.20300000000000001</v>
      </c>
      <c r="K737" s="55" t="s">
        <v>130</v>
      </c>
      <c r="L737" s="55" t="s">
        <v>130</v>
      </c>
      <c r="M737" s="55" t="s">
        <v>130</v>
      </c>
      <c r="N737" s="55" t="s">
        <v>130</v>
      </c>
      <c r="O737" s="55" t="s">
        <v>130</v>
      </c>
      <c r="P737" s="2" t="s">
        <v>162</v>
      </c>
      <c r="Y737" s="102"/>
      <c r="Z737" s="126">
        <v>1.77</v>
      </c>
      <c r="AA737" s="55">
        <v>1.9E-2</v>
      </c>
      <c r="AB737" s="55">
        <v>6.7000000000000004E-2</v>
      </c>
      <c r="AC737" s="55">
        <v>0.112</v>
      </c>
      <c r="AD737" s="55">
        <v>0.158</v>
      </c>
      <c r="AE737" s="55">
        <v>0.20300000000000001</v>
      </c>
      <c r="AF737" s="24"/>
      <c r="AG737" s="24"/>
      <c r="AH737" s="24"/>
      <c r="AI737" s="24"/>
      <c r="AJ737" s="24"/>
      <c r="AK737" s="24"/>
      <c r="AL737" s="24"/>
      <c r="AM737" s="24"/>
      <c r="AN737" s="24"/>
    </row>
    <row r="738" spans="1:40" ht="16" thickBot="1" x14ac:dyDescent="0.35">
      <c r="A738" t="s">
        <v>133</v>
      </c>
      <c r="B738" s="5">
        <v>1.8</v>
      </c>
      <c r="C738" s="5">
        <f t="shared" si="54"/>
        <v>41.8</v>
      </c>
      <c r="D738" t="s">
        <v>130</v>
      </c>
      <c r="E738" t="s">
        <v>130</v>
      </c>
      <c r="F738" s="55">
        <v>1.9E-2</v>
      </c>
      <c r="G738" s="55">
        <v>6.7000000000000004E-2</v>
      </c>
      <c r="H738" s="55">
        <v>0.112</v>
      </c>
      <c r="I738" s="55">
        <v>0.158</v>
      </c>
      <c r="J738" s="55">
        <v>0.20300000000000001</v>
      </c>
      <c r="K738" s="55" t="s">
        <v>130</v>
      </c>
      <c r="L738" s="55" t="s">
        <v>130</v>
      </c>
      <c r="M738" s="55" t="s">
        <v>130</v>
      </c>
      <c r="N738" s="55" t="s">
        <v>130</v>
      </c>
      <c r="O738" s="55" t="s">
        <v>130</v>
      </c>
      <c r="P738" s="2" t="s">
        <v>162</v>
      </c>
      <c r="Y738" s="102"/>
      <c r="Z738" s="126">
        <v>1.78</v>
      </c>
      <c r="AA738" s="55">
        <v>1.9E-2</v>
      </c>
      <c r="AB738" s="55">
        <v>6.7000000000000004E-2</v>
      </c>
      <c r="AC738" s="55">
        <v>0.112</v>
      </c>
      <c r="AD738" s="55">
        <v>0.158</v>
      </c>
      <c r="AE738" s="55">
        <v>0.20300000000000001</v>
      </c>
      <c r="AF738" s="24"/>
      <c r="AG738" s="24"/>
      <c r="AH738" s="24"/>
      <c r="AI738" s="24"/>
      <c r="AJ738" s="24"/>
      <c r="AK738" s="24"/>
      <c r="AL738" s="24"/>
      <c r="AM738" s="24"/>
      <c r="AN738" s="24"/>
    </row>
    <row r="739" spans="1:40" ht="16" thickBot="1" x14ac:dyDescent="0.35">
      <c r="A739" t="s">
        <v>133</v>
      </c>
      <c r="B739" s="5">
        <v>1.81</v>
      </c>
      <c r="C739" s="5">
        <f t="shared" ref="C739:C802" si="55">VALUE(SUBSTITUTE(4&amp;B739," ",""))</f>
        <v>41.81</v>
      </c>
      <c r="D739" t="s">
        <v>130</v>
      </c>
      <c r="E739" t="s">
        <v>130</v>
      </c>
      <c r="F739" s="55">
        <v>1.9E-2</v>
      </c>
      <c r="G739" s="55">
        <v>6.7000000000000004E-2</v>
      </c>
      <c r="H739" s="55">
        <v>0.112</v>
      </c>
      <c r="I739" s="55">
        <v>0.158</v>
      </c>
      <c r="J739" s="55">
        <v>0.20300000000000001</v>
      </c>
      <c r="K739" s="55" t="s">
        <v>130</v>
      </c>
      <c r="L739" s="55" t="s">
        <v>130</v>
      </c>
      <c r="M739" s="55" t="s">
        <v>130</v>
      </c>
      <c r="N739" s="55" t="s">
        <v>130</v>
      </c>
      <c r="O739" s="55" t="s">
        <v>130</v>
      </c>
      <c r="P739" s="2" t="s">
        <v>162</v>
      </c>
      <c r="Y739" s="102"/>
      <c r="Z739" s="126">
        <v>1.79</v>
      </c>
      <c r="AA739" s="55">
        <v>1.9E-2</v>
      </c>
      <c r="AB739" s="55">
        <v>6.7000000000000004E-2</v>
      </c>
      <c r="AC739" s="55">
        <v>0.112</v>
      </c>
      <c r="AD739" s="55">
        <v>0.158</v>
      </c>
      <c r="AE739" s="55">
        <v>0.20300000000000001</v>
      </c>
      <c r="AF739" s="24"/>
      <c r="AG739" s="24"/>
      <c r="AH739" s="24"/>
      <c r="AI739" s="24"/>
      <c r="AJ739" s="24"/>
      <c r="AK739" s="24"/>
      <c r="AL739" s="24"/>
      <c r="AM739" s="24"/>
      <c r="AN739" s="24"/>
    </row>
    <row r="740" spans="1:40" ht="16" thickBot="1" x14ac:dyDescent="0.35">
      <c r="A740" t="s">
        <v>133</v>
      </c>
      <c r="B740" s="5">
        <v>1.82</v>
      </c>
      <c r="C740" s="5">
        <f t="shared" si="55"/>
        <v>41.82</v>
      </c>
      <c r="D740" t="s">
        <v>130</v>
      </c>
      <c r="E740" t="s">
        <v>130</v>
      </c>
      <c r="F740" s="55">
        <v>1.9E-2</v>
      </c>
      <c r="G740" s="55">
        <v>6.7000000000000004E-2</v>
      </c>
      <c r="H740" s="55">
        <v>0.112</v>
      </c>
      <c r="I740" s="55">
        <v>0.158</v>
      </c>
      <c r="J740" s="55">
        <v>0.20300000000000001</v>
      </c>
      <c r="K740" s="55" t="s">
        <v>130</v>
      </c>
      <c r="L740" s="55" t="s">
        <v>130</v>
      </c>
      <c r="M740" s="55" t="s">
        <v>130</v>
      </c>
      <c r="N740" s="55" t="s">
        <v>130</v>
      </c>
      <c r="O740" s="55" t="s">
        <v>130</v>
      </c>
      <c r="P740" s="2" t="s">
        <v>162</v>
      </c>
      <c r="Y740" s="102"/>
      <c r="Z740" s="126">
        <v>1.8</v>
      </c>
      <c r="AA740" s="55">
        <v>1.9E-2</v>
      </c>
      <c r="AB740" s="55">
        <v>6.7000000000000004E-2</v>
      </c>
      <c r="AC740" s="55">
        <v>0.112</v>
      </c>
      <c r="AD740" s="55">
        <v>0.158</v>
      </c>
      <c r="AE740" s="55">
        <v>0.20300000000000001</v>
      </c>
      <c r="AF740" s="24"/>
      <c r="AG740" s="24"/>
      <c r="AH740" s="24"/>
      <c r="AI740" s="24"/>
      <c r="AJ740" s="24"/>
      <c r="AK740" s="24"/>
      <c r="AL740" s="24"/>
      <c r="AM740" s="24"/>
      <c r="AN740" s="24"/>
    </row>
    <row r="741" spans="1:40" ht="16" thickBot="1" x14ac:dyDescent="0.35">
      <c r="A741" t="s">
        <v>133</v>
      </c>
      <c r="B741" s="5">
        <v>1.83</v>
      </c>
      <c r="C741" s="5">
        <f t="shared" si="55"/>
        <v>41.83</v>
      </c>
      <c r="D741" t="s">
        <v>130</v>
      </c>
      <c r="E741" t="s">
        <v>130</v>
      </c>
      <c r="F741" s="55">
        <v>1.9E-2</v>
      </c>
      <c r="G741" s="55">
        <v>6.7000000000000004E-2</v>
      </c>
      <c r="H741" s="55">
        <v>0.112</v>
      </c>
      <c r="I741" s="55">
        <v>0.158</v>
      </c>
      <c r="J741" s="55">
        <v>0.20300000000000001</v>
      </c>
      <c r="K741" s="55" t="s">
        <v>130</v>
      </c>
      <c r="L741" s="55" t="s">
        <v>130</v>
      </c>
      <c r="M741" s="55" t="s">
        <v>130</v>
      </c>
      <c r="N741" s="55" t="s">
        <v>130</v>
      </c>
      <c r="O741" s="55" t="s">
        <v>130</v>
      </c>
      <c r="P741" s="2" t="s">
        <v>162</v>
      </c>
      <c r="Y741" s="102"/>
      <c r="Z741" s="126">
        <v>1.81</v>
      </c>
      <c r="AA741" s="55">
        <v>1.9E-2</v>
      </c>
      <c r="AB741" s="55">
        <v>6.7000000000000004E-2</v>
      </c>
      <c r="AC741" s="55">
        <v>0.112</v>
      </c>
      <c r="AD741" s="55">
        <v>0.158</v>
      </c>
      <c r="AE741" s="55">
        <v>0.20300000000000001</v>
      </c>
      <c r="AF741" s="24"/>
      <c r="AG741" s="24"/>
      <c r="AH741" s="24"/>
      <c r="AI741" s="24"/>
      <c r="AJ741" s="24"/>
      <c r="AK741" s="24"/>
      <c r="AL741" s="24"/>
      <c r="AM741" s="24"/>
      <c r="AN741" s="24"/>
    </row>
    <row r="742" spans="1:40" ht="16" thickBot="1" x14ac:dyDescent="0.35">
      <c r="A742" t="s">
        <v>133</v>
      </c>
      <c r="B742" s="5">
        <v>1.84</v>
      </c>
      <c r="C742" s="5">
        <f t="shared" si="55"/>
        <v>41.84</v>
      </c>
      <c r="D742" t="s">
        <v>130</v>
      </c>
      <c r="E742" t="s">
        <v>130</v>
      </c>
      <c r="F742" s="55">
        <v>1.9E-2</v>
      </c>
      <c r="G742" s="55">
        <v>6.7000000000000004E-2</v>
      </c>
      <c r="H742" s="55">
        <v>0.112</v>
      </c>
      <c r="I742" s="55">
        <v>0.158</v>
      </c>
      <c r="J742" s="55">
        <v>0.20300000000000001</v>
      </c>
      <c r="K742" s="55" t="s">
        <v>130</v>
      </c>
      <c r="L742" s="55" t="s">
        <v>130</v>
      </c>
      <c r="M742" s="55" t="s">
        <v>130</v>
      </c>
      <c r="N742" s="55" t="s">
        <v>130</v>
      </c>
      <c r="O742" s="55" t="s">
        <v>130</v>
      </c>
      <c r="P742" s="2" t="s">
        <v>162</v>
      </c>
      <c r="Y742" s="102"/>
      <c r="Z742" s="126">
        <v>1.82</v>
      </c>
      <c r="AA742" s="55">
        <v>1.9E-2</v>
      </c>
      <c r="AB742" s="55">
        <v>6.7000000000000004E-2</v>
      </c>
      <c r="AC742" s="55">
        <v>0.112</v>
      </c>
      <c r="AD742" s="55">
        <v>0.158</v>
      </c>
      <c r="AE742" s="55">
        <v>0.20300000000000001</v>
      </c>
      <c r="AF742" s="24"/>
      <c r="AG742" s="24"/>
      <c r="AH742" s="24"/>
      <c r="AI742" s="24"/>
      <c r="AJ742" s="24"/>
      <c r="AK742" s="24"/>
      <c r="AL742" s="24"/>
      <c r="AM742" s="24"/>
      <c r="AN742" s="24"/>
    </row>
    <row r="743" spans="1:40" ht="16" thickBot="1" x14ac:dyDescent="0.35">
      <c r="A743" t="s">
        <v>133</v>
      </c>
      <c r="B743" s="5">
        <v>1.85</v>
      </c>
      <c r="C743" s="5">
        <f t="shared" si="55"/>
        <v>41.85</v>
      </c>
      <c r="D743" t="s">
        <v>130</v>
      </c>
      <c r="E743" t="s">
        <v>130</v>
      </c>
      <c r="F743" s="55">
        <v>1.9E-2</v>
      </c>
      <c r="G743" s="55">
        <v>6.7000000000000004E-2</v>
      </c>
      <c r="H743" s="55">
        <v>0.112</v>
      </c>
      <c r="I743" s="55">
        <v>0.158</v>
      </c>
      <c r="J743" s="55">
        <v>0.20300000000000001</v>
      </c>
      <c r="K743" s="55" t="s">
        <v>130</v>
      </c>
      <c r="L743" s="55" t="s">
        <v>130</v>
      </c>
      <c r="M743" s="55" t="s">
        <v>130</v>
      </c>
      <c r="N743" s="55" t="s">
        <v>130</v>
      </c>
      <c r="O743" s="55" t="s">
        <v>130</v>
      </c>
      <c r="P743" s="2" t="s">
        <v>162</v>
      </c>
      <c r="Y743" s="102"/>
      <c r="Z743" s="126">
        <v>1.83</v>
      </c>
      <c r="AA743" s="55">
        <v>1.9E-2</v>
      </c>
      <c r="AB743" s="55">
        <v>6.7000000000000004E-2</v>
      </c>
      <c r="AC743" s="55">
        <v>0.112</v>
      </c>
      <c r="AD743" s="55">
        <v>0.158</v>
      </c>
      <c r="AE743" s="55">
        <v>0.20300000000000001</v>
      </c>
      <c r="AF743" s="24"/>
      <c r="AG743" s="24"/>
      <c r="AH743" s="24"/>
      <c r="AI743" s="24"/>
      <c r="AJ743" s="24"/>
      <c r="AK743" s="24"/>
      <c r="AL743" s="24"/>
      <c r="AM743" s="24"/>
      <c r="AN743" s="24"/>
    </row>
    <row r="744" spans="1:40" ht="16" thickBot="1" x14ac:dyDescent="0.35">
      <c r="A744" t="s">
        <v>133</v>
      </c>
      <c r="B744" s="5">
        <v>1.86</v>
      </c>
      <c r="C744" s="5">
        <f t="shared" si="55"/>
        <v>41.86</v>
      </c>
      <c r="D744" t="s">
        <v>130</v>
      </c>
      <c r="E744" t="s">
        <v>130</v>
      </c>
      <c r="F744" s="55">
        <v>1.9E-2</v>
      </c>
      <c r="G744" s="55">
        <v>6.7000000000000004E-2</v>
      </c>
      <c r="H744" s="55">
        <v>0.112</v>
      </c>
      <c r="I744" s="55">
        <v>0.158</v>
      </c>
      <c r="J744" s="55">
        <v>0.20300000000000001</v>
      </c>
      <c r="K744" s="55" t="s">
        <v>130</v>
      </c>
      <c r="L744" s="55" t="s">
        <v>130</v>
      </c>
      <c r="M744" s="55" t="s">
        <v>130</v>
      </c>
      <c r="N744" s="55" t="s">
        <v>130</v>
      </c>
      <c r="O744" s="55" t="s">
        <v>130</v>
      </c>
      <c r="P744" s="2" t="s">
        <v>162</v>
      </c>
      <c r="Y744" s="102"/>
      <c r="Z744" s="126">
        <v>1.84</v>
      </c>
      <c r="AA744" s="55">
        <v>1.9E-2</v>
      </c>
      <c r="AB744" s="55">
        <v>6.7000000000000004E-2</v>
      </c>
      <c r="AC744" s="55">
        <v>0.112</v>
      </c>
      <c r="AD744" s="55">
        <v>0.158</v>
      </c>
      <c r="AE744" s="55">
        <v>0.20300000000000001</v>
      </c>
      <c r="AF744" s="24"/>
      <c r="AG744" s="24"/>
      <c r="AH744" s="24"/>
      <c r="AI744" s="24"/>
      <c r="AJ744" s="24"/>
      <c r="AK744" s="24"/>
      <c r="AL744" s="24"/>
      <c r="AM744" s="24"/>
      <c r="AN744" s="24"/>
    </row>
    <row r="745" spans="1:40" ht="16" thickBot="1" x14ac:dyDescent="0.35">
      <c r="A745" t="s">
        <v>133</v>
      </c>
      <c r="B745" s="5">
        <v>1.87</v>
      </c>
      <c r="C745" s="5">
        <f t="shared" si="55"/>
        <v>41.87</v>
      </c>
      <c r="D745" t="s">
        <v>130</v>
      </c>
      <c r="E745" t="s">
        <v>130</v>
      </c>
      <c r="F745" s="55">
        <v>1.9E-2</v>
      </c>
      <c r="G745" s="55">
        <v>6.7000000000000004E-2</v>
      </c>
      <c r="H745" s="55">
        <v>0.112</v>
      </c>
      <c r="I745" s="55">
        <v>0.158</v>
      </c>
      <c r="J745" s="55">
        <v>0.20300000000000001</v>
      </c>
      <c r="K745" s="55" t="s">
        <v>130</v>
      </c>
      <c r="L745" s="55" t="s">
        <v>130</v>
      </c>
      <c r="M745" s="55" t="s">
        <v>130</v>
      </c>
      <c r="N745" s="55" t="s">
        <v>130</v>
      </c>
      <c r="O745" s="55" t="s">
        <v>130</v>
      </c>
      <c r="P745" s="2" t="s">
        <v>162</v>
      </c>
      <c r="Y745" s="102"/>
      <c r="Z745" s="126">
        <v>1.85</v>
      </c>
      <c r="AA745" s="55">
        <v>1.9E-2</v>
      </c>
      <c r="AB745" s="55">
        <v>6.7000000000000004E-2</v>
      </c>
      <c r="AC745" s="55">
        <v>0.112</v>
      </c>
      <c r="AD745" s="55">
        <v>0.158</v>
      </c>
      <c r="AE745" s="55">
        <v>0.20300000000000001</v>
      </c>
      <c r="AF745" s="24"/>
      <c r="AG745" s="24"/>
      <c r="AH745" s="24"/>
      <c r="AI745" s="24"/>
      <c r="AJ745" s="24"/>
      <c r="AK745" s="24"/>
      <c r="AL745" s="24"/>
      <c r="AM745" s="24"/>
      <c r="AN745" s="24"/>
    </row>
    <row r="746" spans="1:40" ht="16" thickBot="1" x14ac:dyDescent="0.35">
      <c r="A746" t="s">
        <v>133</v>
      </c>
      <c r="B746" s="5">
        <v>1.88</v>
      </c>
      <c r="C746" s="5">
        <f t="shared" si="55"/>
        <v>41.88</v>
      </c>
      <c r="D746" t="s">
        <v>130</v>
      </c>
      <c r="E746" t="s">
        <v>130</v>
      </c>
      <c r="F746" s="55">
        <v>1.9E-2</v>
      </c>
      <c r="G746" s="55">
        <v>6.7000000000000004E-2</v>
      </c>
      <c r="H746" s="55">
        <v>0.112</v>
      </c>
      <c r="I746" s="55">
        <v>0.158</v>
      </c>
      <c r="J746" s="55">
        <v>0.20300000000000001</v>
      </c>
      <c r="K746" s="55" t="s">
        <v>130</v>
      </c>
      <c r="L746" s="55" t="s">
        <v>130</v>
      </c>
      <c r="M746" s="55" t="s">
        <v>130</v>
      </c>
      <c r="N746" s="55" t="s">
        <v>130</v>
      </c>
      <c r="O746" s="55" t="s">
        <v>130</v>
      </c>
      <c r="P746" s="2" t="s">
        <v>162</v>
      </c>
      <c r="Y746" s="102"/>
      <c r="Z746" s="126">
        <v>1.86</v>
      </c>
      <c r="AA746" s="55">
        <v>1.9E-2</v>
      </c>
      <c r="AB746" s="55">
        <v>6.7000000000000004E-2</v>
      </c>
      <c r="AC746" s="55">
        <v>0.112</v>
      </c>
      <c r="AD746" s="55">
        <v>0.158</v>
      </c>
      <c r="AE746" s="55">
        <v>0.20300000000000001</v>
      </c>
      <c r="AF746" s="24"/>
      <c r="AG746" s="24"/>
      <c r="AH746" s="24"/>
      <c r="AI746" s="24"/>
      <c r="AJ746" s="24"/>
      <c r="AK746" s="24"/>
      <c r="AL746" s="24"/>
      <c r="AM746" s="24"/>
      <c r="AN746" s="24"/>
    </row>
    <row r="747" spans="1:40" ht="16" thickBot="1" x14ac:dyDescent="0.35">
      <c r="A747" t="s">
        <v>133</v>
      </c>
      <c r="B747" s="5">
        <v>1.89</v>
      </c>
      <c r="C747" s="5">
        <f t="shared" si="55"/>
        <v>41.89</v>
      </c>
      <c r="D747" t="s">
        <v>130</v>
      </c>
      <c r="E747" t="s">
        <v>130</v>
      </c>
      <c r="F747" s="55">
        <v>1.9E-2</v>
      </c>
      <c r="G747" s="55">
        <v>6.7000000000000004E-2</v>
      </c>
      <c r="H747" s="55">
        <v>0.112</v>
      </c>
      <c r="I747" s="55">
        <v>0.158</v>
      </c>
      <c r="J747" s="55">
        <v>0.20300000000000001</v>
      </c>
      <c r="K747" s="55" t="s">
        <v>130</v>
      </c>
      <c r="L747" s="55" t="s">
        <v>130</v>
      </c>
      <c r="M747" s="55" t="s">
        <v>130</v>
      </c>
      <c r="N747" s="55" t="s">
        <v>130</v>
      </c>
      <c r="O747" s="55" t="s">
        <v>130</v>
      </c>
      <c r="P747" s="2" t="s">
        <v>162</v>
      </c>
      <c r="Y747" s="102"/>
      <c r="Z747" s="126">
        <v>1.87</v>
      </c>
      <c r="AA747" s="55">
        <v>1.9E-2</v>
      </c>
      <c r="AB747" s="55">
        <v>6.7000000000000004E-2</v>
      </c>
      <c r="AC747" s="55">
        <v>0.112</v>
      </c>
      <c r="AD747" s="55">
        <v>0.158</v>
      </c>
      <c r="AE747" s="55">
        <v>0.20300000000000001</v>
      </c>
      <c r="AF747" s="24"/>
      <c r="AG747" s="24"/>
      <c r="AH747" s="24"/>
      <c r="AI747" s="24"/>
      <c r="AJ747" s="24"/>
      <c r="AK747" s="24"/>
      <c r="AL747" s="24"/>
      <c r="AM747" s="24"/>
      <c r="AN747" s="24"/>
    </row>
    <row r="748" spans="1:40" ht="16" thickBot="1" x14ac:dyDescent="0.35">
      <c r="A748" t="s">
        <v>133</v>
      </c>
      <c r="B748" s="5">
        <v>1.9</v>
      </c>
      <c r="C748" s="5">
        <f t="shared" si="55"/>
        <v>41.9</v>
      </c>
      <c r="D748" t="s">
        <v>130</v>
      </c>
      <c r="E748" t="s">
        <v>130</v>
      </c>
      <c r="F748" s="55">
        <v>1.9E-2</v>
      </c>
      <c r="G748" s="55">
        <v>6.7000000000000004E-2</v>
      </c>
      <c r="H748" s="55">
        <v>0.112</v>
      </c>
      <c r="I748" s="55">
        <v>0.158</v>
      </c>
      <c r="J748" s="55">
        <v>0.20300000000000001</v>
      </c>
      <c r="K748" s="55" t="s">
        <v>130</v>
      </c>
      <c r="L748" s="55" t="s">
        <v>130</v>
      </c>
      <c r="M748" s="55" t="s">
        <v>130</v>
      </c>
      <c r="N748" s="55" t="s">
        <v>130</v>
      </c>
      <c r="O748" s="55" t="s">
        <v>130</v>
      </c>
      <c r="P748" s="2" t="s">
        <v>162</v>
      </c>
      <c r="Y748" s="102"/>
      <c r="Z748" s="126">
        <v>1.88</v>
      </c>
      <c r="AA748" s="55">
        <v>1.9E-2</v>
      </c>
      <c r="AB748" s="55">
        <v>6.7000000000000004E-2</v>
      </c>
      <c r="AC748" s="55">
        <v>0.112</v>
      </c>
      <c r="AD748" s="55">
        <v>0.158</v>
      </c>
      <c r="AE748" s="55">
        <v>0.20300000000000001</v>
      </c>
      <c r="AF748" s="24"/>
      <c r="AG748" s="24"/>
      <c r="AH748" s="24"/>
      <c r="AI748" s="24"/>
      <c r="AJ748" s="24"/>
      <c r="AK748" s="24"/>
      <c r="AL748" s="24"/>
      <c r="AM748" s="24"/>
      <c r="AN748" s="24"/>
    </row>
    <row r="749" spans="1:40" ht="16" thickBot="1" x14ac:dyDescent="0.35">
      <c r="A749" t="s">
        <v>133</v>
      </c>
      <c r="B749" s="5">
        <v>1.91</v>
      </c>
      <c r="C749" s="5">
        <f t="shared" si="55"/>
        <v>41.91</v>
      </c>
      <c r="D749" t="s">
        <v>130</v>
      </c>
      <c r="E749" t="s">
        <v>130</v>
      </c>
      <c r="F749" s="55">
        <v>1.9E-2</v>
      </c>
      <c r="G749" s="55">
        <v>6.7000000000000004E-2</v>
      </c>
      <c r="H749" s="55">
        <v>0.112</v>
      </c>
      <c r="I749" s="55">
        <v>0.158</v>
      </c>
      <c r="J749" s="55">
        <v>0.20300000000000001</v>
      </c>
      <c r="K749" s="55" t="s">
        <v>130</v>
      </c>
      <c r="L749" s="55" t="s">
        <v>130</v>
      </c>
      <c r="M749" s="55" t="s">
        <v>130</v>
      </c>
      <c r="N749" s="55" t="s">
        <v>130</v>
      </c>
      <c r="O749" s="55" t="s">
        <v>130</v>
      </c>
      <c r="P749" s="2" t="s">
        <v>162</v>
      </c>
      <c r="Y749" s="102"/>
      <c r="Z749" s="126">
        <v>1.89</v>
      </c>
      <c r="AA749" s="55">
        <v>1.9E-2</v>
      </c>
      <c r="AB749" s="55">
        <v>6.7000000000000004E-2</v>
      </c>
      <c r="AC749" s="55">
        <v>0.112</v>
      </c>
      <c r="AD749" s="55">
        <v>0.158</v>
      </c>
      <c r="AE749" s="55">
        <v>0.20300000000000001</v>
      </c>
      <c r="AF749" s="24"/>
      <c r="AG749" s="24"/>
      <c r="AH749" s="24"/>
      <c r="AI749" s="24"/>
      <c r="AJ749" s="24"/>
      <c r="AK749" s="24"/>
      <c r="AL749" s="24"/>
      <c r="AM749" s="24"/>
      <c r="AN749" s="24"/>
    </row>
    <row r="750" spans="1:40" ht="16" thickBot="1" x14ac:dyDescent="0.35">
      <c r="A750" t="s">
        <v>133</v>
      </c>
      <c r="B750" s="5">
        <v>1.92</v>
      </c>
      <c r="C750" s="5">
        <f t="shared" si="55"/>
        <v>41.92</v>
      </c>
      <c r="D750" t="s">
        <v>130</v>
      </c>
      <c r="E750" t="s">
        <v>130</v>
      </c>
      <c r="F750" s="55">
        <v>1.9E-2</v>
      </c>
      <c r="G750" s="55">
        <v>6.7000000000000004E-2</v>
      </c>
      <c r="H750" s="55">
        <v>0.112</v>
      </c>
      <c r="I750" s="55">
        <v>0.158</v>
      </c>
      <c r="J750" s="55">
        <v>0.20300000000000001</v>
      </c>
      <c r="K750" s="55" t="s">
        <v>130</v>
      </c>
      <c r="L750" s="55" t="s">
        <v>130</v>
      </c>
      <c r="M750" s="55" t="s">
        <v>130</v>
      </c>
      <c r="N750" s="55" t="s">
        <v>130</v>
      </c>
      <c r="O750" s="55" t="s">
        <v>130</v>
      </c>
      <c r="P750" s="2" t="s">
        <v>162</v>
      </c>
      <c r="Y750" s="102"/>
      <c r="Z750" s="126">
        <v>1.9</v>
      </c>
      <c r="AA750" s="55">
        <v>1.9E-2</v>
      </c>
      <c r="AB750" s="55">
        <v>6.7000000000000004E-2</v>
      </c>
      <c r="AC750" s="55">
        <v>0.112</v>
      </c>
      <c r="AD750" s="55">
        <v>0.158</v>
      </c>
      <c r="AE750" s="55">
        <v>0.20300000000000001</v>
      </c>
      <c r="AF750" s="24"/>
      <c r="AG750" s="24"/>
      <c r="AH750" s="24"/>
      <c r="AI750" s="24"/>
      <c r="AJ750" s="24"/>
      <c r="AK750" s="24"/>
      <c r="AL750" s="24"/>
      <c r="AM750" s="24"/>
      <c r="AN750" s="24"/>
    </row>
    <row r="751" spans="1:40" ht="16" thickBot="1" x14ac:dyDescent="0.35">
      <c r="A751" t="s">
        <v>133</v>
      </c>
      <c r="B751" s="5">
        <v>1.93</v>
      </c>
      <c r="C751" s="5">
        <f t="shared" si="55"/>
        <v>41.93</v>
      </c>
      <c r="D751" t="s">
        <v>130</v>
      </c>
      <c r="E751" t="s">
        <v>130</v>
      </c>
      <c r="F751" s="55">
        <v>1.9E-2</v>
      </c>
      <c r="G751" s="55">
        <v>6.7000000000000004E-2</v>
      </c>
      <c r="H751" s="55">
        <v>0.112</v>
      </c>
      <c r="I751" s="55">
        <v>0.158</v>
      </c>
      <c r="J751" s="55">
        <v>0.20300000000000001</v>
      </c>
      <c r="K751" s="55" t="s">
        <v>130</v>
      </c>
      <c r="L751" s="55" t="s">
        <v>130</v>
      </c>
      <c r="M751" s="55" t="s">
        <v>130</v>
      </c>
      <c r="N751" s="55" t="s">
        <v>130</v>
      </c>
      <c r="O751" s="55" t="s">
        <v>130</v>
      </c>
      <c r="P751" s="2" t="s">
        <v>162</v>
      </c>
      <c r="Y751" s="102"/>
      <c r="Z751" s="126">
        <v>1.91</v>
      </c>
      <c r="AA751" s="55">
        <v>1.9E-2</v>
      </c>
      <c r="AB751" s="55">
        <v>6.7000000000000004E-2</v>
      </c>
      <c r="AC751" s="55">
        <v>0.112</v>
      </c>
      <c r="AD751" s="55">
        <v>0.158</v>
      </c>
      <c r="AE751" s="55">
        <v>0.20300000000000001</v>
      </c>
      <c r="AF751" s="24"/>
      <c r="AG751" s="24"/>
      <c r="AH751" s="24"/>
      <c r="AI751" s="24"/>
      <c r="AJ751" s="24"/>
      <c r="AK751" s="24"/>
      <c r="AL751" s="24"/>
      <c r="AM751" s="24"/>
      <c r="AN751" s="24"/>
    </row>
    <row r="752" spans="1:40" ht="16" thickBot="1" x14ac:dyDescent="0.35">
      <c r="A752" t="s">
        <v>133</v>
      </c>
      <c r="B752" s="5">
        <v>1.94</v>
      </c>
      <c r="C752" s="5">
        <f t="shared" si="55"/>
        <v>41.94</v>
      </c>
      <c r="D752" t="s">
        <v>130</v>
      </c>
      <c r="E752" t="s">
        <v>130</v>
      </c>
      <c r="F752" s="55">
        <v>1.9E-2</v>
      </c>
      <c r="G752" s="55">
        <v>6.7000000000000004E-2</v>
      </c>
      <c r="H752" s="55">
        <v>0.112</v>
      </c>
      <c r="I752" s="55">
        <v>0.158</v>
      </c>
      <c r="J752" s="55">
        <v>0.20300000000000001</v>
      </c>
      <c r="K752" s="55" t="s">
        <v>130</v>
      </c>
      <c r="L752" s="55" t="s">
        <v>130</v>
      </c>
      <c r="M752" s="55" t="s">
        <v>130</v>
      </c>
      <c r="N752" s="55" t="s">
        <v>130</v>
      </c>
      <c r="O752" s="55" t="s">
        <v>130</v>
      </c>
      <c r="P752" s="2" t="s">
        <v>162</v>
      </c>
      <c r="Y752" s="102"/>
      <c r="Z752" s="126">
        <v>1.92</v>
      </c>
      <c r="AA752" s="55">
        <v>1.9E-2</v>
      </c>
      <c r="AB752" s="55">
        <v>6.7000000000000004E-2</v>
      </c>
      <c r="AC752" s="55">
        <v>0.112</v>
      </c>
      <c r="AD752" s="55">
        <v>0.158</v>
      </c>
      <c r="AE752" s="55">
        <v>0.20300000000000001</v>
      </c>
      <c r="AF752" s="24"/>
      <c r="AG752" s="24"/>
      <c r="AH752" s="24"/>
      <c r="AI752" s="24"/>
      <c r="AJ752" s="24"/>
      <c r="AK752" s="24"/>
      <c r="AL752" s="24"/>
      <c r="AM752" s="24"/>
      <c r="AN752" s="24"/>
    </row>
    <row r="753" spans="1:40" ht="16" thickBot="1" x14ac:dyDescent="0.35">
      <c r="A753" t="s">
        <v>133</v>
      </c>
      <c r="B753" s="5">
        <v>1.95</v>
      </c>
      <c r="C753" s="5">
        <f t="shared" si="55"/>
        <v>41.95</v>
      </c>
      <c r="D753" t="s">
        <v>130</v>
      </c>
      <c r="E753" t="s">
        <v>130</v>
      </c>
      <c r="F753" s="55">
        <v>1.9E-2</v>
      </c>
      <c r="G753" s="55">
        <v>6.7000000000000004E-2</v>
      </c>
      <c r="H753" s="55">
        <v>0.112</v>
      </c>
      <c r="I753" s="55">
        <v>0.158</v>
      </c>
      <c r="J753" s="55">
        <v>0.20300000000000001</v>
      </c>
      <c r="K753" s="55" t="s">
        <v>130</v>
      </c>
      <c r="L753" s="55" t="s">
        <v>130</v>
      </c>
      <c r="M753" s="55" t="s">
        <v>130</v>
      </c>
      <c r="N753" s="55" t="s">
        <v>130</v>
      </c>
      <c r="O753" s="55" t="s">
        <v>130</v>
      </c>
      <c r="P753" s="2" t="s">
        <v>162</v>
      </c>
      <c r="Y753" s="102"/>
      <c r="Z753" s="126">
        <v>1.93</v>
      </c>
      <c r="AA753" s="55">
        <v>1.9E-2</v>
      </c>
      <c r="AB753" s="55">
        <v>6.7000000000000004E-2</v>
      </c>
      <c r="AC753" s="55">
        <v>0.112</v>
      </c>
      <c r="AD753" s="55">
        <v>0.158</v>
      </c>
      <c r="AE753" s="55">
        <v>0.20300000000000001</v>
      </c>
      <c r="AF753" s="24"/>
      <c r="AG753" s="24"/>
      <c r="AH753" s="24"/>
      <c r="AI753" s="24"/>
      <c r="AJ753" s="24"/>
      <c r="AK753" s="24"/>
      <c r="AL753" s="24"/>
      <c r="AM753" s="24"/>
      <c r="AN753" s="24"/>
    </row>
    <row r="754" spans="1:40" ht="16" thickBot="1" x14ac:dyDescent="0.35">
      <c r="A754" t="s">
        <v>133</v>
      </c>
      <c r="B754" s="5">
        <v>1.96</v>
      </c>
      <c r="C754" s="5">
        <f t="shared" si="55"/>
        <v>41.96</v>
      </c>
      <c r="D754" t="s">
        <v>130</v>
      </c>
      <c r="E754" t="s">
        <v>130</v>
      </c>
      <c r="F754" s="55">
        <v>1.9E-2</v>
      </c>
      <c r="G754" s="55">
        <v>6.7000000000000004E-2</v>
      </c>
      <c r="H754" s="55">
        <v>0.112</v>
      </c>
      <c r="I754" s="55">
        <v>0.158</v>
      </c>
      <c r="J754" s="55">
        <v>0.20300000000000001</v>
      </c>
      <c r="K754" s="55" t="s">
        <v>130</v>
      </c>
      <c r="L754" s="55" t="s">
        <v>130</v>
      </c>
      <c r="M754" s="55" t="s">
        <v>130</v>
      </c>
      <c r="N754" s="55" t="s">
        <v>130</v>
      </c>
      <c r="O754" s="55" t="s">
        <v>130</v>
      </c>
      <c r="P754" s="2" t="s">
        <v>162</v>
      </c>
      <c r="Y754" s="102"/>
      <c r="Z754" s="126">
        <v>1.94</v>
      </c>
      <c r="AA754" s="55">
        <v>1.9E-2</v>
      </c>
      <c r="AB754" s="55">
        <v>6.7000000000000004E-2</v>
      </c>
      <c r="AC754" s="55">
        <v>0.112</v>
      </c>
      <c r="AD754" s="55">
        <v>0.158</v>
      </c>
      <c r="AE754" s="55">
        <v>0.20300000000000001</v>
      </c>
      <c r="AF754" s="24"/>
      <c r="AG754" s="24"/>
      <c r="AH754" s="24"/>
      <c r="AI754" s="24"/>
      <c r="AJ754" s="24"/>
      <c r="AK754" s="24"/>
      <c r="AL754" s="24"/>
      <c r="AM754" s="24"/>
      <c r="AN754" s="24"/>
    </row>
    <row r="755" spans="1:40" ht="16" thickBot="1" x14ac:dyDescent="0.35">
      <c r="A755" t="s">
        <v>133</v>
      </c>
      <c r="B755" s="5">
        <v>1.97</v>
      </c>
      <c r="C755" s="5">
        <f t="shared" si="55"/>
        <v>41.97</v>
      </c>
      <c r="D755" t="s">
        <v>130</v>
      </c>
      <c r="E755" t="s">
        <v>130</v>
      </c>
      <c r="F755" s="55">
        <v>1.9E-2</v>
      </c>
      <c r="G755" s="55">
        <v>6.7000000000000004E-2</v>
      </c>
      <c r="H755" s="55">
        <v>0.112</v>
      </c>
      <c r="I755" s="55">
        <v>0.158</v>
      </c>
      <c r="J755" s="55">
        <v>0.20300000000000001</v>
      </c>
      <c r="K755" s="55" t="s">
        <v>130</v>
      </c>
      <c r="L755" s="55" t="s">
        <v>130</v>
      </c>
      <c r="M755" s="55" t="s">
        <v>130</v>
      </c>
      <c r="N755" s="55" t="s">
        <v>130</v>
      </c>
      <c r="O755" s="55" t="s">
        <v>130</v>
      </c>
      <c r="P755" s="2" t="s">
        <v>162</v>
      </c>
      <c r="Y755" s="102"/>
      <c r="Z755" s="126">
        <v>1.95</v>
      </c>
      <c r="AA755" s="55">
        <v>1.9E-2</v>
      </c>
      <c r="AB755" s="55">
        <v>6.7000000000000004E-2</v>
      </c>
      <c r="AC755" s="55">
        <v>0.112</v>
      </c>
      <c r="AD755" s="55">
        <v>0.158</v>
      </c>
      <c r="AE755" s="55">
        <v>0.20300000000000001</v>
      </c>
      <c r="AF755" s="24"/>
      <c r="AG755" s="24"/>
      <c r="AH755" s="24"/>
      <c r="AI755" s="24"/>
      <c r="AJ755" s="24"/>
      <c r="AK755" s="24"/>
      <c r="AL755" s="24"/>
      <c r="AM755" s="24"/>
      <c r="AN755" s="24"/>
    </row>
    <row r="756" spans="1:40" ht="16" thickBot="1" x14ac:dyDescent="0.35">
      <c r="A756" t="s">
        <v>133</v>
      </c>
      <c r="B756" s="5">
        <v>1.98</v>
      </c>
      <c r="C756" s="5">
        <f t="shared" si="55"/>
        <v>41.98</v>
      </c>
      <c r="D756" t="s">
        <v>130</v>
      </c>
      <c r="E756" t="s">
        <v>130</v>
      </c>
      <c r="F756" s="55">
        <v>1.9E-2</v>
      </c>
      <c r="G756" s="55">
        <v>6.7000000000000004E-2</v>
      </c>
      <c r="H756" s="55">
        <v>0.112</v>
      </c>
      <c r="I756" s="55">
        <v>0.158</v>
      </c>
      <c r="J756" s="55">
        <v>0.20300000000000001</v>
      </c>
      <c r="K756" s="55" t="s">
        <v>130</v>
      </c>
      <c r="L756" s="55" t="s">
        <v>130</v>
      </c>
      <c r="M756" s="55" t="s">
        <v>130</v>
      </c>
      <c r="N756" s="55" t="s">
        <v>130</v>
      </c>
      <c r="O756" s="55" t="s">
        <v>130</v>
      </c>
      <c r="P756" s="2" t="s">
        <v>162</v>
      </c>
      <c r="Y756" s="102"/>
      <c r="Z756" s="126">
        <v>1.96</v>
      </c>
      <c r="AA756" s="55">
        <v>1.9E-2</v>
      </c>
      <c r="AB756" s="55">
        <v>6.7000000000000004E-2</v>
      </c>
      <c r="AC756" s="55">
        <v>0.112</v>
      </c>
      <c r="AD756" s="55">
        <v>0.158</v>
      </c>
      <c r="AE756" s="55">
        <v>0.20300000000000001</v>
      </c>
      <c r="AF756" s="24"/>
      <c r="AG756" s="24"/>
      <c r="AH756" s="24"/>
      <c r="AI756" s="24"/>
      <c r="AJ756" s="24"/>
      <c r="AK756" s="24"/>
      <c r="AL756" s="24"/>
      <c r="AM756" s="24"/>
      <c r="AN756" s="24"/>
    </row>
    <row r="757" spans="1:40" ht="16" thickBot="1" x14ac:dyDescent="0.35">
      <c r="A757" t="s">
        <v>133</v>
      </c>
      <c r="B757" s="5">
        <v>1.99</v>
      </c>
      <c r="C757" s="5">
        <f t="shared" si="55"/>
        <v>41.99</v>
      </c>
      <c r="D757" t="s">
        <v>130</v>
      </c>
      <c r="E757" t="s">
        <v>130</v>
      </c>
      <c r="F757" s="55">
        <v>1.9E-2</v>
      </c>
      <c r="G757" s="55">
        <v>6.7000000000000004E-2</v>
      </c>
      <c r="H757" s="55">
        <v>0.112</v>
      </c>
      <c r="I757" s="55">
        <v>0.158</v>
      </c>
      <c r="J757" s="55">
        <v>0.20300000000000001</v>
      </c>
      <c r="K757" s="55" t="s">
        <v>130</v>
      </c>
      <c r="L757" s="55" t="s">
        <v>130</v>
      </c>
      <c r="M757" s="55" t="s">
        <v>130</v>
      </c>
      <c r="N757" s="55" t="s">
        <v>130</v>
      </c>
      <c r="O757" s="55" t="s">
        <v>130</v>
      </c>
      <c r="P757" s="2" t="s">
        <v>162</v>
      </c>
      <c r="Y757" s="102"/>
      <c r="Z757" s="126">
        <v>1.97</v>
      </c>
      <c r="AA757" s="55">
        <v>1.9E-2</v>
      </c>
      <c r="AB757" s="55">
        <v>6.7000000000000004E-2</v>
      </c>
      <c r="AC757" s="55">
        <v>0.112</v>
      </c>
      <c r="AD757" s="55">
        <v>0.158</v>
      </c>
      <c r="AE757" s="55">
        <v>0.20300000000000001</v>
      </c>
      <c r="AF757" s="24"/>
      <c r="AG757" s="24"/>
      <c r="AH757" s="24"/>
      <c r="AI757" s="24"/>
      <c r="AJ757" s="24"/>
      <c r="AK757" s="24"/>
      <c r="AL757" s="24"/>
      <c r="AM757" s="24"/>
      <c r="AN757" s="24"/>
    </row>
    <row r="758" spans="1:40" ht="16" thickBot="1" x14ac:dyDescent="0.35">
      <c r="A758" t="s">
        <v>133</v>
      </c>
      <c r="B758" s="5">
        <v>2</v>
      </c>
      <c r="C758" s="5">
        <f t="shared" si="55"/>
        <v>42</v>
      </c>
      <c r="D758" t="s">
        <v>130</v>
      </c>
      <c r="E758" t="s">
        <v>130</v>
      </c>
      <c r="F758" s="55">
        <v>1.9E-2</v>
      </c>
      <c r="G758" s="55">
        <v>6.7000000000000004E-2</v>
      </c>
      <c r="H758" s="55">
        <v>0.112</v>
      </c>
      <c r="I758" s="55">
        <v>0.158</v>
      </c>
      <c r="J758" s="55">
        <v>0.20300000000000001</v>
      </c>
      <c r="K758" s="55" t="s">
        <v>130</v>
      </c>
      <c r="L758" s="55" t="s">
        <v>130</v>
      </c>
      <c r="M758" s="55" t="s">
        <v>130</v>
      </c>
      <c r="N758" s="55" t="s">
        <v>130</v>
      </c>
      <c r="O758" s="55" t="s">
        <v>130</v>
      </c>
      <c r="P758" s="2" t="s">
        <v>162</v>
      </c>
      <c r="Y758" s="102"/>
      <c r="Z758" s="126">
        <v>1.98</v>
      </c>
      <c r="AA758" s="55">
        <v>1.9E-2</v>
      </c>
      <c r="AB758" s="55">
        <v>6.7000000000000004E-2</v>
      </c>
      <c r="AC758" s="55">
        <v>0.112</v>
      </c>
      <c r="AD758" s="55">
        <v>0.158</v>
      </c>
      <c r="AE758" s="55">
        <v>0.20300000000000001</v>
      </c>
      <c r="AF758" s="24"/>
      <c r="AG758" s="24"/>
      <c r="AH758" s="24"/>
      <c r="AI758" s="24"/>
      <c r="AJ758" s="24"/>
      <c r="AK758" s="24"/>
      <c r="AL758" s="24"/>
      <c r="AM758" s="24"/>
      <c r="AN758" s="24"/>
    </row>
    <row r="759" spans="1:40" ht="16" thickBot="1" x14ac:dyDescent="0.35">
      <c r="A759" t="s">
        <v>133</v>
      </c>
      <c r="B759" s="5">
        <v>2.0099999999999998</v>
      </c>
      <c r="C759" s="5">
        <f t="shared" si="55"/>
        <v>42.01</v>
      </c>
      <c r="D759" t="s">
        <v>130</v>
      </c>
      <c r="E759" t="s">
        <v>130</v>
      </c>
      <c r="F759" s="55">
        <v>1.9E-2</v>
      </c>
      <c r="G759" s="55">
        <v>6.7000000000000004E-2</v>
      </c>
      <c r="H759" s="55">
        <v>0.112</v>
      </c>
      <c r="I759" s="55">
        <v>0.158</v>
      </c>
      <c r="J759" s="55">
        <v>0.20300000000000001</v>
      </c>
      <c r="K759" s="55" t="s">
        <v>130</v>
      </c>
      <c r="L759" s="55" t="s">
        <v>130</v>
      </c>
      <c r="M759" s="55" t="s">
        <v>130</v>
      </c>
      <c r="N759" s="55" t="s">
        <v>130</v>
      </c>
      <c r="O759" s="55" t="s">
        <v>130</v>
      </c>
      <c r="P759" s="2" t="s">
        <v>162</v>
      </c>
      <c r="Y759" s="102"/>
      <c r="Z759" s="126">
        <v>1.99</v>
      </c>
      <c r="AA759" s="55">
        <v>1.9E-2</v>
      </c>
      <c r="AB759" s="55">
        <v>6.7000000000000004E-2</v>
      </c>
      <c r="AC759" s="55">
        <v>0.112</v>
      </c>
      <c r="AD759" s="55">
        <v>0.158</v>
      </c>
      <c r="AE759" s="55">
        <v>0.20300000000000001</v>
      </c>
      <c r="AF759" s="24"/>
      <c r="AG759" s="24"/>
      <c r="AH759" s="24"/>
      <c r="AI759" s="24"/>
      <c r="AJ759" s="24"/>
      <c r="AK759" s="24"/>
      <c r="AL759" s="24"/>
      <c r="AM759" s="24"/>
      <c r="AN759" s="24"/>
    </row>
    <row r="760" spans="1:40" ht="16" thickBot="1" x14ac:dyDescent="0.35">
      <c r="A760" t="s">
        <v>133</v>
      </c>
      <c r="B760" s="5">
        <v>2.02</v>
      </c>
      <c r="C760" s="5">
        <f t="shared" si="55"/>
        <v>42.02</v>
      </c>
      <c r="D760" t="s">
        <v>130</v>
      </c>
      <c r="E760" t="s">
        <v>130</v>
      </c>
      <c r="F760" s="55">
        <v>1.9E-2</v>
      </c>
      <c r="G760" s="55">
        <v>6.7000000000000004E-2</v>
      </c>
      <c r="H760" s="55">
        <v>0.112</v>
      </c>
      <c r="I760" s="55">
        <v>0.158</v>
      </c>
      <c r="J760" s="55">
        <v>0.20300000000000001</v>
      </c>
      <c r="K760" s="55" t="s">
        <v>130</v>
      </c>
      <c r="L760" s="55" t="s">
        <v>130</v>
      </c>
      <c r="M760" s="55" t="s">
        <v>130</v>
      </c>
      <c r="N760" s="55" t="s">
        <v>130</v>
      </c>
      <c r="O760" s="55" t="s">
        <v>130</v>
      </c>
      <c r="P760" s="2" t="s">
        <v>162</v>
      </c>
      <c r="Y760" s="102"/>
      <c r="Z760" s="126">
        <v>2</v>
      </c>
      <c r="AA760" s="55">
        <v>1.9E-2</v>
      </c>
      <c r="AB760" s="55">
        <v>6.7000000000000004E-2</v>
      </c>
      <c r="AC760" s="55">
        <v>0.112</v>
      </c>
      <c r="AD760" s="55">
        <v>0.158</v>
      </c>
      <c r="AE760" s="55">
        <v>0.20300000000000001</v>
      </c>
      <c r="AF760" s="24"/>
      <c r="AG760" s="24"/>
      <c r="AH760" s="24"/>
      <c r="AI760" s="24"/>
      <c r="AJ760" s="24"/>
      <c r="AK760" s="24"/>
      <c r="AL760" s="24"/>
      <c r="AM760" s="24"/>
      <c r="AN760" s="24"/>
    </row>
    <row r="761" spans="1:40" ht="16" thickBot="1" x14ac:dyDescent="0.35">
      <c r="A761" t="s">
        <v>133</v>
      </c>
      <c r="B761" s="5">
        <v>2.0299999999999998</v>
      </c>
      <c r="C761" s="5">
        <f t="shared" si="55"/>
        <v>42.03</v>
      </c>
      <c r="D761" t="s">
        <v>130</v>
      </c>
      <c r="E761" t="s">
        <v>130</v>
      </c>
      <c r="F761" s="55">
        <v>1.9E-2</v>
      </c>
      <c r="G761" s="55">
        <v>6.7000000000000004E-2</v>
      </c>
      <c r="H761" s="55">
        <v>0.112</v>
      </c>
      <c r="I761" s="55">
        <v>0.158</v>
      </c>
      <c r="J761" s="55">
        <v>0.20300000000000001</v>
      </c>
      <c r="K761" s="55" t="s">
        <v>130</v>
      </c>
      <c r="L761" s="55" t="s">
        <v>130</v>
      </c>
      <c r="M761" s="55" t="s">
        <v>130</v>
      </c>
      <c r="N761" s="55" t="s">
        <v>130</v>
      </c>
      <c r="O761" s="55" t="s">
        <v>130</v>
      </c>
      <c r="P761" s="2" t="s">
        <v>162</v>
      </c>
      <c r="Y761" s="102"/>
      <c r="Z761" s="126">
        <v>2.0099999999999998</v>
      </c>
      <c r="AA761" s="55">
        <v>1.9E-2</v>
      </c>
      <c r="AB761" s="55">
        <v>6.7000000000000004E-2</v>
      </c>
      <c r="AC761" s="55">
        <v>0.112</v>
      </c>
      <c r="AD761" s="55">
        <v>0.158</v>
      </c>
      <c r="AE761" s="55">
        <v>0.20300000000000001</v>
      </c>
      <c r="AF761" s="24"/>
      <c r="AG761" s="24"/>
      <c r="AH761" s="24"/>
      <c r="AI761" s="24"/>
      <c r="AJ761" s="24"/>
      <c r="AK761" s="24"/>
      <c r="AL761" s="24"/>
      <c r="AM761" s="24"/>
      <c r="AN761" s="24"/>
    </row>
    <row r="762" spans="1:40" ht="16" thickBot="1" x14ac:dyDescent="0.35">
      <c r="A762" t="s">
        <v>133</v>
      </c>
      <c r="B762" s="5">
        <v>2.04</v>
      </c>
      <c r="C762" s="5">
        <f t="shared" si="55"/>
        <v>42.04</v>
      </c>
      <c r="D762" t="s">
        <v>130</v>
      </c>
      <c r="E762" t="s">
        <v>130</v>
      </c>
      <c r="F762" s="55">
        <v>1.9E-2</v>
      </c>
      <c r="G762" s="55">
        <v>6.7000000000000004E-2</v>
      </c>
      <c r="H762" s="55">
        <v>0.112</v>
      </c>
      <c r="I762" s="55">
        <v>0.158</v>
      </c>
      <c r="J762" s="55">
        <v>0.20300000000000001</v>
      </c>
      <c r="K762" s="55" t="s">
        <v>130</v>
      </c>
      <c r="L762" s="55" t="s">
        <v>130</v>
      </c>
      <c r="M762" s="55" t="s">
        <v>130</v>
      </c>
      <c r="N762" s="55" t="s">
        <v>130</v>
      </c>
      <c r="O762" s="55" t="s">
        <v>130</v>
      </c>
      <c r="P762" s="2" t="s">
        <v>162</v>
      </c>
      <c r="Y762" s="102"/>
      <c r="Z762" s="126">
        <v>2.02</v>
      </c>
      <c r="AA762" s="55">
        <v>1.9E-2</v>
      </c>
      <c r="AB762" s="55">
        <v>6.7000000000000004E-2</v>
      </c>
      <c r="AC762" s="55">
        <v>0.112</v>
      </c>
      <c r="AD762" s="55">
        <v>0.158</v>
      </c>
      <c r="AE762" s="55">
        <v>0.20300000000000001</v>
      </c>
      <c r="AF762" s="24"/>
      <c r="AG762" s="24"/>
      <c r="AH762" s="24"/>
      <c r="AI762" s="24"/>
      <c r="AJ762" s="24"/>
      <c r="AK762" s="24"/>
      <c r="AL762" s="24"/>
      <c r="AM762" s="24"/>
      <c r="AN762" s="24"/>
    </row>
    <row r="763" spans="1:40" ht="16" thickBot="1" x14ac:dyDescent="0.35">
      <c r="A763" t="s">
        <v>133</v>
      </c>
      <c r="B763" s="5">
        <v>2.0499999999999998</v>
      </c>
      <c r="C763" s="5">
        <f t="shared" si="55"/>
        <v>42.05</v>
      </c>
      <c r="D763" t="s">
        <v>130</v>
      </c>
      <c r="E763" t="s">
        <v>130</v>
      </c>
      <c r="F763" s="55">
        <v>1.9E-2</v>
      </c>
      <c r="G763" s="55">
        <v>6.7000000000000004E-2</v>
      </c>
      <c r="H763" s="55">
        <v>0.112</v>
      </c>
      <c r="I763" s="55">
        <v>0.158</v>
      </c>
      <c r="J763" s="55">
        <v>0.20300000000000001</v>
      </c>
      <c r="K763" s="55" t="s">
        <v>130</v>
      </c>
      <c r="L763" s="55" t="s">
        <v>130</v>
      </c>
      <c r="M763" s="55" t="s">
        <v>130</v>
      </c>
      <c r="N763" s="55" t="s">
        <v>130</v>
      </c>
      <c r="O763" s="55" t="s">
        <v>130</v>
      </c>
      <c r="P763" s="2" t="s">
        <v>162</v>
      </c>
      <c r="Y763" s="102"/>
      <c r="Z763" s="126">
        <v>2.0299999999999998</v>
      </c>
      <c r="AA763" s="55">
        <v>1.9E-2</v>
      </c>
      <c r="AB763" s="55">
        <v>6.7000000000000004E-2</v>
      </c>
      <c r="AC763" s="55">
        <v>0.112</v>
      </c>
      <c r="AD763" s="55">
        <v>0.158</v>
      </c>
      <c r="AE763" s="55">
        <v>0.20300000000000001</v>
      </c>
      <c r="AF763" s="24"/>
      <c r="AG763" s="24"/>
      <c r="AH763" s="24"/>
      <c r="AI763" s="24"/>
      <c r="AJ763" s="24"/>
      <c r="AK763" s="24"/>
      <c r="AL763" s="24"/>
      <c r="AM763" s="24"/>
      <c r="AN763" s="24"/>
    </row>
    <row r="764" spans="1:40" ht="16" thickBot="1" x14ac:dyDescent="0.35">
      <c r="A764" t="s">
        <v>133</v>
      </c>
      <c r="B764" s="5">
        <v>2.06</v>
      </c>
      <c r="C764" s="5">
        <f t="shared" si="55"/>
        <v>42.06</v>
      </c>
      <c r="D764" t="s">
        <v>130</v>
      </c>
      <c r="E764" t="s">
        <v>130</v>
      </c>
      <c r="F764" s="55">
        <v>1.9E-2</v>
      </c>
      <c r="G764" s="55">
        <v>6.7000000000000004E-2</v>
      </c>
      <c r="H764" s="55">
        <v>0.112</v>
      </c>
      <c r="I764" s="55">
        <v>0.158</v>
      </c>
      <c r="J764" s="55">
        <v>0.20300000000000001</v>
      </c>
      <c r="K764" s="55" t="s">
        <v>130</v>
      </c>
      <c r="L764" s="55" t="s">
        <v>130</v>
      </c>
      <c r="M764" s="55" t="s">
        <v>130</v>
      </c>
      <c r="N764" s="55" t="s">
        <v>130</v>
      </c>
      <c r="O764" s="55" t="s">
        <v>130</v>
      </c>
      <c r="P764" s="2" t="s">
        <v>162</v>
      </c>
      <c r="Y764" s="102"/>
      <c r="Z764" s="126">
        <v>2.04</v>
      </c>
      <c r="AA764" s="55">
        <v>1.9E-2</v>
      </c>
      <c r="AB764" s="55">
        <v>6.7000000000000004E-2</v>
      </c>
      <c r="AC764" s="55">
        <v>0.112</v>
      </c>
      <c r="AD764" s="55">
        <v>0.158</v>
      </c>
      <c r="AE764" s="55">
        <v>0.20300000000000001</v>
      </c>
      <c r="AF764" s="24"/>
      <c r="AG764" s="24"/>
      <c r="AH764" s="24"/>
      <c r="AI764" s="24"/>
      <c r="AJ764" s="24"/>
      <c r="AK764" s="24"/>
      <c r="AL764" s="24"/>
      <c r="AM764" s="24"/>
      <c r="AN764" s="24"/>
    </row>
    <row r="765" spans="1:40" ht="16" thickBot="1" x14ac:dyDescent="0.35">
      <c r="A765" t="s">
        <v>133</v>
      </c>
      <c r="B765" s="5">
        <v>2.0699999999999998</v>
      </c>
      <c r="C765" s="5">
        <f t="shared" si="55"/>
        <v>42.07</v>
      </c>
      <c r="D765" t="s">
        <v>130</v>
      </c>
      <c r="E765" t="s">
        <v>130</v>
      </c>
      <c r="F765" s="55">
        <v>1.9E-2</v>
      </c>
      <c r="G765" s="55">
        <v>6.7000000000000004E-2</v>
      </c>
      <c r="H765" s="55">
        <v>0.112</v>
      </c>
      <c r="I765" s="55">
        <v>0.158</v>
      </c>
      <c r="J765" s="55">
        <v>0.20300000000000001</v>
      </c>
      <c r="K765" s="55" t="s">
        <v>130</v>
      </c>
      <c r="L765" s="55" t="s">
        <v>130</v>
      </c>
      <c r="M765" s="55" t="s">
        <v>130</v>
      </c>
      <c r="N765" s="55" t="s">
        <v>130</v>
      </c>
      <c r="O765" s="55" t="s">
        <v>130</v>
      </c>
      <c r="P765" s="2" t="s">
        <v>162</v>
      </c>
      <c r="Y765" s="102"/>
      <c r="Z765" s="126">
        <v>2.0499999999999998</v>
      </c>
      <c r="AA765" s="55">
        <v>1.9E-2</v>
      </c>
      <c r="AB765" s="55">
        <v>6.7000000000000004E-2</v>
      </c>
      <c r="AC765" s="55">
        <v>0.112</v>
      </c>
      <c r="AD765" s="55">
        <v>0.158</v>
      </c>
      <c r="AE765" s="55">
        <v>0.20300000000000001</v>
      </c>
      <c r="AF765" s="24"/>
      <c r="AG765" s="24"/>
      <c r="AH765" s="24"/>
      <c r="AI765" s="24"/>
      <c r="AJ765" s="24"/>
      <c r="AK765" s="24"/>
      <c r="AL765" s="24"/>
      <c r="AM765" s="24"/>
      <c r="AN765" s="24"/>
    </row>
    <row r="766" spans="1:40" ht="16" thickBot="1" x14ac:dyDescent="0.35">
      <c r="A766" t="s">
        <v>133</v>
      </c>
      <c r="B766" s="5">
        <v>2.08</v>
      </c>
      <c r="C766" s="5">
        <f t="shared" si="55"/>
        <v>42.08</v>
      </c>
      <c r="D766" t="s">
        <v>130</v>
      </c>
      <c r="E766" t="s">
        <v>130</v>
      </c>
      <c r="F766" s="55">
        <v>1.9E-2</v>
      </c>
      <c r="G766" s="55">
        <v>6.7000000000000004E-2</v>
      </c>
      <c r="H766" s="55">
        <v>0.112</v>
      </c>
      <c r="I766" s="55">
        <v>0.158</v>
      </c>
      <c r="J766" s="55">
        <v>0.20300000000000001</v>
      </c>
      <c r="K766" s="55" t="s">
        <v>130</v>
      </c>
      <c r="L766" s="55" t="s">
        <v>130</v>
      </c>
      <c r="M766" s="55" t="s">
        <v>130</v>
      </c>
      <c r="N766" s="55" t="s">
        <v>130</v>
      </c>
      <c r="O766" s="55" t="s">
        <v>130</v>
      </c>
      <c r="P766" s="2" t="s">
        <v>162</v>
      </c>
      <c r="Y766" s="102"/>
      <c r="Z766" s="126">
        <v>2.06</v>
      </c>
      <c r="AA766" s="55">
        <v>1.9E-2</v>
      </c>
      <c r="AB766" s="55">
        <v>6.7000000000000004E-2</v>
      </c>
      <c r="AC766" s="55">
        <v>0.112</v>
      </c>
      <c r="AD766" s="55">
        <v>0.158</v>
      </c>
      <c r="AE766" s="55">
        <v>0.20300000000000001</v>
      </c>
      <c r="AF766" s="24"/>
      <c r="AG766" s="24"/>
      <c r="AH766" s="24"/>
      <c r="AI766" s="24"/>
      <c r="AJ766" s="24"/>
      <c r="AK766" s="24"/>
      <c r="AL766" s="24"/>
      <c r="AM766" s="24"/>
      <c r="AN766" s="24"/>
    </row>
    <row r="767" spans="1:40" ht="16" thickBot="1" x14ac:dyDescent="0.35">
      <c r="A767" t="s">
        <v>133</v>
      </c>
      <c r="B767" s="5">
        <v>2.09</v>
      </c>
      <c r="C767" s="5">
        <f t="shared" si="55"/>
        <v>42.09</v>
      </c>
      <c r="D767" t="s">
        <v>130</v>
      </c>
      <c r="E767" t="s">
        <v>130</v>
      </c>
      <c r="F767" s="55">
        <v>1.9E-2</v>
      </c>
      <c r="G767" s="55">
        <v>6.7000000000000004E-2</v>
      </c>
      <c r="H767" s="55">
        <v>0.112</v>
      </c>
      <c r="I767" s="55">
        <v>0.158</v>
      </c>
      <c r="J767" s="55">
        <v>0.20300000000000001</v>
      </c>
      <c r="K767" s="55" t="s">
        <v>130</v>
      </c>
      <c r="L767" s="55" t="s">
        <v>130</v>
      </c>
      <c r="M767" s="55" t="s">
        <v>130</v>
      </c>
      <c r="N767" s="55" t="s">
        <v>130</v>
      </c>
      <c r="O767" s="55" t="s">
        <v>130</v>
      </c>
      <c r="P767" s="2" t="s">
        <v>162</v>
      </c>
      <c r="Y767" s="102"/>
      <c r="Z767" s="126">
        <v>2.0699999999999998</v>
      </c>
      <c r="AA767" s="55">
        <v>1.9E-2</v>
      </c>
      <c r="AB767" s="55">
        <v>6.7000000000000004E-2</v>
      </c>
      <c r="AC767" s="55">
        <v>0.112</v>
      </c>
      <c r="AD767" s="55">
        <v>0.158</v>
      </c>
      <c r="AE767" s="55">
        <v>0.20300000000000001</v>
      </c>
      <c r="AF767" s="24"/>
      <c r="AG767" s="24"/>
      <c r="AH767" s="24"/>
      <c r="AI767" s="24"/>
      <c r="AJ767" s="24"/>
      <c r="AK767" s="24"/>
      <c r="AL767" s="24"/>
      <c r="AM767" s="24"/>
      <c r="AN767" s="24"/>
    </row>
    <row r="768" spans="1:40" ht="16" thickBot="1" x14ac:dyDescent="0.35">
      <c r="A768" t="s">
        <v>133</v>
      </c>
      <c r="B768" s="5">
        <v>2.1</v>
      </c>
      <c r="C768" s="5">
        <f t="shared" si="55"/>
        <v>42.1</v>
      </c>
      <c r="D768" t="s">
        <v>130</v>
      </c>
      <c r="E768" t="s">
        <v>130</v>
      </c>
      <c r="F768" s="55">
        <v>1.9E-2</v>
      </c>
      <c r="G768" s="55">
        <v>6.7000000000000004E-2</v>
      </c>
      <c r="H768" s="55">
        <v>0.112</v>
      </c>
      <c r="I768" s="55">
        <v>0.158</v>
      </c>
      <c r="J768" s="55">
        <v>0.20300000000000001</v>
      </c>
      <c r="K768" s="55" t="s">
        <v>130</v>
      </c>
      <c r="L768" s="55" t="s">
        <v>130</v>
      </c>
      <c r="M768" s="55" t="s">
        <v>130</v>
      </c>
      <c r="N768" s="55" t="s">
        <v>130</v>
      </c>
      <c r="O768" s="55" t="s">
        <v>130</v>
      </c>
      <c r="P768" s="2" t="s">
        <v>162</v>
      </c>
      <c r="Y768" s="102"/>
      <c r="Z768" s="126">
        <v>2.08</v>
      </c>
      <c r="AA768" s="55">
        <v>1.9E-2</v>
      </c>
      <c r="AB768" s="55">
        <v>6.7000000000000004E-2</v>
      </c>
      <c r="AC768" s="55">
        <v>0.112</v>
      </c>
      <c r="AD768" s="55">
        <v>0.158</v>
      </c>
      <c r="AE768" s="55">
        <v>0.20300000000000001</v>
      </c>
      <c r="AF768" s="24"/>
      <c r="AG768" s="24"/>
      <c r="AH768" s="24"/>
      <c r="AI768" s="24"/>
      <c r="AJ768" s="24"/>
      <c r="AK768" s="24"/>
      <c r="AL768" s="24"/>
      <c r="AM768" s="24"/>
      <c r="AN768" s="24"/>
    </row>
    <row r="769" spans="1:40" ht="16" thickBot="1" x14ac:dyDescent="0.35">
      <c r="A769" t="s">
        <v>133</v>
      </c>
      <c r="B769" s="5">
        <v>2.11</v>
      </c>
      <c r="C769" s="5">
        <f t="shared" si="55"/>
        <v>42.11</v>
      </c>
      <c r="D769" t="s">
        <v>130</v>
      </c>
      <c r="E769" t="s">
        <v>130</v>
      </c>
      <c r="F769" s="55">
        <v>1.9E-2</v>
      </c>
      <c r="G769" s="55">
        <v>6.7000000000000004E-2</v>
      </c>
      <c r="H769" s="55">
        <v>0.112</v>
      </c>
      <c r="I769" s="55">
        <v>0.158</v>
      </c>
      <c r="J769" s="55">
        <v>0.20300000000000001</v>
      </c>
      <c r="K769" s="55" t="s">
        <v>130</v>
      </c>
      <c r="L769" s="55" t="s">
        <v>130</v>
      </c>
      <c r="M769" s="55" t="s">
        <v>130</v>
      </c>
      <c r="N769" s="55" t="s">
        <v>130</v>
      </c>
      <c r="O769" s="55" t="s">
        <v>130</v>
      </c>
      <c r="P769" s="2" t="s">
        <v>162</v>
      </c>
      <c r="Y769" s="102"/>
      <c r="Z769" s="126">
        <v>2.09</v>
      </c>
      <c r="AA769" s="55">
        <v>1.9E-2</v>
      </c>
      <c r="AB769" s="55">
        <v>6.7000000000000004E-2</v>
      </c>
      <c r="AC769" s="55">
        <v>0.112</v>
      </c>
      <c r="AD769" s="55">
        <v>0.158</v>
      </c>
      <c r="AE769" s="55">
        <v>0.20300000000000001</v>
      </c>
      <c r="AF769" s="24"/>
      <c r="AG769" s="24"/>
      <c r="AH769" s="24"/>
      <c r="AI769" s="24"/>
      <c r="AJ769" s="24"/>
      <c r="AK769" s="24"/>
      <c r="AL769" s="24"/>
      <c r="AM769" s="24"/>
      <c r="AN769" s="24"/>
    </row>
    <row r="770" spans="1:40" ht="16" thickBot="1" x14ac:dyDescent="0.35">
      <c r="A770" t="s">
        <v>133</v>
      </c>
      <c r="B770" s="5">
        <v>2.12</v>
      </c>
      <c r="C770" s="5">
        <f t="shared" si="55"/>
        <v>42.12</v>
      </c>
      <c r="D770" t="s">
        <v>130</v>
      </c>
      <c r="E770" t="s">
        <v>130</v>
      </c>
      <c r="F770" s="55">
        <v>1.9E-2</v>
      </c>
      <c r="G770" s="55">
        <v>6.7000000000000004E-2</v>
      </c>
      <c r="H770" s="55">
        <v>0.112</v>
      </c>
      <c r="I770" s="55">
        <v>0.158</v>
      </c>
      <c r="J770" s="55">
        <v>0.20300000000000001</v>
      </c>
      <c r="K770" s="55" t="s">
        <v>130</v>
      </c>
      <c r="L770" s="55" t="s">
        <v>130</v>
      </c>
      <c r="M770" s="55" t="s">
        <v>130</v>
      </c>
      <c r="N770" s="55" t="s">
        <v>130</v>
      </c>
      <c r="O770" s="55" t="s">
        <v>130</v>
      </c>
      <c r="P770" s="2" t="s">
        <v>162</v>
      </c>
      <c r="Y770" s="102"/>
      <c r="Z770" s="126">
        <v>2.1</v>
      </c>
      <c r="AA770" s="55">
        <v>1.9E-2</v>
      </c>
      <c r="AB770" s="55">
        <v>6.7000000000000004E-2</v>
      </c>
      <c r="AC770" s="55">
        <v>0.112</v>
      </c>
      <c r="AD770" s="55">
        <v>0.158</v>
      </c>
      <c r="AE770" s="55">
        <v>0.20300000000000001</v>
      </c>
      <c r="AF770" s="24"/>
      <c r="AG770" s="24"/>
      <c r="AH770" s="24"/>
      <c r="AI770" s="24"/>
      <c r="AJ770" s="24"/>
      <c r="AK770" s="24"/>
      <c r="AL770" s="24"/>
      <c r="AM770" s="24"/>
      <c r="AN770" s="24"/>
    </row>
    <row r="771" spans="1:40" ht="16" thickBot="1" x14ac:dyDescent="0.35">
      <c r="A771" t="s">
        <v>133</v>
      </c>
      <c r="B771" s="5">
        <v>2.13</v>
      </c>
      <c r="C771" s="5">
        <f t="shared" si="55"/>
        <v>42.13</v>
      </c>
      <c r="D771" t="s">
        <v>130</v>
      </c>
      <c r="E771" t="s">
        <v>130</v>
      </c>
      <c r="F771" s="55">
        <v>1.9E-2</v>
      </c>
      <c r="G771" s="55">
        <v>6.7000000000000004E-2</v>
      </c>
      <c r="H771" s="55">
        <v>0.112</v>
      </c>
      <c r="I771" s="55">
        <v>0.158</v>
      </c>
      <c r="J771" s="55">
        <v>0.20300000000000001</v>
      </c>
      <c r="K771" s="55" t="s">
        <v>130</v>
      </c>
      <c r="L771" s="55" t="s">
        <v>130</v>
      </c>
      <c r="M771" s="55" t="s">
        <v>130</v>
      </c>
      <c r="N771" s="55" t="s">
        <v>130</v>
      </c>
      <c r="O771" s="55" t="s">
        <v>130</v>
      </c>
      <c r="P771" s="2" t="s">
        <v>162</v>
      </c>
      <c r="Y771" s="102"/>
      <c r="Z771" s="126">
        <v>2.11</v>
      </c>
      <c r="AA771" s="55">
        <v>1.9E-2</v>
      </c>
      <c r="AB771" s="55">
        <v>6.7000000000000004E-2</v>
      </c>
      <c r="AC771" s="55">
        <v>0.112</v>
      </c>
      <c r="AD771" s="55">
        <v>0.158</v>
      </c>
      <c r="AE771" s="55">
        <v>0.20300000000000001</v>
      </c>
      <c r="AF771" s="24"/>
      <c r="AG771" s="24"/>
      <c r="AH771" s="24"/>
      <c r="AI771" s="24"/>
      <c r="AJ771" s="24"/>
      <c r="AK771" s="24"/>
      <c r="AL771" s="24"/>
      <c r="AM771" s="24"/>
      <c r="AN771" s="24"/>
    </row>
    <row r="772" spans="1:40" ht="16" thickBot="1" x14ac:dyDescent="0.35">
      <c r="A772" t="s">
        <v>133</v>
      </c>
      <c r="B772" s="5">
        <v>2.14</v>
      </c>
      <c r="C772" s="5">
        <f t="shared" si="55"/>
        <v>42.14</v>
      </c>
      <c r="D772" t="s">
        <v>130</v>
      </c>
      <c r="E772" t="s">
        <v>130</v>
      </c>
      <c r="F772" s="55">
        <v>1.9E-2</v>
      </c>
      <c r="G772" s="55">
        <v>6.7000000000000004E-2</v>
      </c>
      <c r="H772" s="55">
        <v>0.112</v>
      </c>
      <c r="I772" s="55">
        <v>0.158</v>
      </c>
      <c r="J772" s="55">
        <v>0.20300000000000001</v>
      </c>
      <c r="K772" s="55" t="s">
        <v>130</v>
      </c>
      <c r="L772" s="55" t="s">
        <v>130</v>
      </c>
      <c r="M772" s="55" t="s">
        <v>130</v>
      </c>
      <c r="N772" s="55" t="s">
        <v>130</v>
      </c>
      <c r="O772" s="55" t="s">
        <v>130</v>
      </c>
      <c r="P772" s="2" t="s">
        <v>162</v>
      </c>
      <c r="Y772" s="102"/>
      <c r="Z772" s="126">
        <v>2.12</v>
      </c>
      <c r="AA772" s="55">
        <v>1.9E-2</v>
      </c>
      <c r="AB772" s="55">
        <v>6.7000000000000004E-2</v>
      </c>
      <c r="AC772" s="55">
        <v>0.112</v>
      </c>
      <c r="AD772" s="55">
        <v>0.158</v>
      </c>
      <c r="AE772" s="55">
        <v>0.20300000000000001</v>
      </c>
      <c r="AF772" s="24"/>
      <c r="AG772" s="24"/>
      <c r="AH772" s="24"/>
      <c r="AI772" s="24"/>
      <c r="AJ772" s="24"/>
      <c r="AK772" s="24"/>
      <c r="AL772" s="24"/>
      <c r="AM772" s="24"/>
      <c r="AN772" s="24"/>
    </row>
    <row r="773" spans="1:40" ht="16" thickBot="1" x14ac:dyDescent="0.35">
      <c r="A773" t="s">
        <v>133</v>
      </c>
      <c r="B773" s="5">
        <v>2.15</v>
      </c>
      <c r="C773" s="5">
        <f t="shared" si="55"/>
        <v>42.15</v>
      </c>
      <c r="D773" t="s">
        <v>130</v>
      </c>
      <c r="E773" t="s">
        <v>130</v>
      </c>
      <c r="F773" s="55">
        <v>1.9E-2</v>
      </c>
      <c r="G773" s="55">
        <v>6.7000000000000004E-2</v>
      </c>
      <c r="H773" s="55">
        <v>0.112</v>
      </c>
      <c r="I773" s="55">
        <v>0.158</v>
      </c>
      <c r="J773" s="55">
        <v>0.20300000000000001</v>
      </c>
      <c r="K773" s="55" t="s">
        <v>130</v>
      </c>
      <c r="L773" s="55" t="s">
        <v>130</v>
      </c>
      <c r="M773" s="55" t="s">
        <v>130</v>
      </c>
      <c r="N773" s="55" t="s">
        <v>130</v>
      </c>
      <c r="O773" s="55" t="s">
        <v>130</v>
      </c>
      <c r="P773" s="2" t="s">
        <v>162</v>
      </c>
      <c r="Y773" s="102"/>
      <c r="Z773" s="126">
        <v>2.13</v>
      </c>
      <c r="AA773" s="55">
        <v>1.9E-2</v>
      </c>
      <c r="AB773" s="55">
        <v>6.7000000000000004E-2</v>
      </c>
      <c r="AC773" s="55">
        <v>0.112</v>
      </c>
      <c r="AD773" s="55">
        <v>0.158</v>
      </c>
      <c r="AE773" s="55">
        <v>0.20300000000000001</v>
      </c>
      <c r="AF773" s="24"/>
      <c r="AG773" s="24"/>
      <c r="AH773" s="24"/>
      <c r="AI773" s="24"/>
      <c r="AJ773" s="24"/>
      <c r="AK773" s="24"/>
      <c r="AL773" s="24"/>
      <c r="AM773" s="24"/>
      <c r="AN773" s="24"/>
    </row>
    <row r="774" spans="1:40" ht="16" thickBot="1" x14ac:dyDescent="0.35">
      <c r="A774" t="s">
        <v>133</v>
      </c>
      <c r="B774" s="5">
        <v>2.16</v>
      </c>
      <c r="C774" s="5">
        <f t="shared" si="55"/>
        <v>42.16</v>
      </c>
      <c r="D774" t="s">
        <v>130</v>
      </c>
      <c r="E774" t="s">
        <v>130</v>
      </c>
      <c r="F774" s="55">
        <v>1.9E-2</v>
      </c>
      <c r="G774" s="55">
        <v>6.7000000000000004E-2</v>
      </c>
      <c r="H774" s="55">
        <v>0.112</v>
      </c>
      <c r="I774" s="55">
        <v>0.158</v>
      </c>
      <c r="J774" s="55">
        <v>0.20300000000000001</v>
      </c>
      <c r="K774" s="55" t="s">
        <v>130</v>
      </c>
      <c r="L774" s="55" t="s">
        <v>130</v>
      </c>
      <c r="M774" s="55" t="s">
        <v>130</v>
      </c>
      <c r="N774" s="55" t="s">
        <v>130</v>
      </c>
      <c r="O774" s="55" t="s">
        <v>130</v>
      </c>
      <c r="P774" s="2" t="s">
        <v>162</v>
      </c>
      <c r="Y774" s="102"/>
      <c r="Z774" s="126">
        <v>2.14</v>
      </c>
      <c r="AA774" s="55">
        <v>1.9E-2</v>
      </c>
      <c r="AB774" s="55">
        <v>6.7000000000000004E-2</v>
      </c>
      <c r="AC774" s="55">
        <v>0.112</v>
      </c>
      <c r="AD774" s="55">
        <v>0.158</v>
      </c>
      <c r="AE774" s="55">
        <v>0.20300000000000001</v>
      </c>
      <c r="AF774" s="24"/>
      <c r="AG774" s="24"/>
      <c r="AH774" s="24"/>
      <c r="AI774" s="24"/>
      <c r="AJ774" s="24"/>
      <c r="AK774" s="24"/>
      <c r="AL774" s="24"/>
      <c r="AM774" s="24"/>
      <c r="AN774" s="24"/>
    </row>
    <row r="775" spans="1:40" ht="16" thickBot="1" x14ac:dyDescent="0.35">
      <c r="A775" t="s">
        <v>133</v>
      </c>
      <c r="B775" s="5">
        <v>2.17</v>
      </c>
      <c r="C775" s="5">
        <f t="shared" si="55"/>
        <v>42.17</v>
      </c>
      <c r="D775" t="s">
        <v>130</v>
      </c>
      <c r="E775" t="s">
        <v>130</v>
      </c>
      <c r="F775" s="55">
        <v>1.9E-2</v>
      </c>
      <c r="G775" s="55">
        <v>6.7000000000000004E-2</v>
      </c>
      <c r="H775" s="55">
        <v>0.112</v>
      </c>
      <c r="I775" s="55">
        <v>0.158</v>
      </c>
      <c r="J775" s="55">
        <v>0.20300000000000001</v>
      </c>
      <c r="K775" s="55" t="s">
        <v>130</v>
      </c>
      <c r="L775" s="55" t="s">
        <v>130</v>
      </c>
      <c r="M775" s="55" t="s">
        <v>130</v>
      </c>
      <c r="N775" s="55" t="s">
        <v>130</v>
      </c>
      <c r="O775" s="55" t="s">
        <v>130</v>
      </c>
      <c r="P775" s="2" t="s">
        <v>162</v>
      </c>
      <c r="Y775" s="102"/>
      <c r="Z775" s="126">
        <v>2.15</v>
      </c>
      <c r="AA775" s="55">
        <v>1.9E-2</v>
      </c>
      <c r="AB775" s="55">
        <v>6.7000000000000004E-2</v>
      </c>
      <c r="AC775" s="55">
        <v>0.112</v>
      </c>
      <c r="AD775" s="55">
        <v>0.158</v>
      </c>
      <c r="AE775" s="55">
        <v>0.20300000000000001</v>
      </c>
      <c r="AF775" s="24"/>
      <c r="AG775" s="24"/>
      <c r="AH775" s="24"/>
      <c r="AI775" s="24"/>
      <c r="AJ775" s="24"/>
      <c r="AK775" s="24"/>
      <c r="AL775" s="24"/>
      <c r="AM775" s="24"/>
      <c r="AN775" s="24"/>
    </row>
    <row r="776" spans="1:40" ht="16" thickBot="1" x14ac:dyDescent="0.35">
      <c r="A776" t="s">
        <v>133</v>
      </c>
      <c r="B776" s="5">
        <v>2.1800000000000002</v>
      </c>
      <c r="C776" s="5">
        <f t="shared" si="55"/>
        <v>42.18</v>
      </c>
      <c r="D776" t="s">
        <v>130</v>
      </c>
      <c r="E776" t="s">
        <v>130</v>
      </c>
      <c r="F776" s="55">
        <v>1.9E-2</v>
      </c>
      <c r="G776" s="55">
        <v>6.7000000000000004E-2</v>
      </c>
      <c r="H776" s="55">
        <v>0.112</v>
      </c>
      <c r="I776" s="55">
        <v>0.158</v>
      </c>
      <c r="J776" s="55">
        <v>0.20300000000000001</v>
      </c>
      <c r="K776" s="55" t="s">
        <v>130</v>
      </c>
      <c r="L776" s="55" t="s">
        <v>130</v>
      </c>
      <c r="M776" s="55" t="s">
        <v>130</v>
      </c>
      <c r="N776" s="55" t="s">
        <v>130</v>
      </c>
      <c r="O776" s="55" t="s">
        <v>130</v>
      </c>
      <c r="P776" s="2" t="s">
        <v>162</v>
      </c>
      <c r="Y776" s="102"/>
      <c r="Z776" s="126">
        <v>2.16</v>
      </c>
      <c r="AA776" s="55">
        <v>1.9E-2</v>
      </c>
      <c r="AB776" s="55">
        <v>6.7000000000000004E-2</v>
      </c>
      <c r="AC776" s="55">
        <v>0.112</v>
      </c>
      <c r="AD776" s="55">
        <v>0.158</v>
      </c>
      <c r="AE776" s="55">
        <v>0.20300000000000001</v>
      </c>
      <c r="AF776" s="24"/>
      <c r="AG776" s="24"/>
      <c r="AH776" s="24"/>
      <c r="AI776" s="24"/>
      <c r="AJ776" s="24"/>
      <c r="AK776" s="24"/>
      <c r="AL776" s="24"/>
      <c r="AM776" s="24"/>
      <c r="AN776" s="24"/>
    </row>
    <row r="777" spans="1:40" ht="16" thickBot="1" x14ac:dyDescent="0.35">
      <c r="A777" t="s">
        <v>133</v>
      </c>
      <c r="B777" s="5">
        <v>2.19</v>
      </c>
      <c r="C777" s="5">
        <f t="shared" si="55"/>
        <v>42.19</v>
      </c>
      <c r="D777" t="s">
        <v>130</v>
      </c>
      <c r="E777" t="s">
        <v>130</v>
      </c>
      <c r="F777" s="55">
        <v>1.9E-2</v>
      </c>
      <c r="G777" s="55">
        <v>6.7000000000000004E-2</v>
      </c>
      <c r="H777" s="55">
        <v>0.112</v>
      </c>
      <c r="I777" s="55">
        <v>0.158</v>
      </c>
      <c r="J777" s="55">
        <v>0.20300000000000001</v>
      </c>
      <c r="K777" s="55" t="s">
        <v>130</v>
      </c>
      <c r="L777" s="55" t="s">
        <v>130</v>
      </c>
      <c r="M777" s="55" t="s">
        <v>130</v>
      </c>
      <c r="N777" s="55" t="s">
        <v>130</v>
      </c>
      <c r="O777" s="55" t="s">
        <v>130</v>
      </c>
      <c r="P777" s="2" t="s">
        <v>162</v>
      </c>
      <c r="Y777" s="102"/>
      <c r="Z777" s="126">
        <v>2.17</v>
      </c>
      <c r="AA777" s="55">
        <v>1.9E-2</v>
      </c>
      <c r="AB777" s="55">
        <v>6.7000000000000004E-2</v>
      </c>
      <c r="AC777" s="55">
        <v>0.112</v>
      </c>
      <c r="AD777" s="55">
        <v>0.158</v>
      </c>
      <c r="AE777" s="55">
        <v>0.20300000000000001</v>
      </c>
      <c r="AF777" s="24"/>
      <c r="AG777" s="24"/>
      <c r="AH777" s="24"/>
      <c r="AI777" s="24"/>
      <c r="AJ777" s="24"/>
      <c r="AK777" s="24"/>
      <c r="AL777" s="24"/>
      <c r="AM777" s="24"/>
      <c r="AN777" s="24"/>
    </row>
    <row r="778" spans="1:40" ht="16" thickBot="1" x14ac:dyDescent="0.35">
      <c r="A778" t="s">
        <v>133</v>
      </c>
      <c r="B778" s="5">
        <v>2.2000000000000002</v>
      </c>
      <c r="C778" s="5">
        <f t="shared" si="55"/>
        <v>42.2</v>
      </c>
      <c r="D778" t="s">
        <v>130</v>
      </c>
      <c r="E778" t="s">
        <v>130</v>
      </c>
      <c r="F778" s="55">
        <v>1.9E-2</v>
      </c>
      <c r="G778" s="55">
        <v>6.7000000000000004E-2</v>
      </c>
      <c r="H778" s="55">
        <v>0.112</v>
      </c>
      <c r="I778" s="55">
        <v>0.158</v>
      </c>
      <c r="J778" s="55">
        <v>0.20300000000000001</v>
      </c>
      <c r="K778" s="55" t="s">
        <v>130</v>
      </c>
      <c r="L778" s="55" t="s">
        <v>130</v>
      </c>
      <c r="M778" s="55" t="s">
        <v>130</v>
      </c>
      <c r="N778" s="55" t="s">
        <v>130</v>
      </c>
      <c r="O778" s="55" t="s">
        <v>130</v>
      </c>
      <c r="P778" s="2" t="s">
        <v>162</v>
      </c>
      <c r="Y778" s="102"/>
      <c r="Z778" s="126">
        <v>2.1800000000000002</v>
      </c>
      <c r="AA778" s="55">
        <v>1.9E-2</v>
      </c>
      <c r="AB778" s="55">
        <v>6.7000000000000004E-2</v>
      </c>
      <c r="AC778" s="55">
        <v>0.112</v>
      </c>
      <c r="AD778" s="55">
        <v>0.158</v>
      </c>
      <c r="AE778" s="55">
        <v>0.20300000000000001</v>
      </c>
      <c r="AF778" s="24"/>
      <c r="AG778" s="24"/>
      <c r="AH778" s="24"/>
      <c r="AI778" s="24"/>
      <c r="AJ778" s="24"/>
      <c r="AK778" s="24"/>
      <c r="AL778" s="24"/>
      <c r="AM778" s="24"/>
      <c r="AN778" s="24"/>
    </row>
    <row r="779" spans="1:40" ht="16" thickBot="1" x14ac:dyDescent="0.35">
      <c r="A779" t="s">
        <v>133</v>
      </c>
      <c r="B779" s="5">
        <v>2.21</v>
      </c>
      <c r="C779" s="5">
        <f t="shared" si="55"/>
        <v>42.21</v>
      </c>
      <c r="D779" t="s">
        <v>130</v>
      </c>
      <c r="E779" t="s">
        <v>130</v>
      </c>
      <c r="F779" s="55">
        <v>1.9E-2</v>
      </c>
      <c r="G779" s="55">
        <v>6.7000000000000004E-2</v>
      </c>
      <c r="H779" s="55">
        <v>0.112</v>
      </c>
      <c r="I779" s="55">
        <v>0.158</v>
      </c>
      <c r="J779" s="55">
        <v>0.20300000000000001</v>
      </c>
      <c r="K779" s="55" t="s">
        <v>130</v>
      </c>
      <c r="L779" s="55" t="s">
        <v>130</v>
      </c>
      <c r="M779" s="55" t="s">
        <v>130</v>
      </c>
      <c r="N779" s="55" t="s">
        <v>130</v>
      </c>
      <c r="O779" s="55" t="s">
        <v>130</v>
      </c>
      <c r="P779" s="2" t="s">
        <v>162</v>
      </c>
      <c r="Y779" s="102"/>
      <c r="Z779" s="126">
        <v>2.19</v>
      </c>
      <c r="AA779" s="55">
        <v>1.9E-2</v>
      </c>
      <c r="AB779" s="55">
        <v>6.7000000000000004E-2</v>
      </c>
      <c r="AC779" s="55">
        <v>0.112</v>
      </c>
      <c r="AD779" s="55">
        <v>0.158</v>
      </c>
      <c r="AE779" s="55">
        <v>0.20300000000000001</v>
      </c>
      <c r="AF779" s="24"/>
      <c r="AG779" s="24"/>
      <c r="AH779" s="24"/>
      <c r="AI779" s="24"/>
      <c r="AJ779" s="24"/>
      <c r="AK779" s="24"/>
      <c r="AL779" s="24"/>
      <c r="AM779" s="24"/>
      <c r="AN779" s="24"/>
    </row>
    <row r="780" spans="1:40" ht="16" thickBot="1" x14ac:dyDescent="0.35">
      <c r="A780" t="s">
        <v>133</v>
      </c>
      <c r="B780" s="5">
        <v>2.2200000000000002</v>
      </c>
      <c r="C780" s="5">
        <f t="shared" si="55"/>
        <v>42.22</v>
      </c>
      <c r="D780" t="s">
        <v>130</v>
      </c>
      <c r="E780" t="s">
        <v>130</v>
      </c>
      <c r="F780" s="55">
        <v>1.9E-2</v>
      </c>
      <c r="G780" s="55">
        <v>6.7000000000000004E-2</v>
      </c>
      <c r="H780" s="55">
        <v>0.112</v>
      </c>
      <c r="I780" s="55">
        <v>0.158</v>
      </c>
      <c r="J780" s="55">
        <v>0.20300000000000001</v>
      </c>
      <c r="K780" s="55" t="s">
        <v>130</v>
      </c>
      <c r="L780" s="55" t="s">
        <v>130</v>
      </c>
      <c r="M780" s="55" t="s">
        <v>130</v>
      </c>
      <c r="N780" s="55" t="s">
        <v>130</v>
      </c>
      <c r="O780" s="55" t="s">
        <v>130</v>
      </c>
      <c r="P780" s="2" t="s">
        <v>162</v>
      </c>
      <c r="Y780" s="102"/>
      <c r="Z780" s="126">
        <v>2.2000000000000002</v>
      </c>
      <c r="AA780" s="55">
        <v>1.9E-2</v>
      </c>
      <c r="AB780" s="55">
        <v>6.7000000000000004E-2</v>
      </c>
      <c r="AC780" s="55">
        <v>0.112</v>
      </c>
      <c r="AD780" s="55">
        <v>0.158</v>
      </c>
      <c r="AE780" s="55">
        <v>0.20300000000000001</v>
      </c>
      <c r="AF780" s="24"/>
      <c r="AG780" s="24"/>
      <c r="AH780" s="24"/>
      <c r="AI780" s="24"/>
      <c r="AJ780" s="24"/>
      <c r="AK780" s="24"/>
      <c r="AL780" s="24"/>
      <c r="AM780" s="24"/>
      <c r="AN780" s="24"/>
    </row>
    <row r="781" spans="1:40" ht="16" thickBot="1" x14ac:dyDescent="0.35">
      <c r="A781" t="s">
        <v>133</v>
      </c>
      <c r="B781" s="5">
        <v>2.23</v>
      </c>
      <c r="C781" s="5">
        <f t="shared" si="55"/>
        <v>42.23</v>
      </c>
      <c r="D781" t="s">
        <v>130</v>
      </c>
      <c r="E781" t="s">
        <v>130</v>
      </c>
      <c r="F781" s="55">
        <v>1.9E-2</v>
      </c>
      <c r="G781" s="55">
        <v>6.7000000000000004E-2</v>
      </c>
      <c r="H781" s="55">
        <v>0.112</v>
      </c>
      <c r="I781" s="55">
        <v>0.158</v>
      </c>
      <c r="J781" s="55">
        <v>0.20300000000000001</v>
      </c>
      <c r="K781" s="55" t="s">
        <v>130</v>
      </c>
      <c r="L781" s="55" t="s">
        <v>130</v>
      </c>
      <c r="M781" s="55" t="s">
        <v>130</v>
      </c>
      <c r="N781" s="55" t="s">
        <v>130</v>
      </c>
      <c r="O781" s="55" t="s">
        <v>130</v>
      </c>
      <c r="P781" s="2" t="s">
        <v>162</v>
      </c>
      <c r="Y781" s="102"/>
      <c r="Z781" s="126">
        <v>2.21</v>
      </c>
      <c r="AA781" s="55">
        <v>1.9E-2</v>
      </c>
      <c r="AB781" s="55">
        <v>6.7000000000000004E-2</v>
      </c>
      <c r="AC781" s="55">
        <v>0.112</v>
      </c>
      <c r="AD781" s="55">
        <v>0.158</v>
      </c>
      <c r="AE781" s="55">
        <v>0.20300000000000001</v>
      </c>
      <c r="AF781" s="24"/>
      <c r="AG781" s="24"/>
      <c r="AH781" s="24"/>
      <c r="AI781" s="24"/>
      <c r="AJ781" s="24"/>
      <c r="AK781" s="24"/>
      <c r="AL781" s="24"/>
      <c r="AM781" s="24"/>
      <c r="AN781" s="24"/>
    </row>
    <row r="782" spans="1:40" ht="16" thickBot="1" x14ac:dyDescent="0.35">
      <c r="A782" t="s">
        <v>133</v>
      </c>
      <c r="B782" s="5">
        <v>2.2400000000000002</v>
      </c>
      <c r="C782" s="5">
        <f t="shared" si="55"/>
        <v>42.24</v>
      </c>
      <c r="D782" t="s">
        <v>130</v>
      </c>
      <c r="E782" t="s">
        <v>130</v>
      </c>
      <c r="F782" s="55">
        <v>1.9E-2</v>
      </c>
      <c r="G782" s="55">
        <v>6.7000000000000004E-2</v>
      </c>
      <c r="H782" s="55">
        <v>0.112</v>
      </c>
      <c r="I782" s="55">
        <v>0.158</v>
      </c>
      <c r="J782" s="55">
        <v>0.20300000000000001</v>
      </c>
      <c r="K782" s="55" t="s">
        <v>130</v>
      </c>
      <c r="L782" s="55" t="s">
        <v>130</v>
      </c>
      <c r="M782" s="55" t="s">
        <v>130</v>
      </c>
      <c r="N782" s="55" t="s">
        <v>130</v>
      </c>
      <c r="O782" s="55" t="s">
        <v>130</v>
      </c>
      <c r="P782" s="2" t="s">
        <v>162</v>
      </c>
      <c r="Y782" s="102"/>
      <c r="Z782" s="126">
        <v>2.2200000000000002</v>
      </c>
      <c r="AA782" s="55">
        <v>1.9E-2</v>
      </c>
      <c r="AB782" s="55">
        <v>6.7000000000000004E-2</v>
      </c>
      <c r="AC782" s="55">
        <v>0.112</v>
      </c>
      <c r="AD782" s="55">
        <v>0.158</v>
      </c>
      <c r="AE782" s="55">
        <v>0.20300000000000001</v>
      </c>
      <c r="AF782" s="24"/>
      <c r="AG782" s="24"/>
      <c r="AH782" s="24"/>
      <c r="AI782" s="24"/>
      <c r="AJ782" s="24"/>
      <c r="AK782" s="24"/>
      <c r="AL782" s="24"/>
      <c r="AM782" s="24"/>
      <c r="AN782" s="24"/>
    </row>
    <row r="783" spans="1:40" ht="16" thickBot="1" x14ac:dyDescent="0.35">
      <c r="A783" t="s">
        <v>133</v>
      </c>
      <c r="B783" s="5">
        <v>2.25</v>
      </c>
      <c r="C783" s="5">
        <f t="shared" si="55"/>
        <v>42.25</v>
      </c>
      <c r="D783" t="s">
        <v>130</v>
      </c>
      <c r="E783" t="s">
        <v>130</v>
      </c>
      <c r="F783" s="55">
        <v>1.9E-2</v>
      </c>
      <c r="G783" s="55">
        <v>6.7000000000000004E-2</v>
      </c>
      <c r="H783" s="55">
        <v>0.112</v>
      </c>
      <c r="I783" s="55">
        <v>0.158</v>
      </c>
      <c r="J783" s="55">
        <v>0.20300000000000001</v>
      </c>
      <c r="K783" s="55" t="s">
        <v>130</v>
      </c>
      <c r="L783" s="55" t="s">
        <v>130</v>
      </c>
      <c r="M783" s="55" t="s">
        <v>130</v>
      </c>
      <c r="N783" s="55" t="s">
        <v>130</v>
      </c>
      <c r="O783" s="55" t="s">
        <v>130</v>
      </c>
      <c r="P783" s="2" t="s">
        <v>162</v>
      </c>
      <c r="Y783" s="102"/>
      <c r="Z783" s="126">
        <v>2.23</v>
      </c>
      <c r="AA783" s="55">
        <v>1.9E-2</v>
      </c>
      <c r="AB783" s="55">
        <v>6.7000000000000004E-2</v>
      </c>
      <c r="AC783" s="55">
        <v>0.112</v>
      </c>
      <c r="AD783" s="55">
        <v>0.158</v>
      </c>
      <c r="AE783" s="55">
        <v>0.20300000000000001</v>
      </c>
      <c r="AF783" s="24"/>
      <c r="AG783" s="24"/>
      <c r="AH783" s="24"/>
      <c r="AI783" s="24"/>
      <c r="AJ783" s="24"/>
      <c r="AK783" s="24"/>
      <c r="AL783" s="24"/>
      <c r="AM783" s="24"/>
      <c r="AN783" s="24"/>
    </row>
    <row r="784" spans="1:40" ht="16" thickBot="1" x14ac:dyDescent="0.35">
      <c r="A784" t="s">
        <v>133</v>
      </c>
      <c r="B784" s="5">
        <v>2.2599999999999998</v>
      </c>
      <c r="C784" s="5">
        <f t="shared" si="55"/>
        <v>42.26</v>
      </c>
      <c r="D784" t="s">
        <v>130</v>
      </c>
      <c r="E784" t="s">
        <v>130</v>
      </c>
      <c r="F784" s="55">
        <v>1.9E-2</v>
      </c>
      <c r="G784" s="55">
        <v>6.7000000000000004E-2</v>
      </c>
      <c r="H784" s="55">
        <v>0.112</v>
      </c>
      <c r="I784" s="55">
        <v>0.158</v>
      </c>
      <c r="J784" s="55">
        <v>0.20300000000000001</v>
      </c>
      <c r="K784" s="55" t="s">
        <v>130</v>
      </c>
      <c r="L784" s="55" t="s">
        <v>130</v>
      </c>
      <c r="M784" s="55" t="s">
        <v>130</v>
      </c>
      <c r="N784" s="55" t="s">
        <v>130</v>
      </c>
      <c r="O784" s="55" t="s">
        <v>130</v>
      </c>
      <c r="P784" s="2" t="s">
        <v>162</v>
      </c>
      <c r="Y784" s="102"/>
      <c r="Z784" s="126">
        <v>2.2400000000000002</v>
      </c>
      <c r="AA784" s="55">
        <v>1.9E-2</v>
      </c>
      <c r="AB784" s="55">
        <v>6.7000000000000004E-2</v>
      </c>
      <c r="AC784" s="55">
        <v>0.112</v>
      </c>
      <c r="AD784" s="55">
        <v>0.158</v>
      </c>
      <c r="AE784" s="55">
        <v>0.20300000000000001</v>
      </c>
      <c r="AF784" s="24"/>
      <c r="AG784" s="24"/>
      <c r="AH784" s="24"/>
      <c r="AI784" s="24"/>
      <c r="AJ784" s="24"/>
      <c r="AK784" s="24"/>
      <c r="AL784" s="24"/>
      <c r="AM784" s="24"/>
      <c r="AN784" s="24"/>
    </row>
    <row r="785" spans="1:40" ht="16" thickBot="1" x14ac:dyDescent="0.35">
      <c r="A785" t="s">
        <v>133</v>
      </c>
      <c r="B785" s="5">
        <v>2.27</v>
      </c>
      <c r="C785" s="5">
        <f t="shared" si="55"/>
        <v>42.27</v>
      </c>
      <c r="D785" t="s">
        <v>130</v>
      </c>
      <c r="E785" t="s">
        <v>130</v>
      </c>
      <c r="F785" s="55">
        <v>1.9E-2</v>
      </c>
      <c r="G785" s="55">
        <v>6.7000000000000004E-2</v>
      </c>
      <c r="H785" s="55">
        <v>0.112</v>
      </c>
      <c r="I785" s="55">
        <v>0.158</v>
      </c>
      <c r="J785" s="55">
        <v>0.20300000000000001</v>
      </c>
      <c r="K785" s="55" t="s">
        <v>130</v>
      </c>
      <c r="L785" s="55" t="s">
        <v>130</v>
      </c>
      <c r="M785" s="55" t="s">
        <v>130</v>
      </c>
      <c r="N785" s="55" t="s">
        <v>130</v>
      </c>
      <c r="O785" s="55" t="s">
        <v>130</v>
      </c>
      <c r="P785" s="2" t="s">
        <v>162</v>
      </c>
      <c r="Y785" s="102"/>
      <c r="Z785" s="126">
        <v>2.25</v>
      </c>
      <c r="AA785" s="55">
        <v>1.9E-2</v>
      </c>
      <c r="AB785" s="55">
        <v>6.7000000000000004E-2</v>
      </c>
      <c r="AC785" s="55">
        <v>0.112</v>
      </c>
      <c r="AD785" s="55">
        <v>0.158</v>
      </c>
      <c r="AE785" s="55">
        <v>0.20300000000000001</v>
      </c>
      <c r="AF785" s="24"/>
      <c r="AG785" s="24"/>
      <c r="AH785" s="24"/>
      <c r="AI785" s="24"/>
      <c r="AJ785" s="24"/>
      <c r="AK785" s="24"/>
      <c r="AL785" s="24"/>
      <c r="AM785" s="24"/>
      <c r="AN785" s="24"/>
    </row>
    <row r="786" spans="1:40" ht="16" thickBot="1" x14ac:dyDescent="0.35">
      <c r="A786" t="s">
        <v>133</v>
      </c>
      <c r="B786" s="5">
        <v>2.2799999999999998</v>
      </c>
      <c r="C786" s="5">
        <f t="shared" si="55"/>
        <v>42.28</v>
      </c>
      <c r="D786" t="s">
        <v>130</v>
      </c>
      <c r="E786" t="s">
        <v>130</v>
      </c>
      <c r="F786" s="55">
        <v>1.9E-2</v>
      </c>
      <c r="G786" s="55">
        <v>6.7000000000000004E-2</v>
      </c>
      <c r="H786" s="55">
        <v>0.112</v>
      </c>
      <c r="I786" s="55">
        <v>0.158</v>
      </c>
      <c r="J786" s="55">
        <v>0.20300000000000001</v>
      </c>
      <c r="K786" s="55" t="s">
        <v>130</v>
      </c>
      <c r="L786" s="55" t="s">
        <v>130</v>
      </c>
      <c r="M786" s="55" t="s">
        <v>130</v>
      </c>
      <c r="N786" s="55" t="s">
        <v>130</v>
      </c>
      <c r="O786" s="55" t="s">
        <v>130</v>
      </c>
      <c r="P786" s="2" t="s">
        <v>162</v>
      </c>
      <c r="Y786" s="102"/>
      <c r="Z786" s="126">
        <v>2.2599999999999998</v>
      </c>
      <c r="AA786" s="55">
        <v>1.9E-2</v>
      </c>
      <c r="AB786" s="55">
        <v>6.7000000000000004E-2</v>
      </c>
      <c r="AC786" s="55">
        <v>0.112</v>
      </c>
      <c r="AD786" s="55">
        <v>0.158</v>
      </c>
      <c r="AE786" s="55">
        <v>0.20300000000000001</v>
      </c>
      <c r="AF786" s="24"/>
      <c r="AG786" s="24"/>
      <c r="AH786" s="24"/>
      <c r="AI786" s="24"/>
      <c r="AJ786" s="24"/>
      <c r="AK786" s="24"/>
      <c r="AL786" s="24"/>
      <c r="AM786" s="24"/>
      <c r="AN786" s="24"/>
    </row>
    <row r="787" spans="1:40" ht="16" thickBot="1" x14ac:dyDescent="0.35">
      <c r="A787" t="s">
        <v>133</v>
      </c>
      <c r="B787" s="5">
        <v>2.29</v>
      </c>
      <c r="C787" s="5">
        <f t="shared" si="55"/>
        <v>42.29</v>
      </c>
      <c r="D787" t="s">
        <v>130</v>
      </c>
      <c r="E787" t="s">
        <v>130</v>
      </c>
      <c r="F787" s="55">
        <v>1.9E-2</v>
      </c>
      <c r="G787" s="55">
        <v>6.7000000000000004E-2</v>
      </c>
      <c r="H787" s="55">
        <v>0.112</v>
      </c>
      <c r="I787" s="55">
        <v>0.158</v>
      </c>
      <c r="J787" s="55">
        <v>0.20300000000000001</v>
      </c>
      <c r="K787" s="55" t="s">
        <v>130</v>
      </c>
      <c r="L787" s="55" t="s">
        <v>130</v>
      </c>
      <c r="M787" s="55" t="s">
        <v>130</v>
      </c>
      <c r="N787" s="55" t="s">
        <v>130</v>
      </c>
      <c r="O787" s="55" t="s">
        <v>130</v>
      </c>
      <c r="P787" s="2" t="s">
        <v>162</v>
      </c>
      <c r="Y787" s="102"/>
      <c r="Z787" s="126">
        <v>2.27</v>
      </c>
      <c r="AA787" s="55">
        <v>1.9E-2</v>
      </c>
      <c r="AB787" s="55">
        <v>6.7000000000000004E-2</v>
      </c>
      <c r="AC787" s="55">
        <v>0.112</v>
      </c>
      <c r="AD787" s="55">
        <v>0.158</v>
      </c>
      <c r="AE787" s="55">
        <v>0.20300000000000001</v>
      </c>
      <c r="AF787" s="24"/>
      <c r="AG787" s="24"/>
      <c r="AH787" s="24"/>
      <c r="AI787" s="24"/>
      <c r="AJ787" s="24"/>
      <c r="AK787" s="24"/>
      <c r="AL787" s="24"/>
      <c r="AM787" s="24"/>
      <c r="AN787" s="24"/>
    </row>
    <row r="788" spans="1:40" ht="16" thickBot="1" x14ac:dyDescent="0.35">
      <c r="A788" t="s">
        <v>133</v>
      </c>
      <c r="B788" s="5">
        <v>2.2999999999999998</v>
      </c>
      <c r="C788" s="5">
        <f t="shared" si="55"/>
        <v>42.3</v>
      </c>
      <c r="D788" t="s">
        <v>130</v>
      </c>
      <c r="E788" t="s">
        <v>130</v>
      </c>
      <c r="F788" s="55">
        <v>1.9E-2</v>
      </c>
      <c r="G788" s="55">
        <v>6.7000000000000004E-2</v>
      </c>
      <c r="H788" s="55">
        <v>0.112</v>
      </c>
      <c r="I788" s="55">
        <v>0.158</v>
      </c>
      <c r="J788" s="55">
        <v>0.20300000000000001</v>
      </c>
      <c r="K788" s="55" t="s">
        <v>130</v>
      </c>
      <c r="L788" s="55" t="s">
        <v>130</v>
      </c>
      <c r="M788" s="55" t="s">
        <v>130</v>
      </c>
      <c r="N788" s="55" t="s">
        <v>130</v>
      </c>
      <c r="O788" s="55" t="s">
        <v>130</v>
      </c>
      <c r="P788" s="2" t="s">
        <v>162</v>
      </c>
      <c r="Y788" s="102"/>
      <c r="Z788" s="126">
        <v>2.2799999999999998</v>
      </c>
      <c r="AA788" s="55">
        <v>1.9E-2</v>
      </c>
      <c r="AB788" s="55">
        <v>6.7000000000000004E-2</v>
      </c>
      <c r="AC788" s="55">
        <v>0.112</v>
      </c>
      <c r="AD788" s="55">
        <v>0.158</v>
      </c>
      <c r="AE788" s="55">
        <v>0.20300000000000001</v>
      </c>
      <c r="AF788" s="24"/>
      <c r="AG788" s="24"/>
      <c r="AH788" s="24"/>
      <c r="AI788" s="24"/>
      <c r="AJ788" s="24"/>
      <c r="AK788" s="24"/>
      <c r="AL788" s="24"/>
      <c r="AM788" s="24"/>
      <c r="AN788" s="24"/>
    </row>
    <row r="789" spans="1:40" ht="16" thickBot="1" x14ac:dyDescent="0.35">
      <c r="A789" t="s">
        <v>133</v>
      </c>
      <c r="B789" s="5">
        <v>2.31</v>
      </c>
      <c r="C789" s="5">
        <f t="shared" si="55"/>
        <v>42.31</v>
      </c>
      <c r="D789" t="s">
        <v>130</v>
      </c>
      <c r="E789" t="s">
        <v>130</v>
      </c>
      <c r="F789" s="55">
        <v>1.9E-2</v>
      </c>
      <c r="G789" s="55">
        <v>6.7000000000000004E-2</v>
      </c>
      <c r="H789" s="55">
        <v>0.112</v>
      </c>
      <c r="I789" s="55">
        <v>0.158</v>
      </c>
      <c r="J789" s="55">
        <v>0.20300000000000001</v>
      </c>
      <c r="K789" s="55" t="s">
        <v>130</v>
      </c>
      <c r="L789" s="55" t="s">
        <v>130</v>
      </c>
      <c r="M789" s="55" t="s">
        <v>130</v>
      </c>
      <c r="N789" s="55" t="s">
        <v>130</v>
      </c>
      <c r="O789" s="55" t="s">
        <v>130</v>
      </c>
      <c r="P789" s="2" t="s">
        <v>162</v>
      </c>
      <c r="Y789" s="102"/>
      <c r="Z789" s="126">
        <v>2.29</v>
      </c>
      <c r="AA789" s="55">
        <v>1.9E-2</v>
      </c>
      <c r="AB789" s="55">
        <v>6.7000000000000004E-2</v>
      </c>
      <c r="AC789" s="55">
        <v>0.112</v>
      </c>
      <c r="AD789" s="55">
        <v>0.158</v>
      </c>
      <c r="AE789" s="55">
        <v>0.20300000000000001</v>
      </c>
      <c r="AF789" s="24"/>
      <c r="AG789" s="24"/>
      <c r="AH789" s="24"/>
      <c r="AI789" s="24"/>
      <c r="AJ789" s="24"/>
      <c r="AK789" s="24"/>
      <c r="AL789" s="24"/>
      <c r="AM789" s="24"/>
      <c r="AN789" s="24"/>
    </row>
    <row r="790" spans="1:40" ht="16" thickBot="1" x14ac:dyDescent="0.35">
      <c r="A790" t="s">
        <v>133</v>
      </c>
      <c r="B790" s="5">
        <v>2.3199999999999998</v>
      </c>
      <c r="C790" s="5">
        <f t="shared" si="55"/>
        <v>42.32</v>
      </c>
      <c r="D790" t="s">
        <v>130</v>
      </c>
      <c r="E790" t="s">
        <v>130</v>
      </c>
      <c r="F790" s="55">
        <v>1.9E-2</v>
      </c>
      <c r="G790" s="55">
        <v>6.7000000000000004E-2</v>
      </c>
      <c r="H790" s="55">
        <v>0.112</v>
      </c>
      <c r="I790" s="55">
        <v>0.158</v>
      </c>
      <c r="J790" s="55">
        <v>0.20300000000000001</v>
      </c>
      <c r="K790" s="55" t="s">
        <v>130</v>
      </c>
      <c r="L790" s="55" t="s">
        <v>130</v>
      </c>
      <c r="M790" s="55" t="s">
        <v>130</v>
      </c>
      <c r="N790" s="55" t="s">
        <v>130</v>
      </c>
      <c r="O790" s="55" t="s">
        <v>130</v>
      </c>
      <c r="P790" s="2" t="s">
        <v>162</v>
      </c>
      <c r="Y790" s="102"/>
      <c r="Z790" s="126">
        <v>2.2999999999999998</v>
      </c>
      <c r="AA790" s="55">
        <v>1.9E-2</v>
      </c>
      <c r="AB790" s="55">
        <v>6.7000000000000004E-2</v>
      </c>
      <c r="AC790" s="55">
        <v>0.112</v>
      </c>
      <c r="AD790" s="55">
        <v>0.158</v>
      </c>
      <c r="AE790" s="55">
        <v>0.20300000000000001</v>
      </c>
      <c r="AF790" s="24"/>
      <c r="AG790" s="24"/>
      <c r="AH790" s="24"/>
      <c r="AI790" s="24"/>
      <c r="AJ790" s="24"/>
      <c r="AK790" s="24"/>
      <c r="AL790" s="24"/>
      <c r="AM790" s="24"/>
      <c r="AN790" s="24"/>
    </row>
    <row r="791" spans="1:40" ht="16" thickBot="1" x14ac:dyDescent="0.35">
      <c r="A791" t="s">
        <v>133</v>
      </c>
      <c r="B791" s="5">
        <v>2.33</v>
      </c>
      <c r="C791" s="5">
        <f t="shared" si="55"/>
        <v>42.33</v>
      </c>
      <c r="D791" t="s">
        <v>130</v>
      </c>
      <c r="E791" t="s">
        <v>130</v>
      </c>
      <c r="F791" s="55">
        <v>1.9E-2</v>
      </c>
      <c r="G791" s="55">
        <v>6.7000000000000004E-2</v>
      </c>
      <c r="H791" s="55">
        <v>0.112</v>
      </c>
      <c r="I791" s="55">
        <v>0.158</v>
      </c>
      <c r="J791" s="55">
        <v>0.20300000000000001</v>
      </c>
      <c r="K791" s="55" t="s">
        <v>130</v>
      </c>
      <c r="L791" s="55" t="s">
        <v>130</v>
      </c>
      <c r="M791" s="55" t="s">
        <v>130</v>
      </c>
      <c r="N791" s="55" t="s">
        <v>130</v>
      </c>
      <c r="O791" s="55" t="s">
        <v>130</v>
      </c>
      <c r="P791" s="2" t="s">
        <v>162</v>
      </c>
      <c r="Y791" s="102"/>
      <c r="Z791" s="126">
        <v>2.31</v>
      </c>
      <c r="AA791" s="55">
        <v>1.9E-2</v>
      </c>
      <c r="AB791" s="55">
        <v>6.7000000000000004E-2</v>
      </c>
      <c r="AC791" s="55">
        <v>0.112</v>
      </c>
      <c r="AD791" s="55">
        <v>0.158</v>
      </c>
      <c r="AE791" s="55">
        <v>0.20300000000000001</v>
      </c>
      <c r="AF791" s="24"/>
      <c r="AG791" s="24"/>
      <c r="AH791" s="24"/>
      <c r="AI791" s="24"/>
      <c r="AJ791" s="24"/>
      <c r="AK791" s="24"/>
      <c r="AL791" s="24"/>
      <c r="AM791" s="24"/>
      <c r="AN791" s="24"/>
    </row>
    <row r="792" spans="1:40" ht="16" thickBot="1" x14ac:dyDescent="0.35">
      <c r="A792" t="s">
        <v>133</v>
      </c>
      <c r="B792" s="5">
        <v>2.34</v>
      </c>
      <c r="C792" s="5">
        <f t="shared" si="55"/>
        <v>42.34</v>
      </c>
      <c r="D792" t="s">
        <v>130</v>
      </c>
      <c r="E792" t="s">
        <v>130</v>
      </c>
      <c r="F792" s="55">
        <v>1.9E-2</v>
      </c>
      <c r="G792" s="55">
        <v>6.7000000000000004E-2</v>
      </c>
      <c r="H792" s="55">
        <v>0.112</v>
      </c>
      <c r="I792" s="55">
        <v>0.158</v>
      </c>
      <c r="J792" s="55">
        <v>0.20300000000000001</v>
      </c>
      <c r="K792" s="55" t="s">
        <v>130</v>
      </c>
      <c r="L792" s="55" t="s">
        <v>130</v>
      </c>
      <c r="M792" s="55" t="s">
        <v>130</v>
      </c>
      <c r="N792" s="55" t="s">
        <v>130</v>
      </c>
      <c r="O792" s="55" t="s">
        <v>130</v>
      </c>
      <c r="P792" s="2" t="s">
        <v>162</v>
      </c>
      <c r="Y792" s="102"/>
      <c r="Z792" s="126">
        <v>2.3199999999999998</v>
      </c>
      <c r="AA792" s="55">
        <v>1.9E-2</v>
      </c>
      <c r="AB792" s="55">
        <v>6.7000000000000004E-2</v>
      </c>
      <c r="AC792" s="55">
        <v>0.112</v>
      </c>
      <c r="AD792" s="55">
        <v>0.158</v>
      </c>
      <c r="AE792" s="55">
        <v>0.20300000000000001</v>
      </c>
      <c r="AF792" s="24"/>
      <c r="AG792" s="24"/>
      <c r="AH792" s="24"/>
      <c r="AI792" s="24"/>
      <c r="AJ792" s="24"/>
      <c r="AK792" s="24"/>
      <c r="AL792" s="24"/>
      <c r="AM792" s="24"/>
      <c r="AN792" s="24"/>
    </row>
    <row r="793" spans="1:40" ht="16" thickBot="1" x14ac:dyDescent="0.35">
      <c r="A793" t="s">
        <v>133</v>
      </c>
      <c r="B793" s="5">
        <v>2.35</v>
      </c>
      <c r="C793" s="5">
        <f t="shared" si="55"/>
        <v>42.35</v>
      </c>
      <c r="D793" t="s">
        <v>130</v>
      </c>
      <c r="E793" t="s">
        <v>130</v>
      </c>
      <c r="F793" s="55">
        <v>1.9E-2</v>
      </c>
      <c r="G793" s="55">
        <v>6.7000000000000004E-2</v>
      </c>
      <c r="H793" s="55">
        <v>0.112</v>
      </c>
      <c r="I793" s="55">
        <v>0.158</v>
      </c>
      <c r="J793" s="55">
        <v>0.20300000000000001</v>
      </c>
      <c r="K793" s="55" t="s">
        <v>130</v>
      </c>
      <c r="L793" s="55" t="s">
        <v>130</v>
      </c>
      <c r="M793" s="55" t="s">
        <v>130</v>
      </c>
      <c r="N793" s="55" t="s">
        <v>130</v>
      </c>
      <c r="O793" s="55" t="s">
        <v>130</v>
      </c>
      <c r="P793" s="2" t="s">
        <v>162</v>
      </c>
      <c r="Y793" s="102"/>
      <c r="Z793" s="126">
        <v>2.33</v>
      </c>
      <c r="AA793" s="55">
        <v>1.9E-2</v>
      </c>
      <c r="AB793" s="55">
        <v>6.7000000000000004E-2</v>
      </c>
      <c r="AC793" s="55">
        <v>0.112</v>
      </c>
      <c r="AD793" s="55">
        <v>0.158</v>
      </c>
      <c r="AE793" s="55">
        <v>0.20300000000000001</v>
      </c>
      <c r="AF793" s="24"/>
      <c r="AG793" s="24"/>
      <c r="AH793" s="24"/>
      <c r="AI793" s="24"/>
      <c r="AJ793" s="24"/>
      <c r="AK793" s="24"/>
      <c r="AL793" s="24"/>
      <c r="AM793" s="24"/>
      <c r="AN793" s="24"/>
    </row>
    <row r="794" spans="1:40" ht="16" thickBot="1" x14ac:dyDescent="0.35">
      <c r="A794" t="s">
        <v>133</v>
      </c>
      <c r="B794" s="5">
        <v>2.36</v>
      </c>
      <c r="C794" s="5">
        <f t="shared" si="55"/>
        <v>42.36</v>
      </c>
      <c r="D794" t="s">
        <v>130</v>
      </c>
      <c r="E794" t="s">
        <v>130</v>
      </c>
      <c r="F794" s="55">
        <v>1.9E-2</v>
      </c>
      <c r="G794" s="55">
        <v>6.7000000000000004E-2</v>
      </c>
      <c r="H794" s="55">
        <v>0.112</v>
      </c>
      <c r="I794" s="55">
        <v>0.158</v>
      </c>
      <c r="J794" s="55">
        <v>0.20300000000000001</v>
      </c>
      <c r="K794" s="55" t="s">
        <v>130</v>
      </c>
      <c r="L794" s="55" t="s">
        <v>130</v>
      </c>
      <c r="M794" s="55" t="s">
        <v>130</v>
      </c>
      <c r="N794" s="55" t="s">
        <v>130</v>
      </c>
      <c r="O794" s="55" t="s">
        <v>130</v>
      </c>
      <c r="P794" s="2" t="s">
        <v>162</v>
      </c>
      <c r="Y794" s="102"/>
      <c r="Z794" s="126">
        <v>2.34</v>
      </c>
      <c r="AA794" s="55">
        <v>1.9E-2</v>
      </c>
      <c r="AB794" s="55">
        <v>6.7000000000000004E-2</v>
      </c>
      <c r="AC794" s="55">
        <v>0.112</v>
      </c>
      <c r="AD794" s="55">
        <v>0.158</v>
      </c>
      <c r="AE794" s="55">
        <v>0.20300000000000001</v>
      </c>
      <c r="AF794" s="24"/>
      <c r="AG794" s="24"/>
      <c r="AH794" s="24"/>
      <c r="AI794" s="24"/>
      <c r="AJ794" s="24"/>
      <c r="AK794" s="24"/>
      <c r="AL794" s="24"/>
      <c r="AM794" s="24"/>
      <c r="AN794" s="24"/>
    </row>
    <row r="795" spans="1:40" ht="16" thickBot="1" x14ac:dyDescent="0.35">
      <c r="A795" t="s">
        <v>133</v>
      </c>
      <c r="B795" s="5">
        <v>2.37</v>
      </c>
      <c r="C795" s="5">
        <f t="shared" si="55"/>
        <v>42.37</v>
      </c>
      <c r="D795" t="s">
        <v>130</v>
      </c>
      <c r="E795" t="s">
        <v>130</v>
      </c>
      <c r="F795" s="55">
        <v>1.9E-2</v>
      </c>
      <c r="G795" s="55">
        <v>6.7000000000000004E-2</v>
      </c>
      <c r="H795" s="55">
        <v>0.112</v>
      </c>
      <c r="I795" s="55">
        <v>0.158</v>
      </c>
      <c r="J795" s="55">
        <v>0.20300000000000001</v>
      </c>
      <c r="K795" s="55" t="s">
        <v>130</v>
      </c>
      <c r="L795" s="55" t="s">
        <v>130</v>
      </c>
      <c r="M795" s="55" t="s">
        <v>130</v>
      </c>
      <c r="N795" s="55" t="s">
        <v>130</v>
      </c>
      <c r="O795" s="55" t="s">
        <v>130</v>
      </c>
      <c r="P795" s="2" t="s">
        <v>162</v>
      </c>
      <c r="Y795" s="102"/>
      <c r="Z795" s="126">
        <v>2.35</v>
      </c>
      <c r="AA795" s="55">
        <v>1.9E-2</v>
      </c>
      <c r="AB795" s="55">
        <v>6.7000000000000004E-2</v>
      </c>
      <c r="AC795" s="55">
        <v>0.112</v>
      </c>
      <c r="AD795" s="55">
        <v>0.158</v>
      </c>
      <c r="AE795" s="55">
        <v>0.20300000000000001</v>
      </c>
      <c r="AF795" s="24"/>
      <c r="AG795" s="24"/>
      <c r="AH795" s="24"/>
      <c r="AI795" s="24"/>
      <c r="AJ795" s="24"/>
      <c r="AK795" s="24"/>
      <c r="AL795" s="24"/>
      <c r="AM795" s="24"/>
      <c r="AN795" s="24"/>
    </row>
    <row r="796" spans="1:40" ht="16" thickBot="1" x14ac:dyDescent="0.35">
      <c r="A796" t="s">
        <v>133</v>
      </c>
      <c r="B796" s="5">
        <v>2.38</v>
      </c>
      <c r="C796" s="5">
        <f t="shared" si="55"/>
        <v>42.38</v>
      </c>
      <c r="D796" t="s">
        <v>130</v>
      </c>
      <c r="E796" t="s">
        <v>130</v>
      </c>
      <c r="F796" s="55">
        <v>1.9E-2</v>
      </c>
      <c r="G796" s="55">
        <v>6.7000000000000004E-2</v>
      </c>
      <c r="H796" s="55">
        <v>0.112</v>
      </c>
      <c r="I796" s="55">
        <v>0.158</v>
      </c>
      <c r="J796" s="55">
        <v>0.20300000000000001</v>
      </c>
      <c r="K796" s="55" t="s">
        <v>130</v>
      </c>
      <c r="L796" s="55" t="s">
        <v>130</v>
      </c>
      <c r="M796" s="55" t="s">
        <v>130</v>
      </c>
      <c r="N796" s="55" t="s">
        <v>130</v>
      </c>
      <c r="O796" s="55" t="s">
        <v>130</v>
      </c>
      <c r="P796" s="2" t="s">
        <v>162</v>
      </c>
      <c r="Y796" s="102"/>
      <c r="Z796" s="126">
        <v>2.36</v>
      </c>
      <c r="AA796" s="55">
        <v>1.9E-2</v>
      </c>
      <c r="AB796" s="55">
        <v>6.7000000000000004E-2</v>
      </c>
      <c r="AC796" s="55">
        <v>0.112</v>
      </c>
      <c r="AD796" s="55">
        <v>0.158</v>
      </c>
      <c r="AE796" s="55">
        <v>0.20300000000000001</v>
      </c>
      <c r="AF796" s="24"/>
      <c r="AG796" s="24"/>
      <c r="AH796" s="24"/>
      <c r="AI796" s="24"/>
      <c r="AJ796" s="24"/>
      <c r="AK796" s="24"/>
      <c r="AL796" s="24"/>
      <c r="AM796" s="24"/>
      <c r="AN796" s="24"/>
    </row>
    <row r="797" spans="1:40" ht="16" thickBot="1" x14ac:dyDescent="0.35">
      <c r="A797" t="s">
        <v>133</v>
      </c>
      <c r="B797" s="5">
        <v>2.39</v>
      </c>
      <c r="C797" s="5">
        <f t="shared" si="55"/>
        <v>42.39</v>
      </c>
      <c r="D797" t="s">
        <v>130</v>
      </c>
      <c r="E797" t="s">
        <v>130</v>
      </c>
      <c r="F797" s="55">
        <v>1.9E-2</v>
      </c>
      <c r="G797" s="55">
        <v>6.7000000000000004E-2</v>
      </c>
      <c r="H797" s="55">
        <v>0.112</v>
      </c>
      <c r="I797" s="55">
        <v>0.158</v>
      </c>
      <c r="J797" s="55">
        <v>0.20300000000000001</v>
      </c>
      <c r="K797" s="55" t="s">
        <v>130</v>
      </c>
      <c r="L797" s="55" t="s">
        <v>130</v>
      </c>
      <c r="M797" s="55" t="s">
        <v>130</v>
      </c>
      <c r="N797" s="55" t="s">
        <v>130</v>
      </c>
      <c r="O797" s="55" t="s">
        <v>130</v>
      </c>
      <c r="P797" s="2" t="s">
        <v>162</v>
      </c>
      <c r="Y797" s="102"/>
      <c r="Z797" s="126">
        <v>2.37</v>
      </c>
      <c r="AA797" s="55">
        <v>1.9E-2</v>
      </c>
      <c r="AB797" s="55">
        <v>6.7000000000000004E-2</v>
      </c>
      <c r="AC797" s="55">
        <v>0.112</v>
      </c>
      <c r="AD797" s="55">
        <v>0.158</v>
      </c>
      <c r="AE797" s="55">
        <v>0.20300000000000001</v>
      </c>
      <c r="AF797" s="24"/>
      <c r="AG797" s="24"/>
      <c r="AH797" s="24"/>
      <c r="AI797" s="24"/>
      <c r="AJ797" s="24"/>
      <c r="AK797" s="24"/>
      <c r="AL797" s="24"/>
      <c r="AM797" s="24"/>
      <c r="AN797" s="24"/>
    </row>
    <row r="798" spans="1:40" ht="16" thickBot="1" x14ac:dyDescent="0.35">
      <c r="A798" t="s">
        <v>133</v>
      </c>
      <c r="B798" s="5">
        <v>2.4</v>
      </c>
      <c r="C798" s="5">
        <f t="shared" si="55"/>
        <v>42.4</v>
      </c>
      <c r="D798" t="s">
        <v>130</v>
      </c>
      <c r="E798" t="s">
        <v>130</v>
      </c>
      <c r="F798" s="55">
        <v>1.9E-2</v>
      </c>
      <c r="G798" s="55">
        <v>6.7000000000000004E-2</v>
      </c>
      <c r="H798" s="55">
        <v>0.112</v>
      </c>
      <c r="I798" s="55">
        <v>0.158</v>
      </c>
      <c r="J798" s="55">
        <v>0.20300000000000001</v>
      </c>
      <c r="K798" s="55" t="s">
        <v>130</v>
      </c>
      <c r="L798" s="55" t="s">
        <v>130</v>
      </c>
      <c r="M798" s="55" t="s">
        <v>130</v>
      </c>
      <c r="N798" s="55" t="s">
        <v>130</v>
      </c>
      <c r="O798" s="55" t="s">
        <v>130</v>
      </c>
      <c r="P798" s="2" t="s">
        <v>162</v>
      </c>
      <c r="Y798" s="102"/>
      <c r="Z798" s="126">
        <v>2.38</v>
      </c>
      <c r="AA798" s="55">
        <v>1.9E-2</v>
      </c>
      <c r="AB798" s="55">
        <v>6.7000000000000004E-2</v>
      </c>
      <c r="AC798" s="55">
        <v>0.112</v>
      </c>
      <c r="AD798" s="55">
        <v>0.158</v>
      </c>
      <c r="AE798" s="55">
        <v>0.20300000000000001</v>
      </c>
      <c r="AF798" s="24"/>
      <c r="AG798" s="24"/>
      <c r="AH798" s="24"/>
      <c r="AI798" s="24"/>
      <c r="AJ798" s="24"/>
      <c r="AK798" s="24"/>
      <c r="AL798" s="24"/>
      <c r="AM798" s="24"/>
      <c r="AN798" s="24"/>
    </row>
    <row r="799" spans="1:40" ht="16" thickBot="1" x14ac:dyDescent="0.35">
      <c r="A799" t="s">
        <v>133</v>
      </c>
      <c r="B799" s="5">
        <v>2.41</v>
      </c>
      <c r="C799" s="5">
        <f t="shared" si="55"/>
        <v>42.41</v>
      </c>
      <c r="D799" t="s">
        <v>130</v>
      </c>
      <c r="E799" t="s">
        <v>130</v>
      </c>
      <c r="F799" s="55">
        <v>1.9E-2</v>
      </c>
      <c r="G799" s="55">
        <v>6.7000000000000004E-2</v>
      </c>
      <c r="H799" s="55">
        <v>0.112</v>
      </c>
      <c r="I799" s="55">
        <v>0.158</v>
      </c>
      <c r="J799" s="55">
        <v>0.20300000000000001</v>
      </c>
      <c r="K799" s="55" t="s">
        <v>130</v>
      </c>
      <c r="L799" s="55" t="s">
        <v>130</v>
      </c>
      <c r="M799" s="55" t="s">
        <v>130</v>
      </c>
      <c r="N799" s="55" t="s">
        <v>130</v>
      </c>
      <c r="O799" s="55" t="s">
        <v>130</v>
      </c>
      <c r="P799" s="2" t="s">
        <v>162</v>
      </c>
      <c r="Y799" s="102"/>
      <c r="Z799" s="126">
        <v>2.39</v>
      </c>
      <c r="AA799" s="55">
        <v>1.9E-2</v>
      </c>
      <c r="AB799" s="55">
        <v>6.7000000000000004E-2</v>
      </c>
      <c r="AC799" s="55">
        <v>0.112</v>
      </c>
      <c r="AD799" s="55">
        <v>0.158</v>
      </c>
      <c r="AE799" s="55">
        <v>0.20300000000000001</v>
      </c>
      <c r="AF799" s="24"/>
      <c r="AG799" s="24"/>
      <c r="AH799" s="24"/>
      <c r="AI799" s="24"/>
      <c r="AJ799" s="24"/>
      <c r="AK799" s="24"/>
      <c r="AL799" s="24"/>
      <c r="AM799" s="24"/>
      <c r="AN799" s="24"/>
    </row>
    <row r="800" spans="1:40" ht="16" thickBot="1" x14ac:dyDescent="0.35">
      <c r="A800" t="s">
        <v>133</v>
      </c>
      <c r="B800" s="5">
        <v>2.42</v>
      </c>
      <c r="C800" s="5">
        <f t="shared" si="55"/>
        <v>42.42</v>
      </c>
      <c r="D800" t="s">
        <v>130</v>
      </c>
      <c r="E800" t="s">
        <v>130</v>
      </c>
      <c r="F800" s="55">
        <v>1.9E-2</v>
      </c>
      <c r="G800" s="55">
        <v>6.7000000000000004E-2</v>
      </c>
      <c r="H800" s="55">
        <v>0.112</v>
      </c>
      <c r="I800" s="55">
        <v>0.158</v>
      </c>
      <c r="J800" s="55">
        <v>0.20300000000000001</v>
      </c>
      <c r="K800" s="55" t="s">
        <v>130</v>
      </c>
      <c r="L800" s="55" t="s">
        <v>130</v>
      </c>
      <c r="M800" s="55" t="s">
        <v>130</v>
      </c>
      <c r="N800" s="55" t="s">
        <v>130</v>
      </c>
      <c r="O800" s="55" t="s">
        <v>130</v>
      </c>
      <c r="P800" s="2" t="s">
        <v>162</v>
      </c>
      <c r="Y800" s="102"/>
      <c r="Z800" s="126">
        <v>2.4</v>
      </c>
      <c r="AA800" s="55">
        <v>1.9E-2</v>
      </c>
      <c r="AB800" s="55">
        <v>6.7000000000000004E-2</v>
      </c>
      <c r="AC800" s="55">
        <v>0.112</v>
      </c>
      <c r="AD800" s="55">
        <v>0.158</v>
      </c>
      <c r="AE800" s="55">
        <v>0.20300000000000001</v>
      </c>
      <c r="AF800" s="24"/>
      <c r="AG800" s="24"/>
      <c r="AH800" s="24"/>
      <c r="AI800" s="24"/>
      <c r="AJ800" s="24"/>
      <c r="AK800" s="24"/>
      <c r="AL800" s="24"/>
      <c r="AM800" s="24"/>
      <c r="AN800" s="24"/>
    </row>
    <row r="801" spans="1:40" ht="16" thickBot="1" x14ac:dyDescent="0.35">
      <c r="A801" t="s">
        <v>133</v>
      </c>
      <c r="B801" s="5">
        <v>2.4300000000000002</v>
      </c>
      <c r="C801" s="5">
        <f t="shared" si="55"/>
        <v>42.43</v>
      </c>
      <c r="D801" t="s">
        <v>130</v>
      </c>
      <c r="E801" t="s">
        <v>130</v>
      </c>
      <c r="F801" s="55">
        <v>1.9E-2</v>
      </c>
      <c r="G801" s="55">
        <v>6.7000000000000004E-2</v>
      </c>
      <c r="H801" s="55">
        <v>0.112</v>
      </c>
      <c r="I801" s="55">
        <v>0.158</v>
      </c>
      <c r="J801" s="55">
        <v>0.20300000000000001</v>
      </c>
      <c r="K801" s="55" t="s">
        <v>130</v>
      </c>
      <c r="L801" s="55" t="s">
        <v>130</v>
      </c>
      <c r="M801" s="55" t="s">
        <v>130</v>
      </c>
      <c r="N801" s="55" t="s">
        <v>130</v>
      </c>
      <c r="O801" s="55" t="s">
        <v>130</v>
      </c>
      <c r="P801" s="2" t="s">
        <v>162</v>
      </c>
      <c r="Y801" s="102"/>
      <c r="Z801" s="126">
        <v>2.41</v>
      </c>
      <c r="AA801" s="55">
        <v>1.9E-2</v>
      </c>
      <c r="AB801" s="55">
        <v>6.7000000000000004E-2</v>
      </c>
      <c r="AC801" s="55">
        <v>0.112</v>
      </c>
      <c r="AD801" s="55">
        <v>0.158</v>
      </c>
      <c r="AE801" s="55">
        <v>0.20300000000000001</v>
      </c>
      <c r="AF801" s="24"/>
      <c r="AG801" s="24"/>
      <c r="AH801" s="24"/>
      <c r="AI801" s="24"/>
      <c r="AJ801" s="24"/>
      <c r="AK801" s="24"/>
      <c r="AL801" s="24"/>
      <c r="AM801" s="24"/>
      <c r="AN801" s="24"/>
    </row>
    <row r="802" spans="1:40" ht="16" thickBot="1" x14ac:dyDescent="0.35">
      <c r="A802" t="s">
        <v>133</v>
      </c>
      <c r="B802" s="5">
        <v>2.44</v>
      </c>
      <c r="C802" s="5">
        <f t="shared" si="55"/>
        <v>42.44</v>
      </c>
      <c r="D802" t="s">
        <v>130</v>
      </c>
      <c r="E802" t="s">
        <v>130</v>
      </c>
      <c r="F802" s="55">
        <v>1.9E-2</v>
      </c>
      <c r="G802" s="55">
        <v>6.7000000000000004E-2</v>
      </c>
      <c r="H802" s="55">
        <v>0.112</v>
      </c>
      <c r="I802" s="55">
        <v>0.158</v>
      </c>
      <c r="J802" s="55">
        <v>0.20300000000000001</v>
      </c>
      <c r="K802" s="55" t="s">
        <v>130</v>
      </c>
      <c r="L802" s="55" t="s">
        <v>130</v>
      </c>
      <c r="M802" s="55" t="s">
        <v>130</v>
      </c>
      <c r="N802" s="55" t="s">
        <v>130</v>
      </c>
      <c r="O802" s="55" t="s">
        <v>130</v>
      </c>
      <c r="P802" s="2" t="s">
        <v>162</v>
      </c>
      <c r="Y802" s="102"/>
      <c r="Z802" s="126">
        <v>2.42</v>
      </c>
      <c r="AA802" s="55">
        <v>1.9E-2</v>
      </c>
      <c r="AB802" s="55">
        <v>6.7000000000000004E-2</v>
      </c>
      <c r="AC802" s="55">
        <v>0.112</v>
      </c>
      <c r="AD802" s="55">
        <v>0.158</v>
      </c>
      <c r="AE802" s="55">
        <v>0.20300000000000001</v>
      </c>
      <c r="AF802" s="24"/>
      <c r="AG802" s="24"/>
      <c r="AH802" s="24"/>
      <c r="AI802" s="24"/>
      <c r="AJ802" s="24"/>
      <c r="AK802" s="24"/>
      <c r="AL802" s="24"/>
      <c r="AM802" s="24"/>
      <c r="AN802" s="24"/>
    </row>
    <row r="803" spans="1:40" ht="16" thickBot="1" x14ac:dyDescent="0.35">
      <c r="A803" t="s">
        <v>133</v>
      </c>
      <c r="B803" s="5">
        <v>2.4500000000000002</v>
      </c>
      <c r="C803" s="5">
        <f t="shared" ref="C803:C858" si="56">VALUE(SUBSTITUTE(4&amp;B803," ",""))</f>
        <v>42.45</v>
      </c>
      <c r="D803" t="s">
        <v>130</v>
      </c>
      <c r="E803" t="s">
        <v>130</v>
      </c>
      <c r="F803" s="55">
        <v>1.9E-2</v>
      </c>
      <c r="G803" s="55">
        <v>6.7000000000000004E-2</v>
      </c>
      <c r="H803" s="55">
        <v>0.112</v>
      </c>
      <c r="I803" s="55">
        <v>0.158</v>
      </c>
      <c r="J803" s="55">
        <v>0.20300000000000001</v>
      </c>
      <c r="K803" s="55" t="s">
        <v>130</v>
      </c>
      <c r="L803" s="55" t="s">
        <v>130</v>
      </c>
      <c r="M803" s="55" t="s">
        <v>130</v>
      </c>
      <c r="N803" s="55" t="s">
        <v>130</v>
      </c>
      <c r="O803" s="55" t="s">
        <v>130</v>
      </c>
      <c r="P803" s="2" t="s">
        <v>162</v>
      </c>
      <c r="Y803" s="102"/>
      <c r="Z803" s="126">
        <v>2.4300000000000002</v>
      </c>
      <c r="AA803" s="55">
        <v>1.9E-2</v>
      </c>
      <c r="AB803" s="55">
        <v>6.7000000000000004E-2</v>
      </c>
      <c r="AC803" s="55">
        <v>0.112</v>
      </c>
      <c r="AD803" s="55">
        <v>0.158</v>
      </c>
      <c r="AE803" s="55">
        <v>0.20300000000000001</v>
      </c>
      <c r="AF803" s="24"/>
      <c r="AG803" s="24"/>
      <c r="AH803" s="24"/>
      <c r="AI803" s="24"/>
      <c r="AJ803" s="24"/>
      <c r="AK803" s="24"/>
      <c r="AL803" s="24"/>
      <c r="AM803" s="24"/>
      <c r="AN803" s="24"/>
    </row>
    <row r="804" spans="1:40" ht="16" thickBot="1" x14ac:dyDescent="0.35">
      <c r="A804" t="s">
        <v>133</v>
      </c>
      <c r="B804" s="5">
        <v>2.46</v>
      </c>
      <c r="C804" s="5">
        <f t="shared" si="56"/>
        <v>42.46</v>
      </c>
      <c r="D804" t="s">
        <v>130</v>
      </c>
      <c r="E804" t="s">
        <v>130</v>
      </c>
      <c r="F804" s="55">
        <v>1.9E-2</v>
      </c>
      <c r="G804" s="55">
        <v>6.7000000000000004E-2</v>
      </c>
      <c r="H804" s="55">
        <v>0.112</v>
      </c>
      <c r="I804" s="55">
        <v>0.158</v>
      </c>
      <c r="J804" s="55">
        <v>0.20300000000000001</v>
      </c>
      <c r="K804" s="55" t="s">
        <v>130</v>
      </c>
      <c r="L804" s="55" t="s">
        <v>130</v>
      </c>
      <c r="M804" s="55" t="s">
        <v>130</v>
      </c>
      <c r="N804" s="55" t="s">
        <v>130</v>
      </c>
      <c r="O804" s="55" t="s">
        <v>130</v>
      </c>
      <c r="P804" s="2" t="s">
        <v>162</v>
      </c>
      <c r="Y804" s="102"/>
      <c r="Z804" s="126">
        <v>2.44</v>
      </c>
      <c r="AA804" s="55">
        <v>1.9E-2</v>
      </c>
      <c r="AB804" s="55">
        <v>6.7000000000000004E-2</v>
      </c>
      <c r="AC804" s="55">
        <v>0.112</v>
      </c>
      <c r="AD804" s="55">
        <v>0.158</v>
      </c>
      <c r="AE804" s="55">
        <v>0.20300000000000001</v>
      </c>
      <c r="AF804" s="24"/>
      <c r="AG804" s="24"/>
      <c r="AH804" s="24"/>
      <c r="AI804" s="24"/>
      <c r="AJ804" s="24"/>
      <c r="AK804" s="24"/>
      <c r="AL804" s="24"/>
      <c r="AM804" s="24"/>
      <c r="AN804" s="24"/>
    </row>
    <row r="805" spans="1:40" ht="16" thickBot="1" x14ac:dyDescent="0.35">
      <c r="A805" t="s">
        <v>133</v>
      </c>
      <c r="B805" s="5">
        <v>2.4700000000000002</v>
      </c>
      <c r="C805" s="5">
        <f t="shared" si="56"/>
        <v>42.47</v>
      </c>
      <c r="D805" t="s">
        <v>130</v>
      </c>
      <c r="E805" t="s">
        <v>130</v>
      </c>
      <c r="F805" s="55">
        <v>1.9E-2</v>
      </c>
      <c r="G805" s="55">
        <v>6.7000000000000004E-2</v>
      </c>
      <c r="H805" s="55">
        <v>0.112</v>
      </c>
      <c r="I805" s="55">
        <v>0.158</v>
      </c>
      <c r="J805" s="55">
        <v>0.20300000000000001</v>
      </c>
      <c r="K805" s="55" t="s">
        <v>130</v>
      </c>
      <c r="L805" s="55" t="s">
        <v>130</v>
      </c>
      <c r="M805" s="55" t="s">
        <v>130</v>
      </c>
      <c r="N805" s="55" t="s">
        <v>130</v>
      </c>
      <c r="O805" s="55" t="s">
        <v>130</v>
      </c>
      <c r="P805" s="2" t="s">
        <v>162</v>
      </c>
      <c r="Y805" s="102"/>
      <c r="Z805" s="126">
        <v>2.4500000000000002</v>
      </c>
      <c r="AA805" s="55">
        <v>1.9E-2</v>
      </c>
      <c r="AB805" s="55">
        <v>6.7000000000000004E-2</v>
      </c>
      <c r="AC805" s="55">
        <v>0.112</v>
      </c>
      <c r="AD805" s="55">
        <v>0.158</v>
      </c>
      <c r="AE805" s="55">
        <v>0.20300000000000001</v>
      </c>
      <c r="AF805" s="24"/>
      <c r="AG805" s="24"/>
      <c r="AH805" s="24"/>
      <c r="AI805" s="24"/>
      <c r="AJ805" s="24"/>
      <c r="AK805" s="24"/>
      <c r="AL805" s="24"/>
      <c r="AM805" s="24"/>
      <c r="AN805" s="24"/>
    </row>
    <row r="806" spans="1:40" ht="16" thickBot="1" x14ac:dyDescent="0.35">
      <c r="A806" t="s">
        <v>133</v>
      </c>
      <c r="B806" s="5">
        <v>2.48</v>
      </c>
      <c r="C806" s="5">
        <f t="shared" si="56"/>
        <v>42.48</v>
      </c>
      <c r="D806" t="s">
        <v>130</v>
      </c>
      <c r="E806" t="s">
        <v>130</v>
      </c>
      <c r="F806" s="55">
        <v>1.9E-2</v>
      </c>
      <c r="G806" s="55">
        <v>6.7000000000000004E-2</v>
      </c>
      <c r="H806" s="55">
        <v>0.112</v>
      </c>
      <c r="I806" s="55">
        <v>0.158</v>
      </c>
      <c r="J806" s="55">
        <v>0.20300000000000001</v>
      </c>
      <c r="K806" s="55" t="s">
        <v>130</v>
      </c>
      <c r="L806" s="55" t="s">
        <v>130</v>
      </c>
      <c r="M806" s="55" t="s">
        <v>130</v>
      </c>
      <c r="N806" s="55" t="s">
        <v>130</v>
      </c>
      <c r="O806" s="55" t="s">
        <v>130</v>
      </c>
      <c r="P806" s="2" t="s">
        <v>162</v>
      </c>
      <c r="Y806" s="102"/>
      <c r="Z806" s="126">
        <v>2.46</v>
      </c>
      <c r="AA806" s="55">
        <v>1.9E-2</v>
      </c>
      <c r="AB806" s="55">
        <v>6.7000000000000004E-2</v>
      </c>
      <c r="AC806" s="55">
        <v>0.112</v>
      </c>
      <c r="AD806" s="55">
        <v>0.158</v>
      </c>
      <c r="AE806" s="55">
        <v>0.20300000000000001</v>
      </c>
      <c r="AF806" s="24"/>
      <c r="AG806" s="24"/>
      <c r="AH806" s="24"/>
      <c r="AI806" s="24"/>
      <c r="AJ806" s="24"/>
      <c r="AK806" s="24"/>
      <c r="AL806" s="24"/>
      <c r="AM806" s="24"/>
      <c r="AN806" s="24"/>
    </row>
    <row r="807" spans="1:40" ht="16" thickBot="1" x14ac:dyDescent="0.35">
      <c r="A807" t="s">
        <v>133</v>
      </c>
      <c r="B807" s="5">
        <v>2.4900000000000002</v>
      </c>
      <c r="C807" s="5">
        <f t="shared" si="56"/>
        <v>42.49</v>
      </c>
      <c r="D807" t="s">
        <v>130</v>
      </c>
      <c r="E807" t="s">
        <v>130</v>
      </c>
      <c r="F807" s="55">
        <v>1.9E-2</v>
      </c>
      <c r="G807" s="55">
        <v>6.7000000000000004E-2</v>
      </c>
      <c r="H807" s="55">
        <v>0.112</v>
      </c>
      <c r="I807" s="55">
        <v>0.158</v>
      </c>
      <c r="J807" s="55">
        <v>0.20300000000000001</v>
      </c>
      <c r="K807" s="55" t="s">
        <v>130</v>
      </c>
      <c r="L807" s="55" t="s">
        <v>130</v>
      </c>
      <c r="M807" s="55" t="s">
        <v>130</v>
      </c>
      <c r="N807" s="55" t="s">
        <v>130</v>
      </c>
      <c r="O807" s="55" t="s">
        <v>130</v>
      </c>
      <c r="P807" s="2" t="s">
        <v>162</v>
      </c>
      <c r="Y807" s="101"/>
      <c r="Z807" s="126">
        <v>2.4700000000000002</v>
      </c>
      <c r="AA807" s="55">
        <v>1.9E-2</v>
      </c>
      <c r="AB807" s="55">
        <v>6.7000000000000004E-2</v>
      </c>
      <c r="AC807" s="55">
        <v>0.112</v>
      </c>
      <c r="AD807" s="55">
        <v>0.158</v>
      </c>
      <c r="AE807" s="55">
        <v>0.20300000000000001</v>
      </c>
      <c r="AF807" s="24"/>
      <c r="AG807" s="24"/>
      <c r="AH807" s="24"/>
      <c r="AI807" s="24"/>
      <c r="AJ807" s="24"/>
      <c r="AK807" s="24"/>
      <c r="AL807" s="24"/>
      <c r="AM807" s="24"/>
      <c r="AN807" s="24"/>
    </row>
    <row r="808" spans="1:40" ht="16" thickBot="1" x14ac:dyDescent="0.35">
      <c r="A808" t="s">
        <v>133</v>
      </c>
      <c r="B808" s="5">
        <v>2.5</v>
      </c>
      <c r="C808" s="5">
        <f t="shared" si="56"/>
        <v>42.5</v>
      </c>
      <c r="D808" t="s">
        <v>130</v>
      </c>
      <c r="E808" t="s">
        <v>130</v>
      </c>
      <c r="F808" s="55">
        <v>1.9E-2</v>
      </c>
      <c r="G808" s="55">
        <v>6.7000000000000004E-2</v>
      </c>
      <c r="H808" s="55">
        <v>0.112</v>
      </c>
      <c r="I808" s="55">
        <v>0.158</v>
      </c>
      <c r="J808" s="55">
        <v>0.20300000000000001</v>
      </c>
      <c r="K808" s="55" t="s">
        <v>130</v>
      </c>
      <c r="L808" s="55" t="s">
        <v>130</v>
      </c>
      <c r="M808" s="55" t="s">
        <v>130</v>
      </c>
      <c r="N808" s="55" t="s">
        <v>130</v>
      </c>
      <c r="O808" s="55" t="s">
        <v>130</v>
      </c>
      <c r="P808" s="2" t="s">
        <v>162</v>
      </c>
      <c r="Y808" s="22"/>
      <c r="Z808" s="126">
        <v>2.48</v>
      </c>
      <c r="AA808" s="55">
        <v>1.9E-2</v>
      </c>
      <c r="AB808" s="55">
        <v>6.7000000000000004E-2</v>
      </c>
      <c r="AC808" s="55">
        <v>0.112</v>
      </c>
      <c r="AD808" s="55">
        <v>0.158</v>
      </c>
      <c r="AE808" s="55">
        <v>0.20300000000000001</v>
      </c>
      <c r="AF808" s="24"/>
      <c r="AG808" s="24"/>
      <c r="AH808" s="24"/>
      <c r="AI808" s="24"/>
      <c r="AJ808" s="24"/>
      <c r="AK808" s="24"/>
      <c r="AL808" s="24"/>
      <c r="AM808" s="24"/>
      <c r="AN808" s="24"/>
    </row>
    <row r="809" spans="1:40" ht="16" thickBot="1" x14ac:dyDescent="0.35">
      <c r="A809" t="s">
        <v>133</v>
      </c>
      <c r="B809" s="5">
        <v>2.5099999999999998</v>
      </c>
      <c r="C809" s="5">
        <f t="shared" si="56"/>
        <v>42.51</v>
      </c>
      <c r="D809" t="s">
        <v>130</v>
      </c>
      <c r="E809" t="s">
        <v>130</v>
      </c>
      <c r="F809" s="55">
        <v>1.9E-2</v>
      </c>
      <c r="G809" s="55">
        <v>6.7000000000000004E-2</v>
      </c>
      <c r="H809" s="55">
        <v>0.112</v>
      </c>
      <c r="I809" s="55">
        <v>0.158</v>
      </c>
      <c r="J809" s="55">
        <v>0.20300000000000001</v>
      </c>
      <c r="K809" s="55" t="s">
        <v>130</v>
      </c>
      <c r="L809" s="55" t="s">
        <v>130</v>
      </c>
      <c r="M809" s="55" t="s">
        <v>130</v>
      </c>
      <c r="N809" s="55" t="s">
        <v>130</v>
      </c>
      <c r="O809" s="55" t="s">
        <v>130</v>
      </c>
      <c r="P809" s="2" t="s">
        <v>162</v>
      </c>
      <c r="Y809" s="22"/>
      <c r="Z809" s="126">
        <v>2.4900000000000002</v>
      </c>
      <c r="AA809" s="55">
        <v>1.9E-2</v>
      </c>
      <c r="AB809" s="55">
        <v>6.7000000000000004E-2</v>
      </c>
      <c r="AC809" s="55">
        <v>0.112</v>
      </c>
      <c r="AD809" s="55">
        <v>0.158</v>
      </c>
      <c r="AE809" s="55">
        <v>0.20300000000000001</v>
      </c>
      <c r="AF809" s="24"/>
      <c r="AG809" s="24"/>
      <c r="AH809" s="24"/>
      <c r="AI809" s="24"/>
      <c r="AJ809" s="24"/>
      <c r="AK809" s="24"/>
      <c r="AL809" s="24"/>
      <c r="AM809" s="24"/>
      <c r="AN809" s="24"/>
    </row>
    <row r="810" spans="1:40" ht="16" thickBot="1" x14ac:dyDescent="0.35">
      <c r="A810" t="s">
        <v>133</v>
      </c>
      <c r="B810" s="5">
        <v>2.52</v>
      </c>
      <c r="C810" s="5">
        <f t="shared" si="56"/>
        <v>42.52</v>
      </c>
      <c r="D810" t="s">
        <v>130</v>
      </c>
      <c r="E810" t="s">
        <v>130</v>
      </c>
      <c r="F810" s="55">
        <v>1.9E-2</v>
      </c>
      <c r="G810" s="55">
        <v>6.7000000000000004E-2</v>
      </c>
      <c r="H810" s="55">
        <v>0.112</v>
      </c>
      <c r="I810" s="55">
        <v>0.158</v>
      </c>
      <c r="J810" s="55">
        <v>0.20300000000000001</v>
      </c>
      <c r="K810" s="55" t="s">
        <v>130</v>
      </c>
      <c r="L810" s="55" t="s">
        <v>130</v>
      </c>
      <c r="M810" s="55" t="s">
        <v>130</v>
      </c>
      <c r="N810" s="55" t="s">
        <v>130</v>
      </c>
      <c r="O810" s="55" t="s">
        <v>130</v>
      </c>
      <c r="P810" s="2" t="s">
        <v>162</v>
      </c>
      <c r="Y810" s="22"/>
      <c r="Z810" s="126">
        <v>2.5</v>
      </c>
      <c r="AA810" s="55">
        <v>1.9E-2</v>
      </c>
      <c r="AB810" s="55">
        <v>6.7000000000000004E-2</v>
      </c>
      <c r="AC810" s="55">
        <v>0.112</v>
      </c>
      <c r="AD810" s="55">
        <v>0.158</v>
      </c>
      <c r="AE810" s="55">
        <v>0.20300000000000001</v>
      </c>
      <c r="AF810" s="24"/>
      <c r="AG810" s="24"/>
      <c r="AH810" s="24"/>
      <c r="AI810" s="24"/>
      <c r="AJ810" s="24"/>
      <c r="AK810" s="24"/>
      <c r="AL810" s="24"/>
      <c r="AM810" s="24"/>
      <c r="AN810" s="24"/>
    </row>
    <row r="811" spans="1:40" ht="16" thickBot="1" x14ac:dyDescent="0.35">
      <c r="A811" t="s">
        <v>133</v>
      </c>
      <c r="B811" s="5">
        <v>2.5299999999999998</v>
      </c>
      <c r="C811" s="5">
        <f t="shared" si="56"/>
        <v>42.53</v>
      </c>
      <c r="D811" t="s">
        <v>130</v>
      </c>
      <c r="E811" t="s">
        <v>130</v>
      </c>
      <c r="F811" s="55">
        <v>1.9E-2</v>
      </c>
      <c r="G811" s="55">
        <v>6.7000000000000004E-2</v>
      </c>
      <c r="H811" s="55">
        <v>0.112</v>
      </c>
      <c r="I811" s="55">
        <v>0.158</v>
      </c>
      <c r="J811" s="55">
        <v>0.20300000000000001</v>
      </c>
      <c r="K811" s="55" t="s">
        <v>130</v>
      </c>
      <c r="L811" s="55" t="s">
        <v>130</v>
      </c>
      <c r="M811" s="55" t="s">
        <v>130</v>
      </c>
      <c r="N811" s="55" t="s">
        <v>130</v>
      </c>
      <c r="O811" s="55" t="s">
        <v>130</v>
      </c>
      <c r="P811" s="2" t="s">
        <v>162</v>
      </c>
      <c r="Y811" s="22"/>
      <c r="Z811" s="126">
        <v>2.5099999999999998</v>
      </c>
      <c r="AA811" s="55">
        <v>1.9E-2</v>
      </c>
      <c r="AB811" s="55">
        <v>6.7000000000000004E-2</v>
      </c>
      <c r="AC811" s="55">
        <v>0.112</v>
      </c>
      <c r="AD811" s="55">
        <v>0.158</v>
      </c>
      <c r="AE811" s="55">
        <v>0.20300000000000001</v>
      </c>
      <c r="AF811" s="24"/>
      <c r="AG811" s="24"/>
      <c r="AH811" s="24"/>
      <c r="AI811" s="24"/>
      <c r="AJ811" s="24"/>
      <c r="AK811" s="24"/>
      <c r="AL811" s="24"/>
      <c r="AM811" s="24"/>
      <c r="AN811" s="24"/>
    </row>
    <row r="812" spans="1:40" ht="16" thickBot="1" x14ac:dyDescent="0.35">
      <c r="A812" t="s">
        <v>133</v>
      </c>
      <c r="B812" s="5">
        <v>2.54</v>
      </c>
      <c r="C812" s="5">
        <f t="shared" si="56"/>
        <v>42.54</v>
      </c>
      <c r="D812" t="s">
        <v>130</v>
      </c>
      <c r="E812" t="s">
        <v>130</v>
      </c>
      <c r="F812" s="55">
        <v>1.9E-2</v>
      </c>
      <c r="G812" s="55">
        <v>6.7000000000000004E-2</v>
      </c>
      <c r="H812" s="55">
        <v>0.112</v>
      </c>
      <c r="I812" s="55">
        <v>0.158</v>
      </c>
      <c r="J812" s="55">
        <v>0.20300000000000001</v>
      </c>
      <c r="K812" s="55" t="s">
        <v>130</v>
      </c>
      <c r="L812" s="55" t="s">
        <v>130</v>
      </c>
      <c r="M812" s="55" t="s">
        <v>130</v>
      </c>
      <c r="N812" s="55" t="s">
        <v>130</v>
      </c>
      <c r="O812" s="55" t="s">
        <v>130</v>
      </c>
      <c r="P812" s="2" t="s">
        <v>162</v>
      </c>
      <c r="Y812" s="22"/>
      <c r="Z812" s="126">
        <v>2.52</v>
      </c>
      <c r="AA812" s="55">
        <v>1.9E-2</v>
      </c>
      <c r="AB812" s="55">
        <v>6.7000000000000004E-2</v>
      </c>
      <c r="AC812" s="55">
        <v>0.112</v>
      </c>
      <c r="AD812" s="55">
        <v>0.158</v>
      </c>
      <c r="AE812" s="55">
        <v>0.20300000000000001</v>
      </c>
      <c r="AF812" s="24"/>
      <c r="AG812" s="24"/>
      <c r="AH812" s="24"/>
      <c r="AI812" s="24"/>
      <c r="AJ812" s="24"/>
      <c r="AK812" s="24"/>
      <c r="AL812" s="24"/>
      <c r="AM812" s="24"/>
      <c r="AN812" s="24"/>
    </row>
    <row r="813" spans="1:40" ht="16" thickBot="1" x14ac:dyDescent="0.35">
      <c r="A813" t="s">
        <v>133</v>
      </c>
      <c r="B813" s="5">
        <v>2.5499999999999998</v>
      </c>
      <c r="C813" s="5">
        <f t="shared" si="56"/>
        <v>42.55</v>
      </c>
      <c r="D813" t="s">
        <v>130</v>
      </c>
      <c r="E813" t="s">
        <v>130</v>
      </c>
      <c r="F813" s="55">
        <v>1.9E-2</v>
      </c>
      <c r="G813" s="55">
        <v>6.7000000000000004E-2</v>
      </c>
      <c r="H813" s="55">
        <v>0.112</v>
      </c>
      <c r="I813" s="55">
        <v>0.158</v>
      </c>
      <c r="J813" s="55">
        <v>0.20300000000000001</v>
      </c>
      <c r="K813" s="55" t="s">
        <v>130</v>
      </c>
      <c r="L813" s="55" t="s">
        <v>130</v>
      </c>
      <c r="M813" s="55" t="s">
        <v>130</v>
      </c>
      <c r="N813" s="55" t="s">
        <v>130</v>
      </c>
      <c r="O813" s="55" t="s">
        <v>130</v>
      </c>
      <c r="P813" s="2" t="s">
        <v>162</v>
      </c>
      <c r="Y813" s="22"/>
      <c r="Z813" s="126">
        <v>2.5299999999999998</v>
      </c>
      <c r="AA813" s="55">
        <v>1.9E-2</v>
      </c>
      <c r="AB813" s="55">
        <v>6.7000000000000004E-2</v>
      </c>
      <c r="AC813" s="55">
        <v>0.112</v>
      </c>
      <c r="AD813" s="55">
        <v>0.158</v>
      </c>
      <c r="AE813" s="55">
        <v>0.20300000000000001</v>
      </c>
      <c r="AF813" s="24"/>
      <c r="AG813" s="24"/>
      <c r="AH813" s="24"/>
      <c r="AI813" s="24"/>
      <c r="AJ813" s="24"/>
      <c r="AK813" s="24"/>
      <c r="AL813" s="24"/>
      <c r="AM813" s="24"/>
      <c r="AN813" s="24"/>
    </row>
    <row r="814" spans="1:40" ht="16" thickBot="1" x14ac:dyDescent="0.35">
      <c r="A814" t="s">
        <v>133</v>
      </c>
      <c r="B814" s="5">
        <v>2.56</v>
      </c>
      <c r="C814" s="5">
        <f t="shared" si="56"/>
        <v>42.56</v>
      </c>
      <c r="D814" t="s">
        <v>130</v>
      </c>
      <c r="E814" t="s">
        <v>130</v>
      </c>
      <c r="F814" s="55">
        <v>1.9E-2</v>
      </c>
      <c r="G814" s="55">
        <v>6.7000000000000004E-2</v>
      </c>
      <c r="H814" s="55">
        <v>0.112</v>
      </c>
      <c r="I814" s="55">
        <v>0.158</v>
      </c>
      <c r="J814" s="55">
        <v>0.20300000000000001</v>
      </c>
      <c r="K814" s="55" t="s">
        <v>130</v>
      </c>
      <c r="L814" s="55" t="s">
        <v>130</v>
      </c>
      <c r="M814" s="55" t="s">
        <v>130</v>
      </c>
      <c r="N814" s="55" t="s">
        <v>130</v>
      </c>
      <c r="O814" s="55" t="s">
        <v>130</v>
      </c>
      <c r="P814" s="2" t="s">
        <v>162</v>
      </c>
      <c r="Y814" s="22"/>
      <c r="Z814" s="126">
        <v>2.54</v>
      </c>
      <c r="AA814" s="55">
        <v>1.9E-2</v>
      </c>
      <c r="AB814" s="55">
        <v>6.7000000000000004E-2</v>
      </c>
      <c r="AC814" s="55">
        <v>0.112</v>
      </c>
      <c r="AD814" s="55">
        <v>0.158</v>
      </c>
      <c r="AE814" s="55">
        <v>0.20300000000000001</v>
      </c>
      <c r="AF814" s="24"/>
      <c r="AG814" s="24"/>
      <c r="AH814" s="24"/>
      <c r="AI814" s="24"/>
      <c r="AJ814" s="24"/>
      <c r="AK814" s="24"/>
      <c r="AL814" s="24"/>
      <c r="AM814" s="24"/>
      <c r="AN814" s="24"/>
    </row>
    <row r="815" spans="1:40" ht="16" thickBot="1" x14ac:dyDescent="0.35">
      <c r="A815" t="s">
        <v>133</v>
      </c>
      <c r="B815" s="5">
        <v>2.57</v>
      </c>
      <c r="C815" s="5">
        <f t="shared" si="56"/>
        <v>42.57</v>
      </c>
      <c r="D815" t="s">
        <v>130</v>
      </c>
      <c r="E815" t="s">
        <v>130</v>
      </c>
      <c r="F815" s="55">
        <v>1.9E-2</v>
      </c>
      <c r="G815" s="55">
        <v>6.7000000000000004E-2</v>
      </c>
      <c r="H815" s="55">
        <v>0.112</v>
      </c>
      <c r="I815" s="55">
        <v>0.158</v>
      </c>
      <c r="J815" s="55">
        <v>0.20300000000000001</v>
      </c>
      <c r="K815" s="55" t="s">
        <v>130</v>
      </c>
      <c r="L815" s="55" t="s">
        <v>130</v>
      </c>
      <c r="M815" s="55" t="s">
        <v>130</v>
      </c>
      <c r="N815" s="55" t="s">
        <v>130</v>
      </c>
      <c r="O815" s="55" t="s">
        <v>130</v>
      </c>
      <c r="P815" s="2" t="s">
        <v>162</v>
      </c>
      <c r="Y815" s="22"/>
      <c r="Z815" s="126">
        <v>2.5499999999999998</v>
      </c>
      <c r="AA815" s="55">
        <v>1.9E-2</v>
      </c>
      <c r="AB815" s="55">
        <v>6.7000000000000004E-2</v>
      </c>
      <c r="AC815" s="55">
        <v>0.112</v>
      </c>
      <c r="AD815" s="55">
        <v>0.158</v>
      </c>
      <c r="AE815" s="55">
        <v>0.20300000000000001</v>
      </c>
      <c r="AF815" s="24"/>
      <c r="AG815" s="24"/>
      <c r="AH815" s="24"/>
      <c r="AI815" s="24"/>
      <c r="AJ815" s="24"/>
      <c r="AK815" s="24"/>
      <c r="AL815" s="24"/>
      <c r="AM815" s="24"/>
      <c r="AN815" s="24"/>
    </row>
    <row r="816" spans="1:40" ht="16" thickBot="1" x14ac:dyDescent="0.35">
      <c r="A816" t="s">
        <v>133</v>
      </c>
      <c r="B816" s="5">
        <v>2.58</v>
      </c>
      <c r="C816" s="5">
        <f t="shared" si="56"/>
        <v>42.58</v>
      </c>
      <c r="D816" t="s">
        <v>130</v>
      </c>
      <c r="E816" t="s">
        <v>130</v>
      </c>
      <c r="F816" s="55">
        <v>1.9E-2</v>
      </c>
      <c r="G816" s="55">
        <v>6.7000000000000004E-2</v>
      </c>
      <c r="H816" s="55">
        <v>0.112</v>
      </c>
      <c r="I816" s="55">
        <v>0.158</v>
      </c>
      <c r="J816" s="55">
        <v>0.20300000000000001</v>
      </c>
      <c r="K816" s="55" t="s">
        <v>130</v>
      </c>
      <c r="L816" s="55" t="s">
        <v>130</v>
      </c>
      <c r="M816" s="55" t="s">
        <v>130</v>
      </c>
      <c r="N816" s="55" t="s">
        <v>130</v>
      </c>
      <c r="O816" s="55" t="s">
        <v>130</v>
      </c>
      <c r="P816" s="2" t="s">
        <v>162</v>
      </c>
      <c r="Y816" s="22"/>
      <c r="Z816" s="126">
        <v>2.56</v>
      </c>
      <c r="AA816" s="55">
        <v>1.9E-2</v>
      </c>
      <c r="AB816" s="55">
        <v>6.7000000000000004E-2</v>
      </c>
      <c r="AC816" s="55">
        <v>0.112</v>
      </c>
      <c r="AD816" s="55">
        <v>0.158</v>
      </c>
      <c r="AE816" s="55">
        <v>0.20300000000000001</v>
      </c>
      <c r="AF816" s="24"/>
      <c r="AG816" s="24"/>
      <c r="AH816" s="24"/>
      <c r="AI816" s="24"/>
      <c r="AJ816" s="24"/>
      <c r="AK816" s="24"/>
      <c r="AL816" s="24"/>
      <c r="AM816" s="24"/>
      <c r="AN816" s="24"/>
    </row>
    <row r="817" spans="1:40" ht="16" thickBot="1" x14ac:dyDescent="0.35">
      <c r="A817" t="s">
        <v>133</v>
      </c>
      <c r="B817" s="5">
        <v>2.59</v>
      </c>
      <c r="C817" s="5">
        <f t="shared" si="56"/>
        <v>42.59</v>
      </c>
      <c r="D817" t="s">
        <v>130</v>
      </c>
      <c r="E817" t="s">
        <v>130</v>
      </c>
      <c r="F817" s="55">
        <v>1.9E-2</v>
      </c>
      <c r="G817" s="55">
        <v>6.7000000000000004E-2</v>
      </c>
      <c r="H817" s="55">
        <v>0.112</v>
      </c>
      <c r="I817" s="55">
        <v>0.158</v>
      </c>
      <c r="J817" s="55">
        <v>0.20300000000000001</v>
      </c>
      <c r="K817" s="55" t="s">
        <v>130</v>
      </c>
      <c r="L817" s="55" t="s">
        <v>130</v>
      </c>
      <c r="M817" s="55" t="s">
        <v>130</v>
      </c>
      <c r="N817" s="55" t="s">
        <v>130</v>
      </c>
      <c r="O817" s="55" t="s">
        <v>130</v>
      </c>
      <c r="P817" s="2" t="s">
        <v>162</v>
      </c>
      <c r="Y817" s="22"/>
      <c r="Z817" s="126">
        <v>2.57</v>
      </c>
      <c r="AA817" s="55">
        <v>1.9E-2</v>
      </c>
      <c r="AB817" s="55">
        <v>6.7000000000000004E-2</v>
      </c>
      <c r="AC817" s="55">
        <v>0.112</v>
      </c>
      <c r="AD817" s="55">
        <v>0.158</v>
      </c>
      <c r="AE817" s="55">
        <v>0.20300000000000001</v>
      </c>
      <c r="AF817" s="24"/>
      <c r="AG817" s="24"/>
      <c r="AH817" s="24"/>
      <c r="AI817" s="24"/>
      <c r="AJ817" s="24"/>
      <c r="AK817" s="24"/>
      <c r="AL817" s="24"/>
      <c r="AM817" s="24"/>
      <c r="AN817" s="24"/>
    </row>
    <row r="818" spans="1:40" ht="16" thickBot="1" x14ac:dyDescent="0.35">
      <c r="A818" t="s">
        <v>133</v>
      </c>
      <c r="B818" s="5">
        <v>2.6</v>
      </c>
      <c r="C818" s="5">
        <f t="shared" si="56"/>
        <v>42.6</v>
      </c>
      <c r="D818" t="s">
        <v>130</v>
      </c>
      <c r="E818" t="s">
        <v>130</v>
      </c>
      <c r="F818" s="55">
        <v>1.9E-2</v>
      </c>
      <c r="G818" s="55">
        <v>6.7000000000000004E-2</v>
      </c>
      <c r="H818" s="55">
        <v>0.112</v>
      </c>
      <c r="I818" s="55">
        <v>0.158</v>
      </c>
      <c r="J818" s="55">
        <v>0.20300000000000001</v>
      </c>
      <c r="K818" s="55" t="s">
        <v>130</v>
      </c>
      <c r="L818" s="55" t="s">
        <v>130</v>
      </c>
      <c r="M818" s="55" t="s">
        <v>130</v>
      </c>
      <c r="N818" s="55" t="s">
        <v>130</v>
      </c>
      <c r="O818" s="55" t="s">
        <v>130</v>
      </c>
      <c r="P818" s="2" t="s">
        <v>162</v>
      </c>
      <c r="Y818" s="22"/>
      <c r="Z818" s="126">
        <v>2.58</v>
      </c>
      <c r="AA818" s="55">
        <v>1.9E-2</v>
      </c>
      <c r="AB818" s="55">
        <v>6.7000000000000004E-2</v>
      </c>
      <c r="AC818" s="55">
        <v>0.112</v>
      </c>
      <c r="AD818" s="55">
        <v>0.158</v>
      </c>
      <c r="AE818" s="55">
        <v>0.20300000000000001</v>
      </c>
      <c r="AF818" s="24"/>
      <c r="AG818" s="24"/>
      <c r="AH818" s="24"/>
      <c r="AI818" s="24"/>
      <c r="AJ818" s="24"/>
      <c r="AK818" s="24"/>
      <c r="AL818" s="24"/>
      <c r="AM818" s="24"/>
      <c r="AN818" s="24"/>
    </row>
    <row r="819" spans="1:40" ht="16" thickBot="1" x14ac:dyDescent="0.35">
      <c r="A819" t="s">
        <v>133</v>
      </c>
      <c r="B819" s="5">
        <v>2.61</v>
      </c>
      <c r="C819" s="5">
        <f t="shared" si="56"/>
        <v>42.61</v>
      </c>
      <c r="D819" t="s">
        <v>130</v>
      </c>
      <c r="E819" t="s">
        <v>130</v>
      </c>
      <c r="F819" s="55">
        <v>1.9E-2</v>
      </c>
      <c r="G819" s="55">
        <v>6.7000000000000004E-2</v>
      </c>
      <c r="H819" s="55">
        <v>0.112</v>
      </c>
      <c r="I819" s="55">
        <v>0.158</v>
      </c>
      <c r="J819" s="55">
        <v>0.20300000000000001</v>
      </c>
      <c r="K819" s="55" t="s">
        <v>130</v>
      </c>
      <c r="L819" s="55" t="s">
        <v>130</v>
      </c>
      <c r="M819" s="55" t="s">
        <v>130</v>
      </c>
      <c r="N819" s="55" t="s">
        <v>130</v>
      </c>
      <c r="O819" s="55" t="s">
        <v>130</v>
      </c>
      <c r="P819" s="2" t="s">
        <v>162</v>
      </c>
      <c r="Y819" s="22"/>
      <c r="Z819" s="126">
        <v>2.59</v>
      </c>
      <c r="AA819" s="55">
        <v>1.9E-2</v>
      </c>
      <c r="AB819" s="55">
        <v>6.7000000000000004E-2</v>
      </c>
      <c r="AC819" s="55">
        <v>0.112</v>
      </c>
      <c r="AD819" s="55">
        <v>0.158</v>
      </c>
      <c r="AE819" s="55">
        <v>0.20300000000000001</v>
      </c>
      <c r="AF819" s="24"/>
      <c r="AG819" s="24"/>
      <c r="AH819" s="24"/>
      <c r="AI819" s="24"/>
      <c r="AJ819" s="24"/>
      <c r="AK819" s="24"/>
      <c r="AL819" s="24"/>
      <c r="AM819" s="24"/>
      <c r="AN819" s="24"/>
    </row>
    <row r="820" spans="1:40" ht="16" thickBot="1" x14ac:dyDescent="0.35">
      <c r="A820" t="s">
        <v>133</v>
      </c>
      <c r="B820" s="5">
        <v>2.62</v>
      </c>
      <c r="C820" s="5">
        <f t="shared" si="56"/>
        <v>42.62</v>
      </c>
      <c r="D820" t="s">
        <v>130</v>
      </c>
      <c r="E820" t="s">
        <v>130</v>
      </c>
      <c r="F820" s="55">
        <v>1.9E-2</v>
      </c>
      <c r="G820" s="55">
        <v>6.7000000000000004E-2</v>
      </c>
      <c r="H820" s="55">
        <v>0.112</v>
      </c>
      <c r="I820" s="55">
        <v>0.158</v>
      </c>
      <c r="J820" s="55">
        <v>0.20300000000000001</v>
      </c>
      <c r="K820" s="55" t="s">
        <v>130</v>
      </c>
      <c r="L820" s="55" t="s">
        <v>130</v>
      </c>
      <c r="M820" s="55" t="s">
        <v>130</v>
      </c>
      <c r="N820" s="55" t="s">
        <v>130</v>
      </c>
      <c r="O820" s="55" t="s">
        <v>130</v>
      </c>
      <c r="P820" s="2" t="s">
        <v>162</v>
      </c>
      <c r="Y820" s="22"/>
      <c r="Z820" s="126">
        <v>2.6</v>
      </c>
      <c r="AA820" s="55">
        <v>1.9E-2</v>
      </c>
      <c r="AB820" s="55">
        <v>6.7000000000000004E-2</v>
      </c>
      <c r="AC820" s="55">
        <v>0.112</v>
      </c>
      <c r="AD820" s="55">
        <v>0.158</v>
      </c>
      <c r="AE820" s="55">
        <v>0.20300000000000001</v>
      </c>
      <c r="AF820" s="24"/>
      <c r="AG820" s="24"/>
      <c r="AH820" s="24"/>
      <c r="AI820" s="24"/>
      <c r="AJ820" s="24"/>
      <c r="AK820" s="24"/>
      <c r="AL820" s="24"/>
      <c r="AM820" s="24"/>
      <c r="AN820" s="24"/>
    </row>
    <row r="821" spans="1:40" ht="16" thickBot="1" x14ac:dyDescent="0.35">
      <c r="A821" t="s">
        <v>133</v>
      </c>
      <c r="B821" s="5">
        <v>2.63</v>
      </c>
      <c r="C821" s="5">
        <f t="shared" si="56"/>
        <v>42.63</v>
      </c>
      <c r="D821" t="s">
        <v>130</v>
      </c>
      <c r="E821" t="s">
        <v>130</v>
      </c>
      <c r="F821" s="55">
        <v>1.9E-2</v>
      </c>
      <c r="G821" s="55">
        <v>6.7000000000000004E-2</v>
      </c>
      <c r="H821" s="55">
        <v>0.112</v>
      </c>
      <c r="I821" s="55">
        <v>0.158</v>
      </c>
      <c r="J821" s="55">
        <v>0.20300000000000001</v>
      </c>
      <c r="K821" s="55" t="s">
        <v>130</v>
      </c>
      <c r="L821" s="55" t="s">
        <v>130</v>
      </c>
      <c r="M821" s="55" t="s">
        <v>130</v>
      </c>
      <c r="N821" s="55" t="s">
        <v>130</v>
      </c>
      <c r="O821" s="55" t="s">
        <v>130</v>
      </c>
      <c r="P821" s="2" t="s">
        <v>162</v>
      </c>
      <c r="Y821" s="22"/>
      <c r="Z821" s="126">
        <v>2.61</v>
      </c>
      <c r="AA821" s="55">
        <v>1.9E-2</v>
      </c>
      <c r="AB821" s="55">
        <v>6.7000000000000004E-2</v>
      </c>
      <c r="AC821" s="55">
        <v>0.112</v>
      </c>
      <c r="AD821" s="55">
        <v>0.158</v>
      </c>
      <c r="AE821" s="55">
        <v>0.20300000000000001</v>
      </c>
      <c r="AF821" s="24"/>
      <c r="AG821" s="24"/>
      <c r="AH821" s="24"/>
      <c r="AI821" s="24"/>
      <c r="AJ821" s="24"/>
      <c r="AK821" s="24"/>
      <c r="AL821" s="24"/>
      <c r="AM821" s="24"/>
      <c r="AN821" s="24"/>
    </row>
    <row r="822" spans="1:40" ht="16" thickBot="1" x14ac:dyDescent="0.35">
      <c r="A822" t="s">
        <v>133</v>
      </c>
      <c r="B822" s="5">
        <v>2.64</v>
      </c>
      <c r="C822" s="5">
        <f t="shared" si="56"/>
        <v>42.64</v>
      </c>
      <c r="D822" t="s">
        <v>130</v>
      </c>
      <c r="E822" t="s">
        <v>130</v>
      </c>
      <c r="F822" s="55">
        <v>1.9E-2</v>
      </c>
      <c r="G822" s="55">
        <v>6.7000000000000004E-2</v>
      </c>
      <c r="H822" s="55">
        <v>0.112</v>
      </c>
      <c r="I822" s="55">
        <v>0.158</v>
      </c>
      <c r="J822" s="55">
        <v>0.20300000000000001</v>
      </c>
      <c r="K822" s="55" t="s">
        <v>130</v>
      </c>
      <c r="L822" s="55" t="s">
        <v>130</v>
      </c>
      <c r="M822" s="55" t="s">
        <v>130</v>
      </c>
      <c r="N822" s="55" t="s">
        <v>130</v>
      </c>
      <c r="O822" s="55" t="s">
        <v>130</v>
      </c>
      <c r="P822" s="2" t="s">
        <v>162</v>
      </c>
      <c r="Y822" s="22"/>
      <c r="Z822" s="126">
        <v>2.62</v>
      </c>
      <c r="AA822" s="55">
        <v>1.9E-2</v>
      </c>
      <c r="AB822" s="55">
        <v>6.7000000000000004E-2</v>
      </c>
      <c r="AC822" s="55">
        <v>0.112</v>
      </c>
      <c r="AD822" s="55">
        <v>0.158</v>
      </c>
      <c r="AE822" s="55">
        <v>0.20300000000000001</v>
      </c>
      <c r="AF822" s="24"/>
      <c r="AG822" s="24"/>
      <c r="AH822" s="24"/>
      <c r="AI822" s="24"/>
      <c r="AJ822" s="24"/>
      <c r="AK822" s="24"/>
      <c r="AL822" s="24"/>
      <c r="AM822" s="24"/>
      <c r="AN822" s="24"/>
    </row>
    <row r="823" spans="1:40" ht="16" thickBot="1" x14ac:dyDescent="0.35">
      <c r="A823" t="s">
        <v>133</v>
      </c>
      <c r="B823" s="5">
        <v>2.65</v>
      </c>
      <c r="C823" s="5">
        <f t="shared" si="56"/>
        <v>42.65</v>
      </c>
      <c r="D823" t="s">
        <v>130</v>
      </c>
      <c r="E823" t="s">
        <v>130</v>
      </c>
      <c r="F823" s="55">
        <v>1.9E-2</v>
      </c>
      <c r="G823" s="55">
        <v>6.7000000000000004E-2</v>
      </c>
      <c r="H823" s="55">
        <v>0.112</v>
      </c>
      <c r="I823" s="55">
        <v>0.158</v>
      </c>
      <c r="J823" s="55">
        <v>0.20300000000000001</v>
      </c>
      <c r="K823" s="55" t="s">
        <v>130</v>
      </c>
      <c r="L823" s="55" t="s">
        <v>130</v>
      </c>
      <c r="M823" s="55" t="s">
        <v>130</v>
      </c>
      <c r="N823" s="55" t="s">
        <v>130</v>
      </c>
      <c r="O823" s="55" t="s">
        <v>130</v>
      </c>
      <c r="P823" s="2" t="s">
        <v>162</v>
      </c>
      <c r="Y823" s="22"/>
      <c r="Z823" s="126">
        <v>2.63</v>
      </c>
      <c r="AA823" s="55">
        <v>1.9E-2</v>
      </c>
      <c r="AB823" s="55">
        <v>6.7000000000000004E-2</v>
      </c>
      <c r="AC823" s="55">
        <v>0.112</v>
      </c>
      <c r="AD823" s="55">
        <v>0.158</v>
      </c>
      <c r="AE823" s="55">
        <v>0.20300000000000001</v>
      </c>
      <c r="AF823" s="24"/>
      <c r="AG823" s="24"/>
      <c r="AH823" s="24"/>
      <c r="AI823" s="24"/>
      <c r="AJ823" s="24"/>
      <c r="AK823" s="24"/>
      <c r="AL823" s="24"/>
      <c r="AM823" s="24"/>
      <c r="AN823" s="24"/>
    </row>
    <row r="824" spans="1:40" ht="16" thickBot="1" x14ac:dyDescent="0.35">
      <c r="A824" t="s">
        <v>133</v>
      </c>
      <c r="B824" s="5">
        <v>2.66</v>
      </c>
      <c r="C824" s="5">
        <f t="shared" si="56"/>
        <v>42.66</v>
      </c>
      <c r="D824" t="s">
        <v>130</v>
      </c>
      <c r="E824" t="s">
        <v>130</v>
      </c>
      <c r="F824" s="55">
        <v>1.9E-2</v>
      </c>
      <c r="G824" s="55">
        <v>6.7000000000000004E-2</v>
      </c>
      <c r="H824" s="55">
        <v>0.112</v>
      </c>
      <c r="I824" s="55">
        <v>0.158</v>
      </c>
      <c r="J824" s="55">
        <v>0.20300000000000001</v>
      </c>
      <c r="K824" s="55" t="s">
        <v>130</v>
      </c>
      <c r="L824" s="55" t="s">
        <v>130</v>
      </c>
      <c r="M824" s="55" t="s">
        <v>130</v>
      </c>
      <c r="N824" s="55" t="s">
        <v>130</v>
      </c>
      <c r="O824" s="55" t="s">
        <v>130</v>
      </c>
      <c r="P824" s="2" t="s">
        <v>162</v>
      </c>
      <c r="Y824" s="22"/>
      <c r="Z824" s="126">
        <v>2.64</v>
      </c>
      <c r="AA824" s="55">
        <v>1.9E-2</v>
      </c>
      <c r="AB824" s="55">
        <v>6.7000000000000004E-2</v>
      </c>
      <c r="AC824" s="55">
        <v>0.112</v>
      </c>
      <c r="AD824" s="55">
        <v>0.158</v>
      </c>
      <c r="AE824" s="55">
        <v>0.20300000000000001</v>
      </c>
      <c r="AF824" s="24"/>
      <c r="AG824" s="24"/>
      <c r="AH824" s="24"/>
      <c r="AI824" s="24"/>
      <c r="AJ824" s="24"/>
      <c r="AK824" s="24"/>
      <c r="AL824" s="24"/>
      <c r="AM824" s="24"/>
      <c r="AN824" s="24"/>
    </row>
    <row r="825" spans="1:40" ht="16" thickBot="1" x14ac:dyDescent="0.35">
      <c r="A825" t="s">
        <v>133</v>
      </c>
      <c r="B825" s="5">
        <v>2.67</v>
      </c>
      <c r="C825" s="5">
        <f t="shared" si="56"/>
        <v>42.67</v>
      </c>
      <c r="D825" t="s">
        <v>130</v>
      </c>
      <c r="E825" t="s">
        <v>130</v>
      </c>
      <c r="F825" s="55">
        <v>1.9E-2</v>
      </c>
      <c r="G825" s="55">
        <v>6.7000000000000004E-2</v>
      </c>
      <c r="H825" s="55">
        <v>0.112</v>
      </c>
      <c r="I825" s="55">
        <v>0.158</v>
      </c>
      <c r="J825" s="55">
        <v>0.20300000000000001</v>
      </c>
      <c r="K825" s="55" t="s">
        <v>130</v>
      </c>
      <c r="L825" s="55" t="s">
        <v>130</v>
      </c>
      <c r="M825" s="55" t="s">
        <v>130</v>
      </c>
      <c r="N825" s="55" t="s">
        <v>130</v>
      </c>
      <c r="O825" s="55" t="s">
        <v>130</v>
      </c>
      <c r="P825" s="2" t="s">
        <v>162</v>
      </c>
      <c r="Y825" s="22"/>
      <c r="Z825" s="126">
        <v>2.65</v>
      </c>
      <c r="AA825" s="55">
        <v>1.9E-2</v>
      </c>
      <c r="AB825" s="55">
        <v>6.7000000000000004E-2</v>
      </c>
      <c r="AC825" s="55">
        <v>0.112</v>
      </c>
      <c r="AD825" s="55">
        <v>0.158</v>
      </c>
      <c r="AE825" s="55">
        <v>0.20300000000000001</v>
      </c>
      <c r="AF825" s="24"/>
      <c r="AG825" s="24"/>
      <c r="AH825" s="24"/>
      <c r="AI825" s="24"/>
      <c r="AJ825" s="24"/>
      <c r="AK825" s="24"/>
      <c r="AL825" s="24"/>
      <c r="AM825" s="24"/>
      <c r="AN825" s="24"/>
    </row>
    <row r="826" spans="1:40" ht="16" thickBot="1" x14ac:dyDescent="0.35">
      <c r="A826" t="s">
        <v>133</v>
      </c>
      <c r="B826" s="5">
        <v>2.68</v>
      </c>
      <c r="C826" s="5">
        <f t="shared" si="56"/>
        <v>42.68</v>
      </c>
      <c r="D826" t="s">
        <v>130</v>
      </c>
      <c r="E826" t="s">
        <v>130</v>
      </c>
      <c r="F826" s="55">
        <v>1.9E-2</v>
      </c>
      <c r="G826" s="55">
        <v>6.7000000000000004E-2</v>
      </c>
      <c r="H826" s="55">
        <v>0.112</v>
      </c>
      <c r="I826" s="55">
        <v>0.158</v>
      </c>
      <c r="J826" s="55">
        <v>0.20300000000000001</v>
      </c>
      <c r="K826" s="55" t="s">
        <v>130</v>
      </c>
      <c r="L826" s="55" t="s">
        <v>130</v>
      </c>
      <c r="M826" s="55" t="s">
        <v>130</v>
      </c>
      <c r="N826" s="55" t="s">
        <v>130</v>
      </c>
      <c r="O826" s="55" t="s">
        <v>130</v>
      </c>
      <c r="P826" s="2" t="s">
        <v>162</v>
      </c>
      <c r="Y826" s="22"/>
      <c r="Z826" s="126">
        <v>2.66</v>
      </c>
      <c r="AA826" s="55">
        <v>1.9E-2</v>
      </c>
      <c r="AB826" s="55">
        <v>6.7000000000000004E-2</v>
      </c>
      <c r="AC826" s="55">
        <v>0.112</v>
      </c>
      <c r="AD826" s="55">
        <v>0.158</v>
      </c>
      <c r="AE826" s="55">
        <v>0.20300000000000001</v>
      </c>
      <c r="AF826" s="24"/>
      <c r="AG826" s="24"/>
      <c r="AH826" s="24"/>
      <c r="AI826" s="24"/>
      <c r="AJ826" s="24"/>
      <c r="AK826" s="24"/>
      <c r="AL826" s="24"/>
      <c r="AM826" s="24"/>
      <c r="AN826" s="24"/>
    </row>
    <row r="827" spans="1:40" ht="16" thickBot="1" x14ac:dyDescent="0.35">
      <c r="A827" t="s">
        <v>133</v>
      </c>
      <c r="B827" s="5">
        <v>2.69</v>
      </c>
      <c r="C827" s="5">
        <f t="shared" si="56"/>
        <v>42.69</v>
      </c>
      <c r="D827" t="s">
        <v>130</v>
      </c>
      <c r="E827" t="s">
        <v>130</v>
      </c>
      <c r="F827" s="55">
        <v>1.9E-2</v>
      </c>
      <c r="G827" s="55">
        <v>6.7000000000000004E-2</v>
      </c>
      <c r="H827" s="55">
        <v>0.112</v>
      </c>
      <c r="I827" s="55">
        <v>0.158</v>
      </c>
      <c r="J827" s="55">
        <v>0.20300000000000001</v>
      </c>
      <c r="K827" s="55" t="s">
        <v>130</v>
      </c>
      <c r="L827" s="55" t="s">
        <v>130</v>
      </c>
      <c r="M827" s="55" t="s">
        <v>130</v>
      </c>
      <c r="N827" s="55" t="s">
        <v>130</v>
      </c>
      <c r="O827" s="55" t="s">
        <v>130</v>
      </c>
      <c r="P827" s="2" t="s">
        <v>162</v>
      </c>
      <c r="Y827" s="22"/>
      <c r="Z827" s="126">
        <v>2.67</v>
      </c>
      <c r="AA827" s="55">
        <v>1.9E-2</v>
      </c>
      <c r="AB827" s="55">
        <v>6.7000000000000004E-2</v>
      </c>
      <c r="AC827" s="55">
        <v>0.112</v>
      </c>
      <c r="AD827" s="55">
        <v>0.158</v>
      </c>
      <c r="AE827" s="55">
        <v>0.20300000000000001</v>
      </c>
      <c r="AF827" s="24"/>
      <c r="AG827" s="24"/>
      <c r="AH827" s="24"/>
      <c r="AI827" s="24"/>
      <c r="AJ827" s="24"/>
      <c r="AK827" s="24"/>
      <c r="AL827" s="24"/>
      <c r="AM827" s="24"/>
      <c r="AN827" s="24"/>
    </row>
    <row r="828" spans="1:40" ht="16" thickBot="1" x14ac:dyDescent="0.35">
      <c r="A828" t="s">
        <v>133</v>
      </c>
      <c r="B828" s="5">
        <v>2.7</v>
      </c>
      <c r="C828" s="5">
        <f t="shared" si="56"/>
        <v>42.7</v>
      </c>
      <c r="D828" t="s">
        <v>130</v>
      </c>
      <c r="E828" t="s">
        <v>130</v>
      </c>
      <c r="F828" s="55">
        <v>1.9E-2</v>
      </c>
      <c r="G828" s="55">
        <v>6.7000000000000004E-2</v>
      </c>
      <c r="H828" s="55">
        <v>0.112</v>
      </c>
      <c r="I828" s="55">
        <v>0.158</v>
      </c>
      <c r="J828" s="55">
        <v>0.20300000000000001</v>
      </c>
      <c r="K828" s="55" t="s">
        <v>130</v>
      </c>
      <c r="L828" s="55" t="s">
        <v>130</v>
      </c>
      <c r="M828" s="55" t="s">
        <v>130</v>
      </c>
      <c r="N828" s="55" t="s">
        <v>130</v>
      </c>
      <c r="O828" s="55" t="s">
        <v>130</v>
      </c>
      <c r="P828" s="2" t="s">
        <v>162</v>
      </c>
      <c r="Y828" s="22"/>
      <c r="Z828" s="126">
        <v>2.68</v>
      </c>
      <c r="AA828" s="55">
        <v>1.9E-2</v>
      </c>
      <c r="AB828" s="55">
        <v>6.7000000000000004E-2</v>
      </c>
      <c r="AC828" s="55">
        <v>0.112</v>
      </c>
      <c r="AD828" s="55">
        <v>0.158</v>
      </c>
      <c r="AE828" s="55">
        <v>0.20300000000000001</v>
      </c>
      <c r="AF828" s="24"/>
      <c r="AG828" s="24"/>
      <c r="AH828" s="24"/>
      <c r="AI828" s="24"/>
      <c r="AJ828" s="24"/>
      <c r="AK828" s="24"/>
      <c r="AL828" s="24"/>
      <c r="AM828" s="24"/>
      <c r="AN828" s="24"/>
    </row>
    <row r="829" spans="1:40" ht="16" thickBot="1" x14ac:dyDescent="0.35">
      <c r="A829" t="s">
        <v>133</v>
      </c>
      <c r="B829" s="5">
        <v>2.71</v>
      </c>
      <c r="C829" s="5">
        <f t="shared" si="56"/>
        <v>42.71</v>
      </c>
      <c r="D829" t="s">
        <v>130</v>
      </c>
      <c r="E829" t="s">
        <v>130</v>
      </c>
      <c r="F829" s="55">
        <v>1.9E-2</v>
      </c>
      <c r="G829" s="55">
        <v>6.7000000000000004E-2</v>
      </c>
      <c r="H829" s="55">
        <v>0.112</v>
      </c>
      <c r="I829" s="55">
        <v>0.158</v>
      </c>
      <c r="J829" s="55">
        <v>0.20300000000000001</v>
      </c>
      <c r="K829" s="55" t="s">
        <v>130</v>
      </c>
      <c r="L829" s="55" t="s">
        <v>130</v>
      </c>
      <c r="M829" s="55" t="s">
        <v>130</v>
      </c>
      <c r="N829" s="55" t="s">
        <v>130</v>
      </c>
      <c r="O829" s="55" t="s">
        <v>130</v>
      </c>
      <c r="P829" s="2" t="s">
        <v>162</v>
      </c>
      <c r="Y829" s="22"/>
      <c r="Z829" s="126">
        <v>2.69</v>
      </c>
      <c r="AA829" s="55">
        <v>1.9E-2</v>
      </c>
      <c r="AB829" s="55">
        <v>6.7000000000000004E-2</v>
      </c>
      <c r="AC829" s="55">
        <v>0.112</v>
      </c>
      <c r="AD829" s="55">
        <v>0.158</v>
      </c>
      <c r="AE829" s="55">
        <v>0.20300000000000001</v>
      </c>
      <c r="AF829" s="24"/>
      <c r="AG829" s="24"/>
      <c r="AH829" s="24"/>
      <c r="AI829" s="24"/>
      <c r="AJ829" s="24"/>
      <c r="AK829" s="24"/>
      <c r="AL829" s="24"/>
      <c r="AM829" s="24"/>
      <c r="AN829" s="24"/>
    </row>
    <row r="830" spans="1:40" ht="16" thickBot="1" x14ac:dyDescent="0.35">
      <c r="A830" t="s">
        <v>133</v>
      </c>
      <c r="B830" s="5">
        <v>2.72</v>
      </c>
      <c r="C830" s="5">
        <f t="shared" si="56"/>
        <v>42.72</v>
      </c>
      <c r="D830" t="s">
        <v>130</v>
      </c>
      <c r="E830" t="s">
        <v>130</v>
      </c>
      <c r="F830" s="55">
        <v>1.9E-2</v>
      </c>
      <c r="G830" s="55">
        <v>6.7000000000000004E-2</v>
      </c>
      <c r="H830" s="55">
        <v>0.112</v>
      </c>
      <c r="I830" s="55">
        <v>0.158</v>
      </c>
      <c r="J830" s="55">
        <v>0.20300000000000001</v>
      </c>
      <c r="K830" s="55" t="s">
        <v>130</v>
      </c>
      <c r="L830" s="55" t="s">
        <v>130</v>
      </c>
      <c r="M830" s="55" t="s">
        <v>130</v>
      </c>
      <c r="N830" s="55" t="s">
        <v>130</v>
      </c>
      <c r="O830" s="55" t="s">
        <v>130</v>
      </c>
      <c r="P830" s="2" t="s">
        <v>162</v>
      </c>
      <c r="Y830" s="22"/>
      <c r="Z830" s="126">
        <v>2.7</v>
      </c>
      <c r="AA830" s="55">
        <v>1.9E-2</v>
      </c>
      <c r="AB830" s="55">
        <v>6.7000000000000004E-2</v>
      </c>
      <c r="AC830" s="55">
        <v>0.112</v>
      </c>
      <c r="AD830" s="55">
        <v>0.158</v>
      </c>
      <c r="AE830" s="55">
        <v>0.20300000000000001</v>
      </c>
      <c r="AF830" s="24"/>
      <c r="AG830" s="24"/>
      <c r="AH830" s="24"/>
      <c r="AI830" s="24"/>
      <c r="AJ830" s="24"/>
      <c r="AK830" s="24"/>
      <c r="AL830" s="24"/>
      <c r="AM830" s="24"/>
      <c r="AN830" s="24"/>
    </row>
    <row r="831" spans="1:40" ht="16" thickBot="1" x14ac:dyDescent="0.35">
      <c r="A831" t="s">
        <v>133</v>
      </c>
      <c r="B831" s="5">
        <v>2.73</v>
      </c>
      <c r="C831" s="5">
        <f t="shared" si="56"/>
        <v>42.73</v>
      </c>
      <c r="D831" t="s">
        <v>130</v>
      </c>
      <c r="E831" t="s">
        <v>130</v>
      </c>
      <c r="F831" s="55">
        <v>1.9E-2</v>
      </c>
      <c r="G831" s="55">
        <v>6.7000000000000004E-2</v>
      </c>
      <c r="H831" s="55">
        <v>0.112</v>
      </c>
      <c r="I831" s="55">
        <v>0.158</v>
      </c>
      <c r="J831" s="55">
        <v>0.20300000000000001</v>
      </c>
      <c r="K831" s="55" t="s">
        <v>130</v>
      </c>
      <c r="L831" s="55" t="s">
        <v>130</v>
      </c>
      <c r="M831" s="55" t="s">
        <v>130</v>
      </c>
      <c r="N831" s="55" t="s">
        <v>130</v>
      </c>
      <c r="O831" s="55" t="s">
        <v>130</v>
      </c>
      <c r="P831" s="2" t="s">
        <v>162</v>
      </c>
      <c r="Y831" s="22"/>
      <c r="Z831" s="126">
        <v>2.71</v>
      </c>
      <c r="AA831" s="55">
        <v>1.9E-2</v>
      </c>
      <c r="AB831" s="55">
        <v>6.7000000000000004E-2</v>
      </c>
      <c r="AC831" s="55">
        <v>0.112</v>
      </c>
      <c r="AD831" s="55">
        <v>0.158</v>
      </c>
      <c r="AE831" s="55">
        <v>0.20300000000000001</v>
      </c>
      <c r="AF831" s="24"/>
      <c r="AG831" s="24"/>
      <c r="AH831" s="24"/>
      <c r="AI831" s="24"/>
      <c r="AJ831" s="24"/>
      <c r="AK831" s="24"/>
      <c r="AL831" s="24"/>
      <c r="AM831" s="24"/>
      <c r="AN831" s="24"/>
    </row>
    <row r="832" spans="1:40" ht="16" thickBot="1" x14ac:dyDescent="0.35">
      <c r="A832" t="s">
        <v>133</v>
      </c>
      <c r="B832" s="5">
        <v>2.74</v>
      </c>
      <c r="C832" s="5">
        <f t="shared" si="56"/>
        <v>42.74</v>
      </c>
      <c r="D832" t="s">
        <v>130</v>
      </c>
      <c r="E832" t="s">
        <v>130</v>
      </c>
      <c r="F832" s="55">
        <v>1.9E-2</v>
      </c>
      <c r="G832" s="55">
        <v>6.7000000000000004E-2</v>
      </c>
      <c r="H832" s="55">
        <v>0.112</v>
      </c>
      <c r="I832" s="55">
        <v>0.158</v>
      </c>
      <c r="J832" s="55">
        <v>0.20300000000000001</v>
      </c>
      <c r="K832" s="55" t="s">
        <v>130</v>
      </c>
      <c r="L832" s="55" t="s">
        <v>130</v>
      </c>
      <c r="M832" s="55" t="s">
        <v>130</v>
      </c>
      <c r="N832" s="55" t="s">
        <v>130</v>
      </c>
      <c r="O832" s="55" t="s">
        <v>130</v>
      </c>
      <c r="P832" s="2" t="s">
        <v>162</v>
      </c>
      <c r="Y832" s="22"/>
      <c r="Z832" s="126">
        <v>2.72</v>
      </c>
      <c r="AA832" s="55">
        <v>1.9E-2</v>
      </c>
      <c r="AB832" s="55">
        <v>6.7000000000000004E-2</v>
      </c>
      <c r="AC832" s="55">
        <v>0.112</v>
      </c>
      <c r="AD832" s="55">
        <v>0.158</v>
      </c>
      <c r="AE832" s="55">
        <v>0.20300000000000001</v>
      </c>
      <c r="AF832" s="24"/>
      <c r="AG832" s="24"/>
      <c r="AH832" s="24"/>
      <c r="AI832" s="24"/>
      <c r="AJ832" s="24"/>
      <c r="AK832" s="24"/>
      <c r="AL832" s="24"/>
      <c r="AM832" s="24"/>
      <c r="AN832" s="24"/>
    </row>
    <row r="833" spans="1:40" ht="16" thickBot="1" x14ac:dyDescent="0.35">
      <c r="A833" t="s">
        <v>133</v>
      </c>
      <c r="B833" s="5">
        <v>2.75</v>
      </c>
      <c r="C833" s="5">
        <f t="shared" si="56"/>
        <v>42.75</v>
      </c>
      <c r="D833" t="s">
        <v>130</v>
      </c>
      <c r="E833" t="s">
        <v>130</v>
      </c>
      <c r="F833" s="55">
        <v>1.9E-2</v>
      </c>
      <c r="G833" s="55">
        <v>6.7000000000000004E-2</v>
      </c>
      <c r="H833" s="55">
        <v>0.112</v>
      </c>
      <c r="I833" s="55">
        <v>0.158</v>
      </c>
      <c r="J833" s="55">
        <v>0.20300000000000001</v>
      </c>
      <c r="K833" s="55" t="s">
        <v>130</v>
      </c>
      <c r="L833" s="55" t="s">
        <v>130</v>
      </c>
      <c r="M833" s="55" t="s">
        <v>130</v>
      </c>
      <c r="N833" s="55" t="s">
        <v>130</v>
      </c>
      <c r="O833" s="55" t="s">
        <v>130</v>
      </c>
      <c r="P833" s="2" t="s">
        <v>162</v>
      </c>
      <c r="Y833" s="22"/>
      <c r="Z833" s="126">
        <v>2.73</v>
      </c>
      <c r="AA833" s="55">
        <v>1.9E-2</v>
      </c>
      <c r="AB833" s="55">
        <v>6.7000000000000004E-2</v>
      </c>
      <c r="AC833" s="55">
        <v>0.112</v>
      </c>
      <c r="AD833" s="55">
        <v>0.158</v>
      </c>
      <c r="AE833" s="55">
        <v>0.20300000000000001</v>
      </c>
      <c r="AF833" s="24"/>
      <c r="AG833" s="24"/>
      <c r="AH833" s="24"/>
      <c r="AI833" s="24"/>
      <c r="AJ833" s="24"/>
      <c r="AK833" s="24"/>
      <c r="AL833" s="24"/>
      <c r="AM833" s="24"/>
      <c r="AN833" s="24"/>
    </row>
    <row r="834" spans="1:40" ht="16" thickBot="1" x14ac:dyDescent="0.35">
      <c r="A834" t="s">
        <v>133</v>
      </c>
      <c r="B834" s="5">
        <v>2.76</v>
      </c>
      <c r="C834" s="5">
        <f t="shared" si="56"/>
        <v>42.76</v>
      </c>
      <c r="D834" t="s">
        <v>130</v>
      </c>
      <c r="E834" t="s">
        <v>130</v>
      </c>
      <c r="F834" s="55">
        <v>1.9E-2</v>
      </c>
      <c r="G834" s="55">
        <v>6.7000000000000004E-2</v>
      </c>
      <c r="H834" s="55">
        <v>0.112</v>
      </c>
      <c r="I834" s="55">
        <v>0.158</v>
      </c>
      <c r="J834" s="55">
        <v>0.20300000000000001</v>
      </c>
      <c r="K834" s="55" t="s">
        <v>130</v>
      </c>
      <c r="L834" s="55" t="s">
        <v>130</v>
      </c>
      <c r="M834" s="55" t="s">
        <v>130</v>
      </c>
      <c r="N834" s="55" t="s">
        <v>130</v>
      </c>
      <c r="O834" s="55" t="s">
        <v>130</v>
      </c>
      <c r="P834" s="2" t="s">
        <v>162</v>
      </c>
      <c r="Y834" s="22"/>
      <c r="Z834" s="126">
        <v>2.74</v>
      </c>
      <c r="AA834" s="55">
        <v>1.9E-2</v>
      </c>
      <c r="AB834" s="55">
        <v>6.7000000000000004E-2</v>
      </c>
      <c r="AC834" s="55">
        <v>0.112</v>
      </c>
      <c r="AD834" s="55">
        <v>0.158</v>
      </c>
      <c r="AE834" s="55">
        <v>0.20300000000000001</v>
      </c>
      <c r="AF834" s="24"/>
      <c r="AG834" s="24"/>
      <c r="AH834" s="24"/>
      <c r="AI834" s="24"/>
      <c r="AJ834" s="24"/>
      <c r="AK834" s="24"/>
      <c r="AL834" s="24"/>
      <c r="AM834" s="24"/>
      <c r="AN834" s="24"/>
    </row>
    <row r="835" spans="1:40" ht="16" thickBot="1" x14ac:dyDescent="0.35">
      <c r="A835" t="s">
        <v>133</v>
      </c>
      <c r="B835" s="5">
        <v>2.77</v>
      </c>
      <c r="C835" s="5">
        <f t="shared" si="56"/>
        <v>42.77</v>
      </c>
      <c r="D835" t="s">
        <v>130</v>
      </c>
      <c r="E835" t="s">
        <v>130</v>
      </c>
      <c r="F835" s="55">
        <v>1.9E-2</v>
      </c>
      <c r="G835" s="55">
        <v>6.7000000000000004E-2</v>
      </c>
      <c r="H835" s="55">
        <v>0.112</v>
      </c>
      <c r="I835" s="55">
        <v>0.158</v>
      </c>
      <c r="J835" s="55">
        <v>0.20300000000000001</v>
      </c>
      <c r="K835" s="55" t="s">
        <v>130</v>
      </c>
      <c r="L835" s="55" t="s">
        <v>130</v>
      </c>
      <c r="M835" s="55" t="s">
        <v>130</v>
      </c>
      <c r="N835" s="55" t="s">
        <v>130</v>
      </c>
      <c r="O835" s="55" t="s">
        <v>130</v>
      </c>
      <c r="P835" s="2" t="s">
        <v>162</v>
      </c>
      <c r="Y835" s="22"/>
      <c r="Z835" s="126">
        <v>2.75</v>
      </c>
      <c r="AA835" s="55">
        <v>1.9E-2</v>
      </c>
      <c r="AB835" s="55">
        <v>6.7000000000000004E-2</v>
      </c>
      <c r="AC835" s="55">
        <v>0.112</v>
      </c>
      <c r="AD835" s="55">
        <v>0.158</v>
      </c>
      <c r="AE835" s="55">
        <v>0.20300000000000001</v>
      </c>
      <c r="AF835" s="24"/>
      <c r="AG835" s="24"/>
      <c r="AH835" s="24"/>
      <c r="AI835" s="24"/>
      <c r="AJ835" s="24"/>
      <c r="AK835" s="24"/>
      <c r="AL835" s="24"/>
      <c r="AM835" s="24"/>
      <c r="AN835" s="24"/>
    </row>
    <row r="836" spans="1:40" ht="16" thickBot="1" x14ac:dyDescent="0.35">
      <c r="A836" t="s">
        <v>133</v>
      </c>
      <c r="B836" s="5">
        <v>2.78</v>
      </c>
      <c r="C836" s="5">
        <f t="shared" si="56"/>
        <v>42.78</v>
      </c>
      <c r="D836" t="s">
        <v>130</v>
      </c>
      <c r="E836" t="s">
        <v>130</v>
      </c>
      <c r="F836" s="55">
        <v>1.9E-2</v>
      </c>
      <c r="G836" s="55">
        <v>6.7000000000000004E-2</v>
      </c>
      <c r="H836" s="55">
        <v>0.112</v>
      </c>
      <c r="I836" s="55">
        <v>0.158</v>
      </c>
      <c r="J836" s="55">
        <v>0.20300000000000001</v>
      </c>
      <c r="K836" s="55" t="s">
        <v>130</v>
      </c>
      <c r="L836" s="55" t="s">
        <v>130</v>
      </c>
      <c r="M836" s="55" t="s">
        <v>130</v>
      </c>
      <c r="N836" s="55" t="s">
        <v>130</v>
      </c>
      <c r="O836" s="55" t="s">
        <v>130</v>
      </c>
      <c r="P836" s="2" t="s">
        <v>162</v>
      </c>
      <c r="Y836" s="22"/>
      <c r="Z836" s="126">
        <v>2.76</v>
      </c>
      <c r="AA836" s="55">
        <v>1.9E-2</v>
      </c>
      <c r="AB836" s="55">
        <v>6.7000000000000004E-2</v>
      </c>
      <c r="AC836" s="55">
        <v>0.112</v>
      </c>
      <c r="AD836" s="55">
        <v>0.158</v>
      </c>
      <c r="AE836" s="55">
        <v>0.20300000000000001</v>
      </c>
      <c r="AF836" s="24"/>
      <c r="AG836" s="24"/>
      <c r="AH836" s="24"/>
      <c r="AI836" s="24"/>
      <c r="AJ836" s="24"/>
      <c r="AK836" s="24"/>
      <c r="AL836" s="24"/>
      <c r="AM836" s="24"/>
      <c r="AN836" s="24"/>
    </row>
    <row r="837" spans="1:40" ht="16" thickBot="1" x14ac:dyDescent="0.35">
      <c r="A837" t="s">
        <v>133</v>
      </c>
      <c r="B837" s="5">
        <v>2.79</v>
      </c>
      <c r="C837" s="5">
        <f t="shared" si="56"/>
        <v>42.79</v>
      </c>
      <c r="D837" t="s">
        <v>130</v>
      </c>
      <c r="E837" t="s">
        <v>130</v>
      </c>
      <c r="F837" s="55">
        <v>1.9E-2</v>
      </c>
      <c r="G837" s="55">
        <v>6.7000000000000004E-2</v>
      </c>
      <c r="H837" s="55">
        <v>0.112</v>
      </c>
      <c r="I837" s="55">
        <v>0.158</v>
      </c>
      <c r="J837" s="55">
        <v>0.20300000000000001</v>
      </c>
      <c r="K837" s="55" t="s">
        <v>130</v>
      </c>
      <c r="L837" s="55" t="s">
        <v>130</v>
      </c>
      <c r="M837" s="55" t="s">
        <v>130</v>
      </c>
      <c r="N837" s="55" t="s">
        <v>130</v>
      </c>
      <c r="O837" s="55" t="s">
        <v>130</v>
      </c>
      <c r="P837" s="2" t="s">
        <v>162</v>
      </c>
      <c r="Y837" s="22"/>
      <c r="Z837" s="126">
        <v>2.77</v>
      </c>
      <c r="AA837" s="55">
        <v>1.9E-2</v>
      </c>
      <c r="AB837" s="55">
        <v>6.7000000000000004E-2</v>
      </c>
      <c r="AC837" s="55">
        <v>0.112</v>
      </c>
      <c r="AD837" s="55">
        <v>0.158</v>
      </c>
      <c r="AE837" s="55">
        <v>0.20300000000000001</v>
      </c>
      <c r="AF837" s="24"/>
      <c r="AG837" s="24"/>
      <c r="AH837" s="24"/>
      <c r="AI837" s="24"/>
      <c r="AJ837" s="24"/>
      <c r="AK837" s="24"/>
      <c r="AL837" s="24"/>
      <c r="AM837" s="24"/>
      <c r="AN837" s="24"/>
    </row>
    <row r="838" spans="1:40" ht="16" thickBot="1" x14ac:dyDescent="0.35">
      <c r="A838" t="s">
        <v>133</v>
      </c>
      <c r="B838" s="5">
        <v>2.8</v>
      </c>
      <c r="C838" s="5">
        <f t="shared" si="56"/>
        <v>42.8</v>
      </c>
      <c r="D838" t="s">
        <v>130</v>
      </c>
      <c r="E838" t="s">
        <v>130</v>
      </c>
      <c r="F838" s="55">
        <v>1.9E-2</v>
      </c>
      <c r="G838" s="55">
        <v>6.7000000000000004E-2</v>
      </c>
      <c r="H838" s="55">
        <v>0.112</v>
      </c>
      <c r="I838" s="55">
        <v>0.158</v>
      </c>
      <c r="J838" s="55">
        <v>0.20300000000000001</v>
      </c>
      <c r="K838" s="55" t="s">
        <v>130</v>
      </c>
      <c r="L838" s="55" t="s">
        <v>130</v>
      </c>
      <c r="M838" s="55" t="s">
        <v>130</v>
      </c>
      <c r="N838" s="55" t="s">
        <v>130</v>
      </c>
      <c r="O838" s="55" t="s">
        <v>130</v>
      </c>
      <c r="P838" s="2" t="s">
        <v>162</v>
      </c>
      <c r="Y838" s="22"/>
      <c r="Z838" s="126">
        <v>2.78</v>
      </c>
      <c r="AA838" s="55">
        <v>1.9E-2</v>
      </c>
      <c r="AB838" s="55">
        <v>6.7000000000000004E-2</v>
      </c>
      <c r="AC838" s="55">
        <v>0.112</v>
      </c>
      <c r="AD838" s="55">
        <v>0.158</v>
      </c>
      <c r="AE838" s="55">
        <v>0.20300000000000001</v>
      </c>
      <c r="AF838" s="24"/>
      <c r="AG838" s="24"/>
      <c r="AH838" s="24"/>
      <c r="AI838" s="24"/>
      <c r="AJ838" s="24"/>
      <c r="AK838" s="24"/>
      <c r="AL838" s="24"/>
      <c r="AM838" s="24"/>
      <c r="AN838" s="24"/>
    </row>
    <row r="839" spans="1:40" ht="16" thickBot="1" x14ac:dyDescent="0.35">
      <c r="A839" t="s">
        <v>133</v>
      </c>
      <c r="B839" s="5">
        <v>2.81</v>
      </c>
      <c r="C839" s="5">
        <f t="shared" si="56"/>
        <v>42.81</v>
      </c>
      <c r="D839" t="s">
        <v>130</v>
      </c>
      <c r="E839" t="s">
        <v>130</v>
      </c>
      <c r="F839" s="55">
        <v>1.9E-2</v>
      </c>
      <c r="G839" s="55">
        <v>6.7000000000000004E-2</v>
      </c>
      <c r="H839" s="55">
        <v>0.112</v>
      </c>
      <c r="I839" s="55">
        <v>0.158</v>
      </c>
      <c r="J839" s="55">
        <v>0.20300000000000001</v>
      </c>
      <c r="K839" s="55" t="s">
        <v>130</v>
      </c>
      <c r="L839" s="55" t="s">
        <v>130</v>
      </c>
      <c r="M839" s="55" t="s">
        <v>130</v>
      </c>
      <c r="N839" s="55" t="s">
        <v>130</v>
      </c>
      <c r="O839" s="55" t="s">
        <v>130</v>
      </c>
      <c r="P839" s="2" t="s">
        <v>162</v>
      </c>
      <c r="Y839" s="22"/>
      <c r="Z839" s="126">
        <v>2.79</v>
      </c>
      <c r="AA839" s="55">
        <v>1.9E-2</v>
      </c>
      <c r="AB839" s="55">
        <v>6.7000000000000004E-2</v>
      </c>
      <c r="AC839" s="55">
        <v>0.112</v>
      </c>
      <c r="AD839" s="55">
        <v>0.158</v>
      </c>
      <c r="AE839" s="55">
        <v>0.20300000000000001</v>
      </c>
      <c r="AF839" s="24"/>
      <c r="AG839" s="24"/>
      <c r="AH839" s="24"/>
      <c r="AI839" s="24"/>
      <c r="AJ839" s="24"/>
      <c r="AK839" s="24"/>
      <c r="AL839" s="24"/>
      <c r="AM839" s="24"/>
      <c r="AN839" s="24"/>
    </row>
    <row r="840" spans="1:40" ht="16" thickBot="1" x14ac:dyDescent="0.35">
      <c r="A840" t="s">
        <v>133</v>
      </c>
      <c r="B840" s="5">
        <v>2.82</v>
      </c>
      <c r="C840" s="5">
        <f t="shared" si="56"/>
        <v>42.82</v>
      </c>
      <c r="D840" t="s">
        <v>130</v>
      </c>
      <c r="E840" t="s">
        <v>130</v>
      </c>
      <c r="F840" s="55">
        <v>1.9E-2</v>
      </c>
      <c r="G840" s="55">
        <v>6.7000000000000004E-2</v>
      </c>
      <c r="H840" s="55">
        <v>0.112</v>
      </c>
      <c r="I840" s="55">
        <v>0.158</v>
      </c>
      <c r="J840" s="55">
        <v>0.20300000000000001</v>
      </c>
      <c r="K840" s="55" t="s">
        <v>130</v>
      </c>
      <c r="L840" s="55" t="s">
        <v>130</v>
      </c>
      <c r="M840" s="55" t="s">
        <v>130</v>
      </c>
      <c r="N840" s="55" t="s">
        <v>130</v>
      </c>
      <c r="O840" s="55" t="s">
        <v>130</v>
      </c>
      <c r="P840" s="2" t="s">
        <v>162</v>
      </c>
      <c r="Y840" s="22"/>
      <c r="Z840" s="126">
        <v>2.8</v>
      </c>
      <c r="AA840" s="55">
        <v>1.9E-2</v>
      </c>
      <c r="AB840" s="55">
        <v>6.7000000000000004E-2</v>
      </c>
      <c r="AC840" s="55">
        <v>0.112</v>
      </c>
      <c r="AD840" s="55">
        <v>0.158</v>
      </c>
      <c r="AE840" s="55">
        <v>0.20300000000000001</v>
      </c>
      <c r="AF840" s="24"/>
      <c r="AG840" s="24"/>
      <c r="AH840" s="24"/>
      <c r="AI840" s="24"/>
      <c r="AJ840" s="24"/>
      <c r="AK840" s="24"/>
      <c r="AL840" s="24"/>
      <c r="AM840" s="24"/>
      <c r="AN840" s="24"/>
    </row>
    <row r="841" spans="1:40" ht="16" thickBot="1" x14ac:dyDescent="0.35">
      <c r="A841" t="s">
        <v>133</v>
      </c>
      <c r="B841" s="5">
        <v>2.83</v>
      </c>
      <c r="C841" s="5">
        <f t="shared" si="56"/>
        <v>42.83</v>
      </c>
      <c r="D841" t="s">
        <v>130</v>
      </c>
      <c r="E841" t="s">
        <v>130</v>
      </c>
      <c r="F841" s="55">
        <v>1.9E-2</v>
      </c>
      <c r="G841" s="55">
        <v>6.7000000000000004E-2</v>
      </c>
      <c r="H841" s="55">
        <v>0.112</v>
      </c>
      <c r="I841" s="55">
        <v>0.158</v>
      </c>
      <c r="J841" s="55">
        <v>0.20300000000000001</v>
      </c>
      <c r="K841" s="55" t="s">
        <v>130</v>
      </c>
      <c r="L841" s="55" t="s">
        <v>130</v>
      </c>
      <c r="M841" s="55" t="s">
        <v>130</v>
      </c>
      <c r="N841" s="55" t="s">
        <v>130</v>
      </c>
      <c r="O841" s="55" t="s">
        <v>130</v>
      </c>
      <c r="P841" s="2" t="s">
        <v>162</v>
      </c>
      <c r="Y841" s="22"/>
      <c r="Z841" s="126">
        <v>2.81</v>
      </c>
      <c r="AA841" s="55">
        <v>1.9E-2</v>
      </c>
      <c r="AB841" s="55">
        <v>6.7000000000000004E-2</v>
      </c>
      <c r="AC841" s="55">
        <v>0.112</v>
      </c>
      <c r="AD841" s="55">
        <v>0.158</v>
      </c>
      <c r="AE841" s="55">
        <v>0.20300000000000001</v>
      </c>
      <c r="AF841" s="24"/>
      <c r="AG841" s="24"/>
      <c r="AH841" s="24"/>
      <c r="AI841" s="24"/>
      <c r="AJ841" s="24"/>
      <c r="AK841" s="24"/>
      <c r="AL841" s="24"/>
      <c r="AM841" s="24"/>
      <c r="AN841" s="24"/>
    </row>
    <row r="842" spans="1:40" ht="16" thickBot="1" x14ac:dyDescent="0.35">
      <c r="A842" t="s">
        <v>133</v>
      </c>
      <c r="B842" s="5">
        <v>2.84</v>
      </c>
      <c r="C842" s="5">
        <f t="shared" si="56"/>
        <v>42.84</v>
      </c>
      <c r="D842" t="s">
        <v>130</v>
      </c>
      <c r="E842" t="s">
        <v>130</v>
      </c>
      <c r="F842" s="55">
        <v>1.9E-2</v>
      </c>
      <c r="G842" s="55">
        <v>6.7000000000000004E-2</v>
      </c>
      <c r="H842" s="55">
        <v>0.112</v>
      </c>
      <c r="I842" s="55">
        <v>0.158</v>
      </c>
      <c r="J842" s="55">
        <v>0.20300000000000001</v>
      </c>
      <c r="K842" s="55" t="s">
        <v>130</v>
      </c>
      <c r="L842" s="55" t="s">
        <v>130</v>
      </c>
      <c r="M842" s="55" t="s">
        <v>130</v>
      </c>
      <c r="N842" s="55" t="s">
        <v>130</v>
      </c>
      <c r="O842" s="55" t="s">
        <v>130</v>
      </c>
      <c r="P842" s="2" t="s">
        <v>162</v>
      </c>
      <c r="Y842" s="22"/>
      <c r="Z842" s="126">
        <v>2.82</v>
      </c>
      <c r="AA842" s="55">
        <v>1.9E-2</v>
      </c>
      <c r="AB842" s="55">
        <v>6.7000000000000004E-2</v>
      </c>
      <c r="AC842" s="55">
        <v>0.112</v>
      </c>
      <c r="AD842" s="55">
        <v>0.158</v>
      </c>
      <c r="AE842" s="55">
        <v>0.20300000000000001</v>
      </c>
      <c r="AF842" s="24"/>
      <c r="AG842" s="24"/>
      <c r="AH842" s="24"/>
      <c r="AI842" s="24"/>
      <c r="AJ842" s="24"/>
      <c r="AK842" s="24"/>
      <c r="AL842" s="24"/>
      <c r="AM842" s="24"/>
      <c r="AN842" s="24"/>
    </row>
    <row r="843" spans="1:40" ht="16" thickBot="1" x14ac:dyDescent="0.35">
      <c r="A843" t="s">
        <v>133</v>
      </c>
      <c r="B843" s="5">
        <v>2.85</v>
      </c>
      <c r="C843" s="5">
        <f t="shared" si="56"/>
        <v>42.85</v>
      </c>
      <c r="D843" t="s">
        <v>130</v>
      </c>
      <c r="E843" t="s">
        <v>130</v>
      </c>
      <c r="F843" s="55">
        <v>1.9E-2</v>
      </c>
      <c r="G843" s="55">
        <v>6.7000000000000004E-2</v>
      </c>
      <c r="H843" s="55">
        <v>0.112</v>
      </c>
      <c r="I843" s="55">
        <v>0.158</v>
      </c>
      <c r="J843" s="55">
        <v>0.20300000000000001</v>
      </c>
      <c r="K843" s="55" t="s">
        <v>130</v>
      </c>
      <c r="L843" s="55" t="s">
        <v>130</v>
      </c>
      <c r="M843" s="55" t="s">
        <v>130</v>
      </c>
      <c r="N843" s="55" t="s">
        <v>130</v>
      </c>
      <c r="O843" s="55" t="s">
        <v>130</v>
      </c>
      <c r="P843" s="2" t="s">
        <v>162</v>
      </c>
      <c r="Y843" s="22"/>
      <c r="Z843" s="126">
        <v>2.83</v>
      </c>
      <c r="AA843" s="55">
        <v>1.9E-2</v>
      </c>
      <c r="AB843" s="55">
        <v>6.7000000000000004E-2</v>
      </c>
      <c r="AC843" s="55">
        <v>0.112</v>
      </c>
      <c r="AD843" s="55">
        <v>0.158</v>
      </c>
      <c r="AE843" s="55">
        <v>0.20300000000000001</v>
      </c>
      <c r="AF843" s="24"/>
      <c r="AG843" s="24"/>
      <c r="AH843" s="24"/>
      <c r="AI843" s="24"/>
      <c r="AJ843" s="24"/>
      <c r="AK843" s="24"/>
      <c r="AL843" s="24"/>
      <c r="AM843" s="24"/>
      <c r="AN843" s="24"/>
    </row>
    <row r="844" spans="1:40" ht="16" thickBot="1" x14ac:dyDescent="0.35">
      <c r="A844" t="s">
        <v>133</v>
      </c>
      <c r="B844" s="5">
        <v>2.86</v>
      </c>
      <c r="C844" s="5">
        <f t="shared" si="56"/>
        <v>42.86</v>
      </c>
      <c r="D844" t="s">
        <v>130</v>
      </c>
      <c r="E844" t="s">
        <v>130</v>
      </c>
      <c r="F844" s="55">
        <v>1.9E-2</v>
      </c>
      <c r="G844" s="55">
        <v>6.7000000000000004E-2</v>
      </c>
      <c r="H844" s="55">
        <v>0.112</v>
      </c>
      <c r="I844" s="55">
        <v>0.158</v>
      </c>
      <c r="J844" s="55">
        <v>0.20300000000000001</v>
      </c>
      <c r="K844" s="55" t="s">
        <v>130</v>
      </c>
      <c r="L844" s="55" t="s">
        <v>130</v>
      </c>
      <c r="M844" s="55" t="s">
        <v>130</v>
      </c>
      <c r="N844" s="55" t="s">
        <v>130</v>
      </c>
      <c r="O844" s="55" t="s">
        <v>130</v>
      </c>
      <c r="P844" s="2" t="s">
        <v>162</v>
      </c>
      <c r="Y844" s="22"/>
      <c r="Z844" s="126">
        <v>2.84</v>
      </c>
      <c r="AA844" s="55">
        <v>1.9E-2</v>
      </c>
      <c r="AB844" s="55">
        <v>6.7000000000000004E-2</v>
      </c>
      <c r="AC844" s="55">
        <v>0.112</v>
      </c>
      <c r="AD844" s="55">
        <v>0.158</v>
      </c>
      <c r="AE844" s="55">
        <v>0.20300000000000001</v>
      </c>
      <c r="AF844" s="24"/>
      <c r="AG844" s="24"/>
      <c r="AH844" s="24"/>
      <c r="AI844" s="24"/>
      <c r="AJ844" s="24"/>
      <c r="AK844" s="24"/>
      <c r="AL844" s="24"/>
      <c r="AM844" s="24"/>
      <c r="AN844" s="24"/>
    </row>
    <row r="845" spans="1:40" ht="16" thickBot="1" x14ac:dyDescent="0.35">
      <c r="A845" t="s">
        <v>133</v>
      </c>
      <c r="B845" s="5">
        <v>2.87</v>
      </c>
      <c r="C845" s="5">
        <f t="shared" si="56"/>
        <v>42.87</v>
      </c>
      <c r="D845" t="s">
        <v>130</v>
      </c>
      <c r="E845" t="s">
        <v>130</v>
      </c>
      <c r="F845" s="55">
        <v>1.9E-2</v>
      </c>
      <c r="G845" s="55">
        <v>6.7000000000000004E-2</v>
      </c>
      <c r="H845" s="55">
        <v>0.112</v>
      </c>
      <c r="I845" s="55">
        <v>0.158</v>
      </c>
      <c r="J845" s="55">
        <v>0.20300000000000001</v>
      </c>
      <c r="K845" s="55" t="s">
        <v>130</v>
      </c>
      <c r="L845" s="55" t="s">
        <v>130</v>
      </c>
      <c r="M845" s="55" t="s">
        <v>130</v>
      </c>
      <c r="N845" s="55" t="s">
        <v>130</v>
      </c>
      <c r="O845" s="55" t="s">
        <v>130</v>
      </c>
      <c r="P845" s="2" t="s">
        <v>162</v>
      </c>
      <c r="Y845" s="22"/>
      <c r="Z845" s="126">
        <v>2.85</v>
      </c>
      <c r="AA845" s="55">
        <v>1.9E-2</v>
      </c>
      <c r="AB845" s="55">
        <v>6.7000000000000004E-2</v>
      </c>
      <c r="AC845" s="55">
        <v>0.112</v>
      </c>
      <c r="AD845" s="55">
        <v>0.158</v>
      </c>
      <c r="AE845" s="55">
        <v>0.20300000000000001</v>
      </c>
      <c r="AF845" s="24"/>
      <c r="AG845" s="24"/>
      <c r="AH845" s="24"/>
      <c r="AI845" s="24"/>
      <c r="AJ845" s="24"/>
      <c r="AK845" s="24"/>
      <c r="AL845" s="24"/>
      <c r="AM845" s="24"/>
      <c r="AN845" s="24"/>
    </row>
    <row r="846" spans="1:40" ht="16" thickBot="1" x14ac:dyDescent="0.35">
      <c r="A846" t="s">
        <v>133</v>
      </c>
      <c r="B846" s="5">
        <v>2.88</v>
      </c>
      <c r="C846" s="5">
        <f t="shared" si="56"/>
        <v>42.88</v>
      </c>
      <c r="D846" t="s">
        <v>130</v>
      </c>
      <c r="E846" t="s">
        <v>130</v>
      </c>
      <c r="F846" s="55">
        <v>1.9E-2</v>
      </c>
      <c r="G846" s="55">
        <v>6.7000000000000004E-2</v>
      </c>
      <c r="H846" s="55">
        <v>0.112</v>
      </c>
      <c r="I846" s="55">
        <v>0.158</v>
      </c>
      <c r="J846" s="55">
        <v>0.20300000000000001</v>
      </c>
      <c r="K846" s="55" t="s">
        <v>130</v>
      </c>
      <c r="L846" s="55" t="s">
        <v>130</v>
      </c>
      <c r="M846" s="55" t="s">
        <v>130</v>
      </c>
      <c r="N846" s="55" t="s">
        <v>130</v>
      </c>
      <c r="O846" s="55" t="s">
        <v>130</v>
      </c>
      <c r="P846" s="2" t="s">
        <v>162</v>
      </c>
      <c r="Y846" s="22"/>
      <c r="Z846" s="126">
        <v>2.86</v>
      </c>
      <c r="AA846" s="55">
        <v>1.9E-2</v>
      </c>
      <c r="AB846" s="55">
        <v>6.7000000000000004E-2</v>
      </c>
      <c r="AC846" s="55">
        <v>0.112</v>
      </c>
      <c r="AD846" s="55">
        <v>0.158</v>
      </c>
      <c r="AE846" s="55">
        <v>0.20300000000000001</v>
      </c>
      <c r="AF846" s="24"/>
      <c r="AG846" s="24"/>
      <c r="AH846" s="24"/>
      <c r="AI846" s="24"/>
      <c r="AJ846" s="24"/>
      <c r="AK846" s="24"/>
      <c r="AL846" s="24"/>
      <c r="AM846" s="24"/>
      <c r="AN846" s="24"/>
    </row>
    <row r="847" spans="1:40" ht="16" thickBot="1" x14ac:dyDescent="0.35">
      <c r="A847" t="s">
        <v>133</v>
      </c>
      <c r="B847" s="5">
        <v>2.89</v>
      </c>
      <c r="C847" s="5">
        <f t="shared" si="56"/>
        <v>42.89</v>
      </c>
      <c r="D847" t="s">
        <v>130</v>
      </c>
      <c r="E847" t="s">
        <v>130</v>
      </c>
      <c r="F847" s="55">
        <v>1.9E-2</v>
      </c>
      <c r="G847" s="55">
        <v>6.7000000000000004E-2</v>
      </c>
      <c r="H847" s="55">
        <v>0.112</v>
      </c>
      <c r="I847" s="55">
        <v>0.158</v>
      </c>
      <c r="J847" s="55">
        <v>0.20300000000000001</v>
      </c>
      <c r="K847" s="55" t="s">
        <v>130</v>
      </c>
      <c r="L847" s="55" t="s">
        <v>130</v>
      </c>
      <c r="M847" s="55" t="s">
        <v>130</v>
      </c>
      <c r="N847" s="55" t="s">
        <v>130</v>
      </c>
      <c r="O847" s="55" t="s">
        <v>130</v>
      </c>
      <c r="P847" s="2" t="s">
        <v>162</v>
      </c>
      <c r="Y847" s="22"/>
      <c r="Z847" s="126">
        <v>2.87</v>
      </c>
      <c r="AA847" s="55">
        <v>1.9E-2</v>
      </c>
      <c r="AB847" s="55">
        <v>6.7000000000000004E-2</v>
      </c>
      <c r="AC847" s="55">
        <v>0.112</v>
      </c>
      <c r="AD847" s="55">
        <v>0.158</v>
      </c>
      <c r="AE847" s="55">
        <v>0.20300000000000001</v>
      </c>
      <c r="AF847" s="24"/>
      <c r="AG847" s="24"/>
      <c r="AH847" s="24"/>
      <c r="AI847" s="24"/>
      <c r="AJ847" s="24"/>
      <c r="AK847" s="24"/>
      <c r="AL847" s="24"/>
      <c r="AM847" s="24"/>
      <c r="AN847" s="24"/>
    </row>
    <row r="848" spans="1:40" ht="16" thickBot="1" x14ac:dyDescent="0.35">
      <c r="A848" t="s">
        <v>133</v>
      </c>
      <c r="B848" s="5">
        <v>2.9</v>
      </c>
      <c r="C848" s="5">
        <f t="shared" si="56"/>
        <v>42.9</v>
      </c>
      <c r="D848" t="s">
        <v>130</v>
      </c>
      <c r="E848" t="s">
        <v>130</v>
      </c>
      <c r="F848" s="55">
        <v>1.9E-2</v>
      </c>
      <c r="G848" s="55">
        <v>6.7000000000000004E-2</v>
      </c>
      <c r="H848" s="55">
        <v>0.112</v>
      </c>
      <c r="I848" s="55">
        <v>0.158</v>
      </c>
      <c r="J848" s="55">
        <v>0.20300000000000001</v>
      </c>
      <c r="K848" s="55" t="s">
        <v>130</v>
      </c>
      <c r="L848" s="55" t="s">
        <v>130</v>
      </c>
      <c r="M848" s="55" t="s">
        <v>130</v>
      </c>
      <c r="N848" s="55" t="s">
        <v>130</v>
      </c>
      <c r="O848" s="55" t="s">
        <v>130</v>
      </c>
      <c r="P848" s="2" t="s">
        <v>162</v>
      </c>
      <c r="Y848" s="22"/>
      <c r="Z848" s="126">
        <v>2.88</v>
      </c>
      <c r="AA848" s="55">
        <v>1.9E-2</v>
      </c>
      <c r="AB848" s="55">
        <v>6.7000000000000004E-2</v>
      </c>
      <c r="AC848" s="55">
        <v>0.112</v>
      </c>
      <c r="AD848" s="55">
        <v>0.158</v>
      </c>
      <c r="AE848" s="55">
        <v>0.20300000000000001</v>
      </c>
      <c r="AF848" s="24"/>
      <c r="AG848" s="24"/>
      <c r="AH848" s="24"/>
      <c r="AI848" s="24"/>
      <c r="AJ848" s="24"/>
      <c r="AK848" s="24"/>
      <c r="AL848" s="24"/>
      <c r="AM848" s="24"/>
      <c r="AN848" s="24"/>
    </row>
    <row r="849" spans="1:40" ht="16" thickBot="1" x14ac:dyDescent="0.35">
      <c r="A849" t="s">
        <v>133</v>
      </c>
      <c r="B849" s="5">
        <v>2.91</v>
      </c>
      <c r="C849" s="5">
        <f t="shared" si="56"/>
        <v>42.91</v>
      </c>
      <c r="D849" t="s">
        <v>130</v>
      </c>
      <c r="E849" t="s">
        <v>130</v>
      </c>
      <c r="F849" s="55">
        <v>1.9E-2</v>
      </c>
      <c r="G849" s="55">
        <v>6.7000000000000004E-2</v>
      </c>
      <c r="H849" s="55">
        <v>0.112</v>
      </c>
      <c r="I849" s="55">
        <v>0.158</v>
      </c>
      <c r="J849" s="55">
        <v>0.20300000000000001</v>
      </c>
      <c r="K849" s="55" t="s">
        <v>130</v>
      </c>
      <c r="L849" s="55" t="s">
        <v>130</v>
      </c>
      <c r="M849" s="55" t="s">
        <v>130</v>
      </c>
      <c r="N849" s="55" t="s">
        <v>130</v>
      </c>
      <c r="O849" s="55" t="s">
        <v>130</v>
      </c>
      <c r="P849" s="2" t="s">
        <v>162</v>
      </c>
      <c r="Y849" s="22"/>
      <c r="Z849" s="126">
        <v>2.89</v>
      </c>
      <c r="AA849" s="55">
        <v>1.9E-2</v>
      </c>
      <c r="AB849" s="55">
        <v>6.7000000000000004E-2</v>
      </c>
      <c r="AC849" s="55">
        <v>0.112</v>
      </c>
      <c r="AD849" s="55">
        <v>0.158</v>
      </c>
      <c r="AE849" s="55">
        <v>0.20300000000000001</v>
      </c>
      <c r="AF849" s="24"/>
      <c r="AG849" s="24"/>
      <c r="AH849" s="24"/>
      <c r="AI849" s="24"/>
      <c r="AJ849" s="24"/>
      <c r="AK849" s="24"/>
      <c r="AL849" s="24"/>
      <c r="AM849" s="24"/>
      <c r="AN849" s="24"/>
    </row>
    <row r="850" spans="1:40" ht="16" thickBot="1" x14ac:dyDescent="0.35">
      <c r="A850" t="s">
        <v>133</v>
      </c>
      <c r="B850" s="5">
        <v>2.92</v>
      </c>
      <c r="C850" s="5">
        <f t="shared" si="56"/>
        <v>42.92</v>
      </c>
      <c r="D850" t="s">
        <v>130</v>
      </c>
      <c r="E850" t="s">
        <v>130</v>
      </c>
      <c r="F850" s="55">
        <v>1.9E-2</v>
      </c>
      <c r="G850" s="55">
        <v>6.7000000000000004E-2</v>
      </c>
      <c r="H850" s="55">
        <v>0.112</v>
      </c>
      <c r="I850" s="55">
        <v>0.158</v>
      </c>
      <c r="J850" s="55">
        <v>0.20300000000000001</v>
      </c>
      <c r="K850" s="55" t="s">
        <v>130</v>
      </c>
      <c r="L850" s="55" t="s">
        <v>130</v>
      </c>
      <c r="M850" s="55" t="s">
        <v>130</v>
      </c>
      <c r="N850" s="55" t="s">
        <v>130</v>
      </c>
      <c r="O850" s="55" t="s">
        <v>130</v>
      </c>
      <c r="P850" s="2" t="s">
        <v>162</v>
      </c>
      <c r="Y850" s="22"/>
      <c r="Z850" s="126">
        <v>2.9</v>
      </c>
      <c r="AA850" s="55">
        <v>1.9E-2</v>
      </c>
      <c r="AB850" s="55">
        <v>6.7000000000000004E-2</v>
      </c>
      <c r="AC850" s="55">
        <v>0.112</v>
      </c>
      <c r="AD850" s="55">
        <v>0.158</v>
      </c>
      <c r="AE850" s="55">
        <v>0.20300000000000001</v>
      </c>
      <c r="AF850" s="24"/>
      <c r="AG850" s="24"/>
      <c r="AH850" s="24"/>
      <c r="AI850" s="24"/>
      <c r="AJ850" s="24"/>
      <c r="AK850" s="24"/>
      <c r="AL850" s="24"/>
      <c r="AM850" s="24"/>
      <c r="AN850" s="24"/>
    </row>
    <row r="851" spans="1:40" ht="16" thickBot="1" x14ac:dyDescent="0.35">
      <c r="A851" t="s">
        <v>133</v>
      </c>
      <c r="B851" s="5">
        <v>2.93</v>
      </c>
      <c r="C851" s="5">
        <f t="shared" si="56"/>
        <v>42.93</v>
      </c>
      <c r="D851" t="s">
        <v>130</v>
      </c>
      <c r="E851" t="s">
        <v>130</v>
      </c>
      <c r="F851" s="55">
        <v>1.9E-2</v>
      </c>
      <c r="G851" s="55">
        <v>6.7000000000000004E-2</v>
      </c>
      <c r="H851" s="55">
        <v>0.112</v>
      </c>
      <c r="I851" s="55">
        <v>0.158</v>
      </c>
      <c r="J851" s="55">
        <v>0.20300000000000001</v>
      </c>
      <c r="K851" s="55" t="s">
        <v>130</v>
      </c>
      <c r="L851" s="55" t="s">
        <v>130</v>
      </c>
      <c r="M851" s="55" t="s">
        <v>130</v>
      </c>
      <c r="N851" s="55" t="s">
        <v>130</v>
      </c>
      <c r="O851" s="55" t="s">
        <v>130</v>
      </c>
      <c r="P851" s="2" t="s">
        <v>162</v>
      </c>
      <c r="Y851" s="22"/>
      <c r="Z851" s="126">
        <v>2.91</v>
      </c>
      <c r="AA851" s="55">
        <v>1.9E-2</v>
      </c>
      <c r="AB851" s="55">
        <v>6.7000000000000004E-2</v>
      </c>
      <c r="AC851" s="55">
        <v>0.112</v>
      </c>
      <c r="AD851" s="55">
        <v>0.158</v>
      </c>
      <c r="AE851" s="55">
        <v>0.20300000000000001</v>
      </c>
      <c r="AF851" s="24"/>
      <c r="AG851" s="24"/>
      <c r="AH851" s="24"/>
      <c r="AI851" s="24"/>
      <c r="AJ851" s="24"/>
      <c r="AK851" s="24"/>
      <c r="AL851" s="24"/>
      <c r="AM851" s="24"/>
      <c r="AN851" s="24"/>
    </row>
    <row r="852" spans="1:40" ht="16" thickBot="1" x14ac:dyDescent="0.35">
      <c r="A852" t="s">
        <v>133</v>
      </c>
      <c r="B852" s="5">
        <v>2.94</v>
      </c>
      <c r="C852" s="5">
        <f t="shared" si="56"/>
        <v>42.94</v>
      </c>
      <c r="D852" t="s">
        <v>130</v>
      </c>
      <c r="E852" t="s">
        <v>130</v>
      </c>
      <c r="F852" s="55">
        <v>1.9E-2</v>
      </c>
      <c r="G852" s="55">
        <v>6.7000000000000004E-2</v>
      </c>
      <c r="H852" s="55">
        <v>0.112</v>
      </c>
      <c r="I852" s="55">
        <v>0.158</v>
      </c>
      <c r="J852" s="55">
        <v>0.20300000000000001</v>
      </c>
      <c r="K852" s="55" t="s">
        <v>130</v>
      </c>
      <c r="L852" s="55" t="s">
        <v>130</v>
      </c>
      <c r="M852" s="55" t="s">
        <v>130</v>
      </c>
      <c r="N852" s="55" t="s">
        <v>130</v>
      </c>
      <c r="O852" s="55" t="s">
        <v>130</v>
      </c>
      <c r="P852" s="2" t="s">
        <v>162</v>
      </c>
      <c r="Y852" s="22"/>
      <c r="Z852" s="126">
        <v>2.92</v>
      </c>
      <c r="AA852" s="55">
        <v>1.9E-2</v>
      </c>
      <c r="AB852" s="55">
        <v>6.7000000000000004E-2</v>
      </c>
      <c r="AC852" s="55">
        <v>0.112</v>
      </c>
      <c r="AD852" s="55">
        <v>0.158</v>
      </c>
      <c r="AE852" s="55">
        <v>0.20300000000000001</v>
      </c>
      <c r="AF852" s="24"/>
      <c r="AG852" s="24"/>
      <c r="AH852" s="24"/>
      <c r="AI852" s="24"/>
      <c r="AJ852" s="24"/>
      <c r="AK852" s="24"/>
      <c r="AL852" s="24"/>
      <c r="AM852" s="24"/>
      <c r="AN852" s="24"/>
    </row>
    <row r="853" spans="1:40" ht="16" thickBot="1" x14ac:dyDescent="0.35">
      <c r="A853" t="s">
        <v>133</v>
      </c>
      <c r="B853" s="5">
        <v>2.95</v>
      </c>
      <c r="C853" s="5">
        <f t="shared" si="56"/>
        <v>42.95</v>
      </c>
      <c r="D853" t="s">
        <v>130</v>
      </c>
      <c r="E853" t="s">
        <v>130</v>
      </c>
      <c r="F853" s="55">
        <v>1.9E-2</v>
      </c>
      <c r="G853" s="55">
        <v>6.7000000000000004E-2</v>
      </c>
      <c r="H853" s="55">
        <v>0.112</v>
      </c>
      <c r="I853" s="55">
        <v>0.158</v>
      </c>
      <c r="J853" s="55">
        <v>0.20300000000000001</v>
      </c>
      <c r="K853" s="55" t="s">
        <v>130</v>
      </c>
      <c r="L853" s="55" t="s">
        <v>130</v>
      </c>
      <c r="M853" s="55" t="s">
        <v>130</v>
      </c>
      <c r="N853" s="55" t="s">
        <v>130</v>
      </c>
      <c r="O853" s="55" t="s">
        <v>130</v>
      </c>
      <c r="P853" s="2" t="s">
        <v>162</v>
      </c>
      <c r="Y853" s="22"/>
      <c r="Z853" s="126">
        <v>2.93</v>
      </c>
      <c r="AA853" s="55">
        <v>1.9E-2</v>
      </c>
      <c r="AB853" s="55">
        <v>6.7000000000000004E-2</v>
      </c>
      <c r="AC853" s="55">
        <v>0.112</v>
      </c>
      <c r="AD853" s="55">
        <v>0.158</v>
      </c>
      <c r="AE853" s="55">
        <v>0.20300000000000001</v>
      </c>
      <c r="AF853" s="24"/>
      <c r="AG853" s="24"/>
      <c r="AH853" s="24"/>
      <c r="AI853" s="24"/>
      <c r="AJ853" s="24"/>
      <c r="AK853" s="24"/>
      <c r="AL853" s="24"/>
      <c r="AM853" s="24"/>
      <c r="AN853" s="24"/>
    </row>
    <row r="854" spans="1:40" ht="16" thickBot="1" x14ac:dyDescent="0.35">
      <c r="A854" t="s">
        <v>133</v>
      </c>
      <c r="B854" s="5">
        <v>2.96</v>
      </c>
      <c r="C854" s="5">
        <f t="shared" si="56"/>
        <v>42.96</v>
      </c>
      <c r="D854" t="s">
        <v>130</v>
      </c>
      <c r="E854" t="s">
        <v>130</v>
      </c>
      <c r="F854" s="55">
        <v>1.9E-2</v>
      </c>
      <c r="G854" s="55">
        <v>6.7000000000000004E-2</v>
      </c>
      <c r="H854" s="55">
        <v>0.112</v>
      </c>
      <c r="I854" s="55">
        <v>0.158</v>
      </c>
      <c r="J854" s="55">
        <v>0.20300000000000001</v>
      </c>
      <c r="K854" s="55" t="s">
        <v>130</v>
      </c>
      <c r="L854" s="55" t="s">
        <v>130</v>
      </c>
      <c r="M854" s="55" t="s">
        <v>130</v>
      </c>
      <c r="N854" s="55" t="s">
        <v>130</v>
      </c>
      <c r="O854" s="55" t="s">
        <v>130</v>
      </c>
      <c r="P854" s="2" t="s">
        <v>162</v>
      </c>
      <c r="Y854" s="22"/>
      <c r="Z854" s="126">
        <v>2.94</v>
      </c>
      <c r="AA854" s="55">
        <v>1.9E-2</v>
      </c>
      <c r="AB854" s="55">
        <v>6.7000000000000004E-2</v>
      </c>
      <c r="AC854" s="55">
        <v>0.112</v>
      </c>
      <c r="AD854" s="55">
        <v>0.158</v>
      </c>
      <c r="AE854" s="55">
        <v>0.20300000000000001</v>
      </c>
      <c r="AF854" s="24"/>
      <c r="AG854" s="24"/>
      <c r="AH854" s="24"/>
      <c r="AI854" s="24"/>
      <c r="AJ854" s="24"/>
      <c r="AK854" s="24"/>
      <c r="AL854" s="24"/>
      <c r="AM854" s="24"/>
      <c r="AN854" s="24"/>
    </row>
    <row r="855" spans="1:40" ht="16" thickBot="1" x14ac:dyDescent="0.35">
      <c r="A855" t="s">
        <v>133</v>
      </c>
      <c r="B855" s="5">
        <v>2.97</v>
      </c>
      <c r="C855" s="5">
        <f t="shared" si="56"/>
        <v>42.97</v>
      </c>
      <c r="D855" t="s">
        <v>130</v>
      </c>
      <c r="E855" t="s">
        <v>130</v>
      </c>
      <c r="F855" s="55">
        <v>1.9E-2</v>
      </c>
      <c r="G855" s="55">
        <v>6.7000000000000004E-2</v>
      </c>
      <c r="H855" s="55">
        <v>0.112</v>
      </c>
      <c r="I855" s="55">
        <v>0.158</v>
      </c>
      <c r="J855" s="55">
        <v>0.20300000000000001</v>
      </c>
      <c r="K855" s="55" t="s">
        <v>130</v>
      </c>
      <c r="L855" s="55" t="s">
        <v>130</v>
      </c>
      <c r="M855" s="55" t="s">
        <v>130</v>
      </c>
      <c r="N855" s="55" t="s">
        <v>130</v>
      </c>
      <c r="O855" s="55" t="s">
        <v>130</v>
      </c>
      <c r="P855" s="2" t="s">
        <v>162</v>
      </c>
      <c r="Y855" s="22"/>
      <c r="Z855" s="126">
        <v>2.95</v>
      </c>
      <c r="AA855" s="55">
        <v>1.9E-2</v>
      </c>
      <c r="AB855" s="55">
        <v>6.7000000000000004E-2</v>
      </c>
      <c r="AC855" s="55">
        <v>0.112</v>
      </c>
      <c r="AD855" s="55">
        <v>0.158</v>
      </c>
      <c r="AE855" s="55">
        <v>0.20300000000000001</v>
      </c>
      <c r="AF855" s="24"/>
      <c r="AG855" s="24"/>
      <c r="AH855" s="24"/>
      <c r="AI855" s="24"/>
      <c r="AJ855" s="24"/>
      <c r="AK855" s="24"/>
      <c r="AL855" s="24"/>
      <c r="AM855" s="24"/>
      <c r="AN855" s="24"/>
    </row>
    <row r="856" spans="1:40" ht="16" thickBot="1" x14ac:dyDescent="0.35">
      <c r="A856" t="s">
        <v>133</v>
      </c>
      <c r="B856" s="5">
        <v>2.98</v>
      </c>
      <c r="C856" s="5">
        <f t="shared" si="56"/>
        <v>42.98</v>
      </c>
      <c r="D856" t="s">
        <v>130</v>
      </c>
      <c r="E856" t="s">
        <v>130</v>
      </c>
      <c r="F856" s="55">
        <v>1.9E-2</v>
      </c>
      <c r="G856" s="55">
        <v>6.7000000000000004E-2</v>
      </c>
      <c r="H856" s="55">
        <v>0.112</v>
      </c>
      <c r="I856" s="55">
        <v>0.158</v>
      </c>
      <c r="J856" s="55">
        <v>0.20300000000000001</v>
      </c>
      <c r="K856" s="55" t="s">
        <v>130</v>
      </c>
      <c r="L856" s="55" t="s">
        <v>130</v>
      </c>
      <c r="M856" s="55" t="s">
        <v>130</v>
      </c>
      <c r="N856" s="55" t="s">
        <v>130</v>
      </c>
      <c r="O856" s="55" t="s">
        <v>130</v>
      </c>
      <c r="P856" s="2" t="s">
        <v>162</v>
      </c>
      <c r="Y856" s="22"/>
      <c r="Z856" s="126">
        <v>2.96</v>
      </c>
      <c r="AA856" s="55">
        <v>1.9E-2</v>
      </c>
      <c r="AB856" s="55">
        <v>6.7000000000000004E-2</v>
      </c>
      <c r="AC856" s="55">
        <v>0.112</v>
      </c>
      <c r="AD856" s="55">
        <v>0.158</v>
      </c>
      <c r="AE856" s="55">
        <v>0.20300000000000001</v>
      </c>
      <c r="AF856" s="24"/>
      <c r="AG856" s="24"/>
      <c r="AH856" s="24"/>
      <c r="AI856" s="24"/>
      <c r="AJ856" s="24"/>
      <c r="AK856" s="24"/>
      <c r="AL856" s="24"/>
      <c r="AM856" s="24"/>
      <c r="AN856" s="24"/>
    </row>
    <row r="857" spans="1:40" ht="16" thickBot="1" x14ac:dyDescent="0.35">
      <c r="A857" t="s">
        <v>133</v>
      </c>
      <c r="B857" s="5">
        <v>2.99</v>
      </c>
      <c r="C857" s="5">
        <f t="shared" si="56"/>
        <v>42.99</v>
      </c>
      <c r="D857" t="s">
        <v>130</v>
      </c>
      <c r="E857" t="s">
        <v>130</v>
      </c>
      <c r="F857" s="55">
        <v>1.9E-2</v>
      </c>
      <c r="G857" s="55">
        <v>6.7000000000000004E-2</v>
      </c>
      <c r="H857" s="55">
        <v>0.112</v>
      </c>
      <c r="I857" s="55">
        <v>0.158</v>
      </c>
      <c r="J857" s="55">
        <v>0.20300000000000001</v>
      </c>
      <c r="K857" s="55" t="s">
        <v>130</v>
      </c>
      <c r="L857" s="55" t="s">
        <v>130</v>
      </c>
      <c r="M857" s="55" t="s">
        <v>130</v>
      </c>
      <c r="N857" s="55" t="s">
        <v>130</v>
      </c>
      <c r="O857" s="55" t="s">
        <v>130</v>
      </c>
      <c r="P857" s="2" t="s">
        <v>162</v>
      </c>
      <c r="Y857" s="22"/>
      <c r="Z857" s="126">
        <v>2.97</v>
      </c>
      <c r="AA857" s="55">
        <v>1.9E-2</v>
      </c>
      <c r="AB857" s="55">
        <v>6.7000000000000004E-2</v>
      </c>
      <c r="AC857" s="55">
        <v>0.112</v>
      </c>
      <c r="AD857" s="55">
        <v>0.158</v>
      </c>
      <c r="AE857" s="55">
        <v>0.20300000000000001</v>
      </c>
      <c r="AF857" s="24"/>
      <c r="AG857" s="24"/>
      <c r="AH857" s="24"/>
      <c r="AI857" s="24"/>
      <c r="AJ857" s="24"/>
      <c r="AK857" s="24"/>
      <c r="AL857" s="24"/>
      <c r="AM857" s="24"/>
      <c r="AN857" s="24"/>
    </row>
    <row r="858" spans="1:40" ht="16" thickBot="1" x14ac:dyDescent="0.35">
      <c r="A858" t="s">
        <v>133</v>
      </c>
      <c r="B858" s="5">
        <v>3</v>
      </c>
      <c r="C858" s="5">
        <f t="shared" si="56"/>
        <v>43</v>
      </c>
      <c r="D858" t="s">
        <v>130</v>
      </c>
      <c r="E858" t="s">
        <v>130</v>
      </c>
      <c r="F858" s="55">
        <v>1.9E-2</v>
      </c>
      <c r="G858" s="55">
        <v>6.7000000000000004E-2</v>
      </c>
      <c r="H858" s="55">
        <v>0.112</v>
      </c>
      <c r="I858" s="55">
        <v>0.158</v>
      </c>
      <c r="J858" s="55">
        <v>0.20300000000000001</v>
      </c>
      <c r="K858" s="55" t="s">
        <v>130</v>
      </c>
      <c r="L858" s="55" t="s">
        <v>130</v>
      </c>
      <c r="M858" s="55" t="s">
        <v>130</v>
      </c>
      <c r="N858" s="55" t="s">
        <v>130</v>
      </c>
      <c r="O858" s="55" t="s">
        <v>130</v>
      </c>
      <c r="P858" s="2" t="s">
        <v>162</v>
      </c>
      <c r="Y858" s="22"/>
      <c r="Z858" s="126">
        <v>2.98</v>
      </c>
      <c r="AA858" s="55">
        <v>1.9E-2</v>
      </c>
      <c r="AB858" s="55">
        <v>6.7000000000000004E-2</v>
      </c>
      <c r="AC858" s="55">
        <v>0.112</v>
      </c>
      <c r="AD858" s="55">
        <v>0.158</v>
      </c>
      <c r="AE858" s="55">
        <v>0.20300000000000001</v>
      </c>
      <c r="AF858" s="24"/>
      <c r="AG858" s="24"/>
      <c r="AH858" s="24"/>
      <c r="AI858" s="24"/>
      <c r="AJ858" s="24"/>
      <c r="AK858" s="24"/>
      <c r="AL858" s="24"/>
      <c r="AM858" s="24"/>
      <c r="AN858" s="24"/>
    </row>
    <row r="859" spans="1:40" ht="16" thickBot="1" x14ac:dyDescent="0.3">
      <c r="Z859" s="126">
        <v>2.99</v>
      </c>
      <c r="AA859" s="55">
        <v>1.9E-2</v>
      </c>
      <c r="AB859" s="55">
        <v>6.7000000000000004E-2</v>
      </c>
      <c r="AC859" s="55">
        <v>0.112</v>
      </c>
      <c r="AD859" s="55">
        <v>0.158</v>
      </c>
      <c r="AE859" s="55">
        <v>0.20300000000000001</v>
      </c>
    </row>
    <row r="860" spans="1:40" ht="16" thickBot="1" x14ac:dyDescent="0.3">
      <c r="Z860" s="126">
        <v>3</v>
      </c>
      <c r="AA860" s="55">
        <v>1.9E-2</v>
      </c>
      <c r="AB860" s="55">
        <v>6.7000000000000004E-2</v>
      </c>
      <c r="AC860" s="55">
        <v>0.112</v>
      </c>
      <c r="AD860" s="55">
        <v>0.158</v>
      </c>
      <c r="AE860" s="55">
        <v>0.20300000000000001</v>
      </c>
    </row>
  </sheetData>
  <autoFilter ref="Z281:AF411" xr:uid="{EF50281E-40E0-4A12-B006-7672627B2131}">
    <sortState xmlns:xlrd2="http://schemas.microsoft.com/office/spreadsheetml/2017/richdata2" ref="Z282:AF411">
      <sortCondition ref="AA281:AA411"/>
    </sortState>
  </autoFilter>
  <mergeCells count="8">
    <mergeCell ref="AJ3:AP3"/>
    <mergeCell ref="Z5:Z7"/>
    <mergeCell ref="T369:W369"/>
    <mergeCell ref="AA610:AD610"/>
    <mergeCell ref="D3:O3"/>
    <mergeCell ref="S279:S280"/>
    <mergeCell ref="T279:T280"/>
    <mergeCell ref="U279:U280"/>
  </mergeCells>
  <pageMargins left="0.7" right="0.7" top="0.75" bottom="0.75" header="0.3" footer="0.3"/>
  <pageSetup orientation="portrait" r:id="rId1"/>
  <customProperties>
    <customPr name="_pios_id" r:id="rId2"/>
  </customProperties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oject xmlns="5315386d-9584-485f-b9fe-d735cc821752" xsi:nil="true"/>
    <Standard xmlns="5315386d-9584-485f-b9fe-d735cc821752" xsi:nil="true"/>
    <Testdate xmlns="5315386d-9584-485f-b9fe-d735cc821752" xsi:nil="true"/>
    <Steeltype xmlns="5315386d-9584-485f-b9fe-d735cc821752" xsi:nil="true"/>
    <TestInstitute xmlns="5315386d-9584-485f-b9fe-d735cc821752" xsi:nil="true"/>
    <TaxCatchAll xmlns="91ed5267-c804-46ac-a6a3-14aa8ddfcac5" xsi:nil="true"/>
    <Resultanalysis xmlns="5315386d-9584-485f-b9fe-d735cc821752">
      <Url xsi:nil="true"/>
      <Description xsi:nil="true"/>
    </Resultanalysis>
    <lcf76f155ced4ddcb4097134ff3c332f xmlns="5315386d-9584-485f-b9fe-d735cc821752">
      <Terms xmlns="http://schemas.microsoft.com/office/infopath/2007/PartnerControls"/>
    </lcf76f155ced4ddcb4097134ff3c332f>
    <Internal_x002f_External xmlns="5315386d-9584-485f-b9fe-d735cc821752" xsi:nil="true"/>
    <Officialtest xmlns="5315386d-9584-485f-b9fe-d735cc821752">true</Officialtest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9836A76F0852A4985E5AF87E9C47665" ma:contentTypeVersion="34" ma:contentTypeDescription="Create a new document." ma:contentTypeScope="" ma:versionID="b2d21207d4b10398b3a42ffc29235d7b">
  <xsd:schema xmlns:xsd="http://www.w3.org/2001/XMLSchema" xmlns:xs="http://www.w3.org/2001/XMLSchema" xmlns:p="http://schemas.microsoft.com/office/2006/metadata/properties" xmlns:ns2="5315386d-9584-485f-b9fe-d735cc821752" xmlns:ns3="91ed5267-c804-46ac-a6a3-14aa8ddfcac5" targetNamespace="http://schemas.microsoft.com/office/2006/metadata/properties" ma:root="true" ma:fieldsID="cc4abd0836a491b252cd628460c345f8" ns2:_="" ns3:_="">
    <xsd:import namespace="5315386d-9584-485f-b9fe-d735cc821752"/>
    <xsd:import namespace="91ed5267-c804-46ac-a6a3-14aa8ddfcac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  <xsd:element ref="ns2:Testdate" minOccurs="0"/>
                <xsd:element ref="ns2:Resultanalysis" minOccurs="0"/>
                <xsd:element ref="ns2:Internal_x002f_External" minOccurs="0"/>
                <xsd:element ref="ns2:Officialtest" minOccurs="0"/>
                <xsd:element ref="ns2:Standard" minOccurs="0"/>
                <xsd:element ref="ns2:Steeltype" minOccurs="0"/>
                <xsd:element ref="ns2:TestInstitute" minOccurs="0"/>
                <xsd:element ref="ns2:Project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15386d-9584-485f-b9fe-d735cc8217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2efbf178-f67b-402d-ac9c-6f6329b086b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  <xsd:element name="Testdate" ma:index="23" nillable="true" ma:displayName="Test date" ma:format="DateOnly" ma:internalName="Testdate">
      <xsd:simpleType>
        <xsd:restriction base="dms:DateTime"/>
      </xsd:simpleType>
    </xsd:element>
    <xsd:element name="Resultanalysis" ma:index="24" nillable="true" ma:displayName="Result analysis" ma:format="Hyperlink" ma:internalName="Resultanalysis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Internal_x002f_External" ma:index="25" nillable="true" ma:displayName="Internal/External" ma:format="Dropdown" ma:internalName="Internal_x002f_External">
      <xsd:simpleType>
        <xsd:restriction base="dms:Choice">
          <xsd:enumeration value="Internal"/>
          <xsd:enumeration value="External"/>
        </xsd:restriction>
      </xsd:simpleType>
    </xsd:element>
    <xsd:element name="Officialtest" ma:index="26" nillable="true" ma:displayName="Official test" ma:default="1" ma:format="Dropdown" ma:internalName="Officialtest">
      <xsd:simpleType>
        <xsd:restriction base="dms:Boolean"/>
      </xsd:simpleType>
    </xsd:element>
    <xsd:element name="Standard" ma:index="27" nillable="true" ma:displayName="Standard" ma:format="Dropdown" ma:internalName="Standard">
      <xsd:simpleType>
        <xsd:restriction base="dms:Note">
          <xsd:maxLength value="255"/>
        </xsd:restriction>
      </xsd:simpleType>
    </xsd:element>
    <xsd:element name="Steeltype" ma:index="28" nillable="true" ma:displayName="Steel type" ma:format="Dropdown" ma:internalName="Steeltyp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Open"/>
                    <xsd:enumeration value="Holows"/>
                    <xsd:enumeration value="Circular"/>
                    <xsd:enumeration value="Beams"/>
                    <xsd:enumeration value="Deck"/>
                    <xsd:enumeration value="Minitubes"/>
                  </xsd:restriction>
                </xsd:simpleType>
              </xsd:element>
            </xsd:sequence>
          </xsd:extension>
        </xsd:complexContent>
      </xsd:complexType>
    </xsd:element>
    <xsd:element name="TestInstitute" ma:index="29" nillable="true" ma:displayName="Test Institute" ma:format="Dropdown" ma:internalName="TestInstitute">
      <xsd:simpleType>
        <xsd:restriction base="dms:Choice">
          <xsd:enumeration value="WFR Gent"/>
          <xsd:enumeration value="Intertek"/>
          <xsd:enumeration value="UL NB"/>
          <xsd:enumeration value="UL RO"/>
          <xsd:enumeration value="Hilti"/>
        </xsd:restriction>
      </xsd:simpleType>
    </xsd:element>
    <xsd:element name="Project" ma:index="30" nillable="true" ma:displayName="Project" ma:format="Dropdown" ma:internalName="Project">
      <xsd:simpleType>
        <xsd:restriction base="dms:Text">
          <xsd:maxLength value="255"/>
        </xsd:restriction>
      </xsd:simpleType>
    </xsd:element>
    <xsd:element name="MediaServiceObjectDetectorVersions" ma:index="3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3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33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1ed5267-c804-46ac-a6a3-14aa8ddfcac5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c9c36763-3318-444f-a8f0-f9a009c46be8}" ma:internalName="TaxCatchAll" ma:showField="CatchAllData" ma:web="91ed5267-c804-46ac-a6a3-14aa8ddfcac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0D84646-4A69-40FF-98B5-45B8BED1747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3862E76-C058-4ED2-A8F0-02D81E398499}">
  <ds:schemaRefs>
    <ds:schemaRef ds:uri="91ed5267-c804-46ac-a6a3-14aa8ddfcac5"/>
    <ds:schemaRef ds:uri="http://schemas.openxmlformats.org/package/2006/metadata/core-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schemas.microsoft.com/office/2006/metadata/properties"/>
    <ds:schemaRef ds:uri="http://purl.org/dc/elements/1.1/"/>
    <ds:schemaRef ds:uri="5315386d-9584-485f-b9fe-d735cc821752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AEDFA1D0-7CB9-4997-B91F-72EE7C7EFFC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315386d-9584-485f-b9fe-d735cc821752"/>
    <ds:schemaRef ds:uri="91ed5267-c804-46ac-a6a3-14aa8ddfcac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f039b656-fc02-4e54-88ba-82626f29b5a1}" enabled="0" method="" siteId="{f039b656-fc02-4e54-88ba-82626f29b5a1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15</vt:i4>
      </vt:variant>
      <vt:variant>
        <vt:lpstr>Benannte Bereiche</vt:lpstr>
      </vt:variant>
      <vt:variant>
        <vt:i4>38</vt:i4>
      </vt:variant>
    </vt:vector>
  </HeadingPairs>
  <TitlesOfParts>
    <vt:vector size="53" baseType="lpstr">
      <vt:lpstr>Build Notes</vt:lpstr>
      <vt:lpstr>Estimator Steel Portfolio</vt:lpstr>
      <vt:lpstr>W D Calculator</vt:lpstr>
      <vt:lpstr>Backoffice Calculators</vt:lpstr>
      <vt:lpstr>HFF60_Data_UL</vt:lpstr>
      <vt:lpstr>HFF60_Data_extrapolated</vt:lpstr>
      <vt:lpstr>HFF120_Data_UL</vt:lpstr>
      <vt:lpstr>HFF120_Data_extrapolated</vt:lpstr>
      <vt:lpstr>AWHB_Data_UL</vt:lpstr>
      <vt:lpstr>AWHB_Data_extrapolated</vt:lpstr>
      <vt:lpstr>WB5_Data_UL</vt:lpstr>
      <vt:lpstr>members</vt:lpstr>
      <vt:lpstr>Steel member options</vt:lpstr>
      <vt:lpstr>members_metric</vt:lpstr>
      <vt:lpstr>Steel Members Metric</vt:lpstr>
      <vt:lpstr>AmericanStandardChannels</vt:lpstr>
      <vt:lpstr>AmericanStandardChannelsMetric</vt:lpstr>
      <vt:lpstr>BackofficeMember</vt:lpstr>
      <vt:lpstr>BeamType</vt:lpstr>
      <vt:lpstr>Competitors</vt:lpstr>
      <vt:lpstr>DoubleAngleswithtwoequallegsbacktoback</vt:lpstr>
      <vt:lpstr>DoubleAngleswithtwoequallegsbacktobackMetric</vt:lpstr>
      <vt:lpstr>DoubleAngleswithtwounequallegs</vt:lpstr>
      <vt:lpstr>DoubleAngleswithtwounequallegsMetric</vt:lpstr>
      <vt:lpstr>DoubleExtraStrongPipe</vt:lpstr>
      <vt:lpstr>DoubleExtraStrongPipeMetric</vt:lpstr>
      <vt:lpstr>EstimatorMode</vt:lpstr>
      <vt:lpstr>ExtraStrongPipe</vt:lpstr>
      <vt:lpstr>ExtraStrongPipeMetric</vt:lpstr>
      <vt:lpstr>fgjhkfujk</vt:lpstr>
      <vt:lpstr>FireRating</vt:lpstr>
      <vt:lpstr>HSSSteelPipe</vt:lpstr>
      <vt:lpstr>HSSSTeelPipeMetric</vt:lpstr>
      <vt:lpstr>jhgklgik</vt:lpstr>
      <vt:lpstr>MiscellaneousChannels</vt:lpstr>
      <vt:lpstr>MiscellaneousChannelsMetric</vt:lpstr>
      <vt:lpstr>Overspray</vt:lpstr>
      <vt:lpstr>RectangularHollowSections</vt:lpstr>
      <vt:lpstr>RectangularHollowSectionsMetric</vt:lpstr>
      <vt:lpstr>RestrainedBeam</vt:lpstr>
      <vt:lpstr>RestrainedBeamMetric</vt:lpstr>
      <vt:lpstr>SingleAngles</vt:lpstr>
      <vt:lpstr>SingleAnglesMetric</vt:lpstr>
      <vt:lpstr>SquareHollowSections</vt:lpstr>
      <vt:lpstr>SquareHollowSectionsMetric</vt:lpstr>
      <vt:lpstr>StandardSteelPipe</vt:lpstr>
      <vt:lpstr>StandardSteelPipeMetric</vt:lpstr>
      <vt:lpstr>UnrestrainedBeam</vt:lpstr>
      <vt:lpstr>UnrestrainedBeamMetric</vt:lpstr>
      <vt:lpstr>WideFlangeSolidColumns</vt:lpstr>
      <vt:lpstr>WideFlangeSolidColumnsMetric</vt:lpstr>
      <vt:lpstr>WTColumns</vt:lpstr>
      <vt:lpstr>WTColumnsMetric</vt:lpstr>
    </vt:vector>
  </TitlesOfParts>
  <Manager/>
  <Company>Hilti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Woelfle, Ingrid</dc:creator>
  <cp:keywords/>
  <dc:description/>
  <cp:lastModifiedBy>Chanchieovichai, Patrapong</cp:lastModifiedBy>
  <cp:revision/>
  <dcterms:created xsi:type="dcterms:W3CDTF">2016-01-25T08:42:25Z</dcterms:created>
  <dcterms:modified xsi:type="dcterms:W3CDTF">2025-12-10T12:05:47Z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0x010100C9836A76F0852A4985E5AF87E9C47665</vt:lpwstr>
  </property>
  <property fmtid="{D5CDD505-2E9C-101B-9397-08002B2CF9AE}" pid="3" name="_dlc_DocIdItemGuid">
    <vt:lpwstr>dbfd9e1c-06ac-4d3d-8b56-58c7d4d9838a</vt:lpwstr>
  </property>
  <property fmtid="{D5CDD505-2E9C-101B-9397-08002B2CF9AE}" pid="4" name="MediaServiceImageTags">
    <vt:lpwstr/>
  </property>
  <property fmtid="{D5CDD505-2E9C-101B-9397-08002B2CF9AE}" pid="5" name="Order">
    <vt:r8>5900</vt:r8>
  </property>
  <property fmtid="{D5CDD505-2E9C-101B-9397-08002B2CF9AE}" pid="6" name="xd_Signature">
    <vt:bool>false</vt:bool>
  </property>
  <property fmtid="{D5CDD505-2E9C-101B-9397-08002B2CF9AE}" pid="7" name="xd_ProgID">
    <vt:lpwstr/>
  </property>
  <property fmtid="{D5CDD505-2E9C-101B-9397-08002B2CF9AE}" pid="8" name="ComplianceAssetId">
    <vt:lpwstr/>
  </property>
  <property fmtid="{D5CDD505-2E9C-101B-9397-08002B2CF9AE}" pid="9" name="TemplateUrl">
    <vt:lpwstr/>
  </property>
  <property fmtid="{D5CDD505-2E9C-101B-9397-08002B2CF9AE}" pid="10" name="_ExtendedDescription">
    <vt:lpwstr/>
  </property>
  <property fmtid="{D5CDD505-2E9C-101B-9397-08002B2CF9AE}" pid="11" name="TriggerFlowInfo">
    <vt:lpwstr/>
  </property>
  <property fmtid="{D5CDD505-2E9C-101B-9397-08002B2CF9AE}" pid="12" name="Officialtest">
    <vt:bool>true</vt:bool>
  </property>
  <property fmtid="{D5CDD505-2E9C-101B-9397-08002B2CF9AE}" pid="13" name="Resultanalysis">
    <vt:lpwstr>, </vt:lpwstr>
  </property>
</Properties>
</file>